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7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2.xml" ContentType="application/vnd.openxmlformats-officedocument.drawing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50A389A4-5FF9-4C10-8BFF-9B09BD6EED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9" r:id="rId1"/>
    <sheet name="Graphs 1" sheetId="14" r:id="rId2"/>
    <sheet name="errors" sheetId="13" r:id="rId3"/>
    <sheet name="Active 2" sheetId="10" r:id="rId4"/>
    <sheet name="Graphs 2" sheetId="15" r:id="rId5"/>
    <sheet name="Active 3" sheetId="11" r:id="rId6"/>
    <sheet name="Graphs 3" sheetId="16" r:id="rId7"/>
    <sheet name="Active 4" sheetId="8" r:id="rId8"/>
    <sheet name="Graphs 4" sheetId="18" r:id="rId9"/>
    <sheet name="Active 5" sheetId="12" r:id="rId10"/>
    <sheet name="Graphs 5" sheetId="17" r:id="rId11"/>
    <sheet name="A (2)" sheetId="2" r:id="rId12"/>
    <sheet name="A (3)" sheetId="6" r:id="rId13"/>
    <sheet name="BAV" sheetId="5" r:id="rId14"/>
    <sheet name="Sheet1" sheetId="7" r:id="rId15"/>
    <sheet name="A (old)" sheetId="3" r:id="rId16"/>
  </sheets>
  <definedNames>
    <definedName name="solver_adj" localSheetId="11" hidden="1">'A (2)'!$V$2:$V$7</definedName>
    <definedName name="solver_adj" localSheetId="12" hidden="1">'A (3)'!$J$5:$J$8</definedName>
    <definedName name="solver_adj" localSheetId="15" hidden="1">'A (old)'!$J$5:$J$8</definedName>
    <definedName name="solver_adj" localSheetId="0" hidden="1">'Active 1'!$AC$3:$AC$10</definedName>
    <definedName name="solver_adj" localSheetId="3" hidden="1">'Active 2'!$AC$3:$AC$10</definedName>
    <definedName name="solver_adj" localSheetId="5" hidden="1">'Active 3'!$AC$3:$AC$10</definedName>
    <definedName name="solver_adj" localSheetId="7" hidden="1">'Active 4'!$AC$3:$AC$10</definedName>
    <definedName name="solver_adj" localSheetId="9" hidden="1">'Active 5'!$AC$3:$AC$10</definedName>
    <definedName name="solver_adj" localSheetId="2" hidden="1">errors!$AI$3:$AI$10</definedName>
    <definedName name="solver_cvg" localSheetId="11" hidden="1">0.0001</definedName>
    <definedName name="solver_cvg" localSheetId="12" hidden="1">0.0001</definedName>
    <definedName name="solver_cvg" localSheetId="15" hidden="1">0.0001</definedName>
    <definedName name="solver_cvg" localSheetId="0" hidden="1">0.0001</definedName>
    <definedName name="solver_cvg" localSheetId="3" hidden="1">0.0001</definedName>
    <definedName name="solver_cvg" localSheetId="5" hidden="1">0.0001</definedName>
    <definedName name="solver_cvg" localSheetId="7" hidden="1">0.0001</definedName>
    <definedName name="solver_cvg" localSheetId="9" hidden="1">0.0001</definedName>
    <definedName name="solver_cvg" localSheetId="2" hidden="1">0.0001</definedName>
    <definedName name="solver_drv" localSheetId="11" hidden="1">1</definedName>
    <definedName name="solver_drv" localSheetId="12" hidden="1">1</definedName>
    <definedName name="solver_drv" localSheetId="15" hidden="1">1</definedName>
    <definedName name="solver_drv" localSheetId="0" hidden="1">1</definedName>
    <definedName name="solver_drv" localSheetId="3" hidden="1">1</definedName>
    <definedName name="solver_drv" localSheetId="5" hidden="1">1</definedName>
    <definedName name="solver_drv" localSheetId="7" hidden="1">1</definedName>
    <definedName name="solver_drv" localSheetId="9" hidden="1">1</definedName>
    <definedName name="solver_drv" localSheetId="2" hidden="1">1</definedName>
    <definedName name="solver_est" localSheetId="11" hidden="1">1</definedName>
    <definedName name="solver_est" localSheetId="12" hidden="1">1</definedName>
    <definedName name="solver_est" localSheetId="15" hidden="1">1</definedName>
    <definedName name="solver_est" localSheetId="0" hidden="1">1</definedName>
    <definedName name="solver_est" localSheetId="3" hidden="1">1</definedName>
    <definedName name="solver_est" localSheetId="5" hidden="1">1</definedName>
    <definedName name="solver_est" localSheetId="7" hidden="1">1</definedName>
    <definedName name="solver_est" localSheetId="9" hidden="1">1</definedName>
    <definedName name="solver_est" localSheetId="2" hidden="1">1</definedName>
    <definedName name="solver_itr" localSheetId="11" hidden="1">100</definedName>
    <definedName name="solver_itr" localSheetId="12" hidden="1">100</definedName>
    <definedName name="solver_itr" localSheetId="15" hidden="1">100</definedName>
    <definedName name="solver_itr" localSheetId="0" hidden="1">100</definedName>
    <definedName name="solver_itr" localSheetId="3" hidden="1">100</definedName>
    <definedName name="solver_itr" localSheetId="5" hidden="1">100</definedName>
    <definedName name="solver_itr" localSheetId="7" hidden="1">100</definedName>
    <definedName name="solver_itr" localSheetId="9" hidden="1">100</definedName>
    <definedName name="solver_itr" localSheetId="2" hidden="1">100</definedName>
    <definedName name="solver_lhs1" localSheetId="0" hidden="1">'Active 1'!$AC$7</definedName>
    <definedName name="solver_lhs1" localSheetId="9" hidden="1">'Active 5'!$AB$7</definedName>
    <definedName name="solver_lhs1" localSheetId="2" hidden="1">errors!$AI$7</definedName>
    <definedName name="solver_lin" localSheetId="11" hidden="1">2</definedName>
    <definedName name="solver_lin" localSheetId="12" hidden="1">2</definedName>
    <definedName name="solver_lin" localSheetId="15" hidden="1">2</definedName>
    <definedName name="solver_lin" localSheetId="0" hidden="1">2</definedName>
    <definedName name="solver_lin" localSheetId="3" hidden="1">2</definedName>
    <definedName name="solver_lin" localSheetId="5" hidden="1">2</definedName>
    <definedName name="solver_lin" localSheetId="7" hidden="1">2</definedName>
    <definedName name="solver_lin" localSheetId="9" hidden="1">2</definedName>
    <definedName name="solver_lin" localSheetId="2" hidden="1">2</definedName>
    <definedName name="solver_neg" localSheetId="11" hidden="1">2</definedName>
    <definedName name="solver_neg" localSheetId="12" hidden="1">2</definedName>
    <definedName name="solver_neg" localSheetId="15" hidden="1">2</definedName>
    <definedName name="solver_neg" localSheetId="0" hidden="1">2</definedName>
    <definedName name="solver_neg" localSheetId="3" hidden="1">2</definedName>
    <definedName name="solver_neg" localSheetId="5" hidden="1">2</definedName>
    <definedName name="solver_neg" localSheetId="7" hidden="1">2</definedName>
    <definedName name="solver_neg" localSheetId="9" hidden="1">2</definedName>
    <definedName name="solver_neg" localSheetId="2" hidden="1">2</definedName>
    <definedName name="solver_num" localSheetId="11" hidden="1">0</definedName>
    <definedName name="solver_num" localSheetId="12" hidden="1">0</definedName>
    <definedName name="solver_num" localSheetId="15" hidden="1">0</definedName>
    <definedName name="solver_num" localSheetId="0" hidden="1">1</definedName>
    <definedName name="solver_num" localSheetId="3" hidden="1">0</definedName>
    <definedName name="solver_num" localSheetId="5" hidden="1">0</definedName>
    <definedName name="solver_num" localSheetId="7" hidden="1">0</definedName>
    <definedName name="solver_num" localSheetId="9" hidden="1">1</definedName>
    <definedName name="solver_num" localSheetId="2" hidden="1">1</definedName>
    <definedName name="solver_nwt" localSheetId="11" hidden="1">1</definedName>
    <definedName name="solver_nwt" localSheetId="12" hidden="1">1</definedName>
    <definedName name="solver_nwt" localSheetId="15" hidden="1">1</definedName>
    <definedName name="solver_nwt" localSheetId="0" hidden="1">1</definedName>
    <definedName name="solver_nwt" localSheetId="3" hidden="1">1</definedName>
    <definedName name="solver_nwt" localSheetId="5" hidden="1">1</definedName>
    <definedName name="solver_nwt" localSheetId="7" hidden="1">1</definedName>
    <definedName name="solver_nwt" localSheetId="9" hidden="1">1</definedName>
    <definedName name="solver_nwt" localSheetId="2" hidden="1">1</definedName>
    <definedName name="solver_opt" localSheetId="11" hidden="1">'A (2)'!$V$8</definedName>
    <definedName name="solver_opt" localSheetId="12" hidden="1">'A (3)'!$J$9</definedName>
    <definedName name="solver_opt" localSheetId="15" hidden="1">'A (old)'!$J$9</definedName>
    <definedName name="solver_opt" localSheetId="0" hidden="1">'Active 1'!$AC$11</definedName>
    <definedName name="solver_opt" localSheetId="3" hidden="1">'Active 2'!$AC$11</definedName>
    <definedName name="solver_opt" localSheetId="5" hidden="1">'Active 3'!$AC$11</definedName>
    <definedName name="solver_opt" localSheetId="7" hidden="1">'Active 4'!$AC$11</definedName>
    <definedName name="solver_opt" localSheetId="9" hidden="1">'Active 5'!$AC$11</definedName>
    <definedName name="solver_opt" localSheetId="2" hidden="1">errors!$AI$11</definedName>
    <definedName name="solver_pre" localSheetId="11" hidden="1">0.000001</definedName>
    <definedName name="solver_pre" localSheetId="12" hidden="1">0.000001</definedName>
    <definedName name="solver_pre" localSheetId="15" hidden="1">0.000001</definedName>
    <definedName name="solver_pre" localSheetId="0" hidden="1">0.000001</definedName>
    <definedName name="solver_pre" localSheetId="3" hidden="1">0.000001</definedName>
    <definedName name="solver_pre" localSheetId="5" hidden="1">0.000001</definedName>
    <definedName name="solver_pre" localSheetId="7" hidden="1">0.000001</definedName>
    <definedName name="solver_pre" localSheetId="9" hidden="1">0.000001</definedName>
    <definedName name="solver_pre" localSheetId="2" hidden="1">0.000001</definedName>
    <definedName name="solver_rel1" localSheetId="0" hidden="1">1</definedName>
    <definedName name="solver_rel1" localSheetId="9" hidden="1">1</definedName>
    <definedName name="solver_rel1" localSheetId="2" hidden="1">1</definedName>
    <definedName name="solver_rhs1" localSheetId="0" hidden="1">0.95</definedName>
    <definedName name="solver_rhs1" localSheetId="9" hidden="1">0.95</definedName>
    <definedName name="solver_rhs1" localSheetId="2" hidden="1">0.95</definedName>
    <definedName name="solver_scl" localSheetId="11" hidden="1">2</definedName>
    <definedName name="solver_scl" localSheetId="12" hidden="1">2</definedName>
    <definedName name="solver_scl" localSheetId="15" hidden="1">2</definedName>
    <definedName name="solver_scl" localSheetId="0" hidden="1">1</definedName>
    <definedName name="solver_scl" localSheetId="3" hidden="1">2</definedName>
    <definedName name="solver_scl" localSheetId="5" hidden="1">2</definedName>
    <definedName name="solver_scl" localSheetId="7" hidden="1">2</definedName>
    <definedName name="solver_scl" localSheetId="9" hidden="1">2</definedName>
    <definedName name="solver_scl" localSheetId="2" hidden="1">1</definedName>
    <definedName name="solver_sho" localSheetId="11" hidden="1">2</definedName>
    <definedName name="solver_sho" localSheetId="12" hidden="1">2</definedName>
    <definedName name="solver_sho" localSheetId="15" hidden="1">2</definedName>
    <definedName name="solver_sho" localSheetId="0" hidden="1">2</definedName>
    <definedName name="solver_sho" localSheetId="3" hidden="1">2</definedName>
    <definedName name="solver_sho" localSheetId="5" hidden="1">2</definedName>
    <definedName name="solver_sho" localSheetId="7" hidden="1">2</definedName>
    <definedName name="solver_sho" localSheetId="9" hidden="1">2</definedName>
    <definedName name="solver_sho" localSheetId="2" hidden="1">2</definedName>
    <definedName name="solver_tim" localSheetId="11" hidden="1">100</definedName>
    <definedName name="solver_tim" localSheetId="12" hidden="1">100</definedName>
    <definedName name="solver_tim" localSheetId="15" hidden="1">100</definedName>
    <definedName name="solver_tim" localSheetId="0" hidden="1">100</definedName>
    <definedName name="solver_tim" localSheetId="3" hidden="1">100</definedName>
    <definedName name="solver_tim" localSheetId="5" hidden="1">100</definedName>
    <definedName name="solver_tim" localSheetId="7" hidden="1">100</definedName>
    <definedName name="solver_tim" localSheetId="9" hidden="1">100</definedName>
    <definedName name="solver_tim" localSheetId="2" hidden="1">100</definedName>
    <definedName name="solver_tol" localSheetId="11" hidden="1">0.05</definedName>
    <definedName name="solver_tol" localSheetId="12" hidden="1">0.05</definedName>
    <definedName name="solver_tol" localSheetId="15" hidden="1">0.05</definedName>
    <definedName name="solver_tol" localSheetId="0" hidden="1">0.05</definedName>
    <definedName name="solver_tol" localSheetId="3" hidden="1">0.05</definedName>
    <definedName name="solver_tol" localSheetId="5" hidden="1">0.05</definedName>
    <definedName name="solver_tol" localSheetId="7" hidden="1">0.05</definedName>
    <definedName name="solver_tol" localSheetId="9" hidden="1">0.05</definedName>
    <definedName name="solver_tol" localSheetId="2" hidden="1">0.05</definedName>
    <definedName name="solver_typ" localSheetId="11" hidden="1">2</definedName>
    <definedName name="solver_typ" localSheetId="12" hidden="1">2</definedName>
    <definedName name="solver_typ" localSheetId="15" hidden="1">2</definedName>
    <definedName name="solver_typ" localSheetId="0" hidden="1">2</definedName>
    <definedName name="solver_typ" localSheetId="3" hidden="1">2</definedName>
    <definedName name="solver_typ" localSheetId="5" hidden="1">2</definedName>
    <definedName name="solver_typ" localSheetId="7" hidden="1">2</definedName>
    <definedName name="solver_typ" localSheetId="9" hidden="1">2</definedName>
    <definedName name="solver_typ" localSheetId="2" hidden="1">2</definedName>
    <definedName name="solver_val" localSheetId="11" hidden="1">0</definedName>
    <definedName name="solver_val" localSheetId="12" hidden="1">0</definedName>
    <definedName name="solver_val" localSheetId="15" hidden="1">0</definedName>
    <definedName name="solver_val" localSheetId="0" hidden="1">0</definedName>
    <definedName name="solver_val" localSheetId="3" hidden="1">0</definedName>
    <definedName name="solver_val" localSheetId="5" hidden="1">0</definedName>
    <definedName name="solver_val" localSheetId="7" hidden="1">0</definedName>
    <definedName name="solver_val" localSheetId="9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114" i="9" l="1"/>
  <c r="F114" i="9" s="1"/>
  <c r="Q114" i="9"/>
  <c r="E115" i="9"/>
  <c r="F115" i="9" s="1"/>
  <c r="Q115" i="9"/>
  <c r="E116" i="9"/>
  <c r="F116" i="9"/>
  <c r="Z116" i="9" s="1"/>
  <c r="Q116" i="9"/>
  <c r="E117" i="9"/>
  <c r="F117" i="9" s="1"/>
  <c r="Q117" i="9"/>
  <c r="E118" i="9"/>
  <c r="F118" i="9"/>
  <c r="AU118" i="9" s="1"/>
  <c r="Q118" i="9"/>
  <c r="E119" i="9"/>
  <c r="F119" i="9" s="1"/>
  <c r="Q119" i="9"/>
  <c r="Q19" i="9" s="1"/>
  <c r="S19" i="9" s="1"/>
  <c r="E114" i="10"/>
  <c r="F114" i="10" s="1"/>
  <c r="Q114" i="10"/>
  <c r="E115" i="10"/>
  <c r="F115" i="10"/>
  <c r="G115" i="10"/>
  <c r="K115" i="10" s="1"/>
  <c r="Q115" i="10"/>
  <c r="AS115" i="10"/>
  <c r="AT115" i="10"/>
  <c r="AU115" i="10"/>
  <c r="E116" i="10"/>
  <c r="F116" i="10"/>
  <c r="Z116" i="10" s="1"/>
  <c r="G116" i="10"/>
  <c r="K116" i="10" s="1"/>
  <c r="Q116" i="10"/>
  <c r="E117" i="10"/>
  <c r="F117" i="10" s="1"/>
  <c r="Q117" i="10"/>
  <c r="E118" i="10"/>
  <c r="F118" i="10" s="1"/>
  <c r="Q118" i="10"/>
  <c r="E119" i="10"/>
  <c r="F119" i="10" s="1"/>
  <c r="Q119" i="10"/>
  <c r="E114" i="11"/>
  <c r="F114" i="11"/>
  <c r="Z114" i="11" s="1"/>
  <c r="Q114" i="11"/>
  <c r="E115" i="11"/>
  <c r="F115" i="11"/>
  <c r="AU115" i="11" s="1"/>
  <c r="G115" i="11"/>
  <c r="K115" i="11" s="1"/>
  <c r="Q115" i="11"/>
  <c r="E116" i="11"/>
  <c r="F116" i="11"/>
  <c r="Z116" i="11" s="1"/>
  <c r="G116" i="11"/>
  <c r="K116" i="11" s="1"/>
  <c r="Q116" i="11"/>
  <c r="AU116" i="11"/>
  <c r="E117" i="11"/>
  <c r="F117" i="11" s="1"/>
  <c r="Q117" i="11"/>
  <c r="E118" i="11"/>
  <c r="F118" i="11" s="1"/>
  <c r="Q118" i="11"/>
  <c r="E119" i="11"/>
  <c r="F119" i="11" s="1"/>
  <c r="Q119" i="11"/>
  <c r="E114" i="12"/>
  <c r="F114" i="12" s="1"/>
  <c r="Q114" i="12"/>
  <c r="E115" i="12"/>
  <c r="F115" i="12"/>
  <c r="AU115" i="12" s="1"/>
  <c r="Q115" i="12"/>
  <c r="E116" i="12"/>
  <c r="F116" i="12"/>
  <c r="Z116" i="12" s="1"/>
  <c r="Q116" i="12"/>
  <c r="AU116" i="12"/>
  <c r="E117" i="12"/>
  <c r="F117" i="12" s="1"/>
  <c r="Q117" i="12"/>
  <c r="E118" i="12"/>
  <c r="F118" i="12"/>
  <c r="G118" i="12"/>
  <c r="Q118" i="12"/>
  <c r="AS118" i="12"/>
  <c r="AT118" i="12"/>
  <c r="AU118" i="12"/>
  <c r="E119" i="12"/>
  <c r="F119" i="12"/>
  <c r="Z119" i="12" s="1"/>
  <c r="G119" i="12"/>
  <c r="K119" i="12" s="1"/>
  <c r="Q119" i="12"/>
  <c r="AU119" i="12"/>
  <c r="E114" i="8"/>
  <c r="F114" i="8" s="1"/>
  <c r="Q114" i="8"/>
  <c r="E115" i="8"/>
  <c r="F115" i="8"/>
  <c r="AU115" i="8" s="1"/>
  <c r="G115" i="8"/>
  <c r="K115" i="8" s="1"/>
  <c r="Q115" i="8"/>
  <c r="E116" i="8"/>
  <c r="F116" i="8"/>
  <c r="Z116" i="8" s="1"/>
  <c r="P116" i="8"/>
  <c r="Q116" i="8"/>
  <c r="AU116" i="8"/>
  <c r="E117" i="8"/>
  <c r="F117" i="8" s="1"/>
  <c r="Q117" i="8"/>
  <c r="E118" i="8"/>
  <c r="F118" i="8"/>
  <c r="AU118" i="8" s="1"/>
  <c r="G118" i="8"/>
  <c r="K118" i="8"/>
  <c r="Q118" i="8"/>
  <c r="E119" i="8"/>
  <c r="F119" i="8" s="1"/>
  <c r="Q119" i="8"/>
  <c r="F11" i="8"/>
  <c r="E14" i="8"/>
  <c r="E15" i="8" s="1"/>
  <c r="E92" i="8"/>
  <c r="F92" i="8"/>
  <c r="Z92" i="8"/>
  <c r="P92" i="8"/>
  <c r="Q92" i="8"/>
  <c r="E93" i="8"/>
  <c r="F93" i="8"/>
  <c r="Q93" i="8"/>
  <c r="E94" i="8"/>
  <c r="F94" i="8"/>
  <c r="Q94" i="8"/>
  <c r="E95" i="8"/>
  <c r="F95" i="8"/>
  <c r="Q95" i="8"/>
  <c r="E96" i="8"/>
  <c r="F96" i="8"/>
  <c r="AU96" i="8"/>
  <c r="Q96" i="8"/>
  <c r="E97" i="8"/>
  <c r="F97" i="8"/>
  <c r="Q97" i="8"/>
  <c r="E98" i="8"/>
  <c r="F98" i="8"/>
  <c r="G98" i="8"/>
  <c r="Q98" i="8"/>
  <c r="E99" i="8"/>
  <c r="F99" i="8"/>
  <c r="P99" i="8"/>
  <c r="R99" i="8"/>
  <c r="G99" i="8"/>
  <c r="Q99" i="8"/>
  <c r="AU99" i="8"/>
  <c r="E100" i="8"/>
  <c r="F100" i="8"/>
  <c r="Z100" i="8"/>
  <c r="P100" i="8"/>
  <c r="Q100" i="8"/>
  <c r="E101" i="8"/>
  <c r="F101" i="8"/>
  <c r="Q101" i="8"/>
  <c r="E102" i="8"/>
  <c r="F102" i="8"/>
  <c r="Z102" i="8"/>
  <c r="G102" i="8"/>
  <c r="K102" i="8"/>
  <c r="P102" i="8"/>
  <c r="R102" i="8"/>
  <c r="Q102" i="8"/>
  <c r="E103" i="8"/>
  <c r="F103" i="8"/>
  <c r="Q103" i="8"/>
  <c r="E104" i="8"/>
  <c r="F104" i="8"/>
  <c r="AU104" i="8"/>
  <c r="Q104" i="8"/>
  <c r="E105" i="8"/>
  <c r="F105" i="8"/>
  <c r="Q105" i="8"/>
  <c r="E106" i="8"/>
  <c r="F106" i="8"/>
  <c r="G106" i="8"/>
  <c r="Q106" i="8"/>
  <c r="E107" i="8"/>
  <c r="F107" i="8"/>
  <c r="P107" i="8"/>
  <c r="R107" i="8"/>
  <c r="G107" i="8"/>
  <c r="Q107" i="8"/>
  <c r="AU107" i="8"/>
  <c r="E108" i="8"/>
  <c r="F108" i="8"/>
  <c r="Z108" i="8"/>
  <c r="P108" i="8"/>
  <c r="Q108" i="8"/>
  <c r="E109" i="8"/>
  <c r="F109" i="8"/>
  <c r="G109" i="8"/>
  <c r="Q109" i="8"/>
  <c r="E110" i="8"/>
  <c r="F110" i="8"/>
  <c r="Z110" i="8"/>
  <c r="G110" i="8"/>
  <c r="K110" i="8"/>
  <c r="P110" i="8"/>
  <c r="Q110" i="8"/>
  <c r="E111" i="8"/>
  <c r="F111" i="8"/>
  <c r="Q111" i="8"/>
  <c r="Z111" i="8"/>
  <c r="E112" i="8"/>
  <c r="F112" i="8"/>
  <c r="AU112" i="8"/>
  <c r="AT112" i="8"/>
  <c r="Q112" i="8"/>
  <c r="E113" i="8"/>
  <c r="F113" i="8"/>
  <c r="Q113" i="8"/>
  <c r="E100" i="12"/>
  <c r="F100" i="12"/>
  <c r="Z100" i="12"/>
  <c r="Q100" i="12"/>
  <c r="AT100" i="12"/>
  <c r="AU100" i="12"/>
  <c r="E101" i="12"/>
  <c r="F101" i="12"/>
  <c r="Q101" i="12"/>
  <c r="E102" i="12"/>
  <c r="F102" i="12"/>
  <c r="Z102" i="12"/>
  <c r="Q102" i="12"/>
  <c r="E103" i="12"/>
  <c r="F103" i="12"/>
  <c r="Q103" i="12"/>
  <c r="E104" i="12"/>
  <c r="F104" i="12"/>
  <c r="AU104" i="12"/>
  <c r="Q104" i="12"/>
  <c r="E105" i="12"/>
  <c r="F105" i="12"/>
  <c r="Q105" i="12"/>
  <c r="E106" i="12"/>
  <c r="F106" i="12"/>
  <c r="G106" i="12"/>
  <c r="Q106" i="12"/>
  <c r="E107" i="12"/>
  <c r="F107" i="12"/>
  <c r="Q107" i="12"/>
  <c r="E108" i="12"/>
  <c r="F108" i="12"/>
  <c r="Z108" i="12"/>
  <c r="Q108" i="12"/>
  <c r="AT108" i="12"/>
  <c r="AU108" i="12"/>
  <c r="E109" i="12"/>
  <c r="F109" i="12"/>
  <c r="Q109" i="12"/>
  <c r="E110" i="12"/>
  <c r="F110" i="12"/>
  <c r="Z110" i="12"/>
  <c r="Q110" i="12"/>
  <c r="E111" i="12"/>
  <c r="F111" i="12"/>
  <c r="Q111" i="12"/>
  <c r="E112" i="12"/>
  <c r="F112" i="12"/>
  <c r="AU112" i="12"/>
  <c r="Q112" i="12"/>
  <c r="E113" i="12"/>
  <c r="F113" i="12"/>
  <c r="Q113" i="12"/>
  <c r="E100" i="11"/>
  <c r="F100" i="11"/>
  <c r="Q100" i="11"/>
  <c r="E101" i="11"/>
  <c r="F101" i="11"/>
  <c r="Q101" i="11"/>
  <c r="E102" i="11"/>
  <c r="F102" i="11"/>
  <c r="Z102" i="11"/>
  <c r="Q102" i="11"/>
  <c r="AT102" i="11"/>
  <c r="AU102" i="11"/>
  <c r="E103" i="11"/>
  <c r="F103" i="11"/>
  <c r="Q103" i="11"/>
  <c r="E104" i="11"/>
  <c r="F104" i="11"/>
  <c r="AU104" i="11"/>
  <c r="Q104" i="11"/>
  <c r="E105" i="11"/>
  <c r="F105" i="11"/>
  <c r="Q105" i="11"/>
  <c r="E106" i="11"/>
  <c r="F106" i="11"/>
  <c r="G106" i="11"/>
  <c r="Q106" i="11"/>
  <c r="E107" i="11"/>
  <c r="F107" i="11"/>
  <c r="Q107" i="11"/>
  <c r="E108" i="11"/>
  <c r="F108" i="11"/>
  <c r="Q108" i="11"/>
  <c r="E109" i="11"/>
  <c r="F109" i="11"/>
  <c r="Q109" i="11"/>
  <c r="E110" i="11"/>
  <c r="F110" i="11"/>
  <c r="Z110" i="11"/>
  <c r="Q110" i="11"/>
  <c r="AT110" i="11"/>
  <c r="AU110" i="11"/>
  <c r="E111" i="11"/>
  <c r="F111" i="11"/>
  <c r="Q111" i="11"/>
  <c r="E112" i="11"/>
  <c r="F112" i="11"/>
  <c r="AU112" i="11"/>
  <c r="Q112" i="11"/>
  <c r="E113" i="11"/>
  <c r="F113" i="11"/>
  <c r="Q113" i="11"/>
  <c r="E100" i="10"/>
  <c r="F100" i="10"/>
  <c r="Z100" i="10"/>
  <c r="Q100" i="10"/>
  <c r="AU100" i="10"/>
  <c r="E101" i="10"/>
  <c r="F101" i="10"/>
  <c r="Q101" i="10"/>
  <c r="E102" i="10"/>
  <c r="F102" i="10"/>
  <c r="Q102" i="10"/>
  <c r="E103" i="10"/>
  <c r="F103" i="10"/>
  <c r="Q103" i="10"/>
  <c r="E104" i="10"/>
  <c r="F104" i="10"/>
  <c r="AU104" i="10"/>
  <c r="Q104" i="10"/>
  <c r="E105" i="10"/>
  <c r="F105" i="10"/>
  <c r="Q105" i="10"/>
  <c r="E106" i="10"/>
  <c r="F106" i="10"/>
  <c r="G106" i="10"/>
  <c r="Q106" i="10"/>
  <c r="E107" i="10"/>
  <c r="F107" i="10"/>
  <c r="G107" i="10"/>
  <c r="Q107" i="10"/>
  <c r="E108" i="10"/>
  <c r="F108" i="10"/>
  <c r="Z108" i="10"/>
  <c r="Q108" i="10"/>
  <c r="AU108" i="10"/>
  <c r="E109" i="10"/>
  <c r="F109" i="10"/>
  <c r="Q109" i="10"/>
  <c r="E110" i="10"/>
  <c r="F110" i="10"/>
  <c r="Q110" i="10"/>
  <c r="E111" i="10"/>
  <c r="F111" i="10"/>
  <c r="Q111" i="10"/>
  <c r="E112" i="10"/>
  <c r="F112" i="10"/>
  <c r="AU112" i="10"/>
  <c r="Q112" i="10"/>
  <c r="E113" i="10"/>
  <c r="F113" i="10"/>
  <c r="Q113" i="10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T16" i="13"/>
  <c r="K8" i="13"/>
  <c r="N7" i="13"/>
  <c r="J8" i="13"/>
  <c r="I8" i="13"/>
  <c r="AH3" i="13"/>
  <c r="AH4" i="13"/>
  <c r="AH5" i="13"/>
  <c r="AH6" i="13"/>
  <c r="AH13" i="13"/>
  <c r="AH7" i="13"/>
  <c r="AH11" i="13"/>
  <c r="AH9" i="13"/>
  <c r="AH8" i="13"/>
  <c r="AH10" i="13"/>
  <c r="AH12" i="13"/>
  <c r="C7" i="13"/>
  <c r="E86" i="13"/>
  <c r="F86" i="13"/>
  <c r="E70" i="13"/>
  <c r="F70" i="13"/>
  <c r="AF70" i="13"/>
  <c r="E75" i="13"/>
  <c r="F75" i="13"/>
  <c r="E82" i="13"/>
  <c r="F82" i="13"/>
  <c r="AF82" i="13"/>
  <c r="E91" i="13"/>
  <c r="F91" i="13"/>
  <c r="E35" i="13"/>
  <c r="F35" i="13"/>
  <c r="AF35" i="13"/>
  <c r="E38" i="13"/>
  <c r="F38" i="13"/>
  <c r="E39" i="13"/>
  <c r="F39" i="13"/>
  <c r="AF39" i="13"/>
  <c r="E45" i="13"/>
  <c r="F45" i="13"/>
  <c r="E50" i="13"/>
  <c r="F50" i="13"/>
  <c r="E53" i="13"/>
  <c r="F53" i="13"/>
  <c r="AF53" i="13"/>
  <c r="E54" i="13"/>
  <c r="F54" i="13"/>
  <c r="E56" i="13"/>
  <c r="F56" i="13"/>
  <c r="E58" i="13"/>
  <c r="F58" i="13"/>
  <c r="E59" i="13"/>
  <c r="F59" i="13"/>
  <c r="AF59" i="13"/>
  <c r="E63" i="13"/>
  <c r="F63" i="13"/>
  <c r="AF63" i="13"/>
  <c r="E64" i="13"/>
  <c r="F64" i="13"/>
  <c r="E67" i="13"/>
  <c r="F67" i="13"/>
  <c r="E22" i="13"/>
  <c r="F22" i="13"/>
  <c r="AF22" i="13"/>
  <c r="E24" i="13"/>
  <c r="F24" i="13"/>
  <c r="E25" i="13"/>
  <c r="F25" i="13"/>
  <c r="E28" i="13"/>
  <c r="F28" i="13"/>
  <c r="AF28" i="13"/>
  <c r="E29" i="13"/>
  <c r="F29" i="13"/>
  <c r="E30" i="13"/>
  <c r="F30" i="13"/>
  <c r="H19" i="13"/>
  <c r="H14" i="13"/>
  <c r="I12" i="13"/>
  <c r="I13" i="13"/>
  <c r="H15" i="13"/>
  <c r="D11" i="13"/>
  <c r="D12" i="13"/>
  <c r="D13" i="13"/>
  <c r="AJ2" i="13"/>
  <c r="AH2" i="13"/>
  <c r="AF86" i="13"/>
  <c r="AF24" i="13"/>
  <c r="H13" i="13"/>
  <c r="C17" i="13"/>
  <c r="T19" i="13"/>
  <c r="T18" i="13"/>
  <c r="AH14" i="13"/>
  <c r="AE3" i="13"/>
  <c r="AE5" i="13"/>
  <c r="AB3" i="13"/>
  <c r="AB5" i="13"/>
  <c r="AA3" i="13"/>
  <c r="AA5" i="13"/>
  <c r="Z3" i="13"/>
  <c r="Z5" i="13"/>
  <c r="Y3" i="13"/>
  <c r="Y5" i="13"/>
  <c r="W3" i="13"/>
  <c r="W5" i="13"/>
  <c r="V3" i="13"/>
  <c r="V5" i="13"/>
  <c r="U3" i="13"/>
  <c r="U5" i="13"/>
  <c r="BE2" i="13"/>
  <c r="AV3" i="13"/>
  <c r="AW3" i="13"/>
  <c r="AX3" i="13"/>
  <c r="AY3" i="13"/>
  <c r="BE3" i="13"/>
  <c r="AV4" i="13"/>
  <c r="AW4" i="13"/>
  <c r="AX4" i="13"/>
  <c r="AY4" i="13"/>
  <c r="BE4" i="13"/>
  <c r="AV5" i="13"/>
  <c r="AW5" i="13"/>
  <c r="AX5" i="13"/>
  <c r="AY5" i="13"/>
  <c r="BE5" i="13"/>
  <c r="AV6" i="13"/>
  <c r="AW6" i="13"/>
  <c r="AX6" i="13"/>
  <c r="AY6" i="13"/>
  <c r="BE6" i="13"/>
  <c r="AV7" i="13"/>
  <c r="AW7" i="13"/>
  <c r="AX7" i="13"/>
  <c r="AY7" i="13"/>
  <c r="BE7" i="13"/>
  <c r="AV8" i="13"/>
  <c r="AW8" i="13"/>
  <c r="AX8" i="13"/>
  <c r="AY8" i="13"/>
  <c r="BE8" i="13"/>
  <c r="C9" i="13"/>
  <c r="D9" i="13"/>
  <c r="AV9" i="13"/>
  <c r="AW9" i="13"/>
  <c r="AX9" i="13"/>
  <c r="AY9" i="13"/>
  <c r="BE9" i="13"/>
  <c r="AV10" i="13"/>
  <c r="AW10" i="13"/>
  <c r="AX10" i="13"/>
  <c r="AY10" i="13"/>
  <c r="BE10" i="13"/>
  <c r="D14" i="13"/>
  <c r="C14" i="13"/>
  <c r="S21" i="13"/>
  <c r="S22" i="13"/>
  <c r="S23" i="13"/>
  <c r="S24" i="13"/>
  <c r="S25" i="13"/>
  <c r="S26" i="13"/>
  <c r="S27" i="13"/>
  <c r="S28" i="13"/>
  <c r="S29" i="13"/>
  <c r="S30" i="13"/>
  <c r="S31" i="13"/>
  <c r="BE11" i="13"/>
  <c r="BE12" i="13"/>
  <c r="BE13" i="13"/>
  <c r="AV14" i="13"/>
  <c r="AW14" i="13"/>
  <c r="AX14" i="13"/>
  <c r="AY14" i="13"/>
  <c r="BE14" i="13"/>
  <c r="BE15" i="13"/>
  <c r="F16" i="13"/>
  <c r="F17" i="13" s="1"/>
  <c r="AH16" i="13"/>
  <c r="AT16" i="13"/>
  <c r="BE16" i="13"/>
  <c r="BE17" i="13"/>
  <c r="BE18" i="13"/>
  <c r="BE19" i="13"/>
  <c r="BE20" i="13"/>
  <c r="Q21" i="13"/>
  <c r="BE21" i="13"/>
  <c r="Q22" i="13"/>
  <c r="BE22" i="13"/>
  <c r="Q23" i="13"/>
  <c r="BE23" i="13"/>
  <c r="Q24" i="13"/>
  <c r="BE24" i="13"/>
  <c r="Q25" i="13"/>
  <c r="BE25" i="13"/>
  <c r="Q26" i="13"/>
  <c r="BE26" i="13"/>
  <c r="Q27" i="13"/>
  <c r="BE27" i="13"/>
  <c r="Q28" i="13"/>
  <c r="BE28" i="13"/>
  <c r="Q29" i="13"/>
  <c r="BE29" i="13"/>
  <c r="Q30" i="13"/>
  <c r="BE30" i="13"/>
  <c r="Q31" i="13"/>
  <c r="BE31" i="13"/>
  <c r="Q41" i="13"/>
  <c r="BE32" i="13"/>
  <c r="Q36" i="13"/>
  <c r="BE33" i="13"/>
  <c r="Q42" i="13"/>
  <c r="BE34" i="13"/>
  <c r="Q54" i="13"/>
  <c r="BE35" i="13"/>
  <c r="Q48" i="13"/>
  <c r="BE36" i="13"/>
  <c r="Q51" i="13"/>
  <c r="BE37" i="13"/>
  <c r="Q50" i="13"/>
  <c r="BE38" i="13"/>
  <c r="Q52" i="13"/>
  <c r="BE39" i="13"/>
  <c r="Q59" i="13"/>
  <c r="BE40" i="13"/>
  <c r="Q64" i="13"/>
  <c r="BE41" i="13"/>
  <c r="Q68" i="13"/>
  <c r="BE42" i="13"/>
  <c r="Q62" i="13"/>
  <c r="BE43" i="13"/>
  <c r="Q60" i="13"/>
  <c r="BE44" i="13"/>
  <c r="Q63" i="13"/>
  <c r="BE45" i="13"/>
  <c r="Q66" i="13"/>
  <c r="BE46" i="13"/>
  <c r="Q65" i="13"/>
  <c r="BE47" i="13"/>
  <c r="Q58" i="13"/>
  <c r="BE48" i="13"/>
  <c r="Q61" i="13"/>
  <c r="BE49" i="13"/>
  <c r="Q67" i="13"/>
  <c r="BE50" i="13"/>
  <c r="Q56" i="13"/>
  <c r="BE51" i="13"/>
  <c r="Q57" i="13"/>
  <c r="BE52" i="13"/>
  <c r="Q46" i="13"/>
  <c r="BE53" i="13"/>
  <c r="Q49" i="13"/>
  <c r="BE54" i="13"/>
  <c r="Q69" i="13"/>
  <c r="BE55" i="13"/>
  <c r="Q70" i="13"/>
  <c r="BE56" i="13"/>
  <c r="Q71" i="13"/>
  <c r="BE57" i="13"/>
  <c r="Q72" i="13"/>
  <c r="BE58" i="13"/>
  <c r="Q40" i="13"/>
  <c r="BE59" i="13"/>
  <c r="Q38" i="13"/>
  <c r="BE60" i="13"/>
  <c r="Q39" i="13"/>
  <c r="BE61" i="13"/>
  <c r="Q34" i="13"/>
  <c r="BE62" i="13"/>
  <c r="Q35" i="13"/>
  <c r="BE63" i="13"/>
  <c r="Q53" i="13"/>
  <c r="BE64" i="13"/>
  <c r="Q33" i="13"/>
  <c r="BE65" i="13"/>
  <c r="Q32" i="13"/>
  <c r="BE66" i="13"/>
  <c r="Q37" i="13"/>
  <c r="BE67" i="13"/>
  <c r="Q44" i="13"/>
  <c r="BE68" i="13"/>
  <c r="Q43" i="13"/>
  <c r="BE69" i="13"/>
  <c r="Q73" i="13"/>
  <c r="BE70" i="13"/>
  <c r="Q74" i="13"/>
  <c r="BE71" i="13"/>
  <c r="Q45" i="13"/>
  <c r="BE72" i="13"/>
  <c r="Q75" i="13"/>
  <c r="BE73" i="13"/>
  <c r="Q55" i="13"/>
  <c r="BE74" i="13"/>
  <c r="Q47" i="13"/>
  <c r="BE75" i="13"/>
  <c r="Q76" i="13"/>
  <c r="BE76" i="13"/>
  <c r="Q77" i="13"/>
  <c r="BE77" i="13"/>
  <c r="Q78" i="13"/>
  <c r="BE78" i="13"/>
  <c r="Q79" i="13"/>
  <c r="BE79" i="13"/>
  <c r="Q80" i="13"/>
  <c r="BE80" i="13"/>
  <c r="Q81" i="13"/>
  <c r="BE81" i="13"/>
  <c r="Q82" i="13"/>
  <c r="BE82" i="13"/>
  <c r="Q83" i="13"/>
  <c r="BE83" i="13"/>
  <c r="Q84" i="13"/>
  <c r="BE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AS14" i="9"/>
  <c r="AR14" i="9"/>
  <c r="AR4" i="9"/>
  <c r="AS4" i="9"/>
  <c r="AR5" i="9"/>
  <c r="AS5" i="9"/>
  <c r="AR6" i="9"/>
  <c r="AS6" i="9"/>
  <c r="AR7" i="9"/>
  <c r="AS7" i="9"/>
  <c r="AR8" i="9"/>
  <c r="AS8" i="9"/>
  <c r="AR9" i="9"/>
  <c r="AS9" i="9"/>
  <c r="AR10" i="9"/>
  <c r="AS10" i="9"/>
  <c r="AS3" i="9"/>
  <c r="AR3" i="9"/>
  <c r="AN16" i="9"/>
  <c r="AB10" i="12"/>
  <c r="AB8" i="12"/>
  <c r="Y8" i="12"/>
  <c r="Z8" i="12"/>
  <c r="AB9" i="12"/>
  <c r="AB7" i="12"/>
  <c r="W2" i="12"/>
  <c r="AD2" i="12"/>
  <c r="AB6" i="12"/>
  <c r="AB3" i="12"/>
  <c r="AY9" i="12"/>
  <c r="AY2" i="12"/>
  <c r="AB4" i="12"/>
  <c r="AB5" i="12"/>
  <c r="AY40" i="12"/>
  <c r="W3" i="12"/>
  <c r="W4" i="12"/>
  <c r="W5" i="12"/>
  <c r="W6" i="12"/>
  <c r="C7" i="12"/>
  <c r="E23" i="12"/>
  <c r="F23" i="12"/>
  <c r="AB2" i="12"/>
  <c r="W7" i="12"/>
  <c r="W8" i="12"/>
  <c r="C9" i="12"/>
  <c r="D9" i="12"/>
  <c r="W9" i="12"/>
  <c r="W10" i="12"/>
  <c r="AY10" i="12"/>
  <c r="D11" i="12"/>
  <c r="P27" i="12" s="1"/>
  <c r="K11" i="12"/>
  <c r="W11" i="12"/>
  <c r="D12" i="12"/>
  <c r="K12" i="12"/>
  <c r="W12" i="12"/>
  <c r="AY12" i="12"/>
  <c r="D13" i="12"/>
  <c r="P68" i="12"/>
  <c r="W13" i="12"/>
  <c r="AB13" i="12"/>
  <c r="AY13" i="12"/>
  <c r="W14" i="12"/>
  <c r="AB14" i="12"/>
  <c r="AY14" i="12"/>
  <c r="W15" i="12"/>
  <c r="F16" i="12"/>
  <c r="F17" i="12" s="1"/>
  <c r="W16" i="12"/>
  <c r="AY16" i="12"/>
  <c r="C17" i="12"/>
  <c r="W17" i="12"/>
  <c r="AB17" i="12"/>
  <c r="AY17" i="12"/>
  <c r="W18" i="12"/>
  <c r="AY18" i="12"/>
  <c r="W19" i="12"/>
  <c r="AY19" i="12"/>
  <c r="W20" i="12"/>
  <c r="AY20" i="12"/>
  <c r="E21" i="12"/>
  <c r="F21" i="12"/>
  <c r="Z21" i="12"/>
  <c r="Q21" i="12"/>
  <c r="W21" i="12"/>
  <c r="AY21" i="12"/>
  <c r="E22" i="12"/>
  <c r="F22" i="12"/>
  <c r="Q22" i="12"/>
  <c r="W22" i="12"/>
  <c r="AY22" i="12"/>
  <c r="Q23" i="12"/>
  <c r="W23" i="12"/>
  <c r="AY23" i="12"/>
  <c r="E24" i="12"/>
  <c r="F24" i="12"/>
  <c r="Q24" i="12"/>
  <c r="AY24" i="12"/>
  <c r="Q25" i="12"/>
  <c r="AY25" i="12"/>
  <c r="E26" i="12"/>
  <c r="F26" i="12"/>
  <c r="Z26" i="12"/>
  <c r="Q26" i="12"/>
  <c r="AY26" i="12"/>
  <c r="E27" i="12"/>
  <c r="F27" i="12"/>
  <c r="Q27" i="12"/>
  <c r="AY27" i="12"/>
  <c r="Q28" i="12"/>
  <c r="E29" i="12"/>
  <c r="F29" i="12"/>
  <c r="Q29" i="12"/>
  <c r="AY29" i="12"/>
  <c r="E30" i="12"/>
  <c r="F30" i="12"/>
  <c r="Q30" i="12"/>
  <c r="E31" i="12"/>
  <c r="F31" i="12"/>
  <c r="G31" i="12"/>
  <c r="Q31" i="12"/>
  <c r="E32" i="12"/>
  <c r="F32" i="12"/>
  <c r="Q32" i="12"/>
  <c r="AY32" i="12"/>
  <c r="E33" i="12"/>
  <c r="F33" i="12"/>
  <c r="Z33" i="12"/>
  <c r="Q33" i="12"/>
  <c r="AY33" i="12"/>
  <c r="E34" i="12"/>
  <c r="F34" i="12"/>
  <c r="Q34" i="12"/>
  <c r="E35" i="12"/>
  <c r="F35" i="12"/>
  <c r="Q35" i="12"/>
  <c r="AY35" i="12"/>
  <c r="E36" i="12"/>
  <c r="F36" i="12"/>
  <c r="Q36" i="12"/>
  <c r="AY36" i="12"/>
  <c r="Q37" i="12"/>
  <c r="AY37" i="12"/>
  <c r="Q38" i="12"/>
  <c r="AY38" i="12"/>
  <c r="E39" i="12"/>
  <c r="F39" i="12"/>
  <c r="Z39" i="12"/>
  <c r="Q39" i="12"/>
  <c r="AY39" i="12"/>
  <c r="E40" i="12"/>
  <c r="F40" i="12"/>
  <c r="G40" i="12"/>
  <c r="Q40" i="12"/>
  <c r="E41" i="12"/>
  <c r="F41" i="12"/>
  <c r="Q41" i="12"/>
  <c r="AY41" i="12"/>
  <c r="E42" i="12"/>
  <c r="F42" i="12"/>
  <c r="G42" i="12"/>
  <c r="Q42" i="12"/>
  <c r="AY42" i="12"/>
  <c r="E43" i="12"/>
  <c r="F43" i="12"/>
  <c r="Q43" i="12"/>
  <c r="AY43" i="12"/>
  <c r="E44" i="12"/>
  <c r="F44" i="12"/>
  <c r="G44" i="12"/>
  <c r="Q44" i="12"/>
  <c r="AY44" i="12"/>
  <c r="E45" i="12"/>
  <c r="F45" i="12"/>
  <c r="Z45" i="12"/>
  <c r="Q45" i="12"/>
  <c r="AY45" i="12"/>
  <c r="E46" i="12"/>
  <c r="F46" i="12"/>
  <c r="G46" i="12"/>
  <c r="Q46" i="12"/>
  <c r="AY46" i="12"/>
  <c r="E47" i="12"/>
  <c r="F47" i="12"/>
  <c r="P47" i="12"/>
  <c r="Q47" i="12"/>
  <c r="Z47" i="12"/>
  <c r="AY47" i="12"/>
  <c r="E48" i="12"/>
  <c r="F48" i="12"/>
  <c r="G48" i="12"/>
  <c r="Q48" i="12"/>
  <c r="AY48" i="12"/>
  <c r="E49" i="12"/>
  <c r="F49" i="12"/>
  <c r="Z49" i="12"/>
  <c r="G49" i="12"/>
  <c r="Q49" i="12"/>
  <c r="AY49" i="12"/>
  <c r="E50" i="12"/>
  <c r="F50" i="12"/>
  <c r="G50" i="12"/>
  <c r="Q50" i="12"/>
  <c r="AY50" i="12"/>
  <c r="E51" i="12"/>
  <c r="F51" i="12"/>
  <c r="G51" i="12"/>
  <c r="Q51" i="12"/>
  <c r="Z51" i="12"/>
  <c r="AY51" i="12"/>
  <c r="E52" i="12"/>
  <c r="F52" i="12"/>
  <c r="G52" i="12"/>
  <c r="Q52" i="12"/>
  <c r="AY52" i="12"/>
  <c r="E53" i="12"/>
  <c r="F53" i="12"/>
  <c r="Z53" i="12"/>
  <c r="P53" i="12"/>
  <c r="AC53" i="12" s="1"/>
  <c r="Q53" i="12"/>
  <c r="U53" i="12"/>
  <c r="AB53" i="12"/>
  <c r="AD53" i="12"/>
  <c r="AF53" i="12"/>
  <c r="AY53" i="12"/>
  <c r="E54" i="12"/>
  <c r="F54" i="12"/>
  <c r="Q54" i="12"/>
  <c r="AY54" i="12"/>
  <c r="E55" i="12"/>
  <c r="F55" i="12"/>
  <c r="Q55" i="12"/>
  <c r="AB55" i="12"/>
  <c r="AD55" i="12"/>
  <c r="AF55" i="12"/>
  <c r="AY55" i="12"/>
  <c r="E56" i="12"/>
  <c r="F56" i="12"/>
  <c r="G56" i="12"/>
  <c r="J56" i="12"/>
  <c r="P56" i="12"/>
  <c r="R56" i="12" s="1"/>
  <c r="AD56" i="12" s="1"/>
  <c r="Q56" i="12"/>
  <c r="Z56" i="12"/>
  <c r="AY56" i="12"/>
  <c r="E57" i="12"/>
  <c r="F57" i="12"/>
  <c r="Z57" i="12"/>
  <c r="Q57" i="12"/>
  <c r="AY57" i="12"/>
  <c r="E58" i="12"/>
  <c r="F58" i="12"/>
  <c r="Q58" i="12"/>
  <c r="AY58" i="12"/>
  <c r="E59" i="12"/>
  <c r="F59" i="12"/>
  <c r="Q59" i="12"/>
  <c r="AY59" i="12"/>
  <c r="E60" i="12"/>
  <c r="F60" i="12"/>
  <c r="Q60" i="12"/>
  <c r="Z60" i="12"/>
  <c r="AY60" i="12"/>
  <c r="E61" i="12"/>
  <c r="F61" i="12"/>
  <c r="Q61" i="12"/>
  <c r="AY61" i="12"/>
  <c r="E62" i="12"/>
  <c r="F62" i="12"/>
  <c r="Z62" i="12"/>
  <c r="Q62" i="12"/>
  <c r="AY62" i="12"/>
  <c r="E63" i="12"/>
  <c r="F63" i="12"/>
  <c r="Q63" i="12"/>
  <c r="AY63" i="12"/>
  <c r="E64" i="12"/>
  <c r="F64" i="12"/>
  <c r="Z64" i="12"/>
  <c r="Q64" i="12"/>
  <c r="AY64" i="12"/>
  <c r="E65" i="12"/>
  <c r="F65" i="12"/>
  <c r="Q65" i="12"/>
  <c r="AY65" i="12"/>
  <c r="E66" i="12"/>
  <c r="F66" i="12"/>
  <c r="Q66" i="12"/>
  <c r="Z66" i="12"/>
  <c r="AY66" i="12"/>
  <c r="E67" i="12"/>
  <c r="F67" i="12"/>
  <c r="Q67" i="12"/>
  <c r="AY67" i="12"/>
  <c r="E68" i="12"/>
  <c r="F68" i="12"/>
  <c r="Z68" i="12"/>
  <c r="Q68" i="12"/>
  <c r="AY68" i="12"/>
  <c r="E69" i="12"/>
  <c r="F69" i="12"/>
  <c r="Q69" i="12"/>
  <c r="AY69" i="12"/>
  <c r="E70" i="12"/>
  <c r="F70" i="12"/>
  <c r="Q70" i="12"/>
  <c r="AY70" i="12"/>
  <c r="E71" i="12"/>
  <c r="F71" i="12"/>
  <c r="Q71" i="12"/>
  <c r="AY71" i="12"/>
  <c r="E72" i="12"/>
  <c r="F72" i="12"/>
  <c r="Q72" i="12"/>
  <c r="AY72" i="12"/>
  <c r="E73" i="12"/>
  <c r="F73" i="12"/>
  <c r="Q73" i="12"/>
  <c r="AY73" i="12"/>
  <c r="E74" i="12"/>
  <c r="F74" i="12"/>
  <c r="Z74" i="12"/>
  <c r="Q74" i="12"/>
  <c r="AY74" i="12"/>
  <c r="E75" i="12"/>
  <c r="F75" i="12"/>
  <c r="G75" i="12"/>
  <c r="Q75" i="12"/>
  <c r="AY75" i="12"/>
  <c r="E76" i="12"/>
  <c r="F76" i="12"/>
  <c r="P76" i="12"/>
  <c r="Q76" i="12"/>
  <c r="AY76" i="12"/>
  <c r="E77" i="12"/>
  <c r="F77" i="12"/>
  <c r="Z77" i="12"/>
  <c r="Q77" i="12"/>
  <c r="AY77" i="12"/>
  <c r="E78" i="12"/>
  <c r="F78" i="12"/>
  <c r="Q78" i="12"/>
  <c r="AY78" i="12"/>
  <c r="E79" i="12"/>
  <c r="F79" i="12"/>
  <c r="G79" i="12"/>
  <c r="Q79" i="12"/>
  <c r="AY79" i="12"/>
  <c r="E80" i="12"/>
  <c r="F80" i="12"/>
  <c r="Z80" i="12"/>
  <c r="Q80" i="12"/>
  <c r="AY80" i="12"/>
  <c r="E81" i="12"/>
  <c r="F81" i="12"/>
  <c r="Q81" i="12"/>
  <c r="AY81" i="12"/>
  <c r="E82" i="12"/>
  <c r="F82" i="12"/>
  <c r="Z82" i="12"/>
  <c r="Q82" i="12"/>
  <c r="AY82" i="12"/>
  <c r="E83" i="12"/>
  <c r="F83" i="12"/>
  <c r="G83" i="12"/>
  <c r="K83" i="12"/>
  <c r="Q83" i="12"/>
  <c r="AY83" i="12"/>
  <c r="E84" i="12"/>
  <c r="F84" i="12"/>
  <c r="G84" i="12"/>
  <c r="Z84" i="12"/>
  <c r="P84" i="12"/>
  <c r="R84" i="12" s="1"/>
  <c r="Q84" i="12"/>
  <c r="AY84" i="12"/>
  <c r="E85" i="12"/>
  <c r="F85" i="12"/>
  <c r="Z85" i="12"/>
  <c r="P85" i="12"/>
  <c r="R85" i="12" s="1"/>
  <c r="G85" i="12"/>
  <c r="Q85" i="12"/>
  <c r="AY85" i="12"/>
  <c r="E86" i="12"/>
  <c r="F86" i="12"/>
  <c r="Q86" i="12"/>
  <c r="AY86" i="12"/>
  <c r="E87" i="12"/>
  <c r="F87" i="12"/>
  <c r="Q87" i="12"/>
  <c r="E88" i="12"/>
  <c r="F88" i="12"/>
  <c r="Q88" i="12"/>
  <c r="E89" i="12"/>
  <c r="F89" i="12"/>
  <c r="P89" i="12"/>
  <c r="Q89" i="12"/>
  <c r="E90" i="12"/>
  <c r="F90" i="12"/>
  <c r="P90" i="12"/>
  <c r="Q90" i="12"/>
  <c r="E91" i="12"/>
  <c r="F91" i="12"/>
  <c r="Q91" i="12"/>
  <c r="E92" i="12"/>
  <c r="F92" i="12"/>
  <c r="Q92" i="12"/>
  <c r="E93" i="12"/>
  <c r="F93" i="12"/>
  <c r="Q93" i="12"/>
  <c r="E94" i="12"/>
  <c r="F94" i="12"/>
  <c r="Q94" i="12"/>
  <c r="E95" i="12"/>
  <c r="F95" i="12"/>
  <c r="Q95" i="12"/>
  <c r="E96" i="12"/>
  <c r="F96" i="12"/>
  <c r="P96" i="12"/>
  <c r="R96" i="12" s="1"/>
  <c r="Q96" i="12"/>
  <c r="E97" i="12"/>
  <c r="F97" i="12"/>
  <c r="Q97" i="12"/>
  <c r="E98" i="12"/>
  <c r="F98" i="12"/>
  <c r="P98" i="12"/>
  <c r="Q98" i="12"/>
  <c r="E99" i="12"/>
  <c r="F99" i="12"/>
  <c r="Q99" i="12"/>
  <c r="AB10" i="9"/>
  <c r="AB9" i="9"/>
  <c r="Y9" i="9"/>
  <c r="Z9" i="9"/>
  <c r="AB10" i="10"/>
  <c r="AB9" i="10"/>
  <c r="Y9" i="10"/>
  <c r="Z9" i="10"/>
  <c r="AB10" i="11"/>
  <c r="AB8" i="11"/>
  <c r="AB9" i="11"/>
  <c r="AB7" i="11"/>
  <c r="E61" i="2"/>
  <c r="F61" i="2"/>
  <c r="G61" i="2"/>
  <c r="N61" i="2"/>
  <c r="E60" i="2"/>
  <c r="F60" i="2"/>
  <c r="G60" i="2"/>
  <c r="N60" i="2"/>
  <c r="S22" i="9"/>
  <c r="S23" i="9"/>
  <c r="S24" i="9"/>
  <c r="S25" i="9"/>
  <c r="S26" i="9"/>
  <c r="S27" i="9"/>
  <c r="S28" i="9"/>
  <c r="S29" i="9"/>
  <c r="S30" i="9"/>
  <c r="S31" i="9"/>
  <c r="S21" i="9"/>
  <c r="C7" i="9"/>
  <c r="D9" i="9"/>
  <c r="D14" i="9"/>
  <c r="C14" i="9"/>
  <c r="AP4" i="9"/>
  <c r="AQ4" i="9"/>
  <c r="AP5" i="9"/>
  <c r="AQ5" i="9"/>
  <c r="AP6" i="9"/>
  <c r="AQ6" i="9"/>
  <c r="AP7" i="9"/>
  <c r="AQ7" i="9"/>
  <c r="AP8" i="9"/>
  <c r="AQ8" i="9"/>
  <c r="AP9" i="9"/>
  <c r="AQ9" i="9"/>
  <c r="AP10" i="9"/>
  <c r="AQ10" i="9"/>
  <c r="AB5" i="9"/>
  <c r="AP14" i="9"/>
  <c r="AQ14" i="9"/>
  <c r="AQ3" i="9"/>
  <c r="AP3" i="9"/>
  <c r="C7" i="11"/>
  <c r="W2" i="11"/>
  <c r="AD2" i="11"/>
  <c r="AB18" i="11"/>
  <c r="AB11" i="11"/>
  <c r="AB6" i="11"/>
  <c r="AB3" i="11"/>
  <c r="AY10" i="11"/>
  <c r="AB4" i="11"/>
  <c r="AB5" i="11"/>
  <c r="D13" i="11"/>
  <c r="W3" i="11"/>
  <c r="AY3" i="11"/>
  <c r="W4" i="11"/>
  <c r="AY4" i="11"/>
  <c r="W5" i="11"/>
  <c r="W6" i="11"/>
  <c r="W7" i="11"/>
  <c r="AY7" i="11"/>
  <c r="W8" i="11"/>
  <c r="AY8" i="11"/>
  <c r="C9" i="11"/>
  <c r="D9" i="11"/>
  <c r="W9" i="11"/>
  <c r="W10" i="11"/>
  <c r="E95" i="11"/>
  <c r="F95" i="11"/>
  <c r="D11" i="11"/>
  <c r="K11" i="11"/>
  <c r="W11" i="11"/>
  <c r="E37" i="11"/>
  <c r="F37" i="11"/>
  <c r="E40" i="11"/>
  <c r="F40" i="11"/>
  <c r="Z40" i="11"/>
  <c r="E45" i="11"/>
  <c r="F45" i="11"/>
  <c r="Z45" i="11"/>
  <c r="E48" i="11"/>
  <c r="F48" i="11"/>
  <c r="Z48" i="11"/>
  <c r="E53" i="11"/>
  <c r="F53" i="11"/>
  <c r="U53" i="11"/>
  <c r="Z53" i="11"/>
  <c r="E59" i="11"/>
  <c r="F59" i="11"/>
  <c r="E60" i="11"/>
  <c r="F60" i="11"/>
  <c r="G60" i="11"/>
  <c r="K60" i="11"/>
  <c r="Z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Z66" i="11"/>
  <c r="G66" i="11"/>
  <c r="E67" i="11"/>
  <c r="F67" i="11"/>
  <c r="E68" i="11"/>
  <c r="F68" i="11"/>
  <c r="G68" i="11"/>
  <c r="Z68" i="11"/>
  <c r="E69" i="11"/>
  <c r="F69" i="11"/>
  <c r="E70" i="11"/>
  <c r="F70" i="11"/>
  <c r="E71" i="11"/>
  <c r="F71" i="11"/>
  <c r="E72" i="11"/>
  <c r="F72" i="11"/>
  <c r="Z72" i="11"/>
  <c r="E73" i="11"/>
  <c r="F73" i="11"/>
  <c r="E74" i="11"/>
  <c r="F74" i="11"/>
  <c r="G74" i="11"/>
  <c r="J74" i="11"/>
  <c r="E75" i="11"/>
  <c r="F75" i="11"/>
  <c r="E76" i="11"/>
  <c r="F76" i="11"/>
  <c r="G76" i="11"/>
  <c r="Z76" i="11"/>
  <c r="E77" i="11"/>
  <c r="F77" i="11"/>
  <c r="E78" i="11"/>
  <c r="F78" i="11"/>
  <c r="Z95" i="11"/>
  <c r="D12" i="11"/>
  <c r="K12" i="11"/>
  <c r="W12" i="11"/>
  <c r="AY12" i="11"/>
  <c r="W13" i="11"/>
  <c r="AB13" i="11"/>
  <c r="AB17" i="11"/>
  <c r="W14" i="11"/>
  <c r="AB14" i="11"/>
  <c r="W15" i="11"/>
  <c r="F16" i="11"/>
  <c r="F17" i="11" s="1"/>
  <c r="W16" i="11"/>
  <c r="AB16" i="11"/>
  <c r="AY16" i="11"/>
  <c r="C17" i="11"/>
  <c r="W17" i="11"/>
  <c r="W18" i="11"/>
  <c r="AY18" i="11"/>
  <c r="W19" i="11"/>
  <c r="AY19" i="11"/>
  <c r="W20" i="11"/>
  <c r="Q21" i="11"/>
  <c r="W21" i="11"/>
  <c r="AY21" i="11"/>
  <c r="Q22" i="11"/>
  <c r="W22" i="11"/>
  <c r="AY22" i="11"/>
  <c r="Q23" i="11"/>
  <c r="W23" i="11"/>
  <c r="AY23" i="11"/>
  <c r="Q24" i="11"/>
  <c r="AY24" i="11"/>
  <c r="Q25" i="11"/>
  <c r="AY25" i="11"/>
  <c r="Q26" i="11"/>
  <c r="AY26" i="11"/>
  <c r="Q27" i="11"/>
  <c r="AY27" i="11"/>
  <c r="Q28" i="11"/>
  <c r="AY28" i="11"/>
  <c r="Q29" i="11"/>
  <c r="AY29" i="11"/>
  <c r="Q30" i="11"/>
  <c r="AY30" i="11"/>
  <c r="Q31" i="11"/>
  <c r="AY31" i="11"/>
  <c r="Q32" i="11"/>
  <c r="AY32" i="11"/>
  <c r="Q33" i="11"/>
  <c r="AY33" i="11"/>
  <c r="Q34" i="11"/>
  <c r="AY34" i="11"/>
  <c r="Q35" i="11"/>
  <c r="AY35" i="11"/>
  <c r="Q36" i="11"/>
  <c r="AY36" i="11"/>
  <c r="Q37" i="11"/>
  <c r="AY37" i="11"/>
  <c r="Q38" i="11"/>
  <c r="Q39" i="11"/>
  <c r="Q40" i="11"/>
  <c r="AY40" i="11"/>
  <c r="Q41" i="11"/>
  <c r="AY41" i="11"/>
  <c r="Q42" i="11"/>
  <c r="AY42" i="11"/>
  <c r="Q43" i="11"/>
  <c r="AY43" i="11"/>
  <c r="Q44" i="11"/>
  <c r="AY44" i="11"/>
  <c r="Q45" i="11"/>
  <c r="Q46" i="11"/>
  <c r="Q47" i="11"/>
  <c r="AY47" i="11"/>
  <c r="Q48" i="11"/>
  <c r="AY48" i="11"/>
  <c r="Q49" i="11"/>
  <c r="AY49" i="11"/>
  <c r="Q50" i="11"/>
  <c r="AY50" i="11"/>
  <c r="Q51" i="11"/>
  <c r="AY51" i="11"/>
  <c r="Q52" i="11"/>
  <c r="AY52" i="11"/>
  <c r="Q53" i="11"/>
  <c r="AB53" i="11"/>
  <c r="AD53" i="11"/>
  <c r="AF53" i="11"/>
  <c r="AY53" i="11"/>
  <c r="Q54" i="11"/>
  <c r="AY54" i="11"/>
  <c r="Q55" i="11"/>
  <c r="AB55" i="11"/>
  <c r="AD55" i="11"/>
  <c r="AF55" i="11"/>
  <c r="AY55" i="11"/>
  <c r="Q56" i="11"/>
  <c r="Q57" i="11"/>
  <c r="Q58" i="11"/>
  <c r="AY58" i="11"/>
  <c r="Q59" i="11"/>
  <c r="AY59" i="11"/>
  <c r="Q60" i="11"/>
  <c r="AY60" i="11"/>
  <c r="Q61" i="11"/>
  <c r="AY61" i="11"/>
  <c r="Q62" i="11"/>
  <c r="Q63" i="11"/>
  <c r="AY63" i="11"/>
  <c r="Q64" i="11"/>
  <c r="AY64" i="11"/>
  <c r="Q65" i="11"/>
  <c r="AY65" i="11"/>
  <c r="J66" i="11"/>
  <c r="Q66" i="11"/>
  <c r="Q67" i="11"/>
  <c r="AY67" i="11"/>
  <c r="I68" i="11"/>
  <c r="Q68" i="11"/>
  <c r="Q69" i="11"/>
  <c r="AY69" i="11"/>
  <c r="Q70" i="11"/>
  <c r="AY70" i="11"/>
  <c r="Q71" i="11"/>
  <c r="AY71" i="11"/>
  <c r="Q72" i="11"/>
  <c r="P73" i="11"/>
  <c r="Q73" i="11"/>
  <c r="AY73" i="11"/>
  <c r="Q74" i="11"/>
  <c r="AY74" i="11"/>
  <c r="Q75" i="11"/>
  <c r="AY75" i="11"/>
  <c r="J76" i="11"/>
  <c r="P76" i="11"/>
  <c r="AC76" i="11" s="1"/>
  <c r="Q76" i="11"/>
  <c r="Q77" i="11"/>
  <c r="AY77" i="11"/>
  <c r="Q78" i="11"/>
  <c r="AY78" i="11"/>
  <c r="Q79" i="11"/>
  <c r="AY79" i="11"/>
  <c r="Q80" i="11"/>
  <c r="AY80" i="11"/>
  <c r="Q81" i="11"/>
  <c r="AY81" i="11"/>
  <c r="Q82" i="11"/>
  <c r="AY82" i="11"/>
  <c r="Q83" i="11"/>
  <c r="AY83" i="11"/>
  <c r="Q84" i="11"/>
  <c r="AY84" i="11"/>
  <c r="Q85" i="11"/>
  <c r="AY85" i="11"/>
  <c r="Q86" i="11"/>
  <c r="AY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C7" i="10"/>
  <c r="E22" i="10"/>
  <c r="F22" i="10"/>
  <c r="W2" i="10"/>
  <c r="AB2" i="10"/>
  <c r="AD2" i="10"/>
  <c r="AB7" i="10"/>
  <c r="AB11" i="10"/>
  <c r="AB6" i="10"/>
  <c r="AB13" i="10"/>
  <c r="AB17" i="10"/>
  <c r="AB8" i="10"/>
  <c r="AB15" i="10"/>
  <c r="AB3" i="10"/>
  <c r="AB4" i="10"/>
  <c r="AB5" i="10"/>
  <c r="W3" i="10"/>
  <c r="W4" i="10"/>
  <c r="W5" i="10"/>
  <c r="W6" i="10"/>
  <c r="W7" i="10"/>
  <c r="W8" i="10"/>
  <c r="C9" i="10"/>
  <c r="D9" i="10"/>
  <c r="W9" i="10"/>
  <c r="W10" i="10"/>
  <c r="E79" i="10"/>
  <c r="F79" i="10"/>
  <c r="E80" i="10"/>
  <c r="F80" i="10"/>
  <c r="Z80" i="10"/>
  <c r="E81" i="10"/>
  <c r="F81" i="10"/>
  <c r="E82" i="10"/>
  <c r="F82" i="10"/>
  <c r="G82" i="10"/>
  <c r="K82" i="10"/>
  <c r="E83" i="10"/>
  <c r="F83" i="10"/>
  <c r="E84" i="10"/>
  <c r="F84" i="10"/>
  <c r="G84" i="10"/>
  <c r="E85" i="10"/>
  <c r="F85" i="10"/>
  <c r="Z85" i="10"/>
  <c r="E86" i="10"/>
  <c r="F86" i="10"/>
  <c r="E87" i="10"/>
  <c r="F87" i="10"/>
  <c r="G87" i="10"/>
  <c r="E88" i="10"/>
  <c r="F88" i="10"/>
  <c r="G88" i="10"/>
  <c r="K88" i="10"/>
  <c r="E89" i="10"/>
  <c r="F89" i="10"/>
  <c r="E90" i="10"/>
  <c r="F90" i="10"/>
  <c r="G90" i="10"/>
  <c r="K90" i="10"/>
  <c r="E91" i="10"/>
  <c r="F91" i="10"/>
  <c r="E93" i="10"/>
  <c r="F93" i="10"/>
  <c r="G93" i="10"/>
  <c r="K93" i="10"/>
  <c r="E94" i="10"/>
  <c r="F94" i="10"/>
  <c r="G94" i="10"/>
  <c r="E95" i="10"/>
  <c r="F95" i="10"/>
  <c r="E96" i="10"/>
  <c r="F96" i="10"/>
  <c r="E97" i="10"/>
  <c r="F97" i="10"/>
  <c r="G97" i="10"/>
  <c r="K97" i="10"/>
  <c r="E98" i="10"/>
  <c r="F98" i="10"/>
  <c r="G98" i="10"/>
  <c r="E99" i="10"/>
  <c r="F99" i="10"/>
  <c r="Z99" i="10"/>
  <c r="E92" i="10"/>
  <c r="F92" i="10"/>
  <c r="Z92" i="10"/>
  <c r="K11" i="10"/>
  <c r="W11" i="10"/>
  <c r="E32" i="10"/>
  <c r="F32" i="10"/>
  <c r="Z32" i="10"/>
  <c r="G32" i="10"/>
  <c r="J32" i="10"/>
  <c r="E33" i="10"/>
  <c r="F33" i="10"/>
  <c r="Z33" i="10"/>
  <c r="E34" i="10"/>
  <c r="F34" i="10"/>
  <c r="E35" i="10"/>
  <c r="F35" i="10"/>
  <c r="E36" i="10"/>
  <c r="F36" i="10"/>
  <c r="E37" i="10"/>
  <c r="F37" i="10"/>
  <c r="E38" i="10"/>
  <c r="F38" i="10"/>
  <c r="G38" i="10"/>
  <c r="J38" i="10"/>
  <c r="E39" i="10"/>
  <c r="F39" i="10"/>
  <c r="E40" i="10"/>
  <c r="F40" i="10"/>
  <c r="Z40" i="10"/>
  <c r="E41" i="10"/>
  <c r="F41" i="10"/>
  <c r="Z41" i="10"/>
  <c r="G41" i="10"/>
  <c r="E42" i="10"/>
  <c r="F42" i="10"/>
  <c r="E43" i="10"/>
  <c r="F43" i="10"/>
  <c r="E44" i="10"/>
  <c r="F44" i="10"/>
  <c r="E45" i="10"/>
  <c r="F45" i="10"/>
  <c r="E46" i="10"/>
  <c r="F46" i="10"/>
  <c r="G46" i="10"/>
  <c r="J46" i="10"/>
  <c r="E47" i="10"/>
  <c r="F47" i="10"/>
  <c r="E48" i="10"/>
  <c r="F48" i="10"/>
  <c r="Z48" i="10"/>
  <c r="E49" i="10"/>
  <c r="F49" i="10"/>
  <c r="Z49" i="10"/>
  <c r="E50" i="10"/>
  <c r="F50" i="10"/>
  <c r="E51" i="10"/>
  <c r="F51" i="10"/>
  <c r="E52" i="10"/>
  <c r="F52" i="10"/>
  <c r="E53" i="10"/>
  <c r="F53" i="10"/>
  <c r="Z53" i="10"/>
  <c r="E54" i="10"/>
  <c r="F54" i="10"/>
  <c r="E55" i="10"/>
  <c r="F55" i="10"/>
  <c r="Z55" i="10"/>
  <c r="E56" i="10"/>
  <c r="F56" i="10"/>
  <c r="E57" i="10"/>
  <c r="F57" i="10"/>
  <c r="E58" i="10"/>
  <c r="F58" i="10"/>
  <c r="Z58" i="10"/>
  <c r="E59" i="10"/>
  <c r="F59" i="10"/>
  <c r="Z59" i="10"/>
  <c r="E60" i="10"/>
  <c r="F60" i="10"/>
  <c r="Z60" i="10"/>
  <c r="G60" i="10"/>
  <c r="K60" i="10"/>
  <c r="E61" i="10"/>
  <c r="F61" i="10"/>
  <c r="Z61" i="10"/>
  <c r="E62" i="10"/>
  <c r="F62" i="10"/>
  <c r="E63" i="10"/>
  <c r="F63" i="10"/>
  <c r="E64" i="10"/>
  <c r="F64" i="10"/>
  <c r="E65" i="10"/>
  <c r="F65" i="10"/>
  <c r="G65" i="10"/>
  <c r="J65" i="10"/>
  <c r="Z65" i="10"/>
  <c r="E66" i="10"/>
  <c r="F66" i="10"/>
  <c r="E67" i="10"/>
  <c r="F67" i="10"/>
  <c r="Z67" i="10"/>
  <c r="E68" i="10"/>
  <c r="F68" i="10"/>
  <c r="E69" i="10"/>
  <c r="F69" i="10"/>
  <c r="E70" i="10"/>
  <c r="F70" i="10"/>
  <c r="E71" i="10"/>
  <c r="F71" i="10"/>
  <c r="E72" i="10"/>
  <c r="F72" i="10"/>
  <c r="E73" i="10"/>
  <c r="F73" i="10"/>
  <c r="G73" i="10"/>
  <c r="E74" i="10"/>
  <c r="F74" i="10"/>
  <c r="E75" i="10"/>
  <c r="F75" i="10"/>
  <c r="E76" i="10"/>
  <c r="F76" i="10"/>
  <c r="Z76" i="10"/>
  <c r="G76" i="10"/>
  <c r="E77" i="10"/>
  <c r="F77" i="10"/>
  <c r="E78" i="10"/>
  <c r="F78" i="10"/>
  <c r="Z82" i="10"/>
  <c r="Z84" i="10"/>
  <c r="Z87" i="10"/>
  <c r="Z88" i="10"/>
  <c r="Z90" i="10"/>
  <c r="Z93" i="10"/>
  <c r="Z94" i="10"/>
  <c r="Z97" i="10"/>
  <c r="Z98" i="10"/>
  <c r="AY11" i="10"/>
  <c r="D12" i="10"/>
  <c r="K12" i="10"/>
  <c r="W12" i="10"/>
  <c r="AY12" i="10"/>
  <c r="D13" i="10"/>
  <c r="W13" i="10"/>
  <c r="AY13" i="10"/>
  <c r="W14" i="10"/>
  <c r="AB14" i="10"/>
  <c r="AY14" i="10"/>
  <c r="W15" i="10"/>
  <c r="AY15" i="10"/>
  <c r="F16" i="10"/>
  <c r="F17" i="10" s="1"/>
  <c r="W16" i="10"/>
  <c r="AY16" i="10"/>
  <c r="C17" i="10"/>
  <c r="W17" i="10"/>
  <c r="AY17" i="10"/>
  <c r="W18" i="10"/>
  <c r="AY18" i="10"/>
  <c r="W19" i="10"/>
  <c r="AY19" i="10"/>
  <c r="W20" i="10"/>
  <c r="AY20" i="10"/>
  <c r="Q21" i="10"/>
  <c r="W21" i="10"/>
  <c r="AY21" i="10"/>
  <c r="Q22" i="10"/>
  <c r="W22" i="10"/>
  <c r="AY22" i="10"/>
  <c r="Q23" i="10"/>
  <c r="W23" i="10"/>
  <c r="AY23" i="10"/>
  <c r="Q24" i="10"/>
  <c r="AY24" i="10"/>
  <c r="Q25" i="10"/>
  <c r="AY25" i="10"/>
  <c r="Q26" i="10"/>
  <c r="AY26" i="10"/>
  <c r="Q27" i="10"/>
  <c r="AY27" i="10"/>
  <c r="Q28" i="10"/>
  <c r="AY28" i="10"/>
  <c r="Q29" i="10"/>
  <c r="AY29" i="10"/>
  <c r="Q30" i="10"/>
  <c r="AY30" i="10"/>
  <c r="Q31" i="10"/>
  <c r="AY31" i="10"/>
  <c r="Q32" i="10"/>
  <c r="AY32" i="10"/>
  <c r="Q33" i="10"/>
  <c r="AY33" i="10"/>
  <c r="Q34" i="10"/>
  <c r="AY34" i="10"/>
  <c r="Q35" i="10"/>
  <c r="AY35" i="10"/>
  <c r="Q36" i="10"/>
  <c r="AY36" i="10"/>
  <c r="Q37" i="10"/>
  <c r="AY37" i="10"/>
  <c r="Q38" i="10"/>
  <c r="AY38" i="10"/>
  <c r="Q39" i="10"/>
  <c r="AY39" i="10"/>
  <c r="Q40" i="10"/>
  <c r="AY40" i="10"/>
  <c r="J41" i="10"/>
  <c r="Q41" i="10"/>
  <c r="AY41" i="10"/>
  <c r="Q42" i="10"/>
  <c r="AY42" i="10"/>
  <c r="Q43" i="10"/>
  <c r="AY43" i="10"/>
  <c r="Q44" i="10"/>
  <c r="AY44" i="10"/>
  <c r="Q45" i="10"/>
  <c r="AY45" i="10"/>
  <c r="Q46" i="10"/>
  <c r="AY46" i="10"/>
  <c r="Q47" i="10"/>
  <c r="AY47" i="10"/>
  <c r="Q48" i="10"/>
  <c r="AY48" i="10"/>
  <c r="Q49" i="10"/>
  <c r="AY49" i="10"/>
  <c r="Q50" i="10"/>
  <c r="AY50" i="10"/>
  <c r="Q51" i="10"/>
  <c r="AY51" i="10"/>
  <c r="Q52" i="10"/>
  <c r="AY52" i="10"/>
  <c r="Q53" i="10"/>
  <c r="U53" i="10"/>
  <c r="AB53" i="10"/>
  <c r="AD53" i="10"/>
  <c r="AF53" i="10"/>
  <c r="AY53" i="10"/>
  <c r="Q54" i="10"/>
  <c r="AY54" i="10"/>
  <c r="Q55" i="10"/>
  <c r="U55" i="10"/>
  <c r="AB55" i="10"/>
  <c r="AD55" i="10"/>
  <c r="AF55" i="10"/>
  <c r="AY55" i="10"/>
  <c r="Q56" i="10"/>
  <c r="AY56" i="10"/>
  <c r="Q57" i="10"/>
  <c r="AY57" i="10"/>
  <c r="Q58" i="10"/>
  <c r="AY58" i="10"/>
  <c r="Q59" i="10"/>
  <c r="AY59" i="10"/>
  <c r="Q60" i="10"/>
  <c r="AY60" i="10"/>
  <c r="Q61" i="10"/>
  <c r="AY61" i="10"/>
  <c r="Q62" i="10"/>
  <c r="AY62" i="10"/>
  <c r="Q63" i="10"/>
  <c r="AY63" i="10"/>
  <c r="Q64" i="10"/>
  <c r="AY64" i="10"/>
  <c r="Q65" i="10"/>
  <c r="AY65" i="10"/>
  <c r="Q66" i="10"/>
  <c r="AY66" i="10"/>
  <c r="Q67" i="10"/>
  <c r="AY67" i="10"/>
  <c r="Q68" i="10"/>
  <c r="AY68" i="10"/>
  <c r="Q69" i="10"/>
  <c r="AY69" i="10"/>
  <c r="Q70" i="10"/>
  <c r="AY70" i="10"/>
  <c r="Q71" i="10"/>
  <c r="AY71" i="10"/>
  <c r="Q72" i="10"/>
  <c r="AY72" i="10"/>
  <c r="Q73" i="10"/>
  <c r="AY73" i="10"/>
  <c r="Q74" i="10"/>
  <c r="AY74" i="10"/>
  <c r="Q75" i="10"/>
  <c r="AY75" i="10"/>
  <c r="J76" i="10"/>
  <c r="Q76" i="10"/>
  <c r="AY76" i="10"/>
  <c r="Q77" i="10"/>
  <c r="AY77" i="10"/>
  <c r="Q78" i="10"/>
  <c r="AY78" i="10"/>
  <c r="Q79" i="10"/>
  <c r="AY79" i="10"/>
  <c r="Q80" i="10"/>
  <c r="AY80" i="10"/>
  <c r="Q81" i="10"/>
  <c r="AY81" i="10"/>
  <c r="Q82" i="10"/>
  <c r="AY82" i="10"/>
  <c r="Q83" i="10"/>
  <c r="AY83" i="10"/>
  <c r="K84" i="10"/>
  <c r="Q84" i="10"/>
  <c r="AY84" i="10"/>
  <c r="Q85" i="10"/>
  <c r="AY85" i="10"/>
  <c r="Q86" i="10"/>
  <c r="AY86" i="10"/>
  <c r="K87" i="10"/>
  <c r="Q87" i="10"/>
  <c r="Q88" i="10"/>
  <c r="Q89" i="10"/>
  <c r="Q90" i="10"/>
  <c r="Q91" i="10"/>
  <c r="Q92" i="10"/>
  <c r="Q93" i="10"/>
  <c r="K94" i="10"/>
  <c r="Q94" i="10"/>
  <c r="Q95" i="10"/>
  <c r="Q96" i="10"/>
  <c r="Q97" i="10"/>
  <c r="K98" i="10"/>
  <c r="Q98" i="10"/>
  <c r="Q99" i="10"/>
  <c r="E96" i="9"/>
  <c r="F96" i="9"/>
  <c r="E97" i="9"/>
  <c r="F97" i="9"/>
  <c r="E98" i="9"/>
  <c r="F98" i="9"/>
  <c r="G98" i="9"/>
  <c r="E99" i="9"/>
  <c r="F99" i="9"/>
  <c r="Z99" i="9"/>
  <c r="C9" i="9"/>
  <c r="E79" i="9"/>
  <c r="F79" i="9"/>
  <c r="G79" i="9"/>
  <c r="E80" i="9"/>
  <c r="F80" i="9"/>
  <c r="G80" i="9"/>
  <c r="E81" i="9"/>
  <c r="F81" i="9"/>
  <c r="E82" i="9"/>
  <c r="F82" i="9"/>
  <c r="G82" i="9"/>
  <c r="E83" i="9"/>
  <c r="F83" i="9"/>
  <c r="G83" i="9"/>
  <c r="E84" i="9"/>
  <c r="F84" i="9"/>
  <c r="G84" i="9"/>
  <c r="E85" i="9"/>
  <c r="F85" i="9"/>
  <c r="G85" i="9"/>
  <c r="E86" i="9"/>
  <c r="F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3" i="9"/>
  <c r="F93" i="9"/>
  <c r="G93" i="9"/>
  <c r="E94" i="9"/>
  <c r="F94" i="9"/>
  <c r="G94" i="9"/>
  <c r="E95" i="9"/>
  <c r="F95" i="9"/>
  <c r="G95" i="9"/>
  <c r="AB3" i="9"/>
  <c r="D11" i="9"/>
  <c r="AB4" i="9"/>
  <c r="D12" i="9"/>
  <c r="Q96" i="9"/>
  <c r="AB8" i="9"/>
  <c r="AB18" i="9"/>
  <c r="AD2" i="9"/>
  <c r="AB2" i="9"/>
  <c r="AB15" i="9"/>
  <c r="AB7" i="9"/>
  <c r="AB12" i="9"/>
  <c r="AB6" i="9"/>
  <c r="AB13" i="9"/>
  <c r="AB17" i="9"/>
  <c r="Q97" i="9"/>
  <c r="Q98" i="9"/>
  <c r="Q99" i="9"/>
  <c r="Q95" i="9"/>
  <c r="E76" i="9"/>
  <c r="F76" i="9"/>
  <c r="Z76" i="9"/>
  <c r="Q93" i="9"/>
  <c r="Q94" i="9"/>
  <c r="Q92" i="9"/>
  <c r="Q39" i="8"/>
  <c r="Q37" i="9"/>
  <c r="K11" i="9"/>
  <c r="K12" i="9"/>
  <c r="W2" i="9"/>
  <c r="W3" i="9"/>
  <c r="W4" i="9"/>
  <c r="W5" i="9"/>
  <c r="W6" i="9"/>
  <c r="W7" i="9"/>
  <c r="W8" i="9"/>
  <c r="W9" i="9"/>
  <c r="W10" i="9"/>
  <c r="E74" i="9"/>
  <c r="F74" i="9"/>
  <c r="W11" i="9"/>
  <c r="E32" i="9"/>
  <c r="F32" i="9"/>
  <c r="E33" i="9"/>
  <c r="F33" i="9"/>
  <c r="E34" i="9"/>
  <c r="F34" i="9"/>
  <c r="E35" i="9"/>
  <c r="F35" i="9"/>
  <c r="E36" i="9"/>
  <c r="F36" i="9"/>
  <c r="E38" i="9"/>
  <c r="F38" i="9"/>
  <c r="Z38" i="9"/>
  <c r="E39" i="9"/>
  <c r="F39" i="9"/>
  <c r="E40" i="9"/>
  <c r="F40" i="9"/>
  <c r="Z40" i="9"/>
  <c r="E41" i="9"/>
  <c r="F41" i="9"/>
  <c r="E42" i="9"/>
  <c r="F42" i="9"/>
  <c r="Z42" i="9"/>
  <c r="E43" i="9"/>
  <c r="F43" i="9"/>
  <c r="E44" i="9"/>
  <c r="F44" i="9"/>
  <c r="E45" i="9"/>
  <c r="F45" i="9"/>
  <c r="Z45" i="9"/>
  <c r="E46" i="9"/>
  <c r="F46" i="9"/>
  <c r="E47" i="9"/>
  <c r="F47" i="9"/>
  <c r="E48" i="9"/>
  <c r="F48" i="9"/>
  <c r="Z48" i="9"/>
  <c r="E49" i="9"/>
  <c r="F49" i="9"/>
  <c r="E50" i="9"/>
  <c r="F50" i="9"/>
  <c r="E51" i="9"/>
  <c r="F51" i="9"/>
  <c r="E52" i="9"/>
  <c r="F52" i="9"/>
  <c r="E53" i="9"/>
  <c r="F53" i="9"/>
  <c r="U53" i="9"/>
  <c r="E54" i="9"/>
  <c r="F54" i="9"/>
  <c r="E55" i="9"/>
  <c r="F55" i="9"/>
  <c r="E56" i="9"/>
  <c r="F56" i="9"/>
  <c r="Z56" i="9"/>
  <c r="E57" i="9"/>
  <c r="F57" i="9"/>
  <c r="E58" i="9"/>
  <c r="F58" i="9"/>
  <c r="E59" i="9"/>
  <c r="F59" i="9"/>
  <c r="E60" i="9"/>
  <c r="F60" i="9"/>
  <c r="E61" i="9"/>
  <c r="F61" i="9"/>
  <c r="E62" i="9"/>
  <c r="F62" i="9"/>
  <c r="Z62" i="9"/>
  <c r="E63" i="9"/>
  <c r="F63" i="9"/>
  <c r="E64" i="9"/>
  <c r="F64" i="9"/>
  <c r="E65" i="9"/>
  <c r="F65" i="9"/>
  <c r="E66" i="9"/>
  <c r="F66" i="9"/>
  <c r="E67" i="9"/>
  <c r="F67" i="9"/>
  <c r="E68" i="9"/>
  <c r="F68" i="9"/>
  <c r="Z68" i="9"/>
  <c r="E69" i="9"/>
  <c r="F69" i="9"/>
  <c r="E70" i="9"/>
  <c r="F70" i="9"/>
  <c r="Z70" i="9"/>
  <c r="G70" i="9"/>
  <c r="J70" i="9"/>
  <c r="E71" i="9"/>
  <c r="F71" i="9"/>
  <c r="E72" i="9"/>
  <c r="F72" i="9"/>
  <c r="E73" i="9"/>
  <c r="F73" i="9"/>
  <c r="W12" i="9"/>
  <c r="W13" i="9"/>
  <c r="F16" i="9"/>
  <c r="F17" i="9" s="1"/>
  <c r="W14" i="9"/>
  <c r="W15" i="9"/>
  <c r="W16" i="9"/>
  <c r="AB16" i="9"/>
  <c r="C17" i="9"/>
  <c r="W17" i="9"/>
  <c r="W18" i="9"/>
  <c r="W19" i="9"/>
  <c r="W20" i="9"/>
  <c r="Q21" i="9"/>
  <c r="W21" i="9"/>
  <c r="Q22" i="9"/>
  <c r="W22" i="9"/>
  <c r="AY22" i="9"/>
  <c r="Q23" i="9"/>
  <c r="W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AB53" i="9"/>
  <c r="AD53" i="9"/>
  <c r="AF53" i="9"/>
  <c r="Q54" i="9"/>
  <c r="Q55" i="9"/>
  <c r="AB55" i="9"/>
  <c r="AD55" i="9"/>
  <c r="AF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AB3" i="8"/>
  <c r="AY32" i="8"/>
  <c r="AB4" i="8"/>
  <c r="AB5" i="8"/>
  <c r="AB14" i="8"/>
  <c r="AB10" i="8"/>
  <c r="AB9" i="8"/>
  <c r="AB8" i="8"/>
  <c r="AB18" i="8"/>
  <c r="AB7" i="8"/>
  <c r="AB6" i="8"/>
  <c r="AD2" i="8"/>
  <c r="AF55" i="8"/>
  <c r="AD55" i="8"/>
  <c r="AB55" i="8"/>
  <c r="AF53" i="8"/>
  <c r="AD53" i="8"/>
  <c r="AB53" i="8"/>
  <c r="AY38" i="8"/>
  <c r="AF31" i="8"/>
  <c r="AD31" i="8"/>
  <c r="AB31" i="8"/>
  <c r="AF30" i="8"/>
  <c r="AD30" i="8"/>
  <c r="AB30" i="8"/>
  <c r="AF29" i="8"/>
  <c r="AD29" i="8"/>
  <c r="AB29" i="8"/>
  <c r="AF28" i="8"/>
  <c r="AD28" i="8"/>
  <c r="AB28" i="8"/>
  <c r="AF27" i="8"/>
  <c r="AD27" i="8"/>
  <c r="AB27" i="8"/>
  <c r="AF26" i="8"/>
  <c r="AD26" i="8"/>
  <c r="AB26" i="8"/>
  <c r="AF25" i="8"/>
  <c r="AD25" i="8"/>
  <c r="AB25" i="8"/>
  <c r="AF24" i="8"/>
  <c r="AD24" i="8"/>
  <c r="AB24" i="8"/>
  <c r="AF23" i="8"/>
  <c r="AD23" i="8"/>
  <c r="AB23" i="8"/>
  <c r="AF22" i="8"/>
  <c r="AD22" i="8"/>
  <c r="AB22" i="8"/>
  <c r="AF21" i="8"/>
  <c r="AD21" i="8"/>
  <c r="AB21" i="8"/>
  <c r="AB13" i="8"/>
  <c r="AB17" i="8"/>
  <c r="AY12" i="8"/>
  <c r="AY3" i="8"/>
  <c r="B2" i="8"/>
  <c r="I3" i="8"/>
  <c r="C4" i="8"/>
  <c r="C7" i="8"/>
  <c r="E72" i="8"/>
  <c r="F72" i="8"/>
  <c r="D4" i="8"/>
  <c r="I4" i="8"/>
  <c r="I5" i="8"/>
  <c r="I6" i="8"/>
  <c r="I7" i="8"/>
  <c r="I8" i="8"/>
  <c r="G11" i="8"/>
  <c r="C17" i="8"/>
  <c r="Q21" i="8"/>
  <c r="Q22" i="8"/>
  <c r="Q23" i="8"/>
  <c r="Q24" i="8"/>
  <c r="Q25" i="8"/>
  <c r="Q26" i="8"/>
  <c r="Q27" i="8"/>
  <c r="Q28" i="8"/>
  <c r="Q29" i="8"/>
  <c r="Q30" i="8"/>
  <c r="Q31" i="8"/>
  <c r="Q32" i="8"/>
  <c r="E21" i="2"/>
  <c r="F21" i="2"/>
  <c r="G21" i="2"/>
  <c r="Q33" i="8"/>
  <c r="E22" i="2"/>
  <c r="F22" i="2"/>
  <c r="G22" i="2"/>
  <c r="N22" i="2"/>
  <c r="Q34" i="8"/>
  <c r="E23" i="2"/>
  <c r="Q35" i="8"/>
  <c r="E24" i="2"/>
  <c r="T35" i="3"/>
  <c r="Q36" i="8"/>
  <c r="E25" i="2"/>
  <c r="F25" i="2"/>
  <c r="G25" i="2"/>
  <c r="J25" i="2"/>
  <c r="Q37" i="8"/>
  <c r="E26" i="2"/>
  <c r="Q38" i="8"/>
  <c r="E27" i="2"/>
  <c r="F27" i="2"/>
  <c r="G27" i="2"/>
  <c r="Q40" i="8"/>
  <c r="E28" i="2"/>
  <c r="Q41" i="8"/>
  <c r="E29" i="2"/>
  <c r="F29" i="2"/>
  <c r="Q42" i="8"/>
  <c r="E30" i="2"/>
  <c r="Q43" i="8"/>
  <c r="E31" i="2"/>
  <c r="F31" i="2"/>
  <c r="G31" i="2"/>
  <c r="J31" i="2"/>
  <c r="U2" i="2"/>
  <c r="U3" i="2"/>
  <c r="U5" i="2"/>
  <c r="P55" i="2"/>
  <c r="S55" i="2"/>
  <c r="U6" i="2"/>
  <c r="U7" i="2"/>
  <c r="Q44" i="8"/>
  <c r="E32" i="2"/>
  <c r="E19" i="7"/>
  <c r="Q45" i="8"/>
  <c r="E33" i="2"/>
  <c r="E20" i="7"/>
  <c r="Q46" i="8"/>
  <c r="E34" i="2"/>
  <c r="Q47" i="8"/>
  <c r="E35" i="2"/>
  <c r="F35" i="2"/>
  <c r="G35" i="2"/>
  <c r="Q48" i="8"/>
  <c r="E36" i="2"/>
  <c r="Q49" i="8"/>
  <c r="E37" i="2"/>
  <c r="T48" i="3"/>
  <c r="Q50" i="8"/>
  <c r="E38" i="2"/>
  <c r="E25" i="7"/>
  <c r="Q51" i="8"/>
  <c r="E39" i="2"/>
  <c r="F39" i="2"/>
  <c r="Q54" i="8"/>
  <c r="E42" i="2"/>
  <c r="F42" i="2"/>
  <c r="P42" i="2"/>
  <c r="Q56" i="8"/>
  <c r="E44" i="2"/>
  <c r="F44" i="2"/>
  <c r="Q57" i="8"/>
  <c r="E45" i="2"/>
  <c r="Q58" i="8"/>
  <c r="E46" i="2"/>
  <c r="T54" i="3"/>
  <c r="Q59" i="8"/>
  <c r="E47" i="2"/>
  <c r="T55" i="3"/>
  <c r="Q60" i="8"/>
  <c r="E48" i="2"/>
  <c r="T56" i="3"/>
  <c r="Q61" i="8"/>
  <c r="E49" i="2"/>
  <c r="T57" i="3"/>
  <c r="Q62" i="8"/>
  <c r="E50" i="2"/>
  <c r="Q64" i="8"/>
  <c r="E52" i="2"/>
  <c r="Q65" i="8"/>
  <c r="Q68" i="8"/>
  <c r="Q72" i="8"/>
  <c r="Q73" i="8"/>
  <c r="Q75" i="8"/>
  <c r="Q79" i="8"/>
  <c r="Q83" i="8"/>
  <c r="Q85" i="8"/>
  <c r="Q86" i="8"/>
  <c r="Q52" i="8"/>
  <c r="E40" i="2"/>
  <c r="F40" i="2"/>
  <c r="Q53" i="8"/>
  <c r="E41" i="2"/>
  <c r="Q63" i="8"/>
  <c r="E51" i="2"/>
  <c r="Q66" i="8"/>
  <c r="Q67" i="8"/>
  <c r="Q69" i="8"/>
  <c r="Q70" i="8"/>
  <c r="Q71" i="8"/>
  <c r="Q74" i="8"/>
  <c r="Q76" i="8"/>
  <c r="Q77" i="8"/>
  <c r="Q78" i="8"/>
  <c r="Q80" i="8"/>
  <c r="Q81" i="8"/>
  <c r="Q82" i="8"/>
  <c r="Q84" i="8"/>
  <c r="Q87" i="8"/>
  <c r="Q88" i="8"/>
  <c r="Q89" i="8"/>
  <c r="Q90" i="8"/>
  <c r="Q91" i="8"/>
  <c r="Q55" i="8"/>
  <c r="F23" i="2"/>
  <c r="G23" i="2"/>
  <c r="F24" i="2"/>
  <c r="G24" i="2"/>
  <c r="F26" i="2"/>
  <c r="G26" i="2"/>
  <c r="K26" i="2"/>
  <c r="F33" i="2"/>
  <c r="F34" i="2"/>
  <c r="G34" i="2"/>
  <c r="F45" i="2"/>
  <c r="G45" i="2"/>
  <c r="F48" i="2"/>
  <c r="G48" i="2"/>
  <c r="F49" i="2"/>
  <c r="E67" i="2"/>
  <c r="F67" i="2"/>
  <c r="G67" i="2"/>
  <c r="K67" i="2"/>
  <c r="T40" i="2"/>
  <c r="U41" i="2"/>
  <c r="U43" i="2"/>
  <c r="T51" i="2"/>
  <c r="E53" i="2"/>
  <c r="T60" i="3"/>
  <c r="E54" i="2"/>
  <c r="T54" i="2"/>
  <c r="E55" i="2"/>
  <c r="F55" i="2"/>
  <c r="G55" i="2"/>
  <c r="T55" i="2"/>
  <c r="E56" i="2"/>
  <c r="T61" i="3"/>
  <c r="T56" i="2"/>
  <c r="E57" i="2"/>
  <c r="F57" i="2"/>
  <c r="T57" i="2"/>
  <c r="E58" i="2"/>
  <c r="F58" i="2"/>
  <c r="G58" i="2"/>
  <c r="T58" i="2"/>
  <c r="E59" i="2"/>
  <c r="F59" i="2"/>
  <c r="G59" i="2"/>
  <c r="J59" i="2"/>
  <c r="T59" i="2"/>
  <c r="T60" i="2"/>
  <c r="T61" i="2"/>
  <c r="E62" i="2"/>
  <c r="F62" i="2"/>
  <c r="G62" i="2"/>
  <c r="T62" i="2"/>
  <c r="E63" i="2"/>
  <c r="F63" i="2"/>
  <c r="G63" i="2"/>
  <c r="T63" i="2"/>
  <c r="E64" i="2"/>
  <c r="F64" i="2"/>
  <c r="G64" i="2"/>
  <c r="J64" i="2"/>
  <c r="T64" i="2"/>
  <c r="E65" i="2"/>
  <c r="F65" i="2"/>
  <c r="T65" i="2"/>
  <c r="E66" i="2"/>
  <c r="F66" i="2"/>
  <c r="T66" i="2"/>
  <c r="T67" i="2"/>
  <c r="E68" i="2"/>
  <c r="F68" i="2"/>
  <c r="G68" i="2"/>
  <c r="K68" i="2"/>
  <c r="T68" i="2"/>
  <c r="E69" i="2"/>
  <c r="F69" i="2"/>
  <c r="G69" i="2"/>
  <c r="T69" i="2"/>
  <c r="E70" i="2"/>
  <c r="F70" i="2"/>
  <c r="G70" i="2"/>
  <c r="T70" i="2"/>
  <c r="E71" i="2"/>
  <c r="F71" i="2"/>
  <c r="T71" i="2"/>
  <c r="E72" i="2"/>
  <c r="F72" i="2"/>
  <c r="G72" i="2"/>
  <c r="K72" i="2"/>
  <c r="T72" i="2"/>
  <c r="E73" i="2"/>
  <c r="F73" i="2"/>
  <c r="G73" i="2"/>
  <c r="T73" i="2"/>
  <c r="E74" i="2"/>
  <c r="F74" i="2"/>
  <c r="T74" i="2"/>
  <c r="E75" i="2"/>
  <c r="F75" i="2"/>
  <c r="G75" i="2"/>
  <c r="K75" i="2"/>
  <c r="T75" i="2"/>
  <c r="E76" i="2"/>
  <c r="F76" i="2"/>
  <c r="G76" i="2"/>
  <c r="K76" i="2"/>
  <c r="T76" i="2"/>
  <c r="E77" i="2"/>
  <c r="F77" i="2"/>
  <c r="G77" i="2"/>
  <c r="T77" i="2"/>
  <c r="E78" i="2"/>
  <c r="F78" i="2"/>
  <c r="T78" i="2"/>
  <c r="E79" i="2"/>
  <c r="F79" i="2"/>
  <c r="G79" i="2"/>
  <c r="K79" i="2"/>
  <c r="T79" i="2"/>
  <c r="U4" i="2"/>
  <c r="E43" i="2"/>
  <c r="F43" i="2"/>
  <c r="R43" i="2"/>
  <c r="G11" i="2"/>
  <c r="F11" i="2"/>
  <c r="Q40" i="2"/>
  <c r="Q41" i="2"/>
  <c r="Q51" i="2"/>
  <c r="Q54" i="2"/>
  <c r="Q55" i="2"/>
  <c r="Q57" i="2"/>
  <c r="Q58" i="2"/>
  <c r="Q59" i="2"/>
  <c r="Q62" i="2"/>
  <c r="Q64" i="2"/>
  <c r="Q65" i="2"/>
  <c r="Q66" i="2"/>
  <c r="Q68" i="2"/>
  <c r="Q69" i="2"/>
  <c r="Q70" i="2"/>
  <c r="Q72" i="2"/>
  <c r="Q75" i="2"/>
  <c r="Q76" i="2"/>
  <c r="Q77" i="2"/>
  <c r="Q78" i="2"/>
  <c r="Q79" i="2"/>
  <c r="Q43" i="2"/>
  <c r="T34" i="3"/>
  <c r="T37" i="3"/>
  <c r="T40" i="3"/>
  <c r="T45" i="3"/>
  <c r="T49" i="3"/>
  <c r="T50" i="3"/>
  <c r="T51" i="3"/>
  <c r="T53" i="3"/>
  <c r="T77" i="3"/>
  <c r="T62" i="3"/>
  <c r="T63" i="3"/>
  <c r="T64" i="3"/>
  <c r="T65" i="3"/>
  <c r="T79" i="3"/>
  <c r="T66" i="3"/>
  <c r="T80" i="3"/>
  <c r="T81" i="3"/>
  <c r="T82" i="3"/>
  <c r="T67" i="3"/>
  <c r="T83" i="3"/>
  <c r="T84" i="3"/>
  <c r="T85" i="3"/>
  <c r="T68" i="3"/>
  <c r="T86" i="3"/>
  <c r="T69" i="3"/>
  <c r="T70" i="3"/>
  <c r="T87" i="3"/>
  <c r="T88" i="3"/>
  <c r="T89" i="3"/>
  <c r="T90" i="3"/>
  <c r="T91" i="3"/>
  <c r="T32" i="3"/>
  <c r="Q42" i="2"/>
  <c r="Q44" i="2"/>
  <c r="Q49" i="2"/>
  <c r="Q52" i="2"/>
  <c r="Q53" i="2"/>
  <c r="Q26" i="2"/>
  <c r="Q39" i="2"/>
  <c r="Q50" i="2"/>
  <c r="E13" i="7"/>
  <c r="E14" i="7"/>
  <c r="E16" i="7"/>
  <c r="E21" i="7"/>
  <c r="E26" i="7"/>
  <c r="E28" i="7"/>
  <c r="E31" i="7"/>
  <c r="E32" i="7"/>
  <c r="E33" i="7"/>
  <c r="E34" i="7"/>
  <c r="E35" i="7"/>
  <c r="E36" i="7"/>
  <c r="E37" i="7"/>
  <c r="E38" i="7"/>
  <c r="E39" i="7"/>
  <c r="E11" i="7"/>
  <c r="C4" i="3"/>
  <c r="C7" i="3"/>
  <c r="E74" i="3"/>
  <c r="F74" i="3"/>
  <c r="I3" i="3"/>
  <c r="I4" i="3"/>
  <c r="I5" i="3"/>
  <c r="I6" i="3"/>
  <c r="I7" i="3"/>
  <c r="I8" i="3"/>
  <c r="G11" i="3"/>
  <c r="F11" i="3"/>
  <c r="Q37" i="3"/>
  <c r="Q50" i="3"/>
  <c r="Q58" i="3"/>
  <c r="Q63" i="3"/>
  <c r="Q65" i="3"/>
  <c r="L12" i="7"/>
  <c r="L13" i="7"/>
  <c r="L14" i="7"/>
  <c r="L35" i="7"/>
  <c r="L15" i="7"/>
  <c r="L16" i="7"/>
  <c r="L17" i="7"/>
  <c r="L18" i="7"/>
  <c r="L19" i="7"/>
  <c r="L20" i="7"/>
  <c r="L21" i="7"/>
  <c r="L22" i="7"/>
  <c r="L23" i="7"/>
  <c r="L24" i="7"/>
  <c r="L25" i="7"/>
  <c r="L36" i="7"/>
  <c r="L26" i="7"/>
  <c r="L27" i="7"/>
  <c r="L28" i="7"/>
  <c r="L29" i="7"/>
  <c r="L30" i="7"/>
  <c r="L31" i="7"/>
  <c r="L32" i="7"/>
  <c r="L37" i="7"/>
  <c r="L33" i="7"/>
  <c r="L34" i="7"/>
  <c r="L38" i="7"/>
  <c r="L39" i="7"/>
  <c r="L11" i="7"/>
  <c r="E28" i="5"/>
  <c r="E29" i="5"/>
  <c r="E30" i="5"/>
  <c r="E31" i="5"/>
  <c r="E32" i="5"/>
  <c r="E33" i="5"/>
  <c r="E34" i="5"/>
  <c r="E35" i="5"/>
  <c r="E36" i="5"/>
  <c r="E37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B2" i="6"/>
  <c r="I3" i="6"/>
  <c r="I4" i="6"/>
  <c r="I5" i="6"/>
  <c r="I6" i="6"/>
  <c r="I7" i="6"/>
  <c r="I8" i="6"/>
  <c r="C4" i="6"/>
  <c r="D4" i="6"/>
  <c r="E32" i="6"/>
  <c r="F32" i="6"/>
  <c r="E33" i="6"/>
  <c r="F33" i="6"/>
  <c r="G33" i="6"/>
  <c r="J33" i="6"/>
  <c r="E34" i="6"/>
  <c r="F34" i="6"/>
  <c r="E35" i="6"/>
  <c r="F35" i="6"/>
  <c r="G35" i="6"/>
  <c r="J35" i="6"/>
  <c r="E36" i="6"/>
  <c r="F36" i="6"/>
  <c r="E37" i="6"/>
  <c r="F37" i="6"/>
  <c r="G37" i="6"/>
  <c r="E38" i="6"/>
  <c r="F38" i="6"/>
  <c r="G38" i="6"/>
  <c r="J38" i="6"/>
  <c r="E39" i="6"/>
  <c r="F39" i="6"/>
  <c r="G39" i="6"/>
  <c r="J39" i="6"/>
  <c r="E40" i="6"/>
  <c r="F40" i="6"/>
  <c r="G40" i="6"/>
  <c r="J40" i="6"/>
  <c r="E41" i="6"/>
  <c r="F41" i="6"/>
  <c r="G41" i="6"/>
  <c r="J41" i="6"/>
  <c r="E42" i="6"/>
  <c r="F42" i="6"/>
  <c r="G42" i="6"/>
  <c r="J42" i="6"/>
  <c r="E43" i="6"/>
  <c r="F43" i="6"/>
  <c r="G43" i="6"/>
  <c r="J43" i="6"/>
  <c r="E44" i="6"/>
  <c r="F44" i="6"/>
  <c r="E45" i="6"/>
  <c r="F45" i="6"/>
  <c r="E46" i="6"/>
  <c r="F46" i="6"/>
  <c r="G46" i="6"/>
  <c r="J46" i="6"/>
  <c r="E47" i="6"/>
  <c r="F47" i="6"/>
  <c r="G47" i="6"/>
  <c r="J47" i="6"/>
  <c r="E48" i="6"/>
  <c r="F48" i="6"/>
  <c r="G48" i="6"/>
  <c r="J48" i="6"/>
  <c r="E49" i="6"/>
  <c r="F49" i="6"/>
  <c r="G49" i="6"/>
  <c r="J49" i="6"/>
  <c r="E50" i="6"/>
  <c r="F50" i="6"/>
  <c r="G50" i="6"/>
  <c r="J50" i="6"/>
  <c r="E51" i="6"/>
  <c r="F51" i="6"/>
  <c r="E53" i="6"/>
  <c r="F53" i="6"/>
  <c r="G53" i="6"/>
  <c r="J53" i="6"/>
  <c r="E54" i="6"/>
  <c r="F54" i="6"/>
  <c r="G54" i="6"/>
  <c r="K54" i="6"/>
  <c r="E55" i="6"/>
  <c r="F55" i="6"/>
  <c r="E56" i="6"/>
  <c r="F56" i="6"/>
  <c r="G56" i="6"/>
  <c r="K56" i="6"/>
  <c r="E57" i="6"/>
  <c r="F57" i="6"/>
  <c r="G57" i="6"/>
  <c r="K57" i="6"/>
  <c r="E58" i="6"/>
  <c r="F58" i="6"/>
  <c r="G58" i="6"/>
  <c r="J58" i="6"/>
  <c r="E59" i="6"/>
  <c r="F59" i="6"/>
  <c r="G59" i="6"/>
  <c r="J59" i="6"/>
  <c r="E60" i="6"/>
  <c r="F60" i="6"/>
  <c r="G60" i="6"/>
  <c r="J60" i="6"/>
  <c r="E61" i="6"/>
  <c r="F61" i="6"/>
  <c r="E62" i="6"/>
  <c r="F62" i="6"/>
  <c r="G62" i="6"/>
  <c r="J62" i="6"/>
  <c r="E63" i="6"/>
  <c r="F63" i="6"/>
  <c r="G63" i="6"/>
  <c r="J63" i="6"/>
  <c r="E64" i="6"/>
  <c r="F64" i="6"/>
  <c r="G64" i="6"/>
  <c r="I64" i="6"/>
  <c r="E65" i="6"/>
  <c r="F65" i="6"/>
  <c r="E66" i="6"/>
  <c r="F66" i="6"/>
  <c r="G66" i="6"/>
  <c r="J66" i="6"/>
  <c r="E67" i="6"/>
  <c r="F67" i="6"/>
  <c r="G67" i="6"/>
  <c r="J67" i="6"/>
  <c r="E68" i="6"/>
  <c r="F68" i="6"/>
  <c r="G68" i="6"/>
  <c r="K68" i="6"/>
  <c r="E69" i="6"/>
  <c r="F69" i="6"/>
  <c r="E70" i="6"/>
  <c r="F70" i="6"/>
  <c r="E71" i="6"/>
  <c r="F71" i="6"/>
  <c r="G71" i="6"/>
  <c r="K71" i="6"/>
  <c r="E72" i="6"/>
  <c r="F72" i="6"/>
  <c r="E73" i="6"/>
  <c r="F73" i="6"/>
  <c r="E74" i="6"/>
  <c r="F74" i="6"/>
  <c r="E75" i="6"/>
  <c r="F75" i="6"/>
  <c r="G75" i="6"/>
  <c r="K75" i="6"/>
  <c r="E76" i="6"/>
  <c r="F76" i="6"/>
  <c r="E77" i="6"/>
  <c r="F77" i="6"/>
  <c r="G77" i="6"/>
  <c r="K77" i="6"/>
  <c r="E78" i="6"/>
  <c r="F78" i="6"/>
  <c r="E79" i="6"/>
  <c r="F79" i="6"/>
  <c r="G79" i="6"/>
  <c r="K79" i="6"/>
  <c r="E80" i="6"/>
  <c r="F80" i="6"/>
  <c r="G80" i="6"/>
  <c r="K80" i="6"/>
  <c r="E81" i="6"/>
  <c r="F81" i="6"/>
  <c r="G81" i="6"/>
  <c r="K81" i="6"/>
  <c r="E82" i="6"/>
  <c r="F82" i="6"/>
  <c r="E83" i="6"/>
  <c r="F83" i="6"/>
  <c r="G83" i="6"/>
  <c r="K83" i="6"/>
  <c r="E84" i="6"/>
  <c r="F84" i="6"/>
  <c r="G84" i="6"/>
  <c r="K84" i="6"/>
  <c r="E85" i="6"/>
  <c r="F85" i="6"/>
  <c r="G85" i="6"/>
  <c r="K85" i="6"/>
  <c r="E86" i="6"/>
  <c r="F86" i="6"/>
  <c r="G86" i="6"/>
  <c r="K86" i="6"/>
  <c r="E87" i="6"/>
  <c r="F87" i="6"/>
  <c r="F11" i="6"/>
  <c r="G11" i="6"/>
  <c r="E14" i="6"/>
  <c r="E15" i="6" s="1"/>
  <c r="E21" i="6"/>
  <c r="F21" i="6"/>
  <c r="E22" i="6"/>
  <c r="F22" i="6"/>
  <c r="G22" i="6"/>
  <c r="E23" i="6"/>
  <c r="F23" i="6"/>
  <c r="G23" i="6"/>
  <c r="E24" i="6"/>
  <c r="F24" i="6"/>
  <c r="E25" i="6"/>
  <c r="F25" i="6"/>
  <c r="E26" i="6"/>
  <c r="F26" i="6"/>
  <c r="G26" i="6"/>
  <c r="E27" i="6"/>
  <c r="F27" i="6"/>
  <c r="G27" i="6"/>
  <c r="E28" i="6"/>
  <c r="F28" i="6"/>
  <c r="E29" i="6"/>
  <c r="F29" i="6"/>
  <c r="G29" i="6"/>
  <c r="E30" i="6"/>
  <c r="F30" i="6"/>
  <c r="G30" i="6"/>
  <c r="E31" i="6"/>
  <c r="F31" i="6"/>
  <c r="G31" i="6"/>
  <c r="E52" i="6"/>
  <c r="F52" i="6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B2" i="2"/>
  <c r="C4" i="2"/>
  <c r="D4" i="2"/>
  <c r="E14" i="2"/>
  <c r="E15" i="2" s="1"/>
  <c r="C17" i="2"/>
  <c r="J21" i="2"/>
  <c r="Q21" i="2"/>
  <c r="Q22" i="2"/>
  <c r="Q23" i="2"/>
  <c r="Q24" i="2"/>
  <c r="Q25" i="2"/>
  <c r="J27" i="2"/>
  <c r="Q27" i="2"/>
  <c r="Q28" i="2"/>
  <c r="Q29" i="2"/>
  <c r="Q30" i="2"/>
  <c r="Q31" i="2"/>
  <c r="Q32" i="2"/>
  <c r="Q33" i="2"/>
  <c r="Q34" i="2"/>
  <c r="J35" i="2"/>
  <c r="Q35" i="2"/>
  <c r="Q36" i="2"/>
  <c r="Q37" i="2"/>
  <c r="Q38" i="2"/>
  <c r="K45" i="2"/>
  <c r="Q45" i="2"/>
  <c r="Q46" i="2"/>
  <c r="Q47" i="2"/>
  <c r="Q48" i="2"/>
  <c r="Q56" i="2"/>
  <c r="K60" i="2"/>
  <c r="Q60" i="2"/>
  <c r="K61" i="2"/>
  <c r="Q61" i="2"/>
  <c r="K63" i="2"/>
  <c r="Q63" i="2"/>
  <c r="Q67" i="2"/>
  <c r="Q71" i="2"/>
  <c r="Q73" i="2"/>
  <c r="Q74" i="2"/>
  <c r="B2" i="3"/>
  <c r="W21" i="3"/>
  <c r="D4" i="3"/>
  <c r="E50" i="3"/>
  <c r="F50" i="3"/>
  <c r="W7" i="3"/>
  <c r="E36" i="3"/>
  <c r="F36" i="3"/>
  <c r="G36" i="3"/>
  <c r="J36" i="3"/>
  <c r="W12" i="3"/>
  <c r="E14" i="3"/>
  <c r="E15" i="3" s="1"/>
  <c r="W16" i="3"/>
  <c r="C17" i="3"/>
  <c r="W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8" i="3"/>
  <c r="Q39" i="3"/>
  <c r="Q40" i="3"/>
  <c r="Q41" i="3"/>
  <c r="Q42" i="3"/>
  <c r="Q43" i="3"/>
  <c r="Q44" i="3"/>
  <c r="Q45" i="3"/>
  <c r="Q46" i="3"/>
  <c r="Q47" i="3"/>
  <c r="Q48" i="3"/>
  <c r="Q49" i="3"/>
  <c r="Q71" i="3"/>
  <c r="Q72" i="3"/>
  <c r="Q51" i="3"/>
  <c r="Q92" i="3"/>
  <c r="Q52" i="3"/>
  <c r="Q53" i="3"/>
  <c r="Q54" i="3"/>
  <c r="Q55" i="3"/>
  <c r="Q56" i="3"/>
  <c r="Q57" i="3"/>
  <c r="Q73" i="3"/>
  <c r="Q59" i="3"/>
  <c r="Q60" i="3"/>
  <c r="Q74" i="3"/>
  <c r="Q75" i="3"/>
  <c r="Q61" i="3"/>
  <c r="Q76" i="3"/>
  <c r="Q77" i="3"/>
  <c r="Q78" i="3"/>
  <c r="Q62" i="3"/>
  <c r="Q64" i="3"/>
  <c r="Q79" i="3"/>
  <c r="Q66" i="3"/>
  <c r="Q80" i="3"/>
  <c r="Q81" i="3"/>
  <c r="Q82" i="3"/>
  <c r="Q67" i="3"/>
  <c r="Q83" i="3"/>
  <c r="Q84" i="3"/>
  <c r="Q85" i="3"/>
  <c r="Q68" i="3"/>
  <c r="Q86" i="3"/>
  <c r="Q69" i="3"/>
  <c r="Q70" i="3"/>
  <c r="Q87" i="3"/>
  <c r="Q88" i="3"/>
  <c r="Q89" i="3"/>
  <c r="Q90" i="3"/>
  <c r="Q91" i="3"/>
  <c r="K95" i="9"/>
  <c r="AU95" i="9"/>
  <c r="Z95" i="9"/>
  <c r="E39" i="8"/>
  <c r="F39" i="8"/>
  <c r="Z39" i="8"/>
  <c r="E90" i="8"/>
  <c r="F90" i="8"/>
  <c r="E86" i="8"/>
  <c r="F86" i="8"/>
  <c r="Z86" i="8"/>
  <c r="E78" i="8"/>
  <c r="F78" i="8"/>
  <c r="E74" i="8"/>
  <c r="F74" i="8"/>
  <c r="P74" i="8"/>
  <c r="E64" i="8"/>
  <c r="F64" i="8"/>
  <c r="E60" i="8"/>
  <c r="F60" i="8"/>
  <c r="E84" i="8"/>
  <c r="F84" i="8"/>
  <c r="E83" i="8"/>
  <c r="F83" i="8"/>
  <c r="E70" i="8"/>
  <c r="F70" i="8"/>
  <c r="Z70" i="8"/>
  <c r="E69" i="8"/>
  <c r="F69" i="8"/>
  <c r="P69" i="8"/>
  <c r="E49" i="8"/>
  <c r="F49" i="8"/>
  <c r="E45" i="8"/>
  <c r="F45" i="8"/>
  <c r="E30" i="8"/>
  <c r="F30" i="8"/>
  <c r="E26" i="8"/>
  <c r="F26" i="8"/>
  <c r="Z26" i="8"/>
  <c r="E91" i="8"/>
  <c r="F91" i="8"/>
  <c r="AB2" i="8"/>
  <c r="AB15" i="8"/>
  <c r="E87" i="8"/>
  <c r="F87" i="8"/>
  <c r="E73" i="8"/>
  <c r="F73" i="8"/>
  <c r="E57" i="8"/>
  <c r="F57" i="8"/>
  <c r="E52" i="8"/>
  <c r="F52" i="8"/>
  <c r="E48" i="8"/>
  <c r="F48" i="8"/>
  <c r="E44" i="8"/>
  <c r="F44" i="8"/>
  <c r="P44" i="8"/>
  <c r="E40" i="8"/>
  <c r="F40" i="8"/>
  <c r="G40" i="8"/>
  <c r="E35" i="8"/>
  <c r="F35" i="8"/>
  <c r="E33" i="8"/>
  <c r="F33" i="8"/>
  <c r="E27" i="8"/>
  <c r="F27" i="8"/>
  <c r="P27" i="8"/>
  <c r="E23" i="8"/>
  <c r="F23" i="8"/>
  <c r="G23" i="8"/>
  <c r="E76" i="8"/>
  <c r="F76" i="8"/>
  <c r="G76" i="8"/>
  <c r="E75" i="8"/>
  <c r="F75" i="8"/>
  <c r="Z75" i="8"/>
  <c r="E62" i="8"/>
  <c r="F62" i="8"/>
  <c r="E61" i="8"/>
  <c r="F61" i="8"/>
  <c r="Z61" i="8"/>
  <c r="E54" i="8"/>
  <c r="F54" i="8"/>
  <c r="E51" i="8"/>
  <c r="F51" i="8"/>
  <c r="E43" i="8"/>
  <c r="F43" i="8"/>
  <c r="E28" i="8"/>
  <c r="F28" i="8"/>
  <c r="E67" i="8"/>
  <c r="F67" i="8"/>
  <c r="Z67" i="8"/>
  <c r="E65" i="8"/>
  <c r="F65" i="8"/>
  <c r="E34" i="8"/>
  <c r="F34" i="8"/>
  <c r="E21" i="8"/>
  <c r="F21" i="8"/>
  <c r="E79" i="8"/>
  <c r="F79" i="8"/>
  <c r="E42" i="8"/>
  <c r="F42" i="8"/>
  <c r="G42" i="8"/>
  <c r="J42" i="8"/>
  <c r="E25" i="8"/>
  <c r="F25" i="8"/>
  <c r="E53" i="8"/>
  <c r="F53" i="8"/>
  <c r="E29" i="8"/>
  <c r="F29" i="8"/>
  <c r="E80" i="8"/>
  <c r="F80" i="8"/>
  <c r="Z80" i="8"/>
  <c r="E50" i="8"/>
  <c r="F50" i="8"/>
  <c r="E36" i="8"/>
  <c r="F36" i="8"/>
  <c r="G25" i="6"/>
  <c r="G44" i="2"/>
  <c r="G33" i="2"/>
  <c r="P33" i="2"/>
  <c r="S33" i="2"/>
  <c r="U33" i="2"/>
  <c r="T39" i="3"/>
  <c r="F28" i="2"/>
  <c r="G28" i="2"/>
  <c r="W3" i="8"/>
  <c r="W4" i="8"/>
  <c r="W6" i="8"/>
  <c r="W10" i="8"/>
  <c r="W11" i="8"/>
  <c r="W15" i="8"/>
  <c r="W7" i="8"/>
  <c r="W9" i="8"/>
  <c r="W13" i="8"/>
  <c r="W16" i="8"/>
  <c r="W20" i="8"/>
  <c r="W22" i="8"/>
  <c r="W2" i="8"/>
  <c r="W5" i="8"/>
  <c r="W12" i="8"/>
  <c r="W17" i="8"/>
  <c r="W19" i="8"/>
  <c r="Z60" i="9"/>
  <c r="G60" i="9"/>
  <c r="W15" i="3"/>
  <c r="W13" i="3"/>
  <c r="W9" i="3"/>
  <c r="E54" i="3"/>
  <c r="F54" i="3"/>
  <c r="W6" i="3"/>
  <c r="W4" i="3"/>
  <c r="W3" i="3"/>
  <c r="E31" i="3"/>
  <c r="E48" i="5"/>
  <c r="E29" i="3"/>
  <c r="E27" i="3"/>
  <c r="E25" i="3"/>
  <c r="E23" i="3"/>
  <c r="E21" i="3"/>
  <c r="E38" i="3"/>
  <c r="E57" i="3"/>
  <c r="F57" i="3"/>
  <c r="G57" i="3"/>
  <c r="J57" i="3"/>
  <c r="E53" i="3"/>
  <c r="E48" i="3"/>
  <c r="E44" i="3"/>
  <c r="E40" i="3"/>
  <c r="E33" i="3"/>
  <c r="E73" i="3"/>
  <c r="F73" i="3"/>
  <c r="E71" i="3"/>
  <c r="F71" i="3"/>
  <c r="G71" i="3"/>
  <c r="J71" i="3"/>
  <c r="E70" i="3"/>
  <c r="F70" i="3"/>
  <c r="E67" i="3"/>
  <c r="F67" i="3"/>
  <c r="G67" i="3"/>
  <c r="K67" i="3"/>
  <c r="E81" i="3"/>
  <c r="F81" i="3"/>
  <c r="P81" i="3"/>
  <c r="E78" i="3"/>
  <c r="F78" i="3"/>
  <c r="E77" i="3"/>
  <c r="F77" i="3"/>
  <c r="E63" i="3"/>
  <c r="F63" i="3"/>
  <c r="G63" i="3"/>
  <c r="K63" i="3"/>
  <c r="W23" i="3"/>
  <c r="T75" i="3"/>
  <c r="T44" i="3"/>
  <c r="J55" i="2"/>
  <c r="Z20" i="2"/>
  <c r="Z12" i="2"/>
  <c r="Z4" i="2"/>
  <c r="G74" i="2"/>
  <c r="G66" i="2"/>
  <c r="G65" i="2"/>
  <c r="J65" i="2"/>
  <c r="P60" i="2"/>
  <c r="S60" i="2"/>
  <c r="U60" i="2"/>
  <c r="F56" i="2"/>
  <c r="G56" i="2"/>
  <c r="U55" i="2"/>
  <c r="P28" i="2"/>
  <c r="G39" i="2"/>
  <c r="W21" i="8"/>
  <c r="W8" i="8"/>
  <c r="E65" i="3"/>
  <c r="F65" i="3"/>
  <c r="G65" i="3"/>
  <c r="K65" i="3"/>
  <c r="E61" i="3"/>
  <c r="F61" i="3"/>
  <c r="E62" i="3"/>
  <c r="F62" i="3"/>
  <c r="E80" i="3"/>
  <c r="F80" i="3"/>
  <c r="G80" i="3"/>
  <c r="J80" i="3"/>
  <c r="E83" i="3"/>
  <c r="F83" i="3"/>
  <c r="P83" i="3"/>
  <c r="E86" i="3"/>
  <c r="F86" i="3"/>
  <c r="P86" i="3"/>
  <c r="E88" i="3"/>
  <c r="F88" i="3"/>
  <c r="P58" i="2"/>
  <c r="S58" i="2"/>
  <c r="U58" i="2"/>
  <c r="J58" i="2"/>
  <c r="P48" i="2"/>
  <c r="N45" i="2"/>
  <c r="G29" i="2"/>
  <c r="P29" i="2"/>
  <c r="F52" i="2"/>
  <c r="T59" i="3"/>
  <c r="G42" i="2"/>
  <c r="T43" i="3"/>
  <c r="F32" i="2"/>
  <c r="G32" i="2"/>
  <c r="Z46" i="9"/>
  <c r="G46" i="9"/>
  <c r="P75" i="2"/>
  <c r="S75" i="2"/>
  <c r="U75" i="2"/>
  <c r="W18" i="3"/>
  <c r="W10" i="3"/>
  <c r="E87" i="3"/>
  <c r="F87" i="3"/>
  <c r="P67" i="3"/>
  <c r="S67" i="3"/>
  <c r="E75" i="3"/>
  <c r="F75" i="3"/>
  <c r="G75" i="3"/>
  <c r="J75" i="3"/>
  <c r="W8" i="3"/>
  <c r="E59" i="3"/>
  <c r="F59" i="3"/>
  <c r="E49" i="3"/>
  <c r="E45" i="3"/>
  <c r="F45" i="3"/>
  <c r="E41" i="3"/>
  <c r="E18" i="5"/>
  <c r="E34" i="3"/>
  <c r="F34" i="3"/>
  <c r="E37" i="3"/>
  <c r="F37" i="3"/>
  <c r="P37" i="3"/>
  <c r="E72" i="3"/>
  <c r="F72" i="3"/>
  <c r="G72" i="3"/>
  <c r="J72" i="3"/>
  <c r="E90" i="3"/>
  <c r="F90" i="3"/>
  <c r="P90" i="3"/>
  <c r="E68" i="3"/>
  <c r="F68" i="3"/>
  <c r="G68" i="3"/>
  <c r="K68" i="3"/>
  <c r="E84" i="3"/>
  <c r="F84" i="3"/>
  <c r="E79" i="3"/>
  <c r="F79" i="3"/>
  <c r="E60" i="3"/>
  <c r="F60" i="3"/>
  <c r="G50" i="3"/>
  <c r="J50" i="3"/>
  <c r="E15" i="7"/>
  <c r="Z21" i="2"/>
  <c r="Z13" i="2"/>
  <c r="Z5" i="2"/>
  <c r="P77" i="2"/>
  <c r="S77" i="2"/>
  <c r="U77" i="2"/>
  <c r="P69" i="2"/>
  <c r="S69" i="2"/>
  <c r="U69" i="2"/>
  <c r="W14" i="8"/>
  <c r="K77" i="2"/>
  <c r="K70" i="2"/>
  <c r="K69" i="2"/>
  <c r="Z6" i="2"/>
  <c r="Z10" i="2"/>
  <c r="Z14" i="2"/>
  <c r="Z18" i="2"/>
  <c r="Z2" i="2"/>
  <c r="W22" i="3"/>
  <c r="W19" i="3"/>
  <c r="W17" i="3"/>
  <c r="W14" i="3"/>
  <c r="W11" i="3"/>
  <c r="W5" i="3"/>
  <c r="W2" i="3"/>
  <c r="E30" i="3"/>
  <c r="F30" i="3"/>
  <c r="E28" i="3"/>
  <c r="E26" i="3"/>
  <c r="E24" i="3"/>
  <c r="E22" i="3"/>
  <c r="E32" i="3"/>
  <c r="E55" i="3"/>
  <c r="F55" i="3"/>
  <c r="G55" i="3"/>
  <c r="K55" i="3"/>
  <c r="E51" i="3"/>
  <c r="F51" i="3"/>
  <c r="E46" i="3"/>
  <c r="F46" i="3"/>
  <c r="E42" i="3"/>
  <c r="E19" i="5"/>
  <c r="E35" i="3"/>
  <c r="F35" i="3"/>
  <c r="E69" i="3"/>
  <c r="F69" i="3"/>
  <c r="E82" i="3"/>
  <c r="F82" i="3"/>
  <c r="G82" i="3"/>
  <c r="K82" i="3"/>
  <c r="E76" i="3"/>
  <c r="F76" i="3"/>
  <c r="E58" i="3"/>
  <c r="F58" i="3"/>
  <c r="G58" i="3"/>
  <c r="P58" i="3"/>
  <c r="T36" i="3"/>
  <c r="Z16" i="2"/>
  <c r="Z8" i="2"/>
  <c r="P61" i="2"/>
  <c r="S61" i="2"/>
  <c r="U61" i="2"/>
  <c r="P59" i="2"/>
  <c r="S59" i="2"/>
  <c r="U59" i="2"/>
  <c r="W18" i="8"/>
  <c r="P39" i="8"/>
  <c r="P61" i="8"/>
  <c r="Z19" i="2"/>
  <c r="Z15" i="2"/>
  <c r="Z11" i="2"/>
  <c r="Z7" i="2"/>
  <c r="Z3" i="2"/>
  <c r="P76" i="2"/>
  <c r="S76" i="2"/>
  <c r="U76" i="2"/>
  <c r="P72" i="2"/>
  <c r="S72" i="2"/>
  <c r="U72" i="2"/>
  <c r="P68" i="2"/>
  <c r="P64" i="2"/>
  <c r="S64" i="2"/>
  <c r="U64" i="2"/>
  <c r="P56" i="2"/>
  <c r="G74" i="9"/>
  <c r="Z74" i="9"/>
  <c r="G68" i="9"/>
  <c r="G38" i="9"/>
  <c r="J38" i="9"/>
  <c r="G69" i="9"/>
  <c r="J69" i="9"/>
  <c r="Z69" i="9"/>
  <c r="G65" i="9"/>
  <c r="J65" i="9"/>
  <c r="Z65" i="9"/>
  <c r="G61" i="9"/>
  <c r="Z61" i="9"/>
  <c r="G57" i="9"/>
  <c r="Z57" i="9"/>
  <c r="G51" i="9"/>
  <c r="J51" i="9"/>
  <c r="Z51" i="9"/>
  <c r="G43" i="9"/>
  <c r="J43" i="9"/>
  <c r="Z43" i="9"/>
  <c r="G39" i="9"/>
  <c r="Z39" i="9"/>
  <c r="G34" i="9"/>
  <c r="J34" i="9"/>
  <c r="Z34" i="9"/>
  <c r="AY83" i="9"/>
  <c r="AY85" i="8"/>
  <c r="Z71" i="9"/>
  <c r="G71" i="9"/>
  <c r="Z67" i="9"/>
  <c r="G67" i="9"/>
  <c r="Z63" i="9"/>
  <c r="G63" i="9"/>
  <c r="Z59" i="9"/>
  <c r="G59" i="9"/>
  <c r="Z49" i="9"/>
  <c r="G49" i="9"/>
  <c r="G45" i="9"/>
  <c r="Z41" i="9"/>
  <c r="G41" i="9"/>
  <c r="Z36" i="9"/>
  <c r="G36" i="9"/>
  <c r="Z32" i="9"/>
  <c r="G32" i="9"/>
  <c r="AY2" i="9"/>
  <c r="AY3" i="9"/>
  <c r="AY4" i="9"/>
  <c r="AY5" i="9"/>
  <c r="AY6" i="9"/>
  <c r="AY7" i="9"/>
  <c r="AY8" i="9"/>
  <c r="AY9" i="9"/>
  <c r="AY10" i="9"/>
  <c r="AY13" i="9"/>
  <c r="AY15" i="9"/>
  <c r="AY61" i="9"/>
  <c r="AY75" i="9"/>
  <c r="AY11" i="9"/>
  <c r="AY12" i="9"/>
  <c r="AY16" i="9"/>
  <c r="AY24" i="9"/>
  <c r="AY28" i="9"/>
  <c r="AY14" i="9"/>
  <c r="AY17" i="9"/>
  <c r="AY21" i="9"/>
  <c r="AY23" i="9"/>
  <c r="AY27" i="9"/>
  <c r="AU48" i="9"/>
  <c r="AU62" i="9"/>
  <c r="AU74" i="9"/>
  <c r="E78" i="9"/>
  <c r="F78" i="9"/>
  <c r="AU82" i="9"/>
  <c r="AU90" i="9"/>
  <c r="AU36" i="9"/>
  <c r="AU53" i="9"/>
  <c r="AU71" i="9"/>
  <c r="AU38" i="9"/>
  <c r="AT38" i="9"/>
  <c r="AU56" i="9"/>
  <c r="AT56" i="9"/>
  <c r="AU72" i="9"/>
  <c r="BL19" i="9"/>
  <c r="E21" i="9"/>
  <c r="F21" i="9"/>
  <c r="G21" i="9"/>
  <c r="I21" i="9"/>
  <c r="AY69" i="9"/>
  <c r="AY41" i="8"/>
  <c r="AY45" i="8"/>
  <c r="AY49" i="8"/>
  <c r="AY53" i="8"/>
  <c r="AY57" i="8"/>
  <c r="AY61" i="8"/>
  <c r="AY65" i="8"/>
  <c r="AY69" i="8"/>
  <c r="AY75" i="8"/>
  <c r="AY79" i="8"/>
  <c r="AY83" i="8"/>
  <c r="AY42" i="8"/>
  <c r="AY46" i="8"/>
  <c r="AY50" i="8"/>
  <c r="AY54" i="8"/>
  <c r="AY58" i="8"/>
  <c r="AY62" i="8"/>
  <c r="AY66" i="8"/>
  <c r="AY70" i="8"/>
  <c r="AY73" i="8"/>
  <c r="AY76" i="8"/>
  <c r="AY80" i="8"/>
  <c r="AY84" i="8"/>
  <c r="AY40" i="8"/>
  <c r="AY44" i="8"/>
  <c r="AY48" i="8"/>
  <c r="AY52" i="8"/>
  <c r="AY56" i="8"/>
  <c r="AY60" i="8"/>
  <c r="AY64" i="8"/>
  <c r="AY68" i="8"/>
  <c r="AY72" i="8"/>
  <c r="AY74" i="8"/>
  <c r="AY78" i="8"/>
  <c r="AY82" i="8"/>
  <c r="AY86" i="8"/>
  <c r="AY43" i="8"/>
  <c r="AY59" i="8"/>
  <c r="AY47" i="8"/>
  <c r="AY63" i="8"/>
  <c r="AY77" i="8"/>
  <c r="AY51" i="8"/>
  <c r="AY67" i="8"/>
  <c r="AY81" i="8"/>
  <c r="AY39" i="8"/>
  <c r="AY55" i="8"/>
  <c r="AY71" i="8"/>
  <c r="G54" i="9"/>
  <c r="J54" i="9"/>
  <c r="Z54" i="9"/>
  <c r="AY53" i="9"/>
  <c r="BL37" i="9"/>
  <c r="BL10" i="9"/>
  <c r="BL6" i="9"/>
  <c r="BL2" i="9"/>
  <c r="E30" i="9"/>
  <c r="F30" i="9"/>
  <c r="G30" i="9"/>
  <c r="I30" i="9"/>
  <c r="E28" i="9"/>
  <c r="F28" i="9"/>
  <c r="E26" i="9"/>
  <c r="F26" i="9"/>
  <c r="G26" i="9"/>
  <c r="I26" i="9"/>
  <c r="E24" i="9"/>
  <c r="F24" i="9"/>
  <c r="E22" i="9"/>
  <c r="F22" i="9"/>
  <c r="AY79" i="9"/>
  <c r="AY65" i="9"/>
  <c r="AY49" i="9"/>
  <c r="AU93" i="9"/>
  <c r="BL42" i="9"/>
  <c r="BK42" i="9"/>
  <c r="BL44" i="9"/>
  <c r="BL52" i="9"/>
  <c r="BL60" i="9"/>
  <c r="BL68" i="9"/>
  <c r="BL74" i="9"/>
  <c r="BL82" i="9"/>
  <c r="E37" i="9"/>
  <c r="F37" i="9"/>
  <c r="BL45" i="9"/>
  <c r="BL53" i="9"/>
  <c r="BI53" i="9"/>
  <c r="BH53" i="9"/>
  <c r="BG53" i="9"/>
  <c r="BF53" i="9"/>
  <c r="BE53" i="9"/>
  <c r="BD53" i="9"/>
  <c r="BL61" i="9"/>
  <c r="BL69" i="9"/>
  <c r="BL75" i="9"/>
  <c r="BL83" i="9"/>
  <c r="BL50" i="9"/>
  <c r="BL58" i="9"/>
  <c r="BL66" i="9"/>
  <c r="BL73" i="9"/>
  <c r="BL80" i="9"/>
  <c r="G76" i="9"/>
  <c r="Z82" i="9"/>
  <c r="Z90" i="9"/>
  <c r="E75" i="9"/>
  <c r="F75" i="9"/>
  <c r="AU75" i="9"/>
  <c r="E77" i="9"/>
  <c r="F77" i="9"/>
  <c r="Z79" i="9"/>
  <c r="Z83" i="9"/>
  <c r="Z87" i="9"/>
  <c r="Z91" i="9"/>
  <c r="Z85" i="9"/>
  <c r="Z89" i="9"/>
  <c r="Z80" i="9"/>
  <c r="Z94" i="9"/>
  <c r="Z84" i="9"/>
  <c r="Z93" i="9"/>
  <c r="Z88" i="9"/>
  <c r="BL63" i="9"/>
  <c r="AY45" i="9"/>
  <c r="AY37" i="9"/>
  <c r="AY41" i="9"/>
  <c r="AY38" i="9"/>
  <c r="AY40" i="9"/>
  <c r="AY39" i="9"/>
  <c r="AY42" i="9"/>
  <c r="AY46" i="9"/>
  <c r="AY50" i="9"/>
  <c r="AY54" i="9"/>
  <c r="AY58" i="9"/>
  <c r="AY62" i="9"/>
  <c r="AY66" i="9"/>
  <c r="AY70" i="9"/>
  <c r="AY73" i="9"/>
  <c r="AY76" i="9"/>
  <c r="AY80" i="9"/>
  <c r="AY84" i="9"/>
  <c r="AY43" i="9"/>
  <c r="AY47" i="9"/>
  <c r="AY51" i="9"/>
  <c r="AY55" i="9"/>
  <c r="AY59" i="9"/>
  <c r="AY63" i="9"/>
  <c r="AY67" i="9"/>
  <c r="AY71" i="9"/>
  <c r="AY77" i="9"/>
  <c r="AY81" i="9"/>
  <c r="AY85" i="9"/>
  <c r="AY44" i="9"/>
  <c r="AY48" i="9"/>
  <c r="AY52" i="9"/>
  <c r="AY56" i="9"/>
  <c r="AY60" i="9"/>
  <c r="AY64" i="9"/>
  <c r="AY68" i="9"/>
  <c r="AY72" i="9"/>
  <c r="AY74" i="9"/>
  <c r="AY78" i="9"/>
  <c r="AY82" i="9"/>
  <c r="AY86" i="9"/>
  <c r="E31" i="9"/>
  <c r="F31" i="9"/>
  <c r="Z31" i="9"/>
  <c r="E29" i="9"/>
  <c r="F29" i="9"/>
  <c r="G29" i="9"/>
  <c r="E27" i="9"/>
  <c r="F27" i="9"/>
  <c r="E25" i="9"/>
  <c r="F25" i="9"/>
  <c r="E23" i="9"/>
  <c r="F23" i="9"/>
  <c r="G23" i="9"/>
  <c r="I23" i="9"/>
  <c r="BL59" i="9"/>
  <c r="BK59" i="9"/>
  <c r="AY57" i="9"/>
  <c r="BL43" i="9"/>
  <c r="AT95" i="9"/>
  <c r="AS95" i="9"/>
  <c r="AR95" i="9"/>
  <c r="AQ95" i="9"/>
  <c r="AP95" i="9"/>
  <c r="AO95" i="9"/>
  <c r="AN95" i="9"/>
  <c r="AM95" i="9"/>
  <c r="AL95" i="9"/>
  <c r="K82" i="9"/>
  <c r="K80" i="9"/>
  <c r="BK53" i="9"/>
  <c r="BJ53" i="9"/>
  <c r="BC53" i="9"/>
  <c r="BK60" i="9"/>
  <c r="BJ60" i="9"/>
  <c r="BI60" i="9"/>
  <c r="BH60" i="9"/>
  <c r="BG60" i="9"/>
  <c r="BF60" i="9"/>
  <c r="BE60" i="9"/>
  <c r="BD60" i="9"/>
  <c r="BC60" i="9"/>
  <c r="BK10" i="9"/>
  <c r="BJ10" i="9"/>
  <c r="BI10" i="9"/>
  <c r="BK37" i="9"/>
  <c r="BJ37" i="9"/>
  <c r="BI37" i="9"/>
  <c r="BH37" i="9"/>
  <c r="BG37" i="9"/>
  <c r="BF37" i="9"/>
  <c r="BE37" i="9"/>
  <c r="BD37" i="9"/>
  <c r="BC37" i="9"/>
  <c r="AT36" i="9"/>
  <c r="AS36" i="9"/>
  <c r="AR36" i="9"/>
  <c r="AQ36" i="9"/>
  <c r="AP36" i="9"/>
  <c r="AO36" i="9"/>
  <c r="AN36" i="9"/>
  <c r="AM36" i="9"/>
  <c r="AL36" i="9"/>
  <c r="AT62" i="9"/>
  <c r="AS62" i="9"/>
  <c r="AR62" i="9"/>
  <c r="AQ62" i="9"/>
  <c r="AP62" i="9"/>
  <c r="AO62" i="9"/>
  <c r="AN62" i="9"/>
  <c r="AM62" i="9"/>
  <c r="AL62" i="9"/>
  <c r="AK62" i="9"/>
  <c r="J41" i="9"/>
  <c r="J63" i="9"/>
  <c r="N29" i="2"/>
  <c r="S29" i="2"/>
  <c r="U29" i="2"/>
  <c r="J29" i="2"/>
  <c r="J66" i="2"/>
  <c r="F44" i="3"/>
  <c r="P44" i="3"/>
  <c r="E21" i="5"/>
  <c r="AU26" i="8"/>
  <c r="BL11" i="9"/>
  <c r="BL16" i="9"/>
  <c r="BL21" i="9"/>
  <c r="BL23" i="9"/>
  <c r="BL24" i="9"/>
  <c r="BL27" i="9"/>
  <c r="BL28" i="9"/>
  <c r="BL34" i="9"/>
  <c r="AU34" i="9"/>
  <c r="AU39" i="9"/>
  <c r="AU43" i="9"/>
  <c r="AU47" i="9"/>
  <c r="AU51" i="9"/>
  <c r="AU57" i="9"/>
  <c r="AU61" i="9"/>
  <c r="AU65" i="9"/>
  <c r="AU69" i="9"/>
  <c r="BL17" i="9"/>
  <c r="BL31" i="9"/>
  <c r="BL35" i="9"/>
  <c r="BL30" i="9"/>
  <c r="BL32" i="9"/>
  <c r="BL36" i="9"/>
  <c r="AU54" i="9"/>
  <c r="BL33" i="9"/>
  <c r="BL55" i="9"/>
  <c r="BL12" i="9"/>
  <c r="BL29" i="9"/>
  <c r="K85" i="9"/>
  <c r="J61" i="9"/>
  <c r="E43" i="5"/>
  <c r="F26" i="3"/>
  <c r="E26" i="5"/>
  <c r="F49" i="3"/>
  <c r="N31" i="2"/>
  <c r="E25" i="5"/>
  <c r="F48" i="3"/>
  <c r="E38" i="5"/>
  <c r="F21" i="3"/>
  <c r="Z62" i="8"/>
  <c r="Z23" i="8"/>
  <c r="P23" i="8"/>
  <c r="P40" i="8"/>
  <c r="Z40" i="8"/>
  <c r="P48" i="8"/>
  <c r="Z48" i="8"/>
  <c r="Z90" i="8"/>
  <c r="P90" i="8"/>
  <c r="BL86" i="8"/>
  <c r="BL40" i="8"/>
  <c r="P68" i="3"/>
  <c r="BL77" i="9"/>
  <c r="BL84" i="9"/>
  <c r="BL70" i="9"/>
  <c r="BL54" i="9"/>
  <c r="BL79" i="9"/>
  <c r="BL65" i="9"/>
  <c r="BL49" i="9"/>
  <c r="BL86" i="9"/>
  <c r="BL72" i="9"/>
  <c r="BL56" i="9"/>
  <c r="BL41" i="9"/>
  <c r="BL40" i="9"/>
  <c r="BL81" i="9"/>
  <c r="BL3" i="9"/>
  <c r="BL7" i="9"/>
  <c r="BL25" i="9"/>
  <c r="BL18" i="9"/>
  <c r="AU68" i="9"/>
  <c r="AU50" i="9"/>
  <c r="AU33" i="9"/>
  <c r="AU67" i="9"/>
  <c r="AU49" i="9"/>
  <c r="AU32" i="9"/>
  <c r="AU89" i="9"/>
  <c r="AU85" i="9"/>
  <c r="AU73" i="9"/>
  <c r="AU58" i="9"/>
  <c r="AU44" i="9"/>
  <c r="BL82" i="8"/>
  <c r="BL68" i="8"/>
  <c r="G79" i="8"/>
  <c r="G86" i="3"/>
  <c r="K86" i="3"/>
  <c r="J58" i="3"/>
  <c r="P55" i="3"/>
  <c r="S55" i="3"/>
  <c r="G61" i="8"/>
  <c r="G67" i="8"/>
  <c r="BK63" i="9"/>
  <c r="BJ63" i="9"/>
  <c r="BI63" i="9"/>
  <c r="BH63" i="9"/>
  <c r="BG63" i="9"/>
  <c r="BF63" i="9"/>
  <c r="BE63" i="9"/>
  <c r="BD63" i="9"/>
  <c r="BC63" i="9"/>
  <c r="K91" i="9"/>
  <c r="K93" i="9"/>
  <c r="BK74" i="9"/>
  <c r="BJ74" i="9"/>
  <c r="BK2" i="9"/>
  <c r="AS38" i="9"/>
  <c r="AT90" i="9"/>
  <c r="AS90" i="9"/>
  <c r="AR90" i="9"/>
  <c r="AQ90" i="9"/>
  <c r="AP90" i="9"/>
  <c r="AT48" i="9"/>
  <c r="AS48" i="9"/>
  <c r="AR48" i="9"/>
  <c r="AQ48" i="9"/>
  <c r="AP48" i="9"/>
  <c r="AO48" i="9"/>
  <c r="AN48" i="9"/>
  <c r="AM48" i="9"/>
  <c r="AL48" i="9"/>
  <c r="AI48" i="9"/>
  <c r="J32" i="9"/>
  <c r="J49" i="9"/>
  <c r="F24" i="3"/>
  <c r="E41" i="5"/>
  <c r="E22" i="5"/>
  <c r="AC23" i="8"/>
  <c r="AU22" i="9"/>
  <c r="Z26" i="9"/>
  <c r="AU26" i="9"/>
  <c r="Z30" i="9"/>
  <c r="AU30" i="9"/>
  <c r="J39" i="9"/>
  <c r="K57" i="9"/>
  <c r="E23" i="5"/>
  <c r="E39" i="5"/>
  <c r="F22" i="3"/>
  <c r="F41" i="3"/>
  <c r="J46" i="9"/>
  <c r="K74" i="2"/>
  <c r="E17" i="5"/>
  <c r="F40" i="3"/>
  <c r="E42" i="5"/>
  <c r="F25" i="3"/>
  <c r="P50" i="8"/>
  <c r="Z50" i="8"/>
  <c r="Z34" i="8"/>
  <c r="P76" i="8"/>
  <c r="R76" i="8"/>
  <c r="Z76" i="8"/>
  <c r="Z27" i="8"/>
  <c r="P73" i="8"/>
  <c r="P78" i="8"/>
  <c r="Z78" i="8"/>
  <c r="BL50" i="8"/>
  <c r="BL56" i="8"/>
  <c r="BL63" i="8"/>
  <c r="BL47" i="9"/>
  <c r="BL76" i="9"/>
  <c r="BL62" i="9"/>
  <c r="BL46" i="9"/>
  <c r="BL57" i="9"/>
  <c r="BL78" i="9"/>
  <c r="BL64" i="9"/>
  <c r="BL48" i="9"/>
  <c r="BL38" i="9"/>
  <c r="BL39" i="9"/>
  <c r="BL67" i="9"/>
  <c r="G31" i="9"/>
  <c r="BL5" i="9"/>
  <c r="BL9" i="9"/>
  <c r="BL85" i="9"/>
  <c r="BL20" i="9"/>
  <c r="BL13" i="9"/>
  <c r="AU60" i="9"/>
  <c r="AU42" i="9"/>
  <c r="AU59" i="9"/>
  <c r="AU41" i="9"/>
  <c r="AU91" i="9"/>
  <c r="AU87" i="9"/>
  <c r="AU83" i="9"/>
  <c r="AU79" i="9"/>
  <c r="AU52" i="9"/>
  <c r="AU35" i="9"/>
  <c r="AU60" i="8"/>
  <c r="AU90" i="8"/>
  <c r="AU76" i="8"/>
  <c r="BL69" i="8"/>
  <c r="BL74" i="8"/>
  <c r="BL60" i="8"/>
  <c r="BL44" i="8"/>
  <c r="AU23" i="8"/>
  <c r="P57" i="3"/>
  <c r="S57" i="3"/>
  <c r="G50" i="8"/>
  <c r="G69" i="8"/>
  <c r="G26" i="8"/>
  <c r="AC26" i="8"/>
  <c r="G39" i="8"/>
  <c r="Z23" i="9"/>
  <c r="AU23" i="9"/>
  <c r="K83" i="9"/>
  <c r="K88" i="9"/>
  <c r="BK73" i="9"/>
  <c r="BJ73" i="9"/>
  <c r="BI73" i="9"/>
  <c r="BH73" i="9"/>
  <c r="BG73" i="9"/>
  <c r="BF73" i="9"/>
  <c r="BE73" i="9"/>
  <c r="BD73" i="9"/>
  <c r="BC73" i="9"/>
  <c r="BK69" i="9"/>
  <c r="BJ69" i="9"/>
  <c r="BI69" i="9"/>
  <c r="BH69" i="9"/>
  <c r="BG69" i="9"/>
  <c r="BF69" i="9"/>
  <c r="BE69" i="9"/>
  <c r="BD69" i="9"/>
  <c r="BC69" i="9"/>
  <c r="BK44" i="9"/>
  <c r="BJ44" i="9"/>
  <c r="BI44" i="9"/>
  <c r="BH44" i="9"/>
  <c r="BG44" i="9"/>
  <c r="BF44" i="9"/>
  <c r="BE44" i="9"/>
  <c r="BD44" i="9"/>
  <c r="BC44" i="9"/>
  <c r="BK6" i="9"/>
  <c r="BJ6" i="9"/>
  <c r="BI6" i="9"/>
  <c r="BH6" i="9"/>
  <c r="BG6" i="9"/>
  <c r="BF6" i="9"/>
  <c r="BE6" i="9"/>
  <c r="BD6" i="9"/>
  <c r="BC6" i="9"/>
  <c r="AT72" i="9"/>
  <c r="AS72" i="9"/>
  <c r="AR72" i="9"/>
  <c r="AQ72" i="9"/>
  <c r="AP72" i="9"/>
  <c r="AO72" i="9"/>
  <c r="AN72" i="9"/>
  <c r="AM72" i="9"/>
  <c r="AL72" i="9"/>
  <c r="AT53" i="9"/>
  <c r="AS53" i="9"/>
  <c r="AR53" i="9"/>
  <c r="AQ53" i="9"/>
  <c r="AP53" i="9"/>
  <c r="AO53" i="9"/>
  <c r="AN53" i="9"/>
  <c r="AM53" i="9"/>
  <c r="AL53" i="9"/>
  <c r="AT74" i="9"/>
  <c r="AS74" i="9"/>
  <c r="AR74" i="9"/>
  <c r="AQ74" i="9"/>
  <c r="AP74" i="9"/>
  <c r="AO74" i="9"/>
  <c r="AN74" i="9"/>
  <c r="AM74" i="9"/>
  <c r="AL74" i="9"/>
  <c r="J71" i="9"/>
  <c r="BL27" i="8"/>
  <c r="BL23" i="8"/>
  <c r="BL17" i="8"/>
  <c r="BL24" i="8"/>
  <c r="BL20" i="8"/>
  <c r="BL12" i="8"/>
  <c r="BL32" i="8"/>
  <c r="BL29" i="8"/>
  <c r="BL25" i="8"/>
  <c r="BL2" i="8"/>
  <c r="BL30" i="8"/>
  <c r="BL15" i="8"/>
  <c r="BL22" i="8"/>
  <c r="BL5" i="8"/>
  <c r="S42" i="2"/>
  <c r="U42" i="2"/>
  <c r="N48" i="2"/>
  <c r="F38" i="3"/>
  <c r="G38" i="3"/>
  <c r="E15" i="5"/>
  <c r="E44" i="5"/>
  <c r="F27" i="3"/>
  <c r="N33" i="2"/>
  <c r="J33" i="2"/>
  <c r="P42" i="8"/>
  <c r="R42" i="8"/>
  <c r="Z42" i="8"/>
  <c r="Z21" i="9"/>
  <c r="AU21" i="9"/>
  <c r="Z29" i="9"/>
  <c r="K90" i="9"/>
  <c r="J76" i="9"/>
  <c r="BK80" i="9"/>
  <c r="BJ80" i="9"/>
  <c r="BI80" i="9"/>
  <c r="BH80" i="9"/>
  <c r="BG80" i="9"/>
  <c r="BF80" i="9"/>
  <c r="BE80" i="9"/>
  <c r="BD80" i="9"/>
  <c r="BC80" i="9"/>
  <c r="BK66" i="9"/>
  <c r="BJ66" i="9"/>
  <c r="BI66" i="9"/>
  <c r="BH66" i="9"/>
  <c r="BG66" i="9"/>
  <c r="BF66" i="9"/>
  <c r="BE66" i="9"/>
  <c r="BD66" i="9"/>
  <c r="BC66" i="9"/>
  <c r="BK50" i="9"/>
  <c r="BJ50" i="9"/>
  <c r="BK75" i="9"/>
  <c r="BK61" i="9"/>
  <c r="BJ61" i="9"/>
  <c r="BI61" i="9"/>
  <c r="BH61" i="9"/>
  <c r="BG61" i="9"/>
  <c r="BF61" i="9"/>
  <c r="BE61" i="9"/>
  <c r="BD61" i="9"/>
  <c r="BC61" i="9"/>
  <c r="BK45" i="9"/>
  <c r="BJ45" i="9"/>
  <c r="BI45" i="9"/>
  <c r="BH45" i="9"/>
  <c r="BG45" i="9"/>
  <c r="BF45" i="9"/>
  <c r="BE45" i="9"/>
  <c r="BD45" i="9"/>
  <c r="BC45" i="9"/>
  <c r="BK68" i="9"/>
  <c r="BJ68" i="9"/>
  <c r="BI68" i="9"/>
  <c r="BH68" i="9"/>
  <c r="BG68" i="9"/>
  <c r="BF68" i="9"/>
  <c r="BE68" i="9"/>
  <c r="BD68" i="9"/>
  <c r="BC68" i="9"/>
  <c r="BK52" i="9"/>
  <c r="BJ52" i="9"/>
  <c r="BI52" i="9"/>
  <c r="BH52" i="9"/>
  <c r="BG52" i="9"/>
  <c r="BF52" i="9"/>
  <c r="BE52" i="9"/>
  <c r="BD52" i="9"/>
  <c r="BC52" i="9"/>
  <c r="J36" i="9"/>
  <c r="J45" i="9"/>
  <c r="K59" i="9"/>
  <c r="J67" i="9"/>
  <c r="J74" i="9"/>
  <c r="F42" i="3"/>
  <c r="F32" i="3"/>
  <c r="E11" i="5"/>
  <c r="F28" i="3"/>
  <c r="E45" i="5"/>
  <c r="E13" i="5"/>
  <c r="G52" i="2"/>
  <c r="P52" i="2"/>
  <c r="P80" i="3"/>
  <c r="S80" i="3"/>
  <c r="N39" i="2"/>
  <c r="K39" i="2"/>
  <c r="K73" i="2"/>
  <c r="F33" i="3"/>
  <c r="E12" i="5"/>
  <c r="F53" i="3"/>
  <c r="E27" i="5"/>
  <c r="E40" i="5"/>
  <c r="F23" i="3"/>
  <c r="F31" i="3"/>
  <c r="P31" i="3"/>
  <c r="K60" i="9"/>
  <c r="N44" i="2"/>
  <c r="P36" i="8"/>
  <c r="Z36" i="8"/>
  <c r="J76" i="8"/>
  <c r="Z51" i="8"/>
  <c r="BL66" i="8"/>
  <c r="BL72" i="8"/>
  <c r="BL77" i="8"/>
  <c r="R61" i="8"/>
  <c r="G83" i="3"/>
  <c r="K83" i="3"/>
  <c r="AU94" i="9"/>
  <c r="BL4" i="9"/>
  <c r="BK4" i="9"/>
  <c r="BL8" i="9"/>
  <c r="BL71" i="9"/>
  <c r="BL22" i="9"/>
  <c r="BL15" i="9"/>
  <c r="AU64" i="9"/>
  <c r="AR64" i="9"/>
  <c r="AU46" i="9"/>
  <c r="BL26" i="9"/>
  <c r="AU63" i="9"/>
  <c r="AU45" i="9"/>
  <c r="BL14" i="9"/>
  <c r="AU88" i="9"/>
  <c r="AU84" i="9"/>
  <c r="AU80" i="9"/>
  <c r="AU76" i="9"/>
  <c r="AU70" i="9"/>
  <c r="AU55" i="9"/>
  <c r="AU40" i="9"/>
  <c r="BL51" i="9"/>
  <c r="AU40" i="8"/>
  <c r="AU72" i="8"/>
  <c r="AU61" i="8"/>
  <c r="AU75" i="8"/>
  <c r="BL41" i="8"/>
  <c r="BL65" i="8"/>
  <c r="BL45" i="8"/>
  <c r="BL73" i="8"/>
  <c r="BL42" i="8"/>
  <c r="BL64" i="8"/>
  <c r="BL85" i="8"/>
  <c r="BL71" i="8"/>
  <c r="BL55" i="8"/>
  <c r="P67" i="8"/>
  <c r="R67" i="8"/>
  <c r="P26" i="8"/>
  <c r="AU67" i="8"/>
  <c r="P72" i="3"/>
  <c r="S72" i="3"/>
  <c r="G36" i="8"/>
  <c r="AF67" i="8"/>
  <c r="BK55" i="8"/>
  <c r="BJ55" i="8"/>
  <c r="AT64" i="9"/>
  <c r="AS64" i="9"/>
  <c r="BK77" i="8"/>
  <c r="BJ77" i="8"/>
  <c r="G42" i="3"/>
  <c r="J42" i="3"/>
  <c r="P42" i="3"/>
  <c r="BK12" i="8"/>
  <c r="AC50" i="8"/>
  <c r="J50" i="8"/>
  <c r="BK74" i="8"/>
  <c r="AT60" i="8"/>
  <c r="AS60" i="8"/>
  <c r="AT79" i="9"/>
  <c r="BK64" i="9"/>
  <c r="BK47" i="9"/>
  <c r="BJ47" i="9"/>
  <c r="AT49" i="9"/>
  <c r="BK33" i="9"/>
  <c r="BJ33" i="9"/>
  <c r="BI33" i="9"/>
  <c r="BH33" i="9"/>
  <c r="BG33" i="9"/>
  <c r="BF33" i="9"/>
  <c r="BE33" i="9"/>
  <c r="BD33" i="9"/>
  <c r="BC33" i="9"/>
  <c r="AT57" i="9"/>
  <c r="AS57" i="9"/>
  <c r="AR57" i="9"/>
  <c r="AQ57" i="9"/>
  <c r="AP57" i="9"/>
  <c r="AO57" i="9"/>
  <c r="AN57" i="9"/>
  <c r="AM57" i="9"/>
  <c r="AL57" i="9"/>
  <c r="BK16" i="9"/>
  <c r="BJ16" i="9"/>
  <c r="BI16" i="9"/>
  <c r="BH16" i="9"/>
  <c r="BG16" i="9"/>
  <c r="BF16" i="9"/>
  <c r="BE16" i="9"/>
  <c r="BD16" i="9"/>
  <c r="BC16" i="9"/>
  <c r="AT26" i="8"/>
  <c r="AS26" i="8"/>
  <c r="AR26" i="8"/>
  <c r="G44" i="3"/>
  <c r="S44" i="3"/>
  <c r="J44" i="3"/>
  <c r="BK45" i="8"/>
  <c r="BJ45" i="8"/>
  <c r="AT55" i="9"/>
  <c r="AS55" i="9"/>
  <c r="AT84" i="9"/>
  <c r="AS84" i="9"/>
  <c r="AR84" i="9"/>
  <c r="AQ84" i="9"/>
  <c r="AP84" i="9"/>
  <c r="AO84" i="9"/>
  <c r="AN84" i="9"/>
  <c r="AM84" i="9"/>
  <c r="AL84" i="9"/>
  <c r="BK15" i="9"/>
  <c r="BJ15" i="9"/>
  <c r="BI15" i="9"/>
  <c r="BH15" i="9"/>
  <c r="BG15" i="9"/>
  <c r="BF15" i="9"/>
  <c r="BE15" i="9"/>
  <c r="BD15" i="9"/>
  <c r="BC15" i="9"/>
  <c r="K87" i="9"/>
  <c r="AF61" i="8"/>
  <c r="BK72" i="8"/>
  <c r="BJ72" i="8"/>
  <c r="G34" i="3"/>
  <c r="J34" i="3"/>
  <c r="P34" i="3"/>
  <c r="P38" i="3"/>
  <c r="BK30" i="8"/>
  <c r="BJ30" i="8"/>
  <c r="BI30" i="8"/>
  <c r="BK29" i="8"/>
  <c r="BK23" i="8"/>
  <c r="AT52" i="9"/>
  <c r="AS52" i="9"/>
  <c r="AR52" i="9"/>
  <c r="AQ52" i="9"/>
  <c r="AP52" i="9"/>
  <c r="AO52" i="9"/>
  <c r="AN52" i="9"/>
  <c r="AM52" i="9"/>
  <c r="AL52" i="9"/>
  <c r="AT83" i="9"/>
  <c r="AS83" i="9"/>
  <c r="AR83" i="9"/>
  <c r="AQ83" i="9"/>
  <c r="AP83" i="9"/>
  <c r="AO83" i="9"/>
  <c r="AN83" i="9"/>
  <c r="AM83" i="9"/>
  <c r="AL83" i="9"/>
  <c r="AT59" i="9"/>
  <c r="AS59" i="9"/>
  <c r="AR59" i="9"/>
  <c r="AQ59" i="9"/>
  <c r="AP59" i="9"/>
  <c r="AO59" i="9"/>
  <c r="AN59" i="9"/>
  <c r="AM59" i="9"/>
  <c r="AL59" i="9"/>
  <c r="BK13" i="9"/>
  <c r="BJ13" i="9"/>
  <c r="BI13" i="9"/>
  <c r="BH13" i="9"/>
  <c r="BG13" i="9"/>
  <c r="BF13" i="9"/>
  <c r="BE13" i="9"/>
  <c r="BD13" i="9"/>
  <c r="BC13" i="9"/>
  <c r="BK5" i="9"/>
  <c r="BJ5" i="9"/>
  <c r="BI5" i="9"/>
  <c r="BH5" i="9"/>
  <c r="BG5" i="9"/>
  <c r="BF5" i="9"/>
  <c r="BE5" i="9"/>
  <c r="BD5" i="9"/>
  <c r="BC5" i="9"/>
  <c r="BA5" i="9"/>
  <c r="BK39" i="9"/>
  <c r="BJ39" i="9"/>
  <c r="BI39" i="9"/>
  <c r="BH39" i="9"/>
  <c r="BG39" i="9"/>
  <c r="BF39" i="9"/>
  <c r="BE39" i="9"/>
  <c r="BD39" i="9"/>
  <c r="BC39" i="9"/>
  <c r="BB39" i="9"/>
  <c r="BK78" i="9"/>
  <c r="BJ78" i="9"/>
  <c r="BI78" i="9"/>
  <c r="BH78" i="9"/>
  <c r="BG78" i="9"/>
  <c r="BF78" i="9"/>
  <c r="BE78" i="9"/>
  <c r="BD78" i="9"/>
  <c r="BC78" i="9"/>
  <c r="BK46" i="9"/>
  <c r="BJ46" i="9"/>
  <c r="BI46" i="9"/>
  <c r="BH46" i="9"/>
  <c r="BG46" i="9"/>
  <c r="BF46" i="9"/>
  <c r="BE46" i="9"/>
  <c r="BD46" i="9"/>
  <c r="BC46" i="9"/>
  <c r="BK63" i="8"/>
  <c r="BJ63" i="8"/>
  <c r="BI63" i="8"/>
  <c r="BH63" i="8"/>
  <c r="BG63" i="8"/>
  <c r="BF63" i="8"/>
  <c r="BE63" i="8"/>
  <c r="BD63" i="8"/>
  <c r="BC63" i="8"/>
  <c r="G22" i="3"/>
  <c r="P22" i="3"/>
  <c r="G45" i="3"/>
  <c r="J45" i="3"/>
  <c r="P45" i="3"/>
  <c r="S45" i="3"/>
  <c r="AT85" i="9"/>
  <c r="AS85" i="9"/>
  <c r="AR85" i="9"/>
  <c r="AQ85" i="9"/>
  <c r="AP85" i="9"/>
  <c r="AO85" i="9"/>
  <c r="AN85" i="9"/>
  <c r="AM85" i="9"/>
  <c r="AL85" i="9"/>
  <c r="AK85" i="9"/>
  <c r="AT67" i="9"/>
  <c r="AS67" i="9"/>
  <c r="AR67" i="9"/>
  <c r="AQ67" i="9"/>
  <c r="AP67" i="9"/>
  <c r="AO67" i="9"/>
  <c r="AN67" i="9"/>
  <c r="AM67" i="9"/>
  <c r="AL67" i="9"/>
  <c r="AI67" i="9"/>
  <c r="BK18" i="9"/>
  <c r="BJ18" i="9"/>
  <c r="BI18" i="9"/>
  <c r="BH18" i="9"/>
  <c r="BG18" i="9"/>
  <c r="BF18" i="9"/>
  <c r="BE18" i="9"/>
  <c r="BD18" i="9"/>
  <c r="BC18" i="9"/>
  <c r="BK81" i="9"/>
  <c r="BJ81" i="9"/>
  <c r="BI81" i="9"/>
  <c r="BH81" i="9"/>
  <c r="BG81" i="9"/>
  <c r="BF81" i="9"/>
  <c r="BE81" i="9"/>
  <c r="BD81" i="9"/>
  <c r="BC81" i="9"/>
  <c r="BK72" i="9"/>
  <c r="BJ72" i="9"/>
  <c r="BI72" i="9"/>
  <c r="BH72" i="9"/>
  <c r="BG72" i="9"/>
  <c r="BF72" i="9"/>
  <c r="BE72" i="9"/>
  <c r="BD72" i="9"/>
  <c r="BC72" i="9"/>
  <c r="BK79" i="9"/>
  <c r="BJ79" i="9"/>
  <c r="BI79" i="9"/>
  <c r="BH79" i="9"/>
  <c r="BG79" i="9"/>
  <c r="BF79" i="9"/>
  <c r="BE79" i="9"/>
  <c r="BD79" i="9"/>
  <c r="BC79" i="9"/>
  <c r="BK77" i="9"/>
  <c r="BJ77" i="9"/>
  <c r="BI77" i="9"/>
  <c r="BH77" i="9"/>
  <c r="BG77" i="9"/>
  <c r="BF77" i="9"/>
  <c r="BE77" i="9"/>
  <c r="BD77" i="9"/>
  <c r="BC77" i="9"/>
  <c r="G49" i="3"/>
  <c r="J49" i="3"/>
  <c r="P49" i="3"/>
  <c r="BK29" i="9"/>
  <c r="BJ29" i="9"/>
  <c r="BI29" i="9"/>
  <c r="BH29" i="9"/>
  <c r="BG29" i="9"/>
  <c r="BF29" i="9"/>
  <c r="BE29" i="9"/>
  <c r="BD29" i="9"/>
  <c r="BC29" i="9"/>
  <c r="AT54" i="9"/>
  <c r="AS54" i="9"/>
  <c r="AR54" i="9"/>
  <c r="AQ54" i="9"/>
  <c r="AP54" i="9"/>
  <c r="AO54" i="9"/>
  <c r="AN54" i="9"/>
  <c r="AM54" i="9"/>
  <c r="AL54" i="9"/>
  <c r="AJ54" i="9"/>
  <c r="BK35" i="9"/>
  <c r="BJ35" i="9"/>
  <c r="BI35" i="9"/>
  <c r="BH35" i="9"/>
  <c r="BG35" i="9"/>
  <c r="BF35" i="9"/>
  <c r="BE35" i="9"/>
  <c r="BD35" i="9"/>
  <c r="BC35" i="9"/>
  <c r="AT69" i="9"/>
  <c r="AS69" i="9"/>
  <c r="AR69" i="9"/>
  <c r="AQ69" i="9"/>
  <c r="AP69" i="9"/>
  <c r="AO69" i="9"/>
  <c r="AN69" i="9"/>
  <c r="AM69" i="9"/>
  <c r="AL69" i="9"/>
  <c r="AI69" i="9"/>
  <c r="AT51" i="9"/>
  <c r="AS51" i="9"/>
  <c r="AR51" i="9"/>
  <c r="AQ51" i="9"/>
  <c r="AP51" i="9"/>
  <c r="AO51" i="9"/>
  <c r="AN51" i="9"/>
  <c r="AM51" i="9"/>
  <c r="AL51" i="9"/>
  <c r="AT34" i="9"/>
  <c r="AS34" i="9"/>
  <c r="AR34" i="9"/>
  <c r="AQ34" i="9"/>
  <c r="AP34" i="9"/>
  <c r="AO34" i="9"/>
  <c r="AN34" i="9"/>
  <c r="AM34" i="9"/>
  <c r="AL34" i="9"/>
  <c r="AK34" i="9"/>
  <c r="BK24" i="9"/>
  <c r="BJ24" i="9"/>
  <c r="BI24" i="9"/>
  <c r="BH24" i="9"/>
  <c r="BG24" i="9"/>
  <c r="BF24" i="9"/>
  <c r="BE24" i="9"/>
  <c r="BD24" i="9"/>
  <c r="BC24" i="9"/>
  <c r="BA24" i="9"/>
  <c r="BK11" i="9"/>
  <c r="BJ11" i="9"/>
  <c r="BI11" i="9"/>
  <c r="BH11" i="9"/>
  <c r="BG11" i="9"/>
  <c r="BF11" i="9"/>
  <c r="BE11" i="9"/>
  <c r="BD11" i="9"/>
  <c r="BC11" i="9"/>
  <c r="R50" i="8"/>
  <c r="BK64" i="8"/>
  <c r="BJ64" i="8"/>
  <c r="BI64" i="8"/>
  <c r="BH64" i="8"/>
  <c r="BG64" i="8"/>
  <c r="BF64" i="8"/>
  <c r="BE64" i="8"/>
  <c r="BD64" i="8"/>
  <c r="BC64" i="8"/>
  <c r="BK41" i="8"/>
  <c r="AT80" i="9"/>
  <c r="AS80" i="9"/>
  <c r="AR80" i="9"/>
  <c r="AQ80" i="9"/>
  <c r="AP80" i="9"/>
  <c r="AO80" i="9"/>
  <c r="AN80" i="9"/>
  <c r="AM80" i="9"/>
  <c r="AL80" i="9"/>
  <c r="BK8" i="9"/>
  <c r="BJ8" i="9"/>
  <c r="BI8" i="9"/>
  <c r="BH8" i="9"/>
  <c r="BG8" i="9"/>
  <c r="BF8" i="9"/>
  <c r="BE8" i="9"/>
  <c r="BD8" i="9"/>
  <c r="BC8" i="9"/>
  <c r="BK22" i="8"/>
  <c r="BJ22" i="8"/>
  <c r="BK25" i="8"/>
  <c r="BJ25" i="8"/>
  <c r="BI25" i="8"/>
  <c r="BH25" i="8"/>
  <c r="BG25" i="8"/>
  <c r="BF25" i="8"/>
  <c r="BE25" i="8"/>
  <c r="BD25" i="8"/>
  <c r="BC25" i="8"/>
  <c r="BA25" i="8"/>
  <c r="BK17" i="8"/>
  <c r="BJ17" i="8"/>
  <c r="BI17" i="8"/>
  <c r="BH17" i="8"/>
  <c r="BG17" i="8"/>
  <c r="BF17" i="8"/>
  <c r="BE17" i="8"/>
  <c r="BD17" i="8"/>
  <c r="BC17" i="8"/>
  <c r="AT76" i="8"/>
  <c r="AS76" i="8"/>
  <c r="AR76" i="8"/>
  <c r="AQ76" i="8"/>
  <c r="AP76" i="8"/>
  <c r="AO76" i="8"/>
  <c r="AN76" i="8"/>
  <c r="AM76" i="8"/>
  <c r="AL76" i="8"/>
  <c r="AT41" i="9"/>
  <c r="AS41" i="9"/>
  <c r="AR41" i="9"/>
  <c r="AQ41" i="9"/>
  <c r="AP41" i="9"/>
  <c r="AO41" i="9"/>
  <c r="AN41" i="9"/>
  <c r="AM41" i="9"/>
  <c r="AL41" i="9"/>
  <c r="BK67" i="9"/>
  <c r="BJ67" i="9"/>
  <c r="BI67" i="9"/>
  <c r="BH67" i="9"/>
  <c r="BG67" i="9"/>
  <c r="BF67" i="9"/>
  <c r="BE67" i="9"/>
  <c r="BD67" i="9"/>
  <c r="BC67" i="9"/>
  <c r="AF76" i="8"/>
  <c r="G40" i="3"/>
  <c r="J40" i="3"/>
  <c r="P40" i="3"/>
  <c r="G30" i="3"/>
  <c r="P30" i="3"/>
  <c r="BK3" i="9"/>
  <c r="BJ3" i="9"/>
  <c r="BI3" i="9"/>
  <c r="BH3" i="9"/>
  <c r="BG3" i="9"/>
  <c r="BF3" i="9"/>
  <c r="BE3" i="9"/>
  <c r="BD3" i="9"/>
  <c r="BC3" i="9"/>
  <c r="BB3" i="9"/>
  <c r="BK84" i="9"/>
  <c r="BJ84" i="9"/>
  <c r="BI84" i="9"/>
  <c r="BH84" i="9"/>
  <c r="BG84" i="9"/>
  <c r="BF84" i="9"/>
  <c r="BE84" i="9"/>
  <c r="BD84" i="9"/>
  <c r="BC84" i="9"/>
  <c r="BB84" i="9"/>
  <c r="BK30" i="9"/>
  <c r="BJ30" i="9"/>
  <c r="BI30" i="9"/>
  <c r="BH30" i="9"/>
  <c r="BG30" i="9"/>
  <c r="BF30" i="9"/>
  <c r="BE30" i="9"/>
  <c r="BD30" i="9"/>
  <c r="BC30" i="9"/>
  <c r="BK27" i="9"/>
  <c r="BJ27" i="9"/>
  <c r="BI27" i="9"/>
  <c r="BH27" i="9"/>
  <c r="BG27" i="9"/>
  <c r="BF27" i="9"/>
  <c r="BE27" i="9"/>
  <c r="BD27" i="9"/>
  <c r="BC27" i="9"/>
  <c r="BA27" i="9"/>
  <c r="AT67" i="8"/>
  <c r="AS67" i="8"/>
  <c r="AR67" i="8"/>
  <c r="AQ67" i="8"/>
  <c r="AP67" i="8"/>
  <c r="AO67" i="8"/>
  <c r="AN67" i="8"/>
  <c r="AM67" i="8"/>
  <c r="AL67" i="8"/>
  <c r="AI67" i="8"/>
  <c r="BK51" i="9"/>
  <c r="BJ51" i="9"/>
  <c r="BI51" i="9"/>
  <c r="BH51" i="9"/>
  <c r="BG51" i="9"/>
  <c r="BF51" i="9"/>
  <c r="BE51" i="9"/>
  <c r="BD51" i="9"/>
  <c r="BC51" i="9"/>
  <c r="AT76" i="9"/>
  <c r="AS76" i="9"/>
  <c r="AR76" i="9"/>
  <c r="AQ76" i="9"/>
  <c r="AP76" i="9"/>
  <c r="AO76" i="9"/>
  <c r="AN76" i="9"/>
  <c r="AM76" i="9"/>
  <c r="AL76" i="9"/>
  <c r="BK14" i="9"/>
  <c r="BJ14" i="9"/>
  <c r="BI14" i="9"/>
  <c r="BH14" i="9"/>
  <c r="BG14" i="9"/>
  <c r="BF14" i="9"/>
  <c r="BE14" i="9"/>
  <c r="BD14" i="9"/>
  <c r="BC14" i="9"/>
  <c r="AT46" i="9"/>
  <c r="AS46" i="9"/>
  <c r="AR46" i="9"/>
  <c r="AQ46" i="9"/>
  <c r="AP46" i="9"/>
  <c r="AO46" i="9"/>
  <c r="AN46" i="9"/>
  <c r="AM46" i="9"/>
  <c r="AL46" i="9"/>
  <c r="BK71" i="9"/>
  <c r="BJ71" i="9"/>
  <c r="BI71" i="9"/>
  <c r="BH71" i="9"/>
  <c r="BG71" i="9"/>
  <c r="BF71" i="9"/>
  <c r="BE71" i="9"/>
  <c r="BD71" i="9"/>
  <c r="BC71" i="9"/>
  <c r="K84" i="9"/>
  <c r="G23" i="3"/>
  <c r="P23" i="3"/>
  <c r="P32" i="3"/>
  <c r="G32" i="3"/>
  <c r="J32" i="3"/>
  <c r="AT21" i="9"/>
  <c r="AS21" i="9"/>
  <c r="AR21" i="9"/>
  <c r="AQ21" i="9"/>
  <c r="AP21" i="9"/>
  <c r="AO21" i="9"/>
  <c r="AN21" i="9"/>
  <c r="AM21" i="9"/>
  <c r="AL21" i="9"/>
  <c r="AF42" i="8"/>
  <c r="J39" i="8"/>
  <c r="AC39" i="8"/>
  <c r="BK60" i="8"/>
  <c r="BJ60" i="8"/>
  <c r="BI60" i="8"/>
  <c r="BH60" i="8"/>
  <c r="BG60" i="8"/>
  <c r="BF60" i="8"/>
  <c r="BE60" i="8"/>
  <c r="BD60" i="8"/>
  <c r="BC60" i="8"/>
  <c r="AT75" i="9"/>
  <c r="AT91" i="9"/>
  <c r="AS91" i="9"/>
  <c r="AR91" i="9"/>
  <c r="AQ91" i="9"/>
  <c r="AP91" i="9"/>
  <c r="AO91" i="9"/>
  <c r="AN91" i="9"/>
  <c r="AM91" i="9"/>
  <c r="AL91" i="9"/>
  <c r="AI91" i="9"/>
  <c r="AT42" i="9"/>
  <c r="AS42" i="9"/>
  <c r="AR42" i="9"/>
  <c r="AQ42" i="9"/>
  <c r="AP42" i="9"/>
  <c r="AO42" i="9"/>
  <c r="AN42" i="9"/>
  <c r="AM42" i="9"/>
  <c r="AL42" i="9"/>
  <c r="BK85" i="9"/>
  <c r="BJ85" i="9"/>
  <c r="BI85" i="9"/>
  <c r="BH85" i="9"/>
  <c r="BG85" i="9"/>
  <c r="BF85" i="9"/>
  <c r="BE85" i="9"/>
  <c r="BD85" i="9"/>
  <c r="BC85" i="9"/>
  <c r="BK48" i="9"/>
  <c r="BJ48" i="9"/>
  <c r="BI48" i="9"/>
  <c r="BH48" i="9"/>
  <c r="BG48" i="9"/>
  <c r="BF48" i="9"/>
  <c r="BE48" i="9"/>
  <c r="BD48" i="9"/>
  <c r="BC48" i="9"/>
  <c r="BK57" i="9"/>
  <c r="BJ57" i="9"/>
  <c r="BI57" i="9"/>
  <c r="BH57" i="9"/>
  <c r="BG57" i="9"/>
  <c r="BF57" i="9"/>
  <c r="BE57" i="9"/>
  <c r="BD57" i="9"/>
  <c r="BC57" i="9"/>
  <c r="BK76" i="9"/>
  <c r="BJ76" i="9"/>
  <c r="BI76" i="9"/>
  <c r="BH76" i="9"/>
  <c r="BG76" i="9"/>
  <c r="BF76" i="9"/>
  <c r="BE76" i="9"/>
  <c r="BD76" i="9"/>
  <c r="BC76" i="9"/>
  <c r="BB76" i="9"/>
  <c r="BK50" i="8"/>
  <c r="BJ50" i="8"/>
  <c r="BI50" i="8"/>
  <c r="BH50" i="8"/>
  <c r="BG50" i="8"/>
  <c r="BF50" i="8"/>
  <c r="BE50" i="8"/>
  <c r="BD50" i="8"/>
  <c r="BC50" i="8"/>
  <c r="G46" i="3"/>
  <c r="P46" i="3"/>
  <c r="AT30" i="9"/>
  <c r="AS30" i="9"/>
  <c r="AR30" i="9"/>
  <c r="AQ30" i="9"/>
  <c r="AP30" i="9"/>
  <c r="AO30" i="9"/>
  <c r="AN30" i="9"/>
  <c r="AM30" i="9"/>
  <c r="AL30" i="9"/>
  <c r="AT22" i="9"/>
  <c r="AS22" i="9"/>
  <c r="AR22" i="9"/>
  <c r="AQ22" i="9"/>
  <c r="AP22" i="9"/>
  <c r="AO22" i="9"/>
  <c r="AN22" i="9"/>
  <c r="AM22" i="9"/>
  <c r="AL22" i="9"/>
  <c r="G24" i="3"/>
  <c r="P24" i="3"/>
  <c r="K79" i="8"/>
  <c r="AT32" i="9"/>
  <c r="AS32" i="9"/>
  <c r="AR32" i="9"/>
  <c r="AQ32" i="9"/>
  <c r="AP32" i="9"/>
  <c r="AO32" i="9"/>
  <c r="AN32" i="9"/>
  <c r="AM32" i="9"/>
  <c r="AL32" i="9"/>
  <c r="AI32" i="9"/>
  <c r="AT50" i="9"/>
  <c r="AS50" i="9"/>
  <c r="AR50" i="9"/>
  <c r="AQ50" i="9"/>
  <c r="AP50" i="9"/>
  <c r="AO50" i="9"/>
  <c r="AN50" i="9"/>
  <c r="AM50" i="9"/>
  <c r="AL50" i="9"/>
  <c r="BK7" i="9"/>
  <c r="BJ7" i="9"/>
  <c r="BI7" i="9"/>
  <c r="BH7" i="9"/>
  <c r="BG7" i="9"/>
  <c r="BF7" i="9"/>
  <c r="BE7" i="9"/>
  <c r="BD7" i="9"/>
  <c r="BC7" i="9"/>
  <c r="BK41" i="9"/>
  <c r="BJ41" i="9"/>
  <c r="BI41" i="9"/>
  <c r="BH41" i="9"/>
  <c r="BG41" i="9"/>
  <c r="BF41" i="9"/>
  <c r="BE41" i="9"/>
  <c r="BD41" i="9"/>
  <c r="BC41" i="9"/>
  <c r="BK49" i="9"/>
  <c r="BJ49" i="9"/>
  <c r="BI49" i="9"/>
  <c r="BH49" i="9"/>
  <c r="BG49" i="9"/>
  <c r="BF49" i="9"/>
  <c r="BE49" i="9"/>
  <c r="BD49" i="9"/>
  <c r="BC49" i="9"/>
  <c r="BK70" i="9"/>
  <c r="BJ70" i="9"/>
  <c r="BI70" i="9"/>
  <c r="BH70" i="9"/>
  <c r="BG70" i="9"/>
  <c r="BF70" i="9"/>
  <c r="BE70" i="9"/>
  <c r="BD70" i="9"/>
  <c r="BC70" i="9"/>
  <c r="BK86" i="8"/>
  <c r="BJ86" i="8"/>
  <c r="BI86" i="8"/>
  <c r="BH86" i="8"/>
  <c r="BG86" i="8"/>
  <c r="BF86" i="8"/>
  <c r="BE86" i="8"/>
  <c r="BD86" i="8"/>
  <c r="BC86" i="8"/>
  <c r="G48" i="3"/>
  <c r="J48" i="3"/>
  <c r="P48" i="3"/>
  <c r="S48" i="3"/>
  <c r="G26" i="3"/>
  <c r="P26" i="3"/>
  <c r="BK55" i="9"/>
  <c r="BJ55" i="9"/>
  <c r="BI55" i="9"/>
  <c r="BH55" i="9"/>
  <c r="BG55" i="9"/>
  <c r="BF55" i="9"/>
  <c r="BE55" i="9"/>
  <c r="BD55" i="9"/>
  <c r="BC55" i="9"/>
  <c r="BA55" i="9"/>
  <c r="BK32" i="9"/>
  <c r="BJ32" i="9"/>
  <c r="BI32" i="9"/>
  <c r="BH32" i="9"/>
  <c r="BG32" i="9"/>
  <c r="BF32" i="9"/>
  <c r="BE32" i="9"/>
  <c r="BD32" i="9"/>
  <c r="BC32" i="9"/>
  <c r="BK17" i="9"/>
  <c r="BJ17" i="9"/>
  <c r="BI17" i="9"/>
  <c r="BH17" i="9"/>
  <c r="BG17" i="9"/>
  <c r="BF17" i="9"/>
  <c r="BE17" i="9"/>
  <c r="BD17" i="9"/>
  <c r="BC17" i="9"/>
  <c r="AT43" i="9"/>
  <c r="AS43" i="9"/>
  <c r="AR43" i="9"/>
  <c r="AQ43" i="9"/>
  <c r="AP43" i="9"/>
  <c r="AO43" i="9"/>
  <c r="AN43" i="9"/>
  <c r="AM43" i="9"/>
  <c r="AL43" i="9"/>
  <c r="BK21" i="9"/>
  <c r="BJ21" i="9"/>
  <c r="BI21" i="9"/>
  <c r="BH21" i="9"/>
  <c r="BG21" i="9"/>
  <c r="BF21" i="9"/>
  <c r="BE21" i="9"/>
  <c r="BD21" i="9"/>
  <c r="BC21" i="9"/>
  <c r="S83" i="3"/>
  <c r="AC76" i="8"/>
  <c r="R39" i="8"/>
  <c r="S58" i="3"/>
  <c r="AC42" i="8"/>
  <c r="BK73" i="8"/>
  <c r="BJ73" i="8"/>
  <c r="BI73" i="8"/>
  <c r="BH73" i="8"/>
  <c r="BG73" i="8"/>
  <c r="BF73" i="8"/>
  <c r="BE73" i="8"/>
  <c r="BD73" i="8"/>
  <c r="BC73" i="8"/>
  <c r="AT72" i="8"/>
  <c r="AS72" i="8"/>
  <c r="AR72" i="8"/>
  <c r="AQ72" i="8"/>
  <c r="AP72" i="8"/>
  <c r="AO72" i="8"/>
  <c r="AN72" i="8"/>
  <c r="AM72" i="8"/>
  <c r="AL72" i="8"/>
  <c r="AT45" i="9"/>
  <c r="AS45" i="9"/>
  <c r="AR45" i="9"/>
  <c r="AQ45" i="9"/>
  <c r="AP45" i="9"/>
  <c r="AO45" i="9"/>
  <c r="AN45" i="9"/>
  <c r="AM45" i="9"/>
  <c r="AL45" i="9"/>
  <c r="K79" i="9"/>
  <c r="P33" i="3"/>
  <c r="S33" i="3"/>
  <c r="G33" i="3"/>
  <c r="J33" i="3"/>
  <c r="S52" i="2"/>
  <c r="U52" i="2"/>
  <c r="N52" i="2"/>
  <c r="K52" i="2"/>
  <c r="AT35" i="9"/>
  <c r="AS35" i="9"/>
  <c r="AR35" i="9"/>
  <c r="AQ35" i="9"/>
  <c r="AP35" i="9"/>
  <c r="AO35" i="9"/>
  <c r="AN35" i="9"/>
  <c r="AM35" i="9"/>
  <c r="AL35" i="9"/>
  <c r="BK9" i="9"/>
  <c r="BJ9" i="9"/>
  <c r="BI9" i="9"/>
  <c r="BH9" i="9"/>
  <c r="BG9" i="9"/>
  <c r="BF9" i="9"/>
  <c r="BE9" i="9"/>
  <c r="BD9" i="9"/>
  <c r="BC9" i="9"/>
  <c r="K94" i="9"/>
  <c r="AC67" i="8"/>
  <c r="J67" i="8"/>
  <c r="AT44" i="9"/>
  <c r="AS44" i="9"/>
  <c r="AR44" i="9"/>
  <c r="AQ44" i="9"/>
  <c r="AP44" i="9"/>
  <c r="AO44" i="9"/>
  <c r="AN44" i="9"/>
  <c r="AM44" i="9"/>
  <c r="AL44" i="9"/>
  <c r="AI44" i="9"/>
  <c r="AJ44" i="9"/>
  <c r="AT68" i="9"/>
  <c r="AS68" i="9"/>
  <c r="AR68" i="9"/>
  <c r="AQ68" i="9"/>
  <c r="AP68" i="9"/>
  <c r="AO68" i="9"/>
  <c r="AN68" i="9"/>
  <c r="AM68" i="9"/>
  <c r="AL68" i="9"/>
  <c r="BK56" i="9"/>
  <c r="BJ56" i="9"/>
  <c r="BI56" i="9"/>
  <c r="BH56" i="9"/>
  <c r="BG56" i="9"/>
  <c r="BF56" i="9"/>
  <c r="BE56" i="9"/>
  <c r="BD56" i="9"/>
  <c r="BC56" i="9"/>
  <c r="BA56" i="9"/>
  <c r="BB56" i="9"/>
  <c r="AT39" i="9"/>
  <c r="AS39" i="9"/>
  <c r="AR39" i="9"/>
  <c r="AQ39" i="9"/>
  <c r="AP39" i="9"/>
  <c r="AO39" i="9"/>
  <c r="AN39" i="9"/>
  <c r="AM39" i="9"/>
  <c r="AL39" i="9"/>
  <c r="J36" i="8"/>
  <c r="BK85" i="8"/>
  <c r="BJ85" i="8"/>
  <c r="BI85" i="8"/>
  <c r="BH85" i="8"/>
  <c r="BG85" i="8"/>
  <c r="BF85" i="8"/>
  <c r="BE85" i="8"/>
  <c r="BD85" i="8"/>
  <c r="BC85" i="8"/>
  <c r="BK42" i="8"/>
  <c r="BJ42" i="8"/>
  <c r="BI42" i="8"/>
  <c r="BH42" i="8"/>
  <c r="BG42" i="8"/>
  <c r="BF42" i="8"/>
  <c r="BE42" i="8"/>
  <c r="BD42" i="8"/>
  <c r="BC42" i="8"/>
  <c r="AT61" i="8"/>
  <c r="AS61" i="8"/>
  <c r="AR61" i="8"/>
  <c r="AQ61" i="8"/>
  <c r="AP61" i="8"/>
  <c r="AO61" i="8"/>
  <c r="AN61" i="8"/>
  <c r="AM61" i="8"/>
  <c r="AL61" i="8"/>
  <c r="AT40" i="8"/>
  <c r="AS40" i="8"/>
  <c r="AR40" i="8"/>
  <c r="AQ40" i="8"/>
  <c r="AP40" i="8"/>
  <c r="AO40" i="8"/>
  <c r="AN40" i="8"/>
  <c r="AM40" i="8"/>
  <c r="AL40" i="8"/>
  <c r="AT70" i="9"/>
  <c r="AS70" i="9"/>
  <c r="AR70" i="9"/>
  <c r="AQ70" i="9"/>
  <c r="AP70" i="9"/>
  <c r="AO70" i="9"/>
  <c r="AN70" i="9"/>
  <c r="AM70" i="9"/>
  <c r="AL70" i="9"/>
  <c r="AT88" i="9"/>
  <c r="AS88" i="9"/>
  <c r="AR88" i="9"/>
  <c r="AQ88" i="9"/>
  <c r="AP88" i="9"/>
  <c r="AO88" i="9"/>
  <c r="AN88" i="9"/>
  <c r="AM88" i="9"/>
  <c r="AL88" i="9"/>
  <c r="BK26" i="9"/>
  <c r="BJ26" i="9"/>
  <c r="BI26" i="9"/>
  <c r="BH26" i="9"/>
  <c r="BG26" i="9"/>
  <c r="BF26" i="9"/>
  <c r="BE26" i="9"/>
  <c r="BD26" i="9"/>
  <c r="BC26" i="9"/>
  <c r="BK22" i="9"/>
  <c r="BJ22" i="9"/>
  <c r="BI22" i="9"/>
  <c r="BH22" i="9"/>
  <c r="BG22" i="9"/>
  <c r="BF22" i="9"/>
  <c r="BE22" i="9"/>
  <c r="BD22" i="9"/>
  <c r="BC22" i="9"/>
  <c r="AT94" i="9"/>
  <c r="AS94" i="9"/>
  <c r="AR94" i="9"/>
  <c r="AQ94" i="9"/>
  <c r="AP94" i="9"/>
  <c r="AO94" i="9"/>
  <c r="AN94" i="9"/>
  <c r="AM94" i="9"/>
  <c r="AL94" i="9"/>
  <c r="BK66" i="8"/>
  <c r="BJ66" i="8"/>
  <c r="BI66" i="8"/>
  <c r="G53" i="3"/>
  <c r="K53" i="3"/>
  <c r="P53" i="3"/>
  <c r="G27" i="3"/>
  <c r="P27" i="3"/>
  <c r="BK5" i="8"/>
  <c r="BJ5" i="8"/>
  <c r="BI5" i="8"/>
  <c r="BH5" i="8"/>
  <c r="BG5" i="8"/>
  <c r="BF5" i="8"/>
  <c r="BE5" i="8"/>
  <c r="BD5" i="8"/>
  <c r="BC5" i="8"/>
  <c r="BK2" i="8"/>
  <c r="BJ2" i="8"/>
  <c r="BI2" i="8"/>
  <c r="BH2" i="8"/>
  <c r="BG2" i="8"/>
  <c r="BF2" i="8"/>
  <c r="BE2" i="8"/>
  <c r="BD2" i="8"/>
  <c r="BC2" i="8"/>
  <c r="BK32" i="8"/>
  <c r="BJ32" i="8"/>
  <c r="BI32" i="8"/>
  <c r="BH32" i="8"/>
  <c r="BG32" i="8"/>
  <c r="BF32" i="8"/>
  <c r="BE32" i="8"/>
  <c r="BD32" i="8"/>
  <c r="BC32" i="8"/>
  <c r="BK24" i="8"/>
  <c r="BJ24" i="8"/>
  <c r="BI24" i="8"/>
  <c r="BH24" i="8"/>
  <c r="BK27" i="8"/>
  <c r="BJ27" i="8"/>
  <c r="BI27" i="8"/>
  <c r="BH27" i="8"/>
  <c r="BG27" i="8"/>
  <c r="BF27" i="8"/>
  <c r="BE27" i="8"/>
  <c r="BD27" i="8"/>
  <c r="BC27" i="8"/>
  <c r="BK44" i="8"/>
  <c r="BJ44" i="8"/>
  <c r="BI44" i="8"/>
  <c r="BH44" i="8"/>
  <c r="BG44" i="8"/>
  <c r="BF44" i="8"/>
  <c r="BE44" i="8"/>
  <c r="BD44" i="8"/>
  <c r="BC44" i="8"/>
  <c r="BB44" i="8"/>
  <c r="BK69" i="8"/>
  <c r="BJ69" i="8"/>
  <c r="BI69" i="8"/>
  <c r="BH69" i="8"/>
  <c r="BG69" i="8"/>
  <c r="BF69" i="8"/>
  <c r="BE69" i="8"/>
  <c r="BD69" i="8"/>
  <c r="BC69" i="8"/>
  <c r="AT90" i="8"/>
  <c r="AS90" i="8"/>
  <c r="AR90" i="8"/>
  <c r="AQ90" i="8"/>
  <c r="AP90" i="8"/>
  <c r="AO90" i="8"/>
  <c r="AN90" i="8"/>
  <c r="AM90" i="8"/>
  <c r="AL90" i="8"/>
  <c r="AT87" i="9"/>
  <c r="AS87" i="9"/>
  <c r="AR87" i="9"/>
  <c r="AQ87" i="9"/>
  <c r="AP87" i="9"/>
  <c r="AO87" i="9"/>
  <c r="AN87" i="9"/>
  <c r="AM87" i="9"/>
  <c r="AL87" i="9"/>
  <c r="BK20" i="9"/>
  <c r="BJ20" i="9"/>
  <c r="BI20" i="9"/>
  <c r="BH20" i="9"/>
  <c r="BG20" i="9"/>
  <c r="BF20" i="9"/>
  <c r="BE20" i="9"/>
  <c r="BD20" i="9"/>
  <c r="BC20" i="9"/>
  <c r="I31" i="9"/>
  <c r="BK38" i="9"/>
  <c r="BJ38" i="9"/>
  <c r="BI38" i="9"/>
  <c r="BH38" i="9"/>
  <c r="BG38" i="9"/>
  <c r="BF38" i="9"/>
  <c r="BE38" i="9"/>
  <c r="BD38" i="9"/>
  <c r="BC38" i="9"/>
  <c r="BK62" i="9"/>
  <c r="BJ62" i="9"/>
  <c r="BI62" i="9"/>
  <c r="BH62" i="9"/>
  <c r="BG62" i="9"/>
  <c r="BF62" i="9"/>
  <c r="BE62" i="9"/>
  <c r="BD62" i="9"/>
  <c r="BC62" i="9"/>
  <c r="K89" i="9"/>
  <c r="BK56" i="8"/>
  <c r="BJ56" i="8"/>
  <c r="BI56" i="8"/>
  <c r="BH56" i="8"/>
  <c r="BG56" i="8"/>
  <c r="BF56" i="8"/>
  <c r="BE56" i="8"/>
  <c r="BD56" i="8"/>
  <c r="BC56" i="8"/>
  <c r="BA56" i="8"/>
  <c r="G25" i="3"/>
  <c r="P25" i="3"/>
  <c r="G41" i="3"/>
  <c r="J41" i="3"/>
  <c r="P41" i="3"/>
  <c r="S41" i="3"/>
  <c r="J61" i="8"/>
  <c r="AC61" i="8"/>
  <c r="BK82" i="8"/>
  <c r="BJ82" i="8"/>
  <c r="BI82" i="8"/>
  <c r="BH82" i="8"/>
  <c r="BG82" i="8"/>
  <c r="BF82" i="8"/>
  <c r="BE82" i="8"/>
  <c r="BD82" i="8"/>
  <c r="BC82" i="8"/>
  <c r="AT73" i="9"/>
  <c r="AS73" i="9"/>
  <c r="AR73" i="9"/>
  <c r="AQ73" i="9"/>
  <c r="AP73" i="9"/>
  <c r="AO73" i="9"/>
  <c r="AN73" i="9"/>
  <c r="AM73" i="9"/>
  <c r="AL73" i="9"/>
  <c r="AT89" i="9"/>
  <c r="AS89" i="9"/>
  <c r="AR89" i="9"/>
  <c r="AQ89" i="9"/>
  <c r="AP89" i="9"/>
  <c r="AO89" i="9"/>
  <c r="AN89" i="9"/>
  <c r="AM89" i="9"/>
  <c r="AL89" i="9"/>
  <c r="AT33" i="9"/>
  <c r="AS33" i="9"/>
  <c r="AR33" i="9"/>
  <c r="AQ33" i="9"/>
  <c r="AP33" i="9"/>
  <c r="AO33" i="9"/>
  <c r="AN33" i="9"/>
  <c r="AM33" i="9"/>
  <c r="AL33" i="9"/>
  <c r="BK25" i="9"/>
  <c r="BJ25" i="9"/>
  <c r="BI25" i="9"/>
  <c r="BH25" i="9"/>
  <c r="BG25" i="9"/>
  <c r="BF25" i="9"/>
  <c r="BE25" i="9"/>
  <c r="BD25" i="9"/>
  <c r="BC25" i="9"/>
  <c r="BK40" i="9"/>
  <c r="BJ40" i="9"/>
  <c r="BI40" i="9"/>
  <c r="BH40" i="9"/>
  <c r="BG40" i="9"/>
  <c r="BF40" i="9"/>
  <c r="BE40" i="9"/>
  <c r="BD40" i="9"/>
  <c r="BC40" i="9"/>
  <c r="BK86" i="9"/>
  <c r="BJ86" i="9"/>
  <c r="BI86" i="9"/>
  <c r="BH86" i="9"/>
  <c r="BG86" i="9"/>
  <c r="BF86" i="9"/>
  <c r="BE86" i="9"/>
  <c r="BD86" i="9"/>
  <c r="BC86" i="9"/>
  <c r="BK54" i="9"/>
  <c r="BJ54" i="9"/>
  <c r="BI54" i="9"/>
  <c r="BH54" i="9"/>
  <c r="BG54" i="9"/>
  <c r="BF54" i="9"/>
  <c r="BE54" i="9"/>
  <c r="BD54" i="9"/>
  <c r="BC54" i="9"/>
  <c r="BK40" i="8"/>
  <c r="BJ40" i="8"/>
  <c r="BI40" i="8"/>
  <c r="BH40" i="8"/>
  <c r="BG40" i="8"/>
  <c r="BF40" i="8"/>
  <c r="BE40" i="8"/>
  <c r="BD40" i="8"/>
  <c r="BC40" i="8"/>
  <c r="P35" i="3"/>
  <c r="S35" i="3"/>
  <c r="G35" i="3"/>
  <c r="J35" i="3"/>
  <c r="BK12" i="9"/>
  <c r="BJ12" i="9"/>
  <c r="BI12" i="9"/>
  <c r="BH12" i="9"/>
  <c r="BG12" i="9"/>
  <c r="BF12" i="9"/>
  <c r="BE12" i="9"/>
  <c r="BD12" i="9"/>
  <c r="BC12" i="9"/>
  <c r="BK31" i="9"/>
  <c r="BJ31" i="9"/>
  <c r="BI31" i="9"/>
  <c r="BH31" i="9"/>
  <c r="BG31" i="9"/>
  <c r="BF31" i="9"/>
  <c r="BE31" i="9"/>
  <c r="BD31" i="9"/>
  <c r="BC31" i="9"/>
  <c r="AT65" i="9"/>
  <c r="AS65" i="9"/>
  <c r="AR65" i="9"/>
  <c r="AQ65" i="9"/>
  <c r="AP65" i="9"/>
  <c r="AO65" i="9"/>
  <c r="AN65" i="9"/>
  <c r="AM65" i="9"/>
  <c r="AL65" i="9"/>
  <c r="AT47" i="9"/>
  <c r="AS47" i="9"/>
  <c r="AR47" i="9"/>
  <c r="AQ47" i="9"/>
  <c r="AP47" i="9"/>
  <c r="AO47" i="9"/>
  <c r="AN47" i="9"/>
  <c r="AM47" i="9"/>
  <c r="AL47" i="9"/>
  <c r="AI47" i="9"/>
  <c r="BK34" i="9"/>
  <c r="BJ34" i="9"/>
  <c r="BI34" i="9"/>
  <c r="BH34" i="9"/>
  <c r="BG34" i="9"/>
  <c r="BF34" i="9"/>
  <c r="BE34" i="9"/>
  <c r="BD34" i="9"/>
  <c r="BC34" i="9"/>
  <c r="BK23" i="9"/>
  <c r="BJ23" i="9"/>
  <c r="BI23" i="9"/>
  <c r="BH23" i="9"/>
  <c r="BG23" i="9"/>
  <c r="BF23" i="9"/>
  <c r="BE23" i="9"/>
  <c r="BD23" i="9"/>
  <c r="BC23" i="9"/>
  <c r="BA23" i="9"/>
  <c r="AC40" i="8"/>
  <c r="BA30" i="9"/>
  <c r="BB30" i="9"/>
  <c r="BA76" i="9"/>
  <c r="BB79" i="9"/>
  <c r="BA79" i="9"/>
  <c r="AJ83" i="9"/>
  <c r="AI83" i="9"/>
  <c r="AK83" i="9"/>
  <c r="BA3" i="9"/>
  <c r="AI80" i="9"/>
  <c r="AJ51" i="9"/>
  <c r="AI51" i="9"/>
  <c r="AK51" i="9"/>
  <c r="BB81" i="9"/>
  <c r="BA81" i="9"/>
  <c r="BB5" i="9"/>
  <c r="BB33" i="9"/>
  <c r="BA33" i="9"/>
  <c r="AK22" i="9"/>
  <c r="BB27" i="9"/>
  <c r="BA84" i="9"/>
  <c r="AJ41" i="9"/>
  <c r="BA29" i="9"/>
  <c r="BB29" i="9"/>
  <c r="BB72" i="9"/>
  <c r="BA72" i="9"/>
  <c r="AJ85" i="9"/>
  <c r="BA39" i="9"/>
  <c r="BA15" i="9"/>
  <c r="BB15" i="9"/>
  <c r="AJ84" i="9"/>
  <c r="AI84" i="9"/>
  <c r="AK84" i="9"/>
  <c r="BB25" i="8"/>
  <c r="BB64" i="8"/>
  <c r="BA64" i="8"/>
  <c r="AI54" i="9"/>
  <c r="AK54" i="9"/>
  <c r="AJ67" i="8"/>
  <c r="AK67" i="8"/>
  <c r="BA17" i="8"/>
  <c r="BB17" i="8"/>
  <c r="BA8" i="9"/>
  <c r="BB8" i="9"/>
  <c r="BB11" i="9"/>
  <c r="BA11" i="9"/>
  <c r="AJ34" i="9"/>
  <c r="AI34" i="9"/>
  <c r="BB35" i="9"/>
  <c r="BA35" i="9"/>
  <c r="AJ67" i="9"/>
  <c r="AK67" i="9"/>
  <c r="BB46" i="9"/>
  <c r="BA46" i="9"/>
  <c r="BB78" i="9"/>
  <c r="BA78" i="9"/>
  <c r="BA13" i="9"/>
  <c r="BB13" i="9"/>
  <c r="AJ52" i="9"/>
  <c r="AI52" i="9"/>
  <c r="AK52" i="9"/>
  <c r="AJ57" i="9"/>
  <c r="AI57" i="9"/>
  <c r="AK57" i="9"/>
  <c r="AF50" i="8"/>
  <c r="S53" i="3"/>
  <c r="S40" i="3"/>
  <c r="S42" i="3"/>
  <c r="S49" i="3"/>
  <c r="AF39" i="8"/>
  <c r="AK47" i="9"/>
  <c r="AJ47" i="9"/>
  <c r="BB40" i="8"/>
  <c r="BA40" i="8"/>
  <c r="BB23" i="9"/>
  <c r="AI87" i="9"/>
  <c r="AK59" i="9"/>
  <c r="AJ59" i="9"/>
  <c r="AI59" i="9"/>
  <c r="AJ22" i="9"/>
  <c r="AI22" i="9"/>
  <c r="AJ91" i="9"/>
  <c r="AK91" i="9"/>
  <c r="BK65" i="8"/>
  <c r="BJ65" i="8"/>
  <c r="BI65" i="8"/>
  <c r="BH65" i="8"/>
  <c r="BG65" i="8"/>
  <c r="BF65" i="8"/>
  <c r="BE65" i="8"/>
  <c r="BD65" i="8"/>
  <c r="BC65" i="8"/>
  <c r="AC36" i="8"/>
  <c r="R36" i="8"/>
  <c r="BB60" i="9"/>
  <c r="BA60" i="9"/>
  <c r="P88" i="3"/>
  <c r="S88" i="3"/>
  <c r="G88" i="3"/>
  <c r="K88" i="3"/>
  <c r="BB56" i="8"/>
  <c r="AK36" i="9"/>
  <c r="AI36" i="9"/>
  <c r="AJ36" i="9"/>
  <c r="G69" i="3"/>
  <c r="K69" i="3"/>
  <c r="P69" i="3"/>
  <c r="G81" i="9"/>
  <c r="AU81" i="9"/>
  <c r="Z81" i="9"/>
  <c r="BB14" i="9"/>
  <c r="BA14" i="9"/>
  <c r="BB24" i="9"/>
  <c r="AK80" i="9"/>
  <c r="AJ80" i="9"/>
  <c r="BB16" i="9"/>
  <c r="BA16" i="9"/>
  <c r="Z65" i="8"/>
  <c r="AU65" i="8"/>
  <c r="G65" i="8"/>
  <c r="P65" i="8"/>
  <c r="AK44" i="9"/>
  <c r="AK70" i="9"/>
  <c r="AK41" i="9"/>
  <c r="AI41" i="9"/>
  <c r="BA68" i="9"/>
  <c r="BB68" i="9"/>
  <c r="I29" i="9"/>
  <c r="AK46" i="9"/>
  <c r="BB45" i="9"/>
  <c r="BA45" i="9"/>
  <c r="P76" i="6"/>
  <c r="G76" i="6"/>
  <c r="K76" i="6"/>
  <c r="G70" i="6"/>
  <c r="J70" i="6"/>
  <c r="P70" i="6"/>
  <c r="P65" i="6"/>
  <c r="S65" i="6"/>
  <c r="G65" i="6"/>
  <c r="G61" i="6"/>
  <c r="J61" i="6"/>
  <c r="P61" i="6"/>
  <c r="S61" i="6"/>
  <c r="AI40" i="8"/>
  <c r="AI85" i="9"/>
  <c r="J46" i="3"/>
  <c r="S46" i="3"/>
  <c r="AK69" i="9"/>
  <c r="AJ69" i="9"/>
  <c r="AJ72" i="9"/>
  <c r="AI72" i="9"/>
  <c r="AK72" i="9"/>
  <c r="AU77" i="9"/>
  <c r="G77" i="9"/>
  <c r="Z77" i="9"/>
  <c r="G21" i="8"/>
  <c r="Z21" i="8"/>
  <c r="P21" i="8"/>
  <c r="AU21" i="8"/>
  <c r="BK15" i="8"/>
  <c r="BJ15" i="8"/>
  <c r="BI15" i="8"/>
  <c r="BH15" i="8"/>
  <c r="BG15" i="8"/>
  <c r="BF15" i="8"/>
  <c r="BE15" i="8"/>
  <c r="BD15" i="8"/>
  <c r="BC15" i="8"/>
  <c r="BG24" i="8"/>
  <c r="BF24" i="8"/>
  <c r="BE24" i="8"/>
  <c r="BD24" i="8"/>
  <c r="BC24" i="8"/>
  <c r="G59" i="3"/>
  <c r="J59" i="3"/>
  <c r="P59" i="3"/>
  <c r="S59" i="3"/>
  <c r="G25" i="8"/>
  <c r="Z25" i="8"/>
  <c r="AU25" i="8"/>
  <c r="P25" i="8"/>
  <c r="P57" i="8"/>
  <c r="AU57" i="8"/>
  <c r="Z57" i="8"/>
  <c r="G57" i="8"/>
  <c r="R57" i="8"/>
  <c r="G57" i="2"/>
  <c r="P57" i="2"/>
  <c r="BB69" i="9"/>
  <c r="BA69" i="9"/>
  <c r="G24" i="9"/>
  <c r="AU24" i="9"/>
  <c r="Z24" i="9"/>
  <c r="G51" i="6"/>
  <c r="J51" i="6"/>
  <c r="P51" i="6"/>
  <c r="J37" i="6"/>
  <c r="BB73" i="9"/>
  <c r="BA73" i="9"/>
  <c r="AU78" i="9"/>
  <c r="Z78" i="9"/>
  <c r="G78" i="9"/>
  <c r="P73" i="3"/>
  <c r="S73" i="3"/>
  <c r="G73" i="3"/>
  <c r="J73" i="3"/>
  <c r="AU64" i="8"/>
  <c r="P64" i="8"/>
  <c r="G64" i="8"/>
  <c r="Z64" i="8"/>
  <c r="BB6" i="9"/>
  <c r="BA6" i="9"/>
  <c r="Z83" i="8"/>
  <c r="P83" i="8"/>
  <c r="AU83" i="8"/>
  <c r="G83" i="8"/>
  <c r="BB66" i="9"/>
  <c r="BA66" i="9"/>
  <c r="AJ74" i="9"/>
  <c r="AI74" i="9"/>
  <c r="AK74" i="9"/>
  <c r="AT23" i="8"/>
  <c r="AS23" i="8"/>
  <c r="AR23" i="8"/>
  <c r="AQ23" i="8"/>
  <c r="AP23" i="8"/>
  <c r="AO23" i="8"/>
  <c r="AN23" i="8"/>
  <c r="AM23" i="8"/>
  <c r="AL23" i="8"/>
  <c r="AJ48" i="9"/>
  <c r="AK48" i="9"/>
  <c r="BA63" i="9"/>
  <c r="BB63" i="9"/>
  <c r="BK68" i="8"/>
  <c r="BJ68" i="8"/>
  <c r="BI68" i="8"/>
  <c r="BH68" i="8"/>
  <c r="BG68" i="8"/>
  <c r="BF68" i="8"/>
  <c r="BE68" i="8"/>
  <c r="BD68" i="8"/>
  <c r="BC68" i="8"/>
  <c r="AT58" i="9"/>
  <c r="AS58" i="9"/>
  <c r="AR58" i="9"/>
  <c r="AQ58" i="9"/>
  <c r="AP58" i="9"/>
  <c r="AO58" i="9"/>
  <c r="AN58" i="9"/>
  <c r="AM58" i="9"/>
  <c r="AL58" i="9"/>
  <c r="AJ62" i="9"/>
  <c r="AI62" i="9"/>
  <c r="BB53" i="9"/>
  <c r="BA53" i="9"/>
  <c r="AJ95" i="9"/>
  <c r="AK95" i="9"/>
  <c r="AI95" i="9"/>
  <c r="G25" i="9"/>
  <c r="AU25" i="9"/>
  <c r="Z25" i="9"/>
  <c r="G62" i="3"/>
  <c r="K62" i="3"/>
  <c r="P62" i="3"/>
  <c r="BH66" i="8"/>
  <c r="BG66" i="8"/>
  <c r="BF66" i="8"/>
  <c r="BE66" i="8"/>
  <c r="BD66" i="8"/>
  <c r="BC66" i="8"/>
  <c r="BA80" i="9"/>
  <c r="BB80" i="9"/>
  <c r="BB44" i="9"/>
  <c r="BA44" i="9"/>
  <c r="BB37" i="9"/>
  <c r="BA37" i="9"/>
  <c r="U53" i="8"/>
  <c r="AC53" i="8"/>
  <c r="AU53" i="8"/>
  <c r="P53" i="8"/>
  <c r="Z53" i="8"/>
  <c r="Z43" i="8"/>
  <c r="G43" i="8"/>
  <c r="P43" i="8"/>
  <c r="AU43" i="8"/>
  <c r="BJ41" i="8"/>
  <c r="BI41" i="8"/>
  <c r="BH41" i="8"/>
  <c r="BG41" i="8"/>
  <c r="BF41" i="8"/>
  <c r="BE41" i="8"/>
  <c r="BD41" i="8"/>
  <c r="BC41" i="8"/>
  <c r="BB41" i="8"/>
  <c r="BI55" i="8"/>
  <c r="BH55" i="8"/>
  <c r="BG55" i="8"/>
  <c r="BF55" i="8"/>
  <c r="BE55" i="8"/>
  <c r="BD55" i="8"/>
  <c r="BC55" i="8"/>
  <c r="AL40" i="9"/>
  <c r="AJ40" i="9"/>
  <c r="AT40" i="9"/>
  <c r="AS40" i="9"/>
  <c r="AR40" i="9"/>
  <c r="AQ40" i="9"/>
  <c r="AP40" i="9"/>
  <c r="AO40" i="9"/>
  <c r="AN40" i="9"/>
  <c r="AM40" i="9"/>
  <c r="BH30" i="8"/>
  <c r="BG30" i="8"/>
  <c r="BF30" i="8"/>
  <c r="BE30" i="8"/>
  <c r="BD30" i="8"/>
  <c r="BC30" i="8"/>
  <c r="AR60" i="8"/>
  <c r="AQ60" i="8"/>
  <c r="AP60" i="8"/>
  <c r="AO60" i="8"/>
  <c r="AN60" i="8"/>
  <c r="AM60" i="8"/>
  <c r="AL60" i="8"/>
  <c r="G27" i="9"/>
  <c r="Z27" i="9"/>
  <c r="AU27" i="9"/>
  <c r="P76" i="3"/>
  <c r="G76" i="3"/>
  <c r="N42" i="2"/>
  <c r="K42" i="2"/>
  <c r="G81" i="3"/>
  <c r="J81" i="3"/>
  <c r="F29" i="3"/>
  <c r="E46" i="5"/>
  <c r="P54" i="3"/>
  <c r="G54" i="3"/>
  <c r="K54" i="3"/>
  <c r="G44" i="8"/>
  <c r="Z44" i="8"/>
  <c r="AU44" i="8"/>
  <c r="P31" i="6"/>
  <c r="G36" i="6"/>
  <c r="J36" i="6"/>
  <c r="P36" i="6"/>
  <c r="F50" i="2"/>
  <c r="G50" i="2"/>
  <c r="T58" i="3"/>
  <c r="G86" i="9"/>
  <c r="Z86" i="9"/>
  <c r="AU86" i="9"/>
  <c r="G31" i="3"/>
  <c r="BK71" i="8"/>
  <c r="BJ71" i="8"/>
  <c r="BI71" i="8"/>
  <c r="BH71" i="8"/>
  <c r="BG71" i="8"/>
  <c r="BF71" i="8"/>
  <c r="BE71" i="8"/>
  <c r="BD71" i="8"/>
  <c r="BC71" i="8"/>
  <c r="AR55" i="9"/>
  <c r="AQ55" i="9"/>
  <c r="AP55" i="9"/>
  <c r="AO55" i="9"/>
  <c r="AN55" i="9"/>
  <c r="AM55" i="9"/>
  <c r="AL55" i="9"/>
  <c r="AT63" i="9"/>
  <c r="AS63" i="9"/>
  <c r="AR63" i="9"/>
  <c r="AQ63" i="9"/>
  <c r="AP63" i="9"/>
  <c r="AO63" i="9"/>
  <c r="AN63" i="9"/>
  <c r="AM63" i="9"/>
  <c r="AL63" i="9"/>
  <c r="AU29" i="9"/>
  <c r="BJ23" i="8"/>
  <c r="BI23" i="8"/>
  <c r="BH23" i="8"/>
  <c r="BG23" i="8"/>
  <c r="BF23" i="8"/>
  <c r="BE23" i="8"/>
  <c r="BD23" i="8"/>
  <c r="BC23" i="8"/>
  <c r="Z75" i="9"/>
  <c r="G75" i="9"/>
  <c r="G37" i="9"/>
  <c r="AU37" i="9"/>
  <c r="Z37" i="9"/>
  <c r="AT93" i="9"/>
  <c r="AS93" i="9"/>
  <c r="AR93" i="9"/>
  <c r="AQ93" i="9"/>
  <c r="AP93" i="9"/>
  <c r="AO93" i="9"/>
  <c r="AN93" i="9"/>
  <c r="AM93" i="9"/>
  <c r="AL93" i="9"/>
  <c r="BH10" i="9"/>
  <c r="BG10" i="9"/>
  <c r="P82" i="3"/>
  <c r="S82" i="3"/>
  <c r="P63" i="3"/>
  <c r="S63" i="3"/>
  <c r="P75" i="3"/>
  <c r="S75" i="3"/>
  <c r="S86" i="3"/>
  <c r="G61" i="3"/>
  <c r="P61" i="3"/>
  <c r="P80" i="8"/>
  <c r="R80" i="8"/>
  <c r="G80" i="8"/>
  <c r="AU80" i="8"/>
  <c r="BL47" i="8"/>
  <c r="BL57" i="8"/>
  <c r="BL52" i="8"/>
  <c r="BL49" i="8"/>
  <c r="BL81" i="8"/>
  <c r="BL14" i="8"/>
  <c r="BL7" i="8"/>
  <c r="BL21" i="8"/>
  <c r="BL9" i="8"/>
  <c r="AU48" i="8"/>
  <c r="AU34" i="8"/>
  <c r="AU42" i="8"/>
  <c r="BL58" i="8"/>
  <c r="BL79" i="8"/>
  <c r="BL39" i="8"/>
  <c r="AU45" i="8"/>
  <c r="BL84" i="8"/>
  <c r="BL67" i="8"/>
  <c r="BL37" i="8"/>
  <c r="BL13" i="8"/>
  <c r="BL3" i="8"/>
  <c r="BL19" i="8"/>
  <c r="BL18" i="8"/>
  <c r="BL61" i="8"/>
  <c r="BL59" i="8"/>
  <c r="BL70" i="8"/>
  <c r="BL51" i="8"/>
  <c r="AU30" i="8"/>
  <c r="BL35" i="8"/>
  <c r="BL8" i="8"/>
  <c r="BL38" i="8"/>
  <c r="BL11" i="8"/>
  <c r="BL26" i="8"/>
  <c r="BL78" i="8"/>
  <c r="BL76" i="8"/>
  <c r="BL43" i="8"/>
  <c r="BL54" i="8"/>
  <c r="BL33" i="8"/>
  <c r="BL4" i="8"/>
  <c r="BL36" i="8"/>
  <c r="BL10" i="8"/>
  <c r="AU50" i="8"/>
  <c r="BL62" i="8"/>
  <c r="BL75" i="8"/>
  <c r="AU62" i="8"/>
  <c r="AU39" i="8"/>
  <c r="BL31" i="8"/>
  <c r="BL28" i="8"/>
  <c r="BL34" i="8"/>
  <c r="BL6" i="8"/>
  <c r="BL16" i="8"/>
  <c r="BL53" i="8"/>
  <c r="BL83" i="8"/>
  <c r="BL48" i="8"/>
  <c r="AU36" i="8"/>
  <c r="P86" i="8"/>
  <c r="AU86" i="8"/>
  <c r="P24" i="6"/>
  <c r="G24" i="6"/>
  <c r="P69" i="6"/>
  <c r="G69" i="6"/>
  <c r="K69" i="6"/>
  <c r="P55" i="6"/>
  <c r="S55" i="6"/>
  <c r="G55" i="6"/>
  <c r="K55" i="6"/>
  <c r="G45" i="6"/>
  <c r="J45" i="6"/>
  <c r="P45" i="6"/>
  <c r="S45" i="6"/>
  <c r="P74" i="3"/>
  <c r="BI50" i="9"/>
  <c r="BH50" i="9"/>
  <c r="BG50" i="9"/>
  <c r="BF50" i="9"/>
  <c r="BE50" i="9"/>
  <c r="BD50" i="9"/>
  <c r="BC50" i="9"/>
  <c r="BK82" i="9"/>
  <c r="BJ82" i="9"/>
  <c r="BI82" i="9"/>
  <c r="BH82" i="9"/>
  <c r="BG82" i="9"/>
  <c r="BF82" i="9"/>
  <c r="BE82" i="9"/>
  <c r="BD82" i="9"/>
  <c r="BC82" i="9"/>
  <c r="BB82" i="9"/>
  <c r="G51" i="3"/>
  <c r="J51" i="3"/>
  <c r="P51" i="3"/>
  <c r="S51" i="3"/>
  <c r="AU51" i="8"/>
  <c r="P51" i="8"/>
  <c r="P33" i="8"/>
  <c r="R33" i="8"/>
  <c r="Z33" i="8"/>
  <c r="AU33" i="8"/>
  <c r="G33" i="8"/>
  <c r="AU73" i="8"/>
  <c r="Z73" i="8"/>
  <c r="Z69" i="8"/>
  <c r="AU69" i="8"/>
  <c r="Z72" i="8"/>
  <c r="G72" i="8"/>
  <c r="P72" i="8"/>
  <c r="R72" i="8"/>
  <c r="G34" i="6"/>
  <c r="J34" i="6"/>
  <c r="P34" i="6"/>
  <c r="J34" i="2"/>
  <c r="N34" i="2"/>
  <c r="AT75" i="8"/>
  <c r="AS75" i="8"/>
  <c r="AR75" i="8"/>
  <c r="AQ75" i="8"/>
  <c r="AP75" i="8"/>
  <c r="AO75" i="8"/>
  <c r="AN75" i="8"/>
  <c r="AM75" i="8"/>
  <c r="AL75" i="8"/>
  <c r="BJ29" i="8"/>
  <c r="BI29" i="8"/>
  <c r="BH29" i="8"/>
  <c r="BG29" i="8"/>
  <c r="BF29" i="8"/>
  <c r="BE29" i="8"/>
  <c r="BD29" i="8"/>
  <c r="BC29" i="8"/>
  <c r="AT60" i="9"/>
  <c r="AS60" i="9"/>
  <c r="AR60" i="9"/>
  <c r="AQ60" i="9"/>
  <c r="AP60" i="9"/>
  <c r="AO60" i="9"/>
  <c r="AN60" i="9"/>
  <c r="AM60" i="9"/>
  <c r="AL60" i="9"/>
  <c r="AQ26" i="8"/>
  <c r="AP26" i="8"/>
  <c r="AO26" i="8"/>
  <c r="AN26" i="8"/>
  <c r="AM26" i="8"/>
  <c r="AL26" i="8"/>
  <c r="BK83" i="9"/>
  <c r="BJ83" i="9"/>
  <c r="BI83" i="9"/>
  <c r="BH83" i="9"/>
  <c r="BG83" i="9"/>
  <c r="BF83" i="9"/>
  <c r="BE83" i="9"/>
  <c r="BD83" i="9"/>
  <c r="BC83" i="9"/>
  <c r="G28" i="9"/>
  <c r="Z28" i="9"/>
  <c r="AU28" i="9"/>
  <c r="AR38" i="9"/>
  <c r="AQ38" i="9"/>
  <c r="AP38" i="9"/>
  <c r="AO38" i="9"/>
  <c r="AN38" i="9"/>
  <c r="AM38" i="9"/>
  <c r="AL38" i="9"/>
  <c r="I68" i="9"/>
  <c r="P60" i="3"/>
  <c r="G60" i="3"/>
  <c r="S56" i="2"/>
  <c r="U56" i="2"/>
  <c r="I56" i="2"/>
  <c r="P29" i="8"/>
  <c r="G29" i="8"/>
  <c r="Z29" i="8"/>
  <c r="AU29" i="8"/>
  <c r="G74" i="8"/>
  <c r="Z74" i="8"/>
  <c r="G87" i="6"/>
  <c r="K87" i="6"/>
  <c r="P87" i="6"/>
  <c r="G78" i="6"/>
  <c r="K78" i="6"/>
  <c r="P78" i="6"/>
  <c r="S78" i="6"/>
  <c r="G74" i="6"/>
  <c r="K74" i="6"/>
  <c r="P74" i="6"/>
  <c r="S74" i="6"/>
  <c r="P66" i="6"/>
  <c r="S66" i="6"/>
  <c r="P49" i="6"/>
  <c r="S49" i="6"/>
  <c r="P33" i="6"/>
  <c r="S33" i="6"/>
  <c r="W13" i="6"/>
  <c r="P75" i="6"/>
  <c r="S75" i="6"/>
  <c r="P59" i="6"/>
  <c r="S59" i="6"/>
  <c r="P42" i="6"/>
  <c r="S42" i="6"/>
  <c r="P22" i="6"/>
  <c r="P60" i="6"/>
  <c r="S60" i="6"/>
  <c r="P43" i="6"/>
  <c r="S43" i="6"/>
  <c r="P53" i="6"/>
  <c r="S53" i="6"/>
  <c r="W9" i="6"/>
  <c r="W15" i="6"/>
  <c r="W2" i="6"/>
  <c r="P48" i="6"/>
  <c r="S48" i="6"/>
  <c r="P62" i="6"/>
  <c r="S62" i="6"/>
  <c r="W8" i="6"/>
  <c r="P71" i="6"/>
  <c r="S71" i="6"/>
  <c r="P38" i="6"/>
  <c r="S38" i="6"/>
  <c r="W11" i="6"/>
  <c r="P56" i="6"/>
  <c r="S56" i="6"/>
  <c r="P39" i="6"/>
  <c r="S39" i="6"/>
  <c r="W18" i="6"/>
  <c r="W19" i="6"/>
  <c r="W6" i="6"/>
  <c r="W10" i="6"/>
  <c r="W17" i="6"/>
  <c r="P41" i="6"/>
  <c r="S41" i="6"/>
  <c r="W4" i="6"/>
  <c r="P83" i="6"/>
  <c r="S83" i="6"/>
  <c r="P50" i="6"/>
  <c r="S50" i="6"/>
  <c r="P84" i="6"/>
  <c r="S84" i="6"/>
  <c r="P35" i="6"/>
  <c r="S35" i="6"/>
  <c r="W12" i="6"/>
  <c r="W3" i="6"/>
  <c r="P23" i="6"/>
  <c r="P57" i="6"/>
  <c r="S57" i="6"/>
  <c r="W14" i="6"/>
  <c r="G40" i="2"/>
  <c r="P40" i="2"/>
  <c r="Z66" i="9"/>
  <c r="G66" i="9"/>
  <c r="AU66" i="9"/>
  <c r="G47" i="9"/>
  <c r="Z47" i="9"/>
  <c r="AQ64" i="9"/>
  <c r="AP64" i="9"/>
  <c r="AO64" i="9"/>
  <c r="AN64" i="9"/>
  <c r="AM64" i="9"/>
  <c r="AL64" i="9"/>
  <c r="AI64" i="9"/>
  <c r="AS79" i="9"/>
  <c r="AR79" i="9"/>
  <c r="AQ79" i="9"/>
  <c r="AS49" i="9"/>
  <c r="AR49" i="9"/>
  <c r="AQ49" i="9"/>
  <c r="AP49" i="9"/>
  <c r="AO49" i="9"/>
  <c r="AN49" i="9"/>
  <c r="AM49" i="9"/>
  <c r="AL49" i="9"/>
  <c r="BK65" i="9"/>
  <c r="BJ65" i="9"/>
  <c r="BI65" i="9"/>
  <c r="BH65" i="9"/>
  <c r="BG65" i="9"/>
  <c r="BF65" i="9"/>
  <c r="BE65" i="9"/>
  <c r="BD65" i="9"/>
  <c r="BC65" i="9"/>
  <c r="BJ75" i="9"/>
  <c r="BI75" i="9"/>
  <c r="BH75" i="9"/>
  <c r="BG75" i="9"/>
  <c r="BF75" i="9"/>
  <c r="BE75" i="9"/>
  <c r="BD75" i="9"/>
  <c r="BC75" i="9"/>
  <c r="AT71" i="9"/>
  <c r="AS71" i="9"/>
  <c r="AR71" i="9"/>
  <c r="AQ71" i="9"/>
  <c r="AP71" i="9"/>
  <c r="AO71" i="9"/>
  <c r="AN71" i="9"/>
  <c r="AM71" i="9"/>
  <c r="AL71" i="9"/>
  <c r="AK71" i="9"/>
  <c r="P79" i="3"/>
  <c r="G79" i="3"/>
  <c r="J79" i="3"/>
  <c r="P77" i="3"/>
  <c r="G77" i="3"/>
  <c r="J77" i="3"/>
  <c r="P70" i="3"/>
  <c r="G70" i="3"/>
  <c r="K70" i="3"/>
  <c r="AU52" i="8"/>
  <c r="G52" i="8"/>
  <c r="P52" i="8"/>
  <c r="R52" i="8"/>
  <c r="Z52" i="8"/>
  <c r="P87" i="8"/>
  <c r="Z87" i="8"/>
  <c r="G87" i="8"/>
  <c r="AU87" i="8"/>
  <c r="G70" i="8"/>
  <c r="R70" i="8"/>
  <c r="AF70" i="8"/>
  <c r="P70" i="8"/>
  <c r="G78" i="8"/>
  <c r="P28" i="6"/>
  <c r="P77" i="6"/>
  <c r="S77" i="6"/>
  <c r="G73" i="6"/>
  <c r="J73" i="6"/>
  <c r="P73" i="6"/>
  <c r="S73" i="6"/>
  <c r="P67" i="6"/>
  <c r="S67" i="6"/>
  <c r="G32" i="6"/>
  <c r="J32" i="6"/>
  <c r="P32" i="6"/>
  <c r="S32" i="6"/>
  <c r="S48" i="2"/>
  <c r="U48" i="2"/>
  <c r="K48" i="2"/>
  <c r="S22" i="2"/>
  <c r="U22" i="2"/>
  <c r="J22" i="2"/>
  <c r="BI74" i="8"/>
  <c r="BH74" i="8"/>
  <c r="BG74" i="8"/>
  <c r="BF74" i="8"/>
  <c r="BE74" i="8"/>
  <c r="BD74" i="8"/>
  <c r="BC74" i="8"/>
  <c r="BI77" i="8"/>
  <c r="BH77" i="8"/>
  <c r="BG77" i="8"/>
  <c r="BF77" i="8"/>
  <c r="BE77" i="8"/>
  <c r="BD77" i="8"/>
  <c r="BC77" i="8"/>
  <c r="BA77" i="8"/>
  <c r="BJ12" i="8"/>
  <c r="BI12" i="8"/>
  <c r="BH12" i="8"/>
  <c r="BG12" i="8"/>
  <c r="BF12" i="8"/>
  <c r="BE12" i="8"/>
  <c r="BD12" i="8"/>
  <c r="BC12" i="8"/>
  <c r="BI47" i="9"/>
  <c r="BH47" i="9"/>
  <c r="BG47" i="9"/>
  <c r="BF47" i="9"/>
  <c r="BE47" i="9"/>
  <c r="BD47" i="9"/>
  <c r="BC47" i="9"/>
  <c r="N32" i="2"/>
  <c r="J32" i="2"/>
  <c r="Z28" i="8"/>
  <c r="P28" i="8"/>
  <c r="G28" i="8"/>
  <c r="G73" i="8"/>
  <c r="G49" i="8"/>
  <c r="Z49" i="8"/>
  <c r="AU49" i="8"/>
  <c r="P49" i="8"/>
  <c r="Z60" i="8"/>
  <c r="P60" i="8"/>
  <c r="P72" i="6"/>
  <c r="S72" i="6"/>
  <c r="G72" i="6"/>
  <c r="J72" i="6"/>
  <c r="J62" i="2"/>
  <c r="AB12" i="8"/>
  <c r="AB11" i="8"/>
  <c r="S34" i="3"/>
  <c r="AP79" i="9"/>
  <c r="AO79" i="9"/>
  <c r="AN79" i="9"/>
  <c r="AM79" i="9"/>
  <c r="AL79" i="9"/>
  <c r="BJ74" i="8"/>
  <c r="AI53" i="9"/>
  <c r="BI45" i="8"/>
  <c r="BH45" i="8"/>
  <c r="BG45" i="8"/>
  <c r="BF45" i="8"/>
  <c r="BE45" i="8"/>
  <c r="BD45" i="8"/>
  <c r="BC45" i="8"/>
  <c r="BA45" i="8"/>
  <c r="BI72" i="8"/>
  <c r="BH72" i="8"/>
  <c r="BG72" i="8"/>
  <c r="BF72" i="8"/>
  <c r="BE72" i="8"/>
  <c r="BD72" i="8"/>
  <c r="BC72" i="8"/>
  <c r="P84" i="3"/>
  <c r="G84" i="3"/>
  <c r="K44" i="2"/>
  <c r="G27" i="8"/>
  <c r="AU27" i="8"/>
  <c r="R40" i="8"/>
  <c r="J40" i="8"/>
  <c r="R52" i="6"/>
  <c r="P52" i="6"/>
  <c r="P27" i="6"/>
  <c r="G21" i="6"/>
  <c r="P21" i="6"/>
  <c r="G82" i="6"/>
  <c r="K82" i="6"/>
  <c r="P82" i="6"/>
  <c r="S82" i="6"/>
  <c r="P44" i="6"/>
  <c r="G44" i="6"/>
  <c r="J44" i="6"/>
  <c r="N23" i="2"/>
  <c r="S23" i="2"/>
  <c r="U23" i="2"/>
  <c r="Z52" i="9"/>
  <c r="G52" i="9"/>
  <c r="AU99" i="9"/>
  <c r="AU97" i="9"/>
  <c r="AU98" i="9"/>
  <c r="K98" i="9"/>
  <c r="E47" i="5"/>
  <c r="BH43" i="9"/>
  <c r="BG43" i="9"/>
  <c r="BF43" i="9"/>
  <c r="BE43" i="9"/>
  <c r="BD43" i="9"/>
  <c r="BC43" i="9"/>
  <c r="BB43" i="9"/>
  <c r="E14" i="5"/>
  <c r="S68" i="2"/>
  <c r="U68" i="2"/>
  <c r="E30" i="7"/>
  <c r="G84" i="8"/>
  <c r="E39" i="3"/>
  <c r="E91" i="3"/>
  <c r="F91" i="3"/>
  <c r="E47" i="3"/>
  <c r="E66" i="3"/>
  <c r="F66" i="3"/>
  <c r="E92" i="3"/>
  <c r="F92" i="3"/>
  <c r="P92" i="3"/>
  <c r="E52" i="3"/>
  <c r="F52" i="3"/>
  <c r="E85" i="3"/>
  <c r="F85" i="3"/>
  <c r="E56" i="3"/>
  <c r="F56" i="3"/>
  <c r="P56" i="3"/>
  <c r="S21" i="2"/>
  <c r="U21" i="2"/>
  <c r="N21" i="2"/>
  <c r="G97" i="9"/>
  <c r="Z97" i="9"/>
  <c r="G37" i="3"/>
  <c r="J37" i="3"/>
  <c r="P68" i="6"/>
  <c r="S68" i="6"/>
  <c r="P58" i="6"/>
  <c r="S58" i="6"/>
  <c r="P36" i="3"/>
  <c r="S36" i="3"/>
  <c r="Z91" i="8"/>
  <c r="J23" i="2"/>
  <c r="G28" i="6"/>
  <c r="P31" i="2"/>
  <c r="S31" i="2"/>
  <c r="U31" i="2"/>
  <c r="Z35" i="9"/>
  <c r="G35" i="9"/>
  <c r="Z96" i="9"/>
  <c r="G96" i="9"/>
  <c r="BI59" i="9"/>
  <c r="BH59" i="9"/>
  <c r="BG59" i="9"/>
  <c r="BF59" i="9"/>
  <c r="BE59" i="9"/>
  <c r="BD59" i="9"/>
  <c r="BC59" i="9"/>
  <c r="BK43" i="9"/>
  <c r="BJ43" i="9"/>
  <c r="BI43" i="9"/>
  <c r="BF10" i="9"/>
  <c r="BE10" i="9"/>
  <c r="BD10" i="9"/>
  <c r="BC10" i="9"/>
  <c r="P71" i="3"/>
  <c r="S71" i="3"/>
  <c r="P81" i="6"/>
  <c r="S81" i="6"/>
  <c r="P34" i="2"/>
  <c r="S34" i="2"/>
  <c r="U34" i="2"/>
  <c r="Z55" i="9"/>
  <c r="U55" i="9"/>
  <c r="Z50" i="9"/>
  <c r="G50" i="9"/>
  <c r="BJ59" i="9"/>
  <c r="AS56" i="9"/>
  <c r="AR56" i="9"/>
  <c r="AQ56" i="9"/>
  <c r="AP56" i="9"/>
  <c r="AO56" i="9"/>
  <c r="AN56" i="9"/>
  <c r="AM56" i="9"/>
  <c r="AL56" i="9"/>
  <c r="P85" i="6"/>
  <c r="S85" i="6"/>
  <c r="P40" i="6"/>
  <c r="S40" i="6"/>
  <c r="N26" i="2"/>
  <c r="S26" i="2"/>
  <c r="U26" i="2"/>
  <c r="N35" i="2"/>
  <c r="T42" i="3"/>
  <c r="E18" i="7"/>
  <c r="Z64" i="9"/>
  <c r="G64" i="9"/>
  <c r="G33" i="9"/>
  <c r="Z33" i="9"/>
  <c r="AU96" i="9"/>
  <c r="E27" i="7"/>
  <c r="G71" i="2"/>
  <c r="E22" i="7"/>
  <c r="T46" i="3"/>
  <c r="G73" i="9"/>
  <c r="Z73" i="9"/>
  <c r="Z44" i="9"/>
  <c r="G44" i="9"/>
  <c r="G99" i="9"/>
  <c r="G78" i="2"/>
  <c r="P49" i="2"/>
  <c r="G49" i="2"/>
  <c r="F47" i="2"/>
  <c r="T52" i="3"/>
  <c r="Z72" i="9"/>
  <c r="G72" i="9"/>
  <c r="Z58" i="9"/>
  <c r="G58" i="9"/>
  <c r="P45" i="2"/>
  <c r="S45" i="2"/>
  <c r="U45" i="2"/>
  <c r="P67" i="2"/>
  <c r="S67" i="2"/>
  <c r="U67" i="2"/>
  <c r="AY7" i="8"/>
  <c r="AY14" i="8"/>
  <c r="AY19" i="8"/>
  <c r="AY34" i="8"/>
  <c r="G62" i="9"/>
  <c r="G56" i="9"/>
  <c r="G48" i="9"/>
  <c r="G42" i="9"/>
  <c r="AB11" i="9"/>
  <c r="Z78" i="10"/>
  <c r="G78" i="10"/>
  <c r="Z72" i="10"/>
  <c r="G72" i="10"/>
  <c r="T78" i="3"/>
  <c r="T33" i="3"/>
  <c r="P70" i="2"/>
  <c r="S70" i="2"/>
  <c r="U70" i="2"/>
  <c r="AY8" i="8"/>
  <c r="AY15" i="8"/>
  <c r="AY20" i="8"/>
  <c r="AY22" i="8"/>
  <c r="AY24" i="8"/>
  <c r="AY26" i="8"/>
  <c r="AY28" i="8"/>
  <c r="AY30" i="8"/>
  <c r="AY35" i="8"/>
  <c r="Z53" i="9"/>
  <c r="Z98" i="9"/>
  <c r="Z74" i="10"/>
  <c r="G74" i="10"/>
  <c r="G67" i="10"/>
  <c r="Z56" i="10"/>
  <c r="G56" i="10"/>
  <c r="P73" i="2"/>
  <c r="S73" i="2"/>
  <c r="U73" i="2"/>
  <c r="P62" i="2"/>
  <c r="S62" i="2"/>
  <c r="U62" i="2"/>
  <c r="F53" i="2"/>
  <c r="AY9" i="8"/>
  <c r="AY36" i="8"/>
  <c r="Z73" i="10"/>
  <c r="T76" i="3"/>
  <c r="P65" i="2"/>
  <c r="S65" i="2"/>
  <c r="U65" i="2"/>
  <c r="P35" i="2"/>
  <c r="S35" i="2"/>
  <c r="U35" i="2"/>
  <c r="P50" i="2"/>
  <c r="P39" i="2"/>
  <c r="S39" i="2"/>
  <c r="U39" i="2"/>
  <c r="AY2" i="8"/>
  <c r="AY10" i="8"/>
  <c r="AY16" i="8"/>
  <c r="AY37" i="8"/>
  <c r="Z71" i="10"/>
  <c r="G71" i="10"/>
  <c r="K73" i="10"/>
  <c r="Z64" i="10"/>
  <c r="G64" i="10"/>
  <c r="AY21" i="8"/>
  <c r="AY23" i="8"/>
  <c r="AY25" i="8"/>
  <c r="AY27" i="8"/>
  <c r="AY29" i="8"/>
  <c r="AY31" i="8"/>
  <c r="Z63" i="10"/>
  <c r="G63" i="10"/>
  <c r="Z70" i="10"/>
  <c r="G70" i="10"/>
  <c r="Z62" i="10"/>
  <c r="G62" i="10"/>
  <c r="E12" i="7"/>
  <c r="P79" i="2"/>
  <c r="S79" i="2"/>
  <c r="U79" i="2"/>
  <c r="P66" i="2"/>
  <c r="S66" i="2"/>
  <c r="U66" i="2"/>
  <c r="AY6" i="8"/>
  <c r="AY18" i="8"/>
  <c r="Z66" i="10"/>
  <c r="G66" i="10"/>
  <c r="Z50" i="10"/>
  <c r="G50" i="10"/>
  <c r="Z43" i="10"/>
  <c r="G43" i="10"/>
  <c r="Z22" i="10"/>
  <c r="G22" i="10"/>
  <c r="G49" i="10"/>
  <c r="Z38" i="10"/>
  <c r="Z35" i="10"/>
  <c r="G35" i="10"/>
  <c r="AY2" i="10"/>
  <c r="AY3" i="10"/>
  <c r="AY4" i="10"/>
  <c r="AY5" i="10"/>
  <c r="AY6" i="10"/>
  <c r="AY7" i="10"/>
  <c r="AY8" i="10"/>
  <c r="AY9" i="10"/>
  <c r="AY10" i="10"/>
  <c r="D11" i="10"/>
  <c r="P100" i="10" s="1"/>
  <c r="R100" i="10" s="1"/>
  <c r="AD100" i="10" s="1"/>
  <c r="G58" i="10"/>
  <c r="Z54" i="10"/>
  <c r="G54" i="10"/>
  <c r="G48" i="10"/>
  <c r="Z44" i="10"/>
  <c r="G44" i="10"/>
  <c r="Z46" i="10"/>
  <c r="G40" i="10"/>
  <c r="Z37" i="10"/>
  <c r="G37" i="10"/>
  <c r="G42" i="10"/>
  <c r="Z42" i="10"/>
  <c r="G34" i="10"/>
  <c r="Z34" i="10"/>
  <c r="AB16" i="10"/>
  <c r="AB18" i="10"/>
  <c r="Z52" i="10"/>
  <c r="G52" i="10"/>
  <c r="Z45" i="10"/>
  <c r="G45" i="10"/>
  <c r="G33" i="10"/>
  <c r="Z57" i="10"/>
  <c r="G57" i="10"/>
  <c r="Z51" i="10"/>
  <c r="G51" i="10"/>
  <c r="Z36" i="10"/>
  <c r="G36" i="10"/>
  <c r="E29" i="10"/>
  <c r="F29" i="10"/>
  <c r="E25" i="10"/>
  <c r="F25" i="10"/>
  <c r="E21" i="10"/>
  <c r="F21" i="10"/>
  <c r="E28" i="10"/>
  <c r="F28" i="10"/>
  <c r="E24" i="10"/>
  <c r="F24" i="10"/>
  <c r="R76" i="11"/>
  <c r="E31" i="10"/>
  <c r="F31" i="10"/>
  <c r="E27" i="10"/>
  <c r="F27" i="10"/>
  <c r="E23" i="10"/>
  <c r="F23" i="10"/>
  <c r="G80" i="10"/>
  <c r="E30" i="10"/>
  <c r="F30" i="10"/>
  <c r="E26" i="10"/>
  <c r="F26" i="10"/>
  <c r="AB12" i="11"/>
  <c r="Z77" i="11"/>
  <c r="G77" i="11"/>
  <c r="G75" i="11"/>
  <c r="Z75" i="11"/>
  <c r="Z71" i="11"/>
  <c r="G71" i="11"/>
  <c r="Z73" i="11"/>
  <c r="G73" i="11"/>
  <c r="Z69" i="11"/>
  <c r="G69" i="11"/>
  <c r="G67" i="11"/>
  <c r="Z67" i="11"/>
  <c r="Z63" i="11"/>
  <c r="G63" i="11"/>
  <c r="Z37" i="11"/>
  <c r="G37" i="11"/>
  <c r="Z65" i="11"/>
  <c r="G65" i="11"/>
  <c r="Z61" i="11"/>
  <c r="G61" i="11"/>
  <c r="Z59" i="11"/>
  <c r="G59" i="11"/>
  <c r="P70" i="12"/>
  <c r="Z70" i="12"/>
  <c r="G70" i="12"/>
  <c r="G88" i="12"/>
  <c r="P88" i="12"/>
  <c r="Z88" i="12"/>
  <c r="E22" i="11"/>
  <c r="F22" i="11"/>
  <c r="G22" i="11"/>
  <c r="E26" i="11"/>
  <c r="F26" i="11"/>
  <c r="E30" i="11"/>
  <c r="F30" i="11"/>
  <c r="G30" i="11"/>
  <c r="E81" i="11"/>
  <c r="F81" i="11"/>
  <c r="G81" i="11"/>
  <c r="E89" i="11"/>
  <c r="F89" i="11"/>
  <c r="E98" i="11"/>
  <c r="F98" i="11"/>
  <c r="G98" i="11"/>
  <c r="E35" i="11"/>
  <c r="F35" i="11"/>
  <c r="G40" i="11"/>
  <c r="E43" i="11"/>
  <c r="F43" i="11"/>
  <c r="G48" i="11"/>
  <c r="E51" i="11"/>
  <c r="F51" i="11"/>
  <c r="E54" i="11"/>
  <c r="F54" i="11"/>
  <c r="AU54" i="11"/>
  <c r="E57" i="11"/>
  <c r="F57" i="11"/>
  <c r="E84" i="11"/>
  <c r="F84" i="11"/>
  <c r="E93" i="11"/>
  <c r="F93" i="11"/>
  <c r="G95" i="11"/>
  <c r="G35" i="11"/>
  <c r="E38" i="11"/>
  <c r="F38" i="11"/>
  <c r="G38" i="11"/>
  <c r="E46" i="11"/>
  <c r="F46" i="11"/>
  <c r="G46" i="11"/>
  <c r="J46" i="11"/>
  <c r="E23" i="11"/>
  <c r="F23" i="11"/>
  <c r="E27" i="11"/>
  <c r="F27" i="11"/>
  <c r="E31" i="11"/>
  <c r="F31" i="11"/>
  <c r="E79" i="11"/>
  <c r="F79" i="11"/>
  <c r="G79" i="11"/>
  <c r="AU79" i="11"/>
  <c r="E87" i="11"/>
  <c r="F87" i="11"/>
  <c r="E96" i="11"/>
  <c r="F96" i="11"/>
  <c r="E33" i="11"/>
  <c r="F33" i="11"/>
  <c r="E41" i="11"/>
  <c r="F41" i="11"/>
  <c r="E49" i="11"/>
  <c r="F49" i="11"/>
  <c r="G49" i="11"/>
  <c r="E82" i="11"/>
  <c r="F82" i="11"/>
  <c r="G82" i="11"/>
  <c r="E90" i="11"/>
  <c r="F90" i="11"/>
  <c r="G90" i="11"/>
  <c r="G93" i="11"/>
  <c r="E99" i="11"/>
  <c r="F99" i="11"/>
  <c r="E36" i="11"/>
  <c r="F36" i="11"/>
  <c r="AU36" i="11"/>
  <c r="G41" i="11"/>
  <c r="E44" i="11"/>
  <c r="F44" i="11"/>
  <c r="G44" i="11"/>
  <c r="E52" i="11"/>
  <c r="F52" i="11"/>
  <c r="G52" i="11"/>
  <c r="E55" i="11"/>
  <c r="F55" i="11"/>
  <c r="E58" i="11"/>
  <c r="F58" i="11"/>
  <c r="E24" i="11"/>
  <c r="F24" i="11"/>
  <c r="G24" i="11"/>
  <c r="E28" i="11"/>
  <c r="F28" i="11"/>
  <c r="G28" i="11"/>
  <c r="E21" i="11"/>
  <c r="F21" i="11"/>
  <c r="G21" i="11"/>
  <c r="E85" i="11"/>
  <c r="F85" i="11"/>
  <c r="AU85" i="11"/>
  <c r="E94" i="11"/>
  <c r="F94" i="11"/>
  <c r="G96" i="11"/>
  <c r="E39" i="11"/>
  <c r="F39" i="11"/>
  <c r="AU39" i="11"/>
  <c r="E47" i="11"/>
  <c r="F47" i="11"/>
  <c r="E80" i="11"/>
  <c r="F80" i="11"/>
  <c r="E88" i="11"/>
  <c r="F88" i="11"/>
  <c r="E97" i="11"/>
  <c r="F97" i="11"/>
  <c r="G99" i="11"/>
  <c r="E34" i="11"/>
  <c r="F34" i="11"/>
  <c r="G34" i="11"/>
  <c r="E42" i="11"/>
  <c r="F42" i="11"/>
  <c r="E50" i="11"/>
  <c r="F50" i="11"/>
  <c r="AU50" i="11"/>
  <c r="E56" i="11"/>
  <c r="F56" i="11"/>
  <c r="E25" i="11"/>
  <c r="F25" i="11"/>
  <c r="E29" i="11"/>
  <c r="F29" i="11"/>
  <c r="E83" i="11"/>
  <c r="F83" i="11"/>
  <c r="G83" i="11"/>
  <c r="E91" i="11"/>
  <c r="F91" i="11"/>
  <c r="AU91" i="11"/>
  <c r="E92" i="11"/>
  <c r="F92" i="11"/>
  <c r="G81" i="12"/>
  <c r="P81" i="12"/>
  <c r="R81" i="12" s="1"/>
  <c r="Z81" i="12"/>
  <c r="G86" i="12"/>
  <c r="P86" i="12"/>
  <c r="Z86" i="12"/>
  <c r="Y10" i="10"/>
  <c r="Z10" i="10"/>
  <c r="G77" i="12"/>
  <c r="P77" i="12"/>
  <c r="R77" i="12" s="1"/>
  <c r="J46" i="12"/>
  <c r="J42" i="12"/>
  <c r="G45" i="11"/>
  <c r="Z93" i="12"/>
  <c r="G93" i="12"/>
  <c r="K93" i="12"/>
  <c r="P93" i="12"/>
  <c r="P91" i="12"/>
  <c r="R91" i="12" s="1"/>
  <c r="G91" i="12"/>
  <c r="Z91" i="12"/>
  <c r="E32" i="11"/>
  <c r="F32" i="11"/>
  <c r="E86" i="11"/>
  <c r="F86" i="11"/>
  <c r="AB2" i="11"/>
  <c r="AB15" i="11"/>
  <c r="AU59" i="11"/>
  <c r="G95" i="12"/>
  <c r="P95" i="12"/>
  <c r="Z95" i="12"/>
  <c r="K75" i="12"/>
  <c r="K79" i="12"/>
  <c r="P65" i="12"/>
  <c r="AC65" i="12" s="1"/>
  <c r="Z65" i="12"/>
  <c r="G65" i="12"/>
  <c r="P61" i="12"/>
  <c r="Z61" i="12"/>
  <c r="G61" i="12"/>
  <c r="J51" i="12"/>
  <c r="Z36" i="12"/>
  <c r="G36" i="12"/>
  <c r="P36" i="12"/>
  <c r="K84" i="12"/>
  <c r="Z79" i="12"/>
  <c r="P79" i="12"/>
  <c r="R79" i="12" s="1"/>
  <c r="G74" i="12"/>
  <c r="P74" i="12"/>
  <c r="Z73" i="12"/>
  <c r="J52" i="12"/>
  <c r="P80" i="12"/>
  <c r="G66" i="12"/>
  <c r="P66" i="12"/>
  <c r="R66" i="12" s="1"/>
  <c r="G62" i="12"/>
  <c r="P62" i="12"/>
  <c r="Z99" i="12"/>
  <c r="Z97" i="12"/>
  <c r="G96" i="12"/>
  <c r="G89" i="12"/>
  <c r="G82" i="12"/>
  <c r="K82" i="12"/>
  <c r="P82" i="12"/>
  <c r="G80" i="12"/>
  <c r="Z55" i="12"/>
  <c r="P55" i="12"/>
  <c r="AC55" i="12" s="1"/>
  <c r="U55" i="12"/>
  <c r="J48" i="12"/>
  <c r="J44" i="12"/>
  <c r="P40" i="12"/>
  <c r="J40" i="12"/>
  <c r="K85" i="12"/>
  <c r="AC84" i="12"/>
  <c r="P75" i="12"/>
  <c r="R75" i="12" s="1"/>
  <c r="AF75" i="12" s="1"/>
  <c r="Z75" i="12"/>
  <c r="P67" i="12"/>
  <c r="Z67" i="12"/>
  <c r="G67" i="12"/>
  <c r="P63" i="12"/>
  <c r="Z63" i="12"/>
  <c r="G63" i="12"/>
  <c r="P59" i="12"/>
  <c r="AC59" i="12" s="1"/>
  <c r="Z59" i="12"/>
  <c r="G59" i="12"/>
  <c r="Y10" i="9"/>
  <c r="Z10" i="9"/>
  <c r="AC79" i="12"/>
  <c r="Z71" i="12"/>
  <c r="G71" i="12"/>
  <c r="P71" i="12"/>
  <c r="AC71" i="12" s="1"/>
  <c r="G69" i="12"/>
  <c r="P69" i="12"/>
  <c r="Z69" i="12"/>
  <c r="Z96" i="12"/>
  <c r="Z89" i="12"/>
  <c r="AC85" i="12"/>
  <c r="P83" i="12"/>
  <c r="R83" i="12" s="1"/>
  <c r="Z83" i="12"/>
  <c r="P78" i="12"/>
  <c r="Z78" i="12"/>
  <c r="G78" i="12"/>
  <c r="Z76" i="12"/>
  <c r="G76" i="12"/>
  <c r="R76" i="12"/>
  <c r="G64" i="12"/>
  <c r="P64" i="12"/>
  <c r="G60" i="12"/>
  <c r="P60" i="12"/>
  <c r="P50" i="12"/>
  <c r="AC50" i="12" s="1"/>
  <c r="J50" i="12"/>
  <c r="Z52" i="12"/>
  <c r="P52" i="12"/>
  <c r="R52" i="12" s="1"/>
  <c r="J49" i="12"/>
  <c r="Z34" i="12"/>
  <c r="G34" i="12"/>
  <c r="P34" i="12"/>
  <c r="G23" i="12"/>
  <c r="P23" i="12"/>
  <c r="R23" i="12"/>
  <c r="Z23" i="12"/>
  <c r="P51" i="12"/>
  <c r="R51" i="12" s="1"/>
  <c r="AF51" i="12" s="1"/>
  <c r="G39" i="12"/>
  <c r="Z35" i="12"/>
  <c r="Z32" i="12"/>
  <c r="G32" i="12"/>
  <c r="P32" i="12"/>
  <c r="R32" i="12"/>
  <c r="G30" i="12"/>
  <c r="Z30" i="12"/>
  <c r="P30" i="12"/>
  <c r="R30" i="12" s="1"/>
  <c r="AD30" i="12" s="1"/>
  <c r="G58" i="12"/>
  <c r="Z27" i="12"/>
  <c r="G27" i="12"/>
  <c r="G68" i="12"/>
  <c r="G57" i="12"/>
  <c r="Z54" i="12"/>
  <c r="G47" i="12"/>
  <c r="G45" i="12"/>
  <c r="G43" i="12"/>
  <c r="G41" i="12"/>
  <c r="G35" i="12"/>
  <c r="Z24" i="12"/>
  <c r="G24" i="12"/>
  <c r="P24" i="12"/>
  <c r="Z48" i="12"/>
  <c r="P48" i="12"/>
  <c r="R48" i="12" s="1"/>
  <c r="AB48" i="12" s="1"/>
  <c r="Z46" i="12"/>
  <c r="P46" i="12"/>
  <c r="R46" i="12" s="1"/>
  <c r="Z44" i="12"/>
  <c r="P44" i="12"/>
  <c r="Z42" i="12"/>
  <c r="P42" i="12"/>
  <c r="R42" i="12" s="1"/>
  <c r="Z40" i="12"/>
  <c r="Z29" i="12"/>
  <c r="P29" i="12"/>
  <c r="G29" i="12"/>
  <c r="AC56" i="12"/>
  <c r="Z50" i="12"/>
  <c r="P26" i="12"/>
  <c r="AC26" i="12" s="1"/>
  <c r="G22" i="12"/>
  <c r="Z22" i="12"/>
  <c r="P21" i="12"/>
  <c r="Y9" i="12"/>
  <c r="Z9" i="12"/>
  <c r="Z31" i="12"/>
  <c r="G21" i="12"/>
  <c r="AB18" i="12"/>
  <c r="BL6" i="12"/>
  <c r="AB15" i="12"/>
  <c r="AY3" i="12"/>
  <c r="AY4" i="12"/>
  <c r="AY5" i="12"/>
  <c r="AY6" i="12"/>
  <c r="Y7" i="12"/>
  <c r="Z7" i="12"/>
  <c r="AB11" i="12"/>
  <c r="AB12" i="12"/>
  <c r="AY8" i="12"/>
  <c r="AY7" i="12"/>
  <c r="AB16" i="12"/>
  <c r="Y10" i="12"/>
  <c r="Z10" i="12"/>
  <c r="P30" i="13"/>
  <c r="AF30" i="13"/>
  <c r="AF54" i="13"/>
  <c r="AF29" i="13"/>
  <c r="AF67" i="13"/>
  <c r="P67" i="13"/>
  <c r="AI67" i="13" s="1"/>
  <c r="AF91" i="13"/>
  <c r="AF38" i="13"/>
  <c r="AF25" i="13"/>
  <c r="AF64" i="13"/>
  <c r="P58" i="13"/>
  <c r="AI58" i="13" s="1"/>
  <c r="AF58" i="13"/>
  <c r="AF75" i="13"/>
  <c r="AF56" i="13"/>
  <c r="AF50" i="13"/>
  <c r="V16" i="13"/>
  <c r="V17" i="13"/>
  <c r="Z16" i="13"/>
  <c r="Z17" i="13"/>
  <c r="AD16" i="13"/>
  <c r="AD17" i="13"/>
  <c r="W16" i="13"/>
  <c r="W17" i="13"/>
  <c r="AA16" i="13"/>
  <c r="AA17" i="13"/>
  <c r="AE16" i="13"/>
  <c r="AE17" i="13"/>
  <c r="X16" i="13"/>
  <c r="X17" i="13"/>
  <c r="AB16" i="13"/>
  <c r="AB17" i="13"/>
  <c r="U16" i="13"/>
  <c r="U17" i="13"/>
  <c r="AC16" i="13"/>
  <c r="AC17" i="13"/>
  <c r="Y16" i="13"/>
  <c r="Y17" i="13"/>
  <c r="G39" i="13"/>
  <c r="G63" i="13"/>
  <c r="G56" i="13"/>
  <c r="G64" i="13"/>
  <c r="G24" i="13"/>
  <c r="G25" i="13"/>
  <c r="G82" i="13"/>
  <c r="G50" i="13"/>
  <c r="G58" i="13"/>
  <c r="G75" i="13"/>
  <c r="G91" i="13"/>
  <c r="G35" i="13"/>
  <c r="G59" i="13"/>
  <c r="G67" i="13"/>
  <c r="G76" i="13"/>
  <c r="G28" i="13"/>
  <c r="G30" i="13"/>
  <c r="G85" i="13"/>
  <c r="G53" i="13"/>
  <c r="G94" i="13"/>
  <c r="G45" i="13"/>
  <c r="G29" i="13"/>
  <c r="E76" i="13"/>
  <c r="F76" i="13"/>
  <c r="E84" i="13"/>
  <c r="F84" i="13"/>
  <c r="G84" i="13"/>
  <c r="K84" i="13"/>
  <c r="E92" i="13"/>
  <c r="F92" i="13"/>
  <c r="G92" i="13"/>
  <c r="E33" i="13"/>
  <c r="F33" i="13"/>
  <c r="G33" i="13"/>
  <c r="E41" i="13"/>
  <c r="F41" i="13"/>
  <c r="E49" i="13"/>
  <c r="F49" i="13"/>
  <c r="G49" i="13"/>
  <c r="E57" i="13"/>
  <c r="F57" i="13"/>
  <c r="E65" i="13"/>
  <c r="F65" i="13"/>
  <c r="G65" i="13"/>
  <c r="J65" i="13"/>
  <c r="G22" i="13"/>
  <c r="E71" i="13"/>
  <c r="F71" i="13"/>
  <c r="G71" i="13"/>
  <c r="K71" i="13"/>
  <c r="E79" i="13"/>
  <c r="F79" i="13"/>
  <c r="G79" i="13"/>
  <c r="K79" i="13"/>
  <c r="E87" i="13"/>
  <c r="F87" i="13"/>
  <c r="G87" i="13"/>
  <c r="E95" i="13"/>
  <c r="F95" i="13"/>
  <c r="G95" i="13"/>
  <c r="E36" i="13"/>
  <c r="F36" i="13"/>
  <c r="AF36" i="13"/>
  <c r="E44" i="13"/>
  <c r="F44" i="13"/>
  <c r="E52" i="13"/>
  <c r="F52" i="13"/>
  <c r="E60" i="13"/>
  <c r="F60" i="13"/>
  <c r="E68" i="13"/>
  <c r="F68" i="13"/>
  <c r="E23" i="13"/>
  <c r="F23" i="13"/>
  <c r="E27" i="13"/>
  <c r="F27" i="13"/>
  <c r="G27" i="13"/>
  <c r="E31" i="13"/>
  <c r="F31" i="13"/>
  <c r="G70" i="13"/>
  <c r="E69" i="13"/>
  <c r="F69" i="13"/>
  <c r="E77" i="13"/>
  <c r="F77" i="13"/>
  <c r="AF77" i="13"/>
  <c r="E85" i="13"/>
  <c r="F85" i="13"/>
  <c r="E93" i="13"/>
  <c r="F93" i="13"/>
  <c r="E34" i="13"/>
  <c r="F34" i="13"/>
  <c r="G34" i="13"/>
  <c r="J34" i="13"/>
  <c r="E42" i="13"/>
  <c r="F42" i="13"/>
  <c r="G42" i="13"/>
  <c r="J42" i="13"/>
  <c r="G86" i="13"/>
  <c r="E72" i="13"/>
  <c r="F72" i="13"/>
  <c r="AF72" i="13"/>
  <c r="E80" i="13"/>
  <c r="F80" i="13"/>
  <c r="E88" i="13"/>
  <c r="F88" i="13"/>
  <c r="G88" i="13"/>
  <c r="E96" i="13"/>
  <c r="F96" i="13"/>
  <c r="G54" i="13"/>
  <c r="E73" i="13"/>
  <c r="F73" i="13"/>
  <c r="G73" i="13"/>
  <c r="E81" i="13"/>
  <c r="F81" i="13"/>
  <c r="E89" i="13"/>
  <c r="F89" i="13"/>
  <c r="G38" i="13"/>
  <c r="E74" i="13"/>
  <c r="F74" i="13"/>
  <c r="E32" i="13"/>
  <c r="F32" i="13"/>
  <c r="G32" i="13"/>
  <c r="I32" i="13"/>
  <c r="E26" i="13"/>
  <c r="F26" i="13"/>
  <c r="E21" i="13"/>
  <c r="F21" i="13"/>
  <c r="E66" i="13"/>
  <c r="F66" i="13"/>
  <c r="E62" i="13"/>
  <c r="F62" i="13"/>
  <c r="E48" i="13"/>
  <c r="F48" i="13"/>
  <c r="E40" i="13"/>
  <c r="F40" i="13"/>
  <c r="G40" i="13"/>
  <c r="J40" i="13"/>
  <c r="E94" i="13"/>
  <c r="F94" i="13"/>
  <c r="AH18" i="13"/>
  <c r="BA29" i="13"/>
  <c r="AH15" i="13"/>
  <c r="AZ29" i="13"/>
  <c r="AT50" i="11"/>
  <c r="AJ56" i="9"/>
  <c r="BB50" i="9"/>
  <c r="BA50" i="9"/>
  <c r="BA82" i="9"/>
  <c r="AT54" i="11"/>
  <c r="BA43" i="9"/>
  <c r="AZ43" i="9"/>
  <c r="J52" i="11"/>
  <c r="BA41" i="8"/>
  <c r="AK64" i="9"/>
  <c r="AJ64" i="9"/>
  <c r="BB83" i="9"/>
  <c r="BA83" i="9"/>
  <c r="K88" i="13"/>
  <c r="AS59" i="11"/>
  <c r="AT59" i="11"/>
  <c r="J44" i="11"/>
  <c r="J34" i="11"/>
  <c r="K95" i="13"/>
  <c r="K87" i="13"/>
  <c r="I21" i="11"/>
  <c r="BB77" i="8"/>
  <c r="AJ71" i="9"/>
  <c r="AI71" i="9"/>
  <c r="AI60" i="9"/>
  <c r="AI63" i="9"/>
  <c r="K73" i="13"/>
  <c r="AT79" i="11"/>
  <c r="AS79" i="11"/>
  <c r="AR79" i="11"/>
  <c r="BB45" i="8"/>
  <c r="BB75" i="9"/>
  <c r="BA75" i="9"/>
  <c r="BB29" i="8"/>
  <c r="BA29" i="8"/>
  <c r="AJ55" i="9"/>
  <c r="AK55" i="9"/>
  <c r="AI55" i="9"/>
  <c r="K92" i="13"/>
  <c r="BK6" i="12"/>
  <c r="BB65" i="9"/>
  <c r="BA65" i="9"/>
  <c r="BB68" i="8"/>
  <c r="BA68" i="8"/>
  <c r="AJ23" i="8"/>
  <c r="AI23" i="8"/>
  <c r="AK23" i="8"/>
  <c r="BA24" i="13"/>
  <c r="AF74" i="13"/>
  <c r="AF44" i="13"/>
  <c r="I25" i="13"/>
  <c r="J39" i="13"/>
  <c r="AU69" i="12"/>
  <c r="AU78" i="12"/>
  <c r="AU96" i="12"/>
  <c r="AU32" i="12"/>
  <c r="AU41" i="12"/>
  <c r="AU58" i="12"/>
  <c r="AU75" i="12"/>
  <c r="BL10" i="12"/>
  <c r="I29" i="12"/>
  <c r="K60" i="12"/>
  <c r="K59" i="12"/>
  <c r="AC67" i="12"/>
  <c r="J67" i="12"/>
  <c r="AC86" i="12"/>
  <c r="K86" i="12"/>
  <c r="K96" i="11"/>
  <c r="Z87" i="11"/>
  <c r="Z46" i="11"/>
  <c r="P46" i="11"/>
  <c r="Z26" i="11"/>
  <c r="AC70" i="12"/>
  <c r="J70" i="12"/>
  <c r="J65" i="11"/>
  <c r="J69" i="11"/>
  <c r="J77" i="11"/>
  <c r="AU76" i="11"/>
  <c r="AU95" i="11"/>
  <c r="AU87" i="11"/>
  <c r="BL28" i="11"/>
  <c r="AU44" i="11"/>
  <c r="AU21" i="11"/>
  <c r="BL6" i="11"/>
  <c r="AU69" i="11"/>
  <c r="G27" i="10"/>
  <c r="G24" i="10"/>
  <c r="Z24" i="10"/>
  <c r="Z29" i="10"/>
  <c r="G29" i="10"/>
  <c r="J37" i="10"/>
  <c r="J49" i="10"/>
  <c r="J64" i="10"/>
  <c r="P71" i="10"/>
  <c r="J71" i="10"/>
  <c r="J56" i="10"/>
  <c r="J56" i="9"/>
  <c r="J35" i="9"/>
  <c r="P91" i="3"/>
  <c r="S91" i="3"/>
  <c r="G91" i="3"/>
  <c r="K91" i="3"/>
  <c r="AO97" i="9"/>
  <c r="AN97" i="9"/>
  <c r="AM97" i="9"/>
  <c r="AL97" i="9"/>
  <c r="AI97" i="9"/>
  <c r="AT97" i="9"/>
  <c r="AS97" i="9"/>
  <c r="AR97" i="9"/>
  <c r="AQ97" i="9"/>
  <c r="AP97" i="9"/>
  <c r="BB72" i="8"/>
  <c r="BA72" i="8"/>
  <c r="R49" i="8"/>
  <c r="AT66" i="9"/>
  <c r="AS66" i="9"/>
  <c r="AR66" i="9"/>
  <c r="AQ66" i="9"/>
  <c r="AP66" i="9"/>
  <c r="AO66" i="9"/>
  <c r="AN66" i="9"/>
  <c r="AM66" i="9"/>
  <c r="AL66" i="9"/>
  <c r="AC29" i="8"/>
  <c r="BK83" i="8"/>
  <c r="BJ83" i="8"/>
  <c r="BI83" i="8"/>
  <c r="BH83" i="8"/>
  <c r="BG83" i="8"/>
  <c r="BF83" i="8"/>
  <c r="BE83" i="8"/>
  <c r="BD83" i="8"/>
  <c r="BC83" i="8"/>
  <c r="AT62" i="8"/>
  <c r="AS62" i="8"/>
  <c r="AR62" i="8"/>
  <c r="AQ62" i="8"/>
  <c r="AP62" i="8"/>
  <c r="AO62" i="8"/>
  <c r="AN62" i="8"/>
  <c r="AM62" i="8"/>
  <c r="AL62" i="8"/>
  <c r="BK54" i="8"/>
  <c r="BJ54" i="8"/>
  <c r="BI54" i="8"/>
  <c r="BH54" i="8"/>
  <c r="BG54" i="8"/>
  <c r="BF54" i="8"/>
  <c r="BE54" i="8"/>
  <c r="BD54" i="8"/>
  <c r="BC54" i="8"/>
  <c r="BK38" i="8"/>
  <c r="BJ38" i="8"/>
  <c r="BI38" i="8"/>
  <c r="BH38" i="8"/>
  <c r="BG38" i="8"/>
  <c r="BF38" i="8"/>
  <c r="BE38" i="8"/>
  <c r="BD38" i="8"/>
  <c r="BC38" i="8"/>
  <c r="BK18" i="8"/>
  <c r="BJ18" i="8"/>
  <c r="BI18" i="8"/>
  <c r="BH18" i="8"/>
  <c r="BG18" i="8"/>
  <c r="BF18" i="8"/>
  <c r="BE18" i="8"/>
  <c r="BD18" i="8"/>
  <c r="BC18" i="8"/>
  <c r="BB18" i="8"/>
  <c r="BK39" i="8"/>
  <c r="BJ39" i="8"/>
  <c r="BI39" i="8"/>
  <c r="BH39" i="8"/>
  <c r="BG39" i="8"/>
  <c r="BF39" i="8"/>
  <c r="BE39" i="8"/>
  <c r="BD39" i="8"/>
  <c r="BC39" i="8"/>
  <c r="BK21" i="8"/>
  <c r="BJ21" i="8"/>
  <c r="BI21" i="8"/>
  <c r="BH21" i="8"/>
  <c r="BG21" i="8"/>
  <c r="BF21" i="8"/>
  <c r="BE21" i="8"/>
  <c r="BD21" i="8"/>
  <c r="BC21" i="8"/>
  <c r="AT80" i="8"/>
  <c r="AS80" i="8"/>
  <c r="AR80" i="8"/>
  <c r="AQ80" i="8"/>
  <c r="AP80" i="8"/>
  <c r="AO80" i="8"/>
  <c r="AN80" i="8"/>
  <c r="AM80" i="8"/>
  <c r="AL80" i="8"/>
  <c r="AJ80" i="8"/>
  <c r="AT29" i="9"/>
  <c r="AS29" i="9"/>
  <c r="AR29" i="9"/>
  <c r="AQ29" i="9"/>
  <c r="AP29" i="9"/>
  <c r="AO29" i="9"/>
  <c r="AN29" i="9"/>
  <c r="AM29" i="9"/>
  <c r="AL29" i="9"/>
  <c r="BB71" i="8"/>
  <c r="BA71" i="8"/>
  <c r="J76" i="3"/>
  <c r="AT83" i="8"/>
  <c r="AS83" i="8"/>
  <c r="AR83" i="8"/>
  <c r="AQ83" i="8"/>
  <c r="AP83" i="8"/>
  <c r="AO83" i="8"/>
  <c r="AN83" i="8"/>
  <c r="AM83" i="8"/>
  <c r="AL83" i="8"/>
  <c r="J64" i="8"/>
  <c r="AC64" i="8"/>
  <c r="AT78" i="9"/>
  <c r="AS78" i="9"/>
  <c r="AR78" i="9"/>
  <c r="AQ78" i="9"/>
  <c r="AP78" i="9"/>
  <c r="AO78" i="9"/>
  <c r="AN78" i="9"/>
  <c r="AM78" i="9"/>
  <c r="AL78" i="9"/>
  <c r="AJ78" i="9"/>
  <c r="S57" i="2"/>
  <c r="U57" i="2"/>
  <c r="J57" i="2"/>
  <c r="AT57" i="8"/>
  <c r="AS57" i="8"/>
  <c r="AR57" i="8"/>
  <c r="AQ57" i="8"/>
  <c r="AP57" i="8"/>
  <c r="AO57" i="8"/>
  <c r="AN57" i="8"/>
  <c r="AM57" i="8"/>
  <c r="AL57" i="8"/>
  <c r="AT65" i="8"/>
  <c r="AS65" i="8"/>
  <c r="AR65" i="8"/>
  <c r="AQ65" i="8"/>
  <c r="AP65" i="8"/>
  <c r="AO65" i="8"/>
  <c r="AN65" i="8"/>
  <c r="AM65" i="8"/>
  <c r="AL65" i="8"/>
  <c r="K81" i="9"/>
  <c r="AF48" i="13"/>
  <c r="AF80" i="13"/>
  <c r="AF69" i="13"/>
  <c r="AF57" i="13"/>
  <c r="K85" i="13"/>
  <c r="G44" i="13"/>
  <c r="BA30" i="13"/>
  <c r="AF62" i="13"/>
  <c r="J38" i="13"/>
  <c r="K70" i="13"/>
  <c r="AF49" i="13"/>
  <c r="J45" i="13"/>
  <c r="I30" i="13"/>
  <c r="J50" i="13"/>
  <c r="G80" i="13"/>
  <c r="AU61" i="12"/>
  <c r="AU70" i="12"/>
  <c r="AU88" i="12"/>
  <c r="AU24" i="12"/>
  <c r="AU33" i="12"/>
  <c r="AU50" i="12"/>
  <c r="AU67" i="12"/>
  <c r="BL9" i="12"/>
  <c r="J35" i="12"/>
  <c r="AC32" i="12"/>
  <c r="J32" i="12"/>
  <c r="R64" i="12"/>
  <c r="R69" i="12"/>
  <c r="K80" i="12"/>
  <c r="AC80" i="12"/>
  <c r="R80" i="12"/>
  <c r="AC52" i="12"/>
  <c r="J74" i="12"/>
  <c r="AC36" i="12"/>
  <c r="J36" i="12"/>
  <c r="J61" i="12"/>
  <c r="AC77" i="12"/>
  <c r="J77" i="12"/>
  <c r="Z25" i="11"/>
  <c r="G25" i="11"/>
  <c r="Z55" i="11"/>
  <c r="U55" i="11"/>
  <c r="Z41" i="11"/>
  <c r="P41" i="11"/>
  <c r="R41" i="11" s="1"/>
  <c r="K81" i="11"/>
  <c r="Z57" i="11"/>
  <c r="G57" i="11"/>
  <c r="G26" i="11"/>
  <c r="Z22" i="11"/>
  <c r="J71" i="11"/>
  <c r="AU68" i="11"/>
  <c r="AU94" i="11"/>
  <c r="AU73" i="11"/>
  <c r="BL17" i="11"/>
  <c r="BL27" i="11"/>
  <c r="AU46" i="11"/>
  <c r="BL5" i="11"/>
  <c r="Z26" i="10"/>
  <c r="G26" i="10"/>
  <c r="G31" i="10"/>
  <c r="Z31" i="10"/>
  <c r="AU22" i="10"/>
  <c r="AU30" i="10"/>
  <c r="AU36" i="10"/>
  <c r="AU44" i="10"/>
  <c r="BL2" i="10"/>
  <c r="AU31" i="10"/>
  <c r="AU39" i="10"/>
  <c r="AU47" i="10"/>
  <c r="AU24" i="10"/>
  <c r="AU34" i="10"/>
  <c r="AU42" i="10"/>
  <c r="AU50" i="10"/>
  <c r="AU56" i="10"/>
  <c r="AU25" i="10"/>
  <c r="BL3" i="10"/>
  <c r="BL4" i="10"/>
  <c r="BL5" i="10"/>
  <c r="BL6" i="10"/>
  <c r="BL7" i="10"/>
  <c r="BL8" i="10"/>
  <c r="AU26" i="10"/>
  <c r="AU32" i="10"/>
  <c r="AU40" i="10"/>
  <c r="AU48" i="10"/>
  <c r="AU35" i="10"/>
  <c r="AU43" i="10"/>
  <c r="AU51" i="10"/>
  <c r="AU54" i="10"/>
  <c r="AU57" i="10"/>
  <c r="AU29" i="10"/>
  <c r="AU33" i="10"/>
  <c r="AU41" i="10"/>
  <c r="AU49" i="10"/>
  <c r="BL10" i="10"/>
  <c r="AU28" i="10"/>
  <c r="AU46" i="10"/>
  <c r="AU62" i="10"/>
  <c r="AU70" i="10"/>
  <c r="AU78" i="10"/>
  <c r="BL14" i="10"/>
  <c r="BL71" i="10"/>
  <c r="BL79" i="10"/>
  <c r="AU65" i="10"/>
  <c r="AU73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BL15" i="10"/>
  <c r="BL18" i="10"/>
  <c r="AU38" i="10"/>
  <c r="AU45" i="10"/>
  <c r="AU52" i="10"/>
  <c r="AU58" i="10"/>
  <c r="AU60" i="10"/>
  <c r="AU68" i="10"/>
  <c r="AU76" i="10"/>
  <c r="BL11" i="10"/>
  <c r="BL19" i="10"/>
  <c r="BL20" i="10"/>
  <c r="AU63" i="10"/>
  <c r="AU71" i="10"/>
  <c r="BL16" i="10"/>
  <c r="BL21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74" i="10"/>
  <c r="AU37" i="10"/>
  <c r="AU53" i="10"/>
  <c r="AU66" i="10"/>
  <c r="AU74" i="10"/>
  <c r="BL22" i="10"/>
  <c r="BL53" i="10"/>
  <c r="BL54" i="10"/>
  <c r="BL67" i="10"/>
  <c r="BL75" i="10"/>
  <c r="BL9" i="10"/>
  <c r="AU61" i="10"/>
  <c r="AU69" i="10"/>
  <c r="AU77" i="10"/>
  <c r="BL1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68" i="10"/>
  <c r="BL76" i="10"/>
  <c r="BL84" i="10"/>
  <c r="AU55" i="10"/>
  <c r="AU64" i="10"/>
  <c r="AU59" i="10"/>
  <c r="AU67" i="10"/>
  <c r="AU75" i="10"/>
  <c r="BL13" i="10"/>
  <c r="BL70" i="10"/>
  <c r="BL78" i="10"/>
  <c r="AU72" i="10"/>
  <c r="BL80" i="10"/>
  <c r="BL85" i="10"/>
  <c r="BL72" i="10"/>
  <c r="BL77" i="10"/>
  <c r="BL69" i="10"/>
  <c r="BL83" i="10"/>
  <c r="BL73" i="10"/>
  <c r="BL86" i="10"/>
  <c r="BL82" i="10"/>
  <c r="BL81" i="10"/>
  <c r="BL17" i="10"/>
  <c r="J44" i="10"/>
  <c r="AU77" i="11"/>
  <c r="J50" i="10"/>
  <c r="J62" i="9"/>
  <c r="K58" i="9"/>
  <c r="K78" i="2"/>
  <c r="K71" i="2"/>
  <c r="E16" i="5"/>
  <c r="F39" i="3"/>
  <c r="AT99" i="9"/>
  <c r="AS99" i="9"/>
  <c r="AR99" i="9"/>
  <c r="AQ99" i="9"/>
  <c r="AP99" i="9"/>
  <c r="AO99" i="9"/>
  <c r="AN99" i="9"/>
  <c r="AM99" i="9"/>
  <c r="AL99" i="9"/>
  <c r="AT49" i="8"/>
  <c r="AS49" i="8"/>
  <c r="AR49" i="8"/>
  <c r="AQ49" i="8"/>
  <c r="AP49" i="8"/>
  <c r="AO49" i="8"/>
  <c r="AN49" i="8"/>
  <c r="AM49" i="8"/>
  <c r="AL49" i="8"/>
  <c r="AJ49" i="8"/>
  <c r="S77" i="3"/>
  <c r="J66" i="9"/>
  <c r="AT51" i="8"/>
  <c r="AS51" i="8"/>
  <c r="AR51" i="8"/>
  <c r="AQ51" i="8"/>
  <c r="AP51" i="8"/>
  <c r="AO51" i="8"/>
  <c r="AN51" i="8"/>
  <c r="AM51" i="8"/>
  <c r="AL51" i="8"/>
  <c r="BK53" i="8"/>
  <c r="BJ53" i="8"/>
  <c r="BI53" i="8"/>
  <c r="BH53" i="8"/>
  <c r="BG53" i="8"/>
  <c r="BF53" i="8"/>
  <c r="BE53" i="8"/>
  <c r="BD53" i="8"/>
  <c r="BC53" i="8"/>
  <c r="BH75" i="8"/>
  <c r="BG75" i="8"/>
  <c r="BF75" i="8"/>
  <c r="BE75" i="8"/>
  <c r="BD75" i="8"/>
  <c r="BC75" i="8"/>
  <c r="BA75" i="8"/>
  <c r="BK75" i="8"/>
  <c r="BJ75" i="8"/>
  <c r="BI75" i="8"/>
  <c r="BK8" i="8"/>
  <c r="BJ8" i="8"/>
  <c r="BI8" i="8"/>
  <c r="BH8" i="8"/>
  <c r="BG8" i="8"/>
  <c r="BF8" i="8"/>
  <c r="BE8" i="8"/>
  <c r="BD8" i="8"/>
  <c r="BC8" i="8"/>
  <c r="BK19" i="8"/>
  <c r="BJ19" i="8"/>
  <c r="BI19" i="8"/>
  <c r="BH19" i="8"/>
  <c r="BG19" i="8"/>
  <c r="BF19" i="8"/>
  <c r="BE19" i="8"/>
  <c r="BD19" i="8"/>
  <c r="BC19" i="8"/>
  <c r="BK79" i="8"/>
  <c r="BJ79" i="8"/>
  <c r="BI79" i="8"/>
  <c r="BH79" i="8"/>
  <c r="BG79" i="8"/>
  <c r="BF79" i="8"/>
  <c r="BE79" i="8"/>
  <c r="BD79" i="8"/>
  <c r="BC79" i="8"/>
  <c r="BK7" i="8"/>
  <c r="BJ7" i="8"/>
  <c r="BI7" i="8"/>
  <c r="BH7" i="8"/>
  <c r="BG7" i="8"/>
  <c r="BF7" i="8"/>
  <c r="BE7" i="8"/>
  <c r="BD7" i="8"/>
  <c r="BC7" i="8"/>
  <c r="BB7" i="8"/>
  <c r="AC80" i="8"/>
  <c r="K80" i="8"/>
  <c r="AT37" i="9"/>
  <c r="AS37" i="9"/>
  <c r="AR37" i="9"/>
  <c r="AQ37" i="9"/>
  <c r="AP37" i="9"/>
  <c r="AO37" i="9"/>
  <c r="AN37" i="9"/>
  <c r="AM37" i="9"/>
  <c r="AL37" i="9"/>
  <c r="AK37" i="9"/>
  <c r="S36" i="6"/>
  <c r="S54" i="3"/>
  <c r="S76" i="3"/>
  <c r="AT43" i="8"/>
  <c r="AS43" i="8"/>
  <c r="AR43" i="8"/>
  <c r="AQ43" i="8"/>
  <c r="AP43" i="8"/>
  <c r="AO43" i="8"/>
  <c r="AN43" i="8"/>
  <c r="AM43" i="8"/>
  <c r="AL43" i="8"/>
  <c r="AK43" i="8"/>
  <c r="R83" i="8"/>
  <c r="R64" i="8"/>
  <c r="AF57" i="8"/>
  <c r="AC21" i="8"/>
  <c r="S76" i="6"/>
  <c r="S69" i="3"/>
  <c r="BA23" i="13"/>
  <c r="AF66" i="13"/>
  <c r="AF89" i="13"/>
  <c r="P89" i="13"/>
  <c r="R89" i="13" s="1"/>
  <c r="K86" i="13"/>
  <c r="AF31" i="13"/>
  <c r="AF95" i="13"/>
  <c r="AF41" i="13"/>
  <c r="P41" i="13"/>
  <c r="G77" i="13"/>
  <c r="J35" i="13"/>
  <c r="G57" i="13"/>
  <c r="I24" i="13"/>
  <c r="AU53" i="12"/>
  <c r="AU62" i="12"/>
  <c r="AU80" i="12"/>
  <c r="AU89" i="12"/>
  <c r="AU31" i="12"/>
  <c r="AU42" i="12"/>
  <c r="AU59" i="12"/>
  <c r="BL8" i="12"/>
  <c r="AC68" i="12"/>
  <c r="I68" i="12"/>
  <c r="I23" i="12"/>
  <c r="AC23" i="12"/>
  <c r="AC64" i="12"/>
  <c r="J64" i="12"/>
  <c r="AC69" i="12"/>
  <c r="J69" i="12"/>
  <c r="R59" i="12"/>
  <c r="R67" i="12"/>
  <c r="R95" i="12"/>
  <c r="K91" i="12"/>
  <c r="AC91" i="12"/>
  <c r="I24" i="11"/>
  <c r="Z56" i="11"/>
  <c r="K99" i="11"/>
  <c r="Z47" i="11"/>
  <c r="G87" i="11"/>
  <c r="Z52" i="11"/>
  <c r="Z99" i="11"/>
  <c r="J38" i="11"/>
  <c r="Z79" i="11"/>
  <c r="Z38" i="11"/>
  <c r="P38" i="11"/>
  <c r="Z54" i="11"/>
  <c r="Z98" i="11"/>
  <c r="P98" i="11"/>
  <c r="R70" i="12"/>
  <c r="J67" i="11"/>
  <c r="AU71" i="11"/>
  <c r="AU60" i="11"/>
  <c r="AU93" i="11"/>
  <c r="AU65" i="11"/>
  <c r="BL13" i="11"/>
  <c r="BL26" i="11"/>
  <c r="AU30" i="11"/>
  <c r="AU38" i="11"/>
  <c r="AU48" i="11"/>
  <c r="BL4" i="11"/>
  <c r="Z30" i="10"/>
  <c r="G30" i="10"/>
  <c r="AU61" i="11"/>
  <c r="Z21" i="10"/>
  <c r="J36" i="10"/>
  <c r="P33" i="10"/>
  <c r="J33" i="10"/>
  <c r="J40" i="10"/>
  <c r="I22" i="10"/>
  <c r="J62" i="10"/>
  <c r="J67" i="10"/>
  <c r="K99" i="9"/>
  <c r="BA10" i="9"/>
  <c r="BB10" i="9"/>
  <c r="G56" i="3"/>
  <c r="K56" i="3"/>
  <c r="R92" i="3"/>
  <c r="J52" i="9"/>
  <c r="BA30" i="8"/>
  <c r="BB30" i="8"/>
  <c r="AC78" i="8"/>
  <c r="K78" i="8"/>
  <c r="R78" i="8"/>
  <c r="AF52" i="8"/>
  <c r="R74" i="8"/>
  <c r="J74" i="8"/>
  <c r="AC74" i="8"/>
  <c r="AT86" i="8"/>
  <c r="AS86" i="8"/>
  <c r="AR86" i="8"/>
  <c r="AQ86" i="8"/>
  <c r="AP86" i="8"/>
  <c r="AO86" i="8"/>
  <c r="AN86" i="8"/>
  <c r="AM86" i="8"/>
  <c r="AL86" i="8"/>
  <c r="AK86" i="8"/>
  <c r="BK16" i="8"/>
  <c r="BJ16" i="8"/>
  <c r="BI16" i="8"/>
  <c r="BH16" i="8"/>
  <c r="BG16" i="8"/>
  <c r="BF16" i="8"/>
  <c r="BE16" i="8"/>
  <c r="BD16" i="8"/>
  <c r="BC16" i="8"/>
  <c r="BB16" i="8"/>
  <c r="BK62" i="8"/>
  <c r="BJ62" i="8"/>
  <c r="BI62" i="8"/>
  <c r="BH62" i="8"/>
  <c r="BG62" i="8"/>
  <c r="BF62" i="8"/>
  <c r="BE62" i="8"/>
  <c r="BD62" i="8"/>
  <c r="BC62" i="8"/>
  <c r="BK35" i="8"/>
  <c r="BJ35" i="8"/>
  <c r="BI35" i="8"/>
  <c r="BH35" i="8"/>
  <c r="BG35" i="8"/>
  <c r="BF35" i="8"/>
  <c r="BE35" i="8"/>
  <c r="BD35" i="8"/>
  <c r="BC35" i="8"/>
  <c r="BK3" i="8"/>
  <c r="BJ3" i="8"/>
  <c r="BI3" i="8"/>
  <c r="BH3" i="8"/>
  <c r="BG3" i="8"/>
  <c r="BF3" i="8"/>
  <c r="BE3" i="8"/>
  <c r="BD3" i="8"/>
  <c r="BC3" i="8"/>
  <c r="BB3" i="8"/>
  <c r="BK14" i="8"/>
  <c r="BJ14" i="8"/>
  <c r="BI14" i="8"/>
  <c r="BH14" i="8"/>
  <c r="BG14" i="8"/>
  <c r="BF14" i="8"/>
  <c r="BE14" i="8"/>
  <c r="BD14" i="8"/>
  <c r="BC14" i="8"/>
  <c r="AF80" i="8"/>
  <c r="J37" i="9"/>
  <c r="AT44" i="8"/>
  <c r="AS44" i="8"/>
  <c r="AR44" i="8"/>
  <c r="AQ44" i="8"/>
  <c r="AP44" i="8"/>
  <c r="AO44" i="8"/>
  <c r="AN44" i="8"/>
  <c r="AM44" i="8"/>
  <c r="AL44" i="8"/>
  <c r="AK44" i="8"/>
  <c r="AI40" i="9"/>
  <c r="AH40" i="9"/>
  <c r="AA40" i="9"/>
  <c r="AK40" i="9"/>
  <c r="R43" i="8"/>
  <c r="S62" i="3"/>
  <c r="AT64" i="8"/>
  <c r="AS64" i="8"/>
  <c r="AR64" i="8"/>
  <c r="AQ64" i="8"/>
  <c r="AP64" i="8"/>
  <c r="AO64" i="8"/>
  <c r="AN64" i="8"/>
  <c r="AM64" i="8"/>
  <c r="AL64" i="8"/>
  <c r="AI64" i="8"/>
  <c r="S37" i="3"/>
  <c r="AF21" i="13"/>
  <c r="AF81" i="13"/>
  <c r="AF42" i="13"/>
  <c r="AF27" i="13"/>
  <c r="P87" i="13"/>
  <c r="AF87" i="13"/>
  <c r="AF33" i="13"/>
  <c r="G62" i="13"/>
  <c r="K91" i="13"/>
  <c r="J49" i="13"/>
  <c r="J64" i="13"/>
  <c r="G31" i="13"/>
  <c r="R67" i="13"/>
  <c r="AU45" i="12"/>
  <c r="AU54" i="12"/>
  <c r="AU72" i="12"/>
  <c r="AU81" i="12"/>
  <c r="AU23" i="12"/>
  <c r="AU34" i="12"/>
  <c r="AU51" i="12"/>
  <c r="BL7" i="12"/>
  <c r="I22" i="12"/>
  <c r="J41" i="12"/>
  <c r="K58" i="12"/>
  <c r="R71" i="12"/>
  <c r="AC82" i="12"/>
  <c r="AC51" i="12"/>
  <c r="K95" i="12"/>
  <c r="AC95" i="12"/>
  <c r="Z50" i="11"/>
  <c r="G50" i="11"/>
  <c r="Z85" i="11"/>
  <c r="J49" i="11"/>
  <c r="K93" i="11"/>
  <c r="Z33" i="11"/>
  <c r="P35" i="11"/>
  <c r="AC35" i="11" s="1"/>
  <c r="J35" i="11"/>
  <c r="Z51" i="11"/>
  <c r="G91" i="11"/>
  <c r="R88" i="12"/>
  <c r="AF88" i="12" s="1"/>
  <c r="K59" i="11"/>
  <c r="K73" i="11"/>
  <c r="AU63" i="11"/>
  <c r="BL15" i="11"/>
  <c r="BL14" i="11"/>
  <c r="AU75" i="11"/>
  <c r="BL25" i="11"/>
  <c r="AU22" i="11"/>
  <c r="AU40" i="11"/>
  <c r="BL3" i="11"/>
  <c r="J74" i="10"/>
  <c r="K72" i="10"/>
  <c r="K72" i="9"/>
  <c r="J44" i="9"/>
  <c r="AT96" i="9"/>
  <c r="AS96" i="9"/>
  <c r="AR96" i="9"/>
  <c r="AQ96" i="9"/>
  <c r="AP96" i="9"/>
  <c r="AO96" i="9"/>
  <c r="AN96" i="9"/>
  <c r="AM96" i="9"/>
  <c r="AL96" i="9"/>
  <c r="P85" i="3"/>
  <c r="S85" i="3"/>
  <c r="G85" i="3"/>
  <c r="K84" i="8"/>
  <c r="J49" i="8"/>
  <c r="AC49" i="8"/>
  <c r="AC52" i="8"/>
  <c r="J52" i="8"/>
  <c r="AF72" i="8"/>
  <c r="AS73" i="8"/>
  <c r="AR73" i="8"/>
  <c r="AT73" i="8"/>
  <c r="AQ73" i="8"/>
  <c r="AP73" i="8"/>
  <c r="AO73" i="8"/>
  <c r="AN73" i="8"/>
  <c r="AM73" i="8"/>
  <c r="AL73" i="8"/>
  <c r="BK6" i="8"/>
  <c r="BJ6" i="8"/>
  <c r="BI6" i="8"/>
  <c r="BH6" i="8"/>
  <c r="BG6" i="8"/>
  <c r="BF6" i="8"/>
  <c r="BE6" i="8"/>
  <c r="BD6" i="8"/>
  <c r="BC6" i="8"/>
  <c r="BB6" i="8"/>
  <c r="AT50" i="8"/>
  <c r="AS50" i="8"/>
  <c r="AR50" i="8"/>
  <c r="AQ50" i="8"/>
  <c r="AP50" i="8"/>
  <c r="AO50" i="8"/>
  <c r="AN50" i="8"/>
  <c r="AM50" i="8"/>
  <c r="AL50" i="8"/>
  <c r="BK43" i="8"/>
  <c r="BJ43" i="8"/>
  <c r="BI43" i="8"/>
  <c r="BH43" i="8"/>
  <c r="BG43" i="8"/>
  <c r="BF43" i="8"/>
  <c r="BE43" i="8"/>
  <c r="BD43" i="8"/>
  <c r="BC43" i="8"/>
  <c r="AT30" i="8"/>
  <c r="AS30" i="8"/>
  <c r="AR30" i="8"/>
  <c r="AQ30" i="8"/>
  <c r="AP30" i="8"/>
  <c r="AO30" i="8"/>
  <c r="AN30" i="8"/>
  <c r="AM30" i="8"/>
  <c r="AL30" i="8"/>
  <c r="BK13" i="8"/>
  <c r="BJ13" i="8"/>
  <c r="BI13" i="8"/>
  <c r="BH13" i="8"/>
  <c r="BG13" i="8"/>
  <c r="BF13" i="8"/>
  <c r="BE13" i="8"/>
  <c r="BD13" i="8"/>
  <c r="BC13" i="8"/>
  <c r="BA13" i="8"/>
  <c r="BK58" i="8"/>
  <c r="BJ58" i="8"/>
  <c r="BI58" i="8"/>
  <c r="BH58" i="8"/>
  <c r="BG58" i="8"/>
  <c r="BF58" i="8"/>
  <c r="BE58" i="8"/>
  <c r="BD58" i="8"/>
  <c r="BC58" i="8"/>
  <c r="BK81" i="8"/>
  <c r="BJ81" i="8"/>
  <c r="BI81" i="8"/>
  <c r="BH81" i="8"/>
  <c r="BG81" i="8"/>
  <c r="BF81" i="8"/>
  <c r="BE81" i="8"/>
  <c r="BD81" i="8"/>
  <c r="BC81" i="8"/>
  <c r="K75" i="9"/>
  <c r="AT86" i="9"/>
  <c r="AS86" i="9"/>
  <c r="AR86" i="9"/>
  <c r="AQ86" i="9"/>
  <c r="AP86" i="9"/>
  <c r="AO86" i="9"/>
  <c r="AN86" i="9"/>
  <c r="AM86" i="9"/>
  <c r="AL86" i="9"/>
  <c r="G29" i="3"/>
  <c r="P29" i="3"/>
  <c r="AQ27" i="9"/>
  <c r="AP27" i="9"/>
  <c r="AO27" i="9"/>
  <c r="AN27" i="9"/>
  <c r="AM27" i="9"/>
  <c r="AL27" i="9"/>
  <c r="AI27" i="9"/>
  <c r="AT27" i="9"/>
  <c r="AS27" i="9"/>
  <c r="AR27" i="9"/>
  <c r="AC43" i="8"/>
  <c r="J43" i="8"/>
  <c r="BA24" i="8"/>
  <c r="BB24" i="8"/>
  <c r="J77" i="9"/>
  <c r="P26" i="13"/>
  <c r="AF26" i="13"/>
  <c r="AF73" i="13"/>
  <c r="AF34" i="13"/>
  <c r="AF23" i="13"/>
  <c r="P23" i="13"/>
  <c r="AF79" i="13"/>
  <c r="AF92" i="13"/>
  <c r="K94" i="13"/>
  <c r="I28" i="13"/>
  <c r="K76" i="13"/>
  <c r="G41" i="13"/>
  <c r="J56" i="13"/>
  <c r="G23" i="13"/>
  <c r="AU46" i="12"/>
  <c r="AU64" i="12"/>
  <c r="AU73" i="12"/>
  <c r="AU90" i="12"/>
  <c r="AU30" i="12"/>
  <c r="AU43" i="12"/>
  <c r="J43" i="12"/>
  <c r="J39" i="12"/>
  <c r="AC76" i="12"/>
  <c r="J76" i="12"/>
  <c r="J71" i="12"/>
  <c r="AC63" i="12"/>
  <c r="J63" i="12"/>
  <c r="R62" i="12"/>
  <c r="AC42" i="12"/>
  <c r="K90" i="11"/>
  <c r="Z39" i="11"/>
  <c r="K79" i="11"/>
  <c r="Z44" i="11"/>
  <c r="Z90" i="11"/>
  <c r="I28" i="11"/>
  <c r="P27" i="11"/>
  <c r="Z27" i="11"/>
  <c r="G27" i="11"/>
  <c r="J48" i="11"/>
  <c r="Z89" i="11"/>
  <c r="K88" i="12"/>
  <c r="AC88" i="12"/>
  <c r="J37" i="11"/>
  <c r="K75" i="11"/>
  <c r="BL21" i="11"/>
  <c r="AU51" i="11"/>
  <c r="AU99" i="11"/>
  <c r="AU83" i="11"/>
  <c r="AU78" i="11"/>
  <c r="AU67" i="11"/>
  <c r="BL24" i="11"/>
  <c r="BL2" i="11"/>
  <c r="AU49" i="11"/>
  <c r="BL10" i="11"/>
  <c r="J51" i="10"/>
  <c r="P51" i="10"/>
  <c r="AC51" i="10" s="1"/>
  <c r="J45" i="10"/>
  <c r="J34" i="10"/>
  <c r="P48" i="10"/>
  <c r="J48" i="10"/>
  <c r="P79" i="10"/>
  <c r="P87" i="10"/>
  <c r="P91" i="10"/>
  <c r="P21" i="10"/>
  <c r="P22" i="10"/>
  <c r="R22" i="10"/>
  <c r="AF22" i="10" s="1"/>
  <c r="P55" i="10"/>
  <c r="AC55" i="10" s="1"/>
  <c r="P56" i="10"/>
  <c r="P57" i="10"/>
  <c r="R57" i="10" s="1"/>
  <c r="AD57" i="10" s="1"/>
  <c r="P58" i="10"/>
  <c r="R58" i="10" s="1"/>
  <c r="AF58" i="10" s="1"/>
  <c r="P59" i="10"/>
  <c r="P60" i="10"/>
  <c r="P61" i="10"/>
  <c r="P62" i="10"/>
  <c r="P63" i="10"/>
  <c r="P64" i="10"/>
  <c r="R64" i="10" s="1"/>
  <c r="AF64" i="10" s="1"/>
  <c r="P65" i="10"/>
  <c r="AC65" i="10" s="1"/>
  <c r="P66" i="10"/>
  <c r="R66" i="10" s="1"/>
  <c r="AF66" i="10" s="1"/>
  <c r="P74" i="10"/>
  <c r="R74" i="10" s="1"/>
  <c r="P53" i="10"/>
  <c r="AC53" i="10" s="1"/>
  <c r="P54" i="10"/>
  <c r="R54" i="10" s="1"/>
  <c r="P67" i="10"/>
  <c r="P75" i="10"/>
  <c r="P24" i="10"/>
  <c r="P25" i="10"/>
  <c r="P26" i="10"/>
  <c r="R26" i="10" s="1"/>
  <c r="P29" i="10"/>
  <c r="R29" i="10" s="1"/>
  <c r="P30" i="10"/>
  <c r="R30" i="10" s="1"/>
  <c r="AF30" i="10" s="1"/>
  <c r="P31" i="10"/>
  <c r="P32" i="10"/>
  <c r="P34" i="10"/>
  <c r="R34" i="10" s="1"/>
  <c r="AF34" i="10" s="1"/>
  <c r="P35" i="10"/>
  <c r="R35" i="10" s="1"/>
  <c r="P36" i="10"/>
  <c r="R36" i="10" s="1"/>
  <c r="P37" i="10"/>
  <c r="R37" i="10" s="1"/>
  <c r="P38" i="10"/>
  <c r="P39" i="10"/>
  <c r="P40" i="10"/>
  <c r="R40" i="10" s="1"/>
  <c r="AF40" i="10" s="1"/>
  <c r="P41" i="10"/>
  <c r="P42" i="10"/>
  <c r="P43" i="10"/>
  <c r="R43" i="10" s="1"/>
  <c r="P44" i="10"/>
  <c r="R44" i="10" s="1"/>
  <c r="P45" i="10"/>
  <c r="P46" i="10"/>
  <c r="P47" i="10"/>
  <c r="R47" i="10" s="1"/>
  <c r="P49" i="10"/>
  <c r="R49" i="10" s="1"/>
  <c r="AF49" i="10" s="1"/>
  <c r="P50" i="10"/>
  <c r="P52" i="10"/>
  <c r="P68" i="10"/>
  <c r="P76" i="10"/>
  <c r="P84" i="10"/>
  <c r="P94" i="10"/>
  <c r="AC94" i="10" s="1"/>
  <c r="P98" i="10"/>
  <c r="P70" i="10"/>
  <c r="P78" i="10"/>
  <c r="R78" i="10" s="1"/>
  <c r="AF78" i="10" s="1"/>
  <c r="P69" i="10"/>
  <c r="P72" i="10"/>
  <c r="R72" i="10" s="1"/>
  <c r="P86" i="10"/>
  <c r="P73" i="10"/>
  <c r="P82" i="10"/>
  <c r="P92" i="10"/>
  <c r="AC92" i="10" s="1"/>
  <c r="P93" i="10"/>
  <c r="P95" i="10"/>
  <c r="AC95" i="10" s="1"/>
  <c r="P96" i="10"/>
  <c r="P97" i="10"/>
  <c r="P85" i="10"/>
  <c r="P81" i="10"/>
  <c r="P88" i="10"/>
  <c r="AC88" i="10" s="1"/>
  <c r="P89" i="10"/>
  <c r="P90" i="10"/>
  <c r="P99" i="10"/>
  <c r="R99" i="10" s="1"/>
  <c r="AB99" i="10" s="1"/>
  <c r="P80" i="10"/>
  <c r="P83" i="10"/>
  <c r="P77" i="10"/>
  <c r="J35" i="10"/>
  <c r="J70" i="10"/>
  <c r="AH48" i="9"/>
  <c r="AA48" i="9"/>
  <c r="AH36" i="9"/>
  <c r="AA36" i="9"/>
  <c r="AE36" i="9"/>
  <c r="AZ60" i="9"/>
  <c r="AX60" i="9"/>
  <c r="AH71" i="9"/>
  <c r="AA71" i="9"/>
  <c r="AE71" i="9"/>
  <c r="AZ45" i="9"/>
  <c r="AX45" i="9"/>
  <c r="AZ75" i="9"/>
  <c r="AX75" i="9"/>
  <c r="AH62" i="9"/>
  <c r="AA62" i="9"/>
  <c r="AE62" i="9"/>
  <c r="AZ80" i="9"/>
  <c r="AX80" i="9"/>
  <c r="AH47" i="9"/>
  <c r="AH69" i="9"/>
  <c r="AA69" i="9"/>
  <c r="AE69" i="9"/>
  <c r="AH55" i="9"/>
  <c r="AA55" i="9"/>
  <c r="AE55" i="9"/>
  <c r="AH80" i="9"/>
  <c r="AA80" i="9"/>
  <c r="AE80" i="9"/>
  <c r="AH44" i="9"/>
  <c r="AZ53" i="9"/>
  <c r="AX53" i="9"/>
  <c r="AZ6" i="9"/>
  <c r="AX6" i="9"/>
  <c r="AZ15" i="9"/>
  <c r="AX15" i="9"/>
  <c r="AZ72" i="9"/>
  <c r="AX72" i="9"/>
  <c r="AX43" i="9"/>
  <c r="AH83" i="9"/>
  <c r="AA83" i="9"/>
  <c r="AE83" i="9"/>
  <c r="AZ23" i="9"/>
  <c r="AX23" i="9"/>
  <c r="AZ33" i="9"/>
  <c r="AX33" i="9"/>
  <c r="AZ56" i="9"/>
  <c r="AX56" i="9"/>
  <c r="AZ29" i="9"/>
  <c r="AX29" i="9"/>
  <c r="AZ65" i="9"/>
  <c r="AX65" i="9"/>
  <c r="AZ73" i="9"/>
  <c r="AX73" i="9"/>
  <c r="AZ8" i="9"/>
  <c r="AX8" i="9"/>
  <c r="AH22" i="9"/>
  <c r="AZ30" i="9"/>
  <c r="AX30" i="9"/>
  <c r="AH91" i="9"/>
  <c r="AA91" i="9"/>
  <c r="AE91" i="9"/>
  <c r="AZ39" i="9"/>
  <c r="AX39" i="9"/>
  <c r="AZ50" i="9"/>
  <c r="AX50" i="9"/>
  <c r="AH74" i="9"/>
  <c r="AA74" i="9"/>
  <c r="AE74" i="9"/>
  <c r="AH85" i="9"/>
  <c r="AA85" i="9"/>
  <c r="AE85" i="9"/>
  <c r="AZ35" i="9"/>
  <c r="AX35" i="9"/>
  <c r="AH41" i="9"/>
  <c r="AA41" i="9"/>
  <c r="AE41" i="9"/>
  <c r="AZ14" i="9"/>
  <c r="AX14" i="9"/>
  <c r="AZ11" i="9"/>
  <c r="AX11" i="9"/>
  <c r="AZ13" i="9"/>
  <c r="AX13" i="9"/>
  <c r="AZ37" i="9"/>
  <c r="AX37" i="9"/>
  <c r="AZ83" i="9"/>
  <c r="AX83" i="9"/>
  <c r="AZ5" i="9"/>
  <c r="AX5" i="9"/>
  <c r="AZ81" i="9"/>
  <c r="AX81" i="9"/>
  <c r="AH59" i="9"/>
  <c r="AA59" i="9"/>
  <c r="AE59" i="9"/>
  <c r="AZ63" i="9"/>
  <c r="AX63" i="9"/>
  <c r="AZ46" i="9"/>
  <c r="AX46" i="9"/>
  <c r="AZ3" i="9"/>
  <c r="AX3" i="9"/>
  <c r="AZ16" i="9"/>
  <c r="AX16" i="9"/>
  <c r="AZ66" i="9"/>
  <c r="AX66" i="9"/>
  <c r="AZ44" i="9"/>
  <c r="AX44" i="9"/>
  <c r="AH54" i="9"/>
  <c r="AA54" i="9"/>
  <c r="AE54" i="9"/>
  <c r="AH51" i="9"/>
  <c r="AA51" i="9"/>
  <c r="AE51" i="9"/>
  <c r="AZ79" i="9"/>
  <c r="AX79" i="9"/>
  <c r="AH57" i="9"/>
  <c r="AA57" i="9"/>
  <c r="AE57" i="9"/>
  <c r="AZ82" i="9"/>
  <c r="AX82" i="9"/>
  <c r="AZ69" i="9"/>
  <c r="AX69" i="9"/>
  <c r="AH64" i="9"/>
  <c r="AA64" i="9"/>
  <c r="AE64" i="9"/>
  <c r="AZ27" i="9"/>
  <c r="AX27" i="9"/>
  <c r="AH95" i="9"/>
  <c r="AA95" i="9"/>
  <c r="AE95" i="9"/>
  <c r="AZ76" i="9"/>
  <c r="AX76" i="9"/>
  <c r="AH34" i="9"/>
  <c r="AA34" i="9"/>
  <c r="AE34" i="9"/>
  <c r="AH67" i="9"/>
  <c r="AA67" i="9"/>
  <c r="AE67" i="9"/>
  <c r="AZ78" i="9"/>
  <c r="AX78" i="9"/>
  <c r="AH52" i="9"/>
  <c r="AA52" i="9"/>
  <c r="AE52" i="9"/>
  <c r="AZ68" i="9"/>
  <c r="AX68" i="9"/>
  <c r="AH72" i="9"/>
  <c r="AA72" i="9"/>
  <c r="AE72" i="9"/>
  <c r="AH84" i="9"/>
  <c r="AA84" i="9"/>
  <c r="AE84" i="9"/>
  <c r="AZ24" i="9"/>
  <c r="AX24" i="9"/>
  <c r="AZ84" i="9"/>
  <c r="AX84" i="9"/>
  <c r="AA44" i="9"/>
  <c r="AE44" i="9"/>
  <c r="P52" i="3"/>
  <c r="G52" i="3"/>
  <c r="J52" i="3"/>
  <c r="AF40" i="8"/>
  <c r="AC70" i="8"/>
  <c r="J70" i="8"/>
  <c r="AT52" i="8"/>
  <c r="AS52" i="8"/>
  <c r="AR52" i="8"/>
  <c r="AQ52" i="8"/>
  <c r="AP52" i="8"/>
  <c r="AO52" i="8"/>
  <c r="AN52" i="8"/>
  <c r="AM52" i="8"/>
  <c r="AL52" i="8"/>
  <c r="S79" i="3"/>
  <c r="J40" i="2"/>
  <c r="S40" i="2"/>
  <c r="U40" i="2"/>
  <c r="AC72" i="8"/>
  <c r="K72" i="8"/>
  <c r="J33" i="8"/>
  <c r="AC33" i="8"/>
  <c r="BK34" i="8"/>
  <c r="BJ34" i="8"/>
  <c r="BI34" i="8"/>
  <c r="BH34" i="8"/>
  <c r="BG34" i="8"/>
  <c r="BF34" i="8"/>
  <c r="BE34" i="8"/>
  <c r="BD34" i="8"/>
  <c r="BC34" i="8"/>
  <c r="BA34" i="8"/>
  <c r="BK10" i="8"/>
  <c r="BJ10" i="8"/>
  <c r="BI10" i="8"/>
  <c r="BH10" i="8"/>
  <c r="BG10" i="8"/>
  <c r="BF10" i="8"/>
  <c r="BE10" i="8"/>
  <c r="BD10" i="8"/>
  <c r="BC10" i="8"/>
  <c r="BK76" i="8"/>
  <c r="BJ76" i="8"/>
  <c r="BI76" i="8"/>
  <c r="BH76" i="8"/>
  <c r="BG76" i="8"/>
  <c r="BF76" i="8"/>
  <c r="BE76" i="8"/>
  <c r="BD76" i="8"/>
  <c r="BC76" i="8"/>
  <c r="BB76" i="8"/>
  <c r="BK51" i="8"/>
  <c r="BJ51" i="8"/>
  <c r="BI51" i="8"/>
  <c r="BH51" i="8"/>
  <c r="BG51" i="8"/>
  <c r="BF51" i="8"/>
  <c r="BE51" i="8"/>
  <c r="BD51" i="8"/>
  <c r="BC51" i="8"/>
  <c r="BK37" i="8"/>
  <c r="BJ37" i="8"/>
  <c r="BI37" i="8"/>
  <c r="BH37" i="8"/>
  <c r="BG37" i="8"/>
  <c r="BF37" i="8"/>
  <c r="BE37" i="8"/>
  <c r="BD37" i="8"/>
  <c r="BC37" i="8"/>
  <c r="AT42" i="8"/>
  <c r="AS42" i="8"/>
  <c r="AR42" i="8"/>
  <c r="AQ42" i="8"/>
  <c r="AP42" i="8"/>
  <c r="AO42" i="8"/>
  <c r="AN42" i="8"/>
  <c r="AM42" i="8"/>
  <c r="AL42" i="8"/>
  <c r="BK49" i="8"/>
  <c r="BJ49" i="8"/>
  <c r="BI49" i="8"/>
  <c r="BH49" i="8"/>
  <c r="BG49" i="8"/>
  <c r="BF49" i="8"/>
  <c r="BE49" i="8"/>
  <c r="BD49" i="8"/>
  <c r="BC49" i="8"/>
  <c r="AC44" i="8"/>
  <c r="J44" i="8"/>
  <c r="R44" i="8"/>
  <c r="AT24" i="9"/>
  <c r="AS24" i="9"/>
  <c r="AR24" i="9"/>
  <c r="AQ24" i="9"/>
  <c r="AP24" i="9"/>
  <c r="AO24" i="9"/>
  <c r="AN24" i="9"/>
  <c r="AM24" i="9"/>
  <c r="AL24" i="9"/>
  <c r="AT77" i="9"/>
  <c r="AS77" i="9"/>
  <c r="AR77" i="9"/>
  <c r="AQ77" i="9"/>
  <c r="AP77" i="9"/>
  <c r="AO77" i="9"/>
  <c r="AN77" i="9"/>
  <c r="AM77" i="9"/>
  <c r="AL77" i="9"/>
  <c r="AI77" i="9"/>
  <c r="J65" i="6"/>
  <c r="BA25" i="13"/>
  <c r="BA33" i="13"/>
  <c r="BA41" i="13"/>
  <c r="BA49" i="13"/>
  <c r="BA32" i="13"/>
  <c r="BA40" i="13"/>
  <c r="BA48" i="13"/>
  <c r="BA56" i="13"/>
  <c r="BA31" i="13"/>
  <c r="BA39" i="13"/>
  <c r="BA38" i="13"/>
  <c r="BA54" i="13"/>
  <c r="BA45" i="13"/>
  <c r="BA53" i="13"/>
  <c r="BA28" i="13"/>
  <c r="BA36" i="13"/>
  <c r="BA44" i="13"/>
  <c r="BA52" i="13"/>
  <c r="BA60" i="13"/>
  <c r="BA42" i="13"/>
  <c r="BA67" i="13"/>
  <c r="BA75" i="13"/>
  <c r="BA91" i="13"/>
  <c r="BA59" i="13"/>
  <c r="BA66" i="13"/>
  <c r="BA74" i="13"/>
  <c r="BA82" i="13"/>
  <c r="BA64" i="13"/>
  <c r="BA72" i="13"/>
  <c r="BA80" i="13"/>
  <c r="BA88" i="13"/>
  <c r="BA26" i="13"/>
  <c r="BA58" i="13"/>
  <c r="BA63" i="13"/>
  <c r="BA71" i="13"/>
  <c r="BA79" i="13"/>
  <c r="BA87" i="13"/>
  <c r="BA27" i="13"/>
  <c r="BA50" i="13"/>
  <c r="BA57" i="13"/>
  <c r="BA68" i="13"/>
  <c r="BA76" i="13"/>
  <c r="BA84" i="13"/>
  <c r="BA92" i="13"/>
  <c r="BA35" i="13"/>
  <c r="BA85" i="13"/>
  <c r="BA81" i="13"/>
  <c r="BA21" i="13"/>
  <c r="BA70" i="13"/>
  <c r="BA77" i="13"/>
  <c r="BA95" i="13"/>
  <c r="BA73" i="13"/>
  <c r="BA94" i="13"/>
  <c r="BA34" i="13"/>
  <c r="BA65" i="13"/>
  <c r="BA93" i="13"/>
  <c r="BR5" i="13"/>
  <c r="BA96" i="13"/>
  <c r="BA69" i="13"/>
  <c r="BA62" i="13"/>
  <c r="BR2" i="13"/>
  <c r="BR7" i="13"/>
  <c r="BR16" i="13"/>
  <c r="BR17" i="13"/>
  <c r="BR3" i="13"/>
  <c r="BR20" i="13"/>
  <c r="BR22" i="13"/>
  <c r="BR24" i="13"/>
  <c r="BA86" i="13"/>
  <c r="BR6" i="13"/>
  <c r="BR11" i="13"/>
  <c r="BR12" i="13"/>
  <c r="BA89" i="13"/>
  <c r="BR4" i="13"/>
  <c r="BR33" i="13"/>
  <c r="BR41" i="13"/>
  <c r="BR13" i="13"/>
  <c r="BR30" i="13"/>
  <c r="BR38" i="13"/>
  <c r="BR46" i="13"/>
  <c r="BR27" i="13"/>
  <c r="BR35" i="13"/>
  <c r="BR43" i="13"/>
  <c r="BR9" i="13"/>
  <c r="BR18" i="13"/>
  <c r="BR32" i="13"/>
  <c r="BR40" i="13"/>
  <c r="BR48" i="13"/>
  <c r="BR19" i="13"/>
  <c r="BR23" i="13"/>
  <c r="BR28" i="13"/>
  <c r="BR37" i="13"/>
  <c r="BR45" i="13"/>
  <c r="BR53" i="13"/>
  <c r="BR15" i="13"/>
  <c r="BR36" i="13"/>
  <c r="BR44" i="13"/>
  <c r="BR52" i="13"/>
  <c r="BR34" i="13"/>
  <c r="BR54" i="13"/>
  <c r="BR64" i="13"/>
  <c r="BR72" i="13"/>
  <c r="BR47" i="13"/>
  <c r="BR55" i="13"/>
  <c r="BR57" i="13"/>
  <c r="BR61" i="13"/>
  <c r="BR56" i="13"/>
  <c r="BR58" i="13"/>
  <c r="BR14" i="13"/>
  <c r="BR39" i="13"/>
  <c r="BR63" i="13"/>
  <c r="BR49" i="13"/>
  <c r="BR51" i="13"/>
  <c r="BR60" i="13"/>
  <c r="BR68" i="13"/>
  <c r="BR10" i="13"/>
  <c r="BR26" i="13"/>
  <c r="BR31" i="13"/>
  <c r="BR65" i="13"/>
  <c r="BR73" i="13"/>
  <c r="BR79" i="13"/>
  <c r="BR8" i="13"/>
  <c r="BR66" i="13"/>
  <c r="BR84" i="13"/>
  <c r="BR59" i="13"/>
  <c r="BR67" i="13"/>
  <c r="BR81" i="13"/>
  <c r="BR21" i="13"/>
  <c r="BR78" i="13"/>
  <c r="BR62" i="13"/>
  <c r="BR74" i="13"/>
  <c r="BR80" i="13"/>
  <c r="BR42" i="13"/>
  <c r="BR75" i="13"/>
  <c r="BR77" i="13"/>
  <c r="BR83" i="13"/>
  <c r="BR69" i="13"/>
  <c r="BR76" i="13"/>
  <c r="BR82" i="13"/>
  <c r="BR50" i="13"/>
  <c r="BR71" i="13"/>
  <c r="BR25" i="13"/>
  <c r="BR70" i="13"/>
  <c r="BR29" i="13"/>
  <c r="J54" i="13"/>
  <c r="AF71" i="13"/>
  <c r="I27" i="13"/>
  <c r="R58" i="13"/>
  <c r="AU52" i="12"/>
  <c r="AU84" i="12"/>
  <c r="BL17" i="12"/>
  <c r="BL22" i="12"/>
  <c r="BL29" i="12"/>
  <c r="BL53" i="12"/>
  <c r="AU63" i="12"/>
  <c r="AU95" i="12"/>
  <c r="BL13" i="12"/>
  <c r="BL30" i="12"/>
  <c r="AU44" i="12"/>
  <c r="AU76" i="12"/>
  <c r="BL14" i="12"/>
  <c r="BL23" i="12"/>
  <c r="BL31" i="12"/>
  <c r="BL33" i="12"/>
  <c r="BL35" i="12"/>
  <c r="BL37" i="12"/>
  <c r="BL39" i="12"/>
  <c r="BL41" i="12"/>
  <c r="BL43" i="12"/>
  <c r="BL45" i="12"/>
  <c r="BL47" i="12"/>
  <c r="BL49" i="12"/>
  <c r="BL51" i="12"/>
  <c r="BL2" i="12"/>
  <c r="AU55" i="12"/>
  <c r="AU87" i="12"/>
  <c r="BL15" i="12"/>
  <c r="BL18" i="12"/>
  <c r="BL24" i="12"/>
  <c r="AU36" i="12"/>
  <c r="AU68" i="12"/>
  <c r="AU99" i="12"/>
  <c r="BL11" i="12"/>
  <c r="AU47" i="12"/>
  <c r="AU79" i="12"/>
  <c r="AU98" i="12"/>
  <c r="BL16" i="12"/>
  <c r="BL26" i="12"/>
  <c r="AU39" i="12"/>
  <c r="BL27" i="12"/>
  <c r="BL50" i="12"/>
  <c r="BL54" i="12"/>
  <c r="BL73" i="12"/>
  <c r="BL81" i="12"/>
  <c r="AU92" i="12"/>
  <c r="AU97" i="12"/>
  <c r="BL40" i="12"/>
  <c r="BL42" i="12"/>
  <c r="BL44" i="12"/>
  <c r="BL46" i="12"/>
  <c r="BL59" i="12"/>
  <c r="BL61" i="12"/>
  <c r="BL63" i="12"/>
  <c r="BL65" i="12"/>
  <c r="BL70" i="12"/>
  <c r="BL78" i="12"/>
  <c r="BL86" i="12"/>
  <c r="BL25" i="12"/>
  <c r="BL32" i="12"/>
  <c r="BL48" i="12"/>
  <c r="BL67" i="12"/>
  <c r="AU60" i="12"/>
  <c r="BL21" i="12"/>
  <c r="BL34" i="12"/>
  <c r="BL55" i="12"/>
  <c r="BL72" i="12"/>
  <c r="BL80" i="12"/>
  <c r="BL28" i="12"/>
  <c r="BL36" i="12"/>
  <c r="BL56" i="12"/>
  <c r="BL57" i="12"/>
  <c r="BL69" i="12"/>
  <c r="BL77" i="12"/>
  <c r="BL12" i="12"/>
  <c r="BL38" i="12"/>
  <c r="BL60" i="12"/>
  <c r="BL62" i="12"/>
  <c r="BL64" i="12"/>
  <c r="BL66" i="12"/>
  <c r="BL74" i="12"/>
  <c r="BL82" i="12"/>
  <c r="AU71" i="12"/>
  <c r="BL19" i="12"/>
  <c r="BL20" i="12"/>
  <c r="BL52" i="12"/>
  <c r="BL58" i="12"/>
  <c r="BL75" i="12"/>
  <c r="BL83" i="12"/>
  <c r="BL79" i="12"/>
  <c r="BL85" i="12"/>
  <c r="BL71" i="12"/>
  <c r="BL84" i="12"/>
  <c r="BL68" i="12"/>
  <c r="BL76" i="12"/>
  <c r="AU93" i="12"/>
  <c r="AU27" i="12"/>
  <c r="AU56" i="12"/>
  <c r="AU65" i="12"/>
  <c r="AU82" i="12"/>
  <c r="AU22" i="12"/>
  <c r="AU35" i="12"/>
  <c r="BL5" i="12"/>
  <c r="J45" i="12"/>
  <c r="I27" i="12"/>
  <c r="J34" i="12"/>
  <c r="AC89" i="12"/>
  <c r="K89" i="12"/>
  <c r="R89" i="12"/>
  <c r="AC62" i="12"/>
  <c r="J62" i="12"/>
  <c r="J65" i="12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68" i="11"/>
  <c r="BL22" i="11"/>
  <c r="BL70" i="11"/>
  <c r="BL19" i="11"/>
  <c r="BL20" i="11"/>
  <c r="BL32" i="11"/>
  <c r="BL71" i="11"/>
  <c r="BL72" i="11"/>
  <c r="BL80" i="11"/>
  <c r="BL73" i="11"/>
  <c r="BL81" i="11"/>
  <c r="BL53" i="11"/>
  <c r="BL54" i="11"/>
  <c r="BL67" i="11"/>
  <c r="BL75" i="11"/>
  <c r="BL55" i="11"/>
  <c r="BL64" i="11"/>
  <c r="BL69" i="11"/>
  <c r="BL76" i="11"/>
  <c r="BL78" i="11"/>
  <c r="BL86" i="11"/>
  <c r="BL79" i="11"/>
  <c r="BL82" i="11"/>
  <c r="BL57" i="11"/>
  <c r="BL60" i="11"/>
  <c r="BL63" i="11"/>
  <c r="BL74" i="11"/>
  <c r="BL85" i="11"/>
  <c r="BL66" i="11"/>
  <c r="BL77" i="11"/>
  <c r="BL59" i="11"/>
  <c r="BL84" i="11"/>
  <c r="BL56" i="11"/>
  <c r="BL62" i="11"/>
  <c r="BL65" i="11"/>
  <c r="BL83" i="11"/>
  <c r="BL12" i="11"/>
  <c r="BL58" i="11"/>
  <c r="BL61" i="11"/>
  <c r="AC93" i="12"/>
  <c r="AC81" i="12"/>
  <c r="K81" i="12"/>
  <c r="Z91" i="11"/>
  <c r="Z42" i="11"/>
  <c r="G42" i="11"/>
  <c r="AU42" i="11"/>
  <c r="Z88" i="11"/>
  <c r="G88" i="11"/>
  <c r="P88" i="11"/>
  <c r="Z21" i="11"/>
  <c r="AC41" i="11"/>
  <c r="J41" i="11"/>
  <c r="K98" i="11"/>
  <c r="Z23" i="11"/>
  <c r="P23" i="11"/>
  <c r="K95" i="11"/>
  <c r="Z43" i="11"/>
  <c r="K83" i="11"/>
  <c r="J61" i="11"/>
  <c r="BL16" i="11"/>
  <c r="AU34" i="11"/>
  <c r="AU98" i="11"/>
  <c r="AU90" i="11"/>
  <c r="AU82" i="11"/>
  <c r="AU70" i="11"/>
  <c r="BL31" i="11"/>
  <c r="BL23" i="11"/>
  <c r="AU58" i="11"/>
  <c r="AU41" i="11"/>
  <c r="BL9" i="11"/>
  <c r="AU26" i="11"/>
  <c r="AU53" i="11"/>
  <c r="AC54" i="10"/>
  <c r="J54" i="10"/>
  <c r="AC43" i="10"/>
  <c r="J43" i="10"/>
  <c r="AC66" i="10"/>
  <c r="J66" i="10"/>
  <c r="J63" i="10"/>
  <c r="G53" i="2"/>
  <c r="P53" i="2"/>
  <c r="K78" i="10"/>
  <c r="J33" i="9"/>
  <c r="K96" i="9"/>
  <c r="AT27" i="8"/>
  <c r="AS27" i="8"/>
  <c r="AR27" i="8"/>
  <c r="AQ27" i="8"/>
  <c r="AP27" i="8"/>
  <c r="AO27" i="8"/>
  <c r="AN27" i="8"/>
  <c r="AM27" i="8"/>
  <c r="AL27" i="8"/>
  <c r="K73" i="8"/>
  <c r="R73" i="8"/>
  <c r="AC73" i="8"/>
  <c r="BB47" i="9"/>
  <c r="AZ47" i="9"/>
  <c r="AX47" i="9"/>
  <c r="BA47" i="9"/>
  <c r="AT87" i="8"/>
  <c r="AS87" i="8"/>
  <c r="AR87" i="8"/>
  <c r="AQ87" i="8"/>
  <c r="AP87" i="8"/>
  <c r="AO87" i="8"/>
  <c r="AN87" i="8"/>
  <c r="AM87" i="8"/>
  <c r="AL87" i="8"/>
  <c r="AT28" i="9"/>
  <c r="AS28" i="9"/>
  <c r="AR28" i="9"/>
  <c r="AQ28" i="9"/>
  <c r="AP28" i="9"/>
  <c r="AO28" i="9"/>
  <c r="AN28" i="9"/>
  <c r="AM28" i="9"/>
  <c r="AL28" i="9"/>
  <c r="AJ28" i="9"/>
  <c r="AT33" i="8"/>
  <c r="AS33" i="8"/>
  <c r="AR33" i="8"/>
  <c r="AQ33" i="8"/>
  <c r="AP33" i="8"/>
  <c r="AO33" i="8"/>
  <c r="AN33" i="8"/>
  <c r="AM33" i="8"/>
  <c r="AL33" i="8"/>
  <c r="AI33" i="8"/>
  <c r="BK28" i="8"/>
  <c r="BJ28" i="8"/>
  <c r="BI28" i="8"/>
  <c r="BH28" i="8"/>
  <c r="BG28" i="8"/>
  <c r="BF28" i="8"/>
  <c r="BE28" i="8"/>
  <c r="BD28" i="8"/>
  <c r="BC28" i="8"/>
  <c r="BK36" i="8"/>
  <c r="BJ36" i="8"/>
  <c r="BI36" i="8"/>
  <c r="BH36" i="8"/>
  <c r="BG36" i="8"/>
  <c r="BF36" i="8"/>
  <c r="BE36" i="8"/>
  <c r="BD36" i="8"/>
  <c r="BC36" i="8"/>
  <c r="BA36" i="8"/>
  <c r="BK78" i="8"/>
  <c r="BJ78" i="8"/>
  <c r="BI78" i="8"/>
  <c r="BH78" i="8"/>
  <c r="BG78" i="8"/>
  <c r="BF78" i="8"/>
  <c r="BE78" i="8"/>
  <c r="BD78" i="8"/>
  <c r="BC78" i="8"/>
  <c r="BA78" i="8"/>
  <c r="BK70" i="8"/>
  <c r="BJ70" i="8"/>
  <c r="BI70" i="8"/>
  <c r="BH70" i="8"/>
  <c r="BG70" i="8"/>
  <c r="BF70" i="8"/>
  <c r="BE70" i="8"/>
  <c r="BD70" i="8"/>
  <c r="BC70" i="8"/>
  <c r="BB70" i="8"/>
  <c r="BJ67" i="8"/>
  <c r="BI67" i="8"/>
  <c r="BH67" i="8"/>
  <c r="BG67" i="8"/>
  <c r="BF67" i="8"/>
  <c r="BE67" i="8"/>
  <c r="BD67" i="8"/>
  <c r="BC67" i="8"/>
  <c r="BA67" i="8"/>
  <c r="BK67" i="8"/>
  <c r="AT34" i="8"/>
  <c r="AS34" i="8"/>
  <c r="AR34" i="8"/>
  <c r="AQ34" i="8"/>
  <c r="AP34" i="8"/>
  <c r="AO34" i="8"/>
  <c r="AN34" i="8"/>
  <c r="AM34" i="8"/>
  <c r="AL34" i="8"/>
  <c r="BK52" i="8"/>
  <c r="BJ52" i="8"/>
  <c r="BI52" i="8"/>
  <c r="BH52" i="8"/>
  <c r="BG52" i="8"/>
  <c r="BF52" i="8"/>
  <c r="BE52" i="8"/>
  <c r="BD52" i="8"/>
  <c r="BC52" i="8"/>
  <c r="BA52" i="8"/>
  <c r="K86" i="9"/>
  <c r="I27" i="9"/>
  <c r="AT25" i="9"/>
  <c r="AS25" i="9"/>
  <c r="AR25" i="9"/>
  <c r="AQ25" i="9"/>
  <c r="AP25" i="9"/>
  <c r="AO25" i="9"/>
  <c r="AN25" i="9"/>
  <c r="AM25" i="9"/>
  <c r="AL25" i="9"/>
  <c r="AI25" i="9"/>
  <c r="I24" i="9"/>
  <c r="AT25" i="8"/>
  <c r="AS25" i="8"/>
  <c r="AR25" i="8"/>
  <c r="AQ25" i="8"/>
  <c r="AP25" i="8"/>
  <c r="AO25" i="8"/>
  <c r="AN25" i="8"/>
  <c r="AM25" i="8"/>
  <c r="AL25" i="8"/>
  <c r="AF36" i="8"/>
  <c r="AF32" i="13"/>
  <c r="AF93" i="13"/>
  <c r="AF68" i="13"/>
  <c r="P84" i="13"/>
  <c r="AF84" i="13"/>
  <c r="G68" i="13"/>
  <c r="K75" i="13"/>
  <c r="K82" i="13"/>
  <c r="G69" i="13"/>
  <c r="G48" i="13"/>
  <c r="J63" i="13"/>
  <c r="AF94" i="13"/>
  <c r="AF96" i="13"/>
  <c r="P85" i="13"/>
  <c r="R85" i="13" s="1"/>
  <c r="AF85" i="13"/>
  <c r="AF60" i="13"/>
  <c r="I22" i="13"/>
  <c r="AF76" i="13"/>
  <c r="G93" i="13"/>
  <c r="G60" i="13"/>
  <c r="J67" i="13"/>
  <c r="G26" i="13"/>
  <c r="G74" i="13"/>
  <c r="G89" i="13"/>
  <c r="I21" i="12"/>
  <c r="AU85" i="12"/>
  <c r="AU94" i="12"/>
  <c r="AU26" i="12"/>
  <c r="AU48" i="12"/>
  <c r="AU57" i="12"/>
  <c r="AU74" i="12"/>
  <c r="AU91" i="12"/>
  <c r="AU29" i="12"/>
  <c r="BL4" i="12"/>
  <c r="J47" i="12"/>
  <c r="AC78" i="12"/>
  <c r="K78" i="12"/>
  <c r="R63" i="12"/>
  <c r="R68" i="12"/>
  <c r="AF68" i="12" s="1"/>
  <c r="AC75" i="12"/>
  <c r="AC46" i="12"/>
  <c r="G85" i="11"/>
  <c r="G39" i="11"/>
  <c r="K82" i="11"/>
  <c r="I30" i="11"/>
  <c r="Z28" i="11"/>
  <c r="Z36" i="11"/>
  <c r="Z82" i="11"/>
  <c r="Z96" i="11"/>
  <c r="P96" i="11"/>
  <c r="G54" i="11"/>
  <c r="Z93" i="11"/>
  <c r="P93" i="11"/>
  <c r="J40" i="11"/>
  <c r="Z81" i="11"/>
  <c r="AU74" i="11"/>
  <c r="BL18" i="11"/>
  <c r="AU97" i="11"/>
  <c r="AU89" i="11"/>
  <c r="AU81" i="11"/>
  <c r="AU62" i="11"/>
  <c r="BL30" i="11"/>
  <c r="AU72" i="11"/>
  <c r="AU55" i="11"/>
  <c r="AU33" i="11"/>
  <c r="AU43" i="11"/>
  <c r="BL8" i="11"/>
  <c r="AU45" i="11"/>
  <c r="K57" i="10"/>
  <c r="J52" i="10"/>
  <c r="J42" i="10"/>
  <c r="J42" i="9"/>
  <c r="G47" i="2"/>
  <c r="P47" i="2"/>
  <c r="K73" i="9"/>
  <c r="J64" i="9"/>
  <c r="K97" i="9"/>
  <c r="G66" i="3"/>
  <c r="K66" i="3"/>
  <c r="P66" i="3"/>
  <c r="S66" i="3"/>
  <c r="AC27" i="8"/>
  <c r="AC28" i="8"/>
  <c r="K87" i="8"/>
  <c r="AC87" i="8"/>
  <c r="AA47" i="9"/>
  <c r="AT29" i="8"/>
  <c r="AS29" i="8"/>
  <c r="AR29" i="8"/>
  <c r="AQ29" i="8"/>
  <c r="AP29" i="8"/>
  <c r="AO29" i="8"/>
  <c r="AN29" i="8"/>
  <c r="AM29" i="8"/>
  <c r="AL29" i="8"/>
  <c r="AI29" i="8"/>
  <c r="S34" i="6"/>
  <c r="AT69" i="8"/>
  <c r="AS69" i="8"/>
  <c r="AR69" i="8"/>
  <c r="AQ69" i="8"/>
  <c r="AP69" i="8"/>
  <c r="AO69" i="8"/>
  <c r="AN69" i="8"/>
  <c r="AM69" i="8"/>
  <c r="AL69" i="8"/>
  <c r="AI69" i="8"/>
  <c r="AT36" i="8"/>
  <c r="AS36" i="8"/>
  <c r="AR36" i="8"/>
  <c r="AQ36" i="8"/>
  <c r="AP36" i="8"/>
  <c r="AO36" i="8"/>
  <c r="AN36" i="8"/>
  <c r="AM36" i="8"/>
  <c r="AL36" i="8"/>
  <c r="BK31" i="8"/>
  <c r="BJ31" i="8"/>
  <c r="BI31" i="8"/>
  <c r="BH31" i="8"/>
  <c r="BG31" i="8"/>
  <c r="BF31" i="8"/>
  <c r="BE31" i="8"/>
  <c r="BD31" i="8"/>
  <c r="BC31" i="8"/>
  <c r="BA31" i="8"/>
  <c r="BK4" i="8"/>
  <c r="BJ4" i="8"/>
  <c r="BI4" i="8"/>
  <c r="BH4" i="8"/>
  <c r="BG4" i="8"/>
  <c r="BF4" i="8"/>
  <c r="BE4" i="8"/>
  <c r="BD4" i="8"/>
  <c r="BC4" i="8"/>
  <c r="BK26" i="8"/>
  <c r="BJ26" i="8"/>
  <c r="BI26" i="8"/>
  <c r="BH26" i="8"/>
  <c r="BG26" i="8"/>
  <c r="BF26" i="8"/>
  <c r="BE26" i="8"/>
  <c r="BD26" i="8"/>
  <c r="BC26" i="8"/>
  <c r="BB26" i="8"/>
  <c r="BK59" i="8"/>
  <c r="BJ59" i="8"/>
  <c r="BI59" i="8"/>
  <c r="BH59" i="8"/>
  <c r="BG59" i="8"/>
  <c r="BF59" i="8"/>
  <c r="BE59" i="8"/>
  <c r="BD59" i="8"/>
  <c r="BC59" i="8"/>
  <c r="BK84" i="8"/>
  <c r="BJ84" i="8"/>
  <c r="BI84" i="8"/>
  <c r="BH84" i="8"/>
  <c r="BG84" i="8"/>
  <c r="BF84" i="8"/>
  <c r="BE84" i="8"/>
  <c r="BD84" i="8"/>
  <c r="BC84" i="8"/>
  <c r="BA84" i="8"/>
  <c r="AT48" i="8"/>
  <c r="AS48" i="8"/>
  <c r="AR48" i="8"/>
  <c r="AQ48" i="8"/>
  <c r="AP48" i="8"/>
  <c r="AO48" i="8"/>
  <c r="AN48" i="8"/>
  <c r="AM48" i="8"/>
  <c r="AL48" i="8"/>
  <c r="AK48" i="8"/>
  <c r="BK57" i="8"/>
  <c r="BJ57" i="8"/>
  <c r="BI57" i="8"/>
  <c r="BH57" i="8"/>
  <c r="BG57" i="8"/>
  <c r="BF57" i="8"/>
  <c r="BE57" i="8"/>
  <c r="BD57" i="8"/>
  <c r="BC57" i="8"/>
  <c r="BB57" i="8"/>
  <c r="I25" i="9"/>
  <c r="S81" i="3"/>
  <c r="K78" i="9"/>
  <c r="AC57" i="8"/>
  <c r="K57" i="8"/>
  <c r="AT21" i="8"/>
  <c r="AS21" i="8"/>
  <c r="AR21" i="8"/>
  <c r="AQ21" i="8"/>
  <c r="AP21" i="8"/>
  <c r="AO21" i="8"/>
  <c r="AN21" i="8"/>
  <c r="AM21" i="8"/>
  <c r="AL21" i="8"/>
  <c r="S70" i="6"/>
  <c r="R65" i="8"/>
  <c r="BA22" i="13"/>
  <c r="AF40" i="13"/>
  <c r="AF88" i="13"/>
  <c r="P52" i="13"/>
  <c r="AF52" i="13"/>
  <c r="AF65" i="13"/>
  <c r="J33" i="13"/>
  <c r="J53" i="13"/>
  <c r="G52" i="13"/>
  <c r="J59" i="13"/>
  <c r="G66" i="13"/>
  <c r="G21" i="13"/>
  <c r="G81" i="13"/>
  <c r="G96" i="13"/>
  <c r="AU77" i="12"/>
  <c r="AU86" i="12"/>
  <c r="AU40" i="12"/>
  <c r="AU49" i="12"/>
  <c r="AU66" i="12"/>
  <c r="AU83" i="12"/>
  <c r="AU21" i="12"/>
  <c r="BL3" i="12"/>
  <c r="I30" i="12"/>
  <c r="AC30" i="12"/>
  <c r="AC96" i="12"/>
  <c r="K96" i="12"/>
  <c r="J66" i="12"/>
  <c r="R65" i="12"/>
  <c r="Z32" i="11"/>
  <c r="R86" i="12"/>
  <c r="Z83" i="11"/>
  <c r="Z34" i="11"/>
  <c r="Z80" i="11"/>
  <c r="I22" i="11"/>
  <c r="Z24" i="11"/>
  <c r="AU24" i="11"/>
  <c r="G33" i="11"/>
  <c r="Z49" i="11"/>
  <c r="G89" i="11"/>
  <c r="G51" i="11"/>
  <c r="G86" i="11"/>
  <c r="Z35" i="11"/>
  <c r="R35" i="11"/>
  <c r="Z30" i="11"/>
  <c r="J63" i="11"/>
  <c r="G80" i="11"/>
  <c r="AU66" i="11"/>
  <c r="BL11" i="11"/>
  <c r="AU96" i="11"/>
  <c r="AU88" i="11"/>
  <c r="AU80" i="11"/>
  <c r="AU57" i="11"/>
  <c r="BL29" i="11"/>
  <c r="AU64" i="11"/>
  <c r="AU52" i="11"/>
  <c r="AU29" i="11"/>
  <c r="AU35" i="11"/>
  <c r="BL7" i="11"/>
  <c r="AU37" i="11"/>
  <c r="K80" i="10"/>
  <c r="G23" i="10"/>
  <c r="Z25" i="10"/>
  <c r="G25" i="10"/>
  <c r="AC58" i="10"/>
  <c r="K58" i="10"/>
  <c r="J48" i="9"/>
  <c r="AE48" i="9"/>
  <c r="N49" i="2"/>
  <c r="S49" i="2"/>
  <c r="U49" i="2"/>
  <c r="K49" i="2"/>
  <c r="J50" i="9"/>
  <c r="E24" i="5"/>
  <c r="F47" i="3"/>
  <c r="AT98" i="9"/>
  <c r="AS98" i="9"/>
  <c r="AR98" i="9"/>
  <c r="AQ98" i="9"/>
  <c r="AP98" i="9"/>
  <c r="AO98" i="9"/>
  <c r="AN98" i="9"/>
  <c r="AM98" i="9"/>
  <c r="AL98" i="9"/>
  <c r="S44" i="6"/>
  <c r="S70" i="3"/>
  <c r="J47" i="9"/>
  <c r="AE47" i="9"/>
  <c r="S87" i="6"/>
  <c r="I28" i="9"/>
  <c r="AF33" i="8"/>
  <c r="S69" i="6"/>
  <c r="BK48" i="8"/>
  <c r="BJ48" i="8"/>
  <c r="BI48" i="8"/>
  <c r="BH48" i="8"/>
  <c r="BG48" i="8"/>
  <c r="BF48" i="8"/>
  <c r="BE48" i="8"/>
  <c r="BD48" i="8"/>
  <c r="BC48" i="8"/>
  <c r="AT39" i="8"/>
  <c r="AS39" i="8"/>
  <c r="AR39" i="8"/>
  <c r="AQ39" i="8"/>
  <c r="AP39" i="8"/>
  <c r="AO39" i="8"/>
  <c r="AN39" i="8"/>
  <c r="AM39" i="8"/>
  <c r="AL39" i="8"/>
  <c r="BK33" i="8"/>
  <c r="BJ33" i="8"/>
  <c r="BI33" i="8"/>
  <c r="BH33" i="8"/>
  <c r="BG33" i="8"/>
  <c r="BF33" i="8"/>
  <c r="BE33" i="8"/>
  <c r="BD33" i="8"/>
  <c r="BC33" i="8"/>
  <c r="BK11" i="8"/>
  <c r="BJ11" i="8"/>
  <c r="BI11" i="8"/>
  <c r="BH11" i="8"/>
  <c r="BG11" i="8"/>
  <c r="BF11" i="8"/>
  <c r="BE11" i="8"/>
  <c r="BD11" i="8"/>
  <c r="BC11" i="8"/>
  <c r="BK61" i="8"/>
  <c r="BJ61" i="8"/>
  <c r="BI61" i="8"/>
  <c r="BH61" i="8"/>
  <c r="BG61" i="8"/>
  <c r="BF61" i="8"/>
  <c r="BE61" i="8"/>
  <c r="BD61" i="8"/>
  <c r="BC61" i="8"/>
  <c r="BA61" i="8"/>
  <c r="AT45" i="8"/>
  <c r="AS45" i="8"/>
  <c r="AR45" i="8"/>
  <c r="AQ45" i="8"/>
  <c r="AP45" i="8"/>
  <c r="AO45" i="8"/>
  <c r="AN45" i="8"/>
  <c r="AM45" i="8"/>
  <c r="AL45" i="8"/>
  <c r="BK9" i="8"/>
  <c r="BJ9" i="8"/>
  <c r="BI9" i="8"/>
  <c r="BH9" i="8"/>
  <c r="BG9" i="8"/>
  <c r="BF9" i="8"/>
  <c r="BE9" i="8"/>
  <c r="BD9" i="8"/>
  <c r="BC9" i="8"/>
  <c r="BK47" i="8"/>
  <c r="BJ47" i="8"/>
  <c r="BI47" i="8"/>
  <c r="BH47" i="8"/>
  <c r="BG47" i="8"/>
  <c r="BF47" i="8"/>
  <c r="BE47" i="8"/>
  <c r="BD47" i="8"/>
  <c r="BC47" i="8"/>
  <c r="K50" i="2"/>
  <c r="N50" i="2"/>
  <c r="S50" i="2"/>
  <c r="U50" i="2"/>
  <c r="AJ60" i="8"/>
  <c r="AI60" i="8"/>
  <c r="AK60" i="8"/>
  <c r="AT53" i="8"/>
  <c r="AS53" i="8"/>
  <c r="AR53" i="8"/>
  <c r="AQ53" i="8"/>
  <c r="AP53" i="8"/>
  <c r="AO53" i="8"/>
  <c r="AN53" i="8"/>
  <c r="AM53" i="8"/>
  <c r="AL53" i="8"/>
  <c r="K83" i="8"/>
  <c r="AC83" i="8"/>
  <c r="S51" i="6"/>
  <c r="AC25" i="8"/>
  <c r="AC65" i="8"/>
  <c r="J65" i="8"/>
  <c r="AT81" i="9"/>
  <c r="AS81" i="9"/>
  <c r="AR81" i="9"/>
  <c r="AQ81" i="9"/>
  <c r="AP81" i="9"/>
  <c r="AO81" i="9"/>
  <c r="AN81" i="9"/>
  <c r="AM81" i="9"/>
  <c r="AL81" i="9"/>
  <c r="AI25" i="8"/>
  <c r="AK69" i="8"/>
  <c r="AJ69" i="8"/>
  <c r="BB36" i="8"/>
  <c r="BA43" i="8"/>
  <c r="BB43" i="8"/>
  <c r="AK96" i="9"/>
  <c r="AJ44" i="8"/>
  <c r="AI44" i="8"/>
  <c r="AJ37" i="9"/>
  <c r="AI37" i="9"/>
  <c r="AH37" i="9"/>
  <c r="AA37" i="9"/>
  <c r="AE37" i="9"/>
  <c r="BB39" i="8"/>
  <c r="BA39" i="8"/>
  <c r="AK27" i="8"/>
  <c r="AI27" i="8"/>
  <c r="AJ27" i="8"/>
  <c r="BB62" i="8"/>
  <c r="BA62" i="8"/>
  <c r="BA18" i="8"/>
  <c r="BB83" i="8"/>
  <c r="BA83" i="8"/>
  <c r="AJ97" i="9"/>
  <c r="AK97" i="9"/>
  <c r="AH97" i="9"/>
  <c r="AI28" i="9"/>
  <c r="AK28" i="9"/>
  <c r="AJ57" i="8"/>
  <c r="AK57" i="8"/>
  <c r="AI57" i="8"/>
  <c r="AK34" i="8"/>
  <c r="AI24" i="9"/>
  <c r="AJ42" i="8"/>
  <c r="AK42" i="8"/>
  <c r="AI42" i="8"/>
  <c r="AJ86" i="9"/>
  <c r="AI86" i="9"/>
  <c r="AH86" i="9"/>
  <c r="AA86" i="9"/>
  <c r="AE86" i="9"/>
  <c r="AK86" i="9"/>
  <c r="AJ64" i="8"/>
  <c r="AK64" i="8"/>
  <c r="BB75" i="8"/>
  <c r="AI78" i="9"/>
  <c r="AK78" i="9"/>
  <c r="BB38" i="8"/>
  <c r="BA38" i="8"/>
  <c r="AJ29" i="8"/>
  <c r="AK29" i="8"/>
  <c r="AK25" i="9"/>
  <c r="AI87" i="8"/>
  <c r="BA6" i="8"/>
  <c r="BB14" i="8"/>
  <c r="BA14" i="8"/>
  <c r="BA16" i="8"/>
  <c r="AI43" i="8"/>
  <c r="AJ43" i="8"/>
  <c r="BA7" i="8"/>
  <c r="AK49" i="8"/>
  <c r="AI49" i="8"/>
  <c r="AI29" i="9"/>
  <c r="AK77" i="9"/>
  <c r="AJ77" i="9"/>
  <c r="AJ30" i="8"/>
  <c r="AI30" i="8"/>
  <c r="AK30" i="8"/>
  <c r="BA4" i="8"/>
  <c r="BB4" i="8"/>
  <c r="AK33" i="8"/>
  <c r="BA81" i="8"/>
  <c r="BB81" i="8"/>
  <c r="AI86" i="8"/>
  <c r="AJ86" i="8"/>
  <c r="BA53" i="8"/>
  <c r="BB53" i="8"/>
  <c r="AJ66" i="9"/>
  <c r="AI66" i="9"/>
  <c r="AH66" i="9"/>
  <c r="AA66" i="9"/>
  <c r="AE66" i="9"/>
  <c r="AK66" i="9"/>
  <c r="AI48" i="8"/>
  <c r="BB34" i="8"/>
  <c r="BB31" i="8"/>
  <c r="BA76" i="8"/>
  <c r="AJ52" i="8"/>
  <c r="AK52" i="8"/>
  <c r="AI52" i="8"/>
  <c r="BB58" i="8"/>
  <c r="BA58" i="8"/>
  <c r="AK73" i="8"/>
  <c r="AJ73" i="8"/>
  <c r="AI73" i="8"/>
  <c r="BA3" i="8"/>
  <c r="BB79" i="8"/>
  <c r="BA79" i="8"/>
  <c r="AI51" i="8"/>
  <c r="AK65" i="8"/>
  <c r="AJ65" i="8"/>
  <c r="AI65" i="8"/>
  <c r="AK80" i="8"/>
  <c r="AI80" i="8"/>
  <c r="AI62" i="8"/>
  <c r="AJ62" i="8"/>
  <c r="AK62" i="8"/>
  <c r="AT37" i="11"/>
  <c r="AS37" i="11"/>
  <c r="AR37" i="11"/>
  <c r="AQ37" i="11"/>
  <c r="AP37" i="11"/>
  <c r="AO37" i="11"/>
  <c r="AN37" i="11"/>
  <c r="AM37" i="11"/>
  <c r="AL37" i="11"/>
  <c r="BA8" i="8"/>
  <c r="BB8" i="8"/>
  <c r="BA57" i="8"/>
  <c r="AJ36" i="8"/>
  <c r="AK36" i="8"/>
  <c r="AI36" i="8"/>
  <c r="BA70" i="8"/>
  <c r="AK27" i="9"/>
  <c r="AJ27" i="9"/>
  <c r="BB13" i="8"/>
  <c r="BB19" i="8"/>
  <c r="BA19" i="8"/>
  <c r="AK83" i="8"/>
  <c r="AJ83" i="8"/>
  <c r="AI83" i="8"/>
  <c r="BB21" i="8"/>
  <c r="BA21" i="8"/>
  <c r="AT80" i="11"/>
  <c r="AS80" i="11"/>
  <c r="AR80" i="11"/>
  <c r="AQ80" i="11"/>
  <c r="AP80" i="11"/>
  <c r="AO80" i="11"/>
  <c r="AN80" i="11"/>
  <c r="AM80" i="11"/>
  <c r="AL80" i="11"/>
  <c r="AF96" i="12"/>
  <c r="AT62" i="11"/>
  <c r="AS62" i="11"/>
  <c r="AR62" i="11"/>
  <c r="AQ62" i="11"/>
  <c r="AP62" i="11"/>
  <c r="AO62" i="11"/>
  <c r="AN62" i="11"/>
  <c r="AM62" i="11"/>
  <c r="AL62" i="11"/>
  <c r="AT74" i="12"/>
  <c r="AS74" i="12"/>
  <c r="AR74" i="12"/>
  <c r="AQ74" i="12"/>
  <c r="AP74" i="12"/>
  <c r="AO74" i="12"/>
  <c r="AN74" i="12"/>
  <c r="AM74" i="12"/>
  <c r="AL74" i="12"/>
  <c r="BK12" i="11"/>
  <c r="BJ12" i="11"/>
  <c r="BI12" i="11"/>
  <c r="BH12" i="11"/>
  <c r="BG12" i="11"/>
  <c r="BF12" i="11"/>
  <c r="BE12" i="11"/>
  <c r="BD12" i="11"/>
  <c r="BC12" i="11"/>
  <c r="BK56" i="12"/>
  <c r="BJ56" i="12"/>
  <c r="BI56" i="12"/>
  <c r="BH56" i="12"/>
  <c r="BG56" i="12"/>
  <c r="BF56" i="12"/>
  <c r="BE56" i="12"/>
  <c r="BD56" i="12"/>
  <c r="BC56" i="12"/>
  <c r="AT84" i="12"/>
  <c r="AS84" i="12"/>
  <c r="AR84" i="12"/>
  <c r="AQ84" i="12"/>
  <c r="AP84" i="12"/>
  <c r="AO84" i="12"/>
  <c r="AN84" i="12"/>
  <c r="AM84" i="12"/>
  <c r="AL84" i="12"/>
  <c r="BQ33" i="13"/>
  <c r="BP33" i="13"/>
  <c r="BO33" i="13"/>
  <c r="BN33" i="13"/>
  <c r="BM33" i="13"/>
  <c r="BL33" i="13"/>
  <c r="BK33" i="13"/>
  <c r="BJ33" i="13"/>
  <c r="BI33" i="13"/>
  <c r="N47" i="2"/>
  <c r="K47" i="2"/>
  <c r="S47" i="2"/>
  <c r="U47" i="2"/>
  <c r="BK8" i="11"/>
  <c r="BJ8" i="11"/>
  <c r="BI8" i="11"/>
  <c r="BH8" i="11"/>
  <c r="BG8" i="11"/>
  <c r="BF8" i="11"/>
  <c r="BE8" i="11"/>
  <c r="BD8" i="11"/>
  <c r="BC8" i="11"/>
  <c r="K74" i="13"/>
  <c r="AT58" i="11"/>
  <c r="AS58" i="11"/>
  <c r="AR58" i="11"/>
  <c r="AQ58" i="11"/>
  <c r="AP58" i="11"/>
  <c r="AO58" i="11"/>
  <c r="AN58" i="11"/>
  <c r="AM58" i="11"/>
  <c r="AL58" i="11"/>
  <c r="AT42" i="11"/>
  <c r="AS42" i="11"/>
  <c r="AR42" i="11"/>
  <c r="AQ42" i="11"/>
  <c r="AP42" i="11"/>
  <c r="AO42" i="11"/>
  <c r="AN42" i="11"/>
  <c r="AM42" i="11"/>
  <c r="AL42" i="11"/>
  <c r="BK65" i="11"/>
  <c r="BJ65" i="11"/>
  <c r="BI65" i="11"/>
  <c r="BH65" i="11"/>
  <c r="BG65" i="11"/>
  <c r="BF65" i="11"/>
  <c r="BE65" i="11"/>
  <c r="BD65" i="11"/>
  <c r="BC65" i="11"/>
  <c r="BK76" i="11"/>
  <c r="BJ76" i="11"/>
  <c r="BI76" i="11"/>
  <c r="BH76" i="11"/>
  <c r="BG76" i="11"/>
  <c r="BF76" i="11"/>
  <c r="BE76" i="11"/>
  <c r="BD76" i="11"/>
  <c r="BC76" i="11"/>
  <c r="BK81" i="11"/>
  <c r="BJ81" i="11"/>
  <c r="BI81" i="11"/>
  <c r="BH81" i="11"/>
  <c r="BG81" i="11"/>
  <c r="BF81" i="11"/>
  <c r="BE81" i="11"/>
  <c r="BD81" i="11"/>
  <c r="BC81" i="11"/>
  <c r="BK47" i="11"/>
  <c r="BJ47" i="11"/>
  <c r="BI47" i="11"/>
  <c r="BH47" i="11"/>
  <c r="BG47" i="11"/>
  <c r="BF47" i="11"/>
  <c r="BE47" i="11"/>
  <c r="BD47" i="11"/>
  <c r="BC47" i="11"/>
  <c r="AT82" i="12"/>
  <c r="AS82" i="12"/>
  <c r="AR82" i="12"/>
  <c r="AQ82" i="12"/>
  <c r="AP82" i="12"/>
  <c r="AO82" i="12"/>
  <c r="AN82" i="12"/>
  <c r="AM82" i="12"/>
  <c r="AL82" i="12"/>
  <c r="BK20" i="12"/>
  <c r="BJ20" i="12"/>
  <c r="BI20" i="12"/>
  <c r="BH20" i="12"/>
  <c r="BG20" i="12"/>
  <c r="BF20" i="12"/>
  <c r="BE20" i="12"/>
  <c r="BD20" i="12"/>
  <c r="BC20" i="12"/>
  <c r="BK60" i="12"/>
  <c r="BJ60" i="12"/>
  <c r="BI60" i="12"/>
  <c r="BH60" i="12"/>
  <c r="BG60" i="12"/>
  <c r="BF60" i="12"/>
  <c r="BE60" i="12"/>
  <c r="BD60" i="12"/>
  <c r="BC60" i="12"/>
  <c r="BK48" i="12"/>
  <c r="BJ48" i="12"/>
  <c r="BI48" i="12"/>
  <c r="BH48" i="12"/>
  <c r="BG48" i="12"/>
  <c r="BF48" i="12"/>
  <c r="BE48" i="12"/>
  <c r="BD48" i="12"/>
  <c r="BC48" i="12"/>
  <c r="AT92" i="12"/>
  <c r="AS92" i="12"/>
  <c r="AR92" i="12"/>
  <c r="AQ92" i="12"/>
  <c r="AP92" i="12"/>
  <c r="AO92" i="12"/>
  <c r="AN92" i="12"/>
  <c r="AM92" i="12"/>
  <c r="AL92" i="12"/>
  <c r="BK49" i="12"/>
  <c r="BJ49" i="12"/>
  <c r="BI49" i="12"/>
  <c r="BH49" i="12"/>
  <c r="BG49" i="12"/>
  <c r="BF49" i="12"/>
  <c r="BE49" i="12"/>
  <c r="BD49" i="12"/>
  <c r="BC49" i="12"/>
  <c r="AT95" i="12"/>
  <c r="AS95" i="12"/>
  <c r="AR95" i="12"/>
  <c r="AQ95" i="12"/>
  <c r="AP95" i="12"/>
  <c r="AO95" i="12"/>
  <c r="AN95" i="12"/>
  <c r="AM95" i="12"/>
  <c r="AL95" i="12"/>
  <c r="BQ78" i="13"/>
  <c r="BP78" i="13"/>
  <c r="BO78" i="13"/>
  <c r="BN78" i="13"/>
  <c r="BM78" i="13"/>
  <c r="BL78" i="13"/>
  <c r="BK78" i="13"/>
  <c r="BJ78" i="13"/>
  <c r="BI78" i="13"/>
  <c r="BQ51" i="13"/>
  <c r="BP51" i="13"/>
  <c r="BO51" i="13"/>
  <c r="BN51" i="13"/>
  <c r="BM51" i="13"/>
  <c r="BL51" i="13"/>
  <c r="BK51" i="13"/>
  <c r="BJ51" i="13"/>
  <c r="BI51" i="13"/>
  <c r="BQ57" i="13"/>
  <c r="BP57" i="13"/>
  <c r="BO57" i="13"/>
  <c r="BN57" i="13"/>
  <c r="BM57" i="13"/>
  <c r="BL57" i="13"/>
  <c r="BK57" i="13"/>
  <c r="BJ57" i="13"/>
  <c r="BI57" i="13"/>
  <c r="BQ19" i="13"/>
  <c r="BP19" i="13"/>
  <c r="BO19" i="13"/>
  <c r="BN19" i="13"/>
  <c r="BM19" i="13"/>
  <c r="BL19" i="13"/>
  <c r="BK19" i="13"/>
  <c r="BJ19" i="13"/>
  <c r="BI19" i="13"/>
  <c r="AZ89" i="13"/>
  <c r="AY89" i="13"/>
  <c r="AX89" i="13"/>
  <c r="AW89" i="13"/>
  <c r="AV89" i="13"/>
  <c r="AU89" i="13"/>
  <c r="AT89" i="13"/>
  <c r="AS89" i="13"/>
  <c r="AR89" i="13"/>
  <c r="BQ5" i="13"/>
  <c r="BP5" i="13"/>
  <c r="BO5" i="13"/>
  <c r="BN5" i="13"/>
  <c r="BM5" i="13"/>
  <c r="BL5" i="13"/>
  <c r="BK5" i="13"/>
  <c r="BJ5" i="13"/>
  <c r="BI5" i="13"/>
  <c r="AZ84" i="13"/>
  <c r="AY84" i="13"/>
  <c r="AX84" i="13"/>
  <c r="AW84" i="13"/>
  <c r="AV84" i="13"/>
  <c r="AU84" i="13"/>
  <c r="AT84" i="13"/>
  <c r="AS84" i="13"/>
  <c r="AR84" i="13"/>
  <c r="AZ71" i="13"/>
  <c r="AY71" i="13"/>
  <c r="AX71" i="13"/>
  <c r="AW71" i="13"/>
  <c r="AV71" i="13"/>
  <c r="AU71" i="13"/>
  <c r="AT71" i="13"/>
  <c r="AS71" i="13"/>
  <c r="AR71" i="13"/>
  <c r="AZ41" i="13"/>
  <c r="AY41" i="13"/>
  <c r="AX41" i="13"/>
  <c r="AW41" i="13"/>
  <c r="AV41" i="13"/>
  <c r="AU41" i="13"/>
  <c r="AT41" i="13"/>
  <c r="AS41" i="13"/>
  <c r="AR41" i="13"/>
  <c r="AT29" i="11"/>
  <c r="AS29" i="11"/>
  <c r="AR29" i="11"/>
  <c r="AQ29" i="11"/>
  <c r="AP29" i="11"/>
  <c r="AO29" i="11"/>
  <c r="AN29" i="11"/>
  <c r="AM29" i="11"/>
  <c r="AL29" i="11"/>
  <c r="BK11" i="11"/>
  <c r="BJ11" i="11"/>
  <c r="BI11" i="11"/>
  <c r="BH11" i="11"/>
  <c r="BG11" i="11"/>
  <c r="BF11" i="11"/>
  <c r="BE11" i="11"/>
  <c r="BD11" i="11"/>
  <c r="BC11" i="11"/>
  <c r="AT24" i="11"/>
  <c r="AS24" i="11"/>
  <c r="AR24" i="11"/>
  <c r="AQ24" i="11"/>
  <c r="AP24" i="11"/>
  <c r="AO24" i="11"/>
  <c r="AN24" i="11"/>
  <c r="AM24" i="11"/>
  <c r="AL24" i="11"/>
  <c r="AT40" i="12"/>
  <c r="AS40" i="12"/>
  <c r="AR40" i="12"/>
  <c r="AQ40" i="12"/>
  <c r="AP40" i="12"/>
  <c r="AO40" i="12"/>
  <c r="AN40" i="12"/>
  <c r="AM40" i="12"/>
  <c r="AL40" i="12"/>
  <c r="I21" i="13"/>
  <c r="AT43" i="11"/>
  <c r="AS43" i="11"/>
  <c r="AR43" i="11"/>
  <c r="AQ43" i="11"/>
  <c r="AP43" i="11"/>
  <c r="AO43" i="11"/>
  <c r="AN43" i="11"/>
  <c r="AM43" i="11"/>
  <c r="AL43" i="11"/>
  <c r="AT97" i="11"/>
  <c r="AS97" i="11"/>
  <c r="AR97" i="11"/>
  <c r="AQ97" i="11"/>
  <c r="AP97" i="11"/>
  <c r="AO97" i="11"/>
  <c r="AN97" i="11"/>
  <c r="AM97" i="11"/>
  <c r="AL97" i="11"/>
  <c r="AT26" i="12"/>
  <c r="AS26" i="12"/>
  <c r="AR26" i="12"/>
  <c r="AQ26" i="12"/>
  <c r="AP26" i="12"/>
  <c r="AO26" i="12"/>
  <c r="AN26" i="12"/>
  <c r="AM26" i="12"/>
  <c r="AL26" i="12"/>
  <c r="I26" i="13"/>
  <c r="BK23" i="11"/>
  <c r="BJ23" i="11"/>
  <c r="BI23" i="11"/>
  <c r="BH23" i="11"/>
  <c r="BG23" i="11"/>
  <c r="BF23" i="11"/>
  <c r="BE23" i="11"/>
  <c r="BD23" i="11"/>
  <c r="BC23" i="11"/>
  <c r="BK62" i="11"/>
  <c r="BJ62" i="11"/>
  <c r="BI62" i="11"/>
  <c r="BH62" i="11"/>
  <c r="BG62" i="11"/>
  <c r="BF62" i="11"/>
  <c r="BE62" i="11"/>
  <c r="BD62" i="11"/>
  <c r="BC62" i="11"/>
  <c r="BK63" i="11"/>
  <c r="BJ63" i="11"/>
  <c r="BI63" i="11"/>
  <c r="BH63" i="11"/>
  <c r="BG63" i="11"/>
  <c r="BF63" i="11"/>
  <c r="BE63" i="11"/>
  <c r="BD63" i="11"/>
  <c r="BC63" i="11"/>
  <c r="BK69" i="11"/>
  <c r="BJ69" i="11"/>
  <c r="BI69" i="11"/>
  <c r="BH69" i="11"/>
  <c r="BG69" i="11"/>
  <c r="BF69" i="11"/>
  <c r="BE69" i="11"/>
  <c r="BD69" i="11"/>
  <c r="BC69" i="11"/>
  <c r="BK73" i="11"/>
  <c r="BJ73" i="11"/>
  <c r="BI73" i="11"/>
  <c r="BH73" i="11"/>
  <c r="BG73" i="11"/>
  <c r="BF73" i="11"/>
  <c r="BE73" i="11"/>
  <c r="BD73" i="11"/>
  <c r="BC73" i="11"/>
  <c r="BK22" i="11"/>
  <c r="BI22" i="11"/>
  <c r="BH22" i="11"/>
  <c r="BG22" i="11"/>
  <c r="BF22" i="11"/>
  <c r="BE22" i="11"/>
  <c r="BD22" i="11"/>
  <c r="BC22" i="11"/>
  <c r="BJ22" i="11"/>
  <c r="BK46" i="11"/>
  <c r="BJ46" i="11"/>
  <c r="BI46" i="11"/>
  <c r="BH46" i="11"/>
  <c r="BG46" i="11"/>
  <c r="BF46" i="11"/>
  <c r="BE46" i="11"/>
  <c r="BD46" i="11"/>
  <c r="BC46" i="11"/>
  <c r="BK38" i="11"/>
  <c r="BJ38" i="11"/>
  <c r="BI38" i="11"/>
  <c r="BH38" i="11"/>
  <c r="BG38" i="11"/>
  <c r="BF38" i="11"/>
  <c r="BE38" i="11"/>
  <c r="BD38" i="11"/>
  <c r="BC38" i="11"/>
  <c r="AT65" i="12"/>
  <c r="AS65" i="12"/>
  <c r="AR65" i="12"/>
  <c r="AQ65" i="12"/>
  <c r="AP65" i="12"/>
  <c r="AO65" i="12"/>
  <c r="AN65" i="12"/>
  <c r="AM65" i="12"/>
  <c r="AL65" i="12"/>
  <c r="BK71" i="12"/>
  <c r="BJ71" i="12"/>
  <c r="BI71" i="12"/>
  <c r="BH71" i="12"/>
  <c r="BG71" i="12"/>
  <c r="BF71" i="12"/>
  <c r="BE71" i="12"/>
  <c r="BD71" i="12"/>
  <c r="BC71" i="12"/>
  <c r="BK19" i="12"/>
  <c r="BJ19" i="12"/>
  <c r="BI19" i="12"/>
  <c r="BH19" i="12"/>
  <c r="BG19" i="12"/>
  <c r="BF19" i="12"/>
  <c r="BE19" i="12"/>
  <c r="BD19" i="12"/>
  <c r="BC19" i="12"/>
  <c r="BK38" i="12"/>
  <c r="BJ38" i="12"/>
  <c r="BI38" i="12"/>
  <c r="BH38" i="12"/>
  <c r="BG38" i="12"/>
  <c r="BF38" i="12"/>
  <c r="BE38" i="12"/>
  <c r="BD38" i="12"/>
  <c r="BC38" i="12"/>
  <c r="BK80" i="12"/>
  <c r="BJ80" i="12"/>
  <c r="BI80" i="12"/>
  <c r="BH80" i="12"/>
  <c r="BG80" i="12"/>
  <c r="BF80" i="12"/>
  <c r="BE80" i="12"/>
  <c r="BD80" i="12"/>
  <c r="BC80" i="12"/>
  <c r="BK32" i="12"/>
  <c r="BJ32" i="12"/>
  <c r="BI32" i="12"/>
  <c r="BH32" i="12"/>
  <c r="BG32" i="12"/>
  <c r="BF32" i="12"/>
  <c r="BE32" i="12"/>
  <c r="BD32" i="12"/>
  <c r="BC32" i="12"/>
  <c r="BK61" i="12"/>
  <c r="BJ61" i="12"/>
  <c r="BI61" i="12"/>
  <c r="BH61" i="12"/>
  <c r="BG61" i="12"/>
  <c r="BF61" i="12"/>
  <c r="BE61" i="12"/>
  <c r="BD61" i="12"/>
  <c r="BC61" i="12"/>
  <c r="BK81" i="12"/>
  <c r="BJ81" i="12"/>
  <c r="BI81" i="12"/>
  <c r="BH81" i="12"/>
  <c r="BG81" i="12"/>
  <c r="BF81" i="12"/>
  <c r="BE81" i="12"/>
  <c r="BD81" i="12"/>
  <c r="BC81" i="12"/>
  <c r="AT98" i="12"/>
  <c r="AS98" i="12"/>
  <c r="AR98" i="12"/>
  <c r="AQ98" i="12"/>
  <c r="AP98" i="12"/>
  <c r="AO98" i="12"/>
  <c r="AN98" i="12"/>
  <c r="AM98" i="12"/>
  <c r="AL98" i="12"/>
  <c r="BK24" i="12"/>
  <c r="BJ24" i="12"/>
  <c r="BI24" i="12"/>
  <c r="BH24" i="12"/>
  <c r="BG24" i="12"/>
  <c r="BF24" i="12"/>
  <c r="BE24" i="12"/>
  <c r="BD24" i="12"/>
  <c r="BC24" i="12"/>
  <c r="BK47" i="12"/>
  <c r="BJ47" i="12"/>
  <c r="BI47" i="12"/>
  <c r="BH47" i="12"/>
  <c r="BG47" i="12"/>
  <c r="BF47" i="12"/>
  <c r="BE47" i="12"/>
  <c r="BD47" i="12"/>
  <c r="BC47" i="12"/>
  <c r="BK31" i="12"/>
  <c r="BJ31" i="12"/>
  <c r="BI31" i="12"/>
  <c r="BH31" i="12"/>
  <c r="BG31" i="12"/>
  <c r="BF31" i="12"/>
  <c r="BE31" i="12"/>
  <c r="BD31" i="12"/>
  <c r="BC31" i="12"/>
  <c r="AT63" i="12"/>
  <c r="AS63" i="12"/>
  <c r="AR63" i="12"/>
  <c r="AQ63" i="12"/>
  <c r="AP63" i="12"/>
  <c r="AO63" i="12"/>
  <c r="AN63" i="12"/>
  <c r="AM63" i="12"/>
  <c r="AL63" i="12"/>
  <c r="BN29" i="13"/>
  <c r="BM29" i="13"/>
  <c r="BL29" i="13"/>
  <c r="BK29" i="13"/>
  <c r="BJ29" i="13"/>
  <c r="BI29" i="13"/>
  <c r="BQ29" i="13"/>
  <c r="BP29" i="13"/>
  <c r="BO29" i="13"/>
  <c r="BQ83" i="13"/>
  <c r="BP83" i="13"/>
  <c r="BO83" i="13"/>
  <c r="BN83" i="13"/>
  <c r="BM83" i="13"/>
  <c r="BL83" i="13"/>
  <c r="BK83" i="13"/>
  <c r="BJ83" i="13"/>
  <c r="BI83" i="13"/>
  <c r="BQ21" i="13"/>
  <c r="BP21" i="13"/>
  <c r="BO21" i="13"/>
  <c r="BN21" i="13"/>
  <c r="BM21" i="13"/>
  <c r="BL21" i="13"/>
  <c r="BK21" i="13"/>
  <c r="BJ21" i="13"/>
  <c r="BI21" i="13"/>
  <c r="BQ73" i="13"/>
  <c r="BP73" i="13"/>
  <c r="BO73" i="13"/>
  <c r="BN73" i="13"/>
  <c r="BM73" i="13"/>
  <c r="BL73" i="13"/>
  <c r="BK73" i="13"/>
  <c r="BJ73" i="13"/>
  <c r="BI73" i="13"/>
  <c r="BQ49" i="13"/>
  <c r="BP49" i="13"/>
  <c r="BO49" i="13"/>
  <c r="BN49" i="13"/>
  <c r="BM49" i="13"/>
  <c r="BL49" i="13"/>
  <c r="BK49" i="13"/>
  <c r="BJ49" i="13"/>
  <c r="BI49" i="13"/>
  <c r="BQ55" i="13"/>
  <c r="BP55" i="13"/>
  <c r="BO55" i="13"/>
  <c r="BN55" i="13"/>
  <c r="BM55" i="13"/>
  <c r="BL55" i="13"/>
  <c r="BK55" i="13"/>
  <c r="BJ55" i="13"/>
  <c r="BI55" i="13"/>
  <c r="BQ36" i="13"/>
  <c r="BP36" i="13"/>
  <c r="BO36" i="13"/>
  <c r="BN36" i="13"/>
  <c r="BM36" i="13"/>
  <c r="BL36" i="13"/>
  <c r="BK36" i="13"/>
  <c r="BJ36" i="13"/>
  <c r="BI36" i="13"/>
  <c r="BQ48" i="13"/>
  <c r="BP48" i="13"/>
  <c r="BO48" i="13"/>
  <c r="BN48" i="13"/>
  <c r="BM48" i="13"/>
  <c r="BL48" i="13"/>
  <c r="BK48" i="13"/>
  <c r="BJ48" i="13"/>
  <c r="BI48" i="13"/>
  <c r="BQ46" i="13"/>
  <c r="BP46" i="13"/>
  <c r="BO46" i="13"/>
  <c r="BN46" i="13"/>
  <c r="BM46" i="13"/>
  <c r="BL46" i="13"/>
  <c r="BK46" i="13"/>
  <c r="BJ46" i="13"/>
  <c r="BI46" i="13"/>
  <c r="BQ12" i="13"/>
  <c r="BP12" i="13"/>
  <c r="BO12" i="13"/>
  <c r="BN12" i="13"/>
  <c r="BM12" i="13"/>
  <c r="BL12" i="13"/>
  <c r="BK12" i="13"/>
  <c r="BJ12" i="13"/>
  <c r="BI12" i="13"/>
  <c r="BQ17" i="13"/>
  <c r="BP17" i="13"/>
  <c r="BO17" i="13"/>
  <c r="BN17" i="13"/>
  <c r="BM17" i="13"/>
  <c r="BL17" i="13"/>
  <c r="BK17" i="13"/>
  <c r="BJ17" i="13"/>
  <c r="BI17" i="13"/>
  <c r="AZ93" i="13"/>
  <c r="AY93" i="13"/>
  <c r="AX93" i="13"/>
  <c r="AW93" i="13"/>
  <c r="AV93" i="13"/>
  <c r="AU93" i="13"/>
  <c r="AT93" i="13"/>
  <c r="AS93" i="13"/>
  <c r="AR93" i="13"/>
  <c r="AZ21" i="13"/>
  <c r="AY21" i="13"/>
  <c r="AX21" i="13"/>
  <c r="AW21" i="13"/>
  <c r="AV21" i="13"/>
  <c r="AU21" i="13"/>
  <c r="AT21" i="13"/>
  <c r="AS21" i="13"/>
  <c r="AR21" i="13"/>
  <c r="AZ76" i="13"/>
  <c r="AY76" i="13"/>
  <c r="AX76" i="13"/>
  <c r="AW76" i="13"/>
  <c r="AV76" i="13"/>
  <c r="AU76" i="13"/>
  <c r="AT76" i="13"/>
  <c r="AS76" i="13"/>
  <c r="AR76" i="13"/>
  <c r="AZ63" i="13"/>
  <c r="AY63" i="13"/>
  <c r="AX63" i="13"/>
  <c r="AW63" i="13"/>
  <c r="AV63" i="13"/>
  <c r="AU63" i="13"/>
  <c r="AT63" i="13"/>
  <c r="AS63" i="13"/>
  <c r="AR63" i="13"/>
  <c r="AZ75" i="13"/>
  <c r="AX75" i="13"/>
  <c r="AW75" i="13"/>
  <c r="AV75" i="13"/>
  <c r="AU75" i="13"/>
  <c r="AT75" i="13"/>
  <c r="AS75" i="13"/>
  <c r="AR75" i="13"/>
  <c r="AY75" i="13"/>
  <c r="AZ53" i="13"/>
  <c r="AY53" i="13"/>
  <c r="AX53" i="13"/>
  <c r="AW53" i="13"/>
  <c r="AV53" i="13"/>
  <c r="AU53" i="13"/>
  <c r="AT53" i="13"/>
  <c r="AS53" i="13"/>
  <c r="AR53" i="13"/>
  <c r="AZ39" i="13"/>
  <c r="AY39" i="13"/>
  <c r="AX39" i="13"/>
  <c r="AW39" i="13"/>
  <c r="AV39" i="13"/>
  <c r="AU39" i="13"/>
  <c r="AT39" i="13"/>
  <c r="AS39" i="13"/>
  <c r="AR39" i="13"/>
  <c r="AZ33" i="13"/>
  <c r="AY33" i="13"/>
  <c r="AX33" i="13"/>
  <c r="AW33" i="13"/>
  <c r="AV33" i="13"/>
  <c r="AU33" i="13"/>
  <c r="AT33" i="13"/>
  <c r="AS33" i="13"/>
  <c r="AR33" i="13"/>
  <c r="AC34" i="10"/>
  <c r="AT83" i="11"/>
  <c r="AS83" i="11"/>
  <c r="AR83" i="11"/>
  <c r="AQ83" i="11"/>
  <c r="AP83" i="11"/>
  <c r="AO83" i="11"/>
  <c r="AN83" i="11"/>
  <c r="AM83" i="11"/>
  <c r="AL83" i="11"/>
  <c r="AT64" i="12"/>
  <c r="AS64" i="12"/>
  <c r="AR64" i="12"/>
  <c r="AQ64" i="12"/>
  <c r="AP64" i="12"/>
  <c r="AO64" i="12"/>
  <c r="AN64" i="12"/>
  <c r="AM64" i="12"/>
  <c r="AL64" i="12"/>
  <c r="AC72" i="10"/>
  <c r="AT22" i="11"/>
  <c r="AS22" i="11"/>
  <c r="AR22" i="11"/>
  <c r="AQ22" i="11"/>
  <c r="AP22" i="11"/>
  <c r="AO22" i="11"/>
  <c r="AN22" i="11"/>
  <c r="AM22" i="11"/>
  <c r="AL22" i="11"/>
  <c r="AT23" i="12"/>
  <c r="AS23" i="12"/>
  <c r="AR23" i="12"/>
  <c r="AQ23" i="12"/>
  <c r="AP23" i="12"/>
  <c r="AO23" i="12"/>
  <c r="AN23" i="12"/>
  <c r="AM23" i="12"/>
  <c r="AL23" i="12"/>
  <c r="J62" i="13"/>
  <c r="AT61" i="11"/>
  <c r="AS61" i="11"/>
  <c r="AR61" i="11"/>
  <c r="AQ61" i="11"/>
  <c r="AP61" i="11"/>
  <c r="AO61" i="11"/>
  <c r="AN61" i="11"/>
  <c r="AM61" i="11"/>
  <c r="AL61" i="11"/>
  <c r="AT38" i="11"/>
  <c r="AS38" i="11"/>
  <c r="AR38" i="11"/>
  <c r="AQ38" i="11"/>
  <c r="AP38" i="11"/>
  <c r="AO38" i="11"/>
  <c r="AN38" i="11"/>
  <c r="AM38" i="11"/>
  <c r="AL38" i="11"/>
  <c r="AT42" i="12"/>
  <c r="AS42" i="12"/>
  <c r="AR42" i="12"/>
  <c r="AQ42" i="12"/>
  <c r="AP42" i="12"/>
  <c r="AO42" i="12"/>
  <c r="AN42" i="12"/>
  <c r="AM42" i="12"/>
  <c r="AL42" i="12"/>
  <c r="AF83" i="8"/>
  <c r="AT77" i="11"/>
  <c r="AS77" i="11"/>
  <c r="AR77" i="11"/>
  <c r="AQ77" i="11"/>
  <c r="AP77" i="11"/>
  <c r="AO77" i="11"/>
  <c r="AN77" i="11"/>
  <c r="AM77" i="11"/>
  <c r="AL77" i="11"/>
  <c r="BE73" i="10"/>
  <c r="BD73" i="10"/>
  <c r="BC73" i="10"/>
  <c r="BK73" i="10"/>
  <c r="BJ73" i="10"/>
  <c r="BI73" i="10"/>
  <c r="BH73" i="10"/>
  <c r="BG73" i="10"/>
  <c r="BF73" i="10"/>
  <c r="BK78" i="10"/>
  <c r="BJ78" i="10"/>
  <c r="BI78" i="10"/>
  <c r="BH78" i="10"/>
  <c r="BG78" i="10"/>
  <c r="BF78" i="10"/>
  <c r="BE78" i="10"/>
  <c r="BD78" i="10"/>
  <c r="BC78" i="10"/>
  <c r="BK84" i="10"/>
  <c r="BJ84" i="10"/>
  <c r="BI84" i="10"/>
  <c r="BH84" i="10"/>
  <c r="BG84" i="10"/>
  <c r="BF84" i="10"/>
  <c r="BE84" i="10"/>
  <c r="BD84" i="10"/>
  <c r="BC84" i="10"/>
  <c r="BK47" i="10"/>
  <c r="BJ47" i="10"/>
  <c r="BI47" i="10"/>
  <c r="BH47" i="10"/>
  <c r="BG47" i="10"/>
  <c r="BF47" i="10"/>
  <c r="BE47" i="10"/>
  <c r="BD47" i="10"/>
  <c r="BC47" i="10"/>
  <c r="BH39" i="10"/>
  <c r="BG39" i="10"/>
  <c r="BF39" i="10"/>
  <c r="BE39" i="10"/>
  <c r="BD39" i="10"/>
  <c r="BC39" i="10"/>
  <c r="BK39" i="10"/>
  <c r="BJ39" i="10"/>
  <c r="BI39" i="10"/>
  <c r="BK31" i="10"/>
  <c r="BJ31" i="10"/>
  <c r="BI31" i="10"/>
  <c r="BH31" i="10"/>
  <c r="BG31" i="10"/>
  <c r="BF31" i="10"/>
  <c r="BE31" i="10"/>
  <c r="BD31" i="10"/>
  <c r="BC31" i="10"/>
  <c r="BK23" i="10"/>
  <c r="BJ23" i="10"/>
  <c r="BI23" i="10"/>
  <c r="BH23" i="10"/>
  <c r="BG23" i="10"/>
  <c r="BF23" i="10"/>
  <c r="BE23" i="10"/>
  <c r="BD23" i="10"/>
  <c r="BC23" i="10"/>
  <c r="BK54" i="10"/>
  <c r="BJ54" i="10"/>
  <c r="BI54" i="10"/>
  <c r="BH54" i="10"/>
  <c r="BG54" i="10"/>
  <c r="BF54" i="10"/>
  <c r="BE54" i="10"/>
  <c r="BD54" i="10"/>
  <c r="BC54" i="10"/>
  <c r="BK66" i="10"/>
  <c r="BJ66" i="10"/>
  <c r="BI66" i="10"/>
  <c r="BH66" i="10"/>
  <c r="BG66" i="10"/>
  <c r="BF66" i="10"/>
  <c r="BE66" i="10"/>
  <c r="BD66" i="10"/>
  <c r="BC66" i="10"/>
  <c r="BK58" i="10"/>
  <c r="BJ58" i="10"/>
  <c r="BI58" i="10"/>
  <c r="BH58" i="10"/>
  <c r="BG58" i="10"/>
  <c r="BF58" i="10"/>
  <c r="BE58" i="10"/>
  <c r="BD58" i="10"/>
  <c r="BC58" i="10"/>
  <c r="BK20" i="10"/>
  <c r="BJ20" i="10"/>
  <c r="BI20" i="10"/>
  <c r="BH20" i="10"/>
  <c r="BG20" i="10"/>
  <c r="BF20" i="10"/>
  <c r="BE20" i="10"/>
  <c r="BD20" i="10"/>
  <c r="BC20" i="10"/>
  <c r="AT45" i="10"/>
  <c r="AS45" i="10"/>
  <c r="AR45" i="10"/>
  <c r="AQ45" i="10"/>
  <c r="AP45" i="10"/>
  <c r="AO45" i="10"/>
  <c r="AN45" i="10"/>
  <c r="AM45" i="10"/>
  <c r="AL45" i="10"/>
  <c r="AT95" i="10"/>
  <c r="AS95" i="10"/>
  <c r="AR95" i="10"/>
  <c r="AQ95" i="10"/>
  <c r="AP95" i="10"/>
  <c r="AO95" i="10"/>
  <c r="AN95" i="10"/>
  <c r="AM95" i="10"/>
  <c r="AL95" i="10"/>
  <c r="AT87" i="10"/>
  <c r="AS87" i="10"/>
  <c r="AR87" i="10"/>
  <c r="AQ87" i="10"/>
  <c r="AP87" i="10"/>
  <c r="AO87" i="10"/>
  <c r="AN87" i="10"/>
  <c r="AM87" i="10"/>
  <c r="AL87" i="10"/>
  <c r="AT79" i="10"/>
  <c r="AS79" i="10"/>
  <c r="AR79" i="10"/>
  <c r="AQ79" i="10"/>
  <c r="AP79" i="10"/>
  <c r="AO79" i="10"/>
  <c r="AN79" i="10"/>
  <c r="AM79" i="10"/>
  <c r="AL79" i="10"/>
  <c r="AT62" i="10"/>
  <c r="AS62" i="10"/>
  <c r="AR62" i="10"/>
  <c r="AQ62" i="10"/>
  <c r="AP62" i="10"/>
  <c r="AO62" i="10"/>
  <c r="AN62" i="10"/>
  <c r="AM62" i="10"/>
  <c r="AL62" i="10"/>
  <c r="AT40" i="10"/>
  <c r="AS40" i="10"/>
  <c r="AR40" i="10"/>
  <c r="AQ40" i="10"/>
  <c r="AP40" i="10"/>
  <c r="AO40" i="10"/>
  <c r="AN40" i="10"/>
  <c r="AM40" i="10"/>
  <c r="AL40" i="10"/>
  <c r="BK3" i="10"/>
  <c r="BJ3" i="10"/>
  <c r="BI3" i="10"/>
  <c r="BH3" i="10"/>
  <c r="BG3" i="10"/>
  <c r="BF3" i="10"/>
  <c r="BE3" i="10"/>
  <c r="BD3" i="10"/>
  <c r="BC3" i="10"/>
  <c r="AT39" i="10"/>
  <c r="AS39" i="10"/>
  <c r="AR39" i="10"/>
  <c r="AQ39" i="10"/>
  <c r="AP39" i="10"/>
  <c r="AO39" i="10"/>
  <c r="AN39" i="10"/>
  <c r="AM39" i="10"/>
  <c r="AL39" i="10"/>
  <c r="AT46" i="11"/>
  <c r="AS46" i="11"/>
  <c r="AR46" i="11"/>
  <c r="AQ46" i="11"/>
  <c r="AP46" i="11"/>
  <c r="AO46" i="11"/>
  <c r="AN46" i="11"/>
  <c r="AM46" i="11"/>
  <c r="AL46" i="11"/>
  <c r="I26" i="11"/>
  <c r="AT61" i="12"/>
  <c r="AS61" i="12"/>
  <c r="AR61" i="12"/>
  <c r="AQ61" i="12"/>
  <c r="AP61" i="12"/>
  <c r="AO61" i="12"/>
  <c r="AN61" i="12"/>
  <c r="AM61" i="12"/>
  <c r="AL61" i="12"/>
  <c r="AZ30" i="13"/>
  <c r="AY30" i="13"/>
  <c r="AX30" i="13"/>
  <c r="AW30" i="13"/>
  <c r="AV30" i="13"/>
  <c r="AU30" i="13"/>
  <c r="AT30" i="13"/>
  <c r="AS30" i="13"/>
  <c r="AR30" i="13"/>
  <c r="AC29" i="10"/>
  <c r="I29" i="10"/>
  <c r="AT95" i="11"/>
  <c r="AS95" i="11"/>
  <c r="AR95" i="11"/>
  <c r="AQ95" i="11"/>
  <c r="AP95" i="11"/>
  <c r="AO95" i="11"/>
  <c r="AN95" i="11"/>
  <c r="AM95" i="11"/>
  <c r="AL95" i="11"/>
  <c r="AT58" i="12"/>
  <c r="AS58" i="12"/>
  <c r="AR58" i="12"/>
  <c r="AQ58" i="12"/>
  <c r="AP58" i="12"/>
  <c r="AO58" i="12"/>
  <c r="AN58" i="12"/>
  <c r="AM58" i="12"/>
  <c r="AL58" i="12"/>
  <c r="J60" i="13"/>
  <c r="N53" i="2"/>
  <c r="K53" i="2"/>
  <c r="S53" i="2"/>
  <c r="U53" i="2"/>
  <c r="BK86" i="11"/>
  <c r="BJ86" i="11"/>
  <c r="BI86" i="11"/>
  <c r="BH86" i="11"/>
  <c r="BG86" i="11"/>
  <c r="BF86" i="11"/>
  <c r="BE86" i="11"/>
  <c r="BD86" i="11"/>
  <c r="BC86" i="11"/>
  <c r="BK76" i="12"/>
  <c r="BJ76" i="12"/>
  <c r="BI76" i="12"/>
  <c r="BH76" i="12"/>
  <c r="BG76" i="12"/>
  <c r="BF76" i="12"/>
  <c r="BE76" i="12"/>
  <c r="BD76" i="12"/>
  <c r="BC76" i="12"/>
  <c r="AT39" i="12"/>
  <c r="AS39" i="12"/>
  <c r="AR39" i="12"/>
  <c r="AQ39" i="12"/>
  <c r="AP39" i="12"/>
  <c r="AO39" i="12"/>
  <c r="AN39" i="12"/>
  <c r="AM39" i="12"/>
  <c r="AL39" i="12"/>
  <c r="BK30" i="12"/>
  <c r="BJ30" i="12"/>
  <c r="BI30" i="12"/>
  <c r="BH30" i="12"/>
  <c r="BG30" i="12"/>
  <c r="BF30" i="12"/>
  <c r="BE30" i="12"/>
  <c r="BD30" i="12"/>
  <c r="BC30" i="12"/>
  <c r="BQ74" i="13"/>
  <c r="BP74" i="13"/>
  <c r="BO74" i="13"/>
  <c r="BN74" i="13"/>
  <c r="BM74" i="13"/>
  <c r="BL74" i="13"/>
  <c r="BK74" i="13"/>
  <c r="BJ74" i="13"/>
  <c r="BI74" i="13"/>
  <c r="BQ22" i="13"/>
  <c r="BP22" i="13"/>
  <c r="BO22" i="13"/>
  <c r="BN22" i="13"/>
  <c r="BM22" i="13"/>
  <c r="BL22" i="13"/>
  <c r="BK22" i="13"/>
  <c r="BJ22" i="13"/>
  <c r="BI22" i="13"/>
  <c r="AT35" i="11"/>
  <c r="AS35" i="11"/>
  <c r="AR35" i="11"/>
  <c r="AQ35" i="11"/>
  <c r="AP35" i="11"/>
  <c r="AO35" i="11"/>
  <c r="AN35" i="11"/>
  <c r="AM35" i="11"/>
  <c r="AL35" i="11"/>
  <c r="AT52" i="11"/>
  <c r="AS52" i="11"/>
  <c r="AR52" i="11"/>
  <c r="AQ52" i="11"/>
  <c r="AP52" i="11"/>
  <c r="AO52" i="11"/>
  <c r="AN52" i="11"/>
  <c r="AM52" i="11"/>
  <c r="AL52" i="11"/>
  <c r="AT86" i="12"/>
  <c r="AS86" i="12"/>
  <c r="AR86" i="12"/>
  <c r="AQ86" i="12"/>
  <c r="AP86" i="12"/>
  <c r="AO86" i="12"/>
  <c r="AN86" i="12"/>
  <c r="AM86" i="12"/>
  <c r="AL86" i="12"/>
  <c r="BK31" i="11"/>
  <c r="BJ31" i="11"/>
  <c r="BI31" i="11"/>
  <c r="BH31" i="11"/>
  <c r="BG31" i="11"/>
  <c r="BF31" i="11"/>
  <c r="BE31" i="11"/>
  <c r="BD31" i="11"/>
  <c r="BC31" i="11"/>
  <c r="J42" i="11"/>
  <c r="BK56" i="11"/>
  <c r="BJ56" i="11"/>
  <c r="BI56" i="11"/>
  <c r="BH56" i="11"/>
  <c r="BG56" i="11"/>
  <c r="BF56" i="11"/>
  <c r="BE56" i="11"/>
  <c r="BD56" i="11"/>
  <c r="BC56" i="11"/>
  <c r="BK60" i="11"/>
  <c r="BJ60" i="11"/>
  <c r="BI60" i="11"/>
  <c r="BH60" i="11"/>
  <c r="BG60" i="11"/>
  <c r="BF60" i="11"/>
  <c r="BE60" i="11"/>
  <c r="BD60" i="11"/>
  <c r="BC60" i="11"/>
  <c r="BK80" i="11"/>
  <c r="BJ80" i="11"/>
  <c r="BI80" i="11"/>
  <c r="BH80" i="11"/>
  <c r="BG80" i="11"/>
  <c r="BF80" i="11"/>
  <c r="BE80" i="11"/>
  <c r="BD80" i="11"/>
  <c r="BC80" i="11"/>
  <c r="BJ68" i="11"/>
  <c r="BI68" i="11"/>
  <c r="BH68" i="11"/>
  <c r="BG68" i="11"/>
  <c r="BF68" i="11"/>
  <c r="BE68" i="11"/>
  <c r="BD68" i="11"/>
  <c r="BC68" i="11"/>
  <c r="BK68" i="11"/>
  <c r="BK45" i="11"/>
  <c r="BJ45" i="11"/>
  <c r="BI45" i="11"/>
  <c r="BH45" i="11"/>
  <c r="BG45" i="11"/>
  <c r="BF45" i="11"/>
  <c r="BE45" i="11"/>
  <c r="BD45" i="11"/>
  <c r="BC45" i="11"/>
  <c r="BK37" i="11"/>
  <c r="BJ37" i="11"/>
  <c r="BI37" i="11"/>
  <c r="BH37" i="11"/>
  <c r="BG37" i="11"/>
  <c r="BF37" i="11"/>
  <c r="BE37" i="11"/>
  <c r="BD37" i="11"/>
  <c r="BC37" i="11"/>
  <c r="AS56" i="12"/>
  <c r="AR56" i="12"/>
  <c r="AQ56" i="12"/>
  <c r="AP56" i="12"/>
  <c r="AO56" i="12"/>
  <c r="AN56" i="12"/>
  <c r="AM56" i="12"/>
  <c r="AL56" i="12"/>
  <c r="AT56" i="12"/>
  <c r="BK85" i="12"/>
  <c r="BJ85" i="12"/>
  <c r="BI85" i="12"/>
  <c r="BH85" i="12"/>
  <c r="BG85" i="12"/>
  <c r="BF85" i="12"/>
  <c r="BE85" i="12"/>
  <c r="BD85" i="12"/>
  <c r="BC85" i="12"/>
  <c r="AT71" i="12"/>
  <c r="AS71" i="12"/>
  <c r="AR71" i="12"/>
  <c r="AQ71" i="12"/>
  <c r="AP71" i="12"/>
  <c r="AO71" i="12"/>
  <c r="AN71" i="12"/>
  <c r="AM71" i="12"/>
  <c r="AL71" i="12"/>
  <c r="BK12" i="12"/>
  <c r="BJ12" i="12"/>
  <c r="BI12" i="12"/>
  <c r="BH12" i="12"/>
  <c r="BG12" i="12"/>
  <c r="BF12" i="12"/>
  <c r="BE12" i="12"/>
  <c r="BD12" i="12"/>
  <c r="BC12" i="12"/>
  <c r="BK72" i="12"/>
  <c r="BJ72" i="12"/>
  <c r="BI72" i="12"/>
  <c r="BH72" i="12"/>
  <c r="BG72" i="12"/>
  <c r="BF72" i="12"/>
  <c r="BE72" i="12"/>
  <c r="BD72" i="12"/>
  <c r="BC72" i="12"/>
  <c r="BK25" i="12"/>
  <c r="BJ25" i="12"/>
  <c r="BI25" i="12"/>
  <c r="BH25" i="12"/>
  <c r="BG25" i="12"/>
  <c r="BF25" i="12"/>
  <c r="BE25" i="12"/>
  <c r="BD25" i="12"/>
  <c r="BC25" i="12"/>
  <c r="BK59" i="12"/>
  <c r="BJ59" i="12"/>
  <c r="BI59" i="12"/>
  <c r="BH59" i="12"/>
  <c r="BG59" i="12"/>
  <c r="BF59" i="12"/>
  <c r="BE59" i="12"/>
  <c r="BD59" i="12"/>
  <c r="BC59" i="12"/>
  <c r="BK73" i="12"/>
  <c r="BJ73" i="12"/>
  <c r="BI73" i="12"/>
  <c r="BH73" i="12"/>
  <c r="BG73" i="12"/>
  <c r="BF73" i="12"/>
  <c r="BE73" i="12"/>
  <c r="BD73" i="12"/>
  <c r="BC73" i="12"/>
  <c r="AT79" i="12"/>
  <c r="AS79" i="12"/>
  <c r="AR79" i="12"/>
  <c r="AQ79" i="12"/>
  <c r="AP79" i="12"/>
  <c r="AO79" i="12"/>
  <c r="AN79" i="12"/>
  <c r="AM79" i="12"/>
  <c r="AL79" i="12"/>
  <c r="BK18" i="12"/>
  <c r="BJ18" i="12"/>
  <c r="BI18" i="12"/>
  <c r="BH18" i="12"/>
  <c r="BG18" i="12"/>
  <c r="BF18" i="12"/>
  <c r="BE18" i="12"/>
  <c r="BD18" i="12"/>
  <c r="BC18" i="12"/>
  <c r="BK45" i="12"/>
  <c r="BJ45" i="12"/>
  <c r="BI45" i="12"/>
  <c r="BH45" i="12"/>
  <c r="BG45" i="12"/>
  <c r="BF45" i="12"/>
  <c r="BE45" i="12"/>
  <c r="BD45" i="12"/>
  <c r="BC45" i="12"/>
  <c r="BK23" i="12"/>
  <c r="BJ23" i="12"/>
  <c r="BI23" i="12"/>
  <c r="BH23" i="12"/>
  <c r="BG23" i="12"/>
  <c r="BF23" i="12"/>
  <c r="BE23" i="12"/>
  <c r="BD23" i="12"/>
  <c r="BC23" i="12"/>
  <c r="BK53" i="12"/>
  <c r="BJ53" i="12"/>
  <c r="BI53" i="12"/>
  <c r="BH53" i="12"/>
  <c r="BG53" i="12"/>
  <c r="BF53" i="12"/>
  <c r="BE53" i="12"/>
  <c r="BD53" i="12"/>
  <c r="BC53" i="12"/>
  <c r="BQ70" i="13"/>
  <c r="BP70" i="13"/>
  <c r="BO70" i="13"/>
  <c r="BN70" i="13"/>
  <c r="BM70" i="13"/>
  <c r="BL70" i="13"/>
  <c r="BK70" i="13"/>
  <c r="BJ70" i="13"/>
  <c r="BI70" i="13"/>
  <c r="BQ77" i="13"/>
  <c r="BP77" i="13"/>
  <c r="BO77" i="13"/>
  <c r="BN77" i="13"/>
  <c r="BM77" i="13"/>
  <c r="BL77" i="13"/>
  <c r="BK77" i="13"/>
  <c r="BJ77" i="13"/>
  <c r="BI77" i="13"/>
  <c r="BQ81" i="13"/>
  <c r="BP81" i="13"/>
  <c r="BO81" i="13"/>
  <c r="BN81" i="13"/>
  <c r="BM81" i="13"/>
  <c r="BL81" i="13"/>
  <c r="BK81" i="13"/>
  <c r="BJ81" i="13"/>
  <c r="BI81" i="13"/>
  <c r="BQ65" i="13"/>
  <c r="BP65" i="13"/>
  <c r="BO65" i="13"/>
  <c r="BN65" i="13"/>
  <c r="BM65" i="13"/>
  <c r="BL65" i="13"/>
  <c r="BK65" i="13"/>
  <c r="BJ65" i="13"/>
  <c r="BI65" i="13"/>
  <c r="BQ63" i="13"/>
  <c r="BP63" i="13"/>
  <c r="BO63" i="13"/>
  <c r="BN63" i="13"/>
  <c r="BM63" i="13"/>
  <c r="BL63" i="13"/>
  <c r="BK63" i="13"/>
  <c r="BJ63" i="13"/>
  <c r="BI63" i="13"/>
  <c r="BQ47" i="13"/>
  <c r="BP47" i="13"/>
  <c r="BO47" i="13"/>
  <c r="BN47" i="13"/>
  <c r="BM47" i="13"/>
  <c r="BL47" i="13"/>
  <c r="BK47" i="13"/>
  <c r="BJ47" i="13"/>
  <c r="BI47" i="13"/>
  <c r="BQ15" i="13"/>
  <c r="BP15" i="13"/>
  <c r="BO15" i="13"/>
  <c r="BN15" i="13"/>
  <c r="BM15" i="13"/>
  <c r="BL15" i="13"/>
  <c r="BK15" i="13"/>
  <c r="BJ15" i="13"/>
  <c r="BI15" i="13"/>
  <c r="BQ40" i="13"/>
  <c r="BP40" i="13"/>
  <c r="BO40" i="13"/>
  <c r="BN40" i="13"/>
  <c r="BM40" i="13"/>
  <c r="BL40" i="13"/>
  <c r="BK40" i="13"/>
  <c r="BJ40" i="13"/>
  <c r="BI40" i="13"/>
  <c r="BQ38" i="13"/>
  <c r="BP38" i="13"/>
  <c r="BO38" i="13"/>
  <c r="BN38" i="13"/>
  <c r="BM38" i="13"/>
  <c r="BL38" i="13"/>
  <c r="BK38" i="13"/>
  <c r="BJ38" i="13"/>
  <c r="BI38" i="13"/>
  <c r="BQ11" i="13"/>
  <c r="BP11" i="13"/>
  <c r="BO11" i="13"/>
  <c r="BN11" i="13"/>
  <c r="BM11" i="13"/>
  <c r="BL11" i="13"/>
  <c r="BK11" i="13"/>
  <c r="BJ11" i="13"/>
  <c r="BI11" i="13"/>
  <c r="BQ16" i="13"/>
  <c r="BP16" i="13"/>
  <c r="BO16" i="13"/>
  <c r="BN16" i="13"/>
  <c r="BM16" i="13"/>
  <c r="BL16" i="13"/>
  <c r="BK16" i="13"/>
  <c r="BJ16" i="13"/>
  <c r="BI16" i="13"/>
  <c r="AZ65" i="13"/>
  <c r="AY65" i="13"/>
  <c r="AX65" i="13"/>
  <c r="AW65" i="13"/>
  <c r="AV65" i="13"/>
  <c r="AU65" i="13"/>
  <c r="AT65" i="13"/>
  <c r="AS65" i="13"/>
  <c r="AR65" i="13"/>
  <c r="AZ81" i="13"/>
  <c r="AY81" i="13"/>
  <c r="AX81" i="13"/>
  <c r="AW81" i="13"/>
  <c r="AV81" i="13"/>
  <c r="AU81" i="13"/>
  <c r="AT81" i="13"/>
  <c r="AS81" i="13"/>
  <c r="AR81" i="13"/>
  <c r="AZ68" i="13"/>
  <c r="AY68" i="13"/>
  <c r="AX68" i="13"/>
  <c r="AW68" i="13"/>
  <c r="AV68" i="13"/>
  <c r="AU68" i="13"/>
  <c r="AT68" i="13"/>
  <c r="AS68" i="13"/>
  <c r="AR68" i="13"/>
  <c r="AZ58" i="13"/>
  <c r="AY58" i="13"/>
  <c r="AX58" i="13"/>
  <c r="AW58" i="13"/>
  <c r="AV58" i="13"/>
  <c r="AU58" i="13"/>
  <c r="AT58" i="13"/>
  <c r="AS58" i="13"/>
  <c r="AR58" i="13"/>
  <c r="AZ67" i="13"/>
  <c r="AY67" i="13"/>
  <c r="AX67" i="13"/>
  <c r="AW67" i="13"/>
  <c r="AV67" i="13"/>
  <c r="AU67" i="13"/>
  <c r="AT67" i="13"/>
  <c r="AS67" i="13"/>
  <c r="AR67" i="13"/>
  <c r="AZ45" i="13"/>
  <c r="AY45" i="13"/>
  <c r="AX45" i="13"/>
  <c r="AW45" i="13"/>
  <c r="AV45" i="13"/>
  <c r="AU45" i="13"/>
  <c r="AT45" i="13"/>
  <c r="AS45" i="13"/>
  <c r="AR45" i="13"/>
  <c r="AZ31" i="13"/>
  <c r="AY31" i="13"/>
  <c r="AX31" i="13"/>
  <c r="AW31" i="13"/>
  <c r="AV31" i="13"/>
  <c r="AU31" i="13"/>
  <c r="AT31" i="13"/>
  <c r="AS31" i="13"/>
  <c r="AR31" i="13"/>
  <c r="AZ25" i="13"/>
  <c r="AY25" i="13"/>
  <c r="AX25" i="13"/>
  <c r="AW25" i="13"/>
  <c r="AV25" i="13"/>
  <c r="AU25" i="13"/>
  <c r="AT25" i="13"/>
  <c r="AS25" i="13"/>
  <c r="AR25" i="13"/>
  <c r="AT99" i="11"/>
  <c r="AS99" i="11"/>
  <c r="AR99" i="11"/>
  <c r="AQ99" i="11"/>
  <c r="AP99" i="11"/>
  <c r="AO99" i="11"/>
  <c r="AN99" i="11"/>
  <c r="AM99" i="11"/>
  <c r="AL99" i="11"/>
  <c r="AT46" i="12"/>
  <c r="AS46" i="12"/>
  <c r="AR46" i="12"/>
  <c r="AQ46" i="12"/>
  <c r="AP46" i="12"/>
  <c r="AO46" i="12"/>
  <c r="AN46" i="12"/>
  <c r="AM46" i="12"/>
  <c r="AL46" i="12"/>
  <c r="I23" i="13"/>
  <c r="BK25" i="11"/>
  <c r="BJ25" i="11"/>
  <c r="BI25" i="11"/>
  <c r="BH25" i="11"/>
  <c r="BG25" i="11"/>
  <c r="BF25" i="11"/>
  <c r="BE25" i="11"/>
  <c r="BD25" i="11"/>
  <c r="BC25" i="11"/>
  <c r="K91" i="11"/>
  <c r="AT81" i="12"/>
  <c r="AS81" i="12"/>
  <c r="AR81" i="12"/>
  <c r="AQ81" i="12"/>
  <c r="AP81" i="12"/>
  <c r="AO81" i="12"/>
  <c r="AN81" i="12"/>
  <c r="AM81" i="12"/>
  <c r="AL81" i="12"/>
  <c r="AF43" i="8"/>
  <c r="AC30" i="10"/>
  <c r="I30" i="10"/>
  <c r="AT30" i="11"/>
  <c r="AS30" i="11"/>
  <c r="AR30" i="11"/>
  <c r="AQ30" i="11"/>
  <c r="AP30" i="11"/>
  <c r="AO30" i="11"/>
  <c r="AN30" i="11"/>
  <c r="AM30" i="11"/>
  <c r="AL30" i="11"/>
  <c r="AT31" i="12"/>
  <c r="AR31" i="12"/>
  <c r="AQ31" i="12"/>
  <c r="AP31" i="12"/>
  <c r="AO31" i="12"/>
  <c r="AN31" i="12"/>
  <c r="AM31" i="12"/>
  <c r="AL31" i="12"/>
  <c r="AS31" i="12"/>
  <c r="BK83" i="10"/>
  <c r="BJ83" i="10"/>
  <c r="BI83" i="10"/>
  <c r="BH83" i="10"/>
  <c r="BG83" i="10"/>
  <c r="BF83" i="10"/>
  <c r="BE83" i="10"/>
  <c r="BD83" i="10"/>
  <c r="BC83" i="10"/>
  <c r="BK70" i="10"/>
  <c r="BJ70" i="10"/>
  <c r="BI70" i="10"/>
  <c r="BH70" i="10"/>
  <c r="BG70" i="10"/>
  <c r="BF70" i="10"/>
  <c r="BE70" i="10"/>
  <c r="BD70" i="10"/>
  <c r="BC70" i="10"/>
  <c r="BK76" i="10"/>
  <c r="BJ76" i="10"/>
  <c r="BI76" i="10"/>
  <c r="BH76" i="10"/>
  <c r="BG76" i="10"/>
  <c r="BF76" i="10"/>
  <c r="BE76" i="10"/>
  <c r="BD76" i="10"/>
  <c r="BC76" i="10"/>
  <c r="BJ46" i="10"/>
  <c r="BI46" i="10"/>
  <c r="BH46" i="10"/>
  <c r="BG46" i="10"/>
  <c r="BF46" i="10"/>
  <c r="BE46" i="10"/>
  <c r="BD46" i="10"/>
  <c r="BC46" i="10"/>
  <c r="BK46" i="10"/>
  <c r="BK38" i="10"/>
  <c r="BJ38" i="10"/>
  <c r="BI38" i="10"/>
  <c r="BH38" i="10"/>
  <c r="BG38" i="10"/>
  <c r="BF38" i="10"/>
  <c r="BE38" i="10"/>
  <c r="BD38" i="10"/>
  <c r="BC38" i="10"/>
  <c r="BK30" i="10"/>
  <c r="BJ30" i="10"/>
  <c r="BI30" i="10"/>
  <c r="BH30" i="10"/>
  <c r="BG30" i="10"/>
  <c r="BF30" i="10"/>
  <c r="BE30" i="10"/>
  <c r="BD30" i="10"/>
  <c r="BC30" i="10"/>
  <c r="BK12" i="10"/>
  <c r="BJ12" i="10"/>
  <c r="BI12" i="10"/>
  <c r="BH12" i="10"/>
  <c r="BG12" i="10"/>
  <c r="BF12" i="10"/>
  <c r="BE12" i="10"/>
  <c r="BD12" i="10"/>
  <c r="BC12" i="10"/>
  <c r="BK53" i="10"/>
  <c r="BJ53" i="10"/>
  <c r="BI53" i="10"/>
  <c r="BH53" i="10"/>
  <c r="BG53" i="10"/>
  <c r="BF53" i="10"/>
  <c r="BE53" i="10"/>
  <c r="BD53" i="10"/>
  <c r="BC53" i="10"/>
  <c r="BK65" i="10"/>
  <c r="BJ65" i="10"/>
  <c r="BI65" i="10"/>
  <c r="BH65" i="10"/>
  <c r="BG65" i="10"/>
  <c r="BF65" i="10"/>
  <c r="BE65" i="10"/>
  <c r="BD65" i="10"/>
  <c r="BC65" i="10"/>
  <c r="BK57" i="10"/>
  <c r="BJ57" i="10"/>
  <c r="BI57" i="10"/>
  <c r="BH57" i="10"/>
  <c r="BG57" i="10"/>
  <c r="BF57" i="10"/>
  <c r="BE57" i="10"/>
  <c r="BD57" i="10"/>
  <c r="BC57" i="10"/>
  <c r="BK19" i="10"/>
  <c r="BJ19" i="10"/>
  <c r="BI19" i="10"/>
  <c r="BH19" i="10"/>
  <c r="BG19" i="10"/>
  <c r="BF19" i="10"/>
  <c r="BE19" i="10"/>
  <c r="BD19" i="10"/>
  <c r="BC19" i="10"/>
  <c r="AT38" i="10"/>
  <c r="AS38" i="10"/>
  <c r="AR38" i="10"/>
  <c r="AQ38" i="10"/>
  <c r="AP38" i="10"/>
  <c r="AO38" i="10"/>
  <c r="AN38" i="10"/>
  <c r="AM38" i="10"/>
  <c r="AL38" i="10"/>
  <c r="AT94" i="10"/>
  <c r="AS94" i="10"/>
  <c r="AR94" i="10"/>
  <c r="AQ94" i="10"/>
  <c r="AP94" i="10"/>
  <c r="AO94" i="10"/>
  <c r="AN94" i="10"/>
  <c r="AM94" i="10"/>
  <c r="AL94" i="10"/>
  <c r="AT86" i="10"/>
  <c r="AS86" i="10"/>
  <c r="AR86" i="10"/>
  <c r="AQ86" i="10"/>
  <c r="AP86" i="10"/>
  <c r="AO86" i="10"/>
  <c r="AN86" i="10"/>
  <c r="AM86" i="10"/>
  <c r="AL86" i="10"/>
  <c r="AT73" i="10"/>
  <c r="AS73" i="10"/>
  <c r="AR73" i="10"/>
  <c r="AQ73" i="10"/>
  <c r="AP73" i="10"/>
  <c r="AO73" i="10"/>
  <c r="AN73" i="10"/>
  <c r="AM73" i="10"/>
  <c r="AL73" i="10"/>
  <c r="AT46" i="10"/>
  <c r="AS46" i="10"/>
  <c r="AR46" i="10"/>
  <c r="AQ46" i="10"/>
  <c r="AP46" i="10"/>
  <c r="AO46" i="10"/>
  <c r="AN46" i="10"/>
  <c r="AM46" i="10"/>
  <c r="AL46" i="10"/>
  <c r="AT57" i="10"/>
  <c r="AS57" i="10"/>
  <c r="AR57" i="10"/>
  <c r="AQ57" i="10"/>
  <c r="AP57" i="10"/>
  <c r="AO57" i="10"/>
  <c r="AN57" i="10"/>
  <c r="AM57" i="10"/>
  <c r="AL57" i="10"/>
  <c r="AT32" i="10"/>
  <c r="AS32" i="10"/>
  <c r="AR32" i="10"/>
  <c r="AQ32" i="10"/>
  <c r="AP32" i="10"/>
  <c r="AO32" i="10"/>
  <c r="AN32" i="10"/>
  <c r="AM32" i="10"/>
  <c r="AL32" i="10"/>
  <c r="AT25" i="10"/>
  <c r="AS25" i="10"/>
  <c r="AR25" i="10"/>
  <c r="AQ25" i="10"/>
  <c r="AP25" i="10"/>
  <c r="AO25" i="10"/>
  <c r="AN25" i="10"/>
  <c r="AM25" i="10"/>
  <c r="AL25" i="10"/>
  <c r="AT31" i="10"/>
  <c r="AS31" i="10"/>
  <c r="AR31" i="10"/>
  <c r="AQ31" i="10"/>
  <c r="AP31" i="10"/>
  <c r="AO31" i="10"/>
  <c r="AN31" i="10"/>
  <c r="AM31" i="10"/>
  <c r="AL31" i="10"/>
  <c r="BK27" i="11"/>
  <c r="BJ27" i="11"/>
  <c r="BI27" i="11"/>
  <c r="BH27" i="11"/>
  <c r="BG27" i="11"/>
  <c r="BF27" i="11"/>
  <c r="BE27" i="11"/>
  <c r="BD27" i="11"/>
  <c r="BC27" i="11"/>
  <c r="AF80" i="12"/>
  <c r="BK9" i="12"/>
  <c r="BJ9" i="12"/>
  <c r="BI9" i="12"/>
  <c r="BH9" i="12"/>
  <c r="BG9" i="12"/>
  <c r="BF9" i="12"/>
  <c r="BE9" i="12"/>
  <c r="BD9" i="12"/>
  <c r="BC9" i="12"/>
  <c r="AF49" i="8"/>
  <c r="AT76" i="11"/>
  <c r="AS76" i="11"/>
  <c r="AR76" i="11"/>
  <c r="AQ76" i="11"/>
  <c r="AP76" i="11"/>
  <c r="AO76" i="11"/>
  <c r="AN76" i="11"/>
  <c r="AM76" i="11"/>
  <c r="AL76" i="11"/>
  <c r="AT41" i="12"/>
  <c r="AS41" i="12"/>
  <c r="AR41" i="12"/>
  <c r="AQ41" i="12"/>
  <c r="AP41" i="12"/>
  <c r="AO41" i="12"/>
  <c r="AN41" i="12"/>
  <c r="AM41" i="12"/>
  <c r="AL41" i="12"/>
  <c r="AF65" i="8"/>
  <c r="AT98" i="11"/>
  <c r="AS98" i="11"/>
  <c r="AR98" i="11"/>
  <c r="AQ98" i="11"/>
  <c r="AP98" i="11"/>
  <c r="AO98" i="11"/>
  <c r="AN98" i="11"/>
  <c r="AM98" i="11"/>
  <c r="AL98" i="11"/>
  <c r="BK41" i="11"/>
  <c r="BJ41" i="11"/>
  <c r="BI41" i="11"/>
  <c r="BH41" i="11"/>
  <c r="BG41" i="11"/>
  <c r="BF41" i="11"/>
  <c r="BE41" i="11"/>
  <c r="BD41" i="11"/>
  <c r="BC41" i="11"/>
  <c r="BK70" i="12"/>
  <c r="BJ70" i="12"/>
  <c r="BI70" i="12"/>
  <c r="BH70" i="12"/>
  <c r="BG70" i="12"/>
  <c r="BF70" i="12"/>
  <c r="BE70" i="12"/>
  <c r="BD70" i="12"/>
  <c r="BC70" i="12"/>
  <c r="BQ56" i="13"/>
  <c r="BP56" i="13"/>
  <c r="BO56" i="13"/>
  <c r="BN56" i="13"/>
  <c r="BM56" i="13"/>
  <c r="BL56" i="13"/>
  <c r="BK56" i="13"/>
  <c r="BJ56" i="13"/>
  <c r="BI56" i="13"/>
  <c r="AT48" i="12"/>
  <c r="AS48" i="12"/>
  <c r="AR48" i="12"/>
  <c r="AQ48" i="12"/>
  <c r="AP48" i="12"/>
  <c r="AO48" i="12"/>
  <c r="AN48" i="12"/>
  <c r="AM48" i="12"/>
  <c r="AL48" i="12"/>
  <c r="I23" i="10"/>
  <c r="BK18" i="11"/>
  <c r="BJ18" i="11"/>
  <c r="BI18" i="11"/>
  <c r="BH18" i="11"/>
  <c r="BG18" i="11"/>
  <c r="BF18" i="11"/>
  <c r="BE18" i="11"/>
  <c r="BD18" i="11"/>
  <c r="BC18" i="11"/>
  <c r="AT64" i="11"/>
  <c r="AS64" i="11"/>
  <c r="AR64" i="11"/>
  <c r="AQ64" i="11"/>
  <c r="AP64" i="11"/>
  <c r="AO64" i="11"/>
  <c r="AN64" i="11"/>
  <c r="AM64" i="11"/>
  <c r="AL64" i="11"/>
  <c r="K80" i="11"/>
  <c r="K86" i="11"/>
  <c r="AT77" i="12"/>
  <c r="AS77" i="12"/>
  <c r="AR77" i="12"/>
  <c r="AQ77" i="12"/>
  <c r="AP77" i="12"/>
  <c r="AO77" i="12"/>
  <c r="AN77" i="12"/>
  <c r="AM77" i="12"/>
  <c r="AL77" i="12"/>
  <c r="AT55" i="11"/>
  <c r="AS55" i="11"/>
  <c r="AR55" i="11"/>
  <c r="AQ55" i="11"/>
  <c r="AP55" i="11"/>
  <c r="AO55" i="11"/>
  <c r="AN55" i="11"/>
  <c r="AM55" i="11"/>
  <c r="AL55" i="11"/>
  <c r="AT74" i="11"/>
  <c r="AS74" i="11"/>
  <c r="AR74" i="11"/>
  <c r="AQ74" i="11"/>
  <c r="AP74" i="11"/>
  <c r="AO74" i="11"/>
  <c r="AN74" i="11"/>
  <c r="AM74" i="11"/>
  <c r="AL74" i="11"/>
  <c r="J39" i="11"/>
  <c r="BK4" i="12"/>
  <c r="BJ4" i="12"/>
  <c r="BI4" i="12"/>
  <c r="BH4" i="12"/>
  <c r="BG4" i="12"/>
  <c r="BF4" i="12"/>
  <c r="BE4" i="12"/>
  <c r="BD4" i="12"/>
  <c r="BC4" i="12"/>
  <c r="AT85" i="12"/>
  <c r="AS85" i="12"/>
  <c r="AR85" i="12"/>
  <c r="AQ85" i="12"/>
  <c r="AP85" i="12"/>
  <c r="AO85" i="12"/>
  <c r="AN85" i="12"/>
  <c r="AM85" i="12"/>
  <c r="AL85" i="12"/>
  <c r="J48" i="13"/>
  <c r="AT70" i="11"/>
  <c r="AS70" i="11"/>
  <c r="AR70" i="11"/>
  <c r="AQ70" i="11"/>
  <c r="AP70" i="11"/>
  <c r="AO70" i="11"/>
  <c r="AN70" i="11"/>
  <c r="AM70" i="11"/>
  <c r="AL70" i="11"/>
  <c r="BK84" i="11"/>
  <c r="BJ84" i="11"/>
  <c r="BI84" i="11"/>
  <c r="BH84" i="11"/>
  <c r="BG84" i="11"/>
  <c r="BF84" i="11"/>
  <c r="BE84" i="11"/>
  <c r="BD84" i="11"/>
  <c r="BC84" i="11"/>
  <c r="BK57" i="11"/>
  <c r="BJ57" i="11"/>
  <c r="BI57" i="11"/>
  <c r="BH57" i="11"/>
  <c r="BG57" i="11"/>
  <c r="BF57" i="11"/>
  <c r="BE57" i="11"/>
  <c r="BD57" i="11"/>
  <c r="BC57" i="11"/>
  <c r="BK55" i="11"/>
  <c r="BJ55" i="11"/>
  <c r="BI55" i="11"/>
  <c r="BH55" i="11"/>
  <c r="BG55" i="11"/>
  <c r="BF55" i="11"/>
  <c r="BE55" i="11"/>
  <c r="BD55" i="11"/>
  <c r="BC55" i="11"/>
  <c r="BK72" i="11"/>
  <c r="BJ72" i="11"/>
  <c r="BI72" i="11"/>
  <c r="BH72" i="11"/>
  <c r="BG72" i="11"/>
  <c r="BF72" i="11"/>
  <c r="BE72" i="11"/>
  <c r="BD72" i="11"/>
  <c r="BC72" i="11"/>
  <c r="BK52" i="11"/>
  <c r="BJ52" i="11"/>
  <c r="BI52" i="11"/>
  <c r="BH52" i="11"/>
  <c r="BG52" i="11"/>
  <c r="BF52" i="11"/>
  <c r="BE52" i="11"/>
  <c r="BD52" i="11"/>
  <c r="BC52" i="11"/>
  <c r="BK44" i="11"/>
  <c r="BJ44" i="11"/>
  <c r="BI44" i="11"/>
  <c r="BH44" i="11"/>
  <c r="BG44" i="11"/>
  <c r="BF44" i="11"/>
  <c r="BE44" i="11"/>
  <c r="BD44" i="11"/>
  <c r="BC44" i="11"/>
  <c r="BK36" i="11"/>
  <c r="BJ36" i="11"/>
  <c r="BI36" i="11"/>
  <c r="BH36" i="11"/>
  <c r="BG36" i="11"/>
  <c r="BF36" i="11"/>
  <c r="BE36" i="11"/>
  <c r="BD36" i="11"/>
  <c r="BC36" i="11"/>
  <c r="BK79" i="12"/>
  <c r="BJ79" i="12"/>
  <c r="BI79" i="12"/>
  <c r="BH79" i="12"/>
  <c r="BG79" i="12"/>
  <c r="BF79" i="12"/>
  <c r="BE79" i="12"/>
  <c r="BD79" i="12"/>
  <c r="BC79" i="12"/>
  <c r="BK82" i="12"/>
  <c r="BJ82" i="12"/>
  <c r="BI82" i="12"/>
  <c r="BH82" i="12"/>
  <c r="BG82" i="12"/>
  <c r="BF82" i="12"/>
  <c r="BE82" i="12"/>
  <c r="BD82" i="12"/>
  <c r="BC82" i="12"/>
  <c r="BK77" i="12"/>
  <c r="BJ77" i="12"/>
  <c r="BI77" i="12"/>
  <c r="BH77" i="12"/>
  <c r="BG77" i="12"/>
  <c r="BF77" i="12"/>
  <c r="BE77" i="12"/>
  <c r="BD77" i="12"/>
  <c r="BC77" i="12"/>
  <c r="BK55" i="12"/>
  <c r="BJ55" i="12"/>
  <c r="BI55" i="12"/>
  <c r="BH55" i="12"/>
  <c r="BG55" i="12"/>
  <c r="BF55" i="12"/>
  <c r="BE55" i="12"/>
  <c r="BD55" i="12"/>
  <c r="BC55" i="12"/>
  <c r="BK46" i="12"/>
  <c r="BJ46" i="12"/>
  <c r="BI46" i="12"/>
  <c r="BH46" i="12"/>
  <c r="BG46" i="12"/>
  <c r="BF46" i="12"/>
  <c r="BE46" i="12"/>
  <c r="BD46" i="12"/>
  <c r="BC46" i="12"/>
  <c r="BK54" i="12"/>
  <c r="BJ54" i="12"/>
  <c r="BI54" i="12"/>
  <c r="BH54" i="12"/>
  <c r="BG54" i="12"/>
  <c r="BF54" i="12"/>
  <c r="BE54" i="12"/>
  <c r="BD54" i="12"/>
  <c r="BC54" i="12"/>
  <c r="AT47" i="12"/>
  <c r="AS47" i="12"/>
  <c r="AR47" i="12"/>
  <c r="AQ47" i="12"/>
  <c r="AP47" i="12"/>
  <c r="AO47" i="12"/>
  <c r="AN47" i="12"/>
  <c r="AM47" i="12"/>
  <c r="AL47" i="12"/>
  <c r="BK15" i="12"/>
  <c r="BJ15" i="12"/>
  <c r="BI15" i="12"/>
  <c r="BH15" i="12"/>
  <c r="BG15" i="12"/>
  <c r="BF15" i="12"/>
  <c r="BE15" i="12"/>
  <c r="BD15" i="12"/>
  <c r="BC15" i="12"/>
  <c r="BK43" i="12"/>
  <c r="BJ43" i="12"/>
  <c r="BI43" i="12"/>
  <c r="BH43" i="12"/>
  <c r="BG43" i="12"/>
  <c r="BF43" i="12"/>
  <c r="BE43" i="12"/>
  <c r="BD43" i="12"/>
  <c r="BC43" i="12"/>
  <c r="BK14" i="12"/>
  <c r="BJ14" i="12"/>
  <c r="BI14" i="12"/>
  <c r="BH14" i="12"/>
  <c r="BG14" i="12"/>
  <c r="BF14" i="12"/>
  <c r="BE14" i="12"/>
  <c r="BD14" i="12"/>
  <c r="BC14" i="12"/>
  <c r="BK29" i="12"/>
  <c r="BJ29" i="12"/>
  <c r="BI29" i="12"/>
  <c r="BH29" i="12"/>
  <c r="BG29" i="12"/>
  <c r="BF29" i="12"/>
  <c r="BE29" i="12"/>
  <c r="BD29" i="12"/>
  <c r="BC29" i="12"/>
  <c r="BQ25" i="13"/>
  <c r="BP25" i="13"/>
  <c r="BO25" i="13"/>
  <c r="BN25" i="13"/>
  <c r="BM25" i="13"/>
  <c r="BL25" i="13"/>
  <c r="BK25" i="13"/>
  <c r="BJ25" i="13"/>
  <c r="BI25" i="13"/>
  <c r="BQ75" i="13"/>
  <c r="BP75" i="13"/>
  <c r="BO75" i="13"/>
  <c r="BN75" i="13"/>
  <c r="BM75" i="13"/>
  <c r="BL75" i="13"/>
  <c r="BK75" i="13"/>
  <c r="BJ75" i="13"/>
  <c r="BI75" i="13"/>
  <c r="BQ67" i="13"/>
  <c r="BP67" i="13"/>
  <c r="BO67" i="13"/>
  <c r="BN67" i="13"/>
  <c r="BM67" i="13"/>
  <c r="BL67" i="13"/>
  <c r="BK67" i="13"/>
  <c r="BJ67" i="13"/>
  <c r="BI67" i="13"/>
  <c r="BQ31" i="13"/>
  <c r="BP31" i="13"/>
  <c r="BO31" i="13"/>
  <c r="BN31" i="13"/>
  <c r="BM31" i="13"/>
  <c r="BL31" i="13"/>
  <c r="BK31" i="13"/>
  <c r="BJ31" i="13"/>
  <c r="BI31" i="13"/>
  <c r="BQ39" i="13"/>
  <c r="BP39" i="13"/>
  <c r="BO39" i="13"/>
  <c r="BN39" i="13"/>
  <c r="BM39" i="13"/>
  <c r="BL39" i="13"/>
  <c r="BK39" i="13"/>
  <c r="BJ39" i="13"/>
  <c r="BI39" i="13"/>
  <c r="BQ72" i="13"/>
  <c r="BP72" i="13"/>
  <c r="BO72" i="13"/>
  <c r="BN72" i="13"/>
  <c r="BM72" i="13"/>
  <c r="BL72" i="13"/>
  <c r="BK72" i="13"/>
  <c r="BJ72" i="13"/>
  <c r="BI72" i="13"/>
  <c r="BQ53" i="13"/>
  <c r="BP53" i="13"/>
  <c r="BO53" i="13"/>
  <c r="BN53" i="13"/>
  <c r="BM53" i="13"/>
  <c r="BL53" i="13"/>
  <c r="BK53" i="13"/>
  <c r="BJ53" i="13"/>
  <c r="BI53" i="13"/>
  <c r="BQ32" i="13"/>
  <c r="BP32" i="13"/>
  <c r="BO32" i="13"/>
  <c r="BN32" i="13"/>
  <c r="BM32" i="13"/>
  <c r="BL32" i="13"/>
  <c r="BK32" i="13"/>
  <c r="BJ32" i="13"/>
  <c r="BI32" i="13"/>
  <c r="BQ30" i="13"/>
  <c r="BP30" i="13"/>
  <c r="BO30" i="13"/>
  <c r="BN30" i="13"/>
  <c r="BM30" i="13"/>
  <c r="BL30" i="13"/>
  <c r="BK30" i="13"/>
  <c r="BJ30" i="13"/>
  <c r="BI30" i="13"/>
  <c r="BQ6" i="13"/>
  <c r="BP6" i="13"/>
  <c r="BO6" i="13"/>
  <c r="BN6" i="13"/>
  <c r="BM6" i="13"/>
  <c r="BL6" i="13"/>
  <c r="BK6" i="13"/>
  <c r="BJ6" i="13"/>
  <c r="BI6" i="13"/>
  <c r="BQ7" i="13"/>
  <c r="BP7" i="13"/>
  <c r="BO7" i="13"/>
  <c r="BN7" i="13"/>
  <c r="BM7" i="13"/>
  <c r="BL7" i="13"/>
  <c r="BK7" i="13"/>
  <c r="BJ7" i="13"/>
  <c r="BI7" i="13"/>
  <c r="AZ34" i="13"/>
  <c r="AY34" i="13"/>
  <c r="AX34" i="13"/>
  <c r="AW34" i="13"/>
  <c r="AV34" i="13"/>
  <c r="AU34" i="13"/>
  <c r="AT34" i="13"/>
  <c r="AS34" i="13"/>
  <c r="AR34" i="13"/>
  <c r="AZ57" i="13"/>
  <c r="AY57" i="13"/>
  <c r="AX57" i="13"/>
  <c r="AW57" i="13"/>
  <c r="AV57" i="13"/>
  <c r="AU57" i="13"/>
  <c r="AT57" i="13"/>
  <c r="AS57" i="13"/>
  <c r="AR57" i="13"/>
  <c r="AZ82" i="13"/>
  <c r="AY82" i="13"/>
  <c r="AX82" i="13"/>
  <c r="AW82" i="13"/>
  <c r="AV82" i="13"/>
  <c r="AU82" i="13"/>
  <c r="AT82" i="13"/>
  <c r="AS82" i="13"/>
  <c r="AR82" i="13"/>
  <c r="AZ42" i="13"/>
  <c r="AY42" i="13"/>
  <c r="AX42" i="13"/>
  <c r="AW42" i="13"/>
  <c r="AV42" i="13"/>
  <c r="AU42" i="13"/>
  <c r="AT42" i="13"/>
  <c r="AS42" i="13"/>
  <c r="AR42" i="13"/>
  <c r="AZ56" i="13"/>
  <c r="AY56" i="13"/>
  <c r="AX56" i="13"/>
  <c r="AW56" i="13"/>
  <c r="AV56" i="13"/>
  <c r="AU56" i="13"/>
  <c r="AT56" i="13"/>
  <c r="AS56" i="13"/>
  <c r="AR56" i="13"/>
  <c r="S52" i="3"/>
  <c r="R98" i="10"/>
  <c r="AF98" i="10" s="1"/>
  <c r="AC98" i="10"/>
  <c r="AC41" i="10"/>
  <c r="R41" i="10"/>
  <c r="BK10" i="11"/>
  <c r="BJ10" i="11"/>
  <c r="BI10" i="11"/>
  <c r="BH10" i="11"/>
  <c r="BG10" i="11"/>
  <c r="BF10" i="11"/>
  <c r="BE10" i="11"/>
  <c r="BD10" i="11"/>
  <c r="BC10" i="11"/>
  <c r="AT51" i="11"/>
  <c r="AS51" i="11"/>
  <c r="AR51" i="11"/>
  <c r="AQ51" i="11"/>
  <c r="AP51" i="11"/>
  <c r="AO51" i="11"/>
  <c r="AN51" i="11"/>
  <c r="AM51" i="11"/>
  <c r="AL51" i="11"/>
  <c r="AC74" i="10"/>
  <c r="AT75" i="11"/>
  <c r="AS75" i="11"/>
  <c r="AR75" i="11"/>
  <c r="AQ75" i="11"/>
  <c r="AP75" i="11"/>
  <c r="AO75" i="11"/>
  <c r="AN75" i="11"/>
  <c r="AM75" i="11"/>
  <c r="AL75" i="11"/>
  <c r="AT72" i="12"/>
  <c r="AS72" i="12"/>
  <c r="AR72" i="12"/>
  <c r="AQ72" i="12"/>
  <c r="AP72" i="12"/>
  <c r="AO72" i="12"/>
  <c r="AN72" i="12"/>
  <c r="AM72" i="12"/>
  <c r="AL72" i="12"/>
  <c r="BK26" i="11"/>
  <c r="BJ26" i="11"/>
  <c r="BI26" i="11"/>
  <c r="BH26" i="11"/>
  <c r="BG26" i="11"/>
  <c r="BF26" i="11"/>
  <c r="BE26" i="11"/>
  <c r="BD26" i="11"/>
  <c r="BC26" i="11"/>
  <c r="AF67" i="12"/>
  <c r="AT89" i="12"/>
  <c r="AS89" i="12"/>
  <c r="AR89" i="12"/>
  <c r="AQ89" i="12"/>
  <c r="AP89" i="12"/>
  <c r="AO89" i="12"/>
  <c r="AN89" i="12"/>
  <c r="AM89" i="12"/>
  <c r="AL89" i="12"/>
  <c r="J57" i="13"/>
  <c r="AZ23" i="13"/>
  <c r="AY23" i="13"/>
  <c r="AX23" i="13"/>
  <c r="AW23" i="13"/>
  <c r="AV23" i="13"/>
  <c r="AU23" i="13"/>
  <c r="AT23" i="13"/>
  <c r="AS23" i="13"/>
  <c r="AR23" i="13"/>
  <c r="AC44" i="10"/>
  <c r="BK69" i="10"/>
  <c r="BJ69" i="10"/>
  <c r="BI69" i="10"/>
  <c r="BH69" i="10"/>
  <c r="BG69" i="10"/>
  <c r="BF69" i="10"/>
  <c r="BE69" i="10"/>
  <c r="BD69" i="10"/>
  <c r="BC69" i="10"/>
  <c r="BK13" i="10"/>
  <c r="BJ13" i="10"/>
  <c r="BI13" i="10"/>
  <c r="BH13" i="10"/>
  <c r="BG13" i="10"/>
  <c r="BF13" i="10"/>
  <c r="BE13" i="10"/>
  <c r="BD13" i="10"/>
  <c r="BC13" i="10"/>
  <c r="BK68" i="10"/>
  <c r="BJ68" i="10"/>
  <c r="BI68" i="10"/>
  <c r="BH68" i="10"/>
  <c r="BG68" i="10"/>
  <c r="BF68" i="10"/>
  <c r="BE68" i="10"/>
  <c r="BD68" i="10"/>
  <c r="BC68" i="10"/>
  <c r="BK45" i="10"/>
  <c r="BJ45" i="10"/>
  <c r="BI45" i="10"/>
  <c r="BH45" i="10"/>
  <c r="BG45" i="10"/>
  <c r="BF45" i="10"/>
  <c r="BE45" i="10"/>
  <c r="BD45" i="10"/>
  <c r="BC45" i="10"/>
  <c r="BK37" i="10"/>
  <c r="BJ37" i="10"/>
  <c r="BI37" i="10"/>
  <c r="BH37" i="10"/>
  <c r="BG37" i="10"/>
  <c r="BF37" i="10"/>
  <c r="BE37" i="10"/>
  <c r="BD37" i="10"/>
  <c r="BC37" i="10"/>
  <c r="BK29" i="10"/>
  <c r="BJ29" i="10"/>
  <c r="BI29" i="10"/>
  <c r="BH29" i="10"/>
  <c r="BG29" i="10"/>
  <c r="BF29" i="10"/>
  <c r="BE29" i="10"/>
  <c r="BD29" i="10"/>
  <c r="BC29" i="10"/>
  <c r="AT77" i="10"/>
  <c r="AS77" i="10"/>
  <c r="AR77" i="10"/>
  <c r="AQ77" i="10"/>
  <c r="AP77" i="10"/>
  <c r="AO77" i="10"/>
  <c r="AN77" i="10"/>
  <c r="AM77" i="10"/>
  <c r="AL77" i="10"/>
  <c r="BK22" i="10"/>
  <c r="BJ22" i="10"/>
  <c r="BI22" i="10"/>
  <c r="BH22" i="10"/>
  <c r="BG22" i="10"/>
  <c r="BF22" i="10"/>
  <c r="BE22" i="10"/>
  <c r="BD22" i="10"/>
  <c r="BC22" i="10"/>
  <c r="BK64" i="10"/>
  <c r="BJ64" i="10"/>
  <c r="BI64" i="10"/>
  <c r="BH64" i="10"/>
  <c r="BG64" i="10"/>
  <c r="BF64" i="10"/>
  <c r="BE64" i="10"/>
  <c r="BD64" i="10"/>
  <c r="BC64" i="10"/>
  <c r="BK56" i="10"/>
  <c r="BJ56" i="10"/>
  <c r="BI56" i="10"/>
  <c r="BH56" i="10"/>
  <c r="BG56" i="10"/>
  <c r="BF56" i="10"/>
  <c r="BE56" i="10"/>
  <c r="BD56" i="10"/>
  <c r="BC56" i="10"/>
  <c r="BK11" i="10"/>
  <c r="BJ11" i="10"/>
  <c r="BI11" i="10"/>
  <c r="BH11" i="10"/>
  <c r="BG11" i="10"/>
  <c r="BF11" i="10"/>
  <c r="BE11" i="10"/>
  <c r="BD11" i="10"/>
  <c r="BC11" i="10"/>
  <c r="BK18" i="10"/>
  <c r="BJ18" i="10"/>
  <c r="BI18" i="10"/>
  <c r="BH18" i="10"/>
  <c r="BG18" i="10"/>
  <c r="BF18" i="10"/>
  <c r="BE18" i="10"/>
  <c r="BD18" i="10"/>
  <c r="BC18" i="10"/>
  <c r="AT93" i="10"/>
  <c r="AS93" i="10"/>
  <c r="AR93" i="10"/>
  <c r="AQ93" i="10"/>
  <c r="AP93" i="10"/>
  <c r="AO93" i="10"/>
  <c r="AN93" i="10"/>
  <c r="AM93" i="10"/>
  <c r="AL93" i="10"/>
  <c r="AT85" i="10"/>
  <c r="AS85" i="10"/>
  <c r="AR85" i="10"/>
  <c r="AQ85" i="10"/>
  <c r="AP85" i="10"/>
  <c r="AO85" i="10"/>
  <c r="AN85" i="10"/>
  <c r="AM85" i="10"/>
  <c r="AL85" i="10"/>
  <c r="AT65" i="10"/>
  <c r="AS65" i="10"/>
  <c r="AR65" i="10"/>
  <c r="AQ65" i="10"/>
  <c r="AP65" i="10"/>
  <c r="AO65" i="10"/>
  <c r="AN65" i="10"/>
  <c r="AM65" i="10"/>
  <c r="AL65" i="10"/>
  <c r="AT28" i="10"/>
  <c r="AS28" i="10"/>
  <c r="AR28" i="10"/>
  <c r="AQ28" i="10"/>
  <c r="AP28" i="10"/>
  <c r="AO28" i="10"/>
  <c r="AN28" i="10"/>
  <c r="AM28" i="10"/>
  <c r="AL28" i="10"/>
  <c r="AS54" i="10"/>
  <c r="AT54" i="10"/>
  <c r="AR54" i="10"/>
  <c r="AQ54" i="10"/>
  <c r="AP54" i="10"/>
  <c r="AO54" i="10"/>
  <c r="AN54" i="10"/>
  <c r="AM54" i="10"/>
  <c r="AL54" i="10"/>
  <c r="AT26" i="10"/>
  <c r="AS26" i="10"/>
  <c r="AR26" i="10"/>
  <c r="AQ26" i="10"/>
  <c r="AP26" i="10"/>
  <c r="AO26" i="10"/>
  <c r="AN26" i="10"/>
  <c r="AM26" i="10"/>
  <c r="AL26" i="10"/>
  <c r="AT56" i="10"/>
  <c r="AS56" i="10"/>
  <c r="AR56" i="10"/>
  <c r="AQ56" i="10"/>
  <c r="AP56" i="10"/>
  <c r="AO56" i="10"/>
  <c r="AN56" i="10"/>
  <c r="AM56" i="10"/>
  <c r="AL56" i="10"/>
  <c r="BK17" i="11"/>
  <c r="BJ17" i="11"/>
  <c r="BI17" i="11"/>
  <c r="BH17" i="11"/>
  <c r="BG17" i="11"/>
  <c r="BF17" i="11"/>
  <c r="BE17" i="11"/>
  <c r="BD17" i="11"/>
  <c r="BC17" i="11"/>
  <c r="K57" i="11"/>
  <c r="AT67" i="12"/>
  <c r="AS67" i="12"/>
  <c r="AR67" i="12"/>
  <c r="AQ67" i="12"/>
  <c r="AP67" i="12"/>
  <c r="AO67" i="12"/>
  <c r="AN67" i="12"/>
  <c r="AM67" i="12"/>
  <c r="AL67" i="12"/>
  <c r="AT32" i="12"/>
  <c r="AS32" i="12"/>
  <c r="AR32" i="12"/>
  <c r="AQ32" i="12"/>
  <c r="AP32" i="12"/>
  <c r="AO32" i="12"/>
  <c r="AN32" i="12"/>
  <c r="AM32" i="12"/>
  <c r="AL32" i="12"/>
  <c r="BK66" i="11"/>
  <c r="BJ66" i="11"/>
  <c r="BI66" i="11"/>
  <c r="BH66" i="11"/>
  <c r="BG66" i="11"/>
  <c r="BF66" i="11"/>
  <c r="BE66" i="11"/>
  <c r="BD66" i="11"/>
  <c r="BC66" i="11"/>
  <c r="BK58" i="12"/>
  <c r="BJ58" i="12"/>
  <c r="BI58" i="12"/>
  <c r="BH58" i="12"/>
  <c r="BG58" i="12"/>
  <c r="BF58" i="12"/>
  <c r="BE58" i="12"/>
  <c r="BD58" i="12"/>
  <c r="BC58" i="12"/>
  <c r="BK37" i="12"/>
  <c r="BJ37" i="12"/>
  <c r="BI37" i="12"/>
  <c r="BH37" i="12"/>
  <c r="BG37" i="12"/>
  <c r="BF37" i="12"/>
  <c r="BE37" i="12"/>
  <c r="BD37" i="12"/>
  <c r="BC37" i="12"/>
  <c r="BQ28" i="13"/>
  <c r="BP28" i="13"/>
  <c r="BO28" i="13"/>
  <c r="BN28" i="13"/>
  <c r="BM28" i="13"/>
  <c r="BL28" i="13"/>
  <c r="BK28" i="13"/>
  <c r="BJ28" i="13"/>
  <c r="BI28" i="13"/>
  <c r="AF65" i="12"/>
  <c r="G47" i="3"/>
  <c r="J47" i="3"/>
  <c r="P47" i="3"/>
  <c r="AT66" i="11"/>
  <c r="AS66" i="11"/>
  <c r="AR66" i="11"/>
  <c r="AQ66" i="11"/>
  <c r="AP66" i="11"/>
  <c r="AO66" i="11"/>
  <c r="AN66" i="11"/>
  <c r="AM66" i="11"/>
  <c r="AL66" i="11"/>
  <c r="J66" i="13"/>
  <c r="AP33" i="11"/>
  <c r="AO33" i="11"/>
  <c r="AN33" i="11"/>
  <c r="AM33" i="11"/>
  <c r="AL33" i="11"/>
  <c r="AT33" i="11"/>
  <c r="AS33" i="11"/>
  <c r="AR33" i="11"/>
  <c r="AQ33" i="11"/>
  <c r="BK29" i="11"/>
  <c r="BJ29" i="11"/>
  <c r="BI29" i="11"/>
  <c r="BH29" i="11"/>
  <c r="BG29" i="11"/>
  <c r="BF29" i="11"/>
  <c r="BE29" i="11"/>
  <c r="BD29" i="11"/>
  <c r="BC29" i="11"/>
  <c r="J51" i="11"/>
  <c r="BK3" i="12"/>
  <c r="BJ3" i="12"/>
  <c r="BI3" i="12"/>
  <c r="BH3" i="12"/>
  <c r="BG3" i="12"/>
  <c r="BF3" i="12"/>
  <c r="BE3" i="12"/>
  <c r="BD3" i="12"/>
  <c r="BC3" i="12"/>
  <c r="AZ22" i="13"/>
  <c r="AY22" i="13"/>
  <c r="AX22" i="13"/>
  <c r="AW22" i="13"/>
  <c r="AV22" i="13"/>
  <c r="AU22" i="13"/>
  <c r="AT22" i="13"/>
  <c r="AS22" i="13"/>
  <c r="AR22" i="13"/>
  <c r="AT72" i="11"/>
  <c r="AS72" i="11"/>
  <c r="AR72" i="11"/>
  <c r="AQ72" i="11"/>
  <c r="AP72" i="11"/>
  <c r="AO72" i="11"/>
  <c r="AN72" i="11"/>
  <c r="AM72" i="11"/>
  <c r="AL72" i="11"/>
  <c r="J54" i="11"/>
  <c r="K85" i="11"/>
  <c r="AT29" i="12"/>
  <c r="AS29" i="12"/>
  <c r="AR29" i="12"/>
  <c r="AQ29" i="12"/>
  <c r="AP29" i="12"/>
  <c r="AO29" i="12"/>
  <c r="AN29" i="12"/>
  <c r="AM29" i="12"/>
  <c r="AL29" i="12"/>
  <c r="K69" i="13"/>
  <c r="AT53" i="11"/>
  <c r="AS53" i="11"/>
  <c r="AR53" i="11"/>
  <c r="AQ53" i="11"/>
  <c r="AP53" i="11"/>
  <c r="AO53" i="11"/>
  <c r="AN53" i="11"/>
  <c r="AM53" i="11"/>
  <c r="AL53" i="11"/>
  <c r="AT82" i="11"/>
  <c r="AS82" i="11"/>
  <c r="AR82" i="11"/>
  <c r="AQ82" i="11"/>
  <c r="AP82" i="11"/>
  <c r="AO82" i="11"/>
  <c r="AN82" i="11"/>
  <c r="AM82" i="11"/>
  <c r="AL82" i="11"/>
  <c r="BI61" i="11"/>
  <c r="BH61" i="11"/>
  <c r="BG61" i="11"/>
  <c r="BF61" i="11"/>
  <c r="BE61" i="11"/>
  <c r="BD61" i="11"/>
  <c r="BC61" i="11"/>
  <c r="BK61" i="11"/>
  <c r="BJ61" i="11"/>
  <c r="BJ59" i="11"/>
  <c r="BI59" i="11"/>
  <c r="BH59" i="11"/>
  <c r="BG59" i="11"/>
  <c r="BF59" i="11"/>
  <c r="BE59" i="11"/>
  <c r="BD59" i="11"/>
  <c r="BC59" i="11"/>
  <c r="BK59" i="11"/>
  <c r="BK82" i="11"/>
  <c r="BJ82" i="11"/>
  <c r="BI82" i="11"/>
  <c r="BH82" i="11"/>
  <c r="BG82" i="11"/>
  <c r="BF82" i="11"/>
  <c r="BE82" i="11"/>
  <c r="BD82" i="11"/>
  <c r="BC82" i="11"/>
  <c r="BF75" i="11"/>
  <c r="BE75" i="11"/>
  <c r="BD75" i="11"/>
  <c r="BC75" i="11"/>
  <c r="BK75" i="11"/>
  <c r="BJ75" i="11"/>
  <c r="BI75" i="11"/>
  <c r="BH75" i="11"/>
  <c r="BG75" i="11"/>
  <c r="BK71" i="11"/>
  <c r="BJ71" i="11"/>
  <c r="BI71" i="11"/>
  <c r="BH71" i="11"/>
  <c r="BG71" i="11"/>
  <c r="BF71" i="11"/>
  <c r="BE71" i="11"/>
  <c r="BD71" i="11"/>
  <c r="BC71" i="11"/>
  <c r="BK51" i="11"/>
  <c r="BJ51" i="11"/>
  <c r="BI51" i="11"/>
  <c r="BH51" i="11"/>
  <c r="BG51" i="11"/>
  <c r="BF51" i="11"/>
  <c r="BE51" i="11"/>
  <c r="BD51" i="11"/>
  <c r="BC51" i="11"/>
  <c r="BK43" i="11"/>
  <c r="BJ43" i="11"/>
  <c r="BI43" i="11"/>
  <c r="BH43" i="11"/>
  <c r="BG43" i="11"/>
  <c r="BF43" i="11"/>
  <c r="BE43" i="11"/>
  <c r="BD43" i="11"/>
  <c r="BC43" i="11"/>
  <c r="BK35" i="11"/>
  <c r="BJ35" i="11"/>
  <c r="BI35" i="11"/>
  <c r="BH35" i="11"/>
  <c r="BG35" i="11"/>
  <c r="BF35" i="11"/>
  <c r="BE35" i="11"/>
  <c r="BD35" i="11"/>
  <c r="BC35" i="11"/>
  <c r="AS27" i="12"/>
  <c r="AR27" i="12"/>
  <c r="AQ27" i="12"/>
  <c r="AP27" i="12"/>
  <c r="AO27" i="12"/>
  <c r="AN27" i="12"/>
  <c r="AM27" i="12"/>
  <c r="AL27" i="12"/>
  <c r="AT27" i="12"/>
  <c r="BJ83" i="12"/>
  <c r="BI83" i="12"/>
  <c r="BH83" i="12"/>
  <c r="BG83" i="12"/>
  <c r="BF83" i="12"/>
  <c r="BE83" i="12"/>
  <c r="BD83" i="12"/>
  <c r="BC83" i="12"/>
  <c r="BK83" i="12"/>
  <c r="BK74" i="12"/>
  <c r="BJ74" i="12"/>
  <c r="BI74" i="12"/>
  <c r="BH74" i="12"/>
  <c r="BG74" i="12"/>
  <c r="BF74" i="12"/>
  <c r="BE74" i="12"/>
  <c r="BD74" i="12"/>
  <c r="BC74" i="12"/>
  <c r="BK69" i="12"/>
  <c r="BJ69" i="12"/>
  <c r="BI69" i="12"/>
  <c r="BH69" i="12"/>
  <c r="BG69" i="12"/>
  <c r="BF69" i="12"/>
  <c r="BE69" i="12"/>
  <c r="BD69" i="12"/>
  <c r="BC69" i="12"/>
  <c r="BK34" i="12"/>
  <c r="BJ34" i="12"/>
  <c r="BI34" i="12"/>
  <c r="BH34" i="12"/>
  <c r="BG34" i="12"/>
  <c r="BF34" i="12"/>
  <c r="BE34" i="12"/>
  <c r="BD34" i="12"/>
  <c r="BC34" i="12"/>
  <c r="BK86" i="12"/>
  <c r="BJ86" i="12"/>
  <c r="BI86" i="12"/>
  <c r="BH86" i="12"/>
  <c r="BG86" i="12"/>
  <c r="BF86" i="12"/>
  <c r="BE86" i="12"/>
  <c r="BD86" i="12"/>
  <c r="BC86" i="12"/>
  <c r="BK44" i="12"/>
  <c r="BJ44" i="12"/>
  <c r="BI44" i="12"/>
  <c r="BH44" i="12"/>
  <c r="BG44" i="12"/>
  <c r="BF44" i="12"/>
  <c r="BE44" i="12"/>
  <c r="BD44" i="12"/>
  <c r="BC44" i="12"/>
  <c r="BK50" i="12"/>
  <c r="BJ50" i="12"/>
  <c r="BI50" i="12"/>
  <c r="BH50" i="12"/>
  <c r="BG50" i="12"/>
  <c r="BF50" i="12"/>
  <c r="BE50" i="12"/>
  <c r="BD50" i="12"/>
  <c r="BC50" i="12"/>
  <c r="BK11" i="12"/>
  <c r="BJ11" i="12"/>
  <c r="BI11" i="12"/>
  <c r="BH11" i="12"/>
  <c r="BG11" i="12"/>
  <c r="BF11" i="12"/>
  <c r="BE11" i="12"/>
  <c r="BD11" i="12"/>
  <c r="BC11" i="12"/>
  <c r="AT87" i="12"/>
  <c r="AS87" i="12"/>
  <c r="AR87" i="12"/>
  <c r="AQ87" i="12"/>
  <c r="AP87" i="12"/>
  <c r="AO87" i="12"/>
  <c r="AN87" i="12"/>
  <c r="AM87" i="12"/>
  <c r="AL87" i="12"/>
  <c r="BI41" i="12"/>
  <c r="BH41" i="12"/>
  <c r="BG41" i="12"/>
  <c r="BF41" i="12"/>
  <c r="BE41" i="12"/>
  <c r="BD41" i="12"/>
  <c r="BC41" i="12"/>
  <c r="BK41" i="12"/>
  <c r="BJ41" i="12"/>
  <c r="AT76" i="12"/>
  <c r="AS76" i="12"/>
  <c r="AR76" i="12"/>
  <c r="AQ76" i="12"/>
  <c r="AP76" i="12"/>
  <c r="AO76" i="12"/>
  <c r="AN76" i="12"/>
  <c r="AM76" i="12"/>
  <c r="AL76" i="12"/>
  <c r="BK22" i="12"/>
  <c r="BJ22" i="12"/>
  <c r="BI22" i="12"/>
  <c r="BH22" i="12"/>
  <c r="BG22" i="12"/>
  <c r="BF22" i="12"/>
  <c r="BE22" i="12"/>
  <c r="BD22" i="12"/>
  <c r="BC22" i="12"/>
  <c r="BQ71" i="13"/>
  <c r="BP71" i="13"/>
  <c r="BO71" i="13"/>
  <c r="BN71" i="13"/>
  <c r="BM71" i="13"/>
  <c r="BL71" i="13"/>
  <c r="BK71" i="13"/>
  <c r="BJ71" i="13"/>
  <c r="BI71" i="13"/>
  <c r="BQ42" i="13"/>
  <c r="BP42" i="13"/>
  <c r="BO42" i="13"/>
  <c r="BN42" i="13"/>
  <c r="BM42" i="13"/>
  <c r="BL42" i="13"/>
  <c r="BK42" i="13"/>
  <c r="BJ42" i="13"/>
  <c r="BI42" i="13"/>
  <c r="BQ59" i="13"/>
  <c r="BP59" i="13"/>
  <c r="BO59" i="13"/>
  <c r="BN59" i="13"/>
  <c r="BM59" i="13"/>
  <c r="BL59" i="13"/>
  <c r="BK59" i="13"/>
  <c r="BJ59" i="13"/>
  <c r="BI59" i="13"/>
  <c r="BP26" i="13"/>
  <c r="BO26" i="13"/>
  <c r="BN26" i="13"/>
  <c r="BM26" i="13"/>
  <c r="BL26" i="13"/>
  <c r="BK26" i="13"/>
  <c r="BJ26" i="13"/>
  <c r="BI26" i="13"/>
  <c r="BQ26" i="13"/>
  <c r="BQ14" i="13"/>
  <c r="BP14" i="13"/>
  <c r="BO14" i="13"/>
  <c r="BN14" i="13"/>
  <c r="BM14" i="13"/>
  <c r="BL14" i="13"/>
  <c r="BK14" i="13"/>
  <c r="BJ14" i="13"/>
  <c r="BI14" i="13"/>
  <c r="BQ64" i="13"/>
  <c r="BP64" i="13"/>
  <c r="BO64" i="13"/>
  <c r="BN64" i="13"/>
  <c r="BM64" i="13"/>
  <c r="BL64" i="13"/>
  <c r="BK64" i="13"/>
  <c r="BJ64" i="13"/>
  <c r="BI64" i="13"/>
  <c r="BO45" i="13"/>
  <c r="BN45" i="13"/>
  <c r="BM45" i="13"/>
  <c r="BL45" i="13"/>
  <c r="BK45" i="13"/>
  <c r="BJ45" i="13"/>
  <c r="BI45" i="13"/>
  <c r="BQ45" i="13"/>
  <c r="BP45" i="13"/>
  <c r="BQ18" i="13"/>
  <c r="BP18" i="13"/>
  <c r="BO18" i="13"/>
  <c r="BN18" i="13"/>
  <c r="BM18" i="13"/>
  <c r="BL18" i="13"/>
  <c r="BK18" i="13"/>
  <c r="BJ18" i="13"/>
  <c r="BI18" i="13"/>
  <c r="BQ13" i="13"/>
  <c r="BP13" i="13"/>
  <c r="BO13" i="13"/>
  <c r="BN13" i="13"/>
  <c r="BM13" i="13"/>
  <c r="BL13" i="13"/>
  <c r="BK13" i="13"/>
  <c r="BJ13" i="13"/>
  <c r="BI13" i="13"/>
  <c r="AZ86" i="13"/>
  <c r="AY86" i="13"/>
  <c r="AX86" i="13"/>
  <c r="AW86" i="13"/>
  <c r="AV86" i="13"/>
  <c r="AU86" i="13"/>
  <c r="AT86" i="13"/>
  <c r="AS86" i="13"/>
  <c r="AR86" i="13"/>
  <c r="BQ2" i="13"/>
  <c r="BP2" i="13"/>
  <c r="BO2" i="13"/>
  <c r="BN2" i="13"/>
  <c r="BM2" i="13"/>
  <c r="BL2" i="13"/>
  <c r="BK2" i="13"/>
  <c r="BJ2" i="13"/>
  <c r="BI2" i="13"/>
  <c r="AY94" i="13"/>
  <c r="AX94" i="13"/>
  <c r="AW94" i="13"/>
  <c r="AV94" i="13"/>
  <c r="AU94" i="13"/>
  <c r="AT94" i="13"/>
  <c r="AS94" i="13"/>
  <c r="AR94" i="13"/>
  <c r="AZ94" i="13"/>
  <c r="AY85" i="13"/>
  <c r="AX85" i="13"/>
  <c r="AW85" i="13"/>
  <c r="AV85" i="13"/>
  <c r="AU85" i="13"/>
  <c r="AT85" i="13"/>
  <c r="AS85" i="13"/>
  <c r="AR85" i="13"/>
  <c r="AZ85" i="13"/>
  <c r="AZ50" i="13"/>
  <c r="AY50" i="13"/>
  <c r="AX50" i="13"/>
  <c r="AW50" i="13"/>
  <c r="AV50" i="13"/>
  <c r="AU50" i="13"/>
  <c r="AT50" i="13"/>
  <c r="AS50" i="13"/>
  <c r="AR50" i="13"/>
  <c r="AZ26" i="13"/>
  <c r="AY26" i="13"/>
  <c r="AX26" i="13"/>
  <c r="AW26" i="13"/>
  <c r="AV26" i="13"/>
  <c r="AU26" i="13"/>
  <c r="AT26" i="13"/>
  <c r="AS26" i="13"/>
  <c r="AR26" i="13"/>
  <c r="AZ74" i="13"/>
  <c r="AY74" i="13"/>
  <c r="AX74" i="13"/>
  <c r="AW74" i="13"/>
  <c r="AV74" i="13"/>
  <c r="AU74" i="13"/>
  <c r="AT74" i="13"/>
  <c r="AS74" i="13"/>
  <c r="AR74" i="13"/>
  <c r="AZ60" i="13"/>
  <c r="AY60" i="13"/>
  <c r="AX60" i="13"/>
  <c r="AW60" i="13"/>
  <c r="AV60" i="13"/>
  <c r="AU60" i="13"/>
  <c r="AT60" i="13"/>
  <c r="AS60" i="13"/>
  <c r="AR60" i="13"/>
  <c r="AZ54" i="13"/>
  <c r="AY54" i="13"/>
  <c r="AX54" i="13"/>
  <c r="AW54" i="13"/>
  <c r="AV54" i="13"/>
  <c r="AU54" i="13"/>
  <c r="AT54" i="13"/>
  <c r="AS54" i="13"/>
  <c r="AR54" i="13"/>
  <c r="AZ48" i="13"/>
  <c r="AY48" i="13"/>
  <c r="AX48" i="13"/>
  <c r="AW48" i="13"/>
  <c r="AV48" i="13"/>
  <c r="AU48" i="13"/>
  <c r="AT48" i="13"/>
  <c r="AS48" i="13"/>
  <c r="AR48" i="13"/>
  <c r="R88" i="10"/>
  <c r="AF88" i="10" s="1"/>
  <c r="R94" i="10"/>
  <c r="AB94" i="10" s="1"/>
  <c r="AC32" i="10"/>
  <c r="R32" i="10"/>
  <c r="R65" i="10"/>
  <c r="AF65" i="10" s="1"/>
  <c r="AT49" i="11"/>
  <c r="AS49" i="11"/>
  <c r="AR49" i="11"/>
  <c r="AQ49" i="11"/>
  <c r="AP49" i="11"/>
  <c r="AO49" i="11"/>
  <c r="AN49" i="11"/>
  <c r="AM49" i="11"/>
  <c r="AL49" i="11"/>
  <c r="BK21" i="11"/>
  <c r="BJ21" i="11"/>
  <c r="BI21" i="11"/>
  <c r="BH21" i="11"/>
  <c r="BG21" i="11"/>
  <c r="BF21" i="11"/>
  <c r="BE21" i="11"/>
  <c r="BD21" i="11"/>
  <c r="BC21" i="11"/>
  <c r="BK14" i="11"/>
  <c r="BJ14" i="11"/>
  <c r="BI14" i="11"/>
  <c r="BH14" i="11"/>
  <c r="BG14" i="11"/>
  <c r="BF14" i="11"/>
  <c r="BE14" i="11"/>
  <c r="BD14" i="11"/>
  <c r="BC14" i="11"/>
  <c r="AT54" i="12"/>
  <c r="AS54" i="12"/>
  <c r="AR54" i="12"/>
  <c r="AQ54" i="12"/>
  <c r="AP54" i="12"/>
  <c r="AO54" i="12"/>
  <c r="AN54" i="12"/>
  <c r="AM54" i="12"/>
  <c r="AL54" i="12"/>
  <c r="AF78" i="8"/>
  <c r="BK13" i="11"/>
  <c r="BJ13" i="11"/>
  <c r="BI13" i="11"/>
  <c r="BH13" i="11"/>
  <c r="BG13" i="11"/>
  <c r="BF13" i="11"/>
  <c r="BE13" i="11"/>
  <c r="BD13" i="11"/>
  <c r="BC13" i="11"/>
  <c r="AT80" i="12"/>
  <c r="AS80" i="12"/>
  <c r="AR80" i="12"/>
  <c r="AQ80" i="12"/>
  <c r="AP80" i="12"/>
  <c r="AO80" i="12"/>
  <c r="AN80" i="12"/>
  <c r="AM80" i="12"/>
  <c r="AL80" i="12"/>
  <c r="K77" i="13"/>
  <c r="BK77" i="10"/>
  <c r="BJ77" i="10"/>
  <c r="BI77" i="10"/>
  <c r="BH77" i="10"/>
  <c r="BG77" i="10"/>
  <c r="BF77" i="10"/>
  <c r="BE77" i="10"/>
  <c r="BD77" i="10"/>
  <c r="BC77" i="10"/>
  <c r="AT75" i="10"/>
  <c r="AS75" i="10"/>
  <c r="AR75" i="10"/>
  <c r="AQ75" i="10"/>
  <c r="AP75" i="10"/>
  <c r="AO75" i="10"/>
  <c r="AN75" i="10"/>
  <c r="AM75" i="10"/>
  <c r="AL75" i="10"/>
  <c r="BK52" i="10"/>
  <c r="BJ52" i="10"/>
  <c r="BI52" i="10"/>
  <c r="BH52" i="10"/>
  <c r="BG52" i="10"/>
  <c r="BF52" i="10"/>
  <c r="BE52" i="10"/>
  <c r="BD52" i="10"/>
  <c r="BC52" i="10"/>
  <c r="BK44" i="10"/>
  <c r="BJ44" i="10"/>
  <c r="BI44" i="10"/>
  <c r="BH44" i="10"/>
  <c r="BG44" i="10"/>
  <c r="BF44" i="10"/>
  <c r="BE44" i="10"/>
  <c r="BD44" i="10"/>
  <c r="BC44" i="10"/>
  <c r="BK36" i="10"/>
  <c r="BJ36" i="10"/>
  <c r="BI36" i="10"/>
  <c r="BH36" i="10"/>
  <c r="BG36" i="10"/>
  <c r="BF36" i="10"/>
  <c r="BE36" i="10"/>
  <c r="BD36" i="10"/>
  <c r="BC36" i="10"/>
  <c r="BK28" i="10"/>
  <c r="BJ28" i="10"/>
  <c r="BI28" i="10"/>
  <c r="BH28" i="10"/>
  <c r="BG28" i="10"/>
  <c r="BF28" i="10"/>
  <c r="BE28" i="10"/>
  <c r="BD28" i="10"/>
  <c r="BC28" i="10"/>
  <c r="AT69" i="10"/>
  <c r="AS69" i="10"/>
  <c r="AR69" i="10"/>
  <c r="AQ69" i="10"/>
  <c r="AP69" i="10"/>
  <c r="AO69" i="10"/>
  <c r="AN69" i="10"/>
  <c r="AM69" i="10"/>
  <c r="AL69" i="10"/>
  <c r="AT74" i="10"/>
  <c r="AS74" i="10"/>
  <c r="AR74" i="10"/>
  <c r="AQ74" i="10"/>
  <c r="AP74" i="10"/>
  <c r="AO74" i="10"/>
  <c r="AN74" i="10"/>
  <c r="AM74" i="10"/>
  <c r="AL74" i="10"/>
  <c r="BK63" i="10"/>
  <c r="BJ63" i="10"/>
  <c r="BI63" i="10"/>
  <c r="BH63" i="10"/>
  <c r="BG63" i="10"/>
  <c r="BF63" i="10"/>
  <c r="BE63" i="10"/>
  <c r="BD63" i="10"/>
  <c r="BC63" i="10"/>
  <c r="BK55" i="10"/>
  <c r="BJ55" i="10"/>
  <c r="BI55" i="10"/>
  <c r="BH55" i="10"/>
  <c r="BG55" i="10"/>
  <c r="BF55" i="10"/>
  <c r="BE55" i="10"/>
  <c r="BD55" i="10"/>
  <c r="BC55" i="10"/>
  <c r="AT76" i="10"/>
  <c r="AS76" i="10"/>
  <c r="AR76" i="10"/>
  <c r="AQ76" i="10"/>
  <c r="AP76" i="10"/>
  <c r="AO76" i="10"/>
  <c r="AN76" i="10"/>
  <c r="AM76" i="10"/>
  <c r="AL76" i="10"/>
  <c r="BK15" i="10"/>
  <c r="BJ15" i="10"/>
  <c r="BI15" i="10"/>
  <c r="BH15" i="10"/>
  <c r="BG15" i="10"/>
  <c r="BF15" i="10"/>
  <c r="BE15" i="10"/>
  <c r="BD15" i="10"/>
  <c r="BC15" i="10"/>
  <c r="AT92" i="10"/>
  <c r="AS92" i="10"/>
  <c r="AR92" i="10"/>
  <c r="AQ92" i="10"/>
  <c r="AP92" i="10"/>
  <c r="AO92" i="10"/>
  <c r="AN92" i="10"/>
  <c r="AM92" i="10"/>
  <c r="AL92" i="10"/>
  <c r="AT84" i="10"/>
  <c r="AS84" i="10"/>
  <c r="AR84" i="10"/>
  <c r="AQ84" i="10"/>
  <c r="AP84" i="10"/>
  <c r="AO84" i="10"/>
  <c r="AN84" i="10"/>
  <c r="AM84" i="10"/>
  <c r="AL84" i="10"/>
  <c r="BK79" i="10"/>
  <c r="BJ79" i="10"/>
  <c r="BI79" i="10"/>
  <c r="BH79" i="10"/>
  <c r="BG79" i="10"/>
  <c r="BF79" i="10"/>
  <c r="BE79" i="10"/>
  <c r="BD79" i="10"/>
  <c r="BC79" i="10"/>
  <c r="BK10" i="10"/>
  <c r="BJ10" i="10"/>
  <c r="BI10" i="10"/>
  <c r="BH10" i="10"/>
  <c r="BG10" i="10"/>
  <c r="BF10" i="10"/>
  <c r="BE10" i="10"/>
  <c r="BD10" i="10"/>
  <c r="BC10" i="10"/>
  <c r="AT51" i="10"/>
  <c r="AS51" i="10"/>
  <c r="AR51" i="10"/>
  <c r="AQ51" i="10"/>
  <c r="AP51" i="10"/>
  <c r="AO51" i="10"/>
  <c r="AN51" i="10"/>
  <c r="AM51" i="10"/>
  <c r="AL51" i="10"/>
  <c r="BK8" i="10"/>
  <c r="BJ8" i="10"/>
  <c r="BI8" i="10"/>
  <c r="BH8" i="10"/>
  <c r="BG8" i="10"/>
  <c r="BF8" i="10"/>
  <c r="BE8" i="10"/>
  <c r="BD8" i="10"/>
  <c r="BC8" i="10"/>
  <c r="AT50" i="10"/>
  <c r="AS50" i="10"/>
  <c r="AR50" i="10"/>
  <c r="AQ50" i="10"/>
  <c r="AP50" i="10"/>
  <c r="AO50" i="10"/>
  <c r="AN50" i="10"/>
  <c r="AM50" i="10"/>
  <c r="AL50" i="10"/>
  <c r="BK2" i="10"/>
  <c r="BJ2" i="10"/>
  <c r="BI2" i="10"/>
  <c r="BH2" i="10"/>
  <c r="BG2" i="10"/>
  <c r="BF2" i="10"/>
  <c r="BE2" i="10"/>
  <c r="BD2" i="10"/>
  <c r="BC2" i="10"/>
  <c r="I31" i="10"/>
  <c r="AT73" i="11"/>
  <c r="AS73" i="11"/>
  <c r="AR73" i="11"/>
  <c r="AQ73" i="11"/>
  <c r="AP73" i="11"/>
  <c r="AO73" i="11"/>
  <c r="AN73" i="11"/>
  <c r="AM73" i="11"/>
  <c r="AL73" i="11"/>
  <c r="AT50" i="12"/>
  <c r="AS50" i="12"/>
  <c r="AR50" i="12"/>
  <c r="AQ50" i="12"/>
  <c r="AP50" i="12"/>
  <c r="AO50" i="12"/>
  <c r="AN50" i="12"/>
  <c r="AM50" i="12"/>
  <c r="AL50" i="12"/>
  <c r="I24" i="10"/>
  <c r="BK6" i="11"/>
  <c r="BJ6" i="11"/>
  <c r="BI6" i="11"/>
  <c r="BH6" i="11"/>
  <c r="BG6" i="11"/>
  <c r="BF6" i="11"/>
  <c r="BE6" i="11"/>
  <c r="BD6" i="11"/>
  <c r="BC6" i="11"/>
  <c r="AT96" i="12"/>
  <c r="AS96" i="12"/>
  <c r="AR96" i="12"/>
  <c r="AQ96" i="12"/>
  <c r="AP96" i="12"/>
  <c r="AO96" i="12"/>
  <c r="AN96" i="12"/>
  <c r="AM96" i="12"/>
  <c r="AL96" i="12"/>
  <c r="AF73" i="8"/>
  <c r="K88" i="11"/>
  <c r="BK33" i="11"/>
  <c r="BJ33" i="11"/>
  <c r="BI33" i="11"/>
  <c r="BH33" i="11"/>
  <c r="BG33" i="11"/>
  <c r="BF33" i="11"/>
  <c r="BE33" i="11"/>
  <c r="BD33" i="11"/>
  <c r="BC33" i="11"/>
  <c r="AT60" i="12"/>
  <c r="AS60" i="12"/>
  <c r="AR60" i="12"/>
  <c r="AQ60" i="12"/>
  <c r="AP60" i="12"/>
  <c r="AO60" i="12"/>
  <c r="AN60" i="12"/>
  <c r="AM60" i="12"/>
  <c r="AL60" i="12"/>
  <c r="BQ66" i="13"/>
  <c r="BP66" i="13"/>
  <c r="BO66" i="13"/>
  <c r="BN66" i="13"/>
  <c r="BM66" i="13"/>
  <c r="BL66" i="13"/>
  <c r="BK66" i="13"/>
  <c r="BJ66" i="13"/>
  <c r="BI66" i="13"/>
  <c r="AT96" i="11"/>
  <c r="AS96" i="11"/>
  <c r="AR96" i="11"/>
  <c r="AQ96" i="11"/>
  <c r="AP96" i="11"/>
  <c r="AO96" i="11"/>
  <c r="AN96" i="11"/>
  <c r="AM96" i="11"/>
  <c r="AL96" i="11"/>
  <c r="AT49" i="12"/>
  <c r="AS49" i="12"/>
  <c r="AR49" i="12"/>
  <c r="AQ49" i="12"/>
  <c r="AP49" i="12"/>
  <c r="AO49" i="12"/>
  <c r="AN49" i="12"/>
  <c r="AM49" i="12"/>
  <c r="AL49" i="12"/>
  <c r="AT94" i="12"/>
  <c r="AS94" i="12"/>
  <c r="AR94" i="12"/>
  <c r="AQ94" i="12"/>
  <c r="AP94" i="12"/>
  <c r="AO94" i="12"/>
  <c r="AN94" i="12"/>
  <c r="AM94" i="12"/>
  <c r="AL94" i="12"/>
  <c r="BK64" i="11"/>
  <c r="BJ64" i="11"/>
  <c r="BI64" i="11"/>
  <c r="BH64" i="11"/>
  <c r="BG64" i="11"/>
  <c r="BF64" i="11"/>
  <c r="BE64" i="11"/>
  <c r="BD64" i="11"/>
  <c r="BC64" i="11"/>
  <c r="AT57" i="11"/>
  <c r="AS57" i="11"/>
  <c r="AR57" i="11"/>
  <c r="AQ57" i="11"/>
  <c r="AP57" i="11"/>
  <c r="AO57" i="11"/>
  <c r="AN57" i="11"/>
  <c r="AM57" i="11"/>
  <c r="AL57" i="11"/>
  <c r="K89" i="11"/>
  <c r="AT21" i="12"/>
  <c r="AS21" i="12"/>
  <c r="AR21" i="12"/>
  <c r="AQ21" i="12"/>
  <c r="AP21" i="12"/>
  <c r="AO21" i="12"/>
  <c r="AN21" i="12"/>
  <c r="AM21" i="12"/>
  <c r="AL21" i="12"/>
  <c r="BK30" i="11"/>
  <c r="BJ30" i="11"/>
  <c r="BI30" i="11"/>
  <c r="BH30" i="11"/>
  <c r="BG30" i="11"/>
  <c r="BF30" i="11"/>
  <c r="BE30" i="11"/>
  <c r="BD30" i="11"/>
  <c r="BC30" i="11"/>
  <c r="AT91" i="12"/>
  <c r="AS91" i="12"/>
  <c r="AR91" i="12"/>
  <c r="AQ91" i="12"/>
  <c r="AP91" i="12"/>
  <c r="AO91" i="12"/>
  <c r="AN91" i="12"/>
  <c r="AM91" i="12"/>
  <c r="AL91" i="12"/>
  <c r="J68" i="13"/>
  <c r="AT26" i="11"/>
  <c r="AS26" i="11"/>
  <c r="AR26" i="11"/>
  <c r="AQ26" i="11"/>
  <c r="AP26" i="11"/>
  <c r="AO26" i="11"/>
  <c r="AN26" i="11"/>
  <c r="AM26" i="11"/>
  <c r="AL26" i="11"/>
  <c r="AT90" i="11"/>
  <c r="AS90" i="11"/>
  <c r="AR90" i="11"/>
  <c r="AQ90" i="11"/>
  <c r="AP90" i="11"/>
  <c r="AO90" i="11"/>
  <c r="AN90" i="11"/>
  <c r="AM90" i="11"/>
  <c r="AL90" i="11"/>
  <c r="BK58" i="11"/>
  <c r="BJ58" i="11"/>
  <c r="BI58" i="11"/>
  <c r="BH58" i="11"/>
  <c r="BG58" i="11"/>
  <c r="BF58" i="11"/>
  <c r="BE58" i="11"/>
  <c r="BD58" i="11"/>
  <c r="BC58" i="11"/>
  <c r="BK77" i="11"/>
  <c r="BJ77" i="11"/>
  <c r="BI77" i="11"/>
  <c r="BH77" i="11"/>
  <c r="BG77" i="11"/>
  <c r="BF77" i="11"/>
  <c r="BE77" i="11"/>
  <c r="BD77" i="11"/>
  <c r="BC77" i="11"/>
  <c r="BK79" i="11"/>
  <c r="BJ79" i="11"/>
  <c r="BI79" i="11"/>
  <c r="BH79" i="11"/>
  <c r="BG79" i="11"/>
  <c r="BF79" i="11"/>
  <c r="BE79" i="11"/>
  <c r="BD79" i="11"/>
  <c r="BC79" i="11"/>
  <c r="BK67" i="11"/>
  <c r="BJ67" i="11"/>
  <c r="BI67" i="11"/>
  <c r="BH67" i="11"/>
  <c r="BG67" i="11"/>
  <c r="BF67" i="11"/>
  <c r="BE67" i="11"/>
  <c r="BD67" i="11"/>
  <c r="BC67" i="11"/>
  <c r="BK32" i="11"/>
  <c r="BJ32" i="11"/>
  <c r="BI32" i="11"/>
  <c r="BH32" i="11"/>
  <c r="BG32" i="11"/>
  <c r="BF32" i="11"/>
  <c r="BE32" i="11"/>
  <c r="BD32" i="11"/>
  <c r="BC32" i="11"/>
  <c r="BK50" i="11"/>
  <c r="BJ50" i="11"/>
  <c r="BI50" i="11"/>
  <c r="BH50" i="11"/>
  <c r="BG50" i="11"/>
  <c r="BF50" i="11"/>
  <c r="BE50" i="11"/>
  <c r="BD50" i="11"/>
  <c r="BC50" i="11"/>
  <c r="BK42" i="11"/>
  <c r="BJ42" i="11"/>
  <c r="BI42" i="11"/>
  <c r="BH42" i="11"/>
  <c r="BG42" i="11"/>
  <c r="BF42" i="11"/>
  <c r="BE42" i="11"/>
  <c r="BD42" i="11"/>
  <c r="BC42" i="11"/>
  <c r="BK34" i="11"/>
  <c r="BJ34" i="11"/>
  <c r="BI34" i="11"/>
  <c r="BH34" i="11"/>
  <c r="BG34" i="11"/>
  <c r="BF34" i="11"/>
  <c r="BE34" i="11"/>
  <c r="BD34" i="11"/>
  <c r="BC34" i="11"/>
  <c r="AF89" i="12"/>
  <c r="BK5" i="12"/>
  <c r="BJ5" i="12"/>
  <c r="BI5" i="12"/>
  <c r="BH5" i="12"/>
  <c r="BG5" i="12"/>
  <c r="BF5" i="12"/>
  <c r="BE5" i="12"/>
  <c r="BD5" i="12"/>
  <c r="BC5" i="12"/>
  <c r="AP93" i="12"/>
  <c r="AO93" i="12"/>
  <c r="AN93" i="12"/>
  <c r="AM93" i="12"/>
  <c r="AL93" i="12"/>
  <c r="AT93" i="12"/>
  <c r="AS93" i="12"/>
  <c r="AR93" i="12"/>
  <c r="AQ93" i="12"/>
  <c r="BK75" i="12"/>
  <c r="BJ75" i="12"/>
  <c r="BI75" i="12"/>
  <c r="BH75" i="12"/>
  <c r="BG75" i="12"/>
  <c r="BF75" i="12"/>
  <c r="BE75" i="12"/>
  <c r="BD75" i="12"/>
  <c r="BC75" i="12"/>
  <c r="BF66" i="12"/>
  <c r="BE66" i="12"/>
  <c r="BD66" i="12"/>
  <c r="BC66" i="12"/>
  <c r="BK66" i="12"/>
  <c r="BJ66" i="12"/>
  <c r="BI66" i="12"/>
  <c r="BH66" i="12"/>
  <c r="BG66" i="12"/>
  <c r="BF57" i="12"/>
  <c r="BE57" i="12"/>
  <c r="BD57" i="12"/>
  <c r="BC57" i="12"/>
  <c r="BK57" i="12"/>
  <c r="BJ57" i="12"/>
  <c r="BI57" i="12"/>
  <c r="BH57" i="12"/>
  <c r="BG57" i="12"/>
  <c r="BK21" i="12"/>
  <c r="BJ21" i="12"/>
  <c r="BI21" i="12"/>
  <c r="BH21" i="12"/>
  <c r="BG21" i="12"/>
  <c r="BF21" i="12"/>
  <c r="BE21" i="12"/>
  <c r="BD21" i="12"/>
  <c r="BC21" i="12"/>
  <c r="BH78" i="12"/>
  <c r="BG78" i="12"/>
  <c r="BF78" i="12"/>
  <c r="BE78" i="12"/>
  <c r="BD78" i="12"/>
  <c r="BC78" i="12"/>
  <c r="BK78" i="12"/>
  <c r="BJ78" i="12"/>
  <c r="BI78" i="12"/>
  <c r="BK42" i="12"/>
  <c r="BJ42" i="12"/>
  <c r="BI42" i="12"/>
  <c r="BH42" i="12"/>
  <c r="BG42" i="12"/>
  <c r="BF42" i="12"/>
  <c r="BE42" i="12"/>
  <c r="BD42" i="12"/>
  <c r="BC42" i="12"/>
  <c r="BK27" i="12"/>
  <c r="BJ27" i="12"/>
  <c r="BI27" i="12"/>
  <c r="BH27" i="12"/>
  <c r="BG27" i="12"/>
  <c r="BF27" i="12"/>
  <c r="BE27" i="12"/>
  <c r="BD27" i="12"/>
  <c r="BC27" i="12"/>
  <c r="AT99" i="12"/>
  <c r="AS99" i="12"/>
  <c r="AR99" i="12"/>
  <c r="AQ99" i="12"/>
  <c r="AP99" i="12"/>
  <c r="AO99" i="12"/>
  <c r="AN99" i="12"/>
  <c r="AM99" i="12"/>
  <c r="AL99" i="12"/>
  <c r="AQ55" i="12"/>
  <c r="AP55" i="12"/>
  <c r="AO55" i="12"/>
  <c r="AN55" i="12"/>
  <c r="AM55" i="12"/>
  <c r="AL55" i="12"/>
  <c r="AT55" i="12"/>
  <c r="AS55" i="12"/>
  <c r="AR55" i="12"/>
  <c r="BK39" i="12"/>
  <c r="BJ39" i="12"/>
  <c r="BI39" i="12"/>
  <c r="BH39" i="12"/>
  <c r="BG39" i="12"/>
  <c r="BF39" i="12"/>
  <c r="BE39" i="12"/>
  <c r="BD39" i="12"/>
  <c r="BC39" i="12"/>
  <c r="AT44" i="12"/>
  <c r="AS44" i="12"/>
  <c r="AR44" i="12"/>
  <c r="AQ44" i="12"/>
  <c r="AP44" i="12"/>
  <c r="AO44" i="12"/>
  <c r="AN44" i="12"/>
  <c r="AM44" i="12"/>
  <c r="AL44" i="12"/>
  <c r="BK17" i="12"/>
  <c r="BJ17" i="12"/>
  <c r="BI17" i="12"/>
  <c r="BH17" i="12"/>
  <c r="BG17" i="12"/>
  <c r="BF17" i="12"/>
  <c r="BE17" i="12"/>
  <c r="BD17" i="12"/>
  <c r="BC17" i="12"/>
  <c r="AL58" i="13"/>
  <c r="BQ50" i="13"/>
  <c r="BP50" i="13"/>
  <c r="BO50" i="13"/>
  <c r="BN50" i="13"/>
  <c r="BM50" i="13"/>
  <c r="BL50" i="13"/>
  <c r="BK50" i="13"/>
  <c r="BJ50" i="13"/>
  <c r="BI50" i="13"/>
  <c r="BQ80" i="13"/>
  <c r="BP80" i="13"/>
  <c r="BO80" i="13"/>
  <c r="BN80" i="13"/>
  <c r="BM80" i="13"/>
  <c r="BL80" i="13"/>
  <c r="BK80" i="13"/>
  <c r="BJ80" i="13"/>
  <c r="BI80" i="13"/>
  <c r="BQ84" i="13"/>
  <c r="BP84" i="13"/>
  <c r="BO84" i="13"/>
  <c r="BN84" i="13"/>
  <c r="BM84" i="13"/>
  <c r="BL84" i="13"/>
  <c r="BK84" i="13"/>
  <c r="BJ84" i="13"/>
  <c r="BI84" i="13"/>
  <c r="BQ10" i="13"/>
  <c r="BP10" i="13"/>
  <c r="BO10" i="13"/>
  <c r="BN10" i="13"/>
  <c r="BM10" i="13"/>
  <c r="BL10" i="13"/>
  <c r="BK10" i="13"/>
  <c r="BJ10" i="13"/>
  <c r="BI10" i="13"/>
  <c r="BQ58" i="13"/>
  <c r="BP58" i="13"/>
  <c r="BO58" i="13"/>
  <c r="BN58" i="13"/>
  <c r="BM58" i="13"/>
  <c r="BL58" i="13"/>
  <c r="BK58" i="13"/>
  <c r="BJ58" i="13"/>
  <c r="BI58" i="13"/>
  <c r="BQ54" i="13"/>
  <c r="BP54" i="13"/>
  <c r="BO54" i="13"/>
  <c r="BN54" i="13"/>
  <c r="BM54" i="13"/>
  <c r="BL54" i="13"/>
  <c r="BK54" i="13"/>
  <c r="BJ54" i="13"/>
  <c r="BI54" i="13"/>
  <c r="BQ37" i="13"/>
  <c r="BP37" i="13"/>
  <c r="BO37" i="13"/>
  <c r="BN37" i="13"/>
  <c r="BM37" i="13"/>
  <c r="BL37" i="13"/>
  <c r="BK37" i="13"/>
  <c r="BJ37" i="13"/>
  <c r="BI37" i="13"/>
  <c r="BP9" i="13"/>
  <c r="BO9" i="13"/>
  <c r="BN9" i="13"/>
  <c r="BM9" i="13"/>
  <c r="BL9" i="13"/>
  <c r="BK9" i="13"/>
  <c r="BJ9" i="13"/>
  <c r="BI9" i="13"/>
  <c r="BQ9" i="13"/>
  <c r="BQ41" i="13"/>
  <c r="BP41" i="13"/>
  <c r="BO41" i="13"/>
  <c r="BN41" i="13"/>
  <c r="BM41" i="13"/>
  <c r="BL41" i="13"/>
  <c r="BK41" i="13"/>
  <c r="BJ41" i="13"/>
  <c r="BI41" i="13"/>
  <c r="BM24" i="13"/>
  <c r="BL24" i="13"/>
  <c r="BK24" i="13"/>
  <c r="BJ24" i="13"/>
  <c r="BI24" i="13"/>
  <c r="BQ24" i="13"/>
  <c r="BP24" i="13"/>
  <c r="BO24" i="13"/>
  <c r="BN24" i="13"/>
  <c r="AW62" i="13"/>
  <c r="AV62" i="13"/>
  <c r="AU62" i="13"/>
  <c r="AT62" i="13"/>
  <c r="AS62" i="13"/>
  <c r="AR62" i="13"/>
  <c r="AZ62" i="13"/>
  <c r="AY62" i="13"/>
  <c r="AX62" i="13"/>
  <c r="AZ73" i="13"/>
  <c r="AY73" i="13"/>
  <c r="AX73" i="13"/>
  <c r="AW73" i="13"/>
  <c r="AV73" i="13"/>
  <c r="AU73" i="13"/>
  <c r="AT73" i="13"/>
  <c r="AS73" i="13"/>
  <c r="AR73" i="13"/>
  <c r="AX27" i="13"/>
  <c r="AW27" i="13"/>
  <c r="AV27" i="13"/>
  <c r="AU27" i="13"/>
  <c r="AT27" i="13"/>
  <c r="AS27" i="13"/>
  <c r="AR27" i="13"/>
  <c r="AZ27" i="13"/>
  <c r="AY27" i="13"/>
  <c r="AZ88" i="13"/>
  <c r="AY88" i="13"/>
  <c r="AX88" i="13"/>
  <c r="AW88" i="13"/>
  <c r="AV88" i="13"/>
  <c r="AU88" i="13"/>
  <c r="AT88" i="13"/>
  <c r="AS88" i="13"/>
  <c r="AR88" i="13"/>
  <c r="AX66" i="13"/>
  <c r="AW66" i="13"/>
  <c r="AV66" i="13"/>
  <c r="AU66" i="13"/>
  <c r="AT66" i="13"/>
  <c r="AS66" i="13"/>
  <c r="AR66" i="13"/>
  <c r="AZ66" i="13"/>
  <c r="AY66" i="13"/>
  <c r="AW52" i="13"/>
  <c r="AV52" i="13"/>
  <c r="AU52" i="13"/>
  <c r="AT52" i="13"/>
  <c r="AS52" i="13"/>
  <c r="AR52" i="13"/>
  <c r="AZ52" i="13"/>
  <c r="AY52" i="13"/>
  <c r="AX52" i="13"/>
  <c r="AZ40" i="13"/>
  <c r="AY40" i="13"/>
  <c r="AX40" i="13"/>
  <c r="AW40" i="13"/>
  <c r="AV40" i="13"/>
  <c r="AU40" i="13"/>
  <c r="AT40" i="13"/>
  <c r="AS40" i="13"/>
  <c r="AR40" i="13"/>
  <c r="R73" i="10"/>
  <c r="AC73" i="10"/>
  <c r="R84" i="10"/>
  <c r="AB84" i="10" s="1"/>
  <c r="AC84" i="10"/>
  <c r="BK2" i="11"/>
  <c r="BJ2" i="11"/>
  <c r="BI2" i="11"/>
  <c r="BH2" i="11"/>
  <c r="BG2" i="11"/>
  <c r="BF2" i="11"/>
  <c r="BE2" i="11"/>
  <c r="BD2" i="11"/>
  <c r="BC2" i="11"/>
  <c r="AT43" i="12"/>
  <c r="AS43" i="12"/>
  <c r="AR43" i="12"/>
  <c r="AQ43" i="12"/>
  <c r="AP43" i="12"/>
  <c r="AO43" i="12"/>
  <c r="AN43" i="12"/>
  <c r="AM43" i="12"/>
  <c r="AL43" i="12"/>
  <c r="AT45" i="12"/>
  <c r="AS45" i="12"/>
  <c r="AR45" i="12"/>
  <c r="AQ45" i="12"/>
  <c r="AP45" i="12"/>
  <c r="AO45" i="12"/>
  <c r="AN45" i="12"/>
  <c r="AM45" i="12"/>
  <c r="AL45" i="12"/>
  <c r="AC36" i="10"/>
  <c r="AT65" i="11"/>
  <c r="AS65" i="11"/>
  <c r="AR65" i="11"/>
  <c r="AQ65" i="11"/>
  <c r="AP65" i="11"/>
  <c r="AO65" i="11"/>
  <c r="AN65" i="11"/>
  <c r="AM65" i="11"/>
  <c r="AL65" i="11"/>
  <c r="AT62" i="12"/>
  <c r="AS62" i="12"/>
  <c r="AR62" i="12"/>
  <c r="AQ62" i="12"/>
  <c r="AP62" i="12"/>
  <c r="AO62" i="12"/>
  <c r="AN62" i="12"/>
  <c r="AM62" i="12"/>
  <c r="AL62" i="12"/>
  <c r="BI17" i="10"/>
  <c r="BH17" i="10"/>
  <c r="BG17" i="10"/>
  <c r="BF17" i="10"/>
  <c r="BE17" i="10"/>
  <c r="BD17" i="10"/>
  <c r="BC17" i="10"/>
  <c r="BK17" i="10"/>
  <c r="BJ17" i="10"/>
  <c r="BK72" i="10"/>
  <c r="BJ72" i="10"/>
  <c r="BI72" i="10"/>
  <c r="BH72" i="10"/>
  <c r="BG72" i="10"/>
  <c r="BF72" i="10"/>
  <c r="BE72" i="10"/>
  <c r="BD72" i="10"/>
  <c r="BC72" i="10"/>
  <c r="AT67" i="10"/>
  <c r="AS67" i="10"/>
  <c r="AR67" i="10"/>
  <c r="AQ67" i="10"/>
  <c r="AP67" i="10"/>
  <c r="AO67" i="10"/>
  <c r="AN67" i="10"/>
  <c r="AM67" i="10"/>
  <c r="AL67" i="10"/>
  <c r="BK51" i="10"/>
  <c r="BJ51" i="10"/>
  <c r="BI51" i="10"/>
  <c r="BH51" i="10"/>
  <c r="BG51" i="10"/>
  <c r="BF51" i="10"/>
  <c r="BE51" i="10"/>
  <c r="BD51" i="10"/>
  <c r="BC51" i="10"/>
  <c r="BK43" i="10"/>
  <c r="BJ43" i="10"/>
  <c r="BI43" i="10"/>
  <c r="BH43" i="10"/>
  <c r="BG43" i="10"/>
  <c r="BF43" i="10"/>
  <c r="BE43" i="10"/>
  <c r="BD43" i="10"/>
  <c r="BC43" i="10"/>
  <c r="BJ35" i="10"/>
  <c r="BI35" i="10"/>
  <c r="BH35" i="10"/>
  <c r="BG35" i="10"/>
  <c r="BF35" i="10"/>
  <c r="BE35" i="10"/>
  <c r="BD35" i="10"/>
  <c r="BC35" i="10"/>
  <c r="BK35" i="10"/>
  <c r="BH27" i="10"/>
  <c r="BG27" i="10"/>
  <c r="BF27" i="10"/>
  <c r="BE27" i="10"/>
  <c r="BD27" i="10"/>
  <c r="BC27" i="10"/>
  <c r="BK27" i="10"/>
  <c r="BJ27" i="10"/>
  <c r="BI27" i="10"/>
  <c r="AT61" i="10"/>
  <c r="AS61" i="10"/>
  <c r="AR61" i="10"/>
  <c r="AQ61" i="10"/>
  <c r="AP61" i="10"/>
  <c r="AO61" i="10"/>
  <c r="AN61" i="10"/>
  <c r="AM61" i="10"/>
  <c r="AL61" i="10"/>
  <c r="AT66" i="10"/>
  <c r="AS66" i="10"/>
  <c r="AR66" i="10"/>
  <c r="AQ66" i="10"/>
  <c r="AP66" i="10"/>
  <c r="AO66" i="10"/>
  <c r="AN66" i="10"/>
  <c r="AM66" i="10"/>
  <c r="AL66" i="10"/>
  <c r="BK62" i="10"/>
  <c r="BJ62" i="10"/>
  <c r="BI62" i="10"/>
  <c r="BH62" i="10"/>
  <c r="BG62" i="10"/>
  <c r="BF62" i="10"/>
  <c r="BE62" i="10"/>
  <c r="BD62" i="10"/>
  <c r="BC62" i="10"/>
  <c r="BK21" i="10"/>
  <c r="BJ21" i="10"/>
  <c r="BI21" i="10"/>
  <c r="BH21" i="10"/>
  <c r="BG21" i="10"/>
  <c r="BF21" i="10"/>
  <c r="BE21" i="10"/>
  <c r="BD21" i="10"/>
  <c r="BC21" i="10"/>
  <c r="AT68" i="10"/>
  <c r="AS68" i="10"/>
  <c r="AR68" i="10"/>
  <c r="AQ68" i="10"/>
  <c r="AP68" i="10"/>
  <c r="AO68" i="10"/>
  <c r="AN68" i="10"/>
  <c r="AM68" i="10"/>
  <c r="AL68" i="10"/>
  <c r="AT99" i="10"/>
  <c r="AS99" i="10"/>
  <c r="AR99" i="10"/>
  <c r="AQ99" i="10"/>
  <c r="AP99" i="10"/>
  <c r="AO99" i="10"/>
  <c r="AN99" i="10"/>
  <c r="AM99" i="10"/>
  <c r="AL99" i="10"/>
  <c r="AT91" i="10"/>
  <c r="AS91" i="10"/>
  <c r="AR91" i="10"/>
  <c r="AQ91" i="10"/>
  <c r="AP91" i="10"/>
  <c r="AO91" i="10"/>
  <c r="AN91" i="10"/>
  <c r="AM91" i="10"/>
  <c r="AL91" i="10"/>
  <c r="AT83" i="10"/>
  <c r="AS83" i="10"/>
  <c r="AR83" i="10"/>
  <c r="AQ83" i="10"/>
  <c r="AP83" i="10"/>
  <c r="AO83" i="10"/>
  <c r="AN83" i="10"/>
  <c r="AM83" i="10"/>
  <c r="AL83" i="10"/>
  <c r="BK71" i="10"/>
  <c r="BJ71" i="10"/>
  <c r="BI71" i="10"/>
  <c r="BH71" i="10"/>
  <c r="BG71" i="10"/>
  <c r="BF71" i="10"/>
  <c r="BE71" i="10"/>
  <c r="BD71" i="10"/>
  <c r="BC71" i="10"/>
  <c r="AR49" i="10"/>
  <c r="AQ49" i="10"/>
  <c r="AP49" i="10"/>
  <c r="AO49" i="10"/>
  <c r="AN49" i="10"/>
  <c r="AM49" i="10"/>
  <c r="AL49" i="10"/>
  <c r="AT49" i="10"/>
  <c r="AS49" i="10"/>
  <c r="AS43" i="10"/>
  <c r="AR43" i="10"/>
  <c r="AQ43" i="10"/>
  <c r="AP43" i="10"/>
  <c r="AO43" i="10"/>
  <c r="AN43" i="10"/>
  <c r="AM43" i="10"/>
  <c r="AL43" i="10"/>
  <c r="AT43" i="10"/>
  <c r="BK7" i="10"/>
  <c r="BJ7" i="10"/>
  <c r="BI7" i="10"/>
  <c r="BH7" i="10"/>
  <c r="BG7" i="10"/>
  <c r="BF7" i="10"/>
  <c r="BE7" i="10"/>
  <c r="BD7" i="10"/>
  <c r="BC7" i="10"/>
  <c r="AT42" i="10"/>
  <c r="AS42" i="10"/>
  <c r="AR42" i="10"/>
  <c r="AQ42" i="10"/>
  <c r="AP42" i="10"/>
  <c r="AO42" i="10"/>
  <c r="AN42" i="10"/>
  <c r="AM42" i="10"/>
  <c r="AL42" i="10"/>
  <c r="AT44" i="10"/>
  <c r="AS44" i="10"/>
  <c r="AR44" i="10"/>
  <c r="AQ44" i="10"/>
  <c r="AP44" i="10"/>
  <c r="AO44" i="10"/>
  <c r="AN44" i="10"/>
  <c r="AM44" i="10"/>
  <c r="AL44" i="10"/>
  <c r="AT94" i="11"/>
  <c r="AS94" i="11"/>
  <c r="AR94" i="11"/>
  <c r="AQ94" i="11"/>
  <c r="AP94" i="11"/>
  <c r="AO94" i="11"/>
  <c r="AN94" i="11"/>
  <c r="AM94" i="11"/>
  <c r="AL94" i="11"/>
  <c r="AT33" i="12"/>
  <c r="AS33" i="12"/>
  <c r="AR33" i="12"/>
  <c r="AQ33" i="12"/>
  <c r="AP33" i="12"/>
  <c r="AO33" i="12"/>
  <c r="AN33" i="12"/>
  <c r="AM33" i="12"/>
  <c r="AL33" i="12"/>
  <c r="AC49" i="10"/>
  <c r="I27" i="10"/>
  <c r="AT21" i="11"/>
  <c r="AS21" i="11"/>
  <c r="AR21" i="11"/>
  <c r="AQ21" i="11"/>
  <c r="AP21" i="11"/>
  <c r="AO21" i="11"/>
  <c r="AN21" i="11"/>
  <c r="AM21" i="11"/>
  <c r="AL21" i="11"/>
  <c r="AT78" i="12"/>
  <c r="AS78" i="12"/>
  <c r="AR78" i="12"/>
  <c r="AQ78" i="12"/>
  <c r="AP78" i="12"/>
  <c r="AO78" i="12"/>
  <c r="AN78" i="12"/>
  <c r="AM78" i="12"/>
  <c r="AL78" i="12"/>
  <c r="AZ24" i="13"/>
  <c r="AY24" i="13"/>
  <c r="AX24" i="13"/>
  <c r="AW24" i="13"/>
  <c r="AV24" i="13"/>
  <c r="AU24" i="13"/>
  <c r="AT24" i="13"/>
  <c r="AS24" i="13"/>
  <c r="AR24" i="13"/>
  <c r="AT83" i="12"/>
  <c r="AS83" i="12"/>
  <c r="AR83" i="12"/>
  <c r="AQ83" i="12"/>
  <c r="AP83" i="12"/>
  <c r="AO83" i="12"/>
  <c r="AN83" i="12"/>
  <c r="AM83" i="12"/>
  <c r="AL83" i="12"/>
  <c r="BK9" i="11"/>
  <c r="BJ9" i="11"/>
  <c r="BI9" i="11"/>
  <c r="BH9" i="11"/>
  <c r="BG9" i="11"/>
  <c r="BF9" i="11"/>
  <c r="BE9" i="11"/>
  <c r="BD9" i="11"/>
  <c r="BC9" i="11"/>
  <c r="BK54" i="11"/>
  <c r="BJ54" i="11"/>
  <c r="BI54" i="11"/>
  <c r="BH54" i="11"/>
  <c r="BG54" i="11"/>
  <c r="BF54" i="11"/>
  <c r="BE54" i="11"/>
  <c r="BD54" i="11"/>
  <c r="BC54" i="11"/>
  <c r="AT35" i="12"/>
  <c r="AS35" i="12"/>
  <c r="AR35" i="12"/>
  <c r="AQ35" i="12"/>
  <c r="AP35" i="12"/>
  <c r="AO35" i="12"/>
  <c r="AN35" i="12"/>
  <c r="AM35" i="12"/>
  <c r="AL35" i="12"/>
  <c r="BI2" i="12"/>
  <c r="BH2" i="12"/>
  <c r="BG2" i="12"/>
  <c r="BF2" i="12"/>
  <c r="BE2" i="12"/>
  <c r="BD2" i="12"/>
  <c r="BC2" i="12"/>
  <c r="BK2" i="12"/>
  <c r="BJ2" i="12"/>
  <c r="BQ82" i="13"/>
  <c r="BP82" i="13"/>
  <c r="BO82" i="13"/>
  <c r="BN82" i="13"/>
  <c r="BM82" i="13"/>
  <c r="BL82" i="13"/>
  <c r="BK82" i="13"/>
  <c r="BJ82" i="13"/>
  <c r="BI82" i="13"/>
  <c r="BQ43" i="13"/>
  <c r="BP43" i="13"/>
  <c r="BO43" i="13"/>
  <c r="BN43" i="13"/>
  <c r="BM43" i="13"/>
  <c r="BL43" i="13"/>
  <c r="BK43" i="13"/>
  <c r="BJ43" i="13"/>
  <c r="BI43" i="13"/>
  <c r="AZ95" i="13"/>
  <c r="AY95" i="13"/>
  <c r="AX95" i="13"/>
  <c r="AW95" i="13"/>
  <c r="AV95" i="13"/>
  <c r="AU95" i="13"/>
  <c r="AT95" i="13"/>
  <c r="AS95" i="13"/>
  <c r="AR95" i="13"/>
  <c r="AZ80" i="13"/>
  <c r="AY80" i="13"/>
  <c r="AX80" i="13"/>
  <c r="AW80" i="13"/>
  <c r="AV80" i="13"/>
  <c r="AU80" i="13"/>
  <c r="AT80" i="13"/>
  <c r="AS80" i="13"/>
  <c r="AR80" i="13"/>
  <c r="AZ44" i="13"/>
  <c r="AY44" i="13"/>
  <c r="AX44" i="13"/>
  <c r="AW44" i="13"/>
  <c r="AV44" i="13"/>
  <c r="AU44" i="13"/>
  <c r="AT44" i="13"/>
  <c r="AS44" i="13"/>
  <c r="AR44" i="13"/>
  <c r="AZ32" i="13"/>
  <c r="AY32" i="13"/>
  <c r="AX32" i="13"/>
  <c r="AW32" i="13"/>
  <c r="AV32" i="13"/>
  <c r="AU32" i="13"/>
  <c r="AT32" i="13"/>
  <c r="AS32" i="13"/>
  <c r="AR32" i="13"/>
  <c r="I27" i="11"/>
  <c r="AT30" i="12"/>
  <c r="AS30" i="12"/>
  <c r="AR30" i="12"/>
  <c r="AQ30" i="12"/>
  <c r="AP30" i="12"/>
  <c r="AO30" i="12"/>
  <c r="AN30" i="12"/>
  <c r="AM30" i="12"/>
  <c r="AL30" i="12"/>
  <c r="BK7" i="12"/>
  <c r="BJ7" i="12"/>
  <c r="BI7" i="12"/>
  <c r="BH7" i="12"/>
  <c r="BG7" i="12"/>
  <c r="BF7" i="12"/>
  <c r="BE7" i="12"/>
  <c r="BD7" i="12"/>
  <c r="BC7" i="12"/>
  <c r="AF74" i="8"/>
  <c r="AT93" i="11"/>
  <c r="AS93" i="11"/>
  <c r="AR93" i="11"/>
  <c r="AQ93" i="11"/>
  <c r="AP93" i="11"/>
  <c r="AO93" i="11"/>
  <c r="AN93" i="11"/>
  <c r="AM93" i="11"/>
  <c r="AL93" i="11"/>
  <c r="AF70" i="12"/>
  <c r="AF95" i="12"/>
  <c r="AS53" i="12"/>
  <c r="AR53" i="12"/>
  <c r="AQ53" i="12"/>
  <c r="AP53" i="12"/>
  <c r="AO53" i="12"/>
  <c r="AN53" i="12"/>
  <c r="AM53" i="12"/>
  <c r="AL53" i="12"/>
  <c r="AT53" i="12"/>
  <c r="P39" i="3"/>
  <c r="S39" i="3"/>
  <c r="G39" i="3"/>
  <c r="J39" i="3"/>
  <c r="BG81" i="10"/>
  <c r="BF81" i="10"/>
  <c r="BE81" i="10"/>
  <c r="BD81" i="10"/>
  <c r="BC81" i="10"/>
  <c r="BK81" i="10"/>
  <c r="BJ81" i="10"/>
  <c r="BI81" i="10"/>
  <c r="BH81" i="10"/>
  <c r="BK85" i="10"/>
  <c r="BJ85" i="10"/>
  <c r="BI85" i="10"/>
  <c r="BH85" i="10"/>
  <c r="BG85" i="10"/>
  <c r="BF85" i="10"/>
  <c r="BE85" i="10"/>
  <c r="BD85" i="10"/>
  <c r="BC85" i="10"/>
  <c r="AT59" i="10"/>
  <c r="AS59" i="10"/>
  <c r="AR59" i="10"/>
  <c r="AQ59" i="10"/>
  <c r="AP59" i="10"/>
  <c r="AO59" i="10"/>
  <c r="AN59" i="10"/>
  <c r="AM59" i="10"/>
  <c r="AL59" i="10"/>
  <c r="BK50" i="10"/>
  <c r="BJ50" i="10"/>
  <c r="BI50" i="10"/>
  <c r="BH50" i="10"/>
  <c r="BG50" i="10"/>
  <c r="BF50" i="10"/>
  <c r="BE50" i="10"/>
  <c r="BD50" i="10"/>
  <c r="BC50" i="10"/>
  <c r="BK42" i="10"/>
  <c r="BJ42" i="10"/>
  <c r="BI42" i="10"/>
  <c r="BH42" i="10"/>
  <c r="BG42" i="10"/>
  <c r="BF42" i="10"/>
  <c r="BE42" i="10"/>
  <c r="BD42" i="10"/>
  <c r="BC42" i="10"/>
  <c r="BK34" i="10"/>
  <c r="BJ34" i="10"/>
  <c r="BI34" i="10"/>
  <c r="BH34" i="10"/>
  <c r="BG34" i="10"/>
  <c r="BF34" i="10"/>
  <c r="BE34" i="10"/>
  <c r="BD34" i="10"/>
  <c r="BC34" i="10"/>
  <c r="BK26" i="10"/>
  <c r="BJ26" i="10"/>
  <c r="BI26" i="10"/>
  <c r="BH26" i="10"/>
  <c r="BG26" i="10"/>
  <c r="BF26" i="10"/>
  <c r="BE26" i="10"/>
  <c r="BD26" i="10"/>
  <c r="BC26" i="10"/>
  <c r="BK9" i="10"/>
  <c r="BJ9" i="10"/>
  <c r="BI9" i="10"/>
  <c r="BH9" i="10"/>
  <c r="BG9" i="10"/>
  <c r="BF9" i="10"/>
  <c r="BE9" i="10"/>
  <c r="BD9" i="10"/>
  <c r="BC9" i="10"/>
  <c r="AT53" i="10"/>
  <c r="AS53" i="10"/>
  <c r="AR53" i="10"/>
  <c r="AQ53" i="10"/>
  <c r="AP53" i="10"/>
  <c r="AO53" i="10"/>
  <c r="AN53" i="10"/>
  <c r="AM53" i="10"/>
  <c r="AL53" i="10"/>
  <c r="BK61" i="10"/>
  <c r="BJ61" i="10"/>
  <c r="BI61" i="10"/>
  <c r="BH61" i="10"/>
  <c r="BG61" i="10"/>
  <c r="BF61" i="10"/>
  <c r="BE61" i="10"/>
  <c r="BD61" i="10"/>
  <c r="BC61" i="10"/>
  <c r="BK16" i="10"/>
  <c r="BJ16" i="10"/>
  <c r="BI16" i="10"/>
  <c r="BH16" i="10"/>
  <c r="BG16" i="10"/>
  <c r="BF16" i="10"/>
  <c r="BE16" i="10"/>
  <c r="BD16" i="10"/>
  <c r="BC16" i="10"/>
  <c r="AT60" i="10"/>
  <c r="AS60" i="10"/>
  <c r="AR60" i="10"/>
  <c r="AQ60" i="10"/>
  <c r="AP60" i="10"/>
  <c r="AO60" i="10"/>
  <c r="AN60" i="10"/>
  <c r="AM60" i="10"/>
  <c r="AL60" i="10"/>
  <c r="AT98" i="10"/>
  <c r="AS98" i="10"/>
  <c r="AR98" i="10"/>
  <c r="AQ98" i="10"/>
  <c r="AP98" i="10"/>
  <c r="AO98" i="10"/>
  <c r="AN98" i="10"/>
  <c r="AM98" i="10"/>
  <c r="AL98" i="10"/>
  <c r="AT90" i="10"/>
  <c r="AS90" i="10"/>
  <c r="AR90" i="10"/>
  <c r="AQ90" i="10"/>
  <c r="AP90" i="10"/>
  <c r="AO90" i="10"/>
  <c r="AN90" i="10"/>
  <c r="AM90" i="10"/>
  <c r="AL90" i="10"/>
  <c r="AT82" i="10"/>
  <c r="AS82" i="10"/>
  <c r="AR82" i="10"/>
  <c r="AQ82" i="10"/>
  <c r="AP82" i="10"/>
  <c r="AO82" i="10"/>
  <c r="AN82" i="10"/>
  <c r="AM82" i="10"/>
  <c r="AL82" i="10"/>
  <c r="BK14" i="10"/>
  <c r="BJ14" i="10"/>
  <c r="BI14" i="10"/>
  <c r="BH14" i="10"/>
  <c r="BG14" i="10"/>
  <c r="BF14" i="10"/>
  <c r="BE14" i="10"/>
  <c r="BD14" i="10"/>
  <c r="BC14" i="10"/>
  <c r="AT41" i="10"/>
  <c r="AS41" i="10"/>
  <c r="AR41" i="10"/>
  <c r="AQ41" i="10"/>
  <c r="AP41" i="10"/>
  <c r="AO41" i="10"/>
  <c r="AN41" i="10"/>
  <c r="AM41" i="10"/>
  <c r="AL41" i="10"/>
  <c r="AT35" i="10"/>
  <c r="AS35" i="10"/>
  <c r="AR35" i="10"/>
  <c r="AQ35" i="10"/>
  <c r="AP35" i="10"/>
  <c r="AO35" i="10"/>
  <c r="AN35" i="10"/>
  <c r="AM35" i="10"/>
  <c r="AL35" i="10"/>
  <c r="BK6" i="10"/>
  <c r="BJ6" i="10"/>
  <c r="BI6" i="10"/>
  <c r="BH6" i="10"/>
  <c r="BG6" i="10"/>
  <c r="BF6" i="10"/>
  <c r="BE6" i="10"/>
  <c r="BD6" i="10"/>
  <c r="BC6" i="10"/>
  <c r="AT34" i="10"/>
  <c r="AS34" i="10"/>
  <c r="AR34" i="10"/>
  <c r="AQ34" i="10"/>
  <c r="AP34" i="10"/>
  <c r="AO34" i="10"/>
  <c r="AN34" i="10"/>
  <c r="AM34" i="10"/>
  <c r="AL34" i="10"/>
  <c r="AT36" i="10"/>
  <c r="AS36" i="10"/>
  <c r="AR36" i="10"/>
  <c r="AQ36" i="10"/>
  <c r="AP36" i="10"/>
  <c r="AO36" i="10"/>
  <c r="AN36" i="10"/>
  <c r="AM36" i="10"/>
  <c r="AL36" i="10"/>
  <c r="AC26" i="10"/>
  <c r="I26" i="10"/>
  <c r="AT68" i="11"/>
  <c r="AS68" i="11"/>
  <c r="AR68" i="11"/>
  <c r="AQ68" i="11"/>
  <c r="AP68" i="11"/>
  <c r="AO68" i="11"/>
  <c r="AN68" i="11"/>
  <c r="AM68" i="11"/>
  <c r="AL68" i="11"/>
  <c r="AR24" i="12"/>
  <c r="AQ24" i="12"/>
  <c r="AP24" i="12"/>
  <c r="AO24" i="12"/>
  <c r="AN24" i="12"/>
  <c r="AM24" i="12"/>
  <c r="AL24" i="12"/>
  <c r="AT24" i="12"/>
  <c r="AS24" i="12"/>
  <c r="J44" i="13"/>
  <c r="AT44" i="11"/>
  <c r="AS44" i="11"/>
  <c r="AR44" i="11"/>
  <c r="AQ44" i="11"/>
  <c r="AP44" i="11"/>
  <c r="AO44" i="11"/>
  <c r="AN44" i="11"/>
  <c r="AM44" i="11"/>
  <c r="AL44" i="11"/>
  <c r="AS69" i="12"/>
  <c r="AR69" i="12"/>
  <c r="AQ69" i="12"/>
  <c r="AP69" i="12"/>
  <c r="AO69" i="12"/>
  <c r="AN69" i="12"/>
  <c r="AM69" i="12"/>
  <c r="AL69" i="12"/>
  <c r="AT69" i="12"/>
  <c r="BK20" i="11"/>
  <c r="BJ20" i="11"/>
  <c r="BI20" i="11"/>
  <c r="BH20" i="11"/>
  <c r="BG20" i="11"/>
  <c r="BF20" i="11"/>
  <c r="BE20" i="11"/>
  <c r="BD20" i="11"/>
  <c r="BC20" i="11"/>
  <c r="BK64" i="12"/>
  <c r="BJ64" i="12"/>
  <c r="BI64" i="12"/>
  <c r="BH64" i="12"/>
  <c r="BG64" i="12"/>
  <c r="BF64" i="12"/>
  <c r="BE64" i="12"/>
  <c r="BD64" i="12"/>
  <c r="BC64" i="12"/>
  <c r="AT68" i="12"/>
  <c r="AS68" i="12"/>
  <c r="AR68" i="12"/>
  <c r="AQ68" i="12"/>
  <c r="AP68" i="12"/>
  <c r="AO68" i="12"/>
  <c r="AN68" i="12"/>
  <c r="AM68" i="12"/>
  <c r="AL68" i="12"/>
  <c r="BQ34" i="13"/>
  <c r="BP34" i="13"/>
  <c r="BO34" i="13"/>
  <c r="BN34" i="13"/>
  <c r="BM34" i="13"/>
  <c r="BL34" i="13"/>
  <c r="BK34" i="13"/>
  <c r="BJ34" i="13"/>
  <c r="BI34" i="13"/>
  <c r="AZ69" i="13"/>
  <c r="AY69" i="13"/>
  <c r="AX69" i="13"/>
  <c r="AW69" i="13"/>
  <c r="AV69" i="13"/>
  <c r="AU69" i="13"/>
  <c r="AT69" i="13"/>
  <c r="AS69" i="13"/>
  <c r="AR69" i="13"/>
  <c r="AZ35" i="13"/>
  <c r="AY35" i="13"/>
  <c r="AX35" i="13"/>
  <c r="AW35" i="13"/>
  <c r="AV35" i="13"/>
  <c r="AU35" i="13"/>
  <c r="AT35" i="13"/>
  <c r="AS35" i="13"/>
  <c r="AR35" i="13"/>
  <c r="AZ87" i="13"/>
  <c r="AY87" i="13"/>
  <c r="AX87" i="13"/>
  <c r="AW87" i="13"/>
  <c r="AV87" i="13"/>
  <c r="AU87" i="13"/>
  <c r="AT87" i="13"/>
  <c r="AS87" i="13"/>
  <c r="AR87" i="13"/>
  <c r="AZ59" i="13"/>
  <c r="AY59" i="13"/>
  <c r="AX59" i="13"/>
  <c r="AW59" i="13"/>
  <c r="AV59" i="13"/>
  <c r="AU59" i="13"/>
  <c r="AT59" i="13"/>
  <c r="AS59" i="13"/>
  <c r="AR59" i="13"/>
  <c r="AZ38" i="13"/>
  <c r="AY38" i="13"/>
  <c r="AX38" i="13"/>
  <c r="AW38" i="13"/>
  <c r="AV38" i="13"/>
  <c r="AU38" i="13"/>
  <c r="AT38" i="13"/>
  <c r="AS38" i="13"/>
  <c r="AR38" i="13"/>
  <c r="R76" i="10"/>
  <c r="AC76" i="10"/>
  <c r="AC38" i="10"/>
  <c r="R38" i="10"/>
  <c r="BI24" i="11"/>
  <c r="BH24" i="11"/>
  <c r="BG24" i="11"/>
  <c r="BF24" i="11"/>
  <c r="BE24" i="11"/>
  <c r="BD24" i="11"/>
  <c r="BC24" i="11"/>
  <c r="BK24" i="11"/>
  <c r="BJ24" i="11"/>
  <c r="AF62" i="12"/>
  <c r="I25" i="10"/>
  <c r="BK7" i="11"/>
  <c r="BJ7" i="11"/>
  <c r="BI7" i="11"/>
  <c r="BH7" i="11"/>
  <c r="BG7" i="11"/>
  <c r="BF7" i="11"/>
  <c r="BE7" i="11"/>
  <c r="BD7" i="11"/>
  <c r="BC7" i="11"/>
  <c r="AT88" i="11"/>
  <c r="AS88" i="11"/>
  <c r="AR88" i="11"/>
  <c r="AQ88" i="11"/>
  <c r="AP88" i="11"/>
  <c r="AO88" i="11"/>
  <c r="AN88" i="11"/>
  <c r="AM88" i="11"/>
  <c r="AL88" i="11"/>
  <c r="AT66" i="12"/>
  <c r="AS66" i="12"/>
  <c r="AR66" i="12"/>
  <c r="AQ66" i="12"/>
  <c r="AP66" i="12"/>
  <c r="AO66" i="12"/>
  <c r="AN66" i="12"/>
  <c r="AM66" i="12"/>
  <c r="AL66" i="12"/>
  <c r="K96" i="13"/>
  <c r="J52" i="13"/>
  <c r="AT45" i="11"/>
  <c r="AS45" i="11"/>
  <c r="AR45" i="11"/>
  <c r="AQ45" i="11"/>
  <c r="AP45" i="11"/>
  <c r="AO45" i="11"/>
  <c r="AN45" i="11"/>
  <c r="AM45" i="11"/>
  <c r="AL45" i="11"/>
  <c r="AT81" i="11"/>
  <c r="AS81" i="11"/>
  <c r="AR81" i="11"/>
  <c r="AQ81" i="11"/>
  <c r="AP81" i="11"/>
  <c r="AO81" i="11"/>
  <c r="AN81" i="11"/>
  <c r="AM81" i="11"/>
  <c r="AL81" i="11"/>
  <c r="AT57" i="12"/>
  <c r="AS57" i="12"/>
  <c r="AR57" i="12"/>
  <c r="AQ57" i="12"/>
  <c r="AP57" i="12"/>
  <c r="AO57" i="12"/>
  <c r="AN57" i="12"/>
  <c r="AM57" i="12"/>
  <c r="AL57" i="12"/>
  <c r="K89" i="13"/>
  <c r="AI89" i="13"/>
  <c r="K93" i="13"/>
  <c r="AT41" i="11"/>
  <c r="AS41" i="11"/>
  <c r="AR41" i="11"/>
  <c r="AQ41" i="11"/>
  <c r="AP41" i="11"/>
  <c r="AO41" i="11"/>
  <c r="AN41" i="11"/>
  <c r="AM41" i="11"/>
  <c r="AL41" i="11"/>
  <c r="AT34" i="11"/>
  <c r="AS34" i="11"/>
  <c r="AR34" i="11"/>
  <c r="AQ34" i="11"/>
  <c r="AP34" i="11"/>
  <c r="AO34" i="11"/>
  <c r="AN34" i="11"/>
  <c r="AM34" i="11"/>
  <c r="AL34" i="11"/>
  <c r="BH83" i="11"/>
  <c r="BG83" i="11"/>
  <c r="BF83" i="11"/>
  <c r="BE83" i="11"/>
  <c r="BD83" i="11"/>
  <c r="BC83" i="11"/>
  <c r="BJ83" i="11"/>
  <c r="BI83" i="11"/>
  <c r="BK83" i="11"/>
  <c r="BK85" i="11"/>
  <c r="BJ85" i="11"/>
  <c r="BI85" i="11"/>
  <c r="BH85" i="11"/>
  <c r="BG85" i="11"/>
  <c r="BF85" i="11"/>
  <c r="BE85" i="11"/>
  <c r="BD85" i="11"/>
  <c r="BC85" i="11"/>
  <c r="BK78" i="11"/>
  <c r="BJ78" i="11"/>
  <c r="BI78" i="11"/>
  <c r="BH78" i="11"/>
  <c r="BG78" i="11"/>
  <c r="BF78" i="11"/>
  <c r="BE78" i="11"/>
  <c r="BD78" i="11"/>
  <c r="BC78" i="11"/>
  <c r="BK53" i="11"/>
  <c r="BJ53" i="11"/>
  <c r="BI53" i="11"/>
  <c r="BH53" i="11"/>
  <c r="BG53" i="11"/>
  <c r="BF53" i="11"/>
  <c r="BE53" i="11"/>
  <c r="BD53" i="11"/>
  <c r="BC53" i="11"/>
  <c r="BK19" i="11"/>
  <c r="BJ19" i="11"/>
  <c r="BI19" i="11"/>
  <c r="BH19" i="11"/>
  <c r="BG19" i="11"/>
  <c r="BF19" i="11"/>
  <c r="BE19" i="11"/>
  <c r="BD19" i="11"/>
  <c r="BC19" i="11"/>
  <c r="BK48" i="11"/>
  <c r="BJ48" i="11"/>
  <c r="BI48" i="11"/>
  <c r="BH48" i="11"/>
  <c r="BG48" i="11"/>
  <c r="BF48" i="11"/>
  <c r="BE48" i="11"/>
  <c r="BD48" i="11"/>
  <c r="BC48" i="11"/>
  <c r="BK40" i="11"/>
  <c r="BJ40" i="11"/>
  <c r="BI40" i="11"/>
  <c r="BH40" i="11"/>
  <c r="BG40" i="11"/>
  <c r="BF40" i="11"/>
  <c r="BE40" i="11"/>
  <c r="BD40" i="11"/>
  <c r="BC40" i="11"/>
  <c r="AT22" i="12"/>
  <c r="AS22" i="12"/>
  <c r="AR22" i="12"/>
  <c r="AQ22" i="12"/>
  <c r="AP22" i="12"/>
  <c r="AO22" i="12"/>
  <c r="AN22" i="12"/>
  <c r="AM22" i="12"/>
  <c r="AL22" i="12"/>
  <c r="BK68" i="12"/>
  <c r="BJ68" i="12"/>
  <c r="BI68" i="12"/>
  <c r="BH68" i="12"/>
  <c r="BG68" i="12"/>
  <c r="BF68" i="12"/>
  <c r="BE68" i="12"/>
  <c r="BD68" i="12"/>
  <c r="BC68" i="12"/>
  <c r="BK52" i="12"/>
  <c r="BJ52" i="12"/>
  <c r="BI52" i="12"/>
  <c r="BH52" i="12"/>
  <c r="BG52" i="12"/>
  <c r="BF52" i="12"/>
  <c r="BE52" i="12"/>
  <c r="BD52" i="12"/>
  <c r="BC52" i="12"/>
  <c r="BK62" i="12"/>
  <c r="BJ62" i="12"/>
  <c r="BI62" i="12"/>
  <c r="BH62" i="12"/>
  <c r="BG62" i="12"/>
  <c r="BF62" i="12"/>
  <c r="BE62" i="12"/>
  <c r="BD62" i="12"/>
  <c r="BC62" i="12"/>
  <c r="BJ36" i="12"/>
  <c r="BI36" i="12"/>
  <c r="BH36" i="12"/>
  <c r="BG36" i="12"/>
  <c r="BF36" i="12"/>
  <c r="BE36" i="12"/>
  <c r="BD36" i="12"/>
  <c r="BC36" i="12"/>
  <c r="BK36" i="12"/>
  <c r="BK67" i="12"/>
  <c r="BJ67" i="12"/>
  <c r="BI67" i="12"/>
  <c r="BH67" i="12"/>
  <c r="BG67" i="12"/>
  <c r="BF67" i="12"/>
  <c r="BE67" i="12"/>
  <c r="BD67" i="12"/>
  <c r="BC67" i="12"/>
  <c r="BK65" i="12"/>
  <c r="BJ65" i="12"/>
  <c r="BI65" i="12"/>
  <c r="BH65" i="12"/>
  <c r="BG65" i="12"/>
  <c r="BF65" i="12"/>
  <c r="BE65" i="12"/>
  <c r="BD65" i="12"/>
  <c r="BC65" i="12"/>
  <c r="AT97" i="12"/>
  <c r="AS97" i="12"/>
  <c r="AR97" i="12"/>
  <c r="AQ97" i="12"/>
  <c r="AP97" i="12"/>
  <c r="AO97" i="12"/>
  <c r="AN97" i="12"/>
  <c r="AM97" i="12"/>
  <c r="AL97" i="12"/>
  <c r="BK26" i="12"/>
  <c r="BJ26" i="12"/>
  <c r="BI26" i="12"/>
  <c r="BH26" i="12"/>
  <c r="BG26" i="12"/>
  <c r="BF26" i="12"/>
  <c r="BE26" i="12"/>
  <c r="BD26" i="12"/>
  <c r="BC26" i="12"/>
  <c r="AT36" i="12"/>
  <c r="AS36" i="12"/>
  <c r="AR36" i="12"/>
  <c r="AQ36" i="12"/>
  <c r="AP36" i="12"/>
  <c r="AO36" i="12"/>
  <c r="AN36" i="12"/>
  <c r="AM36" i="12"/>
  <c r="AL36" i="12"/>
  <c r="BK51" i="12"/>
  <c r="BJ51" i="12"/>
  <c r="BI51" i="12"/>
  <c r="BH51" i="12"/>
  <c r="BG51" i="12"/>
  <c r="BF51" i="12"/>
  <c r="BE51" i="12"/>
  <c r="BD51" i="12"/>
  <c r="BC51" i="12"/>
  <c r="BK35" i="12"/>
  <c r="BI35" i="12"/>
  <c r="BJ35" i="12"/>
  <c r="BH35" i="12"/>
  <c r="BG35" i="12"/>
  <c r="BF35" i="12"/>
  <c r="BE35" i="12"/>
  <c r="BD35" i="12"/>
  <c r="BC35" i="12"/>
  <c r="BK13" i="12"/>
  <c r="BJ13" i="12"/>
  <c r="BI13" i="12"/>
  <c r="BH13" i="12"/>
  <c r="BG13" i="12"/>
  <c r="BF13" i="12"/>
  <c r="BE13" i="12"/>
  <c r="BD13" i="12"/>
  <c r="BC13" i="12"/>
  <c r="AT52" i="12"/>
  <c r="AS52" i="12"/>
  <c r="AR52" i="12"/>
  <c r="AQ52" i="12"/>
  <c r="AP52" i="12"/>
  <c r="AO52" i="12"/>
  <c r="AN52" i="12"/>
  <c r="AM52" i="12"/>
  <c r="AL52" i="12"/>
  <c r="BQ76" i="13"/>
  <c r="BP76" i="13"/>
  <c r="BO76" i="13"/>
  <c r="BN76" i="13"/>
  <c r="BM76" i="13"/>
  <c r="BL76" i="13"/>
  <c r="BK76" i="13"/>
  <c r="BJ76" i="13"/>
  <c r="BI76" i="13"/>
  <c r="BQ62" i="13"/>
  <c r="BP62" i="13"/>
  <c r="BO62" i="13"/>
  <c r="BN62" i="13"/>
  <c r="BM62" i="13"/>
  <c r="BL62" i="13"/>
  <c r="BK62" i="13"/>
  <c r="BJ62" i="13"/>
  <c r="BI62" i="13"/>
  <c r="BP8" i="13"/>
  <c r="BO8" i="13"/>
  <c r="BN8" i="13"/>
  <c r="BM8" i="13"/>
  <c r="BL8" i="13"/>
  <c r="BK8" i="13"/>
  <c r="BJ8" i="13"/>
  <c r="BI8" i="13"/>
  <c r="BQ8" i="13"/>
  <c r="BQ60" i="13"/>
  <c r="BP60" i="13"/>
  <c r="BO60" i="13"/>
  <c r="BN60" i="13"/>
  <c r="BM60" i="13"/>
  <c r="BL60" i="13"/>
  <c r="BK60" i="13"/>
  <c r="BJ60" i="13"/>
  <c r="BI60" i="13"/>
  <c r="BQ61" i="13"/>
  <c r="BP61" i="13"/>
  <c r="BO61" i="13"/>
  <c r="BN61" i="13"/>
  <c r="BM61" i="13"/>
  <c r="BL61" i="13"/>
  <c r="BK61" i="13"/>
  <c r="BJ61" i="13"/>
  <c r="BI61" i="13"/>
  <c r="BQ52" i="13"/>
  <c r="BP52" i="13"/>
  <c r="BO52" i="13"/>
  <c r="BN52" i="13"/>
  <c r="BM52" i="13"/>
  <c r="BL52" i="13"/>
  <c r="BK52" i="13"/>
  <c r="BJ52" i="13"/>
  <c r="BI52" i="13"/>
  <c r="BQ23" i="13"/>
  <c r="BP23" i="13"/>
  <c r="BO23" i="13"/>
  <c r="BN23" i="13"/>
  <c r="BM23" i="13"/>
  <c r="BL23" i="13"/>
  <c r="BK23" i="13"/>
  <c r="BJ23" i="13"/>
  <c r="BI23" i="13"/>
  <c r="BQ35" i="13"/>
  <c r="BP35" i="13"/>
  <c r="BO35" i="13"/>
  <c r="BN35" i="13"/>
  <c r="BM35" i="13"/>
  <c r="BL35" i="13"/>
  <c r="BK35" i="13"/>
  <c r="BJ35" i="13"/>
  <c r="BI35" i="13"/>
  <c r="BQ4" i="13"/>
  <c r="BP4" i="13"/>
  <c r="BO4" i="13"/>
  <c r="BN4" i="13"/>
  <c r="BM4" i="13"/>
  <c r="BL4" i="13"/>
  <c r="BK4" i="13"/>
  <c r="BJ4" i="13"/>
  <c r="BI4" i="13"/>
  <c r="BQ20" i="13"/>
  <c r="BP20" i="13"/>
  <c r="BO20" i="13"/>
  <c r="BN20" i="13"/>
  <c r="BM20" i="13"/>
  <c r="BL20" i="13"/>
  <c r="BK20" i="13"/>
  <c r="BJ20" i="13"/>
  <c r="BI20" i="13"/>
  <c r="AZ96" i="13"/>
  <c r="AY96" i="13"/>
  <c r="AX96" i="13"/>
  <c r="AW96" i="13"/>
  <c r="AV96" i="13"/>
  <c r="AU96" i="13"/>
  <c r="AT96" i="13"/>
  <c r="AS96" i="13"/>
  <c r="AR96" i="13"/>
  <c r="AY77" i="13"/>
  <c r="AX77" i="13"/>
  <c r="AW77" i="13"/>
  <c r="AV77" i="13"/>
  <c r="AU77" i="13"/>
  <c r="AT77" i="13"/>
  <c r="AS77" i="13"/>
  <c r="AR77" i="13"/>
  <c r="AZ77" i="13"/>
  <c r="AX92" i="13"/>
  <c r="AW92" i="13"/>
  <c r="AV92" i="13"/>
  <c r="AU92" i="13"/>
  <c r="AT92" i="13"/>
  <c r="AS92" i="13"/>
  <c r="AR92" i="13"/>
  <c r="AZ92" i="13"/>
  <c r="AY92" i="13"/>
  <c r="AZ79" i="13"/>
  <c r="AY79" i="13"/>
  <c r="AX79" i="13"/>
  <c r="AW79" i="13"/>
  <c r="AV79" i="13"/>
  <c r="AU79" i="13"/>
  <c r="AT79" i="13"/>
  <c r="AS79" i="13"/>
  <c r="AR79" i="13"/>
  <c r="AZ72" i="13"/>
  <c r="AW72" i="13"/>
  <c r="AV72" i="13"/>
  <c r="AU72" i="13"/>
  <c r="AT72" i="13"/>
  <c r="AS72" i="13"/>
  <c r="AR72" i="13"/>
  <c r="AX72" i="13"/>
  <c r="AY72" i="13"/>
  <c r="AZ91" i="13"/>
  <c r="AY91" i="13"/>
  <c r="AX91" i="13"/>
  <c r="AW91" i="13"/>
  <c r="AV91" i="13"/>
  <c r="AU91" i="13"/>
  <c r="AT91" i="13"/>
  <c r="AS91" i="13"/>
  <c r="AR91" i="13"/>
  <c r="AZ36" i="13"/>
  <c r="AY36" i="13"/>
  <c r="AX36" i="13"/>
  <c r="AW36" i="13"/>
  <c r="AV36" i="13"/>
  <c r="AU36" i="13"/>
  <c r="AT36" i="13"/>
  <c r="AS36" i="13"/>
  <c r="AR36" i="13"/>
  <c r="AZ49" i="13"/>
  <c r="AY49" i="13"/>
  <c r="AX49" i="13"/>
  <c r="AW49" i="13"/>
  <c r="AV49" i="13"/>
  <c r="AU49" i="13"/>
  <c r="AT49" i="13"/>
  <c r="AS49" i="13"/>
  <c r="AR49" i="13"/>
  <c r="AF44" i="8"/>
  <c r="R97" i="10"/>
  <c r="AF97" i="10" s="1"/>
  <c r="AC97" i="10"/>
  <c r="AT67" i="11"/>
  <c r="AS67" i="11"/>
  <c r="AR67" i="11"/>
  <c r="AQ67" i="11"/>
  <c r="AP67" i="11"/>
  <c r="AO67" i="11"/>
  <c r="AN67" i="11"/>
  <c r="AM67" i="11"/>
  <c r="AL67" i="11"/>
  <c r="AT90" i="12"/>
  <c r="AS90" i="12"/>
  <c r="AR90" i="12"/>
  <c r="AQ90" i="12"/>
  <c r="AP90" i="12"/>
  <c r="AO90" i="12"/>
  <c r="AN90" i="12"/>
  <c r="AM90" i="12"/>
  <c r="AL90" i="12"/>
  <c r="J41" i="13"/>
  <c r="K85" i="3"/>
  <c r="BK3" i="11"/>
  <c r="BJ3" i="11"/>
  <c r="BI3" i="11"/>
  <c r="BH3" i="11"/>
  <c r="BG3" i="11"/>
  <c r="BF3" i="11"/>
  <c r="BE3" i="11"/>
  <c r="BD3" i="11"/>
  <c r="BC3" i="11"/>
  <c r="BK15" i="11"/>
  <c r="BJ15" i="11"/>
  <c r="BI15" i="11"/>
  <c r="BH15" i="11"/>
  <c r="BG15" i="11"/>
  <c r="BF15" i="11"/>
  <c r="BE15" i="11"/>
  <c r="BD15" i="11"/>
  <c r="BC15" i="11"/>
  <c r="AF71" i="12"/>
  <c r="AT51" i="12"/>
  <c r="AS51" i="12"/>
  <c r="AR51" i="12"/>
  <c r="AQ51" i="12"/>
  <c r="AP51" i="12"/>
  <c r="AO51" i="12"/>
  <c r="AN51" i="12"/>
  <c r="AM51" i="12"/>
  <c r="AL51" i="12"/>
  <c r="S56" i="3"/>
  <c r="AC40" i="10"/>
  <c r="BK4" i="11"/>
  <c r="BJ4" i="11"/>
  <c r="BI4" i="11"/>
  <c r="BH4" i="11"/>
  <c r="BG4" i="11"/>
  <c r="BF4" i="11"/>
  <c r="BE4" i="11"/>
  <c r="BD4" i="11"/>
  <c r="BC4" i="11"/>
  <c r="AT60" i="11"/>
  <c r="AS60" i="11"/>
  <c r="AR60" i="11"/>
  <c r="AQ60" i="11"/>
  <c r="AP60" i="11"/>
  <c r="AO60" i="11"/>
  <c r="AN60" i="11"/>
  <c r="AM60" i="11"/>
  <c r="AL60" i="11"/>
  <c r="K87" i="11"/>
  <c r="BK8" i="12"/>
  <c r="BJ8" i="12"/>
  <c r="BI8" i="12"/>
  <c r="BH8" i="12"/>
  <c r="BG8" i="12"/>
  <c r="BF8" i="12"/>
  <c r="BE8" i="12"/>
  <c r="BD8" i="12"/>
  <c r="BC8" i="12"/>
  <c r="BI82" i="10"/>
  <c r="BH82" i="10"/>
  <c r="BG82" i="10"/>
  <c r="BF82" i="10"/>
  <c r="BE82" i="10"/>
  <c r="BD82" i="10"/>
  <c r="BC82" i="10"/>
  <c r="BK82" i="10"/>
  <c r="BJ82" i="10"/>
  <c r="BK80" i="10"/>
  <c r="BJ80" i="10"/>
  <c r="BI80" i="10"/>
  <c r="BH80" i="10"/>
  <c r="BG80" i="10"/>
  <c r="BF80" i="10"/>
  <c r="BE80" i="10"/>
  <c r="BD80" i="10"/>
  <c r="BC80" i="10"/>
  <c r="AT64" i="10"/>
  <c r="AS64" i="10"/>
  <c r="AR64" i="10"/>
  <c r="AQ64" i="10"/>
  <c r="AP64" i="10"/>
  <c r="AO64" i="10"/>
  <c r="AN64" i="10"/>
  <c r="AM64" i="10"/>
  <c r="AL64" i="10"/>
  <c r="BK49" i="10"/>
  <c r="BJ49" i="10"/>
  <c r="BI49" i="10"/>
  <c r="BH49" i="10"/>
  <c r="BG49" i="10"/>
  <c r="BF49" i="10"/>
  <c r="BE49" i="10"/>
  <c r="BD49" i="10"/>
  <c r="BC49" i="10"/>
  <c r="BK41" i="10"/>
  <c r="BJ41" i="10"/>
  <c r="BI41" i="10"/>
  <c r="BH41" i="10"/>
  <c r="BG41" i="10"/>
  <c r="BF41" i="10"/>
  <c r="BE41" i="10"/>
  <c r="BD41" i="10"/>
  <c r="BC41" i="10"/>
  <c r="BK33" i="10"/>
  <c r="BJ33" i="10"/>
  <c r="BI33" i="10"/>
  <c r="BH33" i="10"/>
  <c r="BG33" i="10"/>
  <c r="BF33" i="10"/>
  <c r="BE33" i="10"/>
  <c r="BD33" i="10"/>
  <c r="BC33" i="10"/>
  <c r="BI25" i="10"/>
  <c r="BH25" i="10"/>
  <c r="BG25" i="10"/>
  <c r="BF25" i="10"/>
  <c r="BE25" i="10"/>
  <c r="BD25" i="10"/>
  <c r="BC25" i="10"/>
  <c r="BK25" i="10"/>
  <c r="BJ25" i="10"/>
  <c r="BK75" i="10"/>
  <c r="BJ75" i="10"/>
  <c r="BI75" i="10"/>
  <c r="BH75" i="10"/>
  <c r="BG75" i="10"/>
  <c r="BF75" i="10"/>
  <c r="BE75" i="10"/>
  <c r="BD75" i="10"/>
  <c r="BC75" i="10"/>
  <c r="AT37" i="10"/>
  <c r="AS37" i="10"/>
  <c r="AR37" i="10"/>
  <c r="AQ37" i="10"/>
  <c r="AP37" i="10"/>
  <c r="AO37" i="10"/>
  <c r="AN37" i="10"/>
  <c r="AM37" i="10"/>
  <c r="AL37" i="10"/>
  <c r="BK60" i="10"/>
  <c r="BJ60" i="10"/>
  <c r="BI60" i="10"/>
  <c r="BH60" i="10"/>
  <c r="BG60" i="10"/>
  <c r="BF60" i="10"/>
  <c r="BE60" i="10"/>
  <c r="BD60" i="10"/>
  <c r="BC60" i="10"/>
  <c r="AT71" i="10"/>
  <c r="AS71" i="10"/>
  <c r="AR71" i="10"/>
  <c r="AQ71" i="10"/>
  <c r="AP71" i="10"/>
  <c r="AO71" i="10"/>
  <c r="AN71" i="10"/>
  <c r="AM71" i="10"/>
  <c r="AL71" i="10"/>
  <c r="AT58" i="10"/>
  <c r="AS58" i="10"/>
  <c r="AR58" i="10"/>
  <c r="AQ58" i="10"/>
  <c r="AP58" i="10"/>
  <c r="AO58" i="10"/>
  <c r="AN58" i="10"/>
  <c r="AM58" i="10"/>
  <c r="AL58" i="10"/>
  <c r="AT97" i="10"/>
  <c r="AS97" i="10"/>
  <c r="AR97" i="10"/>
  <c r="AQ97" i="10"/>
  <c r="AP97" i="10"/>
  <c r="AO97" i="10"/>
  <c r="AN97" i="10"/>
  <c r="AM97" i="10"/>
  <c r="AL97" i="10"/>
  <c r="AT89" i="10"/>
  <c r="AS89" i="10"/>
  <c r="AR89" i="10"/>
  <c r="AQ89" i="10"/>
  <c r="AP89" i="10"/>
  <c r="AO89" i="10"/>
  <c r="AN89" i="10"/>
  <c r="AM89" i="10"/>
  <c r="AL89" i="10"/>
  <c r="AT81" i="10"/>
  <c r="AS81" i="10"/>
  <c r="AR81" i="10"/>
  <c r="AQ81" i="10"/>
  <c r="AP81" i="10"/>
  <c r="AO81" i="10"/>
  <c r="AN81" i="10"/>
  <c r="AM81" i="10"/>
  <c r="AL81" i="10"/>
  <c r="AT78" i="10"/>
  <c r="AS78" i="10"/>
  <c r="AR78" i="10"/>
  <c r="AQ78" i="10"/>
  <c r="AP78" i="10"/>
  <c r="AO78" i="10"/>
  <c r="AN78" i="10"/>
  <c r="AM78" i="10"/>
  <c r="AL78" i="10"/>
  <c r="AT33" i="10"/>
  <c r="AS33" i="10"/>
  <c r="AR33" i="10"/>
  <c r="AQ33" i="10"/>
  <c r="AP33" i="10"/>
  <c r="AO33" i="10"/>
  <c r="AN33" i="10"/>
  <c r="AM33" i="10"/>
  <c r="AL33" i="10"/>
  <c r="BK5" i="10"/>
  <c r="BI5" i="10"/>
  <c r="BH5" i="10"/>
  <c r="BG5" i="10"/>
  <c r="BF5" i="10"/>
  <c r="BE5" i="10"/>
  <c r="BD5" i="10"/>
  <c r="BC5" i="10"/>
  <c r="BJ5" i="10"/>
  <c r="AT24" i="10"/>
  <c r="AS24" i="10"/>
  <c r="AR24" i="10"/>
  <c r="AQ24" i="10"/>
  <c r="AP24" i="10"/>
  <c r="AO24" i="10"/>
  <c r="AN24" i="10"/>
  <c r="AM24" i="10"/>
  <c r="AL24" i="10"/>
  <c r="AT30" i="10"/>
  <c r="AS30" i="10"/>
  <c r="AR30" i="10"/>
  <c r="AQ30" i="10"/>
  <c r="AP30" i="10"/>
  <c r="AO30" i="10"/>
  <c r="AN30" i="10"/>
  <c r="AM30" i="10"/>
  <c r="AL30" i="10"/>
  <c r="AR88" i="12"/>
  <c r="AQ88" i="12"/>
  <c r="AP88" i="12"/>
  <c r="AO88" i="12"/>
  <c r="AN88" i="12"/>
  <c r="AM88" i="12"/>
  <c r="AL88" i="12"/>
  <c r="AT88" i="12"/>
  <c r="AS88" i="12"/>
  <c r="K80" i="13"/>
  <c r="AT69" i="11"/>
  <c r="AS69" i="11"/>
  <c r="AR69" i="11"/>
  <c r="AQ69" i="11"/>
  <c r="AP69" i="11"/>
  <c r="AO69" i="11"/>
  <c r="AN69" i="11"/>
  <c r="AM69" i="11"/>
  <c r="AL69" i="11"/>
  <c r="BK28" i="11"/>
  <c r="BJ28" i="11"/>
  <c r="BI28" i="11"/>
  <c r="BH28" i="11"/>
  <c r="BG28" i="11"/>
  <c r="BF28" i="11"/>
  <c r="BE28" i="11"/>
  <c r="BD28" i="11"/>
  <c r="BC28" i="11"/>
  <c r="BK10" i="12"/>
  <c r="BJ10" i="12"/>
  <c r="BI10" i="12"/>
  <c r="BH10" i="12"/>
  <c r="BG10" i="12"/>
  <c r="BF10" i="12"/>
  <c r="BE10" i="12"/>
  <c r="BD10" i="12"/>
  <c r="BC10" i="12"/>
  <c r="BK49" i="11"/>
  <c r="BJ49" i="11"/>
  <c r="BI49" i="11"/>
  <c r="BH49" i="11"/>
  <c r="BG49" i="11"/>
  <c r="BF49" i="11"/>
  <c r="BE49" i="11"/>
  <c r="BD49" i="11"/>
  <c r="BC49" i="11"/>
  <c r="BK40" i="12"/>
  <c r="BJ40" i="12"/>
  <c r="BI40" i="12"/>
  <c r="BH40" i="12"/>
  <c r="BG40" i="12"/>
  <c r="BF40" i="12"/>
  <c r="BE40" i="12"/>
  <c r="BD40" i="12"/>
  <c r="BC40" i="12"/>
  <c r="BQ68" i="13"/>
  <c r="BP68" i="13"/>
  <c r="BO68" i="13"/>
  <c r="BN68" i="13"/>
  <c r="BM68" i="13"/>
  <c r="BL68" i="13"/>
  <c r="BK68" i="13"/>
  <c r="BJ68" i="13"/>
  <c r="BI68" i="13"/>
  <c r="J33" i="11"/>
  <c r="K81" i="13"/>
  <c r="AT89" i="11"/>
  <c r="AS89" i="11"/>
  <c r="AR89" i="11"/>
  <c r="AQ89" i="11"/>
  <c r="AP89" i="11"/>
  <c r="AO89" i="11"/>
  <c r="AN89" i="11"/>
  <c r="AM89" i="11"/>
  <c r="AL89" i="11"/>
  <c r="AF63" i="12"/>
  <c r="BK16" i="11"/>
  <c r="BJ16" i="11"/>
  <c r="BI16" i="11"/>
  <c r="BH16" i="11"/>
  <c r="BG16" i="11"/>
  <c r="BF16" i="11"/>
  <c r="BE16" i="11"/>
  <c r="BD16" i="11"/>
  <c r="BC16" i="11"/>
  <c r="BK74" i="11"/>
  <c r="BJ74" i="11"/>
  <c r="BI74" i="11"/>
  <c r="BH74" i="11"/>
  <c r="BG74" i="11"/>
  <c r="BF74" i="11"/>
  <c r="BE74" i="11"/>
  <c r="BD74" i="11"/>
  <c r="BC74" i="11"/>
  <c r="BK70" i="11"/>
  <c r="BJ70" i="11"/>
  <c r="BI70" i="11"/>
  <c r="BH70" i="11"/>
  <c r="BG70" i="11"/>
  <c r="BF70" i="11"/>
  <c r="BE70" i="11"/>
  <c r="BD70" i="11"/>
  <c r="BC70" i="11"/>
  <c r="BK39" i="11"/>
  <c r="BJ39" i="11"/>
  <c r="BI39" i="11"/>
  <c r="BH39" i="11"/>
  <c r="BG39" i="11"/>
  <c r="BF39" i="11"/>
  <c r="BE39" i="11"/>
  <c r="BD39" i="11"/>
  <c r="BC39" i="11"/>
  <c r="BK84" i="12"/>
  <c r="BJ84" i="12"/>
  <c r="BI84" i="12"/>
  <c r="BH84" i="12"/>
  <c r="BG84" i="12"/>
  <c r="BF84" i="12"/>
  <c r="BE84" i="12"/>
  <c r="BD84" i="12"/>
  <c r="BC84" i="12"/>
  <c r="BK28" i="12"/>
  <c r="BJ28" i="12"/>
  <c r="BI28" i="12"/>
  <c r="BH28" i="12"/>
  <c r="BG28" i="12"/>
  <c r="BF28" i="12"/>
  <c r="BE28" i="12"/>
  <c r="BD28" i="12"/>
  <c r="BC28" i="12"/>
  <c r="BK63" i="12"/>
  <c r="BJ63" i="12"/>
  <c r="BI63" i="12"/>
  <c r="BH63" i="12"/>
  <c r="BG63" i="12"/>
  <c r="BF63" i="12"/>
  <c r="BE63" i="12"/>
  <c r="BD63" i="12"/>
  <c r="BC63" i="12"/>
  <c r="BK16" i="12"/>
  <c r="BJ16" i="12"/>
  <c r="BI16" i="12"/>
  <c r="BH16" i="12"/>
  <c r="BG16" i="12"/>
  <c r="BF16" i="12"/>
  <c r="BE16" i="12"/>
  <c r="BD16" i="12"/>
  <c r="BC16" i="12"/>
  <c r="BK33" i="12"/>
  <c r="BJ33" i="12"/>
  <c r="BI33" i="12"/>
  <c r="BH33" i="12"/>
  <c r="BG33" i="12"/>
  <c r="BF33" i="12"/>
  <c r="BE33" i="12"/>
  <c r="BD33" i="12"/>
  <c r="BC33" i="12"/>
  <c r="BQ69" i="13"/>
  <c r="BP69" i="13"/>
  <c r="BO69" i="13"/>
  <c r="BN69" i="13"/>
  <c r="BM69" i="13"/>
  <c r="BL69" i="13"/>
  <c r="BK69" i="13"/>
  <c r="BJ69" i="13"/>
  <c r="BI69" i="13"/>
  <c r="BQ79" i="13"/>
  <c r="BP79" i="13"/>
  <c r="BO79" i="13"/>
  <c r="BN79" i="13"/>
  <c r="BM79" i="13"/>
  <c r="BL79" i="13"/>
  <c r="BK79" i="13"/>
  <c r="BJ79" i="13"/>
  <c r="BI79" i="13"/>
  <c r="BQ44" i="13"/>
  <c r="BP44" i="13"/>
  <c r="BO44" i="13"/>
  <c r="BN44" i="13"/>
  <c r="BM44" i="13"/>
  <c r="BL44" i="13"/>
  <c r="BK44" i="13"/>
  <c r="BJ44" i="13"/>
  <c r="BI44" i="13"/>
  <c r="BQ27" i="13"/>
  <c r="BP27" i="13"/>
  <c r="BO27" i="13"/>
  <c r="BN27" i="13"/>
  <c r="BM27" i="13"/>
  <c r="BL27" i="13"/>
  <c r="BK27" i="13"/>
  <c r="BJ27" i="13"/>
  <c r="BI27" i="13"/>
  <c r="BQ3" i="13"/>
  <c r="BP3" i="13"/>
  <c r="BO3" i="13"/>
  <c r="BN3" i="13"/>
  <c r="BM3" i="13"/>
  <c r="BL3" i="13"/>
  <c r="BK3" i="13"/>
  <c r="BJ3" i="13"/>
  <c r="BI3" i="13"/>
  <c r="AZ70" i="13"/>
  <c r="AY70" i="13"/>
  <c r="AX70" i="13"/>
  <c r="AW70" i="13"/>
  <c r="AV70" i="13"/>
  <c r="AU70" i="13"/>
  <c r="AT70" i="13"/>
  <c r="AS70" i="13"/>
  <c r="AR70" i="13"/>
  <c r="AZ64" i="13"/>
  <c r="AY64" i="13"/>
  <c r="AX64" i="13"/>
  <c r="AW64" i="13"/>
  <c r="AV64" i="13"/>
  <c r="AU64" i="13"/>
  <c r="AT64" i="13"/>
  <c r="AS64" i="13"/>
  <c r="AR64" i="13"/>
  <c r="AZ28" i="13"/>
  <c r="AY28" i="13"/>
  <c r="AX28" i="13"/>
  <c r="AW28" i="13"/>
  <c r="AV28" i="13"/>
  <c r="AU28" i="13"/>
  <c r="AT28" i="13"/>
  <c r="AS28" i="13"/>
  <c r="AR28" i="13"/>
  <c r="AT78" i="11"/>
  <c r="AS78" i="11"/>
  <c r="AR78" i="11"/>
  <c r="AQ78" i="11"/>
  <c r="AP78" i="11"/>
  <c r="AO78" i="11"/>
  <c r="AN78" i="11"/>
  <c r="AM78" i="11"/>
  <c r="AL78" i="11"/>
  <c r="AT73" i="12"/>
  <c r="AS73" i="12"/>
  <c r="AR73" i="12"/>
  <c r="AQ73" i="12"/>
  <c r="AP73" i="12"/>
  <c r="AO73" i="12"/>
  <c r="AN73" i="12"/>
  <c r="AM73" i="12"/>
  <c r="AL73" i="12"/>
  <c r="AT40" i="11"/>
  <c r="AS40" i="11"/>
  <c r="AR40" i="11"/>
  <c r="AQ40" i="11"/>
  <c r="AP40" i="11"/>
  <c r="AO40" i="11"/>
  <c r="AN40" i="11"/>
  <c r="AM40" i="11"/>
  <c r="AL40" i="11"/>
  <c r="AT63" i="11"/>
  <c r="AS63" i="11"/>
  <c r="AR63" i="11"/>
  <c r="AQ63" i="11"/>
  <c r="AP63" i="11"/>
  <c r="AO63" i="11"/>
  <c r="AN63" i="11"/>
  <c r="AM63" i="11"/>
  <c r="AL63" i="11"/>
  <c r="J50" i="11"/>
  <c r="AT34" i="12"/>
  <c r="AS34" i="12"/>
  <c r="AR34" i="12"/>
  <c r="AQ34" i="12"/>
  <c r="AP34" i="12"/>
  <c r="AO34" i="12"/>
  <c r="AN34" i="12"/>
  <c r="AM34" i="12"/>
  <c r="AL34" i="12"/>
  <c r="I31" i="13"/>
  <c r="AT48" i="11"/>
  <c r="AS48" i="11"/>
  <c r="AR48" i="11"/>
  <c r="AQ48" i="11"/>
  <c r="AP48" i="11"/>
  <c r="AO48" i="11"/>
  <c r="AN48" i="11"/>
  <c r="AM48" i="11"/>
  <c r="AL48" i="11"/>
  <c r="AT71" i="11"/>
  <c r="AS71" i="11"/>
  <c r="AR71" i="11"/>
  <c r="AQ71" i="11"/>
  <c r="AP71" i="11"/>
  <c r="AO71" i="11"/>
  <c r="AN71" i="11"/>
  <c r="AM71" i="11"/>
  <c r="AL71" i="11"/>
  <c r="AT59" i="12"/>
  <c r="AS59" i="12"/>
  <c r="AR59" i="12"/>
  <c r="AQ59" i="12"/>
  <c r="AP59" i="12"/>
  <c r="AO59" i="12"/>
  <c r="AN59" i="12"/>
  <c r="AM59" i="12"/>
  <c r="AL59" i="12"/>
  <c r="AF64" i="8"/>
  <c r="BK86" i="10"/>
  <c r="BJ86" i="10"/>
  <c r="BI86" i="10"/>
  <c r="BH86" i="10"/>
  <c r="BG86" i="10"/>
  <c r="BF86" i="10"/>
  <c r="BE86" i="10"/>
  <c r="BD86" i="10"/>
  <c r="BC86" i="10"/>
  <c r="AT72" i="10"/>
  <c r="AS72" i="10"/>
  <c r="AR72" i="10"/>
  <c r="AQ72" i="10"/>
  <c r="AP72" i="10"/>
  <c r="AO72" i="10"/>
  <c r="AN72" i="10"/>
  <c r="AM72" i="10"/>
  <c r="AL72" i="10"/>
  <c r="AT55" i="10"/>
  <c r="AS55" i="10"/>
  <c r="AR55" i="10"/>
  <c r="AQ55" i="10"/>
  <c r="AP55" i="10"/>
  <c r="AO55" i="10"/>
  <c r="AN55" i="10"/>
  <c r="AM55" i="10"/>
  <c r="AL55" i="10"/>
  <c r="BK48" i="10"/>
  <c r="BJ48" i="10"/>
  <c r="BI48" i="10"/>
  <c r="BH48" i="10"/>
  <c r="BG48" i="10"/>
  <c r="BF48" i="10"/>
  <c r="BE48" i="10"/>
  <c r="BD48" i="10"/>
  <c r="BC48" i="10"/>
  <c r="BJ40" i="10"/>
  <c r="BI40" i="10"/>
  <c r="BH40" i="10"/>
  <c r="BG40" i="10"/>
  <c r="BF40" i="10"/>
  <c r="BE40" i="10"/>
  <c r="BD40" i="10"/>
  <c r="BC40" i="10"/>
  <c r="BK40" i="10"/>
  <c r="BK32" i="10"/>
  <c r="BJ32" i="10"/>
  <c r="BI32" i="10"/>
  <c r="BH32" i="10"/>
  <c r="BG32" i="10"/>
  <c r="BF32" i="10"/>
  <c r="BE32" i="10"/>
  <c r="BD32" i="10"/>
  <c r="BC32" i="10"/>
  <c r="BJ24" i="10"/>
  <c r="BI24" i="10"/>
  <c r="BH24" i="10"/>
  <c r="BG24" i="10"/>
  <c r="BF24" i="10"/>
  <c r="BE24" i="10"/>
  <c r="BD24" i="10"/>
  <c r="BC24" i="10"/>
  <c r="BK24" i="10"/>
  <c r="BK67" i="10"/>
  <c r="BJ67" i="10"/>
  <c r="BI67" i="10"/>
  <c r="BH67" i="10"/>
  <c r="BG67" i="10"/>
  <c r="BF67" i="10"/>
  <c r="BE67" i="10"/>
  <c r="BD67" i="10"/>
  <c r="BC67" i="10"/>
  <c r="BK74" i="10"/>
  <c r="BJ74" i="10"/>
  <c r="BI74" i="10"/>
  <c r="BH74" i="10"/>
  <c r="BG74" i="10"/>
  <c r="BF74" i="10"/>
  <c r="BE74" i="10"/>
  <c r="BD74" i="10"/>
  <c r="BC74" i="10"/>
  <c r="BK59" i="10"/>
  <c r="BJ59" i="10"/>
  <c r="BI59" i="10"/>
  <c r="BH59" i="10"/>
  <c r="BG59" i="10"/>
  <c r="BF59" i="10"/>
  <c r="BE59" i="10"/>
  <c r="BD59" i="10"/>
  <c r="BC59" i="10"/>
  <c r="AT63" i="10"/>
  <c r="AS63" i="10"/>
  <c r="AR63" i="10"/>
  <c r="AQ63" i="10"/>
  <c r="AP63" i="10"/>
  <c r="AO63" i="10"/>
  <c r="AN63" i="10"/>
  <c r="AM63" i="10"/>
  <c r="AL63" i="10"/>
  <c r="AT52" i="10"/>
  <c r="AS52" i="10"/>
  <c r="AR52" i="10"/>
  <c r="AQ52" i="10"/>
  <c r="AP52" i="10"/>
  <c r="AO52" i="10"/>
  <c r="AN52" i="10"/>
  <c r="AM52" i="10"/>
  <c r="AL52" i="10"/>
  <c r="AT96" i="10"/>
  <c r="AS96" i="10"/>
  <c r="AR96" i="10"/>
  <c r="AQ96" i="10"/>
  <c r="AP96" i="10"/>
  <c r="AO96" i="10"/>
  <c r="AN96" i="10"/>
  <c r="AM96" i="10"/>
  <c r="AL96" i="10"/>
  <c r="AT88" i="10"/>
  <c r="AS88" i="10"/>
  <c r="AR88" i="10"/>
  <c r="AQ88" i="10"/>
  <c r="AP88" i="10"/>
  <c r="AO88" i="10"/>
  <c r="AN88" i="10"/>
  <c r="AM88" i="10"/>
  <c r="AL88" i="10"/>
  <c r="AT80" i="10"/>
  <c r="AS80" i="10"/>
  <c r="AR80" i="10"/>
  <c r="AQ80" i="10"/>
  <c r="AP80" i="10"/>
  <c r="AO80" i="10"/>
  <c r="AN80" i="10"/>
  <c r="AM80" i="10"/>
  <c r="AL80" i="10"/>
  <c r="AT70" i="10"/>
  <c r="AS70" i="10"/>
  <c r="AR70" i="10"/>
  <c r="AQ70" i="10"/>
  <c r="AP70" i="10"/>
  <c r="AO70" i="10"/>
  <c r="AN70" i="10"/>
  <c r="AM70" i="10"/>
  <c r="AL70" i="10"/>
  <c r="AT29" i="10"/>
  <c r="AS29" i="10"/>
  <c r="AR29" i="10"/>
  <c r="AQ29" i="10"/>
  <c r="AP29" i="10"/>
  <c r="AO29" i="10"/>
  <c r="AN29" i="10"/>
  <c r="AM29" i="10"/>
  <c r="AL29" i="10"/>
  <c r="AT48" i="10"/>
  <c r="AS48" i="10"/>
  <c r="AR48" i="10"/>
  <c r="AQ48" i="10"/>
  <c r="AP48" i="10"/>
  <c r="AO48" i="10"/>
  <c r="AN48" i="10"/>
  <c r="AM48" i="10"/>
  <c r="AL48" i="10"/>
  <c r="BK4" i="10"/>
  <c r="BJ4" i="10"/>
  <c r="BI4" i="10"/>
  <c r="BH4" i="10"/>
  <c r="BG4" i="10"/>
  <c r="BF4" i="10"/>
  <c r="BE4" i="10"/>
  <c r="BD4" i="10"/>
  <c r="BC4" i="10"/>
  <c r="AT47" i="10"/>
  <c r="AS47" i="10"/>
  <c r="AR47" i="10"/>
  <c r="AQ47" i="10"/>
  <c r="AP47" i="10"/>
  <c r="AO47" i="10"/>
  <c r="AN47" i="10"/>
  <c r="AM47" i="10"/>
  <c r="AL47" i="10"/>
  <c r="AT22" i="10"/>
  <c r="AS22" i="10"/>
  <c r="AR22" i="10"/>
  <c r="AQ22" i="10"/>
  <c r="AP22" i="10"/>
  <c r="AO22" i="10"/>
  <c r="AN22" i="10"/>
  <c r="AM22" i="10"/>
  <c r="AL22" i="10"/>
  <c r="BK5" i="11"/>
  <c r="BJ5" i="11"/>
  <c r="BI5" i="11"/>
  <c r="BH5" i="11"/>
  <c r="BG5" i="11"/>
  <c r="BF5" i="11"/>
  <c r="BE5" i="11"/>
  <c r="BD5" i="11"/>
  <c r="BC5" i="11"/>
  <c r="I25" i="11"/>
  <c r="AF69" i="12"/>
  <c r="AT70" i="12"/>
  <c r="AS70" i="12"/>
  <c r="AR70" i="12"/>
  <c r="AQ70" i="12"/>
  <c r="AP70" i="12"/>
  <c r="AO70" i="12"/>
  <c r="AN70" i="12"/>
  <c r="AM70" i="12"/>
  <c r="AL70" i="12"/>
  <c r="AT87" i="11"/>
  <c r="AS87" i="11"/>
  <c r="AR87" i="11"/>
  <c r="AQ87" i="11"/>
  <c r="AP87" i="11"/>
  <c r="AO87" i="11"/>
  <c r="AN87" i="11"/>
  <c r="AM87" i="11"/>
  <c r="AL87" i="11"/>
  <c r="AT75" i="12"/>
  <c r="AS75" i="12"/>
  <c r="AR75" i="12"/>
  <c r="AQ75" i="12"/>
  <c r="AP75" i="12"/>
  <c r="AO75" i="12"/>
  <c r="AN75" i="12"/>
  <c r="AM75" i="12"/>
  <c r="AL75" i="12"/>
  <c r="AI83" i="10"/>
  <c r="AJ83" i="10"/>
  <c r="AK83" i="10"/>
  <c r="BG41" i="13"/>
  <c r="BH41" i="13"/>
  <c r="AJ74" i="10"/>
  <c r="AI74" i="10"/>
  <c r="AK74" i="10"/>
  <c r="BA21" i="11"/>
  <c r="AZ21" i="11"/>
  <c r="AX21" i="11"/>
  <c r="BB21" i="11"/>
  <c r="BB72" i="11"/>
  <c r="BA72" i="11"/>
  <c r="BH65" i="13"/>
  <c r="BG65" i="13"/>
  <c r="BF65" i="13"/>
  <c r="BD65" i="13"/>
  <c r="AI37" i="11"/>
  <c r="AH37" i="11"/>
  <c r="AJ37" i="11"/>
  <c r="AK37" i="11"/>
  <c r="AI53" i="12"/>
  <c r="AH53" i="12"/>
  <c r="AA53" i="12"/>
  <c r="AE53" i="12"/>
  <c r="AJ53" i="12"/>
  <c r="AK53" i="12"/>
  <c r="AI83" i="12"/>
  <c r="AJ83" i="12"/>
  <c r="AK83" i="12"/>
  <c r="BB7" i="10"/>
  <c r="BA7" i="10"/>
  <c r="BA62" i="10"/>
  <c r="BB62" i="10"/>
  <c r="AI65" i="11"/>
  <c r="AJ65" i="11"/>
  <c r="AK65" i="11"/>
  <c r="BG58" i="13"/>
  <c r="BF58" i="13"/>
  <c r="BD58" i="13"/>
  <c r="BH58" i="13"/>
  <c r="AI91" i="12"/>
  <c r="AJ91" i="12"/>
  <c r="AK91" i="12"/>
  <c r="AI21" i="12"/>
  <c r="AH21" i="12"/>
  <c r="AJ21" i="12"/>
  <c r="AK21" i="12"/>
  <c r="AI96" i="11"/>
  <c r="AH96" i="11"/>
  <c r="AJ96" i="11"/>
  <c r="AK96" i="11"/>
  <c r="AJ69" i="10"/>
  <c r="AK69" i="10"/>
  <c r="AI69" i="10"/>
  <c r="AI75" i="10"/>
  <c r="AJ75" i="10"/>
  <c r="AK75" i="10"/>
  <c r="AO85" i="13"/>
  <c r="AP85" i="13"/>
  <c r="AQ85" i="13"/>
  <c r="BG2" i="13"/>
  <c r="BH2" i="13"/>
  <c r="BH14" i="13"/>
  <c r="BG14" i="13"/>
  <c r="BF14" i="13"/>
  <c r="BD14" i="13"/>
  <c r="BA50" i="12"/>
  <c r="AZ50" i="12"/>
  <c r="AX50" i="12"/>
  <c r="BB50" i="12"/>
  <c r="BA69" i="12"/>
  <c r="BB69" i="12"/>
  <c r="AI27" i="12"/>
  <c r="AJ27" i="12"/>
  <c r="AK27" i="12"/>
  <c r="BA71" i="11"/>
  <c r="AZ71" i="11"/>
  <c r="AX71" i="11"/>
  <c r="BB71" i="11"/>
  <c r="AI82" i="11"/>
  <c r="AJ82" i="11"/>
  <c r="AK82" i="11"/>
  <c r="BA29" i="11"/>
  <c r="BB29" i="11"/>
  <c r="AI33" i="11"/>
  <c r="AJ33" i="11"/>
  <c r="AK33" i="11"/>
  <c r="BA17" i="11"/>
  <c r="BB17" i="11"/>
  <c r="BA64" i="10"/>
  <c r="BB64" i="10"/>
  <c r="BB45" i="10"/>
  <c r="BA45" i="10"/>
  <c r="AO42" i="13"/>
  <c r="AN42" i="13"/>
  <c r="AP42" i="13"/>
  <c r="AQ42" i="13"/>
  <c r="AO34" i="13"/>
  <c r="AP34" i="13"/>
  <c r="AQ34" i="13"/>
  <c r="BH67" i="13"/>
  <c r="BG67" i="13"/>
  <c r="BA77" i="12"/>
  <c r="AZ77" i="12"/>
  <c r="AX77" i="12"/>
  <c r="BB77" i="12"/>
  <c r="BA36" i="11"/>
  <c r="BB36" i="11"/>
  <c r="AJ32" i="10"/>
  <c r="AI32" i="10"/>
  <c r="AK32" i="10"/>
  <c r="AJ31" i="12"/>
  <c r="AK31" i="12"/>
  <c r="AI31" i="12"/>
  <c r="AH31" i="12"/>
  <c r="AI99" i="11"/>
  <c r="AJ99" i="11"/>
  <c r="AK99" i="11"/>
  <c r="AO58" i="13"/>
  <c r="AN58" i="13"/>
  <c r="AP58" i="13"/>
  <c r="AQ58" i="13"/>
  <c r="AO65" i="13"/>
  <c r="AN65" i="13"/>
  <c r="AG65" i="13"/>
  <c r="AP65" i="13"/>
  <c r="AQ65" i="13"/>
  <c r="BH15" i="13"/>
  <c r="BG15" i="13"/>
  <c r="BF15" i="13"/>
  <c r="BD15" i="13"/>
  <c r="BB81" i="12"/>
  <c r="BA81" i="12"/>
  <c r="BA38" i="11"/>
  <c r="BB38" i="11"/>
  <c r="AI24" i="11"/>
  <c r="AH24" i="11"/>
  <c r="AJ24" i="11"/>
  <c r="AK24" i="11"/>
  <c r="BB60" i="12"/>
  <c r="BA60" i="12"/>
  <c r="AZ60" i="12"/>
  <c r="AX60" i="12"/>
  <c r="BA81" i="11"/>
  <c r="AZ81" i="11"/>
  <c r="AX81" i="11"/>
  <c r="BB81" i="11"/>
  <c r="BA72" i="10"/>
  <c r="BB72" i="10"/>
  <c r="BA21" i="12"/>
  <c r="AZ21" i="12"/>
  <c r="AX21" i="12"/>
  <c r="BB21" i="12"/>
  <c r="BA6" i="11"/>
  <c r="BB6" i="11"/>
  <c r="AJ54" i="12"/>
  <c r="AI54" i="12"/>
  <c r="AK54" i="12"/>
  <c r="BB11" i="12"/>
  <c r="BA11" i="12"/>
  <c r="BA55" i="12"/>
  <c r="BB55" i="12"/>
  <c r="BA57" i="10"/>
  <c r="BB57" i="10"/>
  <c r="AI62" i="11"/>
  <c r="AH62" i="11"/>
  <c r="AJ62" i="11"/>
  <c r="AK62" i="11"/>
  <c r="AI30" i="12"/>
  <c r="AK30" i="12"/>
  <c r="AJ30" i="12"/>
  <c r="AI94" i="11"/>
  <c r="AJ94" i="11"/>
  <c r="AK94" i="11"/>
  <c r="AI91" i="10"/>
  <c r="AJ91" i="10"/>
  <c r="AK91" i="10"/>
  <c r="BB27" i="10"/>
  <c r="BA27" i="10"/>
  <c r="BA17" i="10"/>
  <c r="BB17" i="10"/>
  <c r="BG50" i="13"/>
  <c r="BF50" i="13"/>
  <c r="BD50" i="13"/>
  <c r="BH50" i="13"/>
  <c r="AI99" i="12"/>
  <c r="AJ99" i="12"/>
  <c r="AK99" i="12"/>
  <c r="AI93" i="12"/>
  <c r="AH93" i="12"/>
  <c r="AJ93" i="12"/>
  <c r="AK93" i="12"/>
  <c r="BA58" i="11"/>
  <c r="AZ58" i="11"/>
  <c r="AX58" i="11"/>
  <c r="BB58" i="11"/>
  <c r="BA64" i="11"/>
  <c r="BB64" i="11"/>
  <c r="AI73" i="11"/>
  <c r="AH73" i="11"/>
  <c r="AJ73" i="11"/>
  <c r="AK73" i="11"/>
  <c r="BB8" i="10"/>
  <c r="BA8" i="10"/>
  <c r="BB28" i="10"/>
  <c r="BA28" i="10"/>
  <c r="BA14" i="11"/>
  <c r="BB14" i="11"/>
  <c r="AO60" i="13"/>
  <c r="AP60" i="13"/>
  <c r="AN60" i="13"/>
  <c r="AQ60" i="13"/>
  <c r="AP86" i="13"/>
  <c r="AO86" i="13"/>
  <c r="AQ86" i="13"/>
  <c r="BA35" i="11"/>
  <c r="BB35" i="11"/>
  <c r="BA61" i="11"/>
  <c r="AZ61" i="11"/>
  <c r="AX61" i="11"/>
  <c r="BB61" i="11"/>
  <c r="AJ53" i="11"/>
  <c r="AI53" i="11"/>
  <c r="AK53" i="11"/>
  <c r="AP22" i="13"/>
  <c r="AQ22" i="13"/>
  <c r="AO22" i="13"/>
  <c r="AN22" i="13"/>
  <c r="BA66" i="11"/>
  <c r="AZ66" i="11"/>
  <c r="AX66" i="11"/>
  <c r="BB66" i="11"/>
  <c r="AI93" i="10"/>
  <c r="AJ93" i="10"/>
  <c r="AK93" i="10"/>
  <c r="BB22" i="10"/>
  <c r="BA22" i="10"/>
  <c r="AI51" i="11"/>
  <c r="AH51" i="11"/>
  <c r="AJ51" i="11"/>
  <c r="AK51" i="11"/>
  <c r="BG7" i="13"/>
  <c r="BF7" i="13"/>
  <c r="BD7" i="13"/>
  <c r="BH7" i="13"/>
  <c r="AI70" i="11"/>
  <c r="AJ70" i="11"/>
  <c r="AK70" i="11"/>
  <c r="AI64" i="11"/>
  <c r="AH64" i="11"/>
  <c r="AJ64" i="11"/>
  <c r="AK64" i="11"/>
  <c r="AI48" i="12"/>
  <c r="AH48" i="12"/>
  <c r="AJ48" i="12"/>
  <c r="AK48" i="12"/>
  <c r="BA70" i="12"/>
  <c r="BB70" i="12"/>
  <c r="AZ70" i="12"/>
  <c r="AX70" i="12"/>
  <c r="AI86" i="10"/>
  <c r="AJ86" i="10"/>
  <c r="AK86" i="10"/>
  <c r="BA65" i="10"/>
  <c r="BB65" i="10"/>
  <c r="BB30" i="10"/>
  <c r="BA30" i="10"/>
  <c r="AO68" i="13"/>
  <c r="AP68" i="13"/>
  <c r="AQ68" i="13"/>
  <c r="AJ40" i="10"/>
  <c r="AI40" i="10"/>
  <c r="AK40" i="10"/>
  <c r="BG78" i="13"/>
  <c r="BH78" i="13"/>
  <c r="AI80" i="11"/>
  <c r="AJ80" i="11"/>
  <c r="AK80" i="11"/>
  <c r="AJ61" i="10"/>
  <c r="AI61" i="10"/>
  <c r="AK61" i="10"/>
  <c r="AI44" i="12"/>
  <c r="AJ44" i="12"/>
  <c r="AK44" i="12"/>
  <c r="BB52" i="10"/>
  <c r="BA52" i="10"/>
  <c r="BA18" i="11"/>
  <c r="BB18" i="11"/>
  <c r="BG51" i="13"/>
  <c r="BH51" i="13"/>
  <c r="BF51" i="13"/>
  <c r="BD51" i="13"/>
  <c r="BB2" i="12"/>
  <c r="BA2" i="12"/>
  <c r="AO88" i="13"/>
  <c r="AP88" i="13"/>
  <c r="AQ88" i="13"/>
  <c r="AP62" i="13"/>
  <c r="AO62" i="13"/>
  <c r="AQ62" i="13"/>
  <c r="BB39" i="12"/>
  <c r="BA39" i="12"/>
  <c r="BA57" i="12"/>
  <c r="BB57" i="12"/>
  <c r="BB5" i="12"/>
  <c r="BA5" i="12"/>
  <c r="AZ5" i="12"/>
  <c r="AX5" i="12"/>
  <c r="BB67" i="11"/>
  <c r="BA67" i="11"/>
  <c r="AI26" i="11"/>
  <c r="AH26" i="11"/>
  <c r="AJ26" i="11"/>
  <c r="AK26" i="11"/>
  <c r="BG13" i="13"/>
  <c r="BH13" i="13"/>
  <c r="BF13" i="13"/>
  <c r="BD13" i="13"/>
  <c r="BH26" i="13"/>
  <c r="BG26" i="13"/>
  <c r="BA44" i="12"/>
  <c r="BB44" i="12"/>
  <c r="BB3" i="12"/>
  <c r="BA3" i="12"/>
  <c r="AZ3" i="12"/>
  <c r="AX3" i="12"/>
  <c r="BB37" i="12"/>
  <c r="BA37" i="12"/>
  <c r="AI56" i="10"/>
  <c r="AJ56" i="10"/>
  <c r="AK56" i="10"/>
  <c r="AI28" i="10"/>
  <c r="AJ28" i="10"/>
  <c r="AK28" i="10"/>
  <c r="BA18" i="10"/>
  <c r="BB18" i="10"/>
  <c r="AI72" i="12"/>
  <c r="AH72" i="12"/>
  <c r="AJ72" i="12"/>
  <c r="AK72" i="12"/>
  <c r="AO56" i="13"/>
  <c r="AN56" i="13"/>
  <c r="AP56" i="13"/>
  <c r="AQ56" i="13"/>
  <c r="AO82" i="13"/>
  <c r="AN82" i="13"/>
  <c r="AP82" i="13"/>
  <c r="AQ82" i="13"/>
  <c r="BG6" i="13"/>
  <c r="BF6" i="13"/>
  <c r="BD6" i="13"/>
  <c r="BH6" i="13"/>
  <c r="BG72" i="13"/>
  <c r="BF72" i="13"/>
  <c r="BD72" i="13"/>
  <c r="BH72" i="13"/>
  <c r="BG75" i="13"/>
  <c r="BH75" i="13"/>
  <c r="BB54" i="12"/>
  <c r="BA54" i="12"/>
  <c r="AZ54" i="12"/>
  <c r="AX54" i="12"/>
  <c r="AI77" i="12"/>
  <c r="AH77" i="12"/>
  <c r="AJ77" i="12"/>
  <c r="AK77" i="12"/>
  <c r="BA41" i="11"/>
  <c r="BB41" i="11"/>
  <c r="AI57" i="10"/>
  <c r="AJ57" i="10"/>
  <c r="AK57" i="10"/>
  <c r="BA70" i="10"/>
  <c r="BB70" i="10"/>
  <c r="BG47" i="13"/>
  <c r="BF47" i="13"/>
  <c r="BD47" i="13"/>
  <c r="BH47" i="13"/>
  <c r="BH74" i="13"/>
  <c r="BG74" i="13"/>
  <c r="BF74" i="13"/>
  <c r="BD74" i="13"/>
  <c r="BB84" i="10"/>
  <c r="BA84" i="10"/>
  <c r="BG21" i="13"/>
  <c r="BF21" i="13"/>
  <c r="BD21" i="13"/>
  <c r="BH21" i="13"/>
  <c r="AI95" i="12"/>
  <c r="AH95" i="12"/>
  <c r="AJ95" i="12"/>
  <c r="AK95" i="12"/>
  <c r="BA20" i="12"/>
  <c r="AZ20" i="12"/>
  <c r="AX20" i="12"/>
  <c r="BB20" i="12"/>
  <c r="BA21" i="10"/>
  <c r="BB21" i="10"/>
  <c r="AO73" i="13"/>
  <c r="AP73" i="13"/>
  <c r="AQ73" i="13"/>
  <c r="BA33" i="11"/>
  <c r="BB33" i="11"/>
  <c r="AI80" i="12"/>
  <c r="AH80" i="12"/>
  <c r="AJ80" i="12"/>
  <c r="AK80" i="12"/>
  <c r="BA34" i="12"/>
  <c r="BB34" i="12"/>
  <c r="BH53" i="13"/>
  <c r="BG53" i="13"/>
  <c r="BB4" i="12"/>
  <c r="BA4" i="12"/>
  <c r="BH49" i="13"/>
  <c r="BG49" i="13"/>
  <c r="BF49" i="13"/>
  <c r="BD49" i="13"/>
  <c r="AO32" i="13"/>
  <c r="AP32" i="13"/>
  <c r="AQ32" i="13"/>
  <c r="AI35" i="12"/>
  <c r="AJ35" i="12"/>
  <c r="AK35" i="12"/>
  <c r="AJ78" i="12"/>
  <c r="AI78" i="12"/>
  <c r="AH78" i="12"/>
  <c r="AK78" i="12"/>
  <c r="AI44" i="10"/>
  <c r="AK44" i="10"/>
  <c r="AJ44" i="10"/>
  <c r="AJ43" i="10"/>
  <c r="AI43" i="10"/>
  <c r="AK43" i="10"/>
  <c r="AI99" i="10"/>
  <c r="AJ99" i="10"/>
  <c r="AK99" i="10"/>
  <c r="BB35" i="10"/>
  <c r="BA35" i="10"/>
  <c r="BG10" i="13"/>
  <c r="BF10" i="13"/>
  <c r="BD10" i="13"/>
  <c r="BH10" i="13"/>
  <c r="BA27" i="12"/>
  <c r="BB27" i="12"/>
  <c r="BA79" i="11"/>
  <c r="BB79" i="11"/>
  <c r="AI51" i="10"/>
  <c r="AK51" i="10"/>
  <c r="AJ51" i="10"/>
  <c r="BA55" i="10"/>
  <c r="BB55" i="10"/>
  <c r="BA77" i="10"/>
  <c r="BB77" i="10"/>
  <c r="BA13" i="11"/>
  <c r="BB13" i="11"/>
  <c r="AZ13" i="11"/>
  <c r="AX13" i="11"/>
  <c r="AI49" i="11"/>
  <c r="AJ49" i="11"/>
  <c r="AK49" i="11"/>
  <c r="BG59" i="13"/>
  <c r="BH59" i="13"/>
  <c r="BA22" i="12"/>
  <c r="BB22" i="12"/>
  <c r="BB74" i="12"/>
  <c r="BA74" i="12"/>
  <c r="BB75" i="11"/>
  <c r="BA75" i="11"/>
  <c r="AJ26" i="10"/>
  <c r="AK26" i="10"/>
  <c r="AI26" i="10"/>
  <c r="AJ77" i="10"/>
  <c r="AK77" i="10"/>
  <c r="AI77" i="10"/>
  <c r="BA13" i="10"/>
  <c r="BB13" i="10"/>
  <c r="BA44" i="11"/>
  <c r="AZ44" i="11"/>
  <c r="AX44" i="11"/>
  <c r="BB44" i="11"/>
  <c r="AI98" i="11"/>
  <c r="AJ98" i="11"/>
  <c r="AK98" i="11"/>
  <c r="AI31" i="10"/>
  <c r="AJ31" i="10"/>
  <c r="AK31" i="10"/>
  <c r="BA83" i="10"/>
  <c r="BB83" i="10"/>
  <c r="AP67" i="13"/>
  <c r="AN67" i="13"/>
  <c r="AO67" i="13"/>
  <c r="AQ67" i="13"/>
  <c r="BG83" i="13"/>
  <c r="BH83" i="13"/>
  <c r="BB31" i="12"/>
  <c r="BA31" i="12"/>
  <c r="AZ31" i="12"/>
  <c r="AX31" i="12"/>
  <c r="BA11" i="11"/>
  <c r="AZ11" i="11"/>
  <c r="AX11" i="11"/>
  <c r="BB11" i="11"/>
  <c r="AP71" i="13"/>
  <c r="AO71" i="13"/>
  <c r="AQ71" i="13"/>
  <c r="AI42" i="11"/>
  <c r="AH42" i="11"/>
  <c r="AA42" i="11"/>
  <c r="AE42" i="11"/>
  <c r="AJ42" i="11"/>
  <c r="AK42" i="11"/>
  <c r="BG82" i="13"/>
  <c r="BF82" i="13"/>
  <c r="BD82" i="13"/>
  <c r="BH82" i="13"/>
  <c r="AI43" i="12"/>
  <c r="AJ43" i="12"/>
  <c r="AK43" i="12"/>
  <c r="AI50" i="12"/>
  <c r="AJ50" i="12"/>
  <c r="AK50" i="12"/>
  <c r="AO50" i="13"/>
  <c r="AN50" i="13"/>
  <c r="AG50" i="13"/>
  <c r="AP50" i="13"/>
  <c r="AQ50" i="13"/>
  <c r="AI85" i="10"/>
  <c r="AJ85" i="10"/>
  <c r="AK85" i="10"/>
  <c r="AJ55" i="11"/>
  <c r="AI55" i="11"/>
  <c r="AK55" i="11"/>
  <c r="AP95" i="13"/>
  <c r="AO95" i="13"/>
  <c r="AQ95" i="13"/>
  <c r="BB43" i="10"/>
  <c r="BA43" i="10"/>
  <c r="AJ62" i="12"/>
  <c r="AI62" i="12"/>
  <c r="AK62" i="12"/>
  <c r="BA2" i="11"/>
  <c r="AZ2" i="11"/>
  <c r="AX2" i="11"/>
  <c r="BB2" i="11"/>
  <c r="AP52" i="13"/>
  <c r="AO52" i="13"/>
  <c r="AQ52" i="13"/>
  <c r="AO27" i="13"/>
  <c r="AN27" i="13"/>
  <c r="AP27" i="13"/>
  <c r="AQ27" i="13"/>
  <c r="BG84" i="13"/>
  <c r="BH84" i="13"/>
  <c r="BF84" i="13"/>
  <c r="BD84" i="13"/>
  <c r="BA17" i="12"/>
  <c r="BB17" i="12"/>
  <c r="AZ17" i="12"/>
  <c r="AX17" i="12"/>
  <c r="BA42" i="12"/>
  <c r="BB42" i="12"/>
  <c r="BB66" i="12"/>
  <c r="BA66" i="12"/>
  <c r="AZ66" i="12"/>
  <c r="AX66" i="12"/>
  <c r="BA50" i="11"/>
  <c r="AZ50" i="11"/>
  <c r="AX50" i="11"/>
  <c r="BB50" i="11"/>
  <c r="BA2" i="10"/>
  <c r="BB2" i="10"/>
  <c r="BB36" i="10"/>
  <c r="BA36" i="10"/>
  <c r="AO48" i="13"/>
  <c r="AP48" i="13"/>
  <c r="AQ48" i="13"/>
  <c r="AO74" i="13"/>
  <c r="AP74" i="13"/>
  <c r="AQ74" i="13"/>
  <c r="BH45" i="13"/>
  <c r="BG45" i="13"/>
  <c r="BF45" i="13"/>
  <c r="BD45" i="13"/>
  <c r="AI76" i="12"/>
  <c r="AJ76" i="12"/>
  <c r="AK76" i="12"/>
  <c r="BA43" i="11"/>
  <c r="BB43" i="11"/>
  <c r="BA82" i="11"/>
  <c r="BB82" i="11"/>
  <c r="AI67" i="12"/>
  <c r="AH67" i="12"/>
  <c r="AB67" i="12"/>
  <c r="AJ67" i="12"/>
  <c r="AK67" i="12"/>
  <c r="BA11" i="10"/>
  <c r="BB11" i="10"/>
  <c r="BB29" i="10"/>
  <c r="BA29" i="10"/>
  <c r="BA10" i="11"/>
  <c r="BB10" i="11"/>
  <c r="BG30" i="13"/>
  <c r="BH30" i="13"/>
  <c r="BG39" i="13"/>
  <c r="BF39" i="13"/>
  <c r="BD39" i="13"/>
  <c r="BH39" i="13"/>
  <c r="BB43" i="12"/>
  <c r="BA43" i="12"/>
  <c r="BB82" i="12"/>
  <c r="AZ82" i="12"/>
  <c r="AX82" i="12"/>
  <c r="BA82" i="12"/>
  <c r="AI74" i="11"/>
  <c r="AJ74" i="11"/>
  <c r="AK74" i="11"/>
  <c r="AJ41" i="12"/>
  <c r="AI41" i="12"/>
  <c r="AH41" i="12"/>
  <c r="AK41" i="12"/>
  <c r="BB38" i="10"/>
  <c r="BA38" i="10"/>
  <c r="BG38" i="13"/>
  <c r="BH38" i="13"/>
  <c r="BB45" i="12"/>
  <c r="BA45" i="12"/>
  <c r="AI35" i="11"/>
  <c r="AH35" i="11"/>
  <c r="AJ35" i="11"/>
  <c r="AK35" i="11"/>
  <c r="AI39" i="12"/>
  <c r="AK39" i="12"/>
  <c r="AJ39" i="12"/>
  <c r="BA32" i="12"/>
  <c r="AZ32" i="12"/>
  <c r="AX32" i="12"/>
  <c r="BB32" i="12"/>
  <c r="BA69" i="11"/>
  <c r="AZ69" i="11"/>
  <c r="AX69" i="11"/>
  <c r="BB69" i="11"/>
  <c r="BB49" i="12"/>
  <c r="BA49" i="12"/>
  <c r="AZ49" i="12"/>
  <c r="AX49" i="12"/>
  <c r="AI21" i="11"/>
  <c r="AH21" i="11"/>
  <c r="AA21" i="11"/>
  <c r="AJ21" i="11"/>
  <c r="AK21" i="11"/>
  <c r="BA81" i="10"/>
  <c r="BB81" i="10"/>
  <c r="BG43" i="13"/>
  <c r="BH43" i="13"/>
  <c r="BA54" i="11"/>
  <c r="BB54" i="11"/>
  <c r="AJ33" i="12"/>
  <c r="AK33" i="12"/>
  <c r="AI33" i="12"/>
  <c r="AH33" i="12"/>
  <c r="AA33" i="12"/>
  <c r="AI42" i="10"/>
  <c r="AJ42" i="10"/>
  <c r="AK42" i="10"/>
  <c r="AJ49" i="10"/>
  <c r="AI49" i="10"/>
  <c r="AK49" i="10"/>
  <c r="AI68" i="10"/>
  <c r="AK68" i="10"/>
  <c r="AJ68" i="10"/>
  <c r="BB51" i="10"/>
  <c r="BA51" i="10"/>
  <c r="BH37" i="13"/>
  <c r="BG37" i="13"/>
  <c r="BF37" i="13"/>
  <c r="BD37" i="13"/>
  <c r="AI55" i="12"/>
  <c r="AK55" i="12"/>
  <c r="AJ55" i="12"/>
  <c r="BB30" i="11"/>
  <c r="BA30" i="11"/>
  <c r="AI57" i="11"/>
  <c r="AH57" i="11"/>
  <c r="AJ57" i="11"/>
  <c r="AK57" i="11"/>
  <c r="AI60" i="12"/>
  <c r="AH60" i="12"/>
  <c r="AJ60" i="12"/>
  <c r="AK60" i="12"/>
  <c r="AI96" i="12"/>
  <c r="AH96" i="12"/>
  <c r="AJ96" i="12"/>
  <c r="AK96" i="12"/>
  <c r="BA10" i="10"/>
  <c r="BB10" i="10"/>
  <c r="BA63" i="10"/>
  <c r="BB63" i="10"/>
  <c r="AO26" i="13"/>
  <c r="AN26" i="13"/>
  <c r="AG26" i="13"/>
  <c r="AP26" i="13"/>
  <c r="AQ26" i="13"/>
  <c r="BH42" i="13"/>
  <c r="BG42" i="13"/>
  <c r="AI87" i="12"/>
  <c r="AJ87" i="12"/>
  <c r="AK87" i="12"/>
  <c r="BA86" i="12"/>
  <c r="AZ86" i="12"/>
  <c r="AX86" i="12"/>
  <c r="BB86" i="12"/>
  <c r="AI72" i="11"/>
  <c r="AJ72" i="11"/>
  <c r="AK72" i="11"/>
  <c r="AI66" i="11"/>
  <c r="AJ66" i="11"/>
  <c r="AK66" i="11"/>
  <c r="AI32" i="12"/>
  <c r="AH32" i="12"/>
  <c r="AA32" i="12"/>
  <c r="AJ32" i="12"/>
  <c r="AK32" i="12"/>
  <c r="AO57" i="13"/>
  <c r="AN57" i="13"/>
  <c r="AG57" i="13"/>
  <c r="AP57" i="13"/>
  <c r="AQ57" i="13"/>
  <c r="BA46" i="12"/>
  <c r="AZ46" i="12"/>
  <c r="AX46" i="12"/>
  <c r="BB46" i="12"/>
  <c r="BA79" i="12"/>
  <c r="AZ79" i="12"/>
  <c r="AX79" i="12"/>
  <c r="BB79" i="12"/>
  <c r="BA52" i="11"/>
  <c r="BB52" i="11"/>
  <c r="BB9" i="12"/>
  <c r="BA9" i="12"/>
  <c r="AZ9" i="12"/>
  <c r="AX9" i="12"/>
  <c r="AI46" i="10"/>
  <c r="AJ46" i="10"/>
  <c r="AK46" i="10"/>
  <c r="AJ30" i="11"/>
  <c r="AH30" i="11"/>
  <c r="AI30" i="11"/>
  <c r="AK30" i="11"/>
  <c r="AO25" i="13"/>
  <c r="AP25" i="13"/>
  <c r="AQ25" i="13"/>
  <c r="BH17" i="13"/>
  <c r="BG17" i="13"/>
  <c r="BF17" i="13"/>
  <c r="BD17" i="13"/>
  <c r="BA80" i="12"/>
  <c r="BB80" i="12"/>
  <c r="AP80" i="13"/>
  <c r="AO80" i="13"/>
  <c r="AQ80" i="13"/>
  <c r="AI45" i="12"/>
  <c r="AH45" i="12"/>
  <c r="AJ45" i="12"/>
  <c r="AK45" i="12"/>
  <c r="BH54" i="13"/>
  <c r="BG54" i="13"/>
  <c r="BF54" i="13"/>
  <c r="BD54" i="13"/>
  <c r="BA15" i="10"/>
  <c r="BB15" i="10"/>
  <c r="AO54" i="13"/>
  <c r="AN54" i="13"/>
  <c r="AP54" i="13"/>
  <c r="AQ54" i="13"/>
  <c r="AI73" i="10"/>
  <c r="AJ73" i="10"/>
  <c r="AK73" i="10"/>
  <c r="AI93" i="11"/>
  <c r="AJ93" i="11"/>
  <c r="AK93" i="11"/>
  <c r="BB7" i="12"/>
  <c r="BA7" i="12"/>
  <c r="AZ7" i="12"/>
  <c r="AX7" i="12"/>
  <c r="AP44" i="13"/>
  <c r="AO44" i="13"/>
  <c r="AN44" i="13"/>
  <c r="AQ44" i="13"/>
  <c r="BA9" i="11"/>
  <c r="BB9" i="11"/>
  <c r="AO24" i="13"/>
  <c r="AN24" i="13"/>
  <c r="AP24" i="13"/>
  <c r="AQ24" i="13"/>
  <c r="BB71" i="10"/>
  <c r="BA71" i="10"/>
  <c r="AJ66" i="10"/>
  <c r="AI66" i="10"/>
  <c r="AK66" i="10"/>
  <c r="AI67" i="10"/>
  <c r="AJ67" i="10"/>
  <c r="AK67" i="10"/>
  <c r="AO40" i="13"/>
  <c r="AP40" i="13"/>
  <c r="AQ40" i="13"/>
  <c r="AO66" i="13"/>
  <c r="AP66" i="13"/>
  <c r="AQ66" i="13"/>
  <c r="BH24" i="13"/>
  <c r="BG24" i="13"/>
  <c r="BF24" i="13"/>
  <c r="BD24" i="13"/>
  <c r="BH80" i="13"/>
  <c r="BG80" i="13"/>
  <c r="BF80" i="13"/>
  <c r="BD80" i="13"/>
  <c r="BA78" i="12"/>
  <c r="BB78" i="12"/>
  <c r="AZ78" i="12"/>
  <c r="AX78" i="12"/>
  <c r="BA77" i="11"/>
  <c r="BB77" i="11"/>
  <c r="AZ77" i="11"/>
  <c r="AX77" i="11"/>
  <c r="AI90" i="11"/>
  <c r="AJ90" i="11"/>
  <c r="AK90" i="11"/>
  <c r="AJ49" i="12"/>
  <c r="AI49" i="12"/>
  <c r="AK49" i="12"/>
  <c r="AI50" i="10"/>
  <c r="AJ50" i="10"/>
  <c r="AK50" i="10"/>
  <c r="BB44" i="10"/>
  <c r="BA44" i="10"/>
  <c r="BA83" i="12"/>
  <c r="BB83" i="12"/>
  <c r="AZ83" i="12"/>
  <c r="AX83" i="12"/>
  <c r="BA51" i="11"/>
  <c r="BB51" i="11"/>
  <c r="BA59" i="11"/>
  <c r="BB59" i="11"/>
  <c r="AI29" i="12"/>
  <c r="AH29" i="12"/>
  <c r="AJ29" i="12"/>
  <c r="AK29" i="12"/>
  <c r="BA56" i="10"/>
  <c r="BB56" i="10"/>
  <c r="BB37" i="10"/>
  <c r="BA37" i="10"/>
  <c r="BA69" i="10"/>
  <c r="BB69" i="10"/>
  <c r="AI75" i="11"/>
  <c r="AJ75" i="11"/>
  <c r="AK75" i="11"/>
  <c r="BH25" i="13"/>
  <c r="BF25" i="13"/>
  <c r="BD25" i="13"/>
  <c r="BG25" i="13"/>
  <c r="BA15" i="12"/>
  <c r="BB15" i="12"/>
  <c r="BA84" i="11"/>
  <c r="AZ84" i="11"/>
  <c r="AX84" i="11"/>
  <c r="BB84" i="11"/>
  <c r="AI85" i="12"/>
  <c r="AH85" i="12"/>
  <c r="AJ85" i="12"/>
  <c r="AK85" i="12"/>
  <c r="BA19" i="10"/>
  <c r="BB19" i="10"/>
  <c r="BB12" i="10"/>
  <c r="BA12" i="10"/>
  <c r="AO31" i="13"/>
  <c r="AP31" i="13"/>
  <c r="AQ31" i="13"/>
  <c r="AI79" i="10"/>
  <c r="AJ79" i="10"/>
  <c r="AK79" i="10"/>
  <c r="BA42" i="11"/>
  <c r="AZ42" i="11"/>
  <c r="AX42" i="11"/>
  <c r="BB42" i="11"/>
  <c r="AK92" i="10"/>
  <c r="AI92" i="10"/>
  <c r="AJ92" i="10"/>
  <c r="BG28" i="13"/>
  <c r="BH28" i="13"/>
  <c r="BF28" i="13"/>
  <c r="BD28" i="13"/>
  <c r="AP23" i="13"/>
  <c r="AQ23" i="13"/>
  <c r="AO23" i="13"/>
  <c r="AN23" i="13"/>
  <c r="AJ89" i="12"/>
  <c r="AI89" i="12"/>
  <c r="AH89" i="12"/>
  <c r="AB89" i="12"/>
  <c r="AK89" i="12"/>
  <c r="BA26" i="11"/>
  <c r="BB26" i="11"/>
  <c r="AZ26" i="11"/>
  <c r="AX26" i="11"/>
  <c r="BA27" i="11"/>
  <c r="BB27" i="11"/>
  <c r="AI94" i="10"/>
  <c r="AJ94" i="10"/>
  <c r="AK94" i="10"/>
  <c r="BG11" i="13"/>
  <c r="BH11" i="13"/>
  <c r="BB23" i="12"/>
  <c r="BA23" i="12"/>
  <c r="AZ23" i="12"/>
  <c r="AX23" i="12"/>
  <c r="BA59" i="12"/>
  <c r="BB59" i="12"/>
  <c r="AZ59" i="12"/>
  <c r="AX59" i="12"/>
  <c r="BA45" i="11"/>
  <c r="BB45" i="11"/>
  <c r="AZ45" i="11"/>
  <c r="AX45" i="11"/>
  <c r="BA56" i="11"/>
  <c r="BB56" i="11"/>
  <c r="BH22" i="13"/>
  <c r="BG22" i="13"/>
  <c r="BF22" i="13"/>
  <c r="BD22" i="13"/>
  <c r="BB86" i="11"/>
  <c r="BA86" i="11"/>
  <c r="AI58" i="12"/>
  <c r="AH58" i="12"/>
  <c r="AJ58" i="12"/>
  <c r="AK58" i="12"/>
  <c r="AO30" i="13"/>
  <c r="AQ30" i="13"/>
  <c r="AP30" i="13"/>
  <c r="BB54" i="10"/>
  <c r="BA54" i="10"/>
  <c r="AJ22" i="11"/>
  <c r="AI22" i="11"/>
  <c r="AK22" i="11"/>
  <c r="AP75" i="13"/>
  <c r="AO75" i="13"/>
  <c r="AQ75" i="13"/>
  <c r="BG55" i="13"/>
  <c r="BF55" i="13"/>
  <c r="BD55" i="13"/>
  <c r="BH55" i="13"/>
  <c r="AI63" i="12"/>
  <c r="AH63" i="12"/>
  <c r="AJ63" i="12"/>
  <c r="AK63" i="12"/>
  <c r="AJ65" i="12"/>
  <c r="AI65" i="12"/>
  <c r="AK65" i="12"/>
  <c r="AO84" i="13"/>
  <c r="AN84" i="13"/>
  <c r="AP84" i="13"/>
  <c r="AQ84" i="13"/>
  <c r="BG57" i="13"/>
  <c r="BH57" i="13"/>
  <c r="BA47" i="11"/>
  <c r="BB47" i="11"/>
  <c r="AZ47" i="11"/>
  <c r="AX47" i="11"/>
  <c r="AJ58" i="11"/>
  <c r="AI58" i="11"/>
  <c r="AK58" i="11"/>
  <c r="BG33" i="13"/>
  <c r="BF33" i="13"/>
  <c r="BD33" i="13"/>
  <c r="BH33" i="13"/>
  <c r="BB56" i="12"/>
  <c r="AZ56" i="12"/>
  <c r="AX56" i="12"/>
  <c r="BA56" i="12"/>
  <c r="BA32" i="11"/>
  <c r="BB32" i="11"/>
  <c r="AF38" i="10"/>
  <c r="AJ86" i="12"/>
  <c r="AH86" i="12"/>
  <c r="AA86" i="12"/>
  <c r="AI86" i="12"/>
  <c r="AK86" i="12"/>
  <c r="BB23" i="10"/>
  <c r="BA23" i="10"/>
  <c r="BA78" i="10"/>
  <c r="BB78" i="10"/>
  <c r="AO33" i="13"/>
  <c r="AP33" i="13"/>
  <c r="AQ33" i="13"/>
  <c r="AP63" i="13"/>
  <c r="AO63" i="13"/>
  <c r="AN63" i="13"/>
  <c r="AQ63" i="13"/>
  <c r="BA61" i="12"/>
  <c r="BB61" i="12"/>
  <c r="BB22" i="11"/>
  <c r="AZ22" i="11"/>
  <c r="AX22" i="11"/>
  <c r="BA22" i="11"/>
  <c r="BA23" i="11"/>
  <c r="AZ23" i="11"/>
  <c r="AX23" i="11"/>
  <c r="BB23" i="11"/>
  <c r="BG5" i="13"/>
  <c r="BF5" i="13"/>
  <c r="BD5" i="13"/>
  <c r="BH5" i="13"/>
  <c r="AI92" i="12"/>
  <c r="AJ92" i="12"/>
  <c r="AK92" i="12"/>
  <c r="BA8" i="11"/>
  <c r="AZ8" i="11"/>
  <c r="AX8" i="11"/>
  <c r="BB8" i="11"/>
  <c r="BA12" i="11"/>
  <c r="BB12" i="11"/>
  <c r="S47" i="3"/>
  <c r="AI47" i="12"/>
  <c r="AJ47" i="12"/>
  <c r="AK47" i="12"/>
  <c r="AI38" i="10"/>
  <c r="AJ38" i="10"/>
  <c r="AK38" i="10"/>
  <c r="AJ81" i="12"/>
  <c r="AI81" i="12"/>
  <c r="AH81" i="12"/>
  <c r="AK81" i="12"/>
  <c r="AJ46" i="12"/>
  <c r="AI46" i="12"/>
  <c r="AK46" i="12"/>
  <c r="AP45" i="13"/>
  <c r="AO45" i="13"/>
  <c r="AQ45" i="13"/>
  <c r="AO81" i="13"/>
  <c r="AN81" i="13"/>
  <c r="AP81" i="13"/>
  <c r="AQ81" i="13"/>
  <c r="AI71" i="12"/>
  <c r="AH71" i="12"/>
  <c r="AJ71" i="12"/>
  <c r="AK71" i="12"/>
  <c r="AI56" i="12"/>
  <c r="AJ56" i="12"/>
  <c r="AK56" i="12"/>
  <c r="AI45" i="10"/>
  <c r="AK45" i="10"/>
  <c r="AJ45" i="10"/>
  <c r="BB31" i="10"/>
  <c r="BA31" i="10"/>
  <c r="AO76" i="13"/>
  <c r="AP76" i="13"/>
  <c r="AQ76" i="13"/>
  <c r="BG12" i="13"/>
  <c r="BH12" i="13"/>
  <c r="AI74" i="12"/>
  <c r="AJ74" i="12"/>
  <c r="AK74" i="12"/>
  <c r="BA75" i="12"/>
  <c r="AZ75" i="12"/>
  <c r="AX75" i="12"/>
  <c r="BB75" i="12"/>
  <c r="BA79" i="10"/>
  <c r="BB79" i="10"/>
  <c r="BB68" i="10"/>
  <c r="BA68" i="10"/>
  <c r="BB46" i="10"/>
  <c r="BA46" i="10"/>
  <c r="BA25" i="12"/>
  <c r="AZ25" i="12"/>
  <c r="AX25" i="12"/>
  <c r="BB25" i="12"/>
  <c r="AJ52" i="11"/>
  <c r="AI52" i="11"/>
  <c r="AK52" i="11"/>
  <c r="BA30" i="12"/>
  <c r="BB30" i="12"/>
  <c r="AZ30" i="12"/>
  <c r="AX30" i="12"/>
  <c r="AI95" i="11"/>
  <c r="AJ95" i="11"/>
  <c r="AK95" i="11"/>
  <c r="AI46" i="11"/>
  <c r="AH46" i="11"/>
  <c r="AJ46" i="11"/>
  <c r="AK46" i="11"/>
  <c r="BB3" i="10"/>
  <c r="BA3" i="10"/>
  <c r="BA20" i="10"/>
  <c r="BB20" i="10"/>
  <c r="AI38" i="11"/>
  <c r="AH38" i="11"/>
  <c r="AJ38" i="11"/>
  <c r="AK38" i="11"/>
  <c r="AO39" i="13"/>
  <c r="AP39" i="13"/>
  <c r="AQ39" i="13"/>
  <c r="BB47" i="12"/>
  <c r="BA47" i="12"/>
  <c r="AZ47" i="12"/>
  <c r="AX47" i="12"/>
  <c r="BA38" i="12"/>
  <c r="BB38" i="12"/>
  <c r="BA63" i="11"/>
  <c r="AZ63" i="11"/>
  <c r="AX63" i="11"/>
  <c r="BB63" i="11"/>
  <c r="AI43" i="11"/>
  <c r="AH43" i="11"/>
  <c r="AJ43" i="11"/>
  <c r="AK43" i="11"/>
  <c r="AI84" i="10"/>
  <c r="AJ84" i="10"/>
  <c r="AK84" i="10"/>
  <c r="BG18" i="13"/>
  <c r="BH18" i="13"/>
  <c r="BF18" i="13"/>
  <c r="BD18" i="13"/>
  <c r="BH64" i="13"/>
  <c r="BG64" i="13"/>
  <c r="BG31" i="13"/>
  <c r="BH31" i="13"/>
  <c r="BA29" i="12"/>
  <c r="BB29" i="12"/>
  <c r="BA55" i="11"/>
  <c r="AZ55" i="11"/>
  <c r="AX55" i="11"/>
  <c r="BB55" i="11"/>
  <c r="BB53" i="10"/>
  <c r="BA53" i="10"/>
  <c r="BB76" i="10"/>
  <c r="BA76" i="10"/>
  <c r="BA25" i="11"/>
  <c r="BB25" i="11"/>
  <c r="BH81" i="13"/>
  <c r="BG81" i="13"/>
  <c r="BA18" i="12"/>
  <c r="AZ18" i="12"/>
  <c r="AX18" i="12"/>
  <c r="BB18" i="12"/>
  <c r="BA37" i="11"/>
  <c r="BB37" i="11"/>
  <c r="BA68" i="11"/>
  <c r="BB68" i="11"/>
  <c r="AI61" i="12"/>
  <c r="AH61" i="12"/>
  <c r="AJ61" i="12"/>
  <c r="AK61" i="12"/>
  <c r="AI87" i="10"/>
  <c r="AJ87" i="10"/>
  <c r="AK87" i="10"/>
  <c r="BA58" i="10"/>
  <c r="BB58" i="10"/>
  <c r="BB39" i="10"/>
  <c r="BA39" i="10"/>
  <c r="AI83" i="11"/>
  <c r="AH83" i="11"/>
  <c r="AJ83" i="11"/>
  <c r="AK83" i="11"/>
  <c r="BG46" i="13"/>
  <c r="BF46" i="13"/>
  <c r="BD46" i="13"/>
  <c r="BH46" i="13"/>
  <c r="BH73" i="13"/>
  <c r="BG73" i="13"/>
  <c r="BA24" i="12"/>
  <c r="BB24" i="12"/>
  <c r="BA19" i="12"/>
  <c r="BB19" i="12"/>
  <c r="AZ19" i="12"/>
  <c r="BA46" i="11"/>
  <c r="BB46" i="11"/>
  <c r="AZ46" i="11"/>
  <c r="AX46" i="11"/>
  <c r="BA62" i="11"/>
  <c r="BB62" i="11"/>
  <c r="AZ62" i="11"/>
  <c r="AX62" i="11"/>
  <c r="AJ26" i="12"/>
  <c r="AI26" i="12"/>
  <c r="AH26" i="12"/>
  <c r="AA26" i="12"/>
  <c r="AK26" i="12"/>
  <c r="AI40" i="12"/>
  <c r="AH40" i="12"/>
  <c r="AJ40" i="12"/>
  <c r="AK40" i="12"/>
  <c r="AO89" i="13"/>
  <c r="AP89" i="13"/>
  <c r="AN89" i="13"/>
  <c r="AG89" i="13"/>
  <c r="AQ89" i="13"/>
  <c r="BA48" i="12"/>
  <c r="AZ48" i="12"/>
  <c r="AX48" i="12"/>
  <c r="BB48" i="12"/>
  <c r="BA76" i="11"/>
  <c r="AZ76" i="11"/>
  <c r="AX76" i="11"/>
  <c r="BB76" i="11"/>
  <c r="AI84" i="12"/>
  <c r="AJ84" i="12"/>
  <c r="AK84" i="12"/>
  <c r="AF94" i="10"/>
  <c r="BG77" i="13"/>
  <c r="BH77" i="13"/>
  <c r="AI79" i="12"/>
  <c r="AH79" i="12"/>
  <c r="AJ79" i="12"/>
  <c r="AK79" i="12"/>
  <c r="BA85" i="12"/>
  <c r="BB85" i="12"/>
  <c r="AZ85" i="12"/>
  <c r="AX85" i="12"/>
  <c r="AI61" i="11"/>
  <c r="AH61" i="11"/>
  <c r="AJ61" i="11"/>
  <c r="AK61" i="11"/>
  <c r="AO21" i="13"/>
  <c r="AP21" i="13"/>
  <c r="AN21" i="13"/>
  <c r="AG21" i="13"/>
  <c r="AQ21" i="13"/>
  <c r="BH29" i="13"/>
  <c r="BG29" i="13"/>
  <c r="BA65" i="11"/>
  <c r="AZ65" i="11"/>
  <c r="AX65" i="11"/>
  <c r="BB65" i="11"/>
  <c r="BG9" i="13"/>
  <c r="BF9" i="13"/>
  <c r="BD9" i="13"/>
  <c r="BH9" i="13"/>
  <c r="BA34" i="11"/>
  <c r="BB34" i="11"/>
  <c r="AJ94" i="12"/>
  <c r="AI94" i="12"/>
  <c r="AH94" i="12"/>
  <c r="AK94" i="12"/>
  <c r="BG66" i="13"/>
  <c r="BH66" i="13"/>
  <c r="AI76" i="10"/>
  <c r="AK76" i="10"/>
  <c r="AJ76" i="10"/>
  <c r="AP94" i="13"/>
  <c r="AO94" i="13"/>
  <c r="AN94" i="13"/>
  <c r="AG94" i="13"/>
  <c r="AQ94" i="13"/>
  <c r="BG71" i="13"/>
  <c r="BH71" i="13"/>
  <c r="BB41" i="12"/>
  <c r="BA41" i="12"/>
  <c r="AZ41" i="12"/>
  <c r="AX41" i="12"/>
  <c r="BB58" i="12"/>
  <c r="BA58" i="12"/>
  <c r="AI54" i="10"/>
  <c r="AJ54" i="10"/>
  <c r="AK54" i="10"/>
  <c r="AI65" i="10"/>
  <c r="AJ65" i="10"/>
  <c r="AK65" i="10"/>
  <c r="BG32" i="13"/>
  <c r="BF32" i="13"/>
  <c r="BD32" i="13"/>
  <c r="BH32" i="13"/>
  <c r="BA14" i="12"/>
  <c r="BB14" i="12"/>
  <c r="BA57" i="11"/>
  <c r="BB57" i="11"/>
  <c r="BG56" i="13"/>
  <c r="BF56" i="13"/>
  <c r="BD56" i="13"/>
  <c r="BH56" i="13"/>
  <c r="AI76" i="11"/>
  <c r="AH76" i="11"/>
  <c r="AA76" i="11"/>
  <c r="AJ76" i="11"/>
  <c r="AK76" i="11"/>
  <c r="AI25" i="10"/>
  <c r="AJ25" i="10"/>
  <c r="AK25" i="10"/>
  <c r="BG40" i="13"/>
  <c r="BH40" i="13"/>
  <c r="BG63" i="13"/>
  <c r="BH63" i="13"/>
  <c r="BF63" i="13"/>
  <c r="BD63" i="13"/>
  <c r="BG70" i="13"/>
  <c r="BH70" i="13"/>
  <c r="BF70" i="13"/>
  <c r="BD70" i="13"/>
  <c r="BB73" i="12"/>
  <c r="BA73" i="12"/>
  <c r="AZ73" i="12"/>
  <c r="AX73" i="12"/>
  <c r="BA72" i="12"/>
  <c r="BB72" i="12"/>
  <c r="BB80" i="11"/>
  <c r="BA80" i="11"/>
  <c r="AZ80" i="11"/>
  <c r="BA31" i="11"/>
  <c r="BB31" i="11"/>
  <c r="AZ31" i="11"/>
  <c r="AX31" i="11"/>
  <c r="BA76" i="12"/>
  <c r="BB76" i="12"/>
  <c r="AI95" i="10"/>
  <c r="AJ95" i="10"/>
  <c r="AK95" i="10"/>
  <c r="BB47" i="10"/>
  <c r="BA47" i="10"/>
  <c r="BA73" i="10"/>
  <c r="BB73" i="10"/>
  <c r="AI42" i="12"/>
  <c r="AH42" i="12"/>
  <c r="AA42" i="12"/>
  <c r="AJ42" i="12"/>
  <c r="AK42" i="12"/>
  <c r="AJ23" i="12"/>
  <c r="AI23" i="12"/>
  <c r="AK23" i="12"/>
  <c r="AI64" i="12"/>
  <c r="AJ64" i="12"/>
  <c r="AK64" i="12"/>
  <c r="AO53" i="13"/>
  <c r="AP53" i="13"/>
  <c r="AN53" i="13"/>
  <c r="AQ53" i="13"/>
  <c r="AP93" i="13"/>
  <c r="AN93" i="13"/>
  <c r="AG93" i="13"/>
  <c r="AO93" i="13"/>
  <c r="AQ93" i="13"/>
  <c r="BG48" i="13"/>
  <c r="BH48" i="13"/>
  <c r="AJ98" i="12"/>
  <c r="AI98" i="12"/>
  <c r="AH98" i="12"/>
  <c r="AK98" i="12"/>
  <c r="BA71" i="12"/>
  <c r="BB71" i="12"/>
  <c r="BA73" i="11"/>
  <c r="BB73" i="11"/>
  <c r="AI29" i="11"/>
  <c r="AH29" i="11"/>
  <c r="AJ29" i="11"/>
  <c r="AK29" i="11"/>
  <c r="AO41" i="13"/>
  <c r="AN41" i="13"/>
  <c r="AG41" i="13"/>
  <c r="AP41" i="13"/>
  <c r="AQ41" i="13"/>
  <c r="BG19" i="13"/>
  <c r="BH19" i="13"/>
  <c r="AI82" i="12"/>
  <c r="AH82" i="12"/>
  <c r="AJ82" i="12"/>
  <c r="AK82" i="12"/>
  <c r="BH16" i="13"/>
  <c r="BG16" i="13"/>
  <c r="BA53" i="12"/>
  <c r="BB53" i="12"/>
  <c r="BA12" i="12"/>
  <c r="BB12" i="12"/>
  <c r="BA60" i="11"/>
  <c r="AZ60" i="11"/>
  <c r="AX60" i="11"/>
  <c r="BB60" i="11"/>
  <c r="AJ39" i="10"/>
  <c r="AI39" i="10"/>
  <c r="AK39" i="10"/>
  <c r="AI62" i="10"/>
  <c r="AJ62" i="10"/>
  <c r="AK62" i="10"/>
  <c r="BA66" i="10"/>
  <c r="BB66" i="10"/>
  <c r="AI77" i="11"/>
  <c r="AH77" i="11"/>
  <c r="AJ77" i="11"/>
  <c r="AK77" i="11"/>
  <c r="BG36" i="13"/>
  <c r="BF36" i="13"/>
  <c r="BD36" i="13"/>
  <c r="BH36" i="13"/>
  <c r="AI97" i="11"/>
  <c r="AJ97" i="11"/>
  <c r="AK97" i="11"/>
  <c r="AA97" i="9"/>
  <c r="AH27" i="9"/>
  <c r="AH77" i="9"/>
  <c r="AA77" i="9"/>
  <c r="AE77" i="9"/>
  <c r="AH78" i="9"/>
  <c r="AA78" i="9"/>
  <c r="AE78" i="9"/>
  <c r="AH28" i="9"/>
  <c r="AF41" i="10"/>
  <c r="AF84" i="10"/>
  <c r="AA46" i="11"/>
  <c r="AG54" i="13"/>
  <c r="AG42" i="13"/>
  <c r="AA40" i="12"/>
  <c r="AK26" i="13"/>
  <c r="AA28" i="9"/>
  <c r="AX80" i="11"/>
  <c r="AX19" i="12"/>
  <c r="AZ68" i="11"/>
  <c r="AX68" i="11"/>
  <c r="AZ38" i="12"/>
  <c r="AX38" i="12"/>
  <c r="AN76" i="13"/>
  <c r="AH47" i="12"/>
  <c r="AN33" i="13"/>
  <c r="AZ32" i="11"/>
  <c r="AX32" i="11"/>
  <c r="AH65" i="12"/>
  <c r="AN75" i="13"/>
  <c r="AH75" i="11"/>
  <c r="AN66" i="13"/>
  <c r="AZ9" i="11"/>
  <c r="AX9" i="11"/>
  <c r="AH93" i="11"/>
  <c r="AN80" i="13"/>
  <c r="AN25" i="13"/>
  <c r="BF38" i="13"/>
  <c r="BD38" i="13"/>
  <c r="AH74" i="11"/>
  <c r="BF30" i="13"/>
  <c r="BD30" i="13"/>
  <c r="AH76" i="12"/>
  <c r="AN48" i="13"/>
  <c r="AH62" i="12"/>
  <c r="AH55" i="11"/>
  <c r="AA55" i="11"/>
  <c r="AE55" i="11"/>
  <c r="AZ22" i="12"/>
  <c r="AX22" i="12"/>
  <c r="AZ79" i="11"/>
  <c r="AX79" i="11"/>
  <c r="AH35" i="12"/>
  <c r="BF53" i="13"/>
  <c r="BD53" i="13"/>
  <c r="AZ33" i="11"/>
  <c r="AX33" i="11"/>
  <c r="AZ37" i="12"/>
  <c r="AX37" i="12"/>
  <c r="AH80" i="11"/>
  <c r="AN68" i="13"/>
  <c r="AH94" i="11"/>
  <c r="AZ38" i="11"/>
  <c r="AX38" i="11"/>
  <c r="BF67" i="13"/>
  <c r="BD67" i="13"/>
  <c r="AH33" i="11"/>
  <c r="AK21" i="13"/>
  <c r="AA79" i="12"/>
  <c r="AA81" i="12"/>
  <c r="AN30" i="13"/>
  <c r="AA89" i="12"/>
  <c r="AA29" i="12"/>
  <c r="AM57" i="13"/>
  <c r="AA60" i="12"/>
  <c r="AH55" i="12"/>
  <c r="AA55" i="12"/>
  <c r="AE55" i="12"/>
  <c r="AH39" i="12"/>
  <c r="AA67" i="12"/>
  <c r="AG27" i="13"/>
  <c r="AG82" i="13"/>
  <c r="AA93" i="12"/>
  <c r="AH54" i="12"/>
  <c r="AZ81" i="12"/>
  <c r="AX81" i="12"/>
  <c r="AA21" i="12"/>
  <c r="AZ72" i="11"/>
  <c r="AX72" i="11"/>
  <c r="AH97" i="11"/>
  <c r="BF48" i="13"/>
  <c r="BD48" i="13"/>
  <c r="AZ34" i="11"/>
  <c r="AX34" i="11"/>
  <c r="AZ24" i="12"/>
  <c r="AX24" i="12"/>
  <c r="AZ37" i="11"/>
  <c r="AX37" i="11"/>
  <c r="AH95" i="11"/>
  <c r="AH92" i="12"/>
  <c r="AZ61" i="12"/>
  <c r="AX61" i="12"/>
  <c r="AZ56" i="11"/>
  <c r="AX56" i="11"/>
  <c r="BF11" i="13"/>
  <c r="BD11" i="13"/>
  <c r="AZ27" i="11"/>
  <c r="AX27" i="11"/>
  <c r="AH90" i="11"/>
  <c r="AA30" i="11"/>
  <c r="AZ52" i="11"/>
  <c r="AX52" i="11"/>
  <c r="AH66" i="11"/>
  <c r="AH87" i="12"/>
  <c r="AZ10" i="11"/>
  <c r="AX10" i="11"/>
  <c r="AZ42" i="12"/>
  <c r="AX42" i="12"/>
  <c r="AH50" i="12"/>
  <c r="BF83" i="13"/>
  <c r="BD83" i="13"/>
  <c r="BF59" i="13"/>
  <c r="BD59" i="13"/>
  <c r="AZ27" i="12"/>
  <c r="AX27" i="12"/>
  <c r="BF75" i="13"/>
  <c r="BD75" i="13"/>
  <c r="AZ57" i="12"/>
  <c r="AX57" i="12"/>
  <c r="AN88" i="13"/>
  <c r="BF78" i="13"/>
  <c r="BD78" i="13"/>
  <c r="AH70" i="11"/>
  <c r="AG22" i="13"/>
  <c r="AA73" i="11"/>
  <c r="AG58" i="13"/>
  <c r="AZ29" i="11"/>
  <c r="AX29" i="11"/>
  <c r="AH27" i="12"/>
  <c r="BF2" i="13"/>
  <c r="BD2" i="13"/>
  <c r="AZ12" i="12"/>
  <c r="AX12" i="12"/>
  <c r="BF19" i="13"/>
  <c r="BD19" i="13"/>
  <c r="AZ73" i="11"/>
  <c r="AX73" i="11"/>
  <c r="AH64" i="12"/>
  <c r="AZ72" i="12"/>
  <c r="AX72" i="12"/>
  <c r="BF40" i="13"/>
  <c r="BD40" i="13"/>
  <c r="AZ57" i="11"/>
  <c r="AX57" i="11"/>
  <c r="BF77" i="13"/>
  <c r="BD77" i="13"/>
  <c r="BF73" i="13"/>
  <c r="BD73" i="13"/>
  <c r="AZ25" i="11"/>
  <c r="AX25" i="11"/>
  <c r="AZ29" i="12"/>
  <c r="AX29" i="12"/>
  <c r="AH74" i="12"/>
  <c r="AH56" i="12"/>
  <c r="AN45" i="13"/>
  <c r="BF57" i="13"/>
  <c r="BD57" i="13"/>
  <c r="AH22" i="11"/>
  <c r="AG23" i="13"/>
  <c r="AZ15" i="12"/>
  <c r="AX15" i="12"/>
  <c r="AZ59" i="11"/>
  <c r="AX59" i="11"/>
  <c r="AN40" i="13"/>
  <c r="AZ80" i="12"/>
  <c r="AX80" i="12"/>
  <c r="BF42" i="13"/>
  <c r="BD42" i="13"/>
  <c r="AZ54" i="11"/>
  <c r="AX54" i="11"/>
  <c r="AZ43" i="12"/>
  <c r="AX43" i="12"/>
  <c r="AZ82" i="11"/>
  <c r="AX82" i="11"/>
  <c r="AN52" i="13"/>
  <c r="AN71" i="13"/>
  <c r="AZ75" i="11"/>
  <c r="AX75" i="11"/>
  <c r="AN32" i="13"/>
  <c r="AZ34" i="12"/>
  <c r="AX34" i="12"/>
  <c r="AN73" i="13"/>
  <c r="AZ41" i="11"/>
  <c r="AX41" i="11"/>
  <c r="AZ39" i="12"/>
  <c r="AX39" i="12"/>
  <c r="AZ2" i="12"/>
  <c r="AX2" i="12"/>
  <c r="AZ18" i="11"/>
  <c r="AX18" i="11"/>
  <c r="AH44" i="12"/>
  <c r="AZ35" i="11"/>
  <c r="AX35" i="11"/>
  <c r="AZ14" i="11"/>
  <c r="AX14" i="11"/>
  <c r="AH30" i="12"/>
  <c r="AH83" i="12"/>
  <c r="AA27" i="9"/>
  <c r="AA61" i="11"/>
  <c r="AM89" i="13"/>
  <c r="AK89" i="13"/>
  <c r="AA85" i="12"/>
  <c r="AA57" i="11"/>
  <c r="AA35" i="11"/>
  <c r="AG67" i="13"/>
  <c r="AA78" i="12"/>
  <c r="AA95" i="12"/>
  <c r="AB95" i="12"/>
  <c r="AG56" i="13"/>
  <c r="AA26" i="11"/>
  <c r="AA48" i="12"/>
  <c r="AZ64" i="11"/>
  <c r="AX64" i="11"/>
  <c r="AH99" i="12"/>
  <c r="AZ6" i="11"/>
  <c r="AX6" i="11"/>
  <c r="AN34" i="13"/>
  <c r="AZ69" i="12"/>
  <c r="AX69" i="12"/>
  <c r="AH91" i="12"/>
  <c r="AH65" i="11"/>
  <c r="BF41" i="13"/>
  <c r="BD41" i="13"/>
  <c r="AK93" i="13"/>
  <c r="AM93" i="13"/>
  <c r="AA83" i="11"/>
  <c r="AA43" i="11"/>
  <c r="AG63" i="13"/>
  <c r="AA63" i="12"/>
  <c r="AB63" i="12"/>
  <c r="AE97" i="9"/>
  <c r="AZ53" i="12"/>
  <c r="AX53" i="12"/>
  <c r="AZ71" i="12"/>
  <c r="AX71" i="12"/>
  <c r="AH23" i="12"/>
  <c r="AA23" i="12"/>
  <c r="AZ76" i="12"/>
  <c r="AX76" i="12"/>
  <c r="AZ14" i="12"/>
  <c r="AX14" i="12"/>
  <c r="BF71" i="13"/>
  <c r="BD71" i="13"/>
  <c r="BF66" i="13"/>
  <c r="BD66" i="13"/>
  <c r="BF29" i="13"/>
  <c r="BD29" i="13"/>
  <c r="AH84" i="12"/>
  <c r="BF81" i="13"/>
  <c r="BD81" i="13"/>
  <c r="BF31" i="13"/>
  <c r="BD31" i="13"/>
  <c r="AN39" i="13"/>
  <c r="BF12" i="13"/>
  <c r="BD12" i="13"/>
  <c r="AZ12" i="11"/>
  <c r="AX12" i="11"/>
  <c r="AH89" i="13"/>
  <c r="AZ86" i="11"/>
  <c r="AX86" i="11"/>
  <c r="AN31" i="13"/>
  <c r="AZ51" i="11"/>
  <c r="AX51" i="11"/>
  <c r="AH72" i="11"/>
  <c r="AZ30" i="11"/>
  <c r="AX30" i="11"/>
  <c r="BF43" i="13"/>
  <c r="BD43" i="13"/>
  <c r="AZ45" i="12"/>
  <c r="AX45" i="12"/>
  <c r="AZ43" i="11"/>
  <c r="AX43" i="11"/>
  <c r="AN74" i="13"/>
  <c r="AN95" i="13"/>
  <c r="AG95" i="13"/>
  <c r="AH43" i="12"/>
  <c r="AH98" i="11"/>
  <c r="AZ74" i="12"/>
  <c r="AX74" i="12"/>
  <c r="AH49" i="11"/>
  <c r="AZ44" i="12"/>
  <c r="AX44" i="12"/>
  <c r="AZ67" i="11"/>
  <c r="AX67" i="11"/>
  <c r="AN86" i="13"/>
  <c r="AZ55" i="12"/>
  <c r="AX55" i="12"/>
  <c r="AH99" i="11"/>
  <c r="AZ36" i="11"/>
  <c r="AX36" i="11"/>
  <c r="AZ17" i="11"/>
  <c r="AX17" i="11"/>
  <c r="AH82" i="11"/>
  <c r="AN85" i="13"/>
  <c r="AA77" i="11"/>
  <c r="BF16" i="13"/>
  <c r="BD16" i="13"/>
  <c r="AA82" i="12"/>
  <c r="AK41" i="13"/>
  <c r="AM41" i="13"/>
  <c r="AZ58" i="12"/>
  <c r="AX58" i="12"/>
  <c r="AA61" i="12"/>
  <c r="BF64" i="13"/>
  <c r="BD64" i="13"/>
  <c r="AH52" i="11"/>
  <c r="AA71" i="12"/>
  <c r="AE71" i="12"/>
  <c r="AB71" i="12"/>
  <c r="AH46" i="12"/>
  <c r="AH58" i="11"/>
  <c r="AG84" i="13"/>
  <c r="AH49" i="12"/>
  <c r="AG24" i="13"/>
  <c r="AA45" i="12"/>
  <c r="AA96" i="12"/>
  <c r="AZ4" i="12"/>
  <c r="AX4" i="12"/>
  <c r="AA80" i="12"/>
  <c r="AB80" i="12"/>
  <c r="AA77" i="12"/>
  <c r="BF26" i="13"/>
  <c r="BD26" i="13"/>
  <c r="AN62" i="13"/>
  <c r="AH53" i="11"/>
  <c r="AA53" i="11"/>
  <c r="AE53" i="11"/>
  <c r="AZ11" i="12"/>
  <c r="AX11" i="12"/>
  <c r="AA24" i="11"/>
  <c r="AA31" i="12"/>
  <c r="AE31" i="12"/>
  <c r="AA96" i="11"/>
  <c r="AA37" i="11"/>
  <c r="AE24" i="11"/>
  <c r="AE61" i="12"/>
  <c r="AG85" i="13"/>
  <c r="AA72" i="11"/>
  <c r="AK63" i="13"/>
  <c r="AM63" i="13"/>
  <c r="AA27" i="12"/>
  <c r="AE30" i="11"/>
  <c r="AA90" i="11"/>
  <c r="AE21" i="12"/>
  <c r="AE67" i="12"/>
  <c r="AD67" i="12"/>
  <c r="AE60" i="12"/>
  <c r="AA80" i="11"/>
  <c r="AE80" i="12"/>
  <c r="AD80" i="12"/>
  <c r="AA49" i="12"/>
  <c r="AA46" i="12"/>
  <c r="AA82" i="11"/>
  <c r="AG86" i="13"/>
  <c r="AE95" i="12"/>
  <c r="AD95" i="12"/>
  <c r="AM67" i="13"/>
  <c r="AK67" i="13"/>
  <c r="AA44" i="12"/>
  <c r="AG73" i="13"/>
  <c r="AM73" i="13"/>
  <c r="AG32" i="13"/>
  <c r="AA56" i="12"/>
  <c r="AA64" i="12"/>
  <c r="AE42" i="12"/>
  <c r="AE73" i="11"/>
  <c r="AA39" i="12"/>
  <c r="AG75" i="13"/>
  <c r="AG76" i="13"/>
  <c r="AK76" i="13"/>
  <c r="AE32" i="12"/>
  <c r="AE76" i="11"/>
  <c r="AM65" i="13"/>
  <c r="AK65" i="13"/>
  <c r="AK54" i="13"/>
  <c r="AM54" i="13"/>
  <c r="AE96" i="11"/>
  <c r="AA99" i="12"/>
  <c r="AA74" i="12"/>
  <c r="AA50" i="12"/>
  <c r="AE93" i="12"/>
  <c r="AE89" i="12"/>
  <c r="AD89" i="12"/>
  <c r="AA93" i="11"/>
  <c r="AA65" i="12"/>
  <c r="AB65" i="12"/>
  <c r="AE28" i="9"/>
  <c r="AE82" i="12"/>
  <c r="AE77" i="11"/>
  <c r="AG74" i="13"/>
  <c r="AG62" i="13"/>
  <c r="AA49" i="11"/>
  <c r="AG39" i="13"/>
  <c r="AA65" i="11"/>
  <c r="AE26" i="11"/>
  <c r="AA83" i="12"/>
  <c r="AK23" i="13"/>
  <c r="AM23" i="13"/>
  <c r="AM58" i="13"/>
  <c r="AK58" i="13"/>
  <c r="AM22" i="13"/>
  <c r="AK22" i="13"/>
  <c r="AA95" i="11"/>
  <c r="AA54" i="12"/>
  <c r="AE21" i="11"/>
  <c r="AG30" i="13"/>
  <c r="AE96" i="12"/>
  <c r="AK84" i="13"/>
  <c r="AM84" i="13"/>
  <c r="AA52" i="11"/>
  <c r="AA99" i="11"/>
  <c r="AA91" i="12"/>
  <c r="AE48" i="12"/>
  <c r="AE35" i="11"/>
  <c r="AD35" i="11"/>
  <c r="AG71" i="13"/>
  <c r="AA22" i="11"/>
  <c r="AA33" i="11"/>
  <c r="AA62" i="12"/>
  <c r="AB62" i="12"/>
  <c r="AA38" i="11"/>
  <c r="AE46" i="11"/>
  <c r="AE61" i="11"/>
  <c r="AA66" i="11"/>
  <c r="AM27" i="13"/>
  <c r="AK27" i="13"/>
  <c r="AE86" i="12"/>
  <c r="AA35" i="12"/>
  <c r="AG48" i="13"/>
  <c r="AG25" i="13"/>
  <c r="AM25" i="13"/>
  <c r="AG66" i="13"/>
  <c r="AG33" i="13"/>
  <c r="AG53" i="13"/>
  <c r="AE40" i="12"/>
  <c r="AM50" i="13"/>
  <c r="AK50" i="13"/>
  <c r="AE37" i="11"/>
  <c r="AE77" i="12"/>
  <c r="AE45" i="12"/>
  <c r="AK24" i="13"/>
  <c r="AM24" i="13"/>
  <c r="AA98" i="11"/>
  <c r="AE63" i="12"/>
  <c r="AD63" i="12"/>
  <c r="AG34" i="13"/>
  <c r="AE78" i="12"/>
  <c r="AE85" i="12"/>
  <c r="AE27" i="9"/>
  <c r="AA30" i="12"/>
  <c r="AG52" i="13"/>
  <c r="AG40" i="13"/>
  <c r="AK82" i="13"/>
  <c r="AM82" i="13"/>
  <c r="AE29" i="12"/>
  <c r="AE81" i="12"/>
  <c r="AA76" i="12"/>
  <c r="AE76" i="12"/>
  <c r="AG80" i="13"/>
  <c r="AM42" i="13"/>
  <c r="AK42" i="13"/>
  <c r="AG31" i="13"/>
  <c r="AA84" i="12"/>
  <c r="AE83" i="11"/>
  <c r="AK56" i="13"/>
  <c r="AM56" i="13"/>
  <c r="AE57" i="11"/>
  <c r="AG88" i="13"/>
  <c r="AE79" i="12"/>
  <c r="AG68" i="13"/>
  <c r="AA75" i="11"/>
  <c r="AA47" i="12"/>
  <c r="AM94" i="13"/>
  <c r="AK94" i="13"/>
  <c r="AE38" i="11"/>
  <c r="AM76" i="13"/>
  <c r="AK73" i="13"/>
  <c r="AM86" i="13"/>
  <c r="AK86" i="13"/>
  <c r="AE46" i="12"/>
  <c r="AE84" i="12"/>
  <c r="AK25" i="13"/>
  <c r="AE44" i="12"/>
  <c r="AE82" i="11"/>
  <c r="AE80" i="11"/>
  <c r="AM31" i="13"/>
  <c r="AK31" i="13"/>
  <c r="AK80" i="13"/>
  <c r="AM80" i="13"/>
  <c r="AE30" i="12"/>
  <c r="AE66" i="11"/>
  <c r="AE22" i="11"/>
  <c r="AE83" i="12"/>
  <c r="AM62" i="13"/>
  <c r="AK62" i="13"/>
  <c r="AM75" i="13"/>
  <c r="AK75" i="13"/>
  <c r="AE64" i="12"/>
  <c r="AE49" i="12"/>
  <c r="AM88" i="13"/>
  <c r="AK88" i="13"/>
  <c r="AE47" i="12"/>
  <c r="AK68" i="13"/>
  <c r="AM68" i="13"/>
  <c r="AM40" i="13"/>
  <c r="AK40" i="13"/>
  <c r="AM34" i="13"/>
  <c r="AK34" i="13"/>
  <c r="AM53" i="13"/>
  <c r="AK53" i="13"/>
  <c r="AK48" i="13"/>
  <c r="AM48" i="13"/>
  <c r="AE52" i="11"/>
  <c r="AE27" i="12"/>
  <c r="AE33" i="11"/>
  <c r="AM39" i="13"/>
  <c r="AK39" i="13"/>
  <c r="AE74" i="12"/>
  <c r="AE39" i="12"/>
  <c r="AE56" i="12"/>
  <c r="AE98" i="11"/>
  <c r="AM33" i="13"/>
  <c r="AK33" i="13"/>
  <c r="AE35" i="12"/>
  <c r="AM71" i="13"/>
  <c r="AK71" i="13"/>
  <c r="AE65" i="12"/>
  <c r="AD65" i="12"/>
  <c r="AM32" i="13"/>
  <c r="AK32" i="13"/>
  <c r="AE75" i="11"/>
  <c r="AD76" i="12"/>
  <c r="AM52" i="13"/>
  <c r="AK52" i="13"/>
  <c r="AE62" i="12"/>
  <c r="AD62" i="12"/>
  <c r="AE91" i="12"/>
  <c r="AE99" i="11"/>
  <c r="AE65" i="11"/>
  <c r="AM74" i="13"/>
  <c r="AK74" i="13"/>
  <c r="AE93" i="11"/>
  <c r="AE90" i="11"/>
  <c r="AM66" i="13"/>
  <c r="AK66" i="13"/>
  <c r="AM30" i="13"/>
  <c r="AK30" i="13"/>
  <c r="AE95" i="11"/>
  <c r="AE49" i="11"/>
  <c r="AE50" i="12"/>
  <c r="AK85" i="13"/>
  <c r="AM85" i="13"/>
  <c r="Z113" i="8"/>
  <c r="G113" i="8"/>
  <c r="AU113" i="8"/>
  <c r="P113" i="8"/>
  <c r="R113" i="8"/>
  <c r="R110" i="8"/>
  <c r="AC110" i="8"/>
  <c r="Z94" i="8"/>
  <c r="G94" i="8"/>
  <c r="P94" i="8"/>
  <c r="R94" i="8"/>
  <c r="AU94" i="8"/>
  <c r="Z97" i="8"/>
  <c r="G97" i="8"/>
  <c r="AU97" i="8"/>
  <c r="P97" i="8"/>
  <c r="R97" i="8"/>
  <c r="K109" i="8"/>
  <c r="K106" i="8"/>
  <c r="G103" i="8"/>
  <c r="Z103" i="8"/>
  <c r="AU103" i="8"/>
  <c r="P103" i="8"/>
  <c r="AU101" i="8"/>
  <c r="P101" i="8"/>
  <c r="R101" i="8"/>
  <c r="G101" i="8"/>
  <c r="Z101" i="8"/>
  <c r="AF99" i="8"/>
  <c r="AT96" i="8"/>
  <c r="AS96" i="8"/>
  <c r="AR96" i="8"/>
  <c r="AQ96" i="8"/>
  <c r="AP96" i="8"/>
  <c r="AO96" i="8"/>
  <c r="AN96" i="8"/>
  <c r="AM96" i="8"/>
  <c r="AL96" i="8"/>
  <c r="G93" i="8"/>
  <c r="AU93" i="8"/>
  <c r="P93" i="8"/>
  <c r="R93" i="8"/>
  <c r="Z93" i="8"/>
  <c r="AU109" i="8"/>
  <c r="P109" i="8"/>
  <c r="R109" i="8"/>
  <c r="Z109" i="8"/>
  <c r="AT107" i="8"/>
  <c r="AS107" i="8"/>
  <c r="AR107" i="8"/>
  <c r="AQ107" i="8"/>
  <c r="AP107" i="8"/>
  <c r="AO107" i="8"/>
  <c r="AN107" i="8"/>
  <c r="AM107" i="8"/>
  <c r="AL107" i="8"/>
  <c r="AT104" i="8"/>
  <c r="AS104" i="8"/>
  <c r="AR104" i="8"/>
  <c r="AQ104" i="8"/>
  <c r="AP104" i="8"/>
  <c r="AO104" i="8"/>
  <c r="AN104" i="8"/>
  <c r="AM104" i="8"/>
  <c r="AL104" i="8"/>
  <c r="AF102" i="8"/>
  <c r="AR112" i="8"/>
  <c r="AQ112" i="8"/>
  <c r="AP112" i="8"/>
  <c r="AO112" i="8"/>
  <c r="AN112" i="8"/>
  <c r="AM112" i="8"/>
  <c r="AL112" i="8"/>
  <c r="AS112" i="8"/>
  <c r="G111" i="8"/>
  <c r="AU111" i="8"/>
  <c r="P111" i="8"/>
  <c r="Z105" i="8"/>
  <c r="G105" i="8"/>
  <c r="AU105" i="8"/>
  <c r="P105" i="8"/>
  <c r="K98" i="8"/>
  <c r="G95" i="8"/>
  <c r="AU95" i="8"/>
  <c r="P95" i="8"/>
  <c r="R95" i="8"/>
  <c r="Z95" i="8"/>
  <c r="AF107" i="8"/>
  <c r="G112" i="8"/>
  <c r="AU110" i="8"/>
  <c r="AC107" i="8"/>
  <c r="K107" i="8"/>
  <c r="Z106" i="8"/>
  <c r="G104" i="8"/>
  <c r="AU102" i="8"/>
  <c r="AT99" i="8"/>
  <c r="AC99" i="8"/>
  <c r="K99" i="8"/>
  <c r="Z98" i="8"/>
  <c r="G96" i="8"/>
  <c r="AC102" i="8"/>
  <c r="AS99" i="8"/>
  <c r="AR99" i="8"/>
  <c r="AQ99" i="8"/>
  <c r="AP99" i="8"/>
  <c r="AO99" i="8"/>
  <c r="AN99" i="8"/>
  <c r="AM99" i="8"/>
  <c r="AL99" i="8"/>
  <c r="Z112" i="8"/>
  <c r="AU108" i="8"/>
  <c r="Z104" i="8"/>
  <c r="AU100" i="8"/>
  <c r="Z96" i="8"/>
  <c r="AU92" i="8"/>
  <c r="Z107" i="8"/>
  <c r="P106" i="8"/>
  <c r="R106" i="8"/>
  <c r="Z99" i="8"/>
  <c r="P98" i="8"/>
  <c r="R98" i="8"/>
  <c r="G108" i="8"/>
  <c r="AU106" i="8"/>
  <c r="G100" i="8"/>
  <c r="AU98" i="8"/>
  <c r="G92" i="8"/>
  <c r="P112" i="8"/>
  <c r="P104" i="8"/>
  <c r="R104" i="8"/>
  <c r="P96" i="8"/>
  <c r="R96" i="8"/>
  <c r="AT112" i="12"/>
  <c r="AS112" i="12"/>
  <c r="AR112" i="12"/>
  <c r="AQ112" i="12"/>
  <c r="AP112" i="12"/>
  <c r="AO112" i="12"/>
  <c r="AN112" i="12"/>
  <c r="AM112" i="12"/>
  <c r="AL112" i="12"/>
  <c r="AT104" i="12"/>
  <c r="AR104" i="12"/>
  <c r="AQ104" i="12"/>
  <c r="AP104" i="12"/>
  <c r="AO104" i="12"/>
  <c r="AN104" i="12"/>
  <c r="AM104" i="12"/>
  <c r="AL104" i="12"/>
  <c r="AS104" i="12"/>
  <c r="AU109" i="12"/>
  <c r="P109" i="12"/>
  <c r="R109" i="12" s="1"/>
  <c r="G109" i="12"/>
  <c r="Z109" i="12"/>
  <c r="P107" i="12"/>
  <c r="Z107" i="12"/>
  <c r="AU107" i="12"/>
  <c r="G107" i="12"/>
  <c r="AU101" i="12"/>
  <c r="P101" i="12"/>
  <c r="G101" i="12"/>
  <c r="Z101" i="12"/>
  <c r="G111" i="12"/>
  <c r="AU111" i="12"/>
  <c r="P111" i="12"/>
  <c r="AC111" i="12" s="1"/>
  <c r="Z111" i="12"/>
  <c r="K106" i="12"/>
  <c r="G103" i="12"/>
  <c r="AU103" i="12"/>
  <c r="P103" i="12"/>
  <c r="R103" i="12" s="1"/>
  <c r="Z103" i="12"/>
  <c r="Z113" i="12"/>
  <c r="G113" i="12"/>
  <c r="AU113" i="12"/>
  <c r="P113" i="12"/>
  <c r="Z105" i="12"/>
  <c r="G105" i="12"/>
  <c r="AU105" i="12"/>
  <c r="P105" i="12"/>
  <c r="G112" i="12"/>
  <c r="AU110" i="12"/>
  <c r="Z106" i="12"/>
  <c r="G104" i="12"/>
  <c r="AU102" i="12"/>
  <c r="Z112" i="12"/>
  <c r="G110" i="12"/>
  <c r="Z104" i="12"/>
  <c r="G102" i="12"/>
  <c r="P106" i="12"/>
  <c r="R106" i="12" s="1"/>
  <c r="AS108" i="12"/>
  <c r="G108" i="12"/>
  <c r="AU106" i="12"/>
  <c r="AS100" i="12"/>
  <c r="AR100" i="12"/>
  <c r="AQ100" i="12"/>
  <c r="AP100" i="12"/>
  <c r="AO100" i="12"/>
  <c r="AN100" i="12"/>
  <c r="AM100" i="12"/>
  <c r="AL100" i="12"/>
  <c r="G100" i="12"/>
  <c r="P112" i="12"/>
  <c r="AR108" i="12"/>
  <c r="AQ108" i="12"/>
  <c r="AP108" i="12"/>
  <c r="AO108" i="12"/>
  <c r="AN108" i="12"/>
  <c r="AM108" i="12"/>
  <c r="AL108" i="12"/>
  <c r="P104" i="12"/>
  <c r="R104" i="12" s="1"/>
  <c r="Z113" i="11"/>
  <c r="G113" i="11"/>
  <c r="AU113" i="11"/>
  <c r="AT104" i="11"/>
  <c r="AS104" i="11"/>
  <c r="AR104" i="11"/>
  <c r="AQ104" i="11"/>
  <c r="AP104" i="11"/>
  <c r="AO104" i="11"/>
  <c r="AN104" i="11"/>
  <c r="AM104" i="11"/>
  <c r="AL104" i="11"/>
  <c r="Z107" i="11"/>
  <c r="G107" i="11"/>
  <c r="AU107" i="11"/>
  <c r="AT112" i="11"/>
  <c r="AS112" i="11"/>
  <c r="AR112" i="11"/>
  <c r="AQ112" i="11"/>
  <c r="AP112" i="11"/>
  <c r="AO112" i="11"/>
  <c r="AN112" i="11"/>
  <c r="AM112" i="11"/>
  <c r="AL112" i="11"/>
  <c r="Z108" i="11"/>
  <c r="G108" i="11"/>
  <c r="AU108" i="11"/>
  <c r="K106" i="11"/>
  <c r="G103" i="11"/>
  <c r="Z103" i="11"/>
  <c r="AU103" i="11"/>
  <c r="AU101" i="11"/>
  <c r="G101" i="11"/>
  <c r="Z101" i="11"/>
  <c r="Z105" i="11"/>
  <c r="G105" i="11"/>
  <c r="AU105" i="11"/>
  <c r="G111" i="11"/>
  <c r="AU111" i="11"/>
  <c r="Z111" i="11"/>
  <c r="AU109" i="11"/>
  <c r="G109" i="11"/>
  <c r="P109" i="11"/>
  <c r="Z109" i="11"/>
  <c r="Z100" i="11"/>
  <c r="G100" i="11"/>
  <c r="AU100" i="11"/>
  <c r="G112" i="11"/>
  <c r="Z106" i="11"/>
  <c r="G104" i="11"/>
  <c r="Z112" i="11"/>
  <c r="AS110" i="11"/>
  <c r="AR110" i="11"/>
  <c r="AQ110" i="11"/>
  <c r="AP110" i="11"/>
  <c r="AO110" i="11"/>
  <c r="AN110" i="11"/>
  <c r="AM110" i="11"/>
  <c r="AL110" i="11"/>
  <c r="G110" i="11"/>
  <c r="Z104" i="11"/>
  <c r="AS102" i="11"/>
  <c r="G102" i="11"/>
  <c r="P106" i="11"/>
  <c r="AC106" i="11" s="1"/>
  <c r="AR102" i="11"/>
  <c r="AQ102" i="11"/>
  <c r="AP102" i="11"/>
  <c r="AO102" i="11"/>
  <c r="AN102" i="11"/>
  <c r="AM102" i="11"/>
  <c r="AL102" i="11"/>
  <c r="AU106" i="11"/>
  <c r="P104" i="11"/>
  <c r="R104" i="11" s="1"/>
  <c r="AF104" i="11" s="1"/>
  <c r="Z102" i="10"/>
  <c r="G102" i="10"/>
  <c r="AU102" i="10"/>
  <c r="P102" i="10"/>
  <c r="R102" i="10" s="1"/>
  <c r="Z110" i="10"/>
  <c r="G110" i="10"/>
  <c r="AU110" i="10"/>
  <c r="P110" i="10"/>
  <c r="R110" i="10" s="1"/>
  <c r="AB110" i="10" s="1"/>
  <c r="Z105" i="10"/>
  <c r="G105" i="10"/>
  <c r="P105" i="10"/>
  <c r="AU105" i="10"/>
  <c r="Z113" i="10"/>
  <c r="G113" i="10"/>
  <c r="AU113" i="10"/>
  <c r="P113" i="10"/>
  <c r="AU101" i="10"/>
  <c r="P101" i="10"/>
  <c r="Z101" i="10"/>
  <c r="G101" i="10"/>
  <c r="AU109" i="10"/>
  <c r="P109" i="10"/>
  <c r="G109" i="10"/>
  <c r="Z109" i="10"/>
  <c r="AS104" i="10"/>
  <c r="AR104" i="10"/>
  <c r="AQ104" i="10"/>
  <c r="AP104" i="10"/>
  <c r="AO104" i="10"/>
  <c r="AN104" i="10"/>
  <c r="AM104" i="10"/>
  <c r="AL104" i="10"/>
  <c r="AT104" i="10"/>
  <c r="AS112" i="10"/>
  <c r="AR112" i="10"/>
  <c r="AQ112" i="10"/>
  <c r="AP112" i="10"/>
  <c r="AO112" i="10"/>
  <c r="AN112" i="10"/>
  <c r="AM112" i="10"/>
  <c r="AL112" i="10"/>
  <c r="AT112" i="10"/>
  <c r="K106" i="10"/>
  <c r="G103" i="10"/>
  <c r="AU103" i="10"/>
  <c r="P103" i="10"/>
  <c r="AC103" i="10" s="1"/>
  <c r="Z103" i="10"/>
  <c r="G111" i="10"/>
  <c r="AU111" i="10"/>
  <c r="P111" i="10"/>
  <c r="R111" i="10" s="1"/>
  <c r="Z111" i="10"/>
  <c r="AU107" i="10"/>
  <c r="G112" i="10"/>
  <c r="K107" i="10"/>
  <c r="Z106" i="10"/>
  <c r="G104" i="10"/>
  <c r="Z112" i="10"/>
  <c r="Z104" i="10"/>
  <c r="AT108" i="10"/>
  <c r="AS108" i="10"/>
  <c r="AR108" i="10"/>
  <c r="AQ108" i="10"/>
  <c r="AP108" i="10"/>
  <c r="AO108" i="10"/>
  <c r="AN108" i="10"/>
  <c r="AM108" i="10"/>
  <c r="AL108" i="10"/>
  <c r="Z107" i="10"/>
  <c r="P106" i="10"/>
  <c r="R106" i="10"/>
  <c r="AT100" i="10"/>
  <c r="AS100" i="10"/>
  <c r="AR100" i="10"/>
  <c r="AQ100" i="10"/>
  <c r="AP100" i="10"/>
  <c r="AO100" i="10"/>
  <c r="AN100" i="10"/>
  <c r="AM100" i="10"/>
  <c r="AL100" i="10"/>
  <c r="G108" i="10"/>
  <c r="AU106" i="10"/>
  <c r="G100" i="10"/>
  <c r="P112" i="10"/>
  <c r="P104" i="10"/>
  <c r="AM95" i="13"/>
  <c r="AK95" i="13"/>
  <c r="AE23" i="12"/>
  <c r="AM21" i="13"/>
  <c r="AJ70" i="10"/>
  <c r="AK70" i="10"/>
  <c r="AI70" i="10"/>
  <c r="BB32" i="10"/>
  <c r="BA32" i="10"/>
  <c r="AJ48" i="11"/>
  <c r="AK48" i="11"/>
  <c r="AI48" i="11"/>
  <c r="AJ63" i="11"/>
  <c r="AI63" i="11"/>
  <c r="AH63" i="11"/>
  <c r="AK63" i="11"/>
  <c r="AI78" i="11"/>
  <c r="AH78" i="11"/>
  <c r="AJ78" i="11"/>
  <c r="AK78" i="11"/>
  <c r="AI69" i="11"/>
  <c r="AJ69" i="11"/>
  <c r="AK69" i="11"/>
  <c r="AI71" i="10"/>
  <c r="AK71" i="10"/>
  <c r="AJ71" i="10"/>
  <c r="BB75" i="10"/>
  <c r="BA75" i="10"/>
  <c r="BB82" i="10"/>
  <c r="BA82" i="10"/>
  <c r="AI60" i="11"/>
  <c r="AK60" i="11"/>
  <c r="AJ60" i="11"/>
  <c r="BG4" i="13"/>
  <c r="BF4" i="13"/>
  <c r="BD4" i="13"/>
  <c r="BH4" i="13"/>
  <c r="BA13" i="12"/>
  <c r="AZ13" i="12"/>
  <c r="AX13" i="12"/>
  <c r="BB13" i="12"/>
  <c r="AI36" i="12"/>
  <c r="AH36" i="12"/>
  <c r="AA36" i="12"/>
  <c r="AE36" i="12"/>
  <c r="AJ36" i="12"/>
  <c r="AK36" i="12"/>
  <c r="BA67" i="12"/>
  <c r="BB67" i="12"/>
  <c r="BA40" i="11"/>
  <c r="BB40" i="11"/>
  <c r="BB53" i="11"/>
  <c r="BA53" i="11"/>
  <c r="AZ53" i="11"/>
  <c r="AX53" i="11"/>
  <c r="AK81" i="11"/>
  <c r="AI81" i="11"/>
  <c r="AH81" i="11"/>
  <c r="AJ81" i="11"/>
  <c r="AI66" i="12"/>
  <c r="AH66" i="12"/>
  <c r="AJ66" i="12"/>
  <c r="AK66" i="12"/>
  <c r="BB24" i="11"/>
  <c r="BA24" i="11"/>
  <c r="AZ24" i="11"/>
  <c r="AX24" i="11"/>
  <c r="AO59" i="13"/>
  <c r="AQ59" i="13"/>
  <c r="AP59" i="13"/>
  <c r="AI68" i="12"/>
  <c r="AH68" i="12"/>
  <c r="AJ68" i="12"/>
  <c r="AK68" i="12"/>
  <c r="AJ82" i="10"/>
  <c r="AK82" i="10"/>
  <c r="AI82" i="10"/>
  <c r="AI70" i="12"/>
  <c r="AJ70" i="12"/>
  <c r="AK70" i="12"/>
  <c r="AJ47" i="10"/>
  <c r="AI47" i="10"/>
  <c r="AK47" i="10"/>
  <c r="AK80" i="10"/>
  <c r="AI80" i="10"/>
  <c r="AJ80" i="10"/>
  <c r="BA59" i="10"/>
  <c r="BB59" i="10"/>
  <c r="AJ40" i="11"/>
  <c r="AK40" i="11"/>
  <c r="AI40" i="11"/>
  <c r="AI89" i="11"/>
  <c r="AJ89" i="11"/>
  <c r="AK89" i="11"/>
  <c r="BB49" i="11"/>
  <c r="BA49" i="11"/>
  <c r="AI33" i="10"/>
  <c r="AJ33" i="10"/>
  <c r="AK33" i="10"/>
  <c r="AJ89" i="10"/>
  <c r="AK89" i="10"/>
  <c r="AI89" i="10"/>
  <c r="BB49" i="10"/>
  <c r="BA49" i="10"/>
  <c r="AK51" i="12"/>
  <c r="AI51" i="12"/>
  <c r="AJ51" i="12"/>
  <c r="AP91" i="13"/>
  <c r="AO91" i="13"/>
  <c r="AN91" i="13"/>
  <c r="AQ91" i="13"/>
  <c r="AO92" i="13"/>
  <c r="AN92" i="13"/>
  <c r="AP92" i="13"/>
  <c r="AQ92" i="13"/>
  <c r="BG35" i="13"/>
  <c r="BH35" i="13"/>
  <c r="BH8" i="13"/>
  <c r="BG8" i="13"/>
  <c r="BF8" i="13"/>
  <c r="BD8" i="13"/>
  <c r="BB35" i="12"/>
  <c r="BA35" i="12"/>
  <c r="AZ35" i="12"/>
  <c r="AX35" i="12"/>
  <c r="BA52" i="12"/>
  <c r="BB52" i="12"/>
  <c r="BB83" i="11"/>
  <c r="BA83" i="11"/>
  <c r="AZ83" i="11"/>
  <c r="AX83" i="11"/>
  <c r="AQ87" i="13"/>
  <c r="AP87" i="13"/>
  <c r="AO87" i="13"/>
  <c r="BB64" i="12"/>
  <c r="BA64" i="12"/>
  <c r="AI69" i="12"/>
  <c r="AH69" i="12"/>
  <c r="AJ69" i="12"/>
  <c r="AK69" i="12"/>
  <c r="AI34" i="10"/>
  <c r="AJ34" i="10"/>
  <c r="AK34" i="10"/>
  <c r="BA61" i="10"/>
  <c r="BB61" i="10"/>
  <c r="BB42" i="10"/>
  <c r="BA42" i="10"/>
  <c r="AD71" i="12"/>
  <c r="AM26" i="13"/>
  <c r="BB74" i="10"/>
  <c r="BA74" i="10"/>
  <c r="BB40" i="10"/>
  <c r="BA40" i="10"/>
  <c r="BH3" i="13"/>
  <c r="BG3" i="13"/>
  <c r="BH69" i="13"/>
  <c r="BG69" i="13"/>
  <c r="BA28" i="12"/>
  <c r="AZ28" i="12"/>
  <c r="AX28" i="12"/>
  <c r="BB28" i="12"/>
  <c r="BB74" i="11"/>
  <c r="BA74" i="11"/>
  <c r="AI30" i="10"/>
  <c r="AJ30" i="10"/>
  <c r="AK30" i="10"/>
  <c r="AI64" i="10"/>
  <c r="AJ64" i="10"/>
  <c r="AK64" i="10"/>
  <c r="BB4" i="11"/>
  <c r="BA4" i="11"/>
  <c r="BG23" i="13"/>
  <c r="BF23" i="13"/>
  <c r="BD23" i="13"/>
  <c r="BH23" i="13"/>
  <c r="BH62" i="13"/>
  <c r="BG62" i="13"/>
  <c r="BA78" i="11"/>
  <c r="AZ78" i="11"/>
  <c r="AX78" i="11"/>
  <c r="BB78" i="11"/>
  <c r="AI34" i="11"/>
  <c r="AH34" i="11"/>
  <c r="AJ34" i="11"/>
  <c r="AK34" i="11"/>
  <c r="AI45" i="11"/>
  <c r="AJ45" i="11"/>
  <c r="AK45" i="11"/>
  <c r="AI24" i="12"/>
  <c r="AH24" i="12"/>
  <c r="AA24" i="12"/>
  <c r="AE24" i="12"/>
  <c r="AJ24" i="12"/>
  <c r="AK24" i="12"/>
  <c r="BB6" i="10"/>
  <c r="BA6" i="10"/>
  <c r="AJ90" i="10"/>
  <c r="AK90" i="10"/>
  <c r="AI90" i="10"/>
  <c r="AG60" i="13"/>
  <c r="BA4" i="10"/>
  <c r="BB4" i="10"/>
  <c r="AJ88" i="10"/>
  <c r="AK88" i="10"/>
  <c r="AI88" i="10"/>
  <c r="BB48" i="10"/>
  <c r="BA48" i="10"/>
  <c r="AK59" i="12"/>
  <c r="AI59" i="12"/>
  <c r="AH59" i="12"/>
  <c r="AJ59" i="12"/>
  <c r="AI97" i="10"/>
  <c r="AJ97" i="10"/>
  <c r="AK97" i="10"/>
  <c r="BA60" i="10"/>
  <c r="BB60" i="10"/>
  <c r="BA25" i="10"/>
  <c r="BB25" i="10"/>
  <c r="BA8" i="12"/>
  <c r="BB8" i="12"/>
  <c r="AI90" i="12"/>
  <c r="AJ90" i="12"/>
  <c r="AK90" i="12"/>
  <c r="AO49" i="13"/>
  <c r="AN49" i="13"/>
  <c r="AP49" i="13"/>
  <c r="AQ49" i="13"/>
  <c r="BH76" i="13"/>
  <c r="BG76" i="13"/>
  <c r="BF76" i="13"/>
  <c r="BD76" i="13"/>
  <c r="BA26" i="12"/>
  <c r="BB26" i="12"/>
  <c r="BA68" i="12"/>
  <c r="BB68" i="12"/>
  <c r="BA48" i="11"/>
  <c r="BB48" i="11"/>
  <c r="AQ35" i="13"/>
  <c r="AO35" i="13"/>
  <c r="AN35" i="13"/>
  <c r="AP35" i="13"/>
  <c r="BB20" i="11"/>
  <c r="BA20" i="11"/>
  <c r="AJ44" i="11"/>
  <c r="AI44" i="11"/>
  <c r="AK44" i="11"/>
  <c r="AI98" i="10"/>
  <c r="AJ98" i="10"/>
  <c r="AK98" i="10"/>
  <c r="AJ53" i="10"/>
  <c r="AK53" i="10"/>
  <c r="AI53" i="10"/>
  <c r="BB50" i="10"/>
  <c r="BA50" i="10"/>
  <c r="AA51" i="11"/>
  <c r="AI75" i="12"/>
  <c r="AJ75" i="12"/>
  <c r="AK75" i="12"/>
  <c r="AJ96" i="10"/>
  <c r="AK96" i="10"/>
  <c r="AI96" i="10"/>
  <c r="BA67" i="10"/>
  <c r="BB67" i="10"/>
  <c r="AI55" i="10"/>
  <c r="AJ55" i="10"/>
  <c r="AK55" i="10"/>
  <c r="AI34" i="12"/>
  <c r="AK34" i="12"/>
  <c r="AJ34" i="12"/>
  <c r="BH27" i="13"/>
  <c r="BG27" i="13"/>
  <c r="BF27" i="13"/>
  <c r="BD27" i="13"/>
  <c r="BB33" i="12"/>
  <c r="BA33" i="12"/>
  <c r="AZ33" i="12"/>
  <c r="AX33" i="12"/>
  <c r="BA84" i="12"/>
  <c r="BB84" i="12"/>
  <c r="BB10" i="12"/>
  <c r="BA10" i="12"/>
  <c r="AZ10" i="12"/>
  <c r="AX10" i="12"/>
  <c r="AJ24" i="10"/>
  <c r="AK24" i="10"/>
  <c r="AI24" i="10"/>
  <c r="AI78" i="10"/>
  <c r="AJ78" i="10"/>
  <c r="AK78" i="10"/>
  <c r="BB33" i="10"/>
  <c r="BA33" i="10"/>
  <c r="BB15" i="11"/>
  <c r="BA15" i="11"/>
  <c r="AZ15" i="11"/>
  <c r="AX15" i="11"/>
  <c r="AP77" i="13"/>
  <c r="AQ77" i="13"/>
  <c r="AO77" i="13"/>
  <c r="AN77" i="13"/>
  <c r="BH52" i="13"/>
  <c r="BG52" i="13"/>
  <c r="BA36" i="12"/>
  <c r="AZ36" i="12"/>
  <c r="AX36" i="12"/>
  <c r="BB36" i="12"/>
  <c r="AI41" i="11"/>
  <c r="AH41" i="11"/>
  <c r="AJ41" i="11"/>
  <c r="AK41" i="11"/>
  <c r="AO69" i="13"/>
  <c r="AP69" i="13"/>
  <c r="AQ69" i="13"/>
  <c r="AI68" i="11"/>
  <c r="AH68" i="11"/>
  <c r="AJ68" i="11"/>
  <c r="AK68" i="11"/>
  <c r="AJ35" i="10"/>
  <c r="AI35" i="10"/>
  <c r="AK35" i="10"/>
  <c r="AJ59" i="10"/>
  <c r="AK59" i="10"/>
  <c r="AI59" i="10"/>
  <c r="AG44" i="13"/>
  <c r="AJ48" i="10"/>
  <c r="AI48" i="10"/>
  <c r="AK48" i="10"/>
  <c r="AP28" i="13"/>
  <c r="AO28" i="13"/>
  <c r="AN28" i="13"/>
  <c r="AQ28" i="13"/>
  <c r="BH44" i="13"/>
  <c r="BG44" i="13"/>
  <c r="BB16" i="12"/>
  <c r="BA16" i="12"/>
  <c r="BB39" i="11"/>
  <c r="BA39" i="11"/>
  <c r="BA16" i="11"/>
  <c r="AZ16" i="11"/>
  <c r="AX16" i="11"/>
  <c r="BB16" i="11"/>
  <c r="AI37" i="10"/>
  <c r="AK37" i="10"/>
  <c r="AJ37" i="10"/>
  <c r="BB80" i="10"/>
  <c r="BA80" i="10"/>
  <c r="AI67" i="11"/>
  <c r="AJ67" i="11"/>
  <c r="AK67" i="11"/>
  <c r="AP72" i="13"/>
  <c r="AO72" i="13"/>
  <c r="AQ72" i="13"/>
  <c r="AO96" i="13"/>
  <c r="AP96" i="13"/>
  <c r="AQ96" i="13"/>
  <c r="BG61" i="13"/>
  <c r="BF61" i="13"/>
  <c r="BD61" i="13"/>
  <c r="BH61" i="13"/>
  <c r="AI97" i="12"/>
  <c r="AH97" i="12"/>
  <c r="AA97" i="12"/>
  <c r="AJ97" i="12"/>
  <c r="AK97" i="12"/>
  <c r="BB19" i="11"/>
  <c r="BA19" i="11"/>
  <c r="AZ19" i="11"/>
  <c r="AX19" i="11"/>
  <c r="BA85" i="11"/>
  <c r="BB85" i="11"/>
  <c r="AI88" i="11"/>
  <c r="AJ88" i="11"/>
  <c r="AK88" i="11"/>
  <c r="AJ41" i="10"/>
  <c r="AK41" i="10"/>
  <c r="AI41" i="10"/>
  <c r="AK60" i="10"/>
  <c r="AI60" i="10"/>
  <c r="AJ60" i="10"/>
  <c r="BA9" i="10"/>
  <c r="BB9" i="10"/>
  <c r="AK57" i="13"/>
  <c r="AJ87" i="11"/>
  <c r="AK87" i="11"/>
  <c r="AI87" i="11"/>
  <c r="BA5" i="11"/>
  <c r="BB5" i="11"/>
  <c r="AJ29" i="10"/>
  <c r="AK29" i="10"/>
  <c r="AI29" i="10"/>
  <c r="AI52" i="10"/>
  <c r="AJ52" i="10"/>
  <c r="AK52" i="10"/>
  <c r="AI72" i="10"/>
  <c r="AK72" i="10"/>
  <c r="AJ72" i="10"/>
  <c r="AJ71" i="11"/>
  <c r="AK71" i="11"/>
  <c r="AI71" i="11"/>
  <c r="AH71" i="11"/>
  <c r="AA71" i="11"/>
  <c r="AE71" i="11"/>
  <c r="AJ73" i="12"/>
  <c r="AI73" i="12"/>
  <c r="AH73" i="12"/>
  <c r="AA73" i="12"/>
  <c r="AK73" i="12"/>
  <c r="AO64" i="13"/>
  <c r="AN64" i="13"/>
  <c r="AP64" i="13"/>
  <c r="AQ64" i="13"/>
  <c r="BH68" i="13"/>
  <c r="BG68" i="13"/>
  <c r="BF68" i="13"/>
  <c r="BD68" i="13"/>
  <c r="AI88" i="12"/>
  <c r="AJ88" i="12"/>
  <c r="AK88" i="12"/>
  <c r="BB5" i="10"/>
  <c r="BA5" i="10"/>
  <c r="AJ81" i="10"/>
  <c r="AK81" i="10"/>
  <c r="AI81" i="10"/>
  <c r="AK58" i="10"/>
  <c r="AI58" i="10"/>
  <c r="AJ58" i="10"/>
  <c r="BB41" i="10"/>
  <c r="BA41" i="10"/>
  <c r="BA3" i="11"/>
  <c r="AZ3" i="11"/>
  <c r="AX3" i="11"/>
  <c r="BB3" i="11"/>
  <c r="AP36" i="13"/>
  <c r="AO36" i="13"/>
  <c r="AQ36" i="13"/>
  <c r="AI52" i="12"/>
  <c r="AJ52" i="12"/>
  <c r="AK52" i="12"/>
  <c r="BA51" i="12"/>
  <c r="AZ51" i="12"/>
  <c r="AX51" i="12"/>
  <c r="BB51" i="12"/>
  <c r="BA65" i="12"/>
  <c r="AZ65" i="12"/>
  <c r="AX65" i="12"/>
  <c r="BB65" i="12"/>
  <c r="BB62" i="12"/>
  <c r="BA62" i="12"/>
  <c r="AK22" i="12"/>
  <c r="AI22" i="12"/>
  <c r="AJ22" i="12"/>
  <c r="AK57" i="12"/>
  <c r="AJ57" i="12"/>
  <c r="AI57" i="12"/>
  <c r="AO38" i="13"/>
  <c r="AN38" i="13"/>
  <c r="AP38" i="13"/>
  <c r="AQ38" i="13"/>
  <c r="BH34" i="13"/>
  <c r="BG34" i="13"/>
  <c r="BF34" i="13"/>
  <c r="BD34" i="13"/>
  <c r="BB26" i="10"/>
  <c r="BA26" i="10"/>
  <c r="AI22" i="10"/>
  <c r="AJ22" i="10"/>
  <c r="AK22" i="10"/>
  <c r="AJ63" i="10"/>
  <c r="AK63" i="10"/>
  <c r="AI63" i="10"/>
  <c r="BB24" i="10"/>
  <c r="BA24" i="10"/>
  <c r="BA86" i="10"/>
  <c r="BB86" i="10"/>
  <c r="AP70" i="13"/>
  <c r="AO70" i="13"/>
  <c r="AQ70" i="13"/>
  <c r="BG79" i="13"/>
  <c r="BH79" i="13"/>
  <c r="BA63" i="12"/>
  <c r="BB63" i="12"/>
  <c r="BA70" i="11"/>
  <c r="BB70" i="11"/>
  <c r="BA40" i="12"/>
  <c r="BB40" i="12"/>
  <c r="BA28" i="11"/>
  <c r="BB28" i="11"/>
  <c r="AO79" i="13"/>
  <c r="AQ79" i="13"/>
  <c r="AP79" i="13"/>
  <c r="BH20" i="13"/>
  <c r="BG20" i="13"/>
  <c r="BG60" i="13"/>
  <c r="BF60" i="13"/>
  <c r="BD60" i="13"/>
  <c r="BH60" i="13"/>
  <c r="BA7" i="11"/>
  <c r="AZ7" i="11"/>
  <c r="AX7" i="11"/>
  <c r="BB7" i="11"/>
  <c r="AI36" i="10"/>
  <c r="AJ36" i="10"/>
  <c r="AK36" i="10"/>
  <c r="BA14" i="10"/>
  <c r="BB14" i="10"/>
  <c r="BA16" i="10"/>
  <c r="BB16" i="10"/>
  <c r="BB34" i="10"/>
  <c r="BA34" i="10"/>
  <c r="BA85" i="10"/>
  <c r="BB85" i="10"/>
  <c r="AG81" i="13"/>
  <c r="AK53" i="8"/>
  <c r="AJ53" i="8"/>
  <c r="AI53" i="8"/>
  <c r="AK45" i="8"/>
  <c r="AI45" i="8"/>
  <c r="AJ45" i="8"/>
  <c r="BA9" i="8"/>
  <c r="BB9" i="8"/>
  <c r="AJ25" i="8"/>
  <c r="AK25" i="8"/>
  <c r="AI39" i="8"/>
  <c r="AJ39" i="8"/>
  <c r="AK39" i="8"/>
  <c r="BB59" i="8"/>
  <c r="BA59" i="8"/>
  <c r="AK50" i="8"/>
  <c r="AI50" i="8"/>
  <c r="AJ50" i="8"/>
  <c r="BB35" i="8"/>
  <c r="BA35" i="8"/>
  <c r="BA48" i="8"/>
  <c r="BB48" i="8"/>
  <c r="AK81" i="9"/>
  <c r="AJ81" i="9"/>
  <c r="AI81" i="9"/>
  <c r="BA11" i="8"/>
  <c r="BB11" i="8"/>
  <c r="AI34" i="8"/>
  <c r="AJ34" i="8"/>
  <c r="AK87" i="8"/>
  <c r="AJ87" i="8"/>
  <c r="BA37" i="8"/>
  <c r="BB37" i="8"/>
  <c r="BA10" i="8"/>
  <c r="BB10" i="8"/>
  <c r="BB47" i="8"/>
  <c r="BA47" i="8"/>
  <c r="BA33" i="8"/>
  <c r="BB33" i="8"/>
  <c r="AI98" i="9"/>
  <c r="AJ98" i="9"/>
  <c r="AK98" i="9"/>
  <c r="BB28" i="8"/>
  <c r="BA28" i="8"/>
  <c r="BA49" i="8"/>
  <c r="BB49" i="8"/>
  <c r="BA51" i="8"/>
  <c r="BB51" i="8"/>
  <c r="AK29" i="9"/>
  <c r="AJ29" i="9"/>
  <c r="AH29" i="9"/>
  <c r="AA29" i="9"/>
  <c r="AE29" i="9"/>
  <c r="P21" i="3"/>
  <c r="G21" i="3"/>
  <c r="BK36" i="9"/>
  <c r="BJ36" i="9"/>
  <c r="BI36" i="9"/>
  <c r="BH36" i="9"/>
  <c r="BG36" i="9"/>
  <c r="BF36" i="9"/>
  <c r="BE36" i="9"/>
  <c r="BD36" i="9"/>
  <c r="BC36" i="9"/>
  <c r="AT61" i="9"/>
  <c r="AS61" i="9"/>
  <c r="AR61" i="9"/>
  <c r="AQ61" i="9"/>
  <c r="AP61" i="9"/>
  <c r="AO61" i="9"/>
  <c r="AN61" i="9"/>
  <c r="AM61" i="9"/>
  <c r="AL61" i="9"/>
  <c r="BK28" i="9"/>
  <c r="BJ28" i="9"/>
  <c r="BI28" i="9"/>
  <c r="BH28" i="9"/>
  <c r="BG28" i="9"/>
  <c r="BF28" i="9"/>
  <c r="BE28" i="9"/>
  <c r="BD28" i="9"/>
  <c r="BC28" i="9"/>
  <c r="AJ48" i="8"/>
  <c r="AJ96" i="9"/>
  <c r="AI96" i="9"/>
  <c r="I61" i="3"/>
  <c r="S61" i="3"/>
  <c r="AJ93" i="9"/>
  <c r="AK93" i="9"/>
  <c r="AI93" i="9"/>
  <c r="AJ58" i="9"/>
  <c r="AK58" i="9"/>
  <c r="AI58" i="9"/>
  <c r="AH58" i="9"/>
  <c r="AA58" i="9"/>
  <c r="AE58" i="9"/>
  <c r="BB54" i="8"/>
  <c r="BA54" i="8"/>
  <c r="AC24" i="12"/>
  <c r="R24" i="12"/>
  <c r="I24" i="12"/>
  <c r="K57" i="12"/>
  <c r="AK38" i="9"/>
  <c r="AI38" i="9"/>
  <c r="AH38" i="9"/>
  <c r="AA38" i="9"/>
  <c r="AE38" i="9"/>
  <c r="AJ38" i="9"/>
  <c r="AK26" i="8"/>
  <c r="AI26" i="8"/>
  <c r="AJ33" i="8"/>
  <c r="AJ25" i="9"/>
  <c r="AH25" i="9"/>
  <c r="AA25" i="9"/>
  <c r="AE25" i="9"/>
  <c r="BB61" i="8"/>
  <c r="BA26" i="8"/>
  <c r="BB84" i="8"/>
  <c r="P23" i="10"/>
  <c r="R23" i="10" s="1"/>
  <c r="AB23" i="10" s="1"/>
  <c r="Z23" i="10"/>
  <c r="AU23" i="10"/>
  <c r="BB52" i="8"/>
  <c r="AI21" i="8"/>
  <c r="AK21" i="8"/>
  <c r="AJ21" i="8"/>
  <c r="AK24" i="9"/>
  <c r="AJ24" i="9"/>
  <c r="AH24" i="9"/>
  <c r="AA24" i="9"/>
  <c r="AE24" i="9"/>
  <c r="BB67" i="8"/>
  <c r="AJ26" i="8"/>
  <c r="BB78" i="8"/>
  <c r="AJ51" i="8"/>
  <c r="AK51" i="8"/>
  <c r="AI99" i="9"/>
  <c r="AJ99" i="9"/>
  <c r="AK99" i="9"/>
  <c r="AC71" i="10"/>
  <c r="R71" i="10"/>
  <c r="G94" i="11"/>
  <c r="Z94" i="11"/>
  <c r="AA94" i="11"/>
  <c r="BB27" i="8"/>
  <c r="BA27" i="8"/>
  <c r="BA5" i="8"/>
  <c r="BB5" i="8"/>
  <c r="BA9" i="9"/>
  <c r="AZ9" i="9"/>
  <c r="AX9" i="9"/>
  <c r="BB9" i="9"/>
  <c r="BB51" i="9"/>
  <c r="BA51" i="9"/>
  <c r="BA18" i="9"/>
  <c r="AZ18" i="9"/>
  <c r="AX18" i="9"/>
  <c r="BB18" i="9"/>
  <c r="Z97" i="11"/>
  <c r="AA97" i="11"/>
  <c r="G97" i="11"/>
  <c r="Z27" i="10"/>
  <c r="AU27" i="10"/>
  <c r="P27" i="10"/>
  <c r="BA59" i="9"/>
  <c r="BB59" i="9"/>
  <c r="BB25" i="9"/>
  <c r="BA25" i="9"/>
  <c r="AZ25" i="9"/>
  <c r="AX25" i="9"/>
  <c r="BA73" i="8"/>
  <c r="BB73" i="8"/>
  <c r="BA21" i="9"/>
  <c r="BB21" i="9"/>
  <c r="AC57" i="10"/>
  <c r="J58" i="13"/>
  <c r="AU86" i="11"/>
  <c r="Z86" i="11"/>
  <c r="G56" i="11"/>
  <c r="P56" i="11"/>
  <c r="AU56" i="11"/>
  <c r="G31" i="11"/>
  <c r="AU31" i="11"/>
  <c r="Z31" i="11"/>
  <c r="P31" i="11"/>
  <c r="R31" i="11" s="1"/>
  <c r="G84" i="11"/>
  <c r="Z84" i="11"/>
  <c r="AU84" i="11"/>
  <c r="G43" i="11"/>
  <c r="P92" i="11"/>
  <c r="R92" i="11" s="1"/>
  <c r="AU92" i="11"/>
  <c r="Z92" i="11"/>
  <c r="K84" i="3"/>
  <c r="S84" i="3"/>
  <c r="AJ79" i="9"/>
  <c r="AK79" i="9"/>
  <c r="AI79" i="9"/>
  <c r="AU25" i="11"/>
  <c r="AQ79" i="11"/>
  <c r="AU21" i="10"/>
  <c r="G21" i="10"/>
  <c r="R21" i="10"/>
  <c r="AF21" i="10" s="1"/>
  <c r="AI75" i="8"/>
  <c r="AK75" i="8"/>
  <c r="AJ75" i="8"/>
  <c r="BB23" i="8"/>
  <c r="BA23" i="8"/>
  <c r="BB60" i="8"/>
  <c r="BA60" i="8"/>
  <c r="AU32" i="11"/>
  <c r="G32" i="11"/>
  <c r="J45" i="11"/>
  <c r="AK56" i="9"/>
  <c r="AI56" i="9"/>
  <c r="AH56" i="9"/>
  <c r="AA56" i="9"/>
  <c r="AE56" i="9"/>
  <c r="BB74" i="8"/>
  <c r="BA74" i="8"/>
  <c r="I29" i="13"/>
  <c r="I19" i="13"/>
  <c r="I14" i="13"/>
  <c r="AT39" i="11"/>
  <c r="AS39" i="11"/>
  <c r="AR39" i="11"/>
  <c r="AQ39" i="11"/>
  <c r="AP39" i="11"/>
  <c r="AO39" i="11"/>
  <c r="AN39" i="11"/>
  <c r="AM39" i="11"/>
  <c r="AL39" i="11"/>
  <c r="AS36" i="11"/>
  <c r="AR36" i="11"/>
  <c r="AQ36" i="11"/>
  <c r="AP36" i="11"/>
  <c r="AO36" i="11"/>
  <c r="AN36" i="11"/>
  <c r="AM36" i="11"/>
  <c r="AL36" i="11"/>
  <c r="AT36" i="11"/>
  <c r="AU23" i="11"/>
  <c r="G23" i="11"/>
  <c r="AS54" i="11"/>
  <c r="AR54" i="11"/>
  <c r="AQ54" i="11"/>
  <c r="AP54" i="11"/>
  <c r="AO54" i="11"/>
  <c r="AN54" i="11"/>
  <c r="AM54" i="11"/>
  <c r="AL54" i="11"/>
  <c r="AK60" i="9"/>
  <c r="AJ60" i="9"/>
  <c r="AH60" i="9"/>
  <c r="AA60" i="9"/>
  <c r="AE60" i="9"/>
  <c r="AJ63" i="9"/>
  <c r="AH63" i="9"/>
  <c r="AA63" i="9"/>
  <c r="AE63" i="9"/>
  <c r="AK63" i="9"/>
  <c r="BB55" i="8"/>
  <c r="BA55" i="8"/>
  <c r="BA15" i="8"/>
  <c r="BB15" i="8"/>
  <c r="BA31" i="9"/>
  <c r="BB31" i="9"/>
  <c r="BB54" i="9"/>
  <c r="BA54" i="9"/>
  <c r="AZ54" i="9"/>
  <c r="AX54" i="9"/>
  <c r="AJ33" i="9"/>
  <c r="AK33" i="9"/>
  <c r="AI33" i="9"/>
  <c r="BA82" i="8"/>
  <c r="BB82" i="8"/>
  <c r="G36" i="11"/>
  <c r="BA66" i="8"/>
  <c r="BB66" i="8"/>
  <c r="BB69" i="8"/>
  <c r="BA69" i="8"/>
  <c r="AZ10" i="9"/>
  <c r="AX10" i="9"/>
  <c r="G58" i="11"/>
  <c r="Z58" i="11"/>
  <c r="AA58" i="11"/>
  <c r="Z28" i="10"/>
  <c r="G28" i="10"/>
  <c r="P28" i="10"/>
  <c r="BA12" i="8"/>
  <c r="BB12" i="8"/>
  <c r="AJ49" i="9"/>
  <c r="AI49" i="9"/>
  <c r="AK49" i="9"/>
  <c r="BB65" i="8"/>
  <c r="BA65" i="8"/>
  <c r="AU27" i="11"/>
  <c r="AJ65" i="9"/>
  <c r="AI65" i="9"/>
  <c r="AK65" i="9"/>
  <c r="AJ90" i="8"/>
  <c r="AI90" i="8"/>
  <c r="AK90" i="8"/>
  <c r="AK94" i="9"/>
  <c r="AJ94" i="9"/>
  <c r="AI94" i="9"/>
  <c r="AH94" i="9"/>
  <c r="AA94" i="9"/>
  <c r="AE94" i="9"/>
  <c r="BA70" i="9"/>
  <c r="BB70" i="9"/>
  <c r="G72" i="13"/>
  <c r="AQ91" i="11"/>
  <c r="AP91" i="11"/>
  <c r="AO91" i="11"/>
  <c r="AN91" i="11"/>
  <c r="AM91" i="11"/>
  <c r="AL91" i="11"/>
  <c r="AT91" i="11"/>
  <c r="AS91" i="11"/>
  <c r="AR91" i="11"/>
  <c r="AS50" i="11"/>
  <c r="AR50" i="11"/>
  <c r="AQ50" i="11"/>
  <c r="AP50" i="11"/>
  <c r="AO50" i="11"/>
  <c r="AN50" i="11"/>
  <c r="AM50" i="11"/>
  <c r="AL50" i="11"/>
  <c r="AT85" i="11"/>
  <c r="AS85" i="11"/>
  <c r="AR85" i="11"/>
  <c r="AQ85" i="11"/>
  <c r="AP85" i="11"/>
  <c r="AO85" i="11"/>
  <c r="AN85" i="11"/>
  <c r="AM85" i="11"/>
  <c r="AL85" i="11"/>
  <c r="BA86" i="9"/>
  <c r="AZ86" i="9"/>
  <c r="AX86" i="9"/>
  <c r="BB86" i="9"/>
  <c r="AI39" i="9"/>
  <c r="AH39" i="9"/>
  <c r="AA39" i="9"/>
  <c r="AE39" i="9"/>
  <c r="AJ39" i="9"/>
  <c r="AK39" i="9"/>
  <c r="BB48" i="9"/>
  <c r="BA48" i="9"/>
  <c r="AZ48" i="9"/>
  <c r="AX48" i="9"/>
  <c r="R50" i="12"/>
  <c r="AB50" i="12" s="1"/>
  <c r="AU47" i="11"/>
  <c r="G47" i="11"/>
  <c r="AJ45" i="9"/>
  <c r="AK45" i="9"/>
  <c r="AI45" i="9"/>
  <c r="BJ6" i="12"/>
  <c r="J60" i="3"/>
  <c r="S60" i="3"/>
  <c r="BB12" i="9"/>
  <c r="BA12" i="9"/>
  <c r="BA20" i="9"/>
  <c r="AZ20" i="9"/>
  <c r="AX20" i="9"/>
  <c r="BB20" i="9"/>
  <c r="BB26" i="9"/>
  <c r="BA26" i="9"/>
  <c r="AJ70" i="9"/>
  <c r="AI70" i="9"/>
  <c r="BB42" i="8"/>
  <c r="BA42" i="8"/>
  <c r="AK72" i="8"/>
  <c r="AJ72" i="8"/>
  <c r="AI72" i="8"/>
  <c r="BA50" i="8"/>
  <c r="BB50" i="8"/>
  <c r="BB85" i="9"/>
  <c r="BA85" i="9"/>
  <c r="AZ85" i="9"/>
  <c r="AX85" i="9"/>
  <c r="AP79" i="11"/>
  <c r="AO79" i="11"/>
  <c r="AN79" i="11"/>
  <c r="AM79" i="11"/>
  <c r="AL79" i="11"/>
  <c r="AY29" i="13"/>
  <c r="AX29" i="13"/>
  <c r="AW29" i="13"/>
  <c r="AV29" i="13"/>
  <c r="AU29" i="13"/>
  <c r="AT29" i="13"/>
  <c r="AS29" i="13"/>
  <c r="AR29" i="13"/>
  <c r="R78" i="12"/>
  <c r="R36" i="12"/>
  <c r="AO59" i="11"/>
  <c r="AN59" i="11"/>
  <c r="AM59" i="11"/>
  <c r="AL59" i="11"/>
  <c r="AR59" i="11"/>
  <c r="AQ59" i="11"/>
  <c r="AP59" i="11"/>
  <c r="AU28" i="11"/>
  <c r="BB40" i="9"/>
  <c r="BA40" i="9"/>
  <c r="AI89" i="9"/>
  <c r="AH89" i="9"/>
  <c r="AA89" i="9"/>
  <c r="AE89" i="9"/>
  <c r="AJ89" i="9"/>
  <c r="AK89" i="9"/>
  <c r="BA17" i="9"/>
  <c r="BB17" i="9"/>
  <c r="BB41" i="9"/>
  <c r="BA41" i="9"/>
  <c r="AZ41" i="9"/>
  <c r="AX41" i="9"/>
  <c r="G36" i="13"/>
  <c r="BI6" i="12"/>
  <c r="BH6" i="12"/>
  <c r="BG6" i="12"/>
  <c r="BF6" i="12"/>
  <c r="BE6" i="12"/>
  <c r="BD6" i="12"/>
  <c r="BC6" i="12"/>
  <c r="R82" i="12"/>
  <c r="R93" i="12"/>
  <c r="Z29" i="11"/>
  <c r="AA29" i="11"/>
  <c r="G29" i="11"/>
  <c r="BA34" i="9"/>
  <c r="BB34" i="9"/>
  <c r="AJ40" i="8"/>
  <c r="AK40" i="8"/>
  <c r="BA32" i="9"/>
  <c r="BB32" i="9"/>
  <c r="BB71" i="9"/>
  <c r="BA71" i="9"/>
  <c r="AZ71" i="9"/>
  <c r="AX71" i="9"/>
  <c r="AJ73" i="9"/>
  <c r="AI73" i="9"/>
  <c r="AK73" i="9"/>
  <c r="BA38" i="9"/>
  <c r="BB38" i="9"/>
  <c r="BB49" i="9"/>
  <c r="BA49" i="9"/>
  <c r="AZ49" i="9"/>
  <c r="AX49" i="9"/>
  <c r="AJ32" i="9"/>
  <c r="AH32" i="9"/>
  <c r="AA32" i="9"/>
  <c r="AE32" i="9"/>
  <c r="AK32" i="9"/>
  <c r="AI46" i="9"/>
  <c r="AJ46" i="9"/>
  <c r="AJ76" i="8"/>
  <c r="AK76" i="8"/>
  <c r="AI76" i="8"/>
  <c r="BB77" i="9"/>
  <c r="BA77" i="9"/>
  <c r="BB63" i="8"/>
  <c r="BA63" i="8"/>
  <c r="BA86" i="8"/>
  <c r="BB86" i="8"/>
  <c r="AK42" i="9"/>
  <c r="AI42" i="9"/>
  <c r="AJ42" i="9"/>
  <c r="BB85" i="8"/>
  <c r="BA85" i="8"/>
  <c r="AJ68" i="9"/>
  <c r="AI68" i="9"/>
  <c r="AK68" i="9"/>
  <c r="AK87" i="9"/>
  <c r="AJ87" i="9"/>
  <c r="AH87" i="9"/>
  <c r="AA87" i="9"/>
  <c r="AE87" i="9"/>
  <c r="BB32" i="8"/>
  <c r="BA32" i="8"/>
  <c r="BB22" i="9"/>
  <c r="BA22" i="9"/>
  <c r="AZ22" i="9"/>
  <c r="AX22" i="9"/>
  <c r="AI88" i="9"/>
  <c r="AJ88" i="9"/>
  <c r="AK88" i="9"/>
  <c r="AK30" i="9"/>
  <c r="AJ30" i="9"/>
  <c r="AI30" i="9"/>
  <c r="AH30" i="9"/>
  <c r="AA30" i="9"/>
  <c r="AE30" i="9"/>
  <c r="AI76" i="9"/>
  <c r="AK76" i="9"/>
  <c r="AJ76" i="9"/>
  <c r="BB67" i="9"/>
  <c r="BA67" i="9"/>
  <c r="R87" i="8"/>
  <c r="BA44" i="8"/>
  <c r="AJ61" i="8"/>
  <c r="AK61" i="8"/>
  <c r="AI61" i="8"/>
  <c r="AJ43" i="9"/>
  <c r="AK43" i="9"/>
  <c r="AI43" i="9"/>
  <c r="BA62" i="9"/>
  <c r="AZ62" i="9"/>
  <c r="AX62" i="9"/>
  <c r="BB62" i="9"/>
  <c r="BB2" i="8"/>
  <c r="BA2" i="8"/>
  <c r="AK35" i="9"/>
  <c r="AI35" i="9"/>
  <c r="AJ35" i="9"/>
  <c r="AI50" i="9"/>
  <c r="AJ50" i="9"/>
  <c r="AK50" i="9"/>
  <c r="AJ21" i="9"/>
  <c r="AI21" i="9"/>
  <c r="AK21" i="9"/>
  <c r="BB55" i="9"/>
  <c r="AZ55" i="9"/>
  <c r="AX55" i="9"/>
  <c r="BB7" i="9"/>
  <c r="BA7" i="9"/>
  <c r="BA57" i="9"/>
  <c r="AZ57" i="9"/>
  <c r="AX57" i="9"/>
  <c r="BB57" i="9"/>
  <c r="BA52" i="9"/>
  <c r="AZ52" i="9"/>
  <c r="AX52" i="9"/>
  <c r="BB52" i="9"/>
  <c r="AT26" i="9"/>
  <c r="AS26" i="9"/>
  <c r="AR26" i="9"/>
  <c r="AQ26" i="9"/>
  <c r="AP26" i="9"/>
  <c r="AO26" i="9"/>
  <c r="AN26" i="9"/>
  <c r="AM26" i="9"/>
  <c r="AL26" i="9"/>
  <c r="S32" i="3"/>
  <c r="AJ53" i="9"/>
  <c r="AH53" i="9"/>
  <c r="AA53" i="9"/>
  <c r="AE53" i="9"/>
  <c r="AK53" i="9"/>
  <c r="AS75" i="9"/>
  <c r="AR75" i="9"/>
  <c r="AQ75" i="9"/>
  <c r="AP75" i="9"/>
  <c r="AO75" i="9"/>
  <c r="AN75" i="9"/>
  <c r="AM75" i="9"/>
  <c r="AL75" i="9"/>
  <c r="BI58" i="9"/>
  <c r="BH58" i="9"/>
  <c r="BG58" i="9"/>
  <c r="BF58" i="9"/>
  <c r="BE58" i="9"/>
  <c r="BD58" i="9"/>
  <c r="BC58" i="9"/>
  <c r="BK58" i="9"/>
  <c r="BJ58" i="9"/>
  <c r="BA61" i="9"/>
  <c r="BB61" i="9"/>
  <c r="P87" i="3"/>
  <c r="G87" i="3"/>
  <c r="K87" i="3"/>
  <c r="G28" i="3"/>
  <c r="P28" i="3"/>
  <c r="AT23" i="9"/>
  <c r="AS23" i="9"/>
  <c r="AR23" i="9"/>
  <c r="AQ23" i="9"/>
  <c r="AP23" i="9"/>
  <c r="AO23" i="9"/>
  <c r="AN23" i="9"/>
  <c r="AM23" i="9"/>
  <c r="AL23" i="9"/>
  <c r="BI22" i="8"/>
  <c r="BH22" i="8"/>
  <c r="BG22" i="8"/>
  <c r="BF22" i="8"/>
  <c r="BE22" i="8"/>
  <c r="BD22" i="8"/>
  <c r="BC22" i="8"/>
  <c r="BK20" i="8"/>
  <c r="BJ20" i="8"/>
  <c r="BI20" i="8"/>
  <c r="BH20" i="8"/>
  <c r="BG20" i="8"/>
  <c r="BF20" i="8"/>
  <c r="BE20" i="8"/>
  <c r="BD20" i="8"/>
  <c r="BC20" i="8"/>
  <c r="G91" i="8"/>
  <c r="P91" i="8"/>
  <c r="R91" i="8"/>
  <c r="AU91" i="8"/>
  <c r="AU54" i="8"/>
  <c r="P54" i="8"/>
  <c r="Z54" i="8"/>
  <c r="G54" i="8"/>
  <c r="Z84" i="8"/>
  <c r="AU84" i="8"/>
  <c r="P84" i="8"/>
  <c r="BJ4" i="9"/>
  <c r="BI4" i="9"/>
  <c r="BH4" i="9"/>
  <c r="BG4" i="9"/>
  <c r="BF4" i="9"/>
  <c r="BE4" i="9"/>
  <c r="BD4" i="9"/>
  <c r="BC4" i="9"/>
  <c r="J38" i="3"/>
  <c r="S38" i="3"/>
  <c r="AC69" i="8"/>
  <c r="J69" i="8"/>
  <c r="R69" i="8"/>
  <c r="BJ64" i="9"/>
  <c r="BI64" i="9"/>
  <c r="BH64" i="9"/>
  <c r="BG64" i="9"/>
  <c r="BF64" i="9"/>
  <c r="BE64" i="9"/>
  <c r="BD64" i="9"/>
  <c r="BC64" i="9"/>
  <c r="BK19" i="9"/>
  <c r="BJ19" i="9"/>
  <c r="BI19" i="9"/>
  <c r="BH19" i="9"/>
  <c r="BG19" i="9"/>
  <c r="BF19" i="9"/>
  <c r="BE19" i="9"/>
  <c r="BD19" i="9"/>
  <c r="BC19" i="9"/>
  <c r="G35" i="8"/>
  <c r="Z35" i="8"/>
  <c r="P86" i="6"/>
  <c r="S86" i="6"/>
  <c r="P80" i="6"/>
  <c r="S80" i="6"/>
  <c r="P46" i="6"/>
  <c r="S46" i="6"/>
  <c r="P54" i="6"/>
  <c r="S54" i="6"/>
  <c r="P25" i="6"/>
  <c r="W20" i="6"/>
  <c r="P37" i="6"/>
  <c r="S37" i="6"/>
  <c r="J9" i="6"/>
  <c r="W16" i="6"/>
  <c r="P47" i="6"/>
  <c r="S47" i="6"/>
  <c r="P79" i="6"/>
  <c r="S79" i="6"/>
  <c r="AU74" i="8"/>
  <c r="G75" i="8"/>
  <c r="W5" i="6"/>
  <c r="AU78" i="8"/>
  <c r="AU70" i="8"/>
  <c r="W7" i="6"/>
  <c r="G34" i="8"/>
  <c r="P34" i="8"/>
  <c r="Z30" i="8"/>
  <c r="P30" i="8"/>
  <c r="G30" i="8"/>
  <c r="P35" i="8"/>
  <c r="R35" i="8"/>
  <c r="BI74" i="9"/>
  <c r="BH74" i="9"/>
  <c r="BG74" i="9"/>
  <c r="BF74" i="9"/>
  <c r="BE74" i="9"/>
  <c r="BD74" i="9"/>
  <c r="BC74" i="9"/>
  <c r="P64" i="6"/>
  <c r="S64" i="6"/>
  <c r="P65" i="3"/>
  <c r="S65" i="3"/>
  <c r="BJ42" i="9"/>
  <c r="BI42" i="9"/>
  <c r="BH42" i="9"/>
  <c r="BG42" i="9"/>
  <c r="BF42" i="9"/>
  <c r="BE42" i="9"/>
  <c r="BD42" i="9"/>
  <c r="BC42" i="9"/>
  <c r="AU35" i="8"/>
  <c r="AU31" i="9"/>
  <c r="P26" i="6"/>
  <c r="S68" i="3"/>
  <c r="Z45" i="8"/>
  <c r="P45" i="8"/>
  <c r="R45" i="8"/>
  <c r="G45" i="8"/>
  <c r="AT82" i="9"/>
  <c r="AS82" i="9"/>
  <c r="AR82" i="9"/>
  <c r="AQ82" i="9"/>
  <c r="AP82" i="9"/>
  <c r="AO82" i="9"/>
  <c r="AN82" i="9"/>
  <c r="AM82" i="9"/>
  <c r="AL82" i="9"/>
  <c r="G22" i="9"/>
  <c r="Z22" i="9"/>
  <c r="AA22" i="9"/>
  <c r="P30" i="6"/>
  <c r="P63" i="6"/>
  <c r="S63" i="6"/>
  <c r="G78" i="3"/>
  <c r="P78" i="3"/>
  <c r="Z39" i="10"/>
  <c r="G39" i="10"/>
  <c r="Z95" i="10"/>
  <c r="G95" i="10"/>
  <c r="G90" i="3"/>
  <c r="P75" i="8"/>
  <c r="S28" i="2"/>
  <c r="U28" i="2"/>
  <c r="N28" i="2"/>
  <c r="J28" i="2"/>
  <c r="G62" i="8"/>
  <c r="P62" i="8"/>
  <c r="BL80" i="8"/>
  <c r="BL46" i="8"/>
  <c r="F51" i="2"/>
  <c r="T73" i="3"/>
  <c r="E23" i="7"/>
  <c r="T47" i="3"/>
  <c r="F36" i="2"/>
  <c r="BJ2" i="9"/>
  <c r="BI2" i="9"/>
  <c r="BH2" i="9"/>
  <c r="BG2" i="9"/>
  <c r="BF2" i="9"/>
  <c r="BE2" i="9"/>
  <c r="BD2" i="9"/>
  <c r="BC2" i="9"/>
  <c r="AO90" i="9"/>
  <c r="AN90" i="9"/>
  <c r="AM90" i="9"/>
  <c r="AL90" i="9"/>
  <c r="P79" i="8"/>
  <c r="AU79" i="8"/>
  <c r="Z79" i="8"/>
  <c r="AU28" i="8"/>
  <c r="P29" i="6"/>
  <c r="J24" i="2"/>
  <c r="N24" i="2"/>
  <c r="S24" i="2"/>
  <c r="U24" i="2"/>
  <c r="P44" i="2"/>
  <c r="S44" i="2"/>
  <c r="U44" i="2"/>
  <c r="E32" i="8"/>
  <c r="F32" i="8"/>
  <c r="E55" i="8"/>
  <c r="F55" i="8"/>
  <c r="E63" i="8"/>
  <c r="F63" i="8"/>
  <c r="E88" i="8"/>
  <c r="F88" i="8"/>
  <c r="E58" i="8"/>
  <c r="F58" i="8"/>
  <c r="E68" i="8"/>
  <c r="F68" i="8"/>
  <c r="E82" i="8"/>
  <c r="F82" i="8"/>
  <c r="E38" i="8"/>
  <c r="F38" i="8"/>
  <c r="E89" i="3"/>
  <c r="F89" i="3"/>
  <c r="E43" i="3"/>
  <c r="G74" i="3"/>
  <c r="J74" i="3"/>
  <c r="E64" i="3"/>
  <c r="F64" i="3"/>
  <c r="P63" i="2"/>
  <c r="S63" i="2"/>
  <c r="U63" i="2"/>
  <c r="W23" i="8"/>
  <c r="Z47" i="10"/>
  <c r="G47" i="10"/>
  <c r="Z83" i="10"/>
  <c r="G83" i="10"/>
  <c r="Z64" i="11"/>
  <c r="AA64" i="11"/>
  <c r="G64" i="11"/>
  <c r="I31" i="12"/>
  <c r="E81" i="8"/>
  <c r="F81" i="8"/>
  <c r="E46" i="8"/>
  <c r="F46" i="8"/>
  <c r="E24" i="8"/>
  <c r="F24" i="8"/>
  <c r="E47" i="8"/>
  <c r="F47" i="8"/>
  <c r="E56" i="8"/>
  <c r="F56" i="8"/>
  <c r="E77" i="8"/>
  <c r="F77" i="8"/>
  <c r="G48" i="8"/>
  <c r="R48" i="8"/>
  <c r="E22" i="8"/>
  <c r="F22" i="8"/>
  <c r="E41" i="8"/>
  <c r="F41" i="8"/>
  <c r="E85" i="8"/>
  <c r="F85" i="8"/>
  <c r="G86" i="8"/>
  <c r="R86" i="8"/>
  <c r="F41" i="2"/>
  <c r="R41" i="2"/>
  <c r="T72" i="3"/>
  <c r="G99" i="12"/>
  <c r="P99" i="12"/>
  <c r="R99" i="12" s="1"/>
  <c r="AB99" i="12" s="1"/>
  <c r="P32" i="2"/>
  <c r="S32" i="2"/>
  <c r="U32" i="2"/>
  <c r="G51" i="8"/>
  <c r="G88" i="8"/>
  <c r="E31" i="8"/>
  <c r="F31" i="8"/>
  <c r="G31" i="8"/>
  <c r="E37" i="8"/>
  <c r="F37" i="8"/>
  <c r="E59" i="8"/>
  <c r="F59" i="8"/>
  <c r="E89" i="8"/>
  <c r="F89" i="8"/>
  <c r="E66" i="8"/>
  <c r="F66" i="8"/>
  <c r="E71" i="8"/>
  <c r="F71" i="8"/>
  <c r="G60" i="8"/>
  <c r="R60" i="8"/>
  <c r="F38" i="2"/>
  <c r="T41" i="3"/>
  <c r="E17" i="7"/>
  <c r="F30" i="2"/>
  <c r="Z75" i="10"/>
  <c r="G75" i="10"/>
  <c r="Z69" i="10"/>
  <c r="G69" i="10"/>
  <c r="G81" i="10"/>
  <c r="Z81" i="10"/>
  <c r="P41" i="12"/>
  <c r="Z41" i="12"/>
  <c r="AA41" i="12"/>
  <c r="AE41" i="12"/>
  <c r="P74" i="2"/>
  <c r="S74" i="2"/>
  <c r="U74" i="2"/>
  <c r="Z68" i="10"/>
  <c r="G68" i="10"/>
  <c r="G86" i="10"/>
  <c r="Z86" i="10"/>
  <c r="Z9" i="2"/>
  <c r="Z17" i="2"/>
  <c r="Z91" i="10"/>
  <c r="G91" i="10"/>
  <c r="G79" i="10"/>
  <c r="Z79" i="10"/>
  <c r="P50" i="3"/>
  <c r="S50" i="3"/>
  <c r="F54" i="2"/>
  <c r="T74" i="3"/>
  <c r="Z77" i="10"/>
  <c r="G77" i="10"/>
  <c r="G96" i="10"/>
  <c r="Z96" i="10"/>
  <c r="P87" i="12"/>
  <c r="Z87" i="12"/>
  <c r="AA87" i="12"/>
  <c r="G87" i="12"/>
  <c r="P71" i="2"/>
  <c r="S71" i="2"/>
  <c r="U71" i="2"/>
  <c r="G90" i="8"/>
  <c r="G89" i="10"/>
  <c r="Z89" i="10"/>
  <c r="AB14" i="9"/>
  <c r="AY25" i="9"/>
  <c r="AY30" i="9"/>
  <c r="AY34" i="9"/>
  <c r="D13" i="9"/>
  <c r="P31" i="12"/>
  <c r="E29" i="7"/>
  <c r="T38" i="3"/>
  <c r="P78" i="2"/>
  <c r="S78" i="2"/>
  <c r="U78" i="2"/>
  <c r="F37" i="2"/>
  <c r="AY13" i="8"/>
  <c r="AY33" i="8"/>
  <c r="AY35" i="9"/>
  <c r="AY31" i="9"/>
  <c r="AY26" i="9"/>
  <c r="AY18" i="9"/>
  <c r="G99" i="10"/>
  <c r="G85" i="10"/>
  <c r="Z74" i="11"/>
  <c r="AA74" i="11"/>
  <c r="Z70" i="11"/>
  <c r="AA70" i="11"/>
  <c r="G70" i="11"/>
  <c r="P94" i="12"/>
  <c r="G94" i="12"/>
  <c r="P92" i="12"/>
  <c r="Z92" i="12"/>
  <c r="AA92" i="12"/>
  <c r="AE92" i="12"/>
  <c r="Z58" i="12"/>
  <c r="AA58" i="12"/>
  <c r="AE58" i="12"/>
  <c r="P58" i="12"/>
  <c r="P43" i="12"/>
  <c r="Z43" i="12"/>
  <c r="AA43" i="12"/>
  <c r="AE43" i="12"/>
  <c r="T71" i="3"/>
  <c r="F46" i="2"/>
  <c r="AB16" i="8"/>
  <c r="AB12" i="10"/>
  <c r="AZ19" i="10"/>
  <c r="AX19" i="10"/>
  <c r="P71" i="11"/>
  <c r="AC71" i="11" s="1"/>
  <c r="P53" i="11"/>
  <c r="AC53" i="11" s="1"/>
  <c r="R98" i="12"/>
  <c r="P107" i="9"/>
  <c r="Z62" i="11"/>
  <c r="AA62" i="11"/>
  <c r="G62" i="11"/>
  <c r="E100" i="9"/>
  <c r="F100" i="9"/>
  <c r="E104" i="9"/>
  <c r="F104" i="9"/>
  <c r="G106" i="9"/>
  <c r="U93" i="9"/>
  <c r="E108" i="9"/>
  <c r="F108" i="9"/>
  <c r="E102" i="9"/>
  <c r="F102" i="9"/>
  <c r="E107" i="9"/>
  <c r="F107" i="9"/>
  <c r="E113" i="9"/>
  <c r="F113" i="9"/>
  <c r="E105" i="9"/>
  <c r="F105" i="9"/>
  <c r="E110" i="9"/>
  <c r="F110" i="9"/>
  <c r="Z110" i="9"/>
  <c r="E101" i="9"/>
  <c r="F101" i="9"/>
  <c r="E111" i="9"/>
  <c r="F111" i="9"/>
  <c r="E103" i="9"/>
  <c r="F103" i="9"/>
  <c r="E109" i="9"/>
  <c r="F109" i="9"/>
  <c r="AU109" i="9"/>
  <c r="E106" i="9"/>
  <c r="F106" i="9"/>
  <c r="G110" i="9"/>
  <c r="E92" i="9"/>
  <c r="F92" i="9"/>
  <c r="AU107" i="9"/>
  <c r="G98" i="12"/>
  <c r="Z98" i="12"/>
  <c r="AA98" i="12"/>
  <c r="Z72" i="12"/>
  <c r="AA72" i="12"/>
  <c r="G72" i="12"/>
  <c r="P72" i="12"/>
  <c r="AC72" i="12" s="1"/>
  <c r="AF45" i="13"/>
  <c r="AG45" i="13"/>
  <c r="G40" i="9"/>
  <c r="G61" i="10"/>
  <c r="G59" i="10"/>
  <c r="AH17" i="13"/>
  <c r="AD3" i="13"/>
  <c r="AD5" i="13"/>
  <c r="AC3" i="13"/>
  <c r="AC5" i="13"/>
  <c r="E24" i="7"/>
  <c r="AY4" i="8"/>
  <c r="AY17" i="8"/>
  <c r="AY33" i="9"/>
  <c r="AY29" i="9"/>
  <c r="AY20" i="9"/>
  <c r="P37" i="11"/>
  <c r="G72" i="11"/>
  <c r="AY5" i="8"/>
  <c r="AY2" i="11"/>
  <c r="AY6" i="11"/>
  <c r="AY9" i="11"/>
  <c r="AY15" i="11"/>
  <c r="AY17" i="11"/>
  <c r="AY39" i="11"/>
  <c r="AY46" i="11"/>
  <c r="AY57" i="11"/>
  <c r="AY62" i="11"/>
  <c r="AY72" i="11"/>
  <c r="AY11" i="11"/>
  <c r="AY13" i="11"/>
  <c r="AY5" i="11"/>
  <c r="AY14" i="11"/>
  <c r="AY20" i="11"/>
  <c r="AY38" i="11"/>
  <c r="AY45" i="11"/>
  <c r="AY56" i="11"/>
  <c r="AY66" i="11"/>
  <c r="AY68" i="11"/>
  <c r="AY76" i="11"/>
  <c r="P97" i="12"/>
  <c r="G97" i="12"/>
  <c r="Z94" i="12"/>
  <c r="AA94" i="12"/>
  <c r="P54" i="12"/>
  <c r="G54" i="12"/>
  <c r="G101" i="9"/>
  <c r="AY11" i="8"/>
  <c r="AY36" i="9"/>
  <c r="AY32" i="9"/>
  <c r="AY19" i="9"/>
  <c r="Z78" i="11"/>
  <c r="AA78" i="11"/>
  <c r="G78" i="11"/>
  <c r="G90" i="12"/>
  <c r="Z90" i="12"/>
  <c r="G73" i="12"/>
  <c r="P73" i="12"/>
  <c r="E112" i="9"/>
  <c r="F112" i="9"/>
  <c r="P57" i="12"/>
  <c r="R57" i="12" s="1"/>
  <c r="P49" i="12"/>
  <c r="P39" i="12"/>
  <c r="AC39" i="12" s="1"/>
  <c r="AY34" i="12"/>
  <c r="G33" i="12"/>
  <c r="AY31" i="12"/>
  <c r="AY30" i="12"/>
  <c r="AY28" i="12"/>
  <c r="AY15" i="12"/>
  <c r="G26" i="12"/>
  <c r="X3" i="13"/>
  <c r="X5" i="13"/>
  <c r="E55" i="13"/>
  <c r="F55" i="13"/>
  <c r="E51" i="13"/>
  <c r="F51" i="13"/>
  <c r="E83" i="13"/>
  <c r="F83" i="13"/>
  <c r="AU101" i="9"/>
  <c r="E47" i="13"/>
  <c r="F47" i="13"/>
  <c r="E43" i="13"/>
  <c r="F43" i="13"/>
  <c r="E37" i="13"/>
  <c r="F37" i="13"/>
  <c r="E90" i="13"/>
  <c r="F90" i="13"/>
  <c r="E78" i="13"/>
  <c r="F78" i="13"/>
  <c r="E38" i="12"/>
  <c r="F38" i="12"/>
  <c r="E37" i="12"/>
  <c r="F37" i="12"/>
  <c r="E28" i="12"/>
  <c r="F28" i="12"/>
  <c r="E25" i="12"/>
  <c r="F25" i="12"/>
  <c r="AY11" i="12"/>
  <c r="E61" i="13"/>
  <c r="F61" i="13"/>
  <c r="E46" i="13"/>
  <c r="F46" i="13"/>
  <c r="AI112" i="8"/>
  <c r="AJ112" i="8"/>
  <c r="AK112" i="8"/>
  <c r="AI104" i="8"/>
  <c r="AJ104" i="8"/>
  <c r="AK104" i="8"/>
  <c r="AI107" i="8"/>
  <c r="AJ107" i="8"/>
  <c r="AK107" i="8"/>
  <c r="AI96" i="8"/>
  <c r="AJ96" i="8"/>
  <c r="AK96" i="8"/>
  <c r="AI99" i="8"/>
  <c r="AJ99" i="8"/>
  <c r="AK99" i="8"/>
  <c r="AF104" i="8"/>
  <c r="R112" i="8"/>
  <c r="AS95" i="8"/>
  <c r="AR95" i="8"/>
  <c r="AQ95" i="8"/>
  <c r="AP95" i="8"/>
  <c r="AO95" i="8"/>
  <c r="AN95" i="8"/>
  <c r="AM95" i="8"/>
  <c r="AL95" i="8"/>
  <c r="AT95" i="8"/>
  <c r="K105" i="8"/>
  <c r="AC105" i="8"/>
  <c r="AT109" i="8"/>
  <c r="AS109" i="8"/>
  <c r="AR109" i="8"/>
  <c r="AQ109" i="8"/>
  <c r="AP109" i="8"/>
  <c r="AO109" i="8"/>
  <c r="AN109" i="8"/>
  <c r="AM109" i="8"/>
  <c r="AL109" i="8"/>
  <c r="AS97" i="8"/>
  <c r="AR97" i="8"/>
  <c r="AQ97" i="8"/>
  <c r="AP97" i="8"/>
  <c r="AO97" i="8"/>
  <c r="AN97" i="8"/>
  <c r="AM97" i="8"/>
  <c r="AL97" i="8"/>
  <c r="AT97" i="8"/>
  <c r="AS100" i="8"/>
  <c r="AR100" i="8"/>
  <c r="AQ100" i="8"/>
  <c r="AP100" i="8"/>
  <c r="AO100" i="8"/>
  <c r="AN100" i="8"/>
  <c r="AM100" i="8"/>
  <c r="AL100" i="8"/>
  <c r="AT100" i="8"/>
  <c r="AF97" i="8"/>
  <c r="K103" i="8"/>
  <c r="AC103" i="8"/>
  <c r="K92" i="8"/>
  <c r="AC92" i="8"/>
  <c r="R92" i="8"/>
  <c r="AT108" i="8"/>
  <c r="AS108" i="8"/>
  <c r="AR108" i="8"/>
  <c r="AQ108" i="8"/>
  <c r="AP108" i="8"/>
  <c r="AO108" i="8"/>
  <c r="AN108" i="8"/>
  <c r="AM108" i="8"/>
  <c r="AL108" i="8"/>
  <c r="K95" i="8"/>
  <c r="AC95" i="8"/>
  <c r="K97" i="8"/>
  <c r="AC97" i="8"/>
  <c r="AF95" i="8"/>
  <c r="AS98" i="8"/>
  <c r="AR98" i="8"/>
  <c r="AQ98" i="8"/>
  <c r="AP98" i="8"/>
  <c r="AO98" i="8"/>
  <c r="AN98" i="8"/>
  <c r="AM98" i="8"/>
  <c r="AL98" i="8"/>
  <c r="AT98" i="8"/>
  <c r="AF106" i="8"/>
  <c r="AT102" i="8"/>
  <c r="AS102" i="8"/>
  <c r="AR102" i="8"/>
  <c r="AQ102" i="8"/>
  <c r="AP102" i="8"/>
  <c r="AO102" i="8"/>
  <c r="AN102" i="8"/>
  <c r="AM102" i="8"/>
  <c r="AL102" i="8"/>
  <c r="R111" i="8"/>
  <c r="K101" i="8"/>
  <c r="AC101" i="8"/>
  <c r="AC106" i="8"/>
  <c r="AF110" i="8"/>
  <c r="K112" i="8"/>
  <c r="AC112" i="8"/>
  <c r="AC104" i="8"/>
  <c r="K104" i="8"/>
  <c r="AC98" i="8"/>
  <c r="AS111" i="8"/>
  <c r="AR111" i="8"/>
  <c r="AQ111" i="8"/>
  <c r="AP111" i="8"/>
  <c r="AO111" i="8"/>
  <c r="AN111" i="8"/>
  <c r="AM111" i="8"/>
  <c r="AL111" i="8"/>
  <c r="AT111" i="8"/>
  <c r="AF101" i="8"/>
  <c r="AT94" i="8"/>
  <c r="AS94" i="8"/>
  <c r="AR94" i="8"/>
  <c r="AQ94" i="8"/>
  <c r="AP94" i="8"/>
  <c r="AO94" i="8"/>
  <c r="AN94" i="8"/>
  <c r="AM94" i="8"/>
  <c r="AL94" i="8"/>
  <c r="AF113" i="8"/>
  <c r="AF109" i="8"/>
  <c r="R100" i="8"/>
  <c r="K100" i="8"/>
  <c r="AC100" i="8"/>
  <c r="AT92" i="8"/>
  <c r="AS92" i="8"/>
  <c r="AR92" i="8"/>
  <c r="AQ92" i="8"/>
  <c r="AP92" i="8"/>
  <c r="AO92" i="8"/>
  <c r="AN92" i="8"/>
  <c r="AM92" i="8"/>
  <c r="AL92" i="8"/>
  <c r="K111" i="8"/>
  <c r="AC111" i="8"/>
  <c r="AF93" i="8"/>
  <c r="AT101" i="8"/>
  <c r="AS101" i="8"/>
  <c r="AR101" i="8"/>
  <c r="AQ101" i="8"/>
  <c r="AP101" i="8"/>
  <c r="AO101" i="8"/>
  <c r="AN101" i="8"/>
  <c r="AM101" i="8"/>
  <c r="AL101" i="8"/>
  <c r="AF94" i="8"/>
  <c r="AT113" i="8"/>
  <c r="AS113" i="8"/>
  <c r="AR113" i="8"/>
  <c r="AQ113" i="8"/>
  <c r="AP113" i="8"/>
  <c r="AO113" i="8"/>
  <c r="AN113" i="8"/>
  <c r="AM113" i="8"/>
  <c r="AL113" i="8"/>
  <c r="AT110" i="8"/>
  <c r="AS110" i="8"/>
  <c r="AR110" i="8"/>
  <c r="AQ110" i="8"/>
  <c r="AP110" i="8"/>
  <c r="AO110" i="8"/>
  <c r="AN110" i="8"/>
  <c r="AM110" i="8"/>
  <c r="AL110" i="8"/>
  <c r="AF96" i="8"/>
  <c r="AS106" i="8"/>
  <c r="AR106" i="8"/>
  <c r="AQ106" i="8"/>
  <c r="AP106" i="8"/>
  <c r="AO106" i="8"/>
  <c r="AN106" i="8"/>
  <c r="AM106" i="8"/>
  <c r="AL106" i="8"/>
  <c r="AT106" i="8"/>
  <c r="AC96" i="8"/>
  <c r="K96" i="8"/>
  <c r="AT93" i="8"/>
  <c r="AS93" i="8"/>
  <c r="AR93" i="8"/>
  <c r="AQ93" i="8"/>
  <c r="AP93" i="8"/>
  <c r="AO93" i="8"/>
  <c r="AN93" i="8"/>
  <c r="AM93" i="8"/>
  <c r="AL93" i="8"/>
  <c r="R103" i="8"/>
  <c r="AC109" i="8"/>
  <c r="K94" i="8"/>
  <c r="AC94" i="8"/>
  <c r="K113" i="8"/>
  <c r="AC113" i="8"/>
  <c r="AF98" i="8"/>
  <c r="AS105" i="8"/>
  <c r="AR105" i="8"/>
  <c r="AQ105" i="8"/>
  <c r="AP105" i="8"/>
  <c r="AO105" i="8"/>
  <c r="AN105" i="8"/>
  <c r="AM105" i="8"/>
  <c r="AL105" i="8"/>
  <c r="AT105" i="8"/>
  <c r="K108" i="8"/>
  <c r="AC108" i="8"/>
  <c r="R108" i="8"/>
  <c r="R105" i="8"/>
  <c r="K93" i="8"/>
  <c r="AC93" i="8"/>
  <c r="AS103" i="8"/>
  <c r="AR103" i="8"/>
  <c r="AQ103" i="8"/>
  <c r="AP103" i="8"/>
  <c r="AO103" i="8"/>
  <c r="AN103" i="8"/>
  <c r="AM103" i="8"/>
  <c r="AL103" i="8"/>
  <c r="AT103" i="8"/>
  <c r="AI108" i="12"/>
  <c r="AJ108" i="12"/>
  <c r="AK108" i="12"/>
  <c r="AI104" i="12"/>
  <c r="AH104" i="12"/>
  <c r="AA104" i="12"/>
  <c r="AJ104" i="12"/>
  <c r="AK104" i="12"/>
  <c r="AI112" i="12"/>
  <c r="AH112" i="12"/>
  <c r="AJ112" i="12"/>
  <c r="AK112" i="12"/>
  <c r="AI100" i="12"/>
  <c r="AH100" i="12"/>
  <c r="AA100" i="12"/>
  <c r="AE100" i="12"/>
  <c r="AJ100" i="12"/>
  <c r="AK100" i="12"/>
  <c r="AQ110" i="12"/>
  <c r="AP110" i="12"/>
  <c r="AO110" i="12"/>
  <c r="AN110" i="12"/>
  <c r="AM110" i="12"/>
  <c r="AL110" i="12"/>
  <c r="AR110" i="12"/>
  <c r="AS110" i="12"/>
  <c r="AT110" i="12"/>
  <c r="AT101" i="12"/>
  <c r="AS101" i="12"/>
  <c r="AR101" i="12"/>
  <c r="AQ101" i="12"/>
  <c r="AP101" i="12"/>
  <c r="AO101" i="12"/>
  <c r="AN101" i="12"/>
  <c r="AM101" i="12"/>
  <c r="AL101" i="12"/>
  <c r="AT109" i="12"/>
  <c r="AS109" i="12"/>
  <c r="AQ109" i="12"/>
  <c r="AP109" i="12"/>
  <c r="AO109" i="12"/>
  <c r="AN109" i="12"/>
  <c r="AM109" i="12"/>
  <c r="AL109" i="12"/>
  <c r="AR109" i="12"/>
  <c r="K100" i="12"/>
  <c r="K110" i="12"/>
  <c r="K112" i="12"/>
  <c r="AE112" i="12"/>
  <c r="R111" i="12"/>
  <c r="AF111" i="12" s="1"/>
  <c r="K107" i="12"/>
  <c r="AC107" i="12"/>
  <c r="AA112" i="12"/>
  <c r="AR111" i="12"/>
  <c r="AS111" i="12"/>
  <c r="AT111" i="12"/>
  <c r="AQ111" i="12"/>
  <c r="AP111" i="12"/>
  <c r="AO111" i="12"/>
  <c r="AN111" i="12"/>
  <c r="AM111" i="12"/>
  <c r="AL111" i="12"/>
  <c r="AT107" i="12"/>
  <c r="AS107" i="12"/>
  <c r="AR107" i="12"/>
  <c r="AQ107" i="12"/>
  <c r="AP107" i="12"/>
  <c r="AO107" i="12"/>
  <c r="AN107" i="12"/>
  <c r="AM107" i="12"/>
  <c r="AL107" i="12"/>
  <c r="AT106" i="12"/>
  <c r="AS106" i="12"/>
  <c r="AR106" i="12"/>
  <c r="AQ106" i="12"/>
  <c r="AP106" i="12"/>
  <c r="AO106" i="12"/>
  <c r="AN106" i="12"/>
  <c r="AM106" i="12"/>
  <c r="AL106" i="12"/>
  <c r="AS103" i="12"/>
  <c r="AR103" i="12"/>
  <c r="AQ103" i="12"/>
  <c r="AP103" i="12"/>
  <c r="AO103" i="12"/>
  <c r="AN103" i="12"/>
  <c r="AM103" i="12"/>
  <c r="AL103" i="12"/>
  <c r="AT103" i="12"/>
  <c r="K111" i="12"/>
  <c r="K108" i="12"/>
  <c r="AS102" i="12"/>
  <c r="AR102" i="12"/>
  <c r="AQ102" i="12"/>
  <c r="AP102" i="12"/>
  <c r="AO102" i="12"/>
  <c r="AN102" i="12"/>
  <c r="AM102" i="12"/>
  <c r="AL102" i="12"/>
  <c r="AT102" i="12"/>
  <c r="AT113" i="12"/>
  <c r="AS113" i="12"/>
  <c r="AR113" i="12"/>
  <c r="AQ113" i="12"/>
  <c r="AP113" i="12"/>
  <c r="AO113" i="12"/>
  <c r="AN113" i="12"/>
  <c r="AM113" i="12"/>
  <c r="AL113" i="12"/>
  <c r="K103" i="12"/>
  <c r="AC103" i="12"/>
  <c r="R107" i="12"/>
  <c r="AB104" i="12"/>
  <c r="K102" i="12"/>
  <c r="K105" i="12"/>
  <c r="AC105" i="12"/>
  <c r="K104" i="12"/>
  <c r="AC104" i="12"/>
  <c r="R105" i="12"/>
  <c r="K113" i="12"/>
  <c r="AF106" i="12"/>
  <c r="AR105" i="12"/>
  <c r="AQ105" i="12"/>
  <c r="AP105" i="12"/>
  <c r="AO105" i="12"/>
  <c r="AN105" i="12"/>
  <c r="AM105" i="12"/>
  <c r="AL105" i="12"/>
  <c r="AS105" i="12"/>
  <c r="AT105" i="12"/>
  <c r="AC106" i="12"/>
  <c r="K101" i="12"/>
  <c r="K109" i="12"/>
  <c r="AC109" i="12"/>
  <c r="AI110" i="11"/>
  <c r="AH110" i="11"/>
  <c r="AA110" i="11"/>
  <c r="AJ110" i="11"/>
  <c r="AK110" i="11"/>
  <c r="AI104" i="11"/>
  <c r="AH104" i="11"/>
  <c r="AJ104" i="11"/>
  <c r="AK104" i="11"/>
  <c r="AI102" i="11"/>
  <c r="AH102" i="11"/>
  <c r="AA102" i="11"/>
  <c r="AE102" i="11"/>
  <c r="AJ102" i="11"/>
  <c r="AK102" i="11"/>
  <c r="AI112" i="11"/>
  <c r="AJ112" i="11"/>
  <c r="AK112" i="11"/>
  <c r="K101" i="11"/>
  <c r="K111" i="11"/>
  <c r="AE104" i="11"/>
  <c r="K104" i="11"/>
  <c r="AQ105" i="11"/>
  <c r="AP105" i="11"/>
  <c r="AO105" i="11"/>
  <c r="AN105" i="11"/>
  <c r="AM105" i="11"/>
  <c r="AL105" i="11"/>
  <c r="AR105" i="11"/>
  <c r="AS105" i="11"/>
  <c r="AT105" i="11"/>
  <c r="AT101" i="11"/>
  <c r="AS101" i="11"/>
  <c r="AR101" i="11"/>
  <c r="AQ101" i="11"/>
  <c r="AP101" i="11"/>
  <c r="AO101" i="11"/>
  <c r="AN101" i="11"/>
  <c r="AM101" i="11"/>
  <c r="AL101" i="11"/>
  <c r="K109" i="11"/>
  <c r="K105" i="11"/>
  <c r="AR108" i="11"/>
  <c r="AQ108" i="11"/>
  <c r="AP108" i="11"/>
  <c r="AO108" i="11"/>
  <c r="AN108" i="11"/>
  <c r="AM108" i="11"/>
  <c r="AL108" i="11"/>
  <c r="AS108" i="11"/>
  <c r="AT108" i="11"/>
  <c r="K102" i="11"/>
  <c r="K112" i="11"/>
  <c r="AT109" i="11"/>
  <c r="AS109" i="11"/>
  <c r="AR109" i="11"/>
  <c r="AQ109" i="11"/>
  <c r="AP109" i="11"/>
  <c r="AO109" i="11"/>
  <c r="AN109" i="11"/>
  <c r="AM109" i="11"/>
  <c r="AL109" i="11"/>
  <c r="AT103" i="11"/>
  <c r="AS103" i="11"/>
  <c r="AR103" i="11"/>
  <c r="AQ103" i="11"/>
  <c r="AP103" i="11"/>
  <c r="AO103" i="11"/>
  <c r="AN103" i="11"/>
  <c r="AM103" i="11"/>
  <c r="AL103" i="11"/>
  <c r="K108" i="11"/>
  <c r="AT113" i="11"/>
  <c r="AS113" i="11"/>
  <c r="AR113" i="11"/>
  <c r="AQ113" i="11"/>
  <c r="AP113" i="11"/>
  <c r="AO113" i="11"/>
  <c r="AN113" i="11"/>
  <c r="AM113" i="11"/>
  <c r="AL113" i="11"/>
  <c r="K113" i="11"/>
  <c r="AA104" i="11"/>
  <c r="AR100" i="11"/>
  <c r="AQ100" i="11"/>
  <c r="AP100" i="11"/>
  <c r="AO100" i="11"/>
  <c r="AN100" i="11"/>
  <c r="AM100" i="11"/>
  <c r="AL100" i="11"/>
  <c r="AS100" i="11"/>
  <c r="AT100" i="11"/>
  <c r="K103" i="11"/>
  <c r="AT107" i="11"/>
  <c r="AS107" i="11"/>
  <c r="AR107" i="11"/>
  <c r="AQ107" i="11"/>
  <c r="AP107" i="11"/>
  <c r="AO107" i="11"/>
  <c r="AN107" i="11"/>
  <c r="AM107" i="11"/>
  <c r="AL107" i="11"/>
  <c r="AS106" i="11"/>
  <c r="AR106" i="11"/>
  <c r="AQ106" i="11"/>
  <c r="AP106" i="11"/>
  <c r="AO106" i="11"/>
  <c r="AN106" i="11"/>
  <c r="AM106" i="11"/>
  <c r="AL106" i="11"/>
  <c r="AT106" i="11"/>
  <c r="AE110" i="11"/>
  <c r="K110" i="11"/>
  <c r="K100" i="11"/>
  <c r="AT111" i="11"/>
  <c r="AS111" i="11"/>
  <c r="AR111" i="11"/>
  <c r="AQ111" i="11"/>
  <c r="AP111" i="11"/>
  <c r="AO111" i="11"/>
  <c r="AN111" i="11"/>
  <c r="AM111" i="11"/>
  <c r="AL111" i="11"/>
  <c r="K107" i="11"/>
  <c r="AI108" i="10"/>
  <c r="AJ108" i="10"/>
  <c r="AK108" i="10"/>
  <c r="AI112" i="10"/>
  <c r="AK112" i="10"/>
  <c r="AJ112" i="10"/>
  <c r="AI100" i="10"/>
  <c r="AH100" i="10"/>
  <c r="AA100" i="10"/>
  <c r="AE100" i="10"/>
  <c r="AJ100" i="10"/>
  <c r="AK100" i="10"/>
  <c r="AI104" i="10"/>
  <c r="AK104" i="10"/>
  <c r="AJ104" i="10"/>
  <c r="AT101" i="10"/>
  <c r="AS101" i="10"/>
  <c r="AR101" i="10"/>
  <c r="AQ101" i="10"/>
  <c r="AP101" i="10"/>
  <c r="AO101" i="10"/>
  <c r="AN101" i="10"/>
  <c r="AM101" i="10"/>
  <c r="AL101" i="10"/>
  <c r="K100" i="10"/>
  <c r="AT111" i="10"/>
  <c r="AS111" i="10"/>
  <c r="AR111" i="10"/>
  <c r="AQ111" i="10"/>
  <c r="AP111" i="10"/>
  <c r="AO111" i="10"/>
  <c r="AN111" i="10"/>
  <c r="AM111" i="10"/>
  <c r="AL111" i="10"/>
  <c r="AC106" i="10"/>
  <c r="K109" i="10"/>
  <c r="K112" i="10"/>
  <c r="K111" i="10"/>
  <c r="AC111" i="10"/>
  <c r="AS113" i="10"/>
  <c r="AR113" i="10"/>
  <c r="AQ113" i="10"/>
  <c r="AP113" i="10"/>
  <c r="AO113" i="10"/>
  <c r="AN113" i="10"/>
  <c r="AM113" i="10"/>
  <c r="AL113" i="10"/>
  <c r="AT113" i="10"/>
  <c r="AS110" i="10"/>
  <c r="AR110" i="10"/>
  <c r="AQ110" i="10"/>
  <c r="AP110" i="10"/>
  <c r="AO110" i="10"/>
  <c r="AN110" i="10"/>
  <c r="AM110" i="10"/>
  <c r="AL110" i="10"/>
  <c r="AT110" i="10"/>
  <c r="AS106" i="10"/>
  <c r="AR106" i="10"/>
  <c r="AQ106" i="10"/>
  <c r="AP106" i="10"/>
  <c r="AO106" i="10"/>
  <c r="AN106" i="10"/>
  <c r="AM106" i="10"/>
  <c r="AL106" i="10"/>
  <c r="AT106" i="10"/>
  <c r="AT109" i="10"/>
  <c r="AS109" i="10"/>
  <c r="AR109" i="10"/>
  <c r="AQ109" i="10"/>
  <c r="AP109" i="10"/>
  <c r="AO109" i="10"/>
  <c r="AN109" i="10"/>
  <c r="AM109" i="10"/>
  <c r="AL109" i="10"/>
  <c r="K113" i="10"/>
  <c r="AC110" i="10"/>
  <c r="K110" i="10"/>
  <c r="K108" i="10"/>
  <c r="AT107" i="10"/>
  <c r="AS107" i="10"/>
  <c r="AR107" i="10"/>
  <c r="AQ107" i="10"/>
  <c r="AP107" i="10"/>
  <c r="AO107" i="10"/>
  <c r="AN107" i="10"/>
  <c r="AM107" i="10"/>
  <c r="AL107" i="10"/>
  <c r="K101" i="10"/>
  <c r="AC101" i="10"/>
  <c r="AR105" i="10"/>
  <c r="AQ105" i="10"/>
  <c r="AP105" i="10"/>
  <c r="AO105" i="10"/>
  <c r="AN105" i="10"/>
  <c r="AM105" i="10"/>
  <c r="AL105" i="10"/>
  <c r="AS105" i="10"/>
  <c r="AT105" i="10"/>
  <c r="K103" i="10"/>
  <c r="K105" i="10"/>
  <c r="K104" i="10"/>
  <c r="AC104" i="10"/>
  <c r="R103" i="10"/>
  <c r="R104" i="10"/>
  <c r="AT103" i="10"/>
  <c r="AS103" i="10"/>
  <c r="AR103" i="10"/>
  <c r="AQ103" i="10"/>
  <c r="AP103" i="10"/>
  <c r="AO103" i="10"/>
  <c r="AN103" i="10"/>
  <c r="AM103" i="10"/>
  <c r="AL103" i="10"/>
  <c r="R101" i="10"/>
  <c r="AF101" i="10" s="1"/>
  <c r="AT102" i="10"/>
  <c r="AS102" i="10"/>
  <c r="AR102" i="10"/>
  <c r="AQ102" i="10"/>
  <c r="AP102" i="10"/>
  <c r="AO102" i="10"/>
  <c r="AN102" i="10"/>
  <c r="AM102" i="10"/>
  <c r="AL102" i="10"/>
  <c r="K102" i="10"/>
  <c r="AF111" i="10"/>
  <c r="AJ82" i="9"/>
  <c r="AI82" i="9"/>
  <c r="AH82" i="9"/>
  <c r="AA82" i="9"/>
  <c r="AE82" i="9"/>
  <c r="AK82" i="9"/>
  <c r="BB6" i="12"/>
  <c r="BA6" i="12"/>
  <c r="BB20" i="8"/>
  <c r="BA20" i="8"/>
  <c r="AJ39" i="11"/>
  <c r="AI39" i="11"/>
  <c r="AK39" i="11"/>
  <c r="BA22" i="8"/>
  <c r="BB22" i="8"/>
  <c r="AI79" i="11"/>
  <c r="AJ79" i="11"/>
  <c r="AK79" i="11"/>
  <c r="AJ26" i="9"/>
  <c r="AI26" i="9"/>
  <c r="AK26" i="9"/>
  <c r="AF86" i="8"/>
  <c r="BA74" i="9"/>
  <c r="AZ74" i="9"/>
  <c r="AX74" i="9"/>
  <c r="BB74" i="9"/>
  <c r="AI54" i="11"/>
  <c r="AH54" i="11"/>
  <c r="AJ54" i="11"/>
  <c r="AK54" i="11"/>
  <c r="BA28" i="9"/>
  <c r="BB28" i="9"/>
  <c r="AF48" i="8"/>
  <c r="AK61" i="9"/>
  <c r="AI61" i="9"/>
  <c r="AJ61" i="9"/>
  <c r="AF60" i="8"/>
  <c r="BB19" i="9"/>
  <c r="BA19" i="9"/>
  <c r="AZ19" i="9"/>
  <c r="AX19" i="9"/>
  <c r="BA58" i="9"/>
  <c r="BB58" i="9"/>
  <c r="AK85" i="11"/>
  <c r="AI85" i="11"/>
  <c r="AH85" i="11"/>
  <c r="AJ85" i="11"/>
  <c r="BB36" i="9"/>
  <c r="BA36" i="9"/>
  <c r="AT109" i="9"/>
  <c r="AS109" i="9"/>
  <c r="AR109" i="9"/>
  <c r="AQ109" i="9"/>
  <c r="AP109" i="9"/>
  <c r="AO109" i="9"/>
  <c r="AN109" i="9"/>
  <c r="AM109" i="9"/>
  <c r="AL109" i="9"/>
  <c r="AJ75" i="9"/>
  <c r="AI75" i="9"/>
  <c r="AK75" i="9"/>
  <c r="AI50" i="11"/>
  <c r="AJ50" i="11"/>
  <c r="AK50" i="11"/>
  <c r="BA64" i="9"/>
  <c r="AZ64" i="9"/>
  <c r="AX64" i="9"/>
  <c r="BB64" i="9"/>
  <c r="BA42" i="9"/>
  <c r="AZ42" i="9"/>
  <c r="AX42" i="9"/>
  <c r="BB42" i="9"/>
  <c r="AQ29" i="13"/>
  <c r="AO29" i="13"/>
  <c r="AP29" i="13"/>
  <c r="AI36" i="11"/>
  <c r="AH36" i="11"/>
  <c r="AA36" i="11"/>
  <c r="AK36" i="11"/>
  <c r="AJ36" i="11"/>
  <c r="AF78" i="13"/>
  <c r="G78" i="13"/>
  <c r="BA78" i="13"/>
  <c r="J33" i="12"/>
  <c r="AE33" i="12"/>
  <c r="K72" i="12"/>
  <c r="AE72" i="12"/>
  <c r="AU102" i="9"/>
  <c r="Z102" i="9"/>
  <c r="G102" i="9"/>
  <c r="G30" i="2"/>
  <c r="P30" i="2"/>
  <c r="AF46" i="13"/>
  <c r="G46" i="13"/>
  <c r="BA46" i="13"/>
  <c r="AF90" i="13"/>
  <c r="G90" i="13"/>
  <c r="BA90" i="13"/>
  <c r="AF55" i="13"/>
  <c r="G55" i="13"/>
  <c r="BA55" i="13"/>
  <c r="K90" i="12"/>
  <c r="K101" i="9"/>
  <c r="G103" i="9"/>
  <c r="AU103" i="9"/>
  <c r="Z103" i="9"/>
  <c r="Z108" i="9"/>
  <c r="G108" i="9"/>
  <c r="AU108" i="9"/>
  <c r="R71" i="11"/>
  <c r="R58" i="12"/>
  <c r="AB58" i="12" s="1"/>
  <c r="AC58" i="12"/>
  <c r="AE74" i="11"/>
  <c r="P54" i="2"/>
  <c r="G54" i="2"/>
  <c r="P37" i="8"/>
  <c r="R37" i="8"/>
  <c r="Z37" i="8"/>
  <c r="AU37" i="8"/>
  <c r="G37" i="8"/>
  <c r="AU47" i="8"/>
  <c r="Z47" i="8"/>
  <c r="G47" i="8"/>
  <c r="P47" i="8"/>
  <c r="K83" i="10"/>
  <c r="R83" i="10"/>
  <c r="AF83" i="10" s="1"/>
  <c r="AC83" i="10"/>
  <c r="F43" i="3"/>
  <c r="E20" i="5"/>
  <c r="BK46" i="8"/>
  <c r="BJ46" i="8"/>
  <c r="BI46" i="8"/>
  <c r="BH46" i="8"/>
  <c r="BG46" i="8"/>
  <c r="BF46" i="8"/>
  <c r="BE46" i="8"/>
  <c r="BD46" i="8"/>
  <c r="BC46" i="8"/>
  <c r="BB4" i="9"/>
  <c r="BA4" i="9"/>
  <c r="AZ4" i="9"/>
  <c r="AX4" i="9"/>
  <c r="AT91" i="8"/>
  <c r="AS91" i="8"/>
  <c r="AR91" i="8"/>
  <c r="AQ91" i="8"/>
  <c r="AP91" i="8"/>
  <c r="AO91" i="8"/>
  <c r="AN91" i="8"/>
  <c r="AM91" i="8"/>
  <c r="AL91" i="8"/>
  <c r="S87" i="3"/>
  <c r="S74" i="3"/>
  <c r="AZ77" i="9"/>
  <c r="AX77" i="9"/>
  <c r="AZ34" i="9"/>
  <c r="AX34" i="9"/>
  <c r="AZ70" i="9"/>
  <c r="AX70" i="9"/>
  <c r="AH65" i="9"/>
  <c r="AA65" i="9"/>
  <c r="AE65" i="9"/>
  <c r="AZ31" i="9"/>
  <c r="AX31" i="9"/>
  <c r="AT23" i="11"/>
  <c r="AS23" i="11"/>
  <c r="AR23" i="11"/>
  <c r="AQ23" i="11"/>
  <c r="AP23" i="11"/>
  <c r="AO23" i="11"/>
  <c r="AN23" i="11"/>
  <c r="AM23" i="11"/>
  <c r="AL23" i="11"/>
  <c r="AT21" i="10"/>
  <c r="AR21" i="10"/>
  <c r="AQ21" i="10"/>
  <c r="AP21" i="10"/>
  <c r="AO21" i="10"/>
  <c r="AN21" i="10"/>
  <c r="AM21" i="10"/>
  <c r="AL21" i="10"/>
  <c r="AS21" i="10"/>
  <c r="J43" i="11"/>
  <c r="AE43" i="11"/>
  <c r="I31" i="11"/>
  <c r="AC31" i="11"/>
  <c r="AH96" i="9"/>
  <c r="AA96" i="9"/>
  <c r="AE96" i="9"/>
  <c r="AH98" i="9"/>
  <c r="AA98" i="9"/>
  <c r="AE98" i="9"/>
  <c r="AH81" i="9"/>
  <c r="AA81" i="9"/>
  <c r="AE81" i="9"/>
  <c r="AZ16" i="10"/>
  <c r="AX16" i="10"/>
  <c r="AZ28" i="11"/>
  <c r="AX28" i="11"/>
  <c r="BF79" i="13"/>
  <c r="BD79" i="13"/>
  <c r="AH63" i="10"/>
  <c r="AZ51" i="10"/>
  <c r="AX51" i="10"/>
  <c r="AH57" i="12"/>
  <c r="AA57" i="12"/>
  <c r="AE57" i="12"/>
  <c r="AN36" i="13"/>
  <c r="AG36" i="13"/>
  <c r="AH88" i="12"/>
  <c r="AN72" i="13"/>
  <c r="AG72" i="13"/>
  <c r="AK72" i="13"/>
  <c r="BF44" i="13"/>
  <c r="BD44" i="13"/>
  <c r="AZ13" i="10"/>
  <c r="AX13" i="10"/>
  <c r="AN69" i="13"/>
  <c r="AG77" i="13"/>
  <c r="AZ84" i="12"/>
  <c r="AX84" i="12"/>
  <c r="AH44" i="11"/>
  <c r="AZ48" i="11"/>
  <c r="AX48" i="11"/>
  <c r="AZ25" i="10"/>
  <c r="AX25" i="10"/>
  <c r="AH45" i="11"/>
  <c r="AA45" i="11"/>
  <c r="AE45" i="11"/>
  <c r="BF3" i="13"/>
  <c r="BD3" i="13"/>
  <c r="AZ81" i="10"/>
  <c r="AX81" i="10"/>
  <c r="AZ42" i="10"/>
  <c r="AX42" i="10"/>
  <c r="BF35" i="13"/>
  <c r="BD35" i="13"/>
  <c r="AH51" i="12"/>
  <c r="AH47" i="10"/>
  <c r="AA47" i="10"/>
  <c r="AE47" i="10"/>
  <c r="AH42" i="10"/>
  <c r="AZ67" i="12"/>
  <c r="AX67" i="12"/>
  <c r="AH70" i="10"/>
  <c r="G37" i="2"/>
  <c r="P37" i="2"/>
  <c r="K86" i="8"/>
  <c r="AC86" i="8"/>
  <c r="G89" i="3"/>
  <c r="P89" i="3"/>
  <c r="S89" i="3"/>
  <c r="AT28" i="8"/>
  <c r="AS28" i="8"/>
  <c r="AR28" i="8"/>
  <c r="AQ28" i="8"/>
  <c r="AP28" i="8"/>
  <c r="AO28" i="8"/>
  <c r="AN28" i="8"/>
  <c r="AM28" i="8"/>
  <c r="AL28" i="8"/>
  <c r="K90" i="3"/>
  <c r="S90" i="3"/>
  <c r="AF91" i="8"/>
  <c r="AF87" i="8"/>
  <c r="I29" i="11"/>
  <c r="AE29" i="11"/>
  <c r="AT28" i="11"/>
  <c r="AS28" i="11"/>
  <c r="AR28" i="11"/>
  <c r="AQ28" i="11"/>
  <c r="AP28" i="11"/>
  <c r="AO28" i="11"/>
  <c r="AN28" i="11"/>
  <c r="AM28" i="11"/>
  <c r="AL28" i="11"/>
  <c r="AS84" i="11"/>
  <c r="AR84" i="11"/>
  <c r="AQ84" i="11"/>
  <c r="AP84" i="11"/>
  <c r="AO84" i="11"/>
  <c r="AN84" i="11"/>
  <c r="AM84" i="11"/>
  <c r="AL84" i="11"/>
  <c r="AT84" i="11"/>
  <c r="AT56" i="11"/>
  <c r="AS56" i="11"/>
  <c r="AR56" i="11"/>
  <c r="AQ56" i="11"/>
  <c r="AP56" i="11"/>
  <c r="AO56" i="11"/>
  <c r="AN56" i="11"/>
  <c r="AM56" i="11"/>
  <c r="AL56" i="11"/>
  <c r="AZ26" i="10"/>
  <c r="AX26" i="10"/>
  <c r="AH81" i="10"/>
  <c r="AA81" i="10"/>
  <c r="AE81" i="10"/>
  <c r="AH52" i="10"/>
  <c r="AZ9" i="10"/>
  <c r="AX9" i="10"/>
  <c r="AH37" i="10"/>
  <c r="AH85" i="10"/>
  <c r="AA85" i="10"/>
  <c r="AH35" i="10"/>
  <c r="AH78" i="10"/>
  <c r="AH53" i="10"/>
  <c r="AA53" i="10"/>
  <c r="AE53" i="10"/>
  <c r="AG49" i="13"/>
  <c r="AZ48" i="10"/>
  <c r="AX48" i="10"/>
  <c r="AK60" i="13"/>
  <c r="AM60" i="13"/>
  <c r="AZ6" i="10"/>
  <c r="AX6" i="10"/>
  <c r="AH30" i="10"/>
  <c r="AA69" i="12"/>
  <c r="AB69" i="12"/>
  <c r="AH33" i="10"/>
  <c r="AA33" i="10"/>
  <c r="AE33" i="10"/>
  <c r="AA81" i="11"/>
  <c r="AH71" i="10"/>
  <c r="AA71" i="10"/>
  <c r="AE71" i="10"/>
  <c r="AA63" i="11"/>
  <c r="R39" i="12"/>
  <c r="G111" i="9"/>
  <c r="AU111" i="9"/>
  <c r="Z111" i="9"/>
  <c r="K85" i="10"/>
  <c r="R85" i="10"/>
  <c r="AD85" i="10" s="1"/>
  <c r="AC85" i="10"/>
  <c r="AE85" i="10"/>
  <c r="P31" i="8"/>
  <c r="AC31" i="8"/>
  <c r="Z31" i="8"/>
  <c r="AU31" i="8"/>
  <c r="G24" i="8"/>
  <c r="AU24" i="8"/>
  <c r="Z24" i="8"/>
  <c r="P24" i="8"/>
  <c r="Z63" i="8"/>
  <c r="AU63" i="8"/>
  <c r="G63" i="8"/>
  <c r="P63" i="8"/>
  <c r="BK80" i="8"/>
  <c r="BJ80" i="8"/>
  <c r="BI80" i="8"/>
  <c r="BH80" i="8"/>
  <c r="BG80" i="8"/>
  <c r="BF80" i="8"/>
  <c r="BE80" i="8"/>
  <c r="BD80" i="8"/>
  <c r="BC80" i="8"/>
  <c r="K75" i="8"/>
  <c r="AC75" i="8"/>
  <c r="R84" i="8"/>
  <c r="AC84" i="8"/>
  <c r="AF43" i="13"/>
  <c r="G43" i="13"/>
  <c r="BA43" i="13"/>
  <c r="I26" i="12"/>
  <c r="R26" i="12"/>
  <c r="AB26" i="12" s="1"/>
  <c r="AE26" i="12"/>
  <c r="R49" i="12"/>
  <c r="AC49" i="12"/>
  <c r="R54" i="12"/>
  <c r="AF54" i="12" s="1"/>
  <c r="K59" i="10"/>
  <c r="R59" i="10"/>
  <c r="AD59" i="10" s="1"/>
  <c r="AC59" i="10"/>
  <c r="K98" i="12"/>
  <c r="AC98" i="12"/>
  <c r="AE98" i="12"/>
  <c r="Z101" i="9"/>
  <c r="P101" i="9"/>
  <c r="G109" i="9"/>
  <c r="P110" i="9"/>
  <c r="AH86" i="10"/>
  <c r="AA86" i="10"/>
  <c r="AE86" i="10"/>
  <c r="AZ45" i="10"/>
  <c r="AX45" i="10"/>
  <c r="AZ3" i="10"/>
  <c r="AX3" i="10"/>
  <c r="AZ37" i="10"/>
  <c r="AX37" i="10"/>
  <c r="AZ62" i="10"/>
  <c r="AX62" i="10"/>
  <c r="AH40" i="10"/>
  <c r="AH56" i="10"/>
  <c r="AZ18" i="10"/>
  <c r="AX18" i="10"/>
  <c r="AZ70" i="10"/>
  <c r="AX70" i="10"/>
  <c r="AH49" i="10"/>
  <c r="AH73" i="10"/>
  <c r="AH50" i="10"/>
  <c r="AZ68" i="10"/>
  <c r="AX68" i="10"/>
  <c r="AZ46" i="10"/>
  <c r="AX46" i="10"/>
  <c r="AH66" i="10"/>
  <c r="AZ22" i="10"/>
  <c r="AX22" i="10"/>
  <c r="AZ72" i="10"/>
  <c r="AX72" i="10"/>
  <c r="AH87" i="10"/>
  <c r="AZ55" i="10"/>
  <c r="AX55" i="10"/>
  <c r="AH83" i="10"/>
  <c r="AA83" i="10"/>
  <c r="AE83" i="10"/>
  <c r="AH69" i="10"/>
  <c r="AZ65" i="10"/>
  <c r="AX65" i="10"/>
  <c r="AH28" i="10"/>
  <c r="AA28" i="10"/>
  <c r="AE28" i="10"/>
  <c r="AH57" i="10"/>
  <c r="AA57" i="10"/>
  <c r="AE57" i="10"/>
  <c r="AZ2" i="10"/>
  <c r="AX2" i="10"/>
  <c r="AZ15" i="10"/>
  <c r="AX15" i="10"/>
  <c r="AH67" i="10"/>
  <c r="AZ31" i="10"/>
  <c r="AX31" i="10"/>
  <c r="AH84" i="10"/>
  <c r="AH25" i="10"/>
  <c r="AZ69" i="10"/>
  <c r="AX69" i="10"/>
  <c r="AZ23" i="10"/>
  <c r="AX23" i="10"/>
  <c r="AH31" i="10"/>
  <c r="AZ29" i="10"/>
  <c r="AX29" i="10"/>
  <c r="AZ64" i="10"/>
  <c r="AX64" i="10"/>
  <c r="AH62" i="10"/>
  <c r="AZ27" i="10"/>
  <c r="AX27" i="10"/>
  <c r="AZ53" i="10"/>
  <c r="AX53" i="10"/>
  <c r="AZ8" i="10"/>
  <c r="AX8" i="10"/>
  <c r="AH94" i="10"/>
  <c r="AH26" i="10"/>
  <c r="AZ10" i="10"/>
  <c r="AX10" i="10"/>
  <c r="AH38" i="10"/>
  <c r="AH45" i="10"/>
  <c r="AZ17" i="10"/>
  <c r="AX17" i="10"/>
  <c r="AZ78" i="10"/>
  <c r="AX78" i="10"/>
  <c r="AH79" i="10"/>
  <c r="AA79" i="10"/>
  <c r="AE79" i="10"/>
  <c r="AH76" i="10"/>
  <c r="AH54" i="10"/>
  <c r="AH91" i="10"/>
  <c r="AZ44" i="10"/>
  <c r="AX44" i="10"/>
  <c r="AH51" i="10"/>
  <c r="AZ66" i="10"/>
  <c r="AX66" i="10"/>
  <c r="AH68" i="10"/>
  <c r="AZ73" i="10"/>
  <c r="AX73" i="10"/>
  <c r="AZ79" i="10"/>
  <c r="AX79" i="10"/>
  <c r="AH43" i="10"/>
  <c r="AZ57" i="10"/>
  <c r="AX57" i="10"/>
  <c r="AZ39" i="10"/>
  <c r="AX39" i="10"/>
  <c r="AH77" i="10"/>
  <c r="AH39" i="10"/>
  <c r="AH95" i="10"/>
  <c r="AZ35" i="10"/>
  <c r="AX35" i="10"/>
  <c r="AH75" i="10"/>
  <c r="AH74" i="10"/>
  <c r="AZ20" i="10"/>
  <c r="AX20" i="10"/>
  <c r="AZ54" i="10"/>
  <c r="AX54" i="10"/>
  <c r="AZ21" i="10"/>
  <c r="AX21" i="10"/>
  <c r="AH61" i="10"/>
  <c r="AA61" i="10"/>
  <c r="AZ12" i="10"/>
  <c r="AX12" i="10"/>
  <c r="K99" i="10"/>
  <c r="AC99" i="10"/>
  <c r="K86" i="10"/>
  <c r="AC86" i="10"/>
  <c r="R86" i="10"/>
  <c r="K81" i="10"/>
  <c r="R81" i="10"/>
  <c r="AC81" i="10"/>
  <c r="G38" i="2"/>
  <c r="P38" i="2"/>
  <c r="K88" i="8"/>
  <c r="AC88" i="8"/>
  <c r="Z85" i="8"/>
  <c r="AU85" i="8"/>
  <c r="P85" i="8"/>
  <c r="R85" i="8"/>
  <c r="G85" i="8"/>
  <c r="P46" i="8"/>
  <c r="R46" i="8"/>
  <c r="G46" i="8"/>
  <c r="Z46" i="8"/>
  <c r="AU46" i="8"/>
  <c r="J47" i="10"/>
  <c r="AC47" i="10"/>
  <c r="G38" i="8"/>
  <c r="P38" i="8"/>
  <c r="Z38" i="8"/>
  <c r="AU38" i="8"/>
  <c r="Z55" i="8"/>
  <c r="U55" i="8"/>
  <c r="P55" i="8"/>
  <c r="AC55" i="8"/>
  <c r="AU55" i="8"/>
  <c r="R62" i="8"/>
  <c r="K95" i="10"/>
  <c r="R95" i="10"/>
  <c r="AB95" i="10" s="1"/>
  <c r="R34" i="8"/>
  <c r="AT84" i="8"/>
  <c r="AS84" i="8"/>
  <c r="AR84" i="8"/>
  <c r="AQ84" i="8"/>
  <c r="AP84" i="8"/>
  <c r="AO84" i="8"/>
  <c r="AN84" i="8"/>
  <c r="AM84" i="8"/>
  <c r="AL84" i="8"/>
  <c r="AC91" i="8"/>
  <c r="K91" i="8"/>
  <c r="AZ61" i="9"/>
  <c r="AX61" i="9"/>
  <c r="AZ7" i="9"/>
  <c r="AX7" i="9"/>
  <c r="AH50" i="9"/>
  <c r="AA50" i="9"/>
  <c r="AE50" i="9"/>
  <c r="AH43" i="9"/>
  <c r="AA43" i="9"/>
  <c r="AE43" i="9"/>
  <c r="AZ67" i="9"/>
  <c r="AX67" i="9"/>
  <c r="AH42" i="9"/>
  <c r="AA42" i="9"/>
  <c r="AE42" i="9"/>
  <c r="AZ17" i="9"/>
  <c r="AX17" i="9"/>
  <c r="AZ12" i="9"/>
  <c r="AX12" i="9"/>
  <c r="J47" i="11"/>
  <c r="AT27" i="11"/>
  <c r="AS27" i="11"/>
  <c r="AR27" i="11"/>
  <c r="AQ27" i="11"/>
  <c r="AP27" i="11"/>
  <c r="AO27" i="11"/>
  <c r="AN27" i="11"/>
  <c r="AM27" i="11"/>
  <c r="AL27" i="11"/>
  <c r="R28" i="10"/>
  <c r="AD28" i="10" s="1"/>
  <c r="AH33" i="9"/>
  <c r="AA33" i="9"/>
  <c r="AE33" i="9"/>
  <c r="AZ59" i="9"/>
  <c r="AX59" i="9"/>
  <c r="AT23" i="10"/>
  <c r="AS23" i="10"/>
  <c r="AR23" i="10"/>
  <c r="AQ23" i="10"/>
  <c r="AP23" i="10"/>
  <c r="AO23" i="10"/>
  <c r="AN23" i="10"/>
  <c r="AM23" i="10"/>
  <c r="AL23" i="10"/>
  <c r="AM81" i="13"/>
  <c r="AK81" i="13"/>
  <c r="AZ14" i="10"/>
  <c r="AX14" i="10"/>
  <c r="BF20" i="13"/>
  <c r="BD20" i="13"/>
  <c r="AZ40" i="12"/>
  <c r="AX40" i="12"/>
  <c r="AN70" i="13"/>
  <c r="AH29" i="10"/>
  <c r="AH44" i="10"/>
  <c r="AH88" i="11"/>
  <c r="AZ11" i="10"/>
  <c r="AX11" i="10"/>
  <c r="AH24" i="10"/>
  <c r="AH55" i="10"/>
  <c r="AA55" i="10"/>
  <c r="AE55" i="10"/>
  <c r="AH75" i="12"/>
  <c r="AZ20" i="11"/>
  <c r="AX20" i="11"/>
  <c r="AZ68" i="12"/>
  <c r="AX68" i="12"/>
  <c r="AZ60" i="10"/>
  <c r="AX60" i="10"/>
  <c r="AZ83" i="10"/>
  <c r="AX83" i="10"/>
  <c r="AZ4" i="11"/>
  <c r="AX4" i="11"/>
  <c r="AZ74" i="11"/>
  <c r="AX74" i="11"/>
  <c r="AZ40" i="10"/>
  <c r="AX40" i="10"/>
  <c r="AZ64" i="12"/>
  <c r="AX64" i="12"/>
  <c r="AZ52" i="12"/>
  <c r="AX52" i="12"/>
  <c r="AZ49" i="10"/>
  <c r="AX49" i="10"/>
  <c r="AZ49" i="11"/>
  <c r="AX49" i="11"/>
  <c r="AH82" i="10"/>
  <c r="AN59" i="13"/>
  <c r="AH60" i="11"/>
  <c r="AF37" i="13"/>
  <c r="G37" i="13"/>
  <c r="BA37" i="13"/>
  <c r="AC54" i="12"/>
  <c r="J54" i="12"/>
  <c r="AE54" i="12"/>
  <c r="P25" i="12"/>
  <c r="G25" i="12"/>
  <c r="Z25" i="12"/>
  <c r="AU25" i="12"/>
  <c r="J61" i="10"/>
  <c r="R61" i="10"/>
  <c r="AC61" i="10"/>
  <c r="AE61" i="10"/>
  <c r="AT107" i="9"/>
  <c r="AS107" i="9"/>
  <c r="AR107" i="9"/>
  <c r="AQ107" i="9"/>
  <c r="AP107" i="9"/>
  <c r="AO107" i="9"/>
  <c r="AN107" i="9"/>
  <c r="AM107" i="9"/>
  <c r="AL107" i="9"/>
  <c r="K106" i="9"/>
  <c r="AC92" i="12"/>
  <c r="R92" i="12"/>
  <c r="AF92" i="12" s="1"/>
  <c r="K96" i="10"/>
  <c r="AC96" i="10"/>
  <c r="R96" i="10"/>
  <c r="I68" i="10"/>
  <c r="R68" i="10"/>
  <c r="AC68" i="10"/>
  <c r="J69" i="10"/>
  <c r="AE69" i="10"/>
  <c r="R69" i="10"/>
  <c r="AC69" i="10"/>
  <c r="K60" i="8"/>
  <c r="AC60" i="8"/>
  <c r="J51" i="8"/>
  <c r="R51" i="8"/>
  <c r="AC51" i="8"/>
  <c r="P41" i="8"/>
  <c r="R41" i="8"/>
  <c r="AU41" i="8"/>
  <c r="G41" i="8"/>
  <c r="Z41" i="8"/>
  <c r="AU81" i="8"/>
  <c r="P81" i="8"/>
  <c r="G81" i="8"/>
  <c r="Z81" i="8"/>
  <c r="G82" i="8"/>
  <c r="Z82" i="8"/>
  <c r="P82" i="8"/>
  <c r="R82" i="8"/>
  <c r="AU82" i="8"/>
  <c r="P32" i="8"/>
  <c r="Z32" i="8"/>
  <c r="G32" i="8"/>
  <c r="AU32" i="8"/>
  <c r="AT79" i="8"/>
  <c r="AS79" i="8"/>
  <c r="AR79" i="8"/>
  <c r="AQ79" i="8"/>
  <c r="AP79" i="8"/>
  <c r="AO79" i="8"/>
  <c r="AN79" i="8"/>
  <c r="AM79" i="8"/>
  <c r="AL79" i="8"/>
  <c r="G36" i="2"/>
  <c r="P36" i="2"/>
  <c r="J62" i="8"/>
  <c r="AC62" i="8"/>
  <c r="AA95" i="10"/>
  <c r="AE95" i="10"/>
  <c r="I22" i="9"/>
  <c r="AE22" i="9"/>
  <c r="AT31" i="9"/>
  <c r="AS31" i="9"/>
  <c r="AR31" i="9"/>
  <c r="AQ31" i="9"/>
  <c r="AP31" i="9"/>
  <c r="AO31" i="9"/>
  <c r="AN31" i="9"/>
  <c r="AM31" i="9"/>
  <c r="AL31" i="9"/>
  <c r="J34" i="8"/>
  <c r="AC34" i="8"/>
  <c r="AT74" i="8"/>
  <c r="AS74" i="8"/>
  <c r="AR74" i="8"/>
  <c r="AQ74" i="8"/>
  <c r="AP74" i="8"/>
  <c r="AO74" i="8"/>
  <c r="AN74" i="8"/>
  <c r="AM74" i="8"/>
  <c r="AL74" i="8"/>
  <c r="AF69" i="8"/>
  <c r="AK23" i="9"/>
  <c r="AJ23" i="9"/>
  <c r="AI23" i="9"/>
  <c r="AH23" i="9"/>
  <c r="AA23" i="9"/>
  <c r="AE23" i="9"/>
  <c r="AF93" i="12"/>
  <c r="AB93" i="12"/>
  <c r="AD93" i="12"/>
  <c r="AI59" i="11"/>
  <c r="AK59" i="11"/>
  <c r="AJ59" i="11"/>
  <c r="AT47" i="11"/>
  <c r="AS47" i="11"/>
  <c r="AR47" i="11"/>
  <c r="AQ47" i="11"/>
  <c r="AP47" i="11"/>
  <c r="AO47" i="11"/>
  <c r="AN47" i="11"/>
  <c r="AM47" i="11"/>
  <c r="AL47" i="11"/>
  <c r="AJ91" i="11"/>
  <c r="AI91" i="11"/>
  <c r="AK91" i="11"/>
  <c r="AC28" i="10"/>
  <c r="I28" i="10"/>
  <c r="AT25" i="11"/>
  <c r="AS25" i="11"/>
  <c r="AR25" i="11"/>
  <c r="AQ25" i="11"/>
  <c r="AP25" i="11"/>
  <c r="AO25" i="11"/>
  <c r="AN25" i="11"/>
  <c r="AM25" i="11"/>
  <c r="AL25" i="11"/>
  <c r="K84" i="11"/>
  <c r="J56" i="11"/>
  <c r="R27" i="10"/>
  <c r="AF27" i="10" s="1"/>
  <c r="AC27" i="10"/>
  <c r="AF24" i="12"/>
  <c r="AH93" i="9"/>
  <c r="AA93" i="9"/>
  <c r="AE93" i="9"/>
  <c r="AH60" i="10"/>
  <c r="AG28" i="13"/>
  <c r="AA41" i="11"/>
  <c r="AH88" i="10"/>
  <c r="AZ43" i="10"/>
  <c r="AX43" i="10"/>
  <c r="AA34" i="11"/>
  <c r="AH46" i="10"/>
  <c r="AZ61" i="10"/>
  <c r="AX61" i="10"/>
  <c r="AG92" i="13"/>
  <c r="AZ59" i="10"/>
  <c r="AX59" i="10"/>
  <c r="AZ82" i="10"/>
  <c r="AX82" i="10"/>
  <c r="AH48" i="11"/>
  <c r="AZ7" i="10"/>
  <c r="AX7" i="10"/>
  <c r="AF61" i="13"/>
  <c r="G61" i="13"/>
  <c r="BA61" i="13"/>
  <c r="K78" i="11"/>
  <c r="AE78" i="11"/>
  <c r="AF47" i="13"/>
  <c r="G47" i="13"/>
  <c r="BA47" i="13"/>
  <c r="AF98" i="12"/>
  <c r="AB98" i="12"/>
  <c r="AD98" i="12"/>
  <c r="P28" i="12"/>
  <c r="Z28" i="12"/>
  <c r="G28" i="12"/>
  <c r="AU28" i="12"/>
  <c r="AU110" i="9"/>
  <c r="AU112" i="9"/>
  <c r="Z112" i="9"/>
  <c r="G112" i="9"/>
  <c r="J40" i="9"/>
  <c r="AE40" i="9"/>
  <c r="Z92" i="9"/>
  <c r="P92" i="9"/>
  <c r="R92" i="9" s="1"/>
  <c r="Z105" i="9"/>
  <c r="G105" i="9"/>
  <c r="AU105" i="9"/>
  <c r="Z104" i="9"/>
  <c r="G104" i="9"/>
  <c r="AU104" i="9"/>
  <c r="P104" i="9"/>
  <c r="R104" i="9" s="1"/>
  <c r="AF104" i="9" s="1"/>
  <c r="G46" i="2"/>
  <c r="P46" i="2"/>
  <c r="K94" i="12"/>
  <c r="AE94" i="12"/>
  <c r="K89" i="10"/>
  <c r="AC89" i="10"/>
  <c r="R89" i="10"/>
  <c r="J77" i="10"/>
  <c r="AC77" i="10"/>
  <c r="R77" i="10"/>
  <c r="AF77" i="10" s="1"/>
  <c r="K79" i="10"/>
  <c r="AC79" i="10"/>
  <c r="R79" i="10"/>
  <c r="AA68" i="10"/>
  <c r="AE68" i="10"/>
  <c r="AA69" i="10"/>
  <c r="Z71" i="8"/>
  <c r="P71" i="8"/>
  <c r="AU71" i="8"/>
  <c r="G71" i="8"/>
  <c r="Z22" i="8"/>
  <c r="P22" i="8"/>
  <c r="AU22" i="8"/>
  <c r="G22" i="8"/>
  <c r="Z68" i="8"/>
  <c r="P68" i="8"/>
  <c r="AU68" i="8"/>
  <c r="G68" i="8"/>
  <c r="AC79" i="8"/>
  <c r="R79" i="8"/>
  <c r="J39" i="10"/>
  <c r="J54" i="8"/>
  <c r="AC54" i="8"/>
  <c r="AH35" i="9"/>
  <c r="AA35" i="9"/>
  <c r="AE35" i="9"/>
  <c r="AH88" i="9"/>
  <c r="AA88" i="9"/>
  <c r="AE88" i="9"/>
  <c r="AH68" i="9"/>
  <c r="AA68" i="9"/>
  <c r="AE68" i="9"/>
  <c r="AZ38" i="9"/>
  <c r="AX38" i="9"/>
  <c r="AZ32" i="9"/>
  <c r="AX32" i="9"/>
  <c r="AD82" i="12"/>
  <c r="AF36" i="12"/>
  <c r="AB36" i="12"/>
  <c r="AD36" i="12"/>
  <c r="AH70" i="9"/>
  <c r="AA70" i="9"/>
  <c r="AE70" i="9"/>
  <c r="AF50" i="12"/>
  <c r="AD50" i="12"/>
  <c r="J32" i="11"/>
  <c r="AZ21" i="9"/>
  <c r="AX21" i="9"/>
  <c r="AS27" i="10"/>
  <c r="AR27" i="10"/>
  <c r="AQ27" i="10"/>
  <c r="AP27" i="10"/>
  <c r="AO27" i="10"/>
  <c r="AN27" i="10"/>
  <c r="AM27" i="10"/>
  <c r="AL27" i="10"/>
  <c r="AT27" i="10"/>
  <c r="AZ51" i="9"/>
  <c r="AX51" i="9"/>
  <c r="AH99" i="9"/>
  <c r="AA99" i="9"/>
  <c r="AE99" i="9"/>
  <c r="AC23" i="10"/>
  <c r="AZ85" i="10"/>
  <c r="AX85" i="10"/>
  <c r="AZ70" i="11"/>
  <c r="AX70" i="11"/>
  <c r="AH22" i="12"/>
  <c r="AZ41" i="10"/>
  <c r="AX41" i="10"/>
  <c r="AZ5" i="10"/>
  <c r="AX5" i="10"/>
  <c r="AZ85" i="11"/>
  <c r="AX85" i="11"/>
  <c r="AH67" i="11"/>
  <c r="AA67" i="11"/>
  <c r="AE67" i="11"/>
  <c r="AZ39" i="11"/>
  <c r="AX39" i="11"/>
  <c r="AM44" i="13"/>
  <c r="AK44" i="13"/>
  <c r="AZ67" i="10"/>
  <c r="AX67" i="10"/>
  <c r="AE51" i="11"/>
  <c r="AZ26" i="12"/>
  <c r="AX26" i="12"/>
  <c r="AH90" i="12"/>
  <c r="AH92" i="10"/>
  <c r="AZ74" i="10"/>
  <c r="AX74" i="10"/>
  <c r="AZ56" i="10"/>
  <c r="AX56" i="10"/>
  <c r="AN87" i="13"/>
  <c r="AH89" i="10"/>
  <c r="AA89" i="10"/>
  <c r="AE89" i="10"/>
  <c r="AH70" i="12"/>
  <c r="AH69" i="11"/>
  <c r="AZ36" i="10"/>
  <c r="AX36" i="10"/>
  <c r="AT101" i="9"/>
  <c r="AS101" i="9"/>
  <c r="AR101" i="9"/>
  <c r="AQ101" i="9"/>
  <c r="AP101" i="9"/>
  <c r="AO101" i="9"/>
  <c r="AN101" i="9"/>
  <c r="AM101" i="9"/>
  <c r="AL101" i="9"/>
  <c r="K97" i="12"/>
  <c r="AE97" i="12"/>
  <c r="AM45" i="13"/>
  <c r="AK45" i="13"/>
  <c r="AU113" i="9"/>
  <c r="Z113" i="9"/>
  <c r="G113" i="9"/>
  <c r="AA77" i="10"/>
  <c r="AE77" i="10"/>
  <c r="K91" i="10"/>
  <c r="AC91" i="10"/>
  <c r="R91" i="10"/>
  <c r="K75" i="10"/>
  <c r="AC75" i="10"/>
  <c r="R75" i="10"/>
  <c r="AF99" i="12"/>
  <c r="AD99" i="12"/>
  <c r="Z58" i="8"/>
  <c r="AU58" i="8"/>
  <c r="P58" i="8"/>
  <c r="R58" i="8"/>
  <c r="G58" i="8"/>
  <c r="AT35" i="8"/>
  <c r="AS35" i="8"/>
  <c r="AR35" i="8"/>
  <c r="AQ35" i="8"/>
  <c r="AP35" i="8"/>
  <c r="AO35" i="8"/>
  <c r="AN35" i="8"/>
  <c r="AM35" i="8"/>
  <c r="AL35" i="8"/>
  <c r="AF78" i="12"/>
  <c r="I15" i="13"/>
  <c r="J12" i="13"/>
  <c r="J13" i="13"/>
  <c r="AT32" i="11"/>
  <c r="AS32" i="11"/>
  <c r="AR32" i="11"/>
  <c r="AQ32" i="11"/>
  <c r="AP32" i="11"/>
  <c r="AO32" i="11"/>
  <c r="AN32" i="11"/>
  <c r="AM32" i="11"/>
  <c r="AL32" i="11"/>
  <c r="AT92" i="11"/>
  <c r="AS92" i="11"/>
  <c r="AR92" i="11"/>
  <c r="AQ92" i="11"/>
  <c r="AP92" i="11"/>
  <c r="AO92" i="11"/>
  <c r="AN92" i="11"/>
  <c r="AM92" i="11"/>
  <c r="AL92" i="11"/>
  <c r="AF31" i="11"/>
  <c r="AZ34" i="10"/>
  <c r="AX34" i="10"/>
  <c r="AH36" i="10"/>
  <c r="AZ86" i="10"/>
  <c r="AX86" i="10"/>
  <c r="AH22" i="10"/>
  <c r="AG64" i="13"/>
  <c r="AZ71" i="10"/>
  <c r="AX71" i="10"/>
  <c r="AH41" i="10"/>
  <c r="AZ80" i="10"/>
  <c r="AX80" i="10"/>
  <c r="AH59" i="10"/>
  <c r="AA59" i="10"/>
  <c r="AE59" i="10"/>
  <c r="AA68" i="11"/>
  <c r="AZ33" i="10"/>
  <c r="AX33" i="10"/>
  <c r="AH96" i="10"/>
  <c r="AA96" i="10"/>
  <c r="AE96" i="10"/>
  <c r="AZ30" i="10"/>
  <c r="AX30" i="10"/>
  <c r="AG35" i="13"/>
  <c r="AH97" i="10"/>
  <c r="AZ47" i="10"/>
  <c r="AX47" i="10"/>
  <c r="AG91" i="13"/>
  <c r="AH80" i="10"/>
  <c r="AH93" i="10"/>
  <c r="AZ75" i="10"/>
  <c r="AX75" i="10"/>
  <c r="AZ38" i="10"/>
  <c r="AX38" i="10"/>
  <c r="G37" i="12"/>
  <c r="Z37" i="12"/>
  <c r="P37" i="12"/>
  <c r="AU37" i="12"/>
  <c r="K72" i="11"/>
  <c r="AE72" i="11"/>
  <c r="K110" i="9"/>
  <c r="Z100" i="9"/>
  <c r="AU100" i="9"/>
  <c r="G100" i="9"/>
  <c r="R90" i="8"/>
  <c r="AC90" i="8"/>
  <c r="K90" i="8"/>
  <c r="P66" i="8"/>
  <c r="R66" i="8"/>
  <c r="AU66" i="8"/>
  <c r="G66" i="8"/>
  <c r="Z66" i="8"/>
  <c r="J48" i="8"/>
  <c r="AC48" i="8"/>
  <c r="AJ90" i="9"/>
  <c r="AK90" i="9"/>
  <c r="AI90" i="9"/>
  <c r="AA39" i="10"/>
  <c r="AE39" i="10"/>
  <c r="AF35" i="8"/>
  <c r="G38" i="12"/>
  <c r="P38" i="12"/>
  <c r="R38" i="12" s="1"/>
  <c r="Z38" i="12"/>
  <c r="AU38" i="12"/>
  <c r="G83" i="13"/>
  <c r="AF83" i="13"/>
  <c r="BA83" i="13"/>
  <c r="K73" i="12"/>
  <c r="AE73" i="12"/>
  <c r="R72" i="12"/>
  <c r="AB72" i="12" s="1"/>
  <c r="Z106" i="9"/>
  <c r="AU106" i="9"/>
  <c r="Z107" i="9"/>
  <c r="G107" i="9"/>
  <c r="J62" i="11"/>
  <c r="AE62" i="11"/>
  <c r="J70" i="11"/>
  <c r="AE70" i="11"/>
  <c r="P97" i="9"/>
  <c r="R97" i="9" s="1"/>
  <c r="AB97" i="9" s="1"/>
  <c r="P53" i="9"/>
  <c r="AC53" i="9" s="1"/>
  <c r="P51" i="9"/>
  <c r="AC51" i="9" s="1"/>
  <c r="P45" i="9"/>
  <c r="AC45" i="9" s="1"/>
  <c r="P80" i="9"/>
  <c r="R80" i="9" s="1"/>
  <c r="AF80" i="9" s="1"/>
  <c r="P98" i="9"/>
  <c r="R98" i="9" s="1"/>
  <c r="AB98" i="9" s="1"/>
  <c r="P42" i="9"/>
  <c r="P83" i="9"/>
  <c r="R83" i="9" s="1"/>
  <c r="AD83" i="9" s="1"/>
  <c r="P28" i="9"/>
  <c r="P65" i="9"/>
  <c r="P70" i="9"/>
  <c r="AC70" i="9" s="1"/>
  <c r="P50" i="9"/>
  <c r="P44" i="9"/>
  <c r="R44" i="9" s="1"/>
  <c r="AB44" i="9" s="1"/>
  <c r="P39" i="9"/>
  <c r="R39" i="9" s="1"/>
  <c r="P35" i="9"/>
  <c r="P59" i="9"/>
  <c r="P76" i="9"/>
  <c r="AC76" i="9" s="1"/>
  <c r="P81" i="9"/>
  <c r="R81" i="9" s="1"/>
  <c r="AD81" i="9" s="1"/>
  <c r="P34" i="9"/>
  <c r="P38" i="9"/>
  <c r="AC38" i="9" s="1"/>
  <c r="P47" i="9"/>
  <c r="AC47" i="9" s="1"/>
  <c r="P62" i="9"/>
  <c r="P54" i="9"/>
  <c r="P64" i="9"/>
  <c r="P84" i="9"/>
  <c r="R84" i="9" s="1"/>
  <c r="P21" i="9"/>
  <c r="AC21" i="9" s="1"/>
  <c r="P36" i="9"/>
  <c r="P43" i="9"/>
  <c r="AC43" i="9" s="1"/>
  <c r="P75" i="9"/>
  <c r="AC75" i="9" s="1"/>
  <c r="P68" i="9"/>
  <c r="AA91" i="10"/>
  <c r="AE91" i="10"/>
  <c r="AA75" i="10"/>
  <c r="AE75" i="10"/>
  <c r="P89" i="8"/>
  <c r="R89" i="8"/>
  <c r="Z89" i="8"/>
  <c r="AU89" i="8"/>
  <c r="G89" i="8"/>
  <c r="K99" i="12"/>
  <c r="AC99" i="12"/>
  <c r="AE99" i="12"/>
  <c r="Z77" i="8"/>
  <c r="AU77" i="8"/>
  <c r="G77" i="8"/>
  <c r="P77" i="8"/>
  <c r="R77" i="8"/>
  <c r="J64" i="11"/>
  <c r="AE64" i="11"/>
  <c r="P64" i="3"/>
  <c r="S64" i="3"/>
  <c r="G64" i="3"/>
  <c r="K64" i="3"/>
  <c r="P88" i="8"/>
  <c r="R88" i="8"/>
  <c r="Z88" i="8"/>
  <c r="AU88" i="8"/>
  <c r="S78" i="3"/>
  <c r="AC45" i="8"/>
  <c r="J45" i="8"/>
  <c r="AT70" i="8"/>
  <c r="AS70" i="8"/>
  <c r="AR70" i="8"/>
  <c r="AQ70" i="8"/>
  <c r="AP70" i="8"/>
  <c r="AO70" i="8"/>
  <c r="AN70" i="8"/>
  <c r="AM70" i="8"/>
  <c r="AL70" i="8"/>
  <c r="R54" i="8"/>
  <c r="AH21" i="9"/>
  <c r="AA21" i="9"/>
  <c r="AE21" i="9"/>
  <c r="AH76" i="9"/>
  <c r="AA76" i="9"/>
  <c r="AE76" i="9"/>
  <c r="AH46" i="9"/>
  <c r="AA46" i="9"/>
  <c r="AE46" i="9"/>
  <c r="AH73" i="9"/>
  <c r="AA73" i="9"/>
  <c r="AE73" i="9"/>
  <c r="J36" i="13"/>
  <c r="AM36" i="13"/>
  <c r="AK36" i="13"/>
  <c r="AZ40" i="9"/>
  <c r="AX40" i="9"/>
  <c r="AZ26" i="9"/>
  <c r="AX26" i="9"/>
  <c r="K72" i="13"/>
  <c r="AH49" i="9"/>
  <c r="AA49" i="9"/>
  <c r="AE49" i="9"/>
  <c r="J36" i="11"/>
  <c r="AE36" i="11"/>
  <c r="AC92" i="11"/>
  <c r="AT86" i="11"/>
  <c r="AS86" i="11"/>
  <c r="AR86" i="11"/>
  <c r="AQ86" i="11"/>
  <c r="AP86" i="11"/>
  <c r="AO86" i="11"/>
  <c r="AN86" i="11"/>
  <c r="AM86" i="11"/>
  <c r="AL86" i="11"/>
  <c r="K94" i="11"/>
  <c r="AE94" i="11"/>
  <c r="AN79" i="13"/>
  <c r="AZ63" i="12"/>
  <c r="AX63" i="12"/>
  <c r="AZ24" i="10"/>
  <c r="AX24" i="10"/>
  <c r="AZ28" i="10"/>
  <c r="AX28" i="10"/>
  <c r="AZ62" i="12"/>
  <c r="AX62" i="12"/>
  <c r="AH52" i="12"/>
  <c r="AH72" i="10"/>
  <c r="AZ5" i="11"/>
  <c r="AX5" i="11"/>
  <c r="AZ58" i="10"/>
  <c r="AX58" i="10"/>
  <c r="AN96" i="13"/>
  <c r="AZ16" i="12"/>
  <c r="AX16" i="12"/>
  <c r="AH48" i="10"/>
  <c r="BF52" i="13"/>
  <c r="BD52" i="13"/>
  <c r="AZ63" i="10"/>
  <c r="AX63" i="10"/>
  <c r="AH98" i="10"/>
  <c r="AZ8" i="12"/>
  <c r="AX8" i="12"/>
  <c r="AH90" i="10"/>
  <c r="BF62" i="13"/>
  <c r="BD62" i="13"/>
  <c r="AH64" i="10"/>
  <c r="BF69" i="13"/>
  <c r="BD69" i="13"/>
  <c r="AH32" i="10"/>
  <c r="AH34" i="10"/>
  <c r="AH89" i="11"/>
  <c r="AZ52" i="10"/>
  <c r="AX52" i="10"/>
  <c r="AZ40" i="11"/>
  <c r="AX40" i="11"/>
  <c r="AZ32" i="10"/>
  <c r="AX32" i="10"/>
  <c r="AZ76" i="10"/>
  <c r="AX76" i="10"/>
  <c r="AF51" i="13"/>
  <c r="G51" i="13"/>
  <c r="BA51" i="13"/>
  <c r="AA90" i="12"/>
  <c r="AE90" i="12"/>
  <c r="P109" i="9"/>
  <c r="R109" i="9" s="1"/>
  <c r="AF109" i="9" s="1"/>
  <c r="Z109" i="9"/>
  <c r="AC43" i="12"/>
  <c r="R43" i="12"/>
  <c r="AF43" i="12" s="1"/>
  <c r="K87" i="12"/>
  <c r="AE87" i="12"/>
  <c r="AC41" i="12"/>
  <c r="R41" i="12"/>
  <c r="P59" i="8"/>
  <c r="Z59" i="8"/>
  <c r="AU59" i="8"/>
  <c r="Z56" i="8"/>
  <c r="P56" i="8"/>
  <c r="G56" i="8"/>
  <c r="AU56" i="8"/>
  <c r="G59" i="8"/>
  <c r="BA2" i="9"/>
  <c r="BB2" i="9"/>
  <c r="G51" i="2"/>
  <c r="P51" i="2"/>
  <c r="R75" i="8"/>
  <c r="J78" i="3"/>
  <c r="AF45" i="8"/>
  <c r="AC30" i="8"/>
  <c r="AT78" i="8"/>
  <c r="AS78" i="8"/>
  <c r="AR78" i="8"/>
  <c r="AQ78" i="8"/>
  <c r="AP78" i="8"/>
  <c r="AO78" i="8"/>
  <c r="AN78" i="8"/>
  <c r="AM78" i="8"/>
  <c r="AL78" i="8"/>
  <c r="J35" i="8"/>
  <c r="AC35" i="8"/>
  <c r="AT54" i="8"/>
  <c r="AS54" i="8"/>
  <c r="AR54" i="8"/>
  <c r="AQ54" i="8"/>
  <c r="AP54" i="8"/>
  <c r="AO54" i="8"/>
  <c r="AN54" i="8"/>
  <c r="AM54" i="8"/>
  <c r="AL54" i="8"/>
  <c r="AH45" i="9"/>
  <c r="AA45" i="9"/>
  <c r="AE45" i="9"/>
  <c r="K58" i="11"/>
  <c r="AE58" i="11"/>
  <c r="I23" i="11"/>
  <c r="I21" i="10"/>
  <c r="AC21" i="10"/>
  <c r="AH79" i="9"/>
  <c r="AA79" i="9"/>
  <c r="AE79" i="9"/>
  <c r="AR31" i="11"/>
  <c r="AQ31" i="11"/>
  <c r="AP31" i="11"/>
  <c r="AO31" i="11"/>
  <c r="AN31" i="11"/>
  <c r="AM31" i="11"/>
  <c r="AL31" i="11"/>
  <c r="AT31" i="11"/>
  <c r="AS31" i="11"/>
  <c r="K97" i="11"/>
  <c r="AE97" i="11"/>
  <c r="AB71" i="10"/>
  <c r="AZ84" i="10"/>
  <c r="AX84" i="10"/>
  <c r="AG38" i="13"/>
  <c r="AH58" i="10"/>
  <c r="AH87" i="11"/>
  <c r="AH65" i="10"/>
  <c r="AH34" i="12"/>
  <c r="AZ50" i="10"/>
  <c r="AX50" i="10"/>
  <c r="AA59" i="12"/>
  <c r="AZ4" i="10"/>
  <c r="AX4" i="10"/>
  <c r="AH99" i="10"/>
  <c r="AA99" i="10"/>
  <c r="AE99" i="10"/>
  <c r="AH40" i="11"/>
  <c r="AZ77" i="10"/>
  <c r="AX77" i="10"/>
  <c r="AA68" i="12"/>
  <c r="AB68" i="12"/>
  <c r="AA66" i="12"/>
  <c r="AB66" i="12"/>
  <c r="AK106" i="8"/>
  <c r="AJ106" i="8"/>
  <c r="AI106" i="8"/>
  <c r="AI94" i="8"/>
  <c r="AJ94" i="8"/>
  <c r="AK94" i="8"/>
  <c r="AK98" i="8"/>
  <c r="AJ98" i="8"/>
  <c r="AI98" i="8"/>
  <c r="AI97" i="8"/>
  <c r="AJ97" i="8"/>
  <c r="AK97" i="8"/>
  <c r="AI110" i="8"/>
  <c r="AJ110" i="8"/>
  <c r="AK110" i="8"/>
  <c r="AI92" i="8"/>
  <c r="AJ92" i="8"/>
  <c r="AK92" i="8"/>
  <c r="AI109" i="8"/>
  <c r="AJ109" i="8"/>
  <c r="AK109" i="8"/>
  <c r="AI113" i="8"/>
  <c r="AJ113" i="8"/>
  <c r="AK113" i="8"/>
  <c r="AJ111" i="8"/>
  <c r="AK111" i="8"/>
  <c r="AI111" i="8"/>
  <c r="AJ103" i="8"/>
  <c r="AK103" i="8"/>
  <c r="AI103" i="8"/>
  <c r="AI105" i="8"/>
  <c r="AJ105" i="8"/>
  <c r="AK105" i="8"/>
  <c r="AK93" i="8"/>
  <c r="AI93" i="8"/>
  <c r="AJ93" i="8"/>
  <c r="AK101" i="8"/>
  <c r="AI101" i="8"/>
  <c r="AJ101" i="8"/>
  <c r="AI102" i="8"/>
  <c r="AJ102" i="8"/>
  <c r="AK102" i="8"/>
  <c r="AJ95" i="8"/>
  <c r="AK95" i="8"/>
  <c r="AI95" i="8"/>
  <c r="AI108" i="8"/>
  <c r="AJ108" i="8"/>
  <c r="AK108" i="8"/>
  <c r="AI100" i="8"/>
  <c r="AJ100" i="8"/>
  <c r="AK100" i="8"/>
  <c r="AF92" i="8"/>
  <c r="AF100" i="8"/>
  <c r="AF105" i="8"/>
  <c r="AF103" i="8"/>
  <c r="AF111" i="8"/>
  <c r="AF112" i="8"/>
  <c r="AF108" i="8"/>
  <c r="AJ111" i="12"/>
  <c r="AK111" i="12"/>
  <c r="AI111" i="12"/>
  <c r="AI105" i="12"/>
  <c r="AH105" i="12"/>
  <c r="AA105" i="12"/>
  <c r="AE105" i="12"/>
  <c r="AJ105" i="12"/>
  <c r="AK105" i="12"/>
  <c r="AI113" i="12"/>
  <c r="AJ113" i="12"/>
  <c r="AK113" i="12"/>
  <c r="AK109" i="12"/>
  <c r="AI109" i="12"/>
  <c r="AJ109" i="12"/>
  <c r="AI110" i="12"/>
  <c r="AH110" i="12"/>
  <c r="AJ110" i="12"/>
  <c r="AK110" i="12"/>
  <c r="AJ103" i="12"/>
  <c r="AK103" i="12"/>
  <c r="AI103" i="12"/>
  <c r="AI102" i="12"/>
  <c r="AJ102" i="12"/>
  <c r="AK102" i="12"/>
  <c r="AK106" i="12"/>
  <c r="AJ106" i="12"/>
  <c r="AI106" i="12"/>
  <c r="AH106" i="12"/>
  <c r="AK101" i="12"/>
  <c r="AI101" i="12"/>
  <c r="AH101" i="12"/>
  <c r="AJ101" i="12"/>
  <c r="AE104" i="12"/>
  <c r="AI107" i="12"/>
  <c r="AH107" i="12"/>
  <c r="AA107" i="12"/>
  <c r="AE107" i="12"/>
  <c r="AJ107" i="12"/>
  <c r="AK107" i="12"/>
  <c r="AH108" i="12"/>
  <c r="AA108" i="12"/>
  <c r="AE108" i="12"/>
  <c r="AF105" i="12"/>
  <c r="AD105" i="12"/>
  <c r="AF107" i="12"/>
  <c r="AB107" i="12"/>
  <c r="AJ103" i="11"/>
  <c r="AK103" i="11"/>
  <c r="AI103" i="11"/>
  <c r="AK101" i="11"/>
  <c r="AI101" i="11"/>
  <c r="AJ101" i="11"/>
  <c r="AJ111" i="11"/>
  <c r="AK111" i="11"/>
  <c r="AI111" i="11"/>
  <c r="AH111" i="11"/>
  <c r="AA111" i="11"/>
  <c r="AE111" i="11"/>
  <c r="AI108" i="11"/>
  <c r="AH108" i="11"/>
  <c r="AA108" i="11"/>
  <c r="AE108" i="11"/>
  <c r="AJ108" i="11"/>
  <c r="AK108" i="11"/>
  <c r="AI109" i="11"/>
  <c r="AH109" i="11"/>
  <c r="AK109" i="11"/>
  <c r="AJ109" i="11"/>
  <c r="AI107" i="11"/>
  <c r="AH107" i="11"/>
  <c r="AJ107" i="11"/>
  <c r="AK107" i="11"/>
  <c r="AI113" i="11"/>
  <c r="AH113" i="11"/>
  <c r="AJ113" i="11"/>
  <c r="AK113" i="11"/>
  <c r="AK106" i="11"/>
  <c r="AJ106" i="11"/>
  <c r="AI106" i="11"/>
  <c r="AH106" i="11"/>
  <c r="AI100" i="11"/>
  <c r="AJ100" i="11"/>
  <c r="AK100" i="11"/>
  <c r="AI105" i="11"/>
  <c r="AJ105" i="11"/>
  <c r="AK105" i="11"/>
  <c r="AH112" i="11"/>
  <c r="AA112" i="11"/>
  <c r="AE112" i="11"/>
  <c r="AJ103" i="10"/>
  <c r="AK103" i="10"/>
  <c r="AI103" i="10"/>
  <c r="AH103" i="10"/>
  <c r="AA103" i="10"/>
  <c r="AE103" i="10"/>
  <c r="AI107" i="10"/>
  <c r="AK107" i="10"/>
  <c r="AJ107" i="10"/>
  <c r="AJ111" i="10"/>
  <c r="AK111" i="10"/>
  <c r="AI111" i="10"/>
  <c r="AK106" i="10"/>
  <c r="AI106" i="10"/>
  <c r="AH106" i="10"/>
  <c r="AJ106" i="10"/>
  <c r="AI102" i="10"/>
  <c r="AJ102" i="10"/>
  <c r="AK102" i="10"/>
  <c r="AI110" i="10"/>
  <c r="AJ110" i="10"/>
  <c r="AK110" i="10"/>
  <c r="AJ101" i="10"/>
  <c r="AK101" i="10"/>
  <c r="AI101" i="10"/>
  <c r="AI105" i="10"/>
  <c r="AH105" i="10"/>
  <c r="AA105" i="10"/>
  <c r="AE105" i="10"/>
  <c r="AJ105" i="10"/>
  <c r="AK105" i="10"/>
  <c r="AI113" i="10"/>
  <c r="AJ113" i="10"/>
  <c r="AK113" i="10"/>
  <c r="AI109" i="10"/>
  <c r="AJ109" i="10"/>
  <c r="AK109" i="10"/>
  <c r="AH108" i="10"/>
  <c r="AD104" i="10"/>
  <c r="AH104" i="10"/>
  <c r="AA104" i="10"/>
  <c r="AE104" i="10"/>
  <c r="AH112" i="10"/>
  <c r="AB103" i="10"/>
  <c r="AI35" i="8"/>
  <c r="AJ35" i="8"/>
  <c r="AK35" i="8"/>
  <c r="AJ86" i="11"/>
  <c r="AI86" i="11"/>
  <c r="AH86" i="11"/>
  <c r="AA86" i="11"/>
  <c r="AE86" i="11"/>
  <c r="AK86" i="11"/>
  <c r="AI23" i="10"/>
  <c r="AH23" i="10"/>
  <c r="AA23" i="10"/>
  <c r="AE23" i="10"/>
  <c r="AJ23" i="10"/>
  <c r="AK23" i="10"/>
  <c r="AJ84" i="8"/>
  <c r="AI84" i="8"/>
  <c r="AK84" i="8"/>
  <c r="AJ84" i="11"/>
  <c r="AK84" i="11"/>
  <c r="AI84" i="11"/>
  <c r="AH84" i="11"/>
  <c r="AA84" i="11"/>
  <c r="AE84" i="11"/>
  <c r="AI23" i="11"/>
  <c r="AH23" i="11"/>
  <c r="AJ23" i="11"/>
  <c r="AK23" i="11"/>
  <c r="AK91" i="8"/>
  <c r="AI91" i="8"/>
  <c r="AJ91" i="8"/>
  <c r="AJ74" i="8"/>
  <c r="AI74" i="8"/>
  <c r="AK74" i="8"/>
  <c r="AI28" i="11"/>
  <c r="AK28" i="11"/>
  <c r="AJ28" i="11"/>
  <c r="AJ31" i="11"/>
  <c r="AK31" i="11"/>
  <c r="AI31" i="11"/>
  <c r="AH31" i="11"/>
  <c r="AK54" i="8"/>
  <c r="AJ54" i="8"/>
  <c r="AI54" i="8"/>
  <c r="AJ27" i="11"/>
  <c r="AI27" i="11"/>
  <c r="AH27" i="11"/>
  <c r="AK27" i="11"/>
  <c r="AK101" i="9"/>
  <c r="AI101" i="9"/>
  <c r="AJ101" i="9"/>
  <c r="AJ107" i="9"/>
  <c r="AK107" i="9"/>
  <c r="AI107" i="9"/>
  <c r="AH107" i="9"/>
  <c r="BB46" i="8"/>
  <c r="BA46" i="8"/>
  <c r="AI32" i="11"/>
  <c r="AJ32" i="11"/>
  <c r="AK32" i="11"/>
  <c r="AJ25" i="11"/>
  <c r="AK25" i="11"/>
  <c r="AI25" i="11"/>
  <c r="AH25" i="11"/>
  <c r="AA25" i="11"/>
  <c r="AE25" i="11"/>
  <c r="AI47" i="11"/>
  <c r="AH47" i="11"/>
  <c r="AA47" i="11"/>
  <c r="AE47" i="11"/>
  <c r="AJ47" i="11"/>
  <c r="AK47" i="11"/>
  <c r="AJ31" i="9"/>
  <c r="AI31" i="9"/>
  <c r="AH31" i="9"/>
  <c r="AA31" i="9"/>
  <c r="AE31" i="9"/>
  <c r="AK31" i="9"/>
  <c r="AJ28" i="8"/>
  <c r="AI28" i="8"/>
  <c r="AK28" i="8"/>
  <c r="AI21" i="10"/>
  <c r="AK21" i="10"/>
  <c r="AJ21" i="10"/>
  <c r="AK70" i="8"/>
  <c r="AI70" i="8"/>
  <c r="AJ70" i="8"/>
  <c r="AI92" i="11"/>
  <c r="AJ92" i="11"/>
  <c r="AK92" i="11"/>
  <c r="AI79" i="8"/>
  <c r="AJ79" i="8"/>
  <c r="AK79" i="8"/>
  <c r="BB80" i="8"/>
  <c r="BA80" i="8"/>
  <c r="AJ56" i="11"/>
  <c r="AI56" i="11"/>
  <c r="AH56" i="11"/>
  <c r="AA56" i="11"/>
  <c r="AE56" i="11"/>
  <c r="AK56" i="11"/>
  <c r="AI109" i="9"/>
  <c r="AJ109" i="9"/>
  <c r="AK109" i="9"/>
  <c r="AK78" i="8"/>
  <c r="AI78" i="8"/>
  <c r="AJ78" i="8"/>
  <c r="AJ27" i="10"/>
  <c r="AI27" i="10"/>
  <c r="AK27" i="10"/>
  <c r="AC81" i="8"/>
  <c r="K81" i="8"/>
  <c r="AA66" i="10"/>
  <c r="AB66" i="10"/>
  <c r="K108" i="9"/>
  <c r="AA87" i="11"/>
  <c r="AF77" i="8"/>
  <c r="AB58" i="10"/>
  <c r="AA58" i="10"/>
  <c r="J51" i="2"/>
  <c r="S51" i="2"/>
  <c r="U51" i="2"/>
  <c r="AT59" i="8"/>
  <c r="AS59" i="8"/>
  <c r="AR59" i="8"/>
  <c r="AQ59" i="8"/>
  <c r="AP59" i="8"/>
  <c r="AO59" i="8"/>
  <c r="AN59" i="8"/>
  <c r="AM59" i="8"/>
  <c r="AL59" i="8"/>
  <c r="AD43" i="12"/>
  <c r="AB43" i="12"/>
  <c r="AZ51" i="13"/>
  <c r="AY51" i="13"/>
  <c r="AX51" i="13"/>
  <c r="AW51" i="13"/>
  <c r="AV51" i="13"/>
  <c r="AU51" i="13"/>
  <c r="AT51" i="13"/>
  <c r="AS51" i="13"/>
  <c r="AR51" i="13"/>
  <c r="AA89" i="11"/>
  <c r="AA98" i="10"/>
  <c r="AB98" i="10"/>
  <c r="AA72" i="10"/>
  <c r="K19" i="13"/>
  <c r="AF54" i="8"/>
  <c r="AC77" i="8"/>
  <c r="J77" i="8"/>
  <c r="R45" i="9"/>
  <c r="AC97" i="9"/>
  <c r="K100" i="9"/>
  <c r="AA93" i="10"/>
  <c r="AT58" i="8"/>
  <c r="AS58" i="8"/>
  <c r="AR58" i="8"/>
  <c r="AQ58" i="8"/>
  <c r="AP58" i="8"/>
  <c r="AO58" i="8"/>
  <c r="AN58" i="8"/>
  <c r="AM58" i="8"/>
  <c r="AL58" i="8"/>
  <c r="AT113" i="9"/>
  <c r="AS113" i="9"/>
  <c r="AR113" i="9"/>
  <c r="AQ113" i="9"/>
  <c r="AP113" i="9"/>
  <c r="AO113" i="9"/>
  <c r="AN113" i="9"/>
  <c r="AM113" i="9"/>
  <c r="AL113" i="9"/>
  <c r="AA92" i="10"/>
  <c r="AC68" i="8"/>
  <c r="I68" i="8"/>
  <c r="AC71" i="8"/>
  <c r="J71" i="8"/>
  <c r="K105" i="9"/>
  <c r="J61" i="13"/>
  <c r="AF82" i="8"/>
  <c r="J37" i="13"/>
  <c r="J19" i="13"/>
  <c r="J14" i="13"/>
  <c r="AB75" i="12"/>
  <c r="AA75" i="12"/>
  <c r="AT55" i="8"/>
  <c r="AS55" i="8"/>
  <c r="AR55" i="8"/>
  <c r="AQ55" i="8"/>
  <c r="AP55" i="8"/>
  <c r="AO55" i="8"/>
  <c r="AN55" i="8"/>
  <c r="AM55" i="8"/>
  <c r="AL55" i="8"/>
  <c r="K85" i="8"/>
  <c r="AC85" i="8"/>
  <c r="N38" i="2"/>
  <c r="J38" i="2"/>
  <c r="S38" i="2"/>
  <c r="U38" i="2"/>
  <c r="AA51" i="10"/>
  <c r="AA45" i="10"/>
  <c r="AA62" i="10"/>
  <c r="AA50" i="10"/>
  <c r="J43" i="13"/>
  <c r="AT63" i="8"/>
  <c r="AS63" i="8"/>
  <c r="AR63" i="8"/>
  <c r="AQ63" i="8"/>
  <c r="AP63" i="8"/>
  <c r="AO63" i="8"/>
  <c r="AN63" i="8"/>
  <c r="AM63" i="8"/>
  <c r="AL63" i="8"/>
  <c r="AE69" i="12"/>
  <c r="AD69" i="12"/>
  <c r="AK49" i="13"/>
  <c r="AM49" i="13"/>
  <c r="K89" i="3"/>
  <c r="AD83" i="10"/>
  <c r="AB83" i="10"/>
  <c r="AX90" i="13"/>
  <c r="AW90" i="13"/>
  <c r="AV90" i="13"/>
  <c r="AU90" i="13"/>
  <c r="AT90" i="13"/>
  <c r="AS90" i="13"/>
  <c r="AR90" i="13"/>
  <c r="AZ90" i="13"/>
  <c r="AY90" i="13"/>
  <c r="AY78" i="13"/>
  <c r="AX78" i="13"/>
  <c r="AW78" i="13"/>
  <c r="AV78" i="13"/>
  <c r="AU78" i="13"/>
  <c r="AT78" i="13"/>
  <c r="AS78" i="13"/>
  <c r="AR78" i="13"/>
  <c r="AZ78" i="13"/>
  <c r="AH75" i="9"/>
  <c r="AA75" i="9"/>
  <c r="AE75" i="9"/>
  <c r="AZ58" i="9"/>
  <c r="AX58" i="9"/>
  <c r="AZ28" i="9"/>
  <c r="AX28" i="9"/>
  <c r="AA34" i="12"/>
  <c r="AR106" i="9"/>
  <c r="AQ106" i="9"/>
  <c r="AP106" i="9"/>
  <c r="AO106" i="9"/>
  <c r="AN106" i="9"/>
  <c r="AM106" i="9"/>
  <c r="AL106" i="9"/>
  <c r="AS106" i="9"/>
  <c r="AT106" i="9"/>
  <c r="AA36" i="10"/>
  <c r="AT22" i="8"/>
  <c r="AS22" i="8"/>
  <c r="AR22" i="8"/>
  <c r="AQ22" i="8"/>
  <c r="AP22" i="8"/>
  <c r="AO22" i="8"/>
  <c r="AN22" i="8"/>
  <c r="AM22" i="8"/>
  <c r="AL22" i="8"/>
  <c r="AA88" i="10"/>
  <c r="AB88" i="10"/>
  <c r="AD96" i="10"/>
  <c r="J51" i="13"/>
  <c r="AF88" i="8"/>
  <c r="AT77" i="8"/>
  <c r="AS77" i="8"/>
  <c r="AR77" i="8"/>
  <c r="AQ77" i="8"/>
  <c r="AP77" i="8"/>
  <c r="AO77" i="8"/>
  <c r="AN77" i="8"/>
  <c r="AM77" i="8"/>
  <c r="AL77" i="8"/>
  <c r="AC44" i="9"/>
  <c r="AC66" i="8"/>
  <c r="J66" i="8"/>
  <c r="AS100" i="9"/>
  <c r="AR100" i="9"/>
  <c r="AQ100" i="9"/>
  <c r="AP100" i="9"/>
  <c r="AO100" i="9"/>
  <c r="AN100" i="9"/>
  <c r="AM100" i="9"/>
  <c r="AL100" i="9"/>
  <c r="AT100" i="9"/>
  <c r="AA80" i="10"/>
  <c r="AT68" i="8"/>
  <c r="AS68" i="8"/>
  <c r="AR68" i="8"/>
  <c r="AQ68" i="8"/>
  <c r="AP68" i="8"/>
  <c r="AO68" i="8"/>
  <c r="AN68" i="8"/>
  <c r="AM68" i="8"/>
  <c r="AL68" i="8"/>
  <c r="AT71" i="8"/>
  <c r="AS71" i="8"/>
  <c r="AR71" i="8"/>
  <c r="AQ71" i="8"/>
  <c r="AP71" i="8"/>
  <c r="AO71" i="8"/>
  <c r="AN71" i="8"/>
  <c r="AM71" i="8"/>
  <c r="AL71" i="8"/>
  <c r="AT112" i="9"/>
  <c r="AS112" i="9"/>
  <c r="AR112" i="9"/>
  <c r="AQ112" i="9"/>
  <c r="AP112" i="9"/>
  <c r="AO112" i="9"/>
  <c r="AN112" i="9"/>
  <c r="AM112" i="9"/>
  <c r="AL112" i="9"/>
  <c r="AA46" i="10"/>
  <c r="AK28" i="13"/>
  <c r="AM28" i="13"/>
  <c r="AC41" i="8"/>
  <c r="J41" i="8"/>
  <c r="AF68" i="10"/>
  <c r="AD68" i="10"/>
  <c r="AB68" i="10"/>
  <c r="I25" i="12"/>
  <c r="AC25" i="12"/>
  <c r="AF34" i="8"/>
  <c r="AB47" i="10"/>
  <c r="AF85" i="8"/>
  <c r="AA38" i="10"/>
  <c r="AB38" i="10"/>
  <c r="AA67" i="10"/>
  <c r="AA73" i="10"/>
  <c r="AF49" i="12"/>
  <c r="AD49" i="12"/>
  <c r="AB49" i="12"/>
  <c r="AB85" i="10"/>
  <c r="AF85" i="10"/>
  <c r="AE63" i="11"/>
  <c r="AB30" i="10"/>
  <c r="AA30" i="10"/>
  <c r="AM77" i="13"/>
  <c r="AK77" i="13"/>
  <c r="AF37" i="8"/>
  <c r="AB71" i="11"/>
  <c r="AS103" i="9"/>
  <c r="AR103" i="9"/>
  <c r="AQ103" i="9"/>
  <c r="AP103" i="9"/>
  <c r="AO103" i="9"/>
  <c r="AN103" i="9"/>
  <c r="AM103" i="9"/>
  <c r="AL103" i="9"/>
  <c r="AT103" i="9"/>
  <c r="N30" i="2"/>
  <c r="J30" i="2"/>
  <c r="S30" i="2"/>
  <c r="U30" i="2"/>
  <c r="K78" i="13"/>
  <c r="R38" i="9"/>
  <c r="AG87" i="13"/>
  <c r="AB59" i="10"/>
  <c r="AF59" i="10"/>
  <c r="AA37" i="10"/>
  <c r="AA34" i="10"/>
  <c r="AB34" i="10"/>
  <c r="AA52" i="12"/>
  <c r="AF89" i="8"/>
  <c r="K83" i="13"/>
  <c r="AE59" i="12"/>
  <c r="AM38" i="13"/>
  <c r="AK38" i="13"/>
  <c r="AZ2" i="9"/>
  <c r="AX2" i="9"/>
  <c r="R59" i="8"/>
  <c r="AA32" i="10"/>
  <c r="R47" i="9"/>
  <c r="K107" i="9"/>
  <c r="AE107" i="9"/>
  <c r="AT38" i="12"/>
  <c r="AS38" i="12"/>
  <c r="AR38" i="12"/>
  <c r="AQ38" i="12"/>
  <c r="AP38" i="12"/>
  <c r="AO38" i="12"/>
  <c r="AN38" i="12"/>
  <c r="AM38" i="12"/>
  <c r="AL38" i="12"/>
  <c r="AH90" i="9"/>
  <c r="AA90" i="9"/>
  <c r="AE90" i="9"/>
  <c r="AS66" i="8"/>
  <c r="AR66" i="8"/>
  <c r="AQ66" i="8"/>
  <c r="AP66" i="8"/>
  <c r="AO66" i="8"/>
  <c r="AN66" i="8"/>
  <c r="AM66" i="8"/>
  <c r="AL66" i="8"/>
  <c r="AT66" i="8"/>
  <c r="AT37" i="12"/>
  <c r="AS37" i="12"/>
  <c r="AR37" i="12"/>
  <c r="AQ37" i="12"/>
  <c r="AP37" i="12"/>
  <c r="AO37" i="12"/>
  <c r="AN37" i="12"/>
  <c r="AM37" i="12"/>
  <c r="AL37" i="12"/>
  <c r="AK64" i="13"/>
  <c r="AM64" i="13"/>
  <c r="AA69" i="11"/>
  <c r="R68" i="8"/>
  <c r="R71" i="8"/>
  <c r="AE34" i="11"/>
  <c r="AA60" i="10"/>
  <c r="AC82" i="8"/>
  <c r="K82" i="8"/>
  <c r="AT41" i="8"/>
  <c r="AS41" i="8"/>
  <c r="AR41" i="8"/>
  <c r="AQ41" i="8"/>
  <c r="AP41" i="8"/>
  <c r="AO41" i="8"/>
  <c r="AN41" i="8"/>
  <c r="AM41" i="8"/>
  <c r="AL41" i="8"/>
  <c r="R25" i="12"/>
  <c r="AA60" i="11"/>
  <c r="AA24" i="10"/>
  <c r="AQ85" i="8"/>
  <c r="AT85" i="8"/>
  <c r="AS85" i="8"/>
  <c r="AR85" i="8"/>
  <c r="AP85" i="8"/>
  <c r="AO85" i="8"/>
  <c r="AN85" i="8"/>
  <c r="AM85" i="8"/>
  <c r="AL85" i="8"/>
  <c r="AA87" i="10"/>
  <c r="AA49" i="10"/>
  <c r="AB49" i="10"/>
  <c r="AA78" i="10"/>
  <c r="AB78" i="10"/>
  <c r="AA70" i="10"/>
  <c r="AG69" i="13"/>
  <c r="AA63" i="10"/>
  <c r="R47" i="8"/>
  <c r="S54" i="2"/>
  <c r="U54" i="2"/>
  <c r="J54" i="2"/>
  <c r="K103" i="9"/>
  <c r="K90" i="13"/>
  <c r="AN29" i="13"/>
  <c r="AH61" i="9"/>
  <c r="AA61" i="9"/>
  <c r="AE61" i="9"/>
  <c r="AH79" i="11"/>
  <c r="AZ6" i="12"/>
  <c r="AX6" i="12"/>
  <c r="K59" i="8"/>
  <c r="AC59" i="8"/>
  <c r="AF41" i="12"/>
  <c r="R36" i="9"/>
  <c r="AC36" i="9"/>
  <c r="R51" i="9"/>
  <c r="AA107" i="9"/>
  <c r="AM91" i="13"/>
  <c r="AK91" i="13"/>
  <c r="AT110" i="9"/>
  <c r="AS110" i="9"/>
  <c r="AR110" i="9"/>
  <c r="AQ110" i="9"/>
  <c r="AP110" i="9"/>
  <c r="AO110" i="9"/>
  <c r="AN110" i="9"/>
  <c r="AM110" i="9"/>
  <c r="AL110" i="9"/>
  <c r="AA48" i="11"/>
  <c r="AF41" i="8"/>
  <c r="AA74" i="10"/>
  <c r="AA43" i="10"/>
  <c r="AA54" i="10"/>
  <c r="AA26" i="10"/>
  <c r="AA31" i="10"/>
  <c r="AF84" i="8"/>
  <c r="AA35" i="10"/>
  <c r="AC47" i="8"/>
  <c r="J47" i="8"/>
  <c r="AA54" i="11"/>
  <c r="AE68" i="12"/>
  <c r="AD68" i="12"/>
  <c r="AE66" i="12"/>
  <c r="AA48" i="10"/>
  <c r="AC98" i="9"/>
  <c r="AF66" i="8"/>
  <c r="AA22" i="10"/>
  <c r="AB22" i="10"/>
  <c r="AF91" i="10"/>
  <c r="AB91" i="10"/>
  <c r="AD91" i="10"/>
  <c r="AB70" i="12"/>
  <c r="AA70" i="12"/>
  <c r="AD77" i="10"/>
  <c r="AB77" i="10"/>
  <c r="AT104" i="9"/>
  <c r="AS104" i="9"/>
  <c r="AR104" i="9"/>
  <c r="AQ104" i="9"/>
  <c r="AP104" i="9"/>
  <c r="AO104" i="9"/>
  <c r="AN104" i="9"/>
  <c r="AM104" i="9"/>
  <c r="AL104" i="9"/>
  <c r="N36" i="2"/>
  <c r="J36" i="2"/>
  <c r="S36" i="2"/>
  <c r="U36" i="2"/>
  <c r="AT32" i="8"/>
  <c r="AS32" i="8"/>
  <c r="AR32" i="8"/>
  <c r="AQ32" i="8"/>
  <c r="AP32" i="8"/>
  <c r="AO32" i="8"/>
  <c r="AN32" i="8"/>
  <c r="AM32" i="8"/>
  <c r="AL32" i="8"/>
  <c r="AG59" i="13"/>
  <c r="AF81" i="10"/>
  <c r="AB81" i="10"/>
  <c r="AD81" i="10"/>
  <c r="AT56" i="8"/>
  <c r="AS56" i="8"/>
  <c r="AR56" i="8"/>
  <c r="AQ56" i="8"/>
  <c r="AP56" i="8"/>
  <c r="AO56" i="8"/>
  <c r="AN56" i="8"/>
  <c r="AM56" i="8"/>
  <c r="AL56" i="8"/>
  <c r="AA64" i="10"/>
  <c r="AB64" i="10"/>
  <c r="AE68" i="11"/>
  <c r="AC22" i="8"/>
  <c r="AC104" i="9"/>
  <c r="K104" i="9"/>
  <c r="AT28" i="12"/>
  <c r="AS28" i="12"/>
  <c r="AR28" i="12"/>
  <c r="AQ28" i="12"/>
  <c r="AP28" i="12"/>
  <c r="AO28" i="12"/>
  <c r="AN28" i="12"/>
  <c r="AM28" i="12"/>
  <c r="AL28" i="12"/>
  <c r="AH91" i="11"/>
  <c r="J32" i="8"/>
  <c r="AC32" i="8"/>
  <c r="AD69" i="10"/>
  <c r="AF69" i="10"/>
  <c r="AB69" i="10"/>
  <c r="AA82" i="10"/>
  <c r="AA88" i="11"/>
  <c r="AD95" i="10"/>
  <c r="AF95" i="10"/>
  <c r="AT38" i="8"/>
  <c r="AS38" i="8"/>
  <c r="AR38" i="8"/>
  <c r="AQ38" i="8"/>
  <c r="AP38" i="8"/>
  <c r="AO38" i="8"/>
  <c r="AN38" i="8"/>
  <c r="AM38" i="8"/>
  <c r="AL38" i="8"/>
  <c r="AT46" i="8"/>
  <c r="AS46" i="8"/>
  <c r="AR46" i="8"/>
  <c r="AQ46" i="8"/>
  <c r="AP46" i="8"/>
  <c r="AO46" i="8"/>
  <c r="AN46" i="8"/>
  <c r="AM46" i="8"/>
  <c r="AL46" i="8"/>
  <c r="AA76" i="10"/>
  <c r="AA94" i="10"/>
  <c r="AE81" i="11"/>
  <c r="AA42" i="10"/>
  <c r="AT108" i="9"/>
  <c r="AS108" i="9"/>
  <c r="AR108" i="9"/>
  <c r="AQ108" i="9"/>
  <c r="AP108" i="9"/>
  <c r="AO108" i="9"/>
  <c r="AN108" i="9"/>
  <c r="AM108" i="9"/>
  <c r="AL108" i="9"/>
  <c r="AY55" i="13"/>
  <c r="AX55" i="13"/>
  <c r="AW55" i="13"/>
  <c r="AV55" i="13"/>
  <c r="AU55" i="13"/>
  <c r="AT55" i="13"/>
  <c r="AS55" i="13"/>
  <c r="AR55" i="13"/>
  <c r="AZ55" i="13"/>
  <c r="AZ46" i="13"/>
  <c r="AY46" i="13"/>
  <c r="AX46" i="13"/>
  <c r="AW46" i="13"/>
  <c r="AV46" i="13"/>
  <c r="AU46" i="13"/>
  <c r="AT46" i="13"/>
  <c r="AS46" i="13"/>
  <c r="AR46" i="13"/>
  <c r="K102" i="9"/>
  <c r="AH50" i="11"/>
  <c r="AZ36" i="9"/>
  <c r="AX36" i="9"/>
  <c r="J56" i="8"/>
  <c r="AC56" i="8"/>
  <c r="J37" i="12"/>
  <c r="I28" i="12"/>
  <c r="AC28" i="12"/>
  <c r="AB44" i="10"/>
  <c r="AA44" i="10"/>
  <c r="AT24" i="8"/>
  <c r="AS24" i="8"/>
  <c r="AR24" i="8"/>
  <c r="AQ24" i="8"/>
  <c r="AP24" i="8"/>
  <c r="AO24" i="8"/>
  <c r="AN24" i="8"/>
  <c r="AM24" i="8"/>
  <c r="AL24" i="8"/>
  <c r="AR47" i="8"/>
  <c r="AQ47" i="8"/>
  <c r="AP47" i="8"/>
  <c r="AO47" i="8"/>
  <c r="AN47" i="8"/>
  <c r="AM47" i="8"/>
  <c r="AL47" i="8"/>
  <c r="AT47" i="8"/>
  <c r="AS47" i="8"/>
  <c r="J55" i="13"/>
  <c r="AG96" i="13"/>
  <c r="R70" i="9"/>
  <c r="AC38" i="12"/>
  <c r="J38" i="12"/>
  <c r="AA97" i="10"/>
  <c r="AB97" i="10"/>
  <c r="AB86" i="10"/>
  <c r="K109" i="9"/>
  <c r="AC109" i="9"/>
  <c r="AA85" i="11"/>
  <c r="AA65" i="10"/>
  <c r="AB65" i="10"/>
  <c r="AF75" i="8"/>
  <c r="R56" i="8"/>
  <c r="AA90" i="10"/>
  <c r="AG79" i="13"/>
  <c r="AM72" i="13"/>
  <c r="AC89" i="8"/>
  <c r="K89" i="8"/>
  <c r="R75" i="9"/>
  <c r="AF75" i="9" s="1"/>
  <c r="AC39" i="9"/>
  <c r="AZ83" i="13"/>
  <c r="AY83" i="13"/>
  <c r="AX83" i="13"/>
  <c r="AW83" i="13"/>
  <c r="AV83" i="13"/>
  <c r="AU83" i="13"/>
  <c r="AT83" i="13"/>
  <c r="AS83" i="13"/>
  <c r="AR83" i="13"/>
  <c r="K58" i="8"/>
  <c r="AC58" i="8"/>
  <c r="K113" i="9"/>
  <c r="AA22" i="12"/>
  <c r="AF79" i="8"/>
  <c r="N46" i="2"/>
  <c r="K46" i="2"/>
  <c r="S46" i="2"/>
  <c r="U46" i="2"/>
  <c r="AY47" i="13"/>
  <c r="AX47" i="13"/>
  <c r="AW47" i="13"/>
  <c r="AV47" i="13"/>
  <c r="AU47" i="13"/>
  <c r="AT47" i="13"/>
  <c r="AS47" i="13"/>
  <c r="AR47" i="13"/>
  <c r="AZ47" i="13"/>
  <c r="AZ61" i="13"/>
  <c r="AY61" i="13"/>
  <c r="AX61" i="13"/>
  <c r="AW61" i="13"/>
  <c r="AV61" i="13"/>
  <c r="AU61" i="13"/>
  <c r="AT61" i="13"/>
  <c r="AS61" i="13"/>
  <c r="AR61" i="13"/>
  <c r="AK92" i="13"/>
  <c r="AM92" i="13"/>
  <c r="R32" i="8"/>
  <c r="R81" i="8"/>
  <c r="AF51" i="8"/>
  <c r="AZ37" i="13"/>
  <c r="AY37" i="13"/>
  <c r="AX37" i="13"/>
  <c r="AW37" i="13"/>
  <c r="AV37" i="13"/>
  <c r="AU37" i="13"/>
  <c r="AT37" i="13"/>
  <c r="AS37" i="13"/>
  <c r="AR37" i="13"/>
  <c r="AA29" i="10"/>
  <c r="AF62" i="8"/>
  <c r="R38" i="8"/>
  <c r="J46" i="8"/>
  <c r="AC46" i="8"/>
  <c r="AA25" i="10"/>
  <c r="AB40" i="10"/>
  <c r="AA40" i="10"/>
  <c r="AZ43" i="13"/>
  <c r="AY43" i="13"/>
  <c r="AX43" i="13"/>
  <c r="AW43" i="13"/>
  <c r="AV43" i="13"/>
  <c r="AU43" i="13"/>
  <c r="AT43" i="13"/>
  <c r="AS43" i="13"/>
  <c r="AR43" i="13"/>
  <c r="R63" i="8"/>
  <c r="AC24" i="8"/>
  <c r="K111" i="9"/>
  <c r="AA51" i="12"/>
  <c r="AB51" i="12"/>
  <c r="AA44" i="11"/>
  <c r="AA88" i="12"/>
  <c r="AB88" i="12"/>
  <c r="AC37" i="8"/>
  <c r="J37" i="8"/>
  <c r="J46" i="13"/>
  <c r="AH26" i="9"/>
  <c r="AA26" i="9"/>
  <c r="AE26" i="9"/>
  <c r="AH39" i="11"/>
  <c r="R21" i="9"/>
  <c r="AC83" i="9"/>
  <c r="AA56" i="10"/>
  <c r="AT111" i="9"/>
  <c r="AS111" i="9"/>
  <c r="AR111" i="9"/>
  <c r="AQ111" i="9"/>
  <c r="AP111" i="9"/>
  <c r="AO111" i="9"/>
  <c r="AN111" i="9"/>
  <c r="AM111" i="9"/>
  <c r="AL111" i="9"/>
  <c r="N37" i="2"/>
  <c r="J37" i="2"/>
  <c r="S37" i="2"/>
  <c r="U37" i="2"/>
  <c r="G43" i="3"/>
  <c r="J43" i="3"/>
  <c r="P43" i="3"/>
  <c r="S43" i="3"/>
  <c r="J9" i="3"/>
  <c r="AA40" i="11"/>
  <c r="AT88" i="8"/>
  <c r="AS88" i="8"/>
  <c r="AR88" i="8"/>
  <c r="AQ88" i="8"/>
  <c r="AP88" i="8"/>
  <c r="AO88" i="8"/>
  <c r="AN88" i="8"/>
  <c r="AM88" i="8"/>
  <c r="AL88" i="8"/>
  <c r="AT89" i="8"/>
  <c r="AS89" i="8"/>
  <c r="AR89" i="8"/>
  <c r="AQ89" i="8"/>
  <c r="AP89" i="8"/>
  <c r="AO89" i="8"/>
  <c r="AN89" i="8"/>
  <c r="AM89" i="8"/>
  <c r="AL89" i="8"/>
  <c r="AC84" i="9"/>
  <c r="R59" i="9"/>
  <c r="AD59" i="9" s="1"/>
  <c r="AC59" i="9"/>
  <c r="AF72" i="12"/>
  <c r="AD72" i="12"/>
  <c r="AF90" i="8"/>
  <c r="AM35" i="13"/>
  <c r="AK35" i="13"/>
  <c r="AA41" i="10"/>
  <c r="AB41" i="10"/>
  <c r="AF58" i="8"/>
  <c r="AF75" i="10"/>
  <c r="AB75" i="10"/>
  <c r="AD75" i="10"/>
  <c r="AF79" i="10"/>
  <c r="AB79" i="10"/>
  <c r="AD79" i="10"/>
  <c r="AD89" i="10"/>
  <c r="AS105" i="9"/>
  <c r="AR105" i="9"/>
  <c r="AQ105" i="9"/>
  <c r="AP105" i="9"/>
  <c r="AO105" i="9"/>
  <c r="AN105" i="9"/>
  <c r="AM105" i="9"/>
  <c r="AL105" i="9"/>
  <c r="AT105" i="9"/>
  <c r="K112" i="9"/>
  <c r="R28" i="12"/>
  <c r="J47" i="13"/>
  <c r="AE41" i="11"/>
  <c r="AH59" i="11"/>
  <c r="AS82" i="8"/>
  <c r="AR82" i="8"/>
  <c r="AQ82" i="8"/>
  <c r="AP82" i="8"/>
  <c r="AO82" i="8"/>
  <c r="AN82" i="8"/>
  <c r="AM82" i="8"/>
  <c r="AL82" i="8"/>
  <c r="AT82" i="8"/>
  <c r="AS81" i="8"/>
  <c r="AT81" i="8"/>
  <c r="AR81" i="8"/>
  <c r="AQ81" i="8"/>
  <c r="AP81" i="8"/>
  <c r="AO81" i="8"/>
  <c r="AN81" i="8"/>
  <c r="AM81" i="8"/>
  <c r="AL81" i="8"/>
  <c r="AB61" i="10"/>
  <c r="AT25" i="12"/>
  <c r="AS25" i="12"/>
  <c r="AR25" i="12"/>
  <c r="AQ25" i="12"/>
  <c r="AP25" i="12"/>
  <c r="AO25" i="12"/>
  <c r="AN25" i="12"/>
  <c r="AM25" i="12"/>
  <c r="AL25" i="12"/>
  <c r="AG70" i="13"/>
  <c r="J38" i="8"/>
  <c r="AC38" i="8"/>
  <c r="AF46" i="8"/>
  <c r="AA84" i="10"/>
  <c r="AB54" i="12"/>
  <c r="AD54" i="12"/>
  <c r="J63" i="8"/>
  <c r="AC63" i="8"/>
  <c r="AT31" i="8"/>
  <c r="AS31" i="8"/>
  <c r="AR31" i="8"/>
  <c r="AQ31" i="8"/>
  <c r="AP31" i="8"/>
  <c r="AO31" i="8"/>
  <c r="AN31" i="8"/>
  <c r="AM31" i="8"/>
  <c r="AL31" i="8"/>
  <c r="AB39" i="12"/>
  <c r="AA52" i="10"/>
  <c r="AT37" i="8"/>
  <c r="AS37" i="8"/>
  <c r="AR37" i="8"/>
  <c r="AQ37" i="8"/>
  <c r="AP37" i="8"/>
  <c r="AO37" i="8"/>
  <c r="AN37" i="8"/>
  <c r="AM37" i="8"/>
  <c r="AL37" i="8"/>
  <c r="AF58" i="12"/>
  <c r="AD58" i="12"/>
  <c r="AQ102" i="9"/>
  <c r="AP102" i="9"/>
  <c r="AO102" i="9"/>
  <c r="AN102" i="9"/>
  <c r="AM102" i="9"/>
  <c r="AL102" i="9"/>
  <c r="AS102" i="9"/>
  <c r="AR102" i="9"/>
  <c r="AT102" i="9"/>
  <c r="AH113" i="12"/>
  <c r="AB105" i="12"/>
  <c r="AA106" i="12"/>
  <c r="AB106" i="12"/>
  <c r="AA110" i="12"/>
  <c r="AD107" i="12"/>
  <c r="AH102" i="12"/>
  <c r="AH109" i="12"/>
  <c r="AH111" i="12"/>
  <c r="AA101" i="12"/>
  <c r="AH103" i="12"/>
  <c r="AA107" i="11"/>
  <c r="AA109" i="11"/>
  <c r="AH101" i="11"/>
  <c r="AH105" i="11"/>
  <c r="AA113" i="11"/>
  <c r="AH103" i="11"/>
  <c r="AA106" i="11"/>
  <c r="AH100" i="11"/>
  <c r="AH110" i="10"/>
  <c r="AA108" i="10"/>
  <c r="AA112" i="10"/>
  <c r="AH101" i="10"/>
  <c r="AH102" i="10"/>
  <c r="AH109" i="10"/>
  <c r="AH107" i="10"/>
  <c r="AA106" i="10"/>
  <c r="AH113" i="10"/>
  <c r="AH111" i="10"/>
  <c r="AJ85" i="8"/>
  <c r="AK85" i="8"/>
  <c r="AI85" i="8"/>
  <c r="AO47" i="13"/>
  <c r="AP47" i="13"/>
  <c r="AQ47" i="13"/>
  <c r="AJ37" i="8"/>
  <c r="AK37" i="8"/>
  <c r="AI37" i="8"/>
  <c r="AI25" i="12"/>
  <c r="AJ25" i="12"/>
  <c r="AK25" i="12"/>
  <c r="AK82" i="8"/>
  <c r="AJ82" i="8"/>
  <c r="AI82" i="8"/>
  <c r="AO46" i="13"/>
  <c r="AP46" i="13"/>
  <c r="AQ46" i="13"/>
  <c r="AI66" i="8"/>
  <c r="AJ66" i="8"/>
  <c r="AK66" i="8"/>
  <c r="AI103" i="9"/>
  <c r="AJ103" i="9"/>
  <c r="AK103" i="9"/>
  <c r="AK71" i="8"/>
  <c r="AI71" i="8"/>
  <c r="AJ71" i="8"/>
  <c r="AJ113" i="9"/>
  <c r="AK113" i="9"/>
  <c r="AI113" i="9"/>
  <c r="AQ83" i="13"/>
  <c r="AP83" i="13"/>
  <c r="AO83" i="13"/>
  <c r="AN83" i="13"/>
  <c r="AG83" i="13"/>
  <c r="AQ90" i="13"/>
  <c r="AO90" i="13"/>
  <c r="AN90" i="13"/>
  <c r="AP90" i="13"/>
  <c r="K12" i="13"/>
  <c r="K13" i="13"/>
  <c r="J15" i="13"/>
  <c r="K14" i="13"/>
  <c r="K15" i="13"/>
  <c r="AJ58" i="8"/>
  <c r="AK58" i="8"/>
  <c r="AI58" i="8"/>
  <c r="AJ89" i="8"/>
  <c r="AI89" i="8"/>
  <c r="AK89" i="8"/>
  <c r="AK88" i="8"/>
  <c r="AJ88" i="8"/>
  <c r="AI88" i="8"/>
  <c r="AQ43" i="13"/>
  <c r="AO43" i="13"/>
  <c r="AN43" i="13"/>
  <c r="AP43" i="13"/>
  <c r="AQ37" i="13"/>
  <c r="AP37" i="13"/>
  <c r="AO37" i="13"/>
  <c r="AN37" i="13"/>
  <c r="AI47" i="8"/>
  <c r="AK47" i="8"/>
  <c r="AJ47" i="8"/>
  <c r="AO55" i="13"/>
  <c r="AN55" i="13"/>
  <c r="AG55" i="13"/>
  <c r="AP55" i="13"/>
  <c r="AQ55" i="13"/>
  <c r="AK104" i="9"/>
  <c r="AJ104" i="9"/>
  <c r="AI104" i="9"/>
  <c r="AI110" i="9"/>
  <c r="AK110" i="9"/>
  <c r="AJ110" i="9"/>
  <c r="AJ38" i="12"/>
  <c r="AK38" i="12"/>
  <c r="AI38" i="12"/>
  <c r="AH38" i="12"/>
  <c r="AA38" i="12"/>
  <c r="AE38" i="12"/>
  <c r="AI100" i="9"/>
  <c r="AH100" i="9"/>
  <c r="AK100" i="9"/>
  <c r="AJ100" i="9"/>
  <c r="AK106" i="9"/>
  <c r="AJ106" i="9"/>
  <c r="AI106" i="9"/>
  <c r="AI102" i="9"/>
  <c r="AH102" i="9"/>
  <c r="AA102" i="9"/>
  <c r="AE102" i="9"/>
  <c r="AJ102" i="9"/>
  <c r="AK102" i="9"/>
  <c r="AI105" i="9"/>
  <c r="AH105" i="9"/>
  <c r="AA105" i="9"/>
  <c r="AE105" i="9"/>
  <c r="AK105" i="9"/>
  <c r="AJ105" i="9"/>
  <c r="AJ24" i="8"/>
  <c r="AI24" i="8"/>
  <c r="AK24" i="8"/>
  <c r="AJ46" i="8"/>
  <c r="AK46" i="8"/>
  <c r="AI46" i="8"/>
  <c r="AJ68" i="8"/>
  <c r="AK68" i="8"/>
  <c r="AI68" i="8"/>
  <c r="AI77" i="8"/>
  <c r="AK77" i="8"/>
  <c r="AJ77" i="8"/>
  <c r="AJ59" i="8"/>
  <c r="AK59" i="8"/>
  <c r="AI59" i="8"/>
  <c r="AQ61" i="13"/>
  <c r="AO61" i="13"/>
  <c r="AN61" i="13"/>
  <c r="AP61" i="13"/>
  <c r="AI108" i="9"/>
  <c r="AH108" i="9"/>
  <c r="AA108" i="9"/>
  <c r="AE108" i="9"/>
  <c r="AJ108" i="9"/>
  <c r="AK108" i="9"/>
  <c r="AK41" i="8"/>
  <c r="AI41" i="8"/>
  <c r="AJ41" i="8"/>
  <c r="AK81" i="8"/>
  <c r="AI81" i="8"/>
  <c r="AJ81" i="8"/>
  <c r="AI38" i="8"/>
  <c r="AJ38" i="8"/>
  <c r="AK38" i="8"/>
  <c r="AJ63" i="8"/>
  <c r="AK63" i="8"/>
  <c r="AI63" i="8"/>
  <c r="AJ22" i="8"/>
  <c r="AK22" i="8"/>
  <c r="AI22" i="8"/>
  <c r="AI55" i="8"/>
  <c r="AJ55" i="8"/>
  <c r="AK55" i="8"/>
  <c r="AJ31" i="8"/>
  <c r="AI31" i="8"/>
  <c r="AK31" i="8"/>
  <c r="AI32" i="8"/>
  <c r="AJ32" i="8"/>
  <c r="AK32" i="8"/>
  <c r="AJ111" i="9"/>
  <c r="AK111" i="9"/>
  <c r="AI111" i="9"/>
  <c r="AJ28" i="12"/>
  <c r="AI28" i="12"/>
  <c r="AK28" i="12"/>
  <c r="AJ56" i="8"/>
  <c r="AK56" i="8"/>
  <c r="AI56" i="8"/>
  <c r="AO78" i="13"/>
  <c r="AQ78" i="13"/>
  <c r="AP78" i="13"/>
  <c r="AP51" i="13"/>
  <c r="AO51" i="13"/>
  <c r="AN51" i="13"/>
  <c r="AG51" i="13"/>
  <c r="AQ51" i="13"/>
  <c r="AI37" i="12"/>
  <c r="AH37" i="12"/>
  <c r="AA37" i="12"/>
  <c r="AE37" i="12"/>
  <c r="AJ37" i="12"/>
  <c r="AK37" i="12"/>
  <c r="AJ112" i="9"/>
  <c r="AK112" i="9"/>
  <c r="AI112" i="9"/>
  <c r="AH112" i="9"/>
  <c r="AA112" i="9"/>
  <c r="AE112" i="9"/>
  <c r="AE94" i="10"/>
  <c r="AD94" i="10"/>
  <c r="AE31" i="10"/>
  <c r="AE44" i="10"/>
  <c r="AE42" i="10"/>
  <c r="AF39" i="9"/>
  <c r="AA39" i="11"/>
  <c r="AF38" i="8"/>
  <c r="AE29" i="10"/>
  <c r="AM79" i="13"/>
  <c r="AK79" i="13"/>
  <c r="AM96" i="13"/>
  <c r="AK96" i="13"/>
  <c r="AE35" i="10"/>
  <c r="AD35" i="10"/>
  <c r="AA79" i="11"/>
  <c r="AD75" i="12"/>
  <c r="AE75" i="12"/>
  <c r="AA23" i="11"/>
  <c r="AE48" i="10"/>
  <c r="AE74" i="10"/>
  <c r="AD74" i="10"/>
  <c r="AD65" i="10"/>
  <c r="AE65" i="10"/>
  <c r="AE52" i="12"/>
  <c r="AD52" i="12"/>
  <c r="AD75" i="9"/>
  <c r="AB75" i="9"/>
  <c r="AA50" i="11"/>
  <c r="AE64" i="10"/>
  <c r="AD64" i="10"/>
  <c r="AE22" i="10"/>
  <c r="AD22" i="10"/>
  <c r="AD26" i="10"/>
  <c r="AE26" i="10"/>
  <c r="AG29" i="13"/>
  <c r="AE60" i="11"/>
  <c r="AE32" i="10"/>
  <c r="AD32" i="10"/>
  <c r="AE73" i="10"/>
  <c r="AD73" i="10"/>
  <c r="AE46" i="10"/>
  <c r="AE36" i="10"/>
  <c r="AE51" i="10"/>
  <c r="AE87" i="11"/>
  <c r="AH101" i="9"/>
  <c r="AB31" i="11"/>
  <c r="AA31" i="11"/>
  <c r="AE40" i="11"/>
  <c r="AE88" i="11"/>
  <c r="AE70" i="10"/>
  <c r="AM87" i="13"/>
  <c r="AK87" i="13"/>
  <c r="AE93" i="10"/>
  <c r="AE84" i="10"/>
  <c r="AD84" i="10"/>
  <c r="AM70" i="13"/>
  <c r="AK70" i="13"/>
  <c r="AF83" i="9"/>
  <c r="AB83" i="9"/>
  <c r="AE44" i="11"/>
  <c r="AF81" i="8"/>
  <c r="AE90" i="10"/>
  <c r="AE85" i="11"/>
  <c r="AF70" i="9"/>
  <c r="AE76" i="10"/>
  <c r="AD76" i="10"/>
  <c r="AE82" i="10"/>
  <c r="AF47" i="8"/>
  <c r="AE78" i="10"/>
  <c r="AD78" i="10"/>
  <c r="AF25" i="12"/>
  <c r="AE80" i="10"/>
  <c r="AE72" i="10"/>
  <c r="AH109" i="9"/>
  <c r="AH32" i="11"/>
  <c r="AD47" i="9"/>
  <c r="AF47" i="9"/>
  <c r="AB47" i="9"/>
  <c r="AE88" i="10"/>
  <c r="AD88" i="10"/>
  <c r="AE41" i="10"/>
  <c r="AD41" i="10"/>
  <c r="AE25" i="10"/>
  <c r="AF32" i="8"/>
  <c r="AF56" i="8"/>
  <c r="AA91" i="11"/>
  <c r="AE70" i="12"/>
  <c r="AD70" i="12"/>
  <c r="AE54" i="10"/>
  <c r="AE48" i="11"/>
  <c r="AD34" i="10"/>
  <c r="AE34" i="10"/>
  <c r="AE50" i="10"/>
  <c r="AH27" i="10"/>
  <c r="AH21" i="10"/>
  <c r="AE52" i="10"/>
  <c r="AF59" i="8"/>
  <c r="V8" i="2"/>
  <c r="AE67" i="10"/>
  <c r="AD44" i="9"/>
  <c r="AF44" i="9"/>
  <c r="AE98" i="10"/>
  <c r="AD98" i="10"/>
  <c r="AE58" i="10"/>
  <c r="AD58" i="10"/>
  <c r="AA27" i="11"/>
  <c r="AD40" i="10"/>
  <c r="AE40" i="10"/>
  <c r="AD51" i="12"/>
  <c r="AE51" i="12"/>
  <c r="AE49" i="10"/>
  <c r="AD49" i="10"/>
  <c r="AM59" i="13"/>
  <c r="AK59" i="13"/>
  <c r="AE60" i="10"/>
  <c r="AF68" i="8"/>
  <c r="AE30" i="10"/>
  <c r="AD30" i="10"/>
  <c r="AE62" i="10"/>
  <c r="AE92" i="10"/>
  <c r="AH92" i="11"/>
  <c r="AE88" i="12"/>
  <c r="AD88" i="12"/>
  <c r="AD84" i="9"/>
  <c r="AB84" i="9"/>
  <c r="AF84" i="9"/>
  <c r="AB21" i="9"/>
  <c r="AE54" i="11"/>
  <c r="AE63" i="10"/>
  <c r="AF71" i="8"/>
  <c r="AF63" i="8"/>
  <c r="AA59" i="11"/>
  <c r="AE56" i="10"/>
  <c r="AE22" i="12"/>
  <c r="AE97" i="10"/>
  <c r="AD97" i="10"/>
  <c r="AF98" i="9"/>
  <c r="AE43" i="10"/>
  <c r="AF51" i="9"/>
  <c r="AB51" i="9"/>
  <c r="AD51" i="9"/>
  <c r="AB36" i="9"/>
  <c r="AM69" i="13"/>
  <c r="AK69" i="13"/>
  <c r="AE87" i="10"/>
  <c r="AE24" i="10"/>
  <c r="AE69" i="11"/>
  <c r="AE37" i="10"/>
  <c r="AB38" i="9"/>
  <c r="AD38" i="9"/>
  <c r="AF38" i="9"/>
  <c r="Q13" i="2"/>
  <c r="AD38" i="10"/>
  <c r="AE38" i="10"/>
  <c r="AE34" i="12"/>
  <c r="AE45" i="10"/>
  <c r="AE89" i="11"/>
  <c r="AE66" i="10"/>
  <c r="AD66" i="10"/>
  <c r="AH28" i="11"/>
  <c r="AA111" i="12"/>
  <c r="AB111" i="12"/>
  <c r="AA102" i="12"/>
  <c r="AA103" i="12"/>
  <c r="AE101" i="12"/>
  <c r="AE110" i="12"/>
  <c r="AE106" i="12"/>
  <c r="AD106" i="12"/>
  <c r="AA109" i="12"/>
  <c r="AA113" i="12"/>
  <c r="AA101" i="11"/>
  <c r="AA100" i="11"/>
  <c r="AE109" i="11"/>
  <c r="AA103" i="11"/>
  <c r="AE106" i="11"/>
  <c r="AE107" i="11"/>
  <c r="AE113" i="11"/>
  <c r="AA105" i="11"/>
  <c r="AA107" i="10"/>
  <c r="AB111" i="10"/>
  <c r="AA111" i="10"/>
  <c r="AA101" i="10"/>
  <c r="AB101" i="10"/>
  <c r="AA110" i="10"/>
  <c r="AA113" i="10"/>
  <c r="AE112" i="10"/>
  <c r="AE106" i="10"/>
  <c r="AD106" i="10"/>
  <c r="AE108" i="10"/>
  <c r="AA109" i="10"/>
  <c r="AA102" i="10"/>
  <c r="AA28" i="11"/>
  <c r="AA92" i="11"/>
  <c r="AA21" i="10"/>
  <c r="AB21" i="10"/>
  <c r="AH104" i="9"/>
  <c r="AN46" i="13"/>
  <c r="AE39" i="11"/>
  <c r="AA100" i="9"/>
  <c r="AG37" i="13"/>
  <c r="AA27" i="10"/>
  <c r="AB27" i="10"/>
  <c r="AA32" i="11"/>
  <c r="AD31" i="11"/>
  <c r="AE31" i="11"/>
  <c r="AH113" i="9"/>
  <c r="AH103" i="9"/>
  <c r="AE91" i="11"/>
  <c r="AE50" i="11"/>
  <c r="AM51" i="13"/>
  <c r="AK51" i="13"/>
  <c r="AB109" i="9"/>
  <c r="AA109" i="9"/>
  <c r="AA101" i="9"/>
  <c r="AH28" i="12"/>
  <c r="AH106" i="9"/>
  <c r="AN47" i="13"/>
  <c r="AE23" i="11"/>
  <c r="AG61" i="13"/>
  <c r="AK55" i="13"/>
  <c r="AM55" i="13"/>
  <c r="AG43" i="13"/>
  <c r="AG90" i="13"/>
  <c r="AE59" i="11"/>
  <c r="AE27" i="11"/>
  <c r="AK29" i="13"/>
  <c r="AM29" i="13"/>
  <c r="AE79" i="11"/>
  <c r="AH111" i="9"/>
  <c r="AH25" i="12"/>
  <c r="AN78" i="13"/>
  <c r="AH110" i="9"/>
  <c r="AM83" i="13"/>
  <c r="AK83" i="13"/>
  <c r="AE111" i="12"/>
  <c r="AD111" i="12"/>
  <c r="AE113" i="12"/>
  <c r="AE109" i="12"/>
  <c r="AD109" i="12"/>
  <c r="AE103" i="12"/>
  <c r="AD103" i="12"/>
  <c r="AE102" i="12"/>
  <c r="AE101" i="11"/>
  <c r="AE103" i="11"/>
  <c r="AE100" i="11"/>
  <c r="AE105" i="11"/>
  <c r="AD110" i="10"/>
  <c r="AE110" i="10"/>
  <c r="AE111" i="10"/>
  <c r="AD111" i="10"/>
  <c r="AE101" i="10"/>
  <c r="AD101" i="10"/>
  <c r="AE113" i="10"/>
  <c r="AE102" i="10"/>
  <c r="AE107" i="10"/>
  <c r="AE109" i="10"/>
  <c r="AA106" i="9"/>
  <c r="AA113" i="9"/>
  <c r="AE32" i="11"/>
  <c r="AM37" i="13"/>
  <c r="AK37" i="13"/>
  <c r="AG78" i="13"/>
  <c r="AE109" i="9"/>
  <c r="AD109" i="9"/>
  <c r="AE100" i="9"/>
  <c r="AD21" i="10"/>
  <c r="AE21" i="10"/>
  <c r="AK61" i="13"/>
  <c r="AM61" i="13"/>
  <c r="AA28" i="12"/>
  <c r="AE27" i="10"/>
  <c r="AD27" i="10"/>
  <c r="AA110" i="9"/>
  <c r="AG46" i="13"/>
  <c r="AA25" i="12"/>
  <c r="AB25" i="12"/>
  <c r="AK90" i="13"/>
  <c r="AM90" i="13"/>
  <c r="AA104" i="9"/>
  <c r="AB104" i="9"/>
  <c r="AE92" i="11"/>
  <c r="AD92" i="11"/>
  <c r="AA111" i="9"/>
  <c r="AG47" i="13"/>
  <c r="AE101" i="9"/>
  <c r="AA103" i="9"/>
  <c r="AE28" i="11"/>
  <c r="AK43" i="13"/>
  <c r="AM43" i="13"/>
  <c r="AM47" i="13"/>
  <c r="AK47" i="13"/>
  <c r="AE104" i="9"/>
  <c r="AD104" i="9"/>
  <c r="AK78" i="13"/>
  <c r="AM78" i="13"/>
  <c r="AE113" i="9"/>
  <c r="AE111" i="9"/>
  <c r="AE25" i="12"/>
  <c r="AD25" i="12"/>
  <c r="AE103" i="9"/>
  <c r="AK46" i="13"/>
  <c r="AM46" i="13"/>
  <c r="AE110" i="9"/>
  <c r="AE28" i="12"/>
  <c r="AD28" i="12"/>
  <c r="AE106" i="9"/>
  <c r="AI11" i="13"/>
  <c r="AF43" i="10"/>
  <c r="AB43" i="10"/>
  <c r="AF36" i="10"/>
  <c r="AB36" i="10"/>
  <c r="AB32" i="12"/>
  <c r="AD32" i="12"/>
  <c r="AF32" i="12"/>
  <c r="AB100" i="10"/>
  <c r="AF100" i="10"/>
  <c r="AF84" i="12"/>
  <c r="AB84" i="12"/>
  <c r="AD84" i="12"/>
  <c r="R110" i="9"/>
  <c r="AF110" i="9" s="1"/>
  <c r="AC110" i="9"/>
  <c r="AF47" i="10"/>
  <c r="AD47" i="10"/>
  <c r="AD99" i="10"/>
  <c r="AF99" i="10"/>
  <c r="R109" i="10"/>
  <c r="AC109" i="10"/>
  <c r="AD43" i="10"/>
  <c r="AB80" i="9"/>
  <c r="AD80" i="9"/>
  <c r="AD36" i="10"/>
  <c r="AC81" i="9"/>
  <c r="R35" i="9"/>
  <c r="AB35" i="9" s="1"/>
  <c r="AC35" i="9"/>
  <c r="AC100" i="10"/>
  <c r="AC80" i="9"/>
  <c r="R76" i="9"/>
  <c r="AF76" i="9" s="1"/>
  <c r="R43" i="9"/>
  <c r="AD43" i="9" s="1"/>
  <c r="AL85" i="13"/>
  <c r="AB42" i="12"/>
  <c r="AF42" i="12"/>
  <c r="AD42" i="12"/>
  <c r="AF48" i="12"/>
  <c r="AD48" i="12"/>
  <c r="AF30" i="12"/>
  <c r="AB30" i="12"/>
  <c r="AF83" i="12"/>
  <c r="AD83" i="12"/>
  <c r="AB83" i="12"/>
  <c r="AD91" i="12"/>
  <c r="AB91" i="12"/>
  <c r="AF91" i="12"/>
  <c r="R27" i="12"/>
  <c r="AC27" i="12"/>
  <c r="AB23" i="12"/>
  <c r="AD23" i="12"/>
  <c r="AF23" i="12"/>
  <c r="AD81" i="12"/>
  <c r="AF81" i="12"/>
  <c r="AB81" i="12"/>
  <c r="AI85" i="13"/>
  <c r="R92" i="10"/>
  <c r="AF92" i="10" s="1"/>
  <c r="AC48" i="12"/>
  <c r="AC35" i="10"/>
  <c r="AC83" i="12"/>
  <c r="P61" i="11"/>
  <c r="AC61" i="11" s="1"/>
  <c r="P39" i="13"/>
  <c r="P110" i="12"/>
  <c r="P102" i="12"/>
  <c r="AC102" i="12" s="1"/>
  <c r="P22" i="12"/>
  <c r="R22" i="12" s="1"/>
  <c r="R106" i="11"/>
  <c r="P108" i="12"/>
  <c r="P100" i="12"/>
  <c r="AC100" i="12" s="1"/>
  <c r="P40" i="11"/>
  <c r="AC40" i="11" s="1"/>
  <c r="P69" i="11"/>
  <c r="P107" i="10"/>
  <c r="P102" i="11"/>
  <c r="R102" i="11" s="1"/>
  <c r="AC64" i="10"/>
  <c r="AC22" i="10"/>
  <c r="AC66" i="12"/>
  <c r="P48" i="11"/>
  <c r="AC48" i="11" s="1"/>
  <c r="P77" i="11"/>
  <c r="P45" i="13"/>
  <c r="R45" i="13" s="1"/>
  <c r="AJ45" i="13" s="1"/>
  <c r="P108" i="10"/>
  <c r="R108" i="10" s="1"/>
  <c r="AC78" i="10"/>
  <c r="AC37" i="10"/>
  <c r="R61" i="11"/>
  <c r="AF61" i="11" s="1"/>
  <c r="AD27" i="12"/>
  <c r="R69" i="11"/>
  <c r="AF69" i="11" s="1"/>
  <c r="AC69" i="11"/>
  <c r="AF81" i="9"/>
  <c r="AB81" i="9"/>
  <c r="AF43" i="9"/>
  <c r="AB43" i="9"/>
  <c r="AF109" i="10"/>
  <c r="AB109" i="10"/>
  <c r="AD109" i="10"/>
  <c r="R39" i="13"/>
  <c r="AI39" i="13"/>
  <c r="AC108" i="12"/>
  <c r="R108" i="12"/>
  <c r="AD108" i="12" s="1"/>
  <c r="AD110" i="9"/>
  <c r="AF106" i="11"/>
  <c r="AD106" i="11"/>
  <c r="AB106" i="11"/>
  <c r="AB76" i="9"/>
  <c r="R77" i="11"/>
  <c r="AD77" i="11" s="1"/>
  <c r="AC77" i="11"/>
  <c r="AB92" i="10"/>
  <c r="AD61" i="11"/>
  <c r="AF77" i="11"/>
  <c r="AL39" i="13"/>
  <c r="AJ39" i="13"/>
  <c r="AH39" i="13"/>
  <c r="I18" i="13"/>
  <c r="K18" i="13"/>
  <c r="C11" i="13"/>
  <c r="C12" i="2"/>
  <c r="C11" i="3"/>
  <c r="J18" i="13"/>
  <c r="C11" i="6"/>
  <c r="C12" i="13"/>
  <c r="C11" i="2"/>
  <c r="C12" i="3"/>
  <c r="C12" i="6"/>
  <c r="AC64" i="9" l="1"/>
  <c r="R64" i="9"/>
  <c r="AB64" i="9" s="1"/>
  <c r="R28" i="9"/>
  <c r="AB28" i="9" s="1"/>
  <c r="AC28" i="9"/>
  <c r="AC39" i="10"/>
  <c r="R39" i="10"/>
  <c r="AD96" i="12"/>
  <c r="AB96" i="12"/>
  <c r="R47" i="12"/>
  <c r="AC47" i="12"/>
  <c r="R54" i="9"/>
  <c r="AC54" i="9"/>
  <c r="R101" i="9"/>
  <c r="AC101" i="9"/>
  <c r="R94" i="12"/>
  <c r="AC94" i="12"/>
  <c r="R82" i="10"/>
  <c r="AC82" i="10"/>
  <c r="AI41" i="13"/>
  <c r="R41" i="13"/>
  <c r="AC68" i="9"/>
  <c r="R68" i="9"/>
  <c r="R62" i="9"/>
  <c r="AC62" i="9"/>
  <c r="AC42" i="9"/>
  <c r="R42" i="9"/>
  <c r="AC37" i="12"/>
  <c r="R37" i="12"/>
  <c r="AF96" i="10"/>
  <c r="AB96" i="10"/>
  <c r="AC87" i="10"/>
  <c r="R87" i="10"/>
  <c r="R98" i="11"/>
  <c r="AC98" i="11"/>
  <c r="AF41" i="11"/>
  <c r="AD41" i="11"/>
  <c r="AB41" i="11"/>
  <c r="R34" i="12"/>
  <c r="AC34" i="12"/>
  <c r="AD39" i="9"/>
  <c r="AB39" i="9"/>
  <c r="AB89" i="10"/>
  <c r="AF89" i="10"/>
  <c r="AD39" i="12"/>
  <c r="AF39" i="12"/>
  <c r="R109" i="11"/>
  <c r="AC109" i="11"/>
  <c r="R93" i="11"/>
  <c r="AC93" i="11"/>
  <c r="R25" i="10"/>
  <c r="AC25" i="10"/>
  <c r="AC29" i="12"/>
  <c r="R29" i="12"/>
  <c r="P116" i="9"/>
  <c r="P105" i="9"/>
  <c r="P99" i="9"/>
  <c r="P33" i="9"/>
  <c r="R33" i="9" s="1"/>
  <c r="AD33" i="9" s="1"/>
  <c r="P58" i="9"/>
  <c r="P93" i="9"/>
  <c r="P48" i="9"/>
  <c r="P29" i="9"/>
  <c r="P66" i="9"/>
  <c r="P71" i="9"/>
  <c r="P63" i="9"/>
  <c r="P57" i="9"/>
  <c r="R57" i="9" s="1"/>
  <c r="P102" i="9"/>
  <c r="P95" i="9"/>
  <c r="P90" i="9"/>
  <c r="P79" i="9"/>
  <c r="P85" i="9"/>
  <c r="P27" i="9"/>
  <c r="P52" i="9"/>
  <c r="P31" i="9"/>
  <c r="P30" i="9"/>
  <c r="P23" i="9"/>
  <c r="P49" i="9"/>
  <c r="P108" i="9"/>
  <c r="P111" i="9"/>
  <c r="P78" i="9"/>
  <c r="P61" i="9"/>
  <c r="P41" i="9"/>
  <c r="P91" i="9"/>
  <c r="P88" i="9"/>
  <c r="P25" i="9"/>
  <c r="P40" i="9"/>
  <c r="P60" i="9"/>
  <c r="P26" i="9"/>
  <c r="P56" i="9"/>
  <c r="P112" i="9"/>
  <c r="P113" i="9"/>
  <c r="P100" i="9"/>
  <c r="P106" i="9"/>
  <c r="P37" i="9"/>
  <c r="P73" i="9"/>
  <c r="P74" i="9"/>
  <c r="P32" i="9"/>
  <c r="P87" i="9"/>
  <c r="P77" i="9"/>
  <c r="P46" i="9"/>
  <c r="P67" i="9"/>
  <c r="P55" i="9"/>
  <c r="AC55" i="9" s="1"/>
  <c r="P94" i="9"/>
  <c r="P103" i="9"/>
  <c r="R103" i="9" s="1"/>
  <c r="P96" i="9"/>
  <c r="P24" i="9"/>
  <c r="P86" i="9"/>
  <c r="P69" i="9"/>
  <c r="P82" i="9"/>
  <c r="P72" i="9"/>
  <c r="P89" i="9"/>
  <c r="P22" i="9"/>
  <c r="P59" i="11"/>
  <c r="P63" i="11"/>
  <c r="P57" i="11"/>
  <c r="P52" i="11"/>
  <c r="P42" i="11"/>
  <c r="P34" i="11"/>
  <c r="P107" i="11"/>
  <c r="P108" i="11"/>
  <c r="P101" i="11"/>
  <c r="P111" i="11"/>
  <c r="P86" i="11"/>
  <c r="P25" i="11"/>
  <c r="P58" i="11"/>
  <c r="P62" i="11"/>
  <c r="P67" i="11"/>
  <c r="P66" i="11"/>
  <c r="AC66" i="11" s="1"/>
  <c r="P50" i="11"/>
  <c r="P44" i="11"/>
  <c r="P89" i="11"/>
  <c r="P82" i="11"/>
  <c r="P36" i="11"/>
  <c r="P100" i="11"/>
  <c r="P94" i="11"/>
  <c r="P84" i="11"/>
  <c r="P64" i="11"/>
  <c r="P29" i="11"/>
  <c r="P55" i="11"/>
  <c r="AC55" i="11" s="1"/>
  <c r="P99" i="11"/>
  <c r="P54" i="11"/>
  <c r="P51" i="11"/>
  <c r="P90" i="11"/>
  <c r="P30" i="11"/>
  <c r="P81" i="11"/>
  <c r="P80" i="11"/>
  <c r="P49" i="11"/>
  <c r="P33" i="11"/>
  <c r="P22" i="11"/>
  <c r="P85" i="11"/>
  <c r="P32" i="11"/>
  <c r="P112" i="11"/>
  <c r="P65" i="11"/>
  <c r="P72" i="11"/>
  <c r="P45" i="11"/>
  <c r="P110" i="11"/>
  <c r="P26" i="11"/>
  <c r="P87" i="11"/>
  <c r="P47" i="11"/>
  <c r="P79" i="11"/>
  <c r="P91" i="11"/>
  <c r="P24" i="11"/>
  <c r="P103" i="11"/>
  <c r="P105" i="11"/>
  <c r="P97" i="11"/>
  <c r="P75" i="11"/>
  <c r="P39" i="11"/>
  <c r="P21" i="11"/>
  <c r="P28" i="11"/>
  <c r="P83" i="11"/>
  <c r="P113" i="11"/>
  <c r="P43" i="11"/>
  <c r="P95" i="11"/>
  <c r="R90" i="12"/>
  <c r="AC90" i="12"/>
  <c r="R97" i="12"/>
  <c r="AB97" i="12" s="1"/>
  <c r="AC97" i="12"/>
  <c r="AC37" i="11"/>
  <c r="R37" i="11"/>
  <c r="AC87" i="12"/>
  <c r="R87" i="12"/>
  <c r="AB87" i="12" s="1"/>
  <c r="AB76" i="10"/>
  <c r="AF76" i="10"/>
  <c r="R88" i="11"/>
  <c r="AB88" i="11" s="1"/>
  <c r="AC88" i="11"/>
  <c r="AF35" i="10"/>
  <c r="AB35" i="10"/>
  <c r="R27" i="11"/>
  <c r="AC27" i="11"/>
  <c r="AC21" i="12"/>
  <c r="R21" i="12"/>
  <c r="R50" i="9"/>
  <c r="AC50" i="9"/>
  <c r="AF86" i="10"/>
  <c r="AD86" i="10"/>
  <c r="AD103" i="10"/>
  <c r="AF103" i="10"/>
  <c r="R31" i="12"/>
  <c r="AB31" i="12" s="1"/>
  <c r="AC31" i="12"/>
  <c r="AF71" i="10"/>
  <c r="AD71" i="10"/>
  <c r="AB24" i="12"/>
  <c r="AD24" i="12"/>
  <c r="R113" i="10"/>
  <c r="AC113" i="10"/>
  <c r="AF35" i="11"/>
  <c r="AB35" i="11"/>
  <c r="AC48" i="10"/>
  <c r="R48" i="10"/>
  <c r="R38" i="11"/>
  <c r="AC38" i="11"/>
  <c r="R46" i="11"/>
  <c r="AC46" i="11"/>
  <c r="AD104" i="12"/>
  <c r="AF104" i="12"/>
  <c r="R112" i="12"/>
  <c r="AC112" i="12"/>
  <c r="R96" i="11"/>
  <c r="AB96" i="11" s="1"/>
  <c r="AC96" i="11"/>
  <c r="R23" i="11"/>
  <c r="AC23" i="11"/>
  <c r="R50" i="10"/>
  <c r="AC50" i="10"/>
  <c r="R62" i="10"/>
  <c r="AC62" i="10"/>
  <c r="AF52" i="12"/>
  <c r="AB52" i="12"/>
  <c r="AB76" i="12"/>
  <c r="AF76" i="12"/>
  <c r="AC65" i="9"/>
  <c r="R65" i="9"/>
  <c r="AF82" i="12"/>
  <c r="AB82" i="12"/>
  <c r="AD78" i="12"/>
  <c r="AB78" i="12"/>
  <c r="AF106" i="10"/>
  <c r="AB106" i="10"/>
  <c r="AF73" i="10"/>
  <c r="AB73" i="10"/>
  <c r="R31" i="10"/>
  <c r="AC31" i="10"/>
  <c r="AB108" i="10"/>
  <c r="AF108" i="10"/>
  <c r="AD108" i="10"/>
  <c r="R56" i="11"/>
  <c r="AC56" i="11"/>
  <c r="R63" i="10"/>
  <c r="AC63" i="10"/>
  <c r="AB61" i="11"/>
  <c r="AC108" i="10"/>
  <c r="AC33" i="9"/>
  <c r="AF110" i="10"/>
  <c r="R67" i="10"/>
  <c r="AC67" i="10"/>
  <c r="AI26" i="13"/>
  <c r="R26" i="13"/>
  <c r="AF59" i="12"/>
  <c r="AB59" i="12"/>
  <c r="AD59" i="12"/>
  <c r="AC107" i="9"/>
  <c r="R107" i="9"/>
  <c r="R84" i="13"/>
  <c r="AI84" i="13"/>
  <c r="AB110" i="9"/>
  <c r="AB77" i="11"/>
  <c r="AB108" i="12"/>
  <c r="AF33" i="9"/>
  <c r="AD36" i="9"/>
  <c r="AF36" i="9"/>
  <c r="AB38" i="12"/>
  <c r="AF38" i="12"/>
  <c r="AD38" i="12"/>
  <c r="AD23" i="10"/>
  <c r="AF23" i="10"/>
  <c r="R25" i="11"/>
  <c r="AC25" i="11"/>
  <c r="AB103" i="12"/>
  <c r="AF103" i="12"/>
  <c r="AD88" i="11"/>
  <c r="AJ58" i="13"/>
  <c r="AH58" i="13"/>
  <c r="R22" i="11"/>
  <c r="AC22" i="11"/>
  <c r="R26" i="11"/>
  <c r="AC26" i="11"/>
  <c r="AH108" i="8"/>
  <c r="AH102" i="8"/>
  <c r="R100" i="12"/>
  <c r="AC29" i="9"/>
  <c r="R29" i="9"/>
  <c r="R48" i="9"/>
  <c r="AC48" i="9"/>
  <c r="AC93" i="9"/>
  <c r="R93" i="9"/>
  <c r="R99" i="9"/>
  <c r="AC99" i="9"/>
  <c r="AB102" i="10"/>
  <c r="AF102" i="10"/>
  <c r="AD102" i="10"/>
  <c r="R81" i="11"/>
  <c r="AC81" i="11"/>
  <c r="R45" i="10"/>
  <c r="AC45" i="10"/>
  <c r="AF37" i="10"/>
  <c r="AD37" i="10"/>
  <c r="AB37" i="10"/>
  <c r="AF29" i="10"/>
  <c r="AD29" i="10"/>
  <c r="AB29" i="10"/>
  <c r="AL89" i="13"/>
  <c r="AJ89" i="13"/>
  <c r="AC40" i="12"/>
  <c r="R40" i="12"/>
  <c r="AF66" i="12"/>
  <c r="AD66" i="12"/>
  <c r="R61" i="12"/>
  <c r="AC61" i="12"/>
  <c r="AC22" i="12"/>
  <c r="R112" i="10"/>
  <c r="AC112" i="10"/>
  <c r="AC105" i="10"/>
  <c r="R105" i="10"/>
  <c r="R101" i="12"/>
  <c r="AC101" i="12"/>
  <c r="AF109" i="12"/>
  <c r="AB109" i="12"/>
  <c r="AB32" i="10"/>
  <c r="AF32" i="10"/>
  <c r="AF72" i="10"/>
  <c r="AB72" i="10"/>
  <c r="AD72" i="10"/>
  <c r="AB74" i="10"/>
  <c r="AF74" i="10"/>
  <c r="R23" i="13"/>
  <c r="AI23" i="13"/>
  <c r="AC60" i="12"/>
  <c r="R60" i="12"/>
  <c r="AD92" i="10"/>
  <c r="AF35" i="9"/>
  <c r="R40" i="11"/>
  <c r="AF26" i="12"/>
  <c r="AF21" i="9"/>
  <c r="AD21" i="9"/>
  <c r="AC102" i="10"/>
  <c r="R113" i="12"/>
  <c r="AC113" i="12"/>
  <c r="R52" i="10"/>
  <c r="AC52" i="10"/>
  <c r="AB26" i="10"/>
  <c r="AF26" i="10"/>
  <c r="AD35" i="9"/>
  <c r="AD26" i="12"/>
  <c r="R52" i="13"/>
  <c r="AI52" i="13"/>
  <c r="AJ85" i="13"/>
  <c r="AH85" i="13"/>
  <c r="AI30" i="13"/>
  <c r="R30" i="13"/>
  <c r="P91" i="13"/>
  <c r="P50" i="13"/>
  <c r="P80" i="13"/>
  <c r="P49" i="13"/>
  <c r="P21" i="13"/>
  <c r="P90" i="13"/>
  <c r="P54" i="13"/>
  <c r="P25" i="13"/>
  <c r="P75" i="13"/>
  <c r="P62" i="13"/>
  <c r="P79" i="13"/>
  <c r="P32" i="13"/>
  <c r="P94" i="13"/>
  <c r="P60" i="13"/>
  <c r="P63" i="13"/>
  <c r="P69" i="13"/>
  <c r="P81" i="13"/>
  <c r="P73" i="13"/>
  <c r="P77" i="13"/>
  <c r="P40" i="13"/>
  <c r="P65" i="13"/>
  <c r="P78" i="13"/>
  <c r="P53" i="13"/>
  <c r="P24" i="13"/>
  <c r="P74" i="13"/>
  <c r="P31" i="13"/>
  <c r="P42" i="13"/>
  <c r="P92" i="13"/>
  <c r="P71" i="13"/>
  <c r="P93" i="13"/>
  <c r="P55" i="13"/>
  <c r="P47" i="13"/>
  <c r="P83" i="13"/>
  <c r="P51" i="13"/>
  <c r="P29" i="13"/>
  <c r="P70" i="13"/>
  <c r="P35" i="13"/>
  <c r="P44" i="13"/>
  <c r="P66" i="13"/>
  <c r="P95" i="13"/>
  <c r="P33" i="13"/>
  <c r="P34" i="13"/>
  <c r="P46" i="13"/>
  <c r="AI46" i="13" s="1"/>
  <c r="P43" i="13"/>
  <c r="P82" i="13"/>
  <c r="P28" i="13"/>
  <c r="P64" i="13"/>
  <c r="P22" i="13"/>
  <c r="P57" i="13"/>
  <c r="P68" i="13"/>
  <c r="P96" i="13"/>
  <c r="P76" i="13"/>
  <c r="P88" i="13"/>
  <c r="P72" i="13"/>
  <c r="P37" i="13"/>
  <c r="P61" i="13"/>
  <c r="P38" i="13"/>
  <c r="P56" i="13"/>
  <c r="P86" i="13"/>
  <c r="P48" i="13"/>
  <c r="P36" i="13"/>
  <c r="P27" i="13"/>
  <c r="R58" i="9"/>
  <c r="AC58" i="9"/>
  <c r="AB33" i="9"/>
  <c r="AB45" i="9"/>
  <c r="AF45" i="9"/>
  <c r="AF92" i="11"/>
  <c r="AB92" i="11"/>
  <c r="AD28" i="9"/>
  <c r="AF28" i="9"/>
  <c r="AD31" i="12"/>
  <c r="AF31" i="12"/>
  <c r="AD87" i="12"/>
  <c r="AF87" i="12"/>
  <c r="AF57" i="10"/>
  <c r="AB57" i="10"/>
  <c r="R90" i="10"/>
  <c r="AC90" i="10"/>
  <c r="R93" i="10"/>
  <c r="AC93" i="10"/>
  <c r="R87" i="13"/>
  <c r="AI87" i="13"/>
  <c r="P59" i="13"/>
  <c r="R51" i="10"/>
  <c r="P78" i="11"/>
  <c r="P45" i="12"/>
  <c r="P35" i="12"/>
  <c r="P33" i="12"/>
  <c r="P116" i="12"/>
  <c r="P116" i="11"/>
  <c r="R116" i="11" s="1"/>
  <c r="AF116" i="11" s="1"/>
  <c r="AD98" i="9"/>
  <c r="P119" i="12"/>
  <c r="R119" i="12" s="1"/>
  <c r="P118" i="12"/>
  <c r="R118" i="12" s="1"/>
  <c r="P116" i="10"/>
  <c r="R116" i="10" s="1"/>
  <c r="P115" i="10"/>
  <c r="R115" i="10" s="1"/>
  <c r="AF115" i="10" s="1"/>
  <c r="Z119" i="9"/>
  <c r="G119" i="9"/>
  <c r="AU119" i="9"/>
  <c r="P119" i="9"/>
  <c r="R119" i="9" s="1"/>
  <c r="AT118" i="9"/>
  <c r="AS118" i="9"/>
  <c r="AR118" i="9" s="1"/>
  <c r="AQ118" i="9" s="1"/>
  <c r="AP118" i="9" s="1"/>
  <c r="AO118" i="9" s="1"/>
  <c r="AN118" i="9" s="1"/>
  <c r="AM118" i="9" s="1"/>
  <c r="AL118" i="9" s="1"/>
  <c r="AU115" i="9"/>
  <c r="P115" i="9"/>
  <c r="G115" i="9"/>
  <c r="Z115" i="9"/>
  <c r="G117" i="9"/>
  <c r="AU117" i="9"/>
  <c r="P117" i="9"/>
  <c r="Z117" i="9"/>
  <c r="Z114" i="9"/>
  <c r="G114" i="9"/>
  <c r="AU114" i="9"/>
  <c r="P114" i="9"/>
  <c r="R114" i="9" s="1"/>
  <c r="G118" i="9"/>
  <c r="AU116" i="9"/>
  <c r="Z118" i="9"/>
  <c r="G116" i="9"/>
  <c r="P118" i="9"/>
  <c r="R118" i="9" s="1"/>
  <c r="G117" i="10"/>
  <c r="Z117" i="10"/>
  <c r="AU117" i="10"/>
  <c r="P117" i="10"/>
  <c r="R117" i="10" s="1"/>
  <c r="AF116" i="10"/>
  <c r="Z119" i="10"/>
  <c r="G119" i="10"/>
  <c r="AU119" i="10"/>
  <c r="P119" i="10"/>
  <c r="R119" i="10" s="1"/>
  <c r="AU118" i="10"/>
  <c r="P118" i="10"/>
  <c r="Z118" i="10"/>
  <c r="G118" i="10"/>
  <c r="Z114" i="10"/>
  <c r="G114" i="10"/>
  <c r="AU114" i="10"/>
  <c r="P114" i="10"/>
  <c r="R114" i="10" s="1"/>
  <c r="AU116" i="10"/>
  <c r="AR115" i="10"/>
  <c r="AQ115" i="10" s="1"/>
  <c r="AP115" i="10" s="1"/>
  <c r="AO115" i="10" s="1"/>
  <c r="AN115" i="10" s="1"/>
  <c r="AM115" i="10" s="1"/>
  <c r="AL115" i="10" s="1"/>
  <c r="AC116" i="10"/>
  <c r="Z115" i="10"/>
  <c r="AU118" i="11"/>
  <c r="P118" i="11"/>
  <c r="R118" i="11" s="1"/>
  <c r="Z118" i="11"/>
  <c r="G118" i="11"/>
  <c r="G117" i="11"/>
  <c r="AU117" i="11"/>
  <c r="P117" i="11"/>
  <c r="R117" i="11" s="1"/>
  <c r="Z117" i="11"/>
  <c r="AT115" i="11"/>
  <c r="AS115" i="11" s="1"/>
  <c r="AR115" i="11" s="1"/>
  <c r="AQ115" i="11" s="1"/>
  <c r="AP115" i="11" s="1"/>
  <c r="AO115" i="11" s="1"/>
  <c r="AN115" i="11" s="1"/>
  <c r="AM115" i="11" s="1"/>
  <c r="AL115" i="11" s="1"/>
  <c r="Z119" i="11"/>
  <c r="G119" i="11"/>
  <c r="AU119" i="11"/>
  <c r="P119" i="11"/>
  <c r="R119" i="11" s="1"/>
  <c r="AT116" i="11"/>
  <c r="AS116" i="11" s="1"/>
  <c r="AR116" i="11" s="1"/>
  <c r="AQ116" i="11" s="1"/>
  <c r="AP116" i="11" s="1"/>
  <c r="AO116" i="11" s="1"/>
  <c r="AN116" i="11" s="1"/>
  <c r="AM116" i="11" s="1"/>
  <c r="AL116" i="11" s="1"/>
  <c r="Z115" i="11"/>
  <c r="P114" i="11"/>
  <c r="R114" i="11" s="1"/>
  <c r="AU114" i="11"/>
  <c r="P115" i="11"/>
  <c r="R115" i="11" s="1"/>
  <c r="G114" i="11"/>
  <c r="AF119" i="12"/>
  <c r="AF118" i="12"/>
  <c r="AT115" i="12"/>
  <c r="AS115" i="12" s="1"/>
  <c r="AR115" i="12" s="1"/>
  <c r="AQ115" i="12" s="1"/>
  <c r="AP115" i="12" s="1"/>
  <c r="AO115" i="12" s="1"/>
  <c r="AN115" i="12" s="1"/>
  <c r="AM115" i="12" s="1"/>
  <c r="AL115" i="12" s="1"/>
  <c r="G117" i="12"/>
  <c r="AU117" i="12"/>
  <c r="P117" i="12"/>
  <c r="Z117" i="12"/>
  <c r="Z114" i="12"/>
  <c r="G114" i="12"/>
  <c r="AU114" i="12"/>
  <c r="P114" i="12"/>
  <c r="R114" i="12" s="1"/>
  <c r="AC118" i="12"/>
  <c r="K118" i="12"/>
  <c r="G115" i="12"/>
  <c r="AR118" i="12"/>
  <c r="AT116" i="12"/>
  <c r="Z115" i="12"/>
  <c r="AT119" i="12"/>
  <c r="AS119" i="12" s="1"/>
  <c r="AC119" i="12"/>
  <c r="AQ118" i="12"/>
  <c r="Z118" i="12"/>
  <c r="AS116" i="12"/>
  <c r="AR116" i="12" s="1"/>
  <c r="AQ116" i="12" s="1"/>
  <c r="AP116" i="12" s="1"/>
  <c r="AO116" i="12" s="1"/>
  <c r="AN116" i="12" s="1"/>
  <c r="AM116" i="12" s="1"/>
  <c r="AL116" i="12" s="1"/>
  <c r="G116" i="12"/>
  <c r="AP118" i="12"/>
  <c r="AO118" i="12" s="1"/>
  <c r="AN118" i="12" s="1"/>
  <c r="AM118" i="12" s="1"/>
  <c r="AL118" i="12" s="1"/>
  <c r="AR119" i="12"/>
  <c r="AQ119" i="12" s="1"/>
  <c r="AP119" i="12" s="1"/>
  <c r="AO119" i="12" s="1"/>
  <c r="AN119" i="12" s="1"/>
  <c r="AM119" i="12" s="1"/>
  <c r="AL119" i="12" s="1"/>
  <c r="P115" i="12"/>
  <c r="R115" i="12" s="1"/>
  <c r="G117" i="8"/>
  <c r="AU117" i="8"/>
  <c r="P117" i="8"/>
  <c r="R117" i="8" s="1"/>
  <c r="Z117" i="8"/>
  <c r="AT115" i="8"/>
  <c r="AS115" i="8" s="1"/>
  <c r="AR115" i="8" s="1"/>
  <c r="AQ115" i="8" s="1"/>
  <c r="AP115" i="8" s="1"/>
  <c r="AO115" i="8" s="1"/>
  <c r="AN115" i="8" s="1"/>
  <c r="AM115" i="8" s="1"/>
  <c r="AL115" i="8" s="1"/>
  <c r="Z119" i="8"/>
  <c r="G119" i="8"/>
  <c r="AU119" i="8"/>
  <c r="P119" i="8"/>
  <c r="AR118" i="8"/>
  <c r="AQ118" i="8" s="1"/>
  <c r="AP118" i="8" s="1"/>
  <c r="AO118" i="8" s="1"/>
  <c r="AN118" i="8" s="1"/>
  <c r="AM118" i="8" s="1"/>
  <c r="AL118" i="8" s="1"/>
  <c r="AT118" i="8"/>
  <c r="AS118" i="8"/>
  <c r="Z114" i="8"/>
  <c r="G114" i="8"/>
  <c r="AU114" i="8"/>
  <c r="P114" i="8"/>
  <c r="R114" i="8" s="1"/>
  <c r="AT116" i="8"/>
  <c r="AS116" i="8" s="1"/>
  <c r="AR116" i="8" s="1"/>
  <c r="AQ116" i="8" s="1"/>
  <c r="AP116" i="8" s="1"/>
  <c r="AO116" i="8" s="1"/>
  <c r="AN116" i="8" s="1"/>
  <c r="AM116" i="8" s="1"/>
  <c r="AL116" i="8" s="1"/>
  <c r="Z115" i="8"/>
  <c r="Z118" i="8"/>
  <c r="G116" i="8"/>
  <c r="P115" i="8"/>
  <c r="R115" i="8" s="1"/>
  <c r="P118" i="8"/>
  <c r="C16" i="3"/>
  <c r="D18" i="3" s="1"/>
  <c r="C16" i="6"/>
  <c r="D18" i="6" s="1"/>
  <c r="J17" i="13"/>
  <c r="O58" i="6"/>
  <c r="O74" i="6"/>
  <c r="O79" i="6"/>
  <c r="O67" i="6"/>
  <c r="O73" i="6"/>
  <c r="O60" i="6"/>
  <c r="O76" i="6"/>
  <c r="C15" i="6"/>
  <c r="O63" i="6"/>
  <c r="O77" i="6"/>
  <c r="O72" i="6"/>
  <c r="O62" i="6"/>
  <c r="O83" i="6"/>
  <c r="O85" i="6"/>
  <c r="O78" i="6"/>
  <c r="O86" i="6"/>
  <c r="O66" i="6"/>
  <c r="O71" i="6"/>
  <c r="O87" i="6"/>
  <c r="O61" i="6"/>
  <c r="O81" i="6"/>
  <c r="O65" i="6"/>
  <c r="O59" i="6"/>
  <c r="O70" i="6"/>
  <c r="O80" i="6"/>
  <c r="O69" i="6"/>
  <c r="O84" i="6"/>
  <c r="O68" i="6"/>
  <c r="O82" i="6"/>
  <c r="O64" i="6"/>
  <c r="O75" i="6"/>
  <c r="O85" i="3"/>
  <c r="O77" i="3"/>
  <c r="O90" i="3"/>
  <c r="O87" i="3"/>
  <c r="O78" i="3"/>
  <c r="C15" i="3"/>
  <c r="O76" i="3"/>
  <c r="O86" i="3"/>
  <c r="O75" i="3"/>
  <c r="O88" i="3"/>
  <c r="O81" i="3"/>
  <c r="O91" i="3"/>
  <c r="O84" i="3"/>
  <c r="O80" i="3"/>
  <c r="O89" i="3"/>
  <c r="O82" i="3"/>
  <c r="O83" i="3"/>
  <c r="O79" i="3"/>
  <c r="C16" i="2"/>
  <c r="D18" i="2" s="1"/>
  <c r="I17" i="13"/>
  <c r="O87" i="13"/>
  <c r="O27" i="13"/>
  <c r="O37" i="13"/>
  <c r="O85" i="13"/>
  <c r="O73" i="13"/>
  <c r="O45" i="13"/>
  <c r="O81" i="13"/>
  <c r="O70" i="13"/>
  <c r="O61" i="13"/>
  <c r="O47" i="13"/>
  <c r="O95" i="13"/>
  <c r="O60" i="13"/>
  <c r="O51" i="13"/>
  <c r="O88" i="13"/>
  <c r="O52" i="13"/>
  <c r="O48" i="13"/>
  <c r="O90" i="13"/>
  <c r="O55" i="13"/>
  <c r="O59" i="13"/>
  <c r="O69" i="13"/>
  <c r="O30" i="13"/>
  <c r="O41" i="13"/>
  <c r="O39" i="13"/>
  <c r="O86" i="13"/>
  <c r="O89" i="13"/>
  <c r="O34" i="13"/>
  <c r="O65" i="13"/>
  <c r="O26" i="13"/>
  <c r="O67" i="13"/>
  <c r="O58" i="13"/>
  <c r="O91" i="13"/>
  <c r="O71" i="13"/>
  <c r="O42" i="13"/>
  <c r="O54" i="13"/>
  <c r="O25" i="13"/>
  <c r="O44" i="13"/>
  <c r="O94" i="13"/>
  <c r="O56" i="13"/>
  <c r="O75" i="13"/>
  <c r="O77" i="13"/>
  <c r="O68" i="13"/>
  <c r="O29" i="13"/>
  <c r="O62" i="13"/>
  <c r="O92" i="13"/>
  <c r="O96" i="13"/>
  <c r="O72" i="13"/>
  <c r="O32" i="13"/>
  <c r="O66" i="13"/>
  <c r="O53" i="13"/>
  <c r="O80" i="13"/>
  <c r="O74" i="13"/>
  <c r="O50" i="13"/>
  <c r="O83" i="13"/>
  <c r="O84" i="13"/>
  <c r="O79" i="13"/>
  <c r="O28" i="13"/>
  <c r="O64" i="13"/>
  <c r="O93" i="13"/>
  <c r="O36" i="13"/>
  <c r="O43" i="13"/>
  <c r="O35" i="13"/>
  <c r="O76" i="13"/>
  <c r="O38" i="13"/>
  <c r="O49" i="13"/>
  <c r="O46" i="13"/>
  <c r="C15" i="13"/>
  <c r="O57" i="13"/>
  <c r="O78" i="13"/>
  <c r="O31" i="13"/>
  <c r="O40" i="13"/>
  <c r="O82" i="13"/>
  <c r="O63" i="13"/>
  <c r="O33" i="13"/>
  <c r="K17" i="13"/>
  <c r="O28" i="2"/>
  <c r="O59" i="2"/>
  <c r="O55" i="2"/>
  <c r="O31" i="2"/>
  <c r="O27" i="2"/>
  <c r="O43" i="2"/>
  <c r="O52" i="2"/>
  <c r="O25" i="2"/>
  <c r="O42" i="2"/>
  <c r="O61" i="2"/>
  <c r="O64" i="2"/>
  <c r="O56" i="2"/>
  <c r="O69" i="2"/>
  <c r="O32" i="2"/>
  <c r="O41" i="2"/>
  <c r="O21" i="2"/>
  <c r="C15" i="2"/>
  <c r="O47" i="2"/>
  <c r="O39" i="2"/>
  <c r="O63" i="2"/>
  <c r="O66" i="2"/>
  <c r="O33" i="2"/>
  <c r="O60" i="2"/>
  <c r="O46" i="2"/>
  <c r="O79" i="2"/>
  <c r="O76" i="2"/>
  <c r="O57" i="2"/>
  <c r="O62" i="2"/>
  <c r="O75" i="2"/>
  <c r="O77" i="2"/>
  <c r="O73" i="2"/>
  <c r="O45" i="2"/>
  <c r="O37" i="2"/>
  <c r="O35" i="2"/>
  <c r="O38" i="2"/>
  <c r="O48" i="2"/>
  <c r="O26" i="2"/>
  <c r="O40" i="2"/>
  <c r="O24" i="2"/>
  <c r="O74" i="2"/>
  <c r="O72" i="2"/>
  <c r="O67" i="2"/>
  <c r="O29" i="2"/>
  <c r="O78" i="2"/>
  <c r="O34" i="2"/>
  <c r="O22" i="2"/>
  <c r="O50" i="2"/>
  <c r="O49" i="2"/>
  <c r="O68" i="2"/>
  <c r="O30" i="2"/>
  <c r="O53" i="2"/>
  <c r="O54" i="2"/>
  <c r="O36" i="2"/>
  <c r="O44" i="2"/>
  <c r="O65" i="2"/>
  <c r="O51" i="2"/>
  <c r="O71" i="2"/>
  <c r="O23" i="2"/>
  <c r="O58" i="2"/>
  <c r="O70" i="2"/>
  <c r="C16" i="13"/>
  <c r="D18" i="13" s="1"/>
  <c r="AC107" i="10"/>
  <c r="R107" i="10"/>
  <c r="R110" i="12"/>
  <c r="AC110" i="12"/>
  <c r="AA108" i="8"/>
  <c r="AB108" i="8"/>
  <c r="AF102" i="11"/>
  <c r="AB102" i="11"/>
  <c r="AD102" i="11"/>
  <c r="AL45" i="13"/>
  <c r="AH45" i="13"/>
  <c r="R48" i="11"/>
  <c r="AF27" i="12"/>
  <c r="AB27" i="12"/>
  <c r="AF22" i="12"/>
  <c r="AD22" i="12"/>
  <c r="AB22" i="12"/>
  <c r="AF100" i="12"/>
  <c r="AF108" i="12"/>
  <c r="AI45" i="13"/>
  <c r="AH38" i="8"/>
  <c r="AC34" i="9"/>
  <c r="R34" i="9"/>
  <c r="AB25" i="11"/>
  <c r="AF25" i="11"/>
  <c r="AD25" i="11"/>
  <c r="AZ64" i="8"/>
  <c r="AX64" i="8" s="1"/>
  <c r="AZ7" i="8"/>
  <c r="AX7" i="8" s="1"/>
  <c r="AH73" i="8"/>
  <c r="AZ53" i="8"/>
  <c r="AX53" i="8" s="1"/>
  <c r="AH29" i="8"/>
  <c r="AA29" i="8" s="1"/>
  <c r="AE29" i="8" s="1"/>
  <c r="AH45" i="8"/>
  <c r="AH51" i="8"/>
  <c r="AZ68" i="8"/>
  <c r="AX68" i="8" s="1"/>
  <c r="AH40" i="8"/>
  <c r="AH26" i="8"/>
  <c r="AA26" i="8" s="1"/>
  <c r="AE26" i="8" s="1"/>
  <c r="AZ62" i="8"/>
  <c r="AX62" i="8" s="1"/>
  <c r="AZ84" i="8"/>
  <c r="AX84" i="8" s="1"/>
  <c r="AZ86" i="8"/>
  <c r="AX86" i="8" s="1"/>
  <c r="AZ85" i="8"/>
  <c r="AX85" i="8" s="1"/>
  <c r="AH80" i="8"/>
  <c r="AZ13" i="8"/>
  <c r="AX13" i="8" s="1"/>
  <c r="AZ47" i="8"/>
  <c r="AX47" i="8" s="1"/>
  <c r="AZ27" i="8"/>
  <c r="AX27" i="8" s="1"/>
  <c r="AZ58" i="8"/>
  <c r="AX58" i="8" s="1"/>
  <c r="AZ45" i="8"/>
  <c r="AX45" i="8" s="1"/>
  <c r="AZ5" i="8"/>
  <c r="AX5" i="8" s="1"/>
  <c r="AZ12" i="8"/>
  <c r="AX12" i="8" s="1"/>
  <c r="AZ65" i="8"/>
  <c r="AX65" i="8" s="1"/>
  <c r="AH90" i="8"/>
  <c r="AZ25" i="8"/>
  <c r="AX25" i="8" s="1"/>
  <c r="AH44" i="8"/>
  <c r="AZ3" i="8"/>
  <c r="AX3" i="8" s="1"/>
  <c r="AZ70" i="8"/>
  <c r="AX70" i="8" s="1"/>
  <c r="AH83" i="8"/>
  <c r="AZ81" i="8"/>
  <c r="AX81" i="8" s="1"/>
  <c r="AZ38" i="8"/>
  <c r="AX38" i="8" s="1"/>
  <c r="AZ30" i="8"/>
  <c r="AX30" i="8" s="1"/>
  <c r="AZ34" i="8"/>
  <c r="AX34" i="8" s="1"/>
  <c r="AZ39" i="8"/>
  <c r="AX39" i="8" s="1"/>
  <c r="AH36" i="8"/>
  <c r="AZ18" i="8"/>
  <c r="AX18" i="8" s="1"/>
  <c r="AH53" i="8"/>
  <c r="AA53" i="8" s="1"/>
  <c r="AE53" i="8" s="1"/>
  <c r="AZ9" i="8"/>
  <c r="AX9" i="8" s="1"/>
  <c r="AZ37" i="8"/>
  <c r="AX37" i="8" s="1"/>
  <c r="AZ49" i="8"/>
  <c r="AX49" i="8" s="1"/>
  <c r="AZ71" i="8"/>
  <c r="AX71" i="8" s="1"/>
  <c r="AZ48" i="8"/>
  <c r="AX48" i="8" s="1"/>
  <c r="AH67" i="8"/>
  <c r="AH23" i="8"/>
  <c r="AA23" i="8" s="1"/>
  <c r="AE23" i="8" s="1"/>
  <c r="AZ67" i="8"/>
  <c r="AX67" i="8" s="1"/>
  <c r="AZ69" i="8"/>
  <c r="AX69" i="8" s="1"/>
  <c r="AZ29" i="8"/>
  <c r="AX29" i="8" s="1"/>
  <c r="AH69" i="8"/>
  <c r="AH42" i="8"/>
  <c r="AZ16" i="8"/>
  <c r="AX16" i="8" s="1"/>
  <c r="AH65" i="8"/>
  <c r="AZ57" i="8"/>
  <c r="AX57" i="8" s="1"/>
  <c r="AH62" i="8"/>
  <c r="AZ6" i="8"/>
  <c r="AX6" i="8" s="1"/>
  <c r="AZ14" i="8"/>
  <c r="AX14" i="8" s="1"/>
  <c r="AZ17" i="8"/>
  <c r="AX17" i="8" s="1"/>
  <c r="AH75" i="8"/>
  <c r="AH52" i="8"/>
  <c r="AZ50" i="8"/>
  <c r="AX50" i="8" s="1"/>
  <c r="AZ32" i="8"/>
  <c r="AX32" i="8" s="1"/>
  <c r="AZ31" i="8"/>
  <c r="AX31" i="8" s="1"/>
  <c r="AZ43" i="8"/>
  <c r="AX43" i="8" s="1"/>
  <c r="AZ35" i="8"/>
  <c r="AX35" i="8" s="1"/>
  <c r="AZ11" i="8"/>
  <c r="AX11" i="8" s="1"/>
  <c r="AZ24" i="8"/>
  <c r="AX24" i="8" s="1"/>
  <c r="AZ40" i="8"/>
  <c r="AX40" i="8" s="1"/>
  <c r="AH64" i="8"/>
  <c r="AZ26" i="8"/>
  <c r="AX26" i="8" s="1"/>
  <c r="AZ73" i="8"/>
  <c r="AX73" i="8" s="1"/>
  <c r="AZ15" i="8"/>
  <c r="AX15" i="8" s="1"/>
  <c r="AZ42" i="8"/>
  <c r="AX42" i="8" s="1"/>
  <c r="AZ56" i="8"/>
  <c r="AX56" i="8" s="1"/>
  <c r="AH57" i="8"/>
  <c r="AZ75" i="8"/>
  <c r="AX75" i="8" s="1"/>
  <c r="AZ79" i="8"/>
  <c r="AX79" i="8" s="1"/>
  <c r="AZ21" i="8"/>
  <c r="AX21" i="8" s="1"/>
  <c r="AZ4" i="8"/>
  <c r="AX4" i="8" s="1"/>
  <c r="AZ36" i="8"/>
  <c r="AX36" i="8" s="1"/>
  <c r="AH49" i="8"/>
  <c r="AH87" i="8"/>
  <c r="AH30" i="8"/>
  <c r="AA30" i="8" s="1"/>
  <c r="AE30" i="8" s="1"/>
  <c r="AZ61" i="8"/>
  <c r="AX61" i="8" s="1"/>
  <c r="AZ77" i="8"/>
  <c r="AX77" i="8" s="1"/>
  <c r="AZ72" i="8"/>
  <c r="AX72" i="8" s="1"/>
  <c r="AH60" i="8"/>
  <c r="AH33" i="8"/>
  <c r="AZ52" i="8"/>
  <c r="AX52" i="8" s="1"/>
  <c r="AH43" i="8"/>
  <c r="AH48" i="8"/>
  <c r="AZ66" i="8"/>
  <c r="AX66" i="8" s="1"/>
  <c r="AH76" i="8"/>
  <c r="AZ83" i="8"/>
  <c r="AX83" i="8" s="1"/>
  <c r="AZ19" i="8"/>
  <c r="AX19" i="8" s="1"/>
  <c r="AZ54" i="8"/>
  <c r="AX54" i="8" s="1"/>
  <c r="AZ74" i="8"/>
  <c r="AX74" i="8" s="1"/>
  <c r="AH34" i="8"/>
  <c r="AZ2" i="8"/>
  <c r="AX2" i="8" s="1"/>
  <c r="AH104" i="8"/>
  <c r="AH63" i="8"/>
  <c r="AH25" i="8"/>
  <c r="AA25" i="8" s="1"/>
  <c r="AE25" i="8" s="1"/>
  <c r="AZ51" i="8"/>
  <c r="AX51" i="8" s="1"/>
  <c r="AZ23" i="8"/>
  <c r="AX23" i="8" s="1"/>
  <c r="AH72" i="8"/>
  <c r="AZ44" i="8"/>
  <c r="AX44" i="8" s="1"/>
  <c r="AZ60" i="8"/>
  <c r="AX60" i="8" s="1"/>
  <c r="AH86" i="8"/>
  <c r="AZ82" i="8"/>
  <c r="AX82" i="8" s="1"/>
  <c r="AH97" i="8"/>
  <c r="AH92" i="8"/>
  <c r="AH84" i="8"/>
  <c r="AZ22" i="8"/>
  <c r="AX22" i="8" s="1"/>
  <c r="AH105" i="8"/>
  <c r="AZ78" i="8"/>
  <c r="AX78" i="8" s="1"/>
  <c r="AZ10" i="8"/>
  <c r="AX10" i="8" s="1"/>
  <c r="AH94" i="8"/>
  <c r="AH113" i="8"/>
  <c r="AH99" i="8"/>
  <c r="AH112" i="8"/>
  <c r="AH103" i="8"/>
  <c r="AH93" i="8"/>
  <c r="AH88" i="8"/>
  <c r="AH27" i="8"/>
  <c r="AA27" i="8" s="1"/>
  <c r="AE27" i="8" s="1"/>
  <c r="AZ55" i="8"/>
  <c r="AX55" i="8" s="1"/>
  <c r="AH96" i="8"/>
  <c r="AZ28" i="8"/>
  <c r="AX28" i="8" s="1"/>
  <c r="AH39" i="8"/>
  <c r="AH70" i="8"/>
  <c r="AH98" i="8"/>
  <c r="AH85" i="8"/>
  <c r="AH55" i="8"/>
  <c r="AA55" i="8" s="1"/>
  <c r="AE55" i="8" s="1"/>
  <c r="AH56" i="8"/>
  <c r="AH81" i="8"/>
  <c r="AZ41" i="8"/>
  <c r="AX41" i="8" s="1"/>
  <c r="AH89" i="8"/>
  <c r="AH68" i="8"/>
  <c r="AH54" i="8"/>
  <c r="AH46" i="8"/>
  <c r="AH50" i="8"/>
  <c r="AZ33" i="8"/>
  <c r="AX33" i="8" s="1"/>
  <c r="AH101" i="8"/>
  <c r="AH111" i="8"/>
  <c r="AH66" i="8"/>
  <c r="AH79" i="8"/>
  <c r="AH77" i="8"/>
  <c r="AZ59" i="8"/>
  <c r="AX59" i="8" s="1"/>
  <c r="AH95" i="8"/>
  <c r="AH107" i="8"/>
  <c r="AZ20" i="8"/>
  <c r="AX20" i="8" s="1"/>
  <c r="AZ8" i="8"/>
  <c r="AX8" i="8" s="1"/>
  <c r="AH106" i="8"/>
  <c r="AH35" i="8"/>
  <c r="AH24" i="8"/>
  <c r="AA24" i="8" s="1"/>
  <c r="AE24" i="8" s="1"/>
  <c r="AH37" i="8"/>
  <c r="AZ76" i="8"/>
  <c r="AX76" i="8" s="1"/>
  <c r="AH61" i="8"/>
  <c r="AH110" i="8"/>
  <c r="AH74" i="8"/>
  <c r="AH28" i="8"/>
  <c r="AA28" i="8" s="1"/>
  <c r="AE28" i="8" s="1"/>
  <c r="AH100" i="8"/>
  <c r="AH47" i="8"/>
  <c r="AZ80" i="8"/>
  <c r="AX80" i="8" s="1"/>
  <c r="AC63" i="11"/>
  <c r="R63" i="11"/>
  <c r="AB85" i="12"/>
  <c r="AD85" i="12"/>
  <c r="AF85" i="12"/>
  <c r="AB69" i="11"/>
  <c r="R102" i="12"/>
  <c r="AH91" i="8"/>
  <c r="AH32" i="8"/>
  <c r="AH41" i="8"/>
  <c r="AF28" i="12"/>
  <c r="AB28" i="12"/>
  <c r="AB57" i="9"/>
  <c r="AD57" i="9"/>
  <c r="AF57" i="9"/>
  <c r="AZ46" i="8"/>
  <c r="AX46" i="8" s="1"/>
  <c r="AB59" i="9"/>
  <c r="AH82" i="8"/>
  <c r="AH109" i="8"/>
  <c r="AF64" i="9"/>
  <c r="AD64" i="9"/>
  <c r="AH21" i="8"/>
  <c r="AA21" i="8" s="1"/>
  <c r="AE21" i="8" s="1"/>
  <c r="AZ63" i="8"/>
  <c r="AX63" i="8" s="1"/>
  <c r="AD69" i="11"/>
  <c r="AD76" i="9"/>
  <c r="AH58" i="8"/>
  <c r="AH78" i="8"/>
  <c r="AF59" i="9"/>
  <c r="AH22" i="8"/>
  <c r="AA22" i="8" s="1"/>
  <c r="AE22" i="8" s="1"/>
  <c r="AH71" i="8"/>
  <c r="AC102" i="11"/>
  <c r="AH59" i="8"/>
  <c r="AD45" i="9"/>
  <c r="AH31" i="8"/>
  <c r="AA31" i="8" s="1"/>
  <c r="AE31" i="8" s="1"/>
  <c r="AD97" i="9"/>
  <c r="AF97" i="9"/>
  <c r="AB65" i="9"/>
  <c r="AC112" i="9"/>
  <c r="R112" i="9"/>
  <c r="AD61" i="10"/>
  <c r="AF61" i="10"/>
  <c r="AB92" i="12"/>
  <c r="AD92" i="12"/>
  <c r="AC73" i="12"/>
  <c r="R73" i="12"/>
  <c r="AC103" i="9"/>
  <c r="AF99" i="9"/>
  <c r="AB99" i="9"/>
  <c r="R74" i="12"/>
  <c r="AC74" i="12"/>
  <c r="AF93" i="9"/>
  <c r="AD99" i="9"/>
  <c r="AD70" i="9"/>
  <c r="AB70" i="9"/>
  <c r="AB41" i="12"/>
  <c r="AD41" i="12"/>
  <c r="AB28" i="10"/>
  <c r="AF28" i="10"/>
  <c r="AD71" i="11"/>
  <c r="AF71" i="11"/>
  <c r="AF104" i="10"/>
  <c r="AB104" i="10"/>
  <c r="AC57" i="9"/>
  <c r="R106" i="9"/>
  <c r="AC106" i="9"/>
  <c r="AF57" i="12"/>
  <c r="AB57" i="12"/>
  <c r="AD57" i="12"/>
  <c r="R70" i="10"/>
  <c r="AC70" i="10"/>
  <c r="AF44" i="10"/>
  <c r="AD44" i="10"/>
  <c r="AF54" i="10"/>
  <c r="AD54" i="10"/>
  <c r="AB54" i="10"/>
  <c r="AC104" i="11"/>
  <c r="AH41" i="13"/>
  <c r="AJ41" i="13"/>
  <c r="AL41" i="13"/>
  <c r="AJ67" i="13"/>
  <c r="AH67" i="13"/>
  <c r="AL67" i="13"/>
  <c r="AD64" i="12"/>
  <c r="AB64" i="12"/>
  <c r="AF64" i="12"/>
  <c r="AI38" i="13"/>
  <c r="R38" i="13"/>
  <c r="AB56" i="12"/>
  <c r="AF56" i="12"/>
  <c r="AC57" i="12"/>
  <c r="AF86" i="12"/>
  <c r="AB86" i="12"/>
  <c r="AD86" i="12"/>
  <c r="R42" i="10"/>
  <c r="AC42" i="10"/>
  <c r="R60" i="10"/>
  <c r="AC60" i="10"/>
  <c r="AB79" i="12"/>
  <c r="AD79" i="12"/>
  <c r="AF79" i="12"/>
  <c r="R46" i="13"/>
  <c r="AD104" i="11"/>
  <c r="AB104" i="11"/>
  <c r="AC89" i="11"/>
  <c r="R89" i="11"/>
  <c r="R42" i="13"/>
  <c r="AI42" i="13"/>
  <c r="R33" i="10"/>
  <c r="AC33" i="10"/>
  <c r="AI44" i="13"/>
  <c r="R44" i="13"/>
  <c r="AF76" i="11"/>
  <c r="AB76" i="11"/>
  <c r="AD76" i="11"/>
  <c r="AC110" i="11"/>
  <c r="R110" i="11"/>
  <c r="AC80" i="11"/>
  <c r="R80" i="11"/>
  <c r="R44" i="12"/>
  <c r="AC44" i="12"/>
  <c r="R73" i="11"/>
  <c r="AC73" i="11"/>
  <c r="R80" i="10"/>
  <c r="AC80" i="10"/>
  <c r="AC46" i="10"/>
  <c r="R46" i="10"/>
  <c r="R24" i="10"/>
  <c r="AC24" i="10"/>
  <c r="R79" i="13"/>
  <c r="AI79" i="13"/>
  <c r="AI62" i="13"/>
  <c r="R62" i="13"/>
  <c r="AD77" i="12"/>
  <c r="AB77" i="12"/>
  <c r="AF77" i="12"/>
  <c r="AD96" i="11"/>
  <c r="AF96" i="11"/>
  <c r="R56" i="10"/>
  <c r="AC56" i="10"/>
  <c r="R49" i="13"/>
  <c r="AI49" i="13"/>
  <c r="AB46" i="12"/>
  <c r="AD46" i="12"/>
  <c r="AF46" i="12"/>
  <c r="P68" i="11"/>
  <c r="P74" i="11"/>
  <c r="P70" i="11"/>
  <c r="P60" i="11"/>
  <c r="C11" i="10"/>
  <c r="C11" i="11"/>
  <c r="C12" i="12"/>
  <c r="C11" i="9"/>
  <c r="C11" i="8"/>
  <c r="C12" i="9"/>
  <c r="C12" i="10"/>
  <c r="C12" i="11"/>
  <c r="C12" i="8"/>
  <c r="C11" i="12"/>
  <c r="AC30" i="11" l="1"/>
  <c r="R30" i="11"/>
  <c r="AC26" i="9"/>
  <c r="R26" i="9"/>
  <c r="AD94" i="12"/>
  <c r="AF94" i="12"/>
  <c r="AB94" i="12"/>
  <c r="AF97" i="12"/>
  <c r="AF88" i="11"/>
  <c r="AB48" i="10"/>
  <c r="AD48" i="10"/>
  <c r="AF48" i="10"/>
  <c r="AC28" i="11"/>
  <c r="R28" i="11"/>
  <c r="R91" i="11"/>
  <c r="AC91" i="11"/>
  <c r="AC65" i="11"/>
  <c r="R65" i="11"/>
  <c r="AC64" i="11"/>
  <c r="R64" i="11"/>
  <c r="AC50" i="11"/>
  <c r="R50" i="11"/>
  <c r="R101" i="11"/>
  <c r="AC101" i="11"/>
  <c r="R59" i="11"/>
  <c r="AC59" i="11"/>
  <c r="AC96" i="9"/>
  <c r="R96" i="9"/>
  <c r="AC32" i="9"/>
  <c r="R32" i="9"/>
  <c r="AC56" i="9"/>
  <c r="R56" i="9"/>
  <c r="R61" i="9"/>
  <c r="AC61" i="9"/>
  <c r="R52" i="9"/>
  <c r="AC52" i="9"/>
  <c r="AC63" i="9"/>
  <c r="R63" i="9"/>
  <c r="AD93" i="11"/>
  <c r="AF93" i="11"/>
  <c r="AB93" i="11"/>
  <c r="AF87" i="10"/>
  <c r="AD87" i="10"/>
  <c r="AB87" i="10"/>
  <c r="AD65" i="9"/>
  <c r="AF65" i="9"/>
  <c r="AD21" i="12"/>
  <c r="AB21" i="12"/>
  <c r="AF21" i="12"/>
  <c r="R39" i="11"/>
  <c r="AC39" i="11"/>
  <c r="R47" i="11"/>
  <c r="AC47" i="11"/>
  <c r="R32" i="11"/>
  <c r="AC32" i="11"/>
  <c r="R90" i="11"/>
  <c r="AC90" i="11"/>
  <c r="R94" i="11"/>
  <c r="AC94" i="11"/>
  <c r="R67" i="11"/>
  <c r="AC67" i="11"/>
  <c r="R107" i="11"/>
  <c r="AC107" i="11"/>
  <c r="R89" i="9"/>
  <c r="AC89" i="9"/>
  <c r="R94" i="9"/>
  <c r="AC94" i="9"/>
  <c r="AC73" i="9"/>
  <c r="R73" i="9"/>
  <c r="R60" i="9"/>
  <c r="AC60" i="9"/>
  <c r="R111" i="9"/>
  <c r="AC111" i="9"/>
  <c r="R85" i="9"/>
  <c r="AC85" i="9"/>
  <c r="R66" i="9"/>
  <c r="AC66" i="9"/>
  <c r="AF109" i="11"/>
  <c r="AB109" i="11"/>
  <c r="AD109" i="11"/>
  <c r="AF34" i="12"/>
  <c r="AB34" i="12"/>
  <c r="AD34" i="12"/>
  <c r="AB68" i="9"/>
  <c r="AF68" i="9"/>
  <c r="AD68" i="9"/>
  <c r="AD39" i="10"/>
  <c r="AB39" i="10"/>
  <c r="AF39" i="10"/>
  <c r="AF50" i="10"/>
  <c r="AB50" i="10"/>
  <c r="AD50" i="10"/>
  <c r="AB90" i="12"/>
  <c r="AF90" i="12"/>
  <c r="AD90" i="12"/>
  <c r="R75" i="11"/>
  <c r="AC75" i="11"/>
  <c r="R87" i="11"/>
  <c r="AC87" i="11"/>
  <c r="AC85" i="11"/>
  <c r="R85" i="11"/>
  <c r="AC51" i="11"/>
  <c r="R51" i="11"/>
  <c r="R100" i="11"/>
  <c r="AC100" i="11"/>
  <c r="R62" i="11"/>
  <c r="AC62" i="11"/>
  <c r="R34" i="11"/>
  <c r="AC34" i="11"/>
  <c r="AC72" i="9"/>
  <c r="R72" i="9"/>
  <c r="R37" i="9"/>
  <c r="AC37" i="9"/>
  <c r="R40" i="9"/>
  <c r="AC40" i="9"/>
  <c r="R108" i="9"/>
  <c r="AC108" i="9"/>
  <c r="AC79" i="9"/>
  <c r="R79" i="9"/>
  <c r="AB29" i="12"/>
  <c r="AF29" i="12"/>
  <c r="AD29" i="12"/>
  <c r="AF101" i="9"/>
  <c r="AD101" i="9"/>
  <c r="AB101" i="9"/>
  <c r="R105" i="9"/>
  <c r="AC105" i="9"/>
  <c r="AC95" i="11"/>
  <c r="R95" i="11"/>
  <c r="R97" i="11"/>
  <c r="AC97" i="11"/>
  <c r="AC54" i="11"/>
  <c r="R54" i="11"/>
  <c r="AC36" i="11"/>
  <c r="R36" i="11"/>
  <c r="R58" i="11"/>
  <c r="AC58" i="11"/>
  <c r="R42" i="11"/>
  <c r="AC42" i="11"/>
  <c r="AC82" i="9"/>
  <c r="R82" i="9"/>
  <c r="AC67" i="9"/>
  <c r="R67" i="9"/>
  <c r="AC25" i="9"/>
  <c r="R25" i="9"/>
  <c r="R49" i="9"/>
  <c r="AC49" i="9"/>
  <c r="AC90" i="9"/>
  <c r="R90" i="9"/>
  <c r="AD37" i="12"/>
  <c r="AF37" i="12"/>
  <c r="AB37" i="12"/>
  <c r="AF31" i="10"/>
  <c r="AB31" i="10"/>
  <c r="AD31" i="10"/>
  <c r="AD112" i="12"/>
  <c r="AB112" i="12"/>
  <c r="AF112" i="12"/>
  <c r="R21" i="11"/>
  <c r="AC21" i="11"/>
  <c r="R112" i="11"/>
  <c r="AC112" i="11"/>
  <c r="R22" i="9"/>
  <c r="AC22" i="9"/>
  <c r="R78" i="9"/>
  <c r="AC78" i="9"/>
  <c r="R66" i="11"/>
  <c r="AD97" i="12"/>
  <c r="AB23" i="11"/>
  <c r="AF23" i="11"/>
  <c r="AD23" i="11"/>
  <c r="AD46" i="11"/>
  <c r="AF46" i="11"/>
  <c r="AB46" i="11"/>
  <c r="AF113" i="10"/>
  <c r="AB113" i="10"/>
  <c r="AD113" i="10"/>
  <c r="AB27" i="11"/>
  <c r="AD27" i="11"/>
  <c r="AF27" i="11"/>
  <c r="R43" i="11"/>
  <c r="AC43" i="11"/>
  <c r="R105" i="11"/>
  <c r="AC105" i="11"/>
  <c r="R33" i="11"/>
  <c r="AC33" i="11"/>
  <c r="R99" i="11"/>
  <c r="AC99" i="11"/>
  <c r="R82" i="11"/>
  <c r="AC82" i="11"/>
  <c r="R52" i="11"/>
  <c r="AC52" i="11"/>
  <c r="R69" i="9"/>
  <c r="AC69" i="9"/>
  <c r="R46" i="9"/>
  <c r="AC46" i="9"/>
  <c r="R100" i="9"/>
  <c r="AC100" i="9"/>
  <c r="R88" i="9"/>
  <c r="AC88" i="9"/>
  <c r="R23" i="9"/>
  <c r="AC23" i="9"/>
  <c r="AC95" i="9"/>
  <c r="R95" i="9"/>
  <c r="AD54" i="9"/>
  <c r="AF54" i="9"/>
  <c r="AB54" i="9"/>
  <c r="AD50" i="9"/>
  <c r="AF50" i="9"/>
  <c r="AB50" i="9"/>
  <c r="AC84" i="11"/>
  <c r="R84" i="11"/>
  <c r="AC71" i="9"/>
  <c r="R71" i="9"/>
  <c r="AD62" i="9"/>
  <c r="AF62" i="9"/>
  <c r="AB62" i="9"/>
  <c r="AF37" i="11"/>
  <c r="AB37" i="11"/>
  <c r="AD37" i="11"/>
  <c r="R113" i="11"/>
  <c r="AC113" i="11"/>
  <c r="R103" i="11"/>
  <c r="AC103" i="11"/>
  <c r="R45" i="11"/>
  <c r="AC45" i="11"/>
  <c r="R49" i="11"/>
  <c r="AC49" i="11"/>
  <c r="R86" i="11"/>
  <c r="AC86" i="11"/>
  <c r="R57" i="11"/>
  <c r="AC57" i="11"/>
  <c r="AC86" i="9"/>
  <c r="R86" i="9"/>
  <c r="R77" i="9"/>
  <c r="AC77" i="9"/>
  <c r="R113" i="9"/>
  <c r="AC113" i="9"/>
  <c r="R91" i="9"/>
  <c r="AC91" i="9"/>
  <c r="AC30" i="9"/>
  <c r="R30" i="9"/>
  <c r="R102" i="9"/>
  <c r="AC102" i="9"/>
  <c r="AF25" i="10"/>
  <c r="AB25" i="10"/>
  <c r="AD25" i="10"/>
  <c r="AF42" i="9"/>
  <c r="AB42" i="9"/>
  <c r="AD42" i="9"/>
  <c r="AF62" i="10"/>
  <c r="AB62" i="10"/>
  <c r="AD62" i="10"/>
  <c r="R79" i="11"/>
  <c r="AC79" i="11"/>
  <c r="AC108" i="11"/>
  <c r="R108" i="11"/>
  <c r="R74" i="9"/>
  <c r="AC74" i="9"/>
  <c r="R27" i="9"/>
  <c r="AC27" i="9"/>
  <c r="AB38" i="11"/>
  <c r="AD38" i="11"/>
  <c r="AF38" i="11"/>
  <c r="R83" i="11"/>
  <c r="AC83" i="11"/>
  <c r="R24" i="11"/>
  <c r="AC24" i="11"/>
  <c r="R72" i="11"/>
  <c r="AC72" i="11"/>
  <c r="AC29" i="11"/>
  <c r="R29" i="11"/>
  <c r="R44" i="11"/>
  <c r="AC44" i="11"/>
  <c r="R111" i="11"/>
  <c r="AC111" i="11"/>
  <c r="R24" i="9"/>
  <c r="AC24" i="9"/>
  <c r="R87" i="9"/>
  <c r="AC87" i="9"/>
  <c r="AC41" i="9"/>
  <c r="R41" i="9"/>
  <c r="R31" i="9"/>
  <c r="AC31" i="9"/>
  <c r="AB98" i="11"/>
  <c r="AD98" i="11"/>
  <c r="AF98" i="11"/>
  <c r="AF82" i="10"/>
  <c r="AB82" i="10"/>
  <c r="AD82" i="10"/>
  <c r="AF47" i="12"/>
  <c r="AD47" i="12"/>
  <c r="AB47" i="12"/>
  <c r="AI57" i="13"/>
  <c r="R57" i="13"/>
  <c r="AI33" i="13"/>
  <c r="R33" i="13"/>
  <c r="R83" i="13"/>
  <c r="AI83" i="13"/>
  <c r="AI74" i="13"/>
  <c r="R74" i="13"/>
  <c r="R81" i="13"/>
  <c r="AI81" i="13"/>
  <c r="AI75" i="13"/>
  <c r="R75" i="13"/>
  <c r="R91" i="13"/>
  <c r="AI91" i="13"/>
  <c r="AB52" i="10"/>
  <c r="AF52" i="10"/>
  <c r="AD52" i="10"/>
  <c r="AD40" i="11"/>
  <c r="AF40" i="11"/>
  <c r="AB40" i="11"/>
  <c r="AH23" i="13"/>
  <c r="AL23" i="13"/>
  <c r="AJ23" i="13"/>
  <c r="AB45" i="10"/>
  <c r="AD45" i="10"/>
  <c r="AF45" i="10"/>
  <c r="AD93" i="9"/>
  <c r="AB93" i="9"/>
  <c r="AI61" i="13"/>
  <c r="R61" i="13"/>
  <c r="R95" i="13"/>
  <c r="AI95" i="13"/>
  <c r="R24" i="13"/>
  <c r="AI24" i="13"/>
  <c r="AI69" i="13"/>
  <c r="R69" i="13"/>
  <c r="AJ30" i="13"/>
  <c r="AH30" i="13"/>
  <c r="AL30" i="13"/>
  <c r="AD105" i="10"/>
  <c r="AF105" i="10"/>
  <c r="AB105" i="10"/>
  <c r="AB58" i="9"/>
  <c r="AF58" i="9"/>
  <c r="AD58" i="9"/>
  <c r="AI37" i="13"/>
  <c r="R37" i="13"/>
  <c r="AI64" i="13"/>
  <c r="R64" i="13"/>
  <c r="R66" i="13"/>
  <c r="AI66" i="13"/>
  <c r="R55" i="13"/>
  <c r="AI55" i="13"/>
  <c r="R53" i="13"/>
  <c r="AI53" i="13"/>
  <c r="R63" i="13"/>
  <c r="AI63" i="13"/>
  <c r="R54" i="13"/>
  <c r="AI54" i="13"/>
  <c r="AF113" i="12"/>
  <c r="AB113" i="12"/>
  <c r="AD113" i="12"/>
  <c r="AB61" i="12"/>
  <c r="AF61" i="12"/>
  <c r="AD61" i="12"/>
  <c r="AF81" i="11"/>
  <c r="AD81" i="11"/>
  <c r="AB81" i="11"/>
  <c r="AB26" i="11"/>
  <c r="AD26" i="11"/>
  <c r="AF26" i="11"/>
  <c r="AB107" i="9"/>
  <c r="AF107" i="9"/>
  <c r="AD107" i="9"/>
  <c r="AF63" i="10"/>
  <c r="AD63" i="10"/>
  <c r="AB63" i="10"/>
  <c r="AI59" i="13"/>
  <c r="R59" i="13"/>
  <c r="AI22" i="13"/>
  <c r="R22" i="13"/>
  <c r="AI47" i="13"/>
  <c r="R47" i="13"/>
  <c r="R25" i="13"/>
  <c r="AI25" i="13"/>
  <c r="AH26" i="13"/>
  <c r="AJ26" i="13"/>
  <c r="AL26" i="13"/>
  <c r="AC33" i="12"/>
  <c r="R33" i="12"/>
  <c r="AL87" i="13"/>
  <c r="AJ87" i="13"/>
  <c r="AH87" i="13"/>
  <c r="R27" i="13"/>
  <c r="AI27" i="13"/>
  <c r="R72" i="13"/>
  <c r="AI72" i="13"/>
  <c r="R28" i="13"/>
  <c r="AI28" i="13"/>
  <c r="R93" i="13"/>
  <c r="AI93" i="13"/>
  <c r="R78" i="13"/>
  <c r="AI78" i="13"/>
  <c r="AI60" i="13"/>
  <c r="R60" i="13"/>
  <c r="R90" i="13"/>
  <c r="AI90" i="13"/>
  <c r="AB48" i="9"/>
  <c r="AF48" i="9"/>
  <c r="AD48" i="9"/>
  <c r="R35" i="12"/>
  <c r="AC35" i="12"/>
  <c r="AI36" i="13"/>
  <c r="R36" i="13"/>
  <c r="R88" i="13"/>
  <c r="AI88" i="13"/>
  <c r="R82" i="13"/>
  <c r="AI82" i="13"/>
  <c r="AI35" i="13"/>
  <c r="R35" i="13"/>
  <c r="R71" i="13"/>
  <c r="AI71" i="13"/>
  <c r="R65" i="13"/>
  <c r="AI65" i="13"/>
  <c r="R94" i="13"/>
  <c r="AI94" i="13"/>
  <c r="AI21" i="13"/>
  <c r="R21" i="13"/>
  <c r="AF112" i="10"/>
  <c r="AB112" i="10"/>
  <c r="AD112" i="10"/>
  <c r="AB29" i="9"/>
  <c r="AD29" i="9"/>
  <c r="AF29" i="9"/>
  <c r="AF22" i="11"/>
  <c r="AB22" i="11"/>
  <c r="AD22" i="11"/>
  <c r="AF67" i="10"/>
  <c r="AB67" i="10"/>
  <c r="AD67" i="10"/>
  <c r="AF56" i="11"/>
  <c r="AB56" i="11"/>
  <c r="AD56" i="11"/>
  <c r="AJ84" i="13"/>
  <c r="AL84" i="13"/>
  <c r="AH84" i="13"/>
  <c r="AC116" i="11"/>
  <c r="AC115" i="10"/>
  <c r="AC45" i="12"/>
  <c r="R45" i="12"/>
  <c r="AD93" i="10"/>
  <c r="AB93" i="10"/>
  <c r="AF93" i="10"/>
  <c r="R48" i="13"/>
  <c r="AI48" i="13"/>
  <c r="R76" i="13"/>
  <c r="AI76" i="13"/>
  <c r="R43" i="13"/>
  <c r="AI43" i="13"/>
  <c r="AI70" i="13"/>
  <c r="R70" i="13"/>
  <c r="R92" i="13"/>
  <c r="AI92" i="13"/>
  <c r="R40" i="13"/>
  <c r="AI40" i="13"/>
  <c r="R32" i="13"/>
  <c r="AI32" i="13"/>
  <c r="AF60" i="12"/>
  <c r="AD60" i="12"/>
  <c r="AB60" i="12"/>
  <c r="AF40" i="12"/>
  <c r="AB40" i="12"/>
  <c r="AD40" i="12"/>
  <c r="R78" i="11"/>
  <c r="AC78" i="11"/>
  <c r="AI86" i="13"/>
  <c r="R86" i="13"/>
  <c r="R96" i="13"/>
  <c r="AI96" i="13"/>
  <c r="AI29" i="13"/>
  <c r="R29" i="13"/>
  <c r="R77" i="13"/>
  <c r="AI77" i="13"/>
  <c r="AI80" i="13"/>
  <c r="R80" i="13"/>
  <c r="AL52" i="13"/>
  <c r="AH52" i="13"/>
  <c r="AJ52" i="13"/>
  <c r="AF101" i="12"/>
  <c r="AB101" i="12"/>
  <c r="AD101" i="12"/>
  <c r="AB100" i="12"/>
  <c r="AD100" i="12"/>
  <c r="AC115" i="11"/>
  <c r="AF51" i="10"/>
  <c r="AB51" i="10"/>
  <c r="AD51" i="10"/>
  <c r="AF90" i="10"/>
  <c r="AD90" i="10"/>
  <c r="AB90" i="10"/>
  <c r="AI56" i="13"/>
  <c r="R56" i="13"/>
  <c r="AI68" i="13"/>
  <c r="R68" i="13"/>
  <c r="R34" i="13"/>
  <c r="AI34" i="13"/>
  <c r="R51" i="13"/>
  <c r="AI51" i="13"/>
  <c r="AI31" i="13"/>
  <c r="R31" i="13"/>
  <c r="AI73" i="13"/>
  <c r="R73" i="13"/>
  <c r="AI50" i="13"/>
  <c r="R50" i="13"/>
  <c r="AB102" i="8"/>
  <c r="AA102" i="8"/>
  <c r="C16" i="9"/>
  <c r="D18" i="9" s="1"/>
  <c r="O118" i="9"/>
  <c r="O115" i="9"/>
  <c r="O117" i="9"/>
  <c r="O114" i="9"/>
  <c r="O119" i="9"/>
  <c r="O116" i="9"/>
  <c r="O41" i="9"/>
  <c r="O59" i="9"/>
  <c r="O83" i="9"/>
  <c r="O26" i="9"/>
  <c r="O47" i="9"/>
  <c r="O62" i="9"/>
  <c r="O95" i="9"/>
  <c r="O96" i="9"/>
  <c r="O56" i="9"/>
  <c r="O29" i="9"/>
  <c r="O73" i="9"/>
  <c r="O81" i="9"/>
  <c r="O50" i="9"/>
  <c r="O101" i="9"/>
  <c r="O58" i="9"/>
  <c r="O102" i="9"/>
  <c r="O45" i="9"/>
  <c r="O85" i="9"/>
  <c r="O89" i="9"/>
  <c r="O43" i="9"/>
  <c r="O35" i="9"/>
  <c r="O28" i="9"/>
  <c r="O97" i="9"/>
  <c r="O66" i="9"/>
  <c r="O76" i="9"/>
  <c r="O60" i="9"/>
  <c r="O52" i="9"/>
  <c r="O107" i="9"/>
  <c r="O98" i="9"/>
  <c r="O63" i="9"/>
  <c r="O110" i="9"/>
  <c r="O75" i="9"/>
  <c r="O108" i="9"/>
  <c r="O36" i="9"/>
  <c r="O55" i="9"/>
  <c r="O65" i="9"/>
  <c r="O33" i="9"/>
  <c r="O67" i="9"/>
  <c r="O93" i="9"/>
  <c r="O112" i="9"/>
  <c r="O54" i="9"/>
  <c r="O72" i="9"/>
  <c r="O30" i="9"/>
  <c r="O39" i="9"/>
  <c r="O37" i="9"/>
  <c r="O70" i="9"/>
  <c r="O57" i="9"/>
  <c r="O25" i="9"/>
  <c r="O64" i="9"/>
  <c r="O113" i="9"/>
  <c r="O100" i="9"/>
  <c r="O91" i="9"/>
  <c r="O71" i="9"/>
  <c r="O53" i="9"/>
  <c r="O84" i="9"/>
  <c r="O46" i="9"/>
  <c r="O79" i="9"/>
  <c r="O38" i="9"/>
  <c r="O106" i="9"/>
  <c r="O80" i="9"/>
  <c r="O109" i="9"/>
  <c r="O105" i="9"/>
  <c r="O78" i="9"/>
  <c r="O48" i="9"/>
  <c r="O61" i="9"/>
  <c r="O86" i="9"/>
  <c r="O51" i="9"/>
  <c r="O104" i="9"/>
  <c r="O34" i="9"/>
  <c r="O111" i="9"/>
  <c r="O69" i="9"/>
  <c r="O82" i="9"/>
  <c r="O27" i="9"/>
  <c r="O44" i="9"/>
  <c r="O49" i="9"/>
  <c r="O74" i="9"/>
  <c r="O90" i="9"/>
  <c r="O31" i="9"/>
  <c r="O40" i="9"/>
  <c r="O87" i="9"/>
  <c r="O103" i="9"/>
  <c r="O42" i="9"/>
  <c r="O77" i="9"/>
  <c r="O94" i="9"/>
  <c r="O32" i="9"/>
  <c r="O88" i="9"/>
  <c r="O99" i="9"/>
  <c r="C15" i="9"/>
  <c r="O68" i="9"/>
  <c r="O92" i="9"/>
  <c r="AI118" i="9"/>
  <c r="AJ118" i="9"/>
  <c r="AK118" i="9"/>
  <c r="AS114" i="9"/>
  <c r="AR114" i="9" s="1"/>
  <c r="AQ114" i="9" s="1"/>
  <c r="AP114" i="9" s="1"/>
  <c r="AO114" i="9" s="1"/>
  <c r="AN114" i="9" s="1"/>
  <c r="AM114" i="9" s="1"/>
  <c r="AL114" i="9" s="1"/>
  <c r="AT114" i="9"/>
  <c r="K115" i="9"/>
  <c r="AC115" i="9"/>
  <c r="K114" i="9"/>
  <c r="AC114" i="9"/>
  <c r="R115" i="9"/>
  <c r="AF118" i="9"/>
  <c r="AT115" i="9"/>
  <c r="AS115" i="9" s="1"/>
  <c r="AR115" i="9" s="1"/>
  <c r="AQ115" i="9" s="1"/>
  <c r="AP115" i="9" s="1"/>
  <c r="AO115" i="9" s="1"/>
  <c r="AN115" i="9" s="1"/>
  <c r="AM115" i="9" s="1"/>
  <c r="AL115" i="9" s="1"/>
  <c r="K116" i="9"/>
  <c r="AC116" i="9"/>
  <c r="AF119" i="9"/>
  <c r="R117" i="9"/>
  <c r="AT119" i="9"/>
  <c r="AS119" i="9" s="1"/>
  <c r="AR119" i="9" s="1"/>
  <c r="AQ119" i="9" s="1"/>
  <c r="AP119" i="9" s="1"/>
  <c r="AO119" i="9" s="1"/>
  <c r="AN119" i="9" s="1"/>
  <c r="AM119" i="9" s="1"/>
  <c r="AL119" i="9" s="1"/>
  <c r="AT116" i="9"/>
  <c r="AS116" i="9" s="1"/>
  <c r="AR116" i="9" s="1"/>
  <c r="AQ116" i="9" s="1"/>
  <c r="AP116" i="9" s="1"/>
  <c r="AO116" i="9" s="1"/>
  <c r="AN116" i="9" s="1"/>
  <c r="AM116" i="9" s="1"/>
  <c r="AL116" i="9" s="1"/>
  <c r="AT117" i="9"/>
  <c r="AS117" i="9" s="1"/>
  <c r="AR117" i="9" s="1"/>
  <c r="AQ117" i="9" s="1"/>
  <c r="AP117" i="9" s="1"/>
  <c r="AO117" i="9" s="1"/>
  <c r="AN117" i="9" s="1"/>
  <c r="AM117" i="9" s="1"/>
  <c r="AL117" i="9" s="1"/>
  <c r="K119" i="9"/>
  <c r="AC119" i="9"/>
  <c r="K118" i="9"/>
  <c r="AC118" i="9"/>
  <c r="K117" i="9"/>
  <c r="AC117" i="9"/>
  <c r="AF114" i="9"/>
  <c r="R116" i="9"/>
  <c r="C16" i="10"/>
  <c r="D18" i="10" s="1"/>
  <c r="O118" i="10"/>
  <c r="O115" i="10"/>
  <c r="O117" i="10"/>
  <c r="O114" i="10"/>
  <c r="O119" i="10"/>
  <c r="O116" i="10"/>
  <c r="O93" i="10"/>
  <c r="O80" i="10"/>
  <c r="O94" i="10"/>
  <c r="O95" i="10"/>
  <c r="O70" i="10"/>
  <c r="O84" i="10"/>
  <c r="O99" i="10"/>
  <c r="O71" i="10"/>
  <c r="O79" i="10"/>
  <c r="O102" i="10"/>
  <c r="O76" i="10"/>
  <c r="O86" i="10"/>
  <c r="O108" i="10"/>
  <c r="O105" i="10"/>
  <c r="O72" i="10"/>
  <c r="O85" i="10"/>
  <c r="O67" i="10"/>
  <c r="O103" i="10"/>
  <c r="O87" i="10"/>
  <c r="O77" i="10"/>
  <c r="C15" i="10"/>
  <c r="F18" i="10" s="1"/>
  <c r="F19" i="10" s="1"/>
  <c r="O82" i="10"/>
  <c r="O91" i="10"/>
  <c r="O100" i="10"/>
  <c r="O90" i="10"/>
  <c r="O83" i="10"/>
  <c r="O111" i="10"/>
  <c r="O112" i="10"/>
  <c r="O68" i="10"/>
  <c r="O81" i="10"/>
  <c r="O98" i="10"/>
  <c r="O106" i="10"/>
  <c r="O107" i="10"/>
  <c r="O92" i="10"/>
  <c r="O74" i="10"/>
  <c r="O104" i="10"/>
  <c r="O69" i="10"/>
  <c r="O109" i="10"/>
  <c r="O110" i="10"/>
  <c r="O113" i="10"/>
  <c r="O97" i="10"/>
  <c r="O78" i="10"/>
  <c r="O89" i="10"/>
  <c r="O96" i="10"/>
  <c r="O101" i="10"/>
  <c r="O75" i="10"/>
  <c r="O73" i="10"/>
  <c r="O88" i="10"/>
  <c r="AI115" i="10"/>
  <c r="AH115" i="10" s="1"/>
  <c r="AB115" i="10" s="1"/>
  <c r="AK115" i="10"/>
  <c r="AJ115" i="10"/>
  <c r="AT114" i="10"/>
  <c r="AS114" i="10" s="1"/>
  <c r="AR114" i="10" s="1"/>
  <c r="AQ114" i="10" s="1"/>
  <c r="AP114" i="10" s="1"/>
  <c r="AO114" i="10" s="1"/>
  <c r="AN114" i="10" s="1"/>
  <c r="AM114" i="10" s="1"/>
  <c r="AL114" i="10" s="1"/>
  <c r="AS118" i="10"/>
  <c r="AR118" i="10" s="1"/>
  <c r="AQ118" i="10" s="1"/>
  <c r="AP118" i="10" s="1"/>
  <c r="AO118" i="10" s="1"/>
  <c r="AN118" i="10" s="1"/>
  <c r="AM118" i="10" s="1"/>
  <c r="AL118" i="10" s="1"/>
  <c r="AT118" i="10"/>
  <c r="K114" i="10"/>
  <c r="AC114" i="10"/>
  <c r="AF119" i="10"/>
  <c r="AF114" i="10"/>
  <c r="AA115" i="10"/>
  <c r="AS119" i="10"/>
  <c r="AR119" i="10" s="1"/>
  <c r="AQ119" i="10" s="1"/>
  <c r="AP119" i="10" s="1"/>
  <c r="AO119" i="10" s="1"/>
  <c r="AN119" i="10" s="1"/>
  <c r="AM119" i="10" s="1"/>
  <c r="AL119" i="10" s="1"/>
  <c r="AT119" i="10"/>
  <c r="K119" i="10"/>
  <c r="AC119" i="10"/>
  <c r="AF117" i="10"/>
  <c r="K118" i="10"/>
  <c r="AC118" i="10"/>
  <c r="AT117" i="10"/>
  <c r="AS117" i="10" s="1"/>
  <c r="AR117" i="10" s="1"/>
  <c r="AQ117" i="10" s="1"/>
  <c r="AP117" i="10" s="1"/>
  <c r="AO117" i="10" s="1"/>
  <c r="AN117" i="10" s="1"/>
  <c r="AM117" i="10" s="1"/>
  <c r="AL117" i="10" s="1"/>
  <c r="AT116" i="10"/>
  <c r="AS116" i="10" s="1"/>
  <c r="AR116" i="10" s="1"/>
  <c r="AQ116" i="10" s="1"/>
  <c r="AP116" i="10" s="1"/>
  <c r="AO116" i="10" s="1"/>
  <c r="AN116" i="10" s="1"/>
  <c r="AM116" i="10" s="1"/>
  <c r="AL116" i="10" s="1"/>
  <c r="R118" i="10"/>
  <c r="K117" i="10"/>
  <c r="AC117" i="10"/>
  <c r="C16" i="11"/>
  <c r="D18" i="11" s="1"/>
  <c r="O118" i="11"/>
  <c r="O115" i="11"/>
  <c r="O117" i="11"/>
  <c r="O114" i="11"/>
  <c r="O119" i="11"/>
  <c r="O116" i="11"/>
  <c r="O103" i="11"/>
  <c r="O82" i="11"/>
  <c r="O84" i="11"/>
  <c r="O105" i="11"/>
  <c r="O111" i="11"/>
  <c r="O88" i="11"/>
  <c r="O81" i="11"/>
  <c r="O102" i="11"/>
  <c r="O85" i="11"/>
  <c r="O86" i="11"/>
  <c r="O75" i="11"/>
  <c r="O83" i="11"/>
  <c r="O107" i="11"/>
  <c r="O91" i="11"/>
  <c r="O89" i="11"/>
  <c r="O109" i="11"/>
  <c r="O101" i="11"/>
  <c r="O78" i="11"/>
  <c r="O67" i="11"/>
  <c r="O99" i="11"/>
  <c r="O70" i="11"/>
  <c r="O79" i="11"/>
  <c r="O71" i="11"/>
  <c r="O104" i="11"/>
  <c r="O110" i="11"/>
  <c r="O95" i="11"/>
  <c r="O113" i="11"/>
  <c r="O100" i="11"/>
  <c r="O94" i="11"/>
  <c r="O80" i="11"/>
  <c r="O106" i="11"/>
  <c r="O69" i="11"/>
  <c r="O98" i="11"/>
  <c r="O92" i="11"/>
  <c r="O87" i="11"/>
  <c r="O74" i="11"/>
  <c r="O93" i="11"/>
  <c r="O72" i="11"/>
  <c r="O90" i="11"/>
  <c r="O112" i="11"/>
  <c r="O96" i="11"/>
  <c r="O108" i="11"/>
  <c r="O76" i="11"/>
  <c r="O68" i="11"/>
  <c r="O73" i="11"/>
  <c r="C15" i="11"/>
  <c r="C18" i="11" s="1"/>
  <c r="O97" i="11"/>
  <c r="O77" i="11"/>
  <c r="AI116" i="11"/>
  <c r="AH116" i="11" s="1"/>
  <c r="AJ116" i="11"/>
  <c r="AK116" i="11"/>
  <c r="AK115" i="11"/>
  <c r="AI115" i="11"/>
  <c r="AJ115" i="11"/>
  <c r="AT114" i="11"/>
  <c r="AS114" i="11" s="1"/>
  <c r="AR114" i="11" s="1"/>
  <c r="AQ114" i="11" s="1"/>
  <c r="AP114" i="11" s="1"/>
  <c r="AO114" i="11" s="1"/>
  <c r="AN114" i="11" s="1"/>
  <c r="AM114" i="11" s="1"/>
  <c r="AL114" i="11" s="1"/>
  <c r="AF119" i="11"/>
  <c r="AF117" i="11"/>
  <c r="AT119" i="11"/>
  <c r="AS119" i="11" s="1"/>
  <c r="AR119" i="11" s="1"/>
  <c r="AQ119" i="11" s="1"/>
  <c r="AP119" i="11" s="1"/>
  <c r="AO119" i="11" s="1"/>
  <c r="AN119" i="11" s="1"/>
  <c r="AM119" i="11" s="1"/>
  <c r="AL119" i="11" s="1"/>
  <c r="AT117" i="11"/>
  <c r="AS117" i="11" s="1"/>
  <c r="AR117" i="11" s="1"/>
  <c r="AQ117" i="11" s="1"/>
  <c r="AP117" i="11" s="1"/>
  <c r="AO117" i="11" s="1"/>
  <c r="AN117" i="11" s="1"/>
  <c r="AM117" i="11" s="1"/>
  <c r="AL117" i="11" s="1"/>
  <c r="AF114" i="11"/>
  <c r="K119" i="11"/>
  <c r="AC119" i="11"/>
  <c r="K117" i="11"/>
  <c r="AC117" i="11"/>
  <c r="K114" i="11"/>
  <c r="AC114" i="11"/>
  <c r="K118" i="11"/>
  <c r="AC118" i="11"/>
  <c r="AF115" i="11"/>
  <c r="AF118" i="11"/>
  <c r="AT118" i="11"/>
  <c r="AS118" i="11"/>
  <c r="AR118" i="11" s="1"/>
  <c r="AQ118" i="11" s="1"/>
  <c r="AP118" i="11" s="1"/>
  <c r="AO118" i="11" s="1"/>
  <c r="AN118" i="11" s="1"/>
  <c r="AM118" i="11" s="1"/>
  <c r="AL118" i="11" s="1"/>
  <c r="C16" i="12"/>
  <c r="D18" i="12" s="1"/>
  <c r="O118" i="12"/>
  <c r="O115" i="12"/>
  <c r="O116" i="12"/>
  <c r="O117" i="12"/>
  <c r="O114" i="12"/>
  <c r="O119" i="12"/>
  <c r="O107" i="12"/>
  <c r="O99" i="12"/>
  <c r="O106" i="12"/>
  <c r="O103" i="12"/>
  <c r="O104" i="12"/>
  <c r="O95" i="12"/>
  <c r="C15" i="12"/>
  <c r="C18" i="12" s="1"/>
  <c r="O79" i="12"/>
  <c r="O89" i="12"/>
  <c r="O113" i="12"/>
  <c r="O98" i="12"/>
  <c r="O91" i="12"/>
  <c r="O77" i="12"/>
  <c r="O94" i="12"/>
  <c r="O76" i="12"/>
  <c r="O80" i="12"/>
  <c r="O93" i="12"/>
  <c r="O83" i="12"/>
  <c r="O87" i="12"/>
  <c r="O81" i="12"/>
  <c r="O112" i="12"/>
  <c r="O97" i="12"/>
  <c r="O86" i="12"/>
  <c r="O70" i="12"/>
  <c r="O109" i="12"/>
  <c r="O110" i="12"/>
  <c r="O75" i="12"/>
  <c r="O78" i="12"/>
  <c r="O108" i="12"/>
  <c r="O111" i="12"/>
  <c r="O68" i="12"/>
  <c r="O90" i="12"/>
  <c r="O67" i="12"/>
  <c r="O96" i="12"/>
  <c r="O84" i="12"/>
  <c r="O88" i="12"/>
  <c r="O102" i="12"/>
  <c r="O69" i="12"/>
  <c r="O74" i="12"/>
  <c r="O101" i="12"/>
  <c r="O73" i="12"/>
  <c r="O72" i="12"/>
  <c r="O92" i="12"/>
  <c r="O100" i="12"/>
  <c r="O82" i="12"/>
  <c r="O71" i="12"/>
  <c r="O85" i="12"/>
  <c r="O105" i="12"/>
  <c r="AK118" i="12"/>
  <c r="AI118" i="12"/>
  <c r="AJ118" i="12"/>
  <c r="AI116" i="12"/>
  <c r="AJ116" i="12"/>
  <c r="AK116" i="12"/>
  <c r="AJ115" i="12"/>
  <c r="AI115" i="12"/>
  <c r="AK115" i="12"/>
  <c r="AI119" i="12"/>
  <c r="AJ119" i="12"/>
  <c r="AK119" i="12"/>
  <c r="K115" i="12"/>
  <c r="AC115" i="12"/>
  <c r="AF115" i="12"/>
  <c r="R117" i="12"/>
  <c r="AF114" i="12"/>
  <c r="AT117" i="12"/>
  <c r="AS117" i="12" s="1"/>
  <c r="AR117" i="12" s="1"/>
  <c r="AQ117" i="12" s="1"/>
  <c r="AP117" i="12" s="1"/>
  <c r="AO117" i="12" s="1"/>
  <c r="AN117" i="12" s="1"/>
  <c r="AM117" i="12" s="1"/>
  <c r="AL117" i="12" s="1"/>
  <c r="AT114" i="12"/>
  <c r="AS114" i="12" s="1"/>
  <c r="AR114" i="12" s="1"/>
  <c r="AQ114" i="12" s="1"/>
  <c r="AP114" i="12" s="1"/>
  <c r="AO114" i="12" s="1"/>
  <c r="AN114" i="12" s="1"/>
  <c r="AM114" i="12" s="1"/>
  <c r="AL114" i="12" s="1"/>
  <c r="K117" i="12"/>
  <c r="AC117" i="12"/>
  <c r="K114" i="12"/>
  <c r="AC114" i="12"/>
  <c r="K116" i="12"/>
  <c r="AC116" i="12"/>
  <c r="R116" i="12"/>
  <c r="C16" i="8"/>
  <c r="D18" i="8" s="1"/>
  <c r="O118" i="8"/>
  <c r="O115" i="8"/>
  <c r="O117" i="8"/>
  <c r="O114" i="8"/>
  <c r="O119" i="8"/>
  <c r="O116" i="8"/>
  <c r="O103" i="8"/>
  <c r="O90" i="8"/>
  <c r="O113" i="8"/>
  <c r="O92" i="8"/>
  <c r="O76" i="8"/>
  <c r="O74" i="8"/>
  <c r="O105" i="8"/>
  <c r="O100" i="8"/>
  <c r="O89" i="8"/>
  <c r="O94" i="8"/>
  <c r="O106" i="8"/>
  <c r="O109" i="8"/>
  <c r="O80" i="8"/>
  <c r="O98" i="8"/>
  <c r="O81" i="8"/>
  <c r="O78" i="8"/>
  <c r="O93" i="8"/>
  <c r="O88" i="8"/>
  <c r="O67" i="8"/>
  <c r="O99" i="8"/>
  <c r="O111" i="8"/>
  <c r="O87" i="8"/>
  <c r="O104" i="8"/>
  <c r="O69" i="8"/>
  <c r="O95" i="8"/>
  <c r="O84" i="8"/>
  <c r="O112" i="8"/>
  <c r="O101" i="8"/>
  <c r="O97" i="8"/>
  <c r="O71" i="8"/>
  <c r="O102" i="8"/>
  <c r="O110" i="8"/>
  <c r="O70" i="8"/>
  <c r="O91" i="8"/>
  <c r="O82" i="8"/>
  <c r="C15" i="8"/>
  <c r="C18" i="8" s="1"/>
  <c r="O107" i="8"/>
  <c r="O77" i="8"/>
  <c r="O108" i="8"/>
  <c r="O96" i="8"/>
  <c r="AK115" i="8"/>
  <c r="AI115" i="8"/>
  <c r="AJ115" i="8"/>
  <c r="AI118" i="8"/>
  <c r="AJ118" i="8"/>
  <c r="AK118" i="8"/>
  <c r="AI116" i="8"/>
  <c r="AJ116" i="8"/>
  <c r="AK116" i="8"/>
  <c r="R118" i="8"/>
  <c r="AC118" i="8"/>
  <c r="AT119" i="8"/>
  <c r="AS119" i="8" s="1"/>
  <c r="AR119" i="8" s="1"/>
  <c r="AQ119" i="8" s="1"/>
  <c r="AP119" i="8" s="1"/>
  <c r="AO119" i="8" s="1"/>
  <c r="AN119" i="8" s="1"/>
  <c r="AM119" i="8" s="1"/>
  <c r="AL119" i="8" s="1"/>
  <c r="AF115" i="8"/>
  <c r="K119" i="8"/>
  <c r="AC119" i="8"/>
  <c r="AF114" i="8"/>
  <c r="J9" i="8"/>
  <c r="AT114" i="8"/>
  <c r="AS114" i="8" s="1"/>
  <c r="AR114" i="8" s="1"/>
  <c r="AQ114" i="8" s="1"/>
  <c r="AP114" i="8" s="1"/>
  <c r="AO114" i="8" s="1"/>
  <c r="AN114" i="8" s="1"/>
  <c r="AM114" i="8" s="1"/>
  <c r="AL114" i="8" s="1"/>
  <c r="AF117" i="8"/>
  <c r="K114" i="8"/>
  <c r="AC114" i="8"/>
  <c r="AT117" i="8"/>
  <c r="AS117" i="8" s="1"/>
  <c r="AR117" i="8" s="1"/>
  <c r="AQ117" i="8" s="1"/>
  <c r="AP117" i="8" s="1"/>
  <c r="AO117" i="8" s="1"/>
  <c r="AN117" i="8" s="1"/>
  <c r="AM117" i="8" s="1"/>
  <c r="AL117" i="8" s="1"/>
  <c r="K116" i="8"/>
  <c r="AC116" i="8"/>
  <c r="K117" i="8"/>
  <c r="AC117" i="8"/>
  <c r="AC115" i="8"/>
  <c r="R116" i="8"/>
  <c r="R119" i="8"/>
  <c r="AB74" i="12"/>
  <c r="AD74" i="12"/>
  <c r="AF74" i="12"/>
  <c r="AA58" i="8"/>
  <c r="AB58" i="8"/>
  <c r="AA35" i="8"/>
  <c r="AB35" i="8"/>
  <c r="AC68" i="11"/>
  <c r="R68" i="11"/>
  <c r="AB106" i="8"/>
  <c r="AA106" i="8"/>
  <c r="AF70" i="10"/>
  <c r="AB70" i="10"/>
  <c r="AD70" i="10"/>
  <c r="AB99" i="8"/>
  <c r="AA99" i="8"/>
  <c r="AB107" i="10"/>
  <c r="AD107" i="10"/>
  <c r="AF107" i="10"/>
  <c r="AA81" i="8"/>
  <c r="AB81" i="8"/>
  <c r="AB96" i="8"/>
  <c r="AA96" i="8"/>
  <c r="AB113" i="8"/>
  <c r="AA113" i="8"/>
  <c r="AB97" i="8"/>
  <c r="AA97" i="8"/>
  <c r="AC74" i="11"/>
  <c r="R74" i="11"/>
  <c r="AA68" i="8"/>
  <c r="AB68" i="8"/>
  <c r="AB89" i="8"/>
  <c r="AA89" i="8"/>
  <c r="C18" i="2"/>
  <c r="E16" i="2"/>
  <c r="E17" i="2" s="1"/>
  <c r="AB59" i="8"/>
  <c r="AA59" i="8"/>
  <c r="AA74" i="8"/>
  <c r="AB74" i="8"/>
  <c r="AB32" i="8"/>
  <c r="AA32" i="8"/>
  <c r="AJ42" i="13"/>
  <c r="AL42" i="13"/>
  <c r="AH42" i="13"/>
  <c r="AA56" i="8"/>
  <c r="AB56" i="8"/>
  <c r="C18" i="13"/>
  <c r="F18" i="13"/>
  <c r="F19" i="13" s="1"/>
  <c r="E16" i="6"/>
  <c r="E17" i="6" s="1"/>
  <c r="C18" i="6"/>
  <c r="AF56" i="10"/>
  <c r="AB56" i="10"/>
  <c r="AD56" i="10"/>
  <c r="AA70" i="8"/>
  <c r="AB70" i="8"/>
  <c r="AA51" i="8"/>
  <c r="AB51" i="8"/>
  <c r="AL79" i="13"/>
  <c r="AJ79" i="13"/>
  <c r="AH79" i="13"/>
  <c r="AA66" i="8"/>
  <c r="AB66" i="8"/>
  <c r="AB112" i="8"/>
  <c r="AA112" i="8"/>
  <c r="AB34" i="9"/>
  <c r="AF34" i="9"/>
  <c r="AD34" i="9"/>
  <c r="AF110" i="12"/>
  <c r="AB110" i="12"/>
  <c r="AD110" i="12"/>
  <c r="AF60" i="10"/>
  <c r="AB60" i="10"/>
  <c r="AD60" i="10"/>
  <c r="AD106" i="9"/>
  <c r="AF106" i="9"/>
  <c r="AB106" i="9"/>
  <c r="AB111" i="8"/>
  <c r="AA111" i="8"/>
  <c r="AA92" i="8"/>
  <c r="AB92" i="8"/>
  <c r="AF24" i="10"/>
  <c r="AB24" i="10"/>
  <c r="AD24" i="10"/>
  <c r="AB101" i="8"/>
  <c r="AA101" i="8"/>
  <c r="AF46" i="10"/>
  <c r="AB46" i="10"/>
  <c r="AD46" i="10"/>
  <c r="AL38" i="13"/>
  <c r="AH38" i="13"/>
  <c r="AJ38" i="13"/>
  <c r="AF103" i="9"/>
  <c r="AD103" i="9"/>
  <c r="AB103" i="9"/>
  <c r="AA61" i="8"/>
  <c r="AB61" i="8"/>
  <c r="AA63" i="8"/>
  <c r="AB63" i="8"/>
  <c r="AA36" i="8"/>
  <c r="AB36" i="8"/>
  <c r="AA73" i="8"/>
  <c r="AB73" i="8"/>
  <c r="AF89" i="11"/>
  <c r="AB89" i="11"/>
  <c r="AD89" i="11"/>
  <c r="E16" i="3"/>
  <c r="E17" i="3" s="1"/>
  <c r="C18" i="3"/>
  <c r="AB79" i="8"/>
  <c r="AA79" i="8"/>
  <c r="AA80" i="8"/>
  <c r="AB80" i="8"/>
  <c r="AF44" i="12"/>
  <c r="AB44" i="12"/>
  <c r="AD44" i="12"/>
  <c r="AA45" i="8"/>
  <c r="AB45" i="8"/>
  <c r="AB41" i="8"/>
  <c r="AA41" i="8"/>
  <c r="AA60" i="8"/>
  <c r="AB60" i="8"/>
  <c r="AA83" i="8"/>
  <c r="AB83" i="8"/>
  <c r="AL44" i="13"/>
  <c r="AH44" i="13"/>
  <c r="AJ44" i="13"/>
  <c r="AF42" i="10"/>
  <c r="AB42" i="10"/>
  <c r="AD42" i="10"/>
  <c r="AA71" i="8"/>
  <c r="AB71" i="8"/>
  <c r="AF63" i="11"/>
  <c r="AB63" i="11"/>
  <c r="AD63" i="11"/>
  <c r="AB107" i="8"/>
  <c r="AA107" i="8"/>
  <c r="AB65" i="8"/>
  <c r="AA65" i="8"/>
  <c r="AD80" i="11"/>
  <c r="AF80" i="11"/>
  <c r="AB80" i="11"/>
  <c r="AB66" i="11"/>
  <c r="AD66" i="11"/>
  <c r="AF66" i="11"/>
  <c r="AF112" i="9"/>
  <c r="AD112" i="9"/>
  <c r="AB112" i="9"/>
  <c r="AA91" i="8"/>
  <c r="AB91" i="8"/>
  <c r="AA95" i="8"/>
  <c r="AB95" i="8"/>
  <c r="AB50" i="8"/>
  <c r="AA50" i="8"/>
  <c r="AB104" i="8"/>
  <c r="AA104" i="8"/>
  <c r="R60" i="11"/>
  <c r="AC60" i="11"/>
  <c r="AL49" i="13"/>
  <c r="AH49" i="13"/>
  <c r="AJ49" i="13"/>
  <c r="AL62" i="13"/>
  <c r="AH62" i="13"/>
  <c r="AJ62" i="13"/>
  <c r="AA37" i="8"/>
  <c r="AB37" i="8"/>
  <c r="AB46" i="8"/>
  <c r="AA46" i="8"/>
  <c r="AA85" i="8"/>
  <c r="AB85" i="8"/>
  <c r="AB88" i="8"/>
  <c r="AA88" i="8"/>
  <c r="AA48" i="8"/>
  <c r="AB48" i="8"/>
  <c r="AA57" i="8"/>
  <c r="AB57" i="8"/>
  <c r="AA75" i="8"/>
  <c r="AB75" i="8"/>
  <c r="AA42" i="8"/>
  <c r="AB42" i="8"/>
  <c r="AB40" i="8"/>
  <c r="AA40" i="8"/>
  <c r="AF48" i="11"/>
  <c r="AB48" i="11"/>
  <c r="AD48" i="11"/>
  <c r="AA100" i="8"/>
  <c r="AB100" i="8"/>
  <c r="AA103" i="8"/>
  <c r="AB103" i="8"/>
  <c r="AA72" i="8"/>
  <c r="AB72" i="8"/>
  <c r="AA49" i="8"/>
  <c r="AB49" i="8"/>
  <c r="AA109" i="8"/>
  <c r="AB109" i="8"/>
  <c r="AB39" i="8"/>
  <c r="AA39" i="8"/>
  <c r="AB84" i="8"/>
  <c r="AA84" i="8"/>
  <c r="AA33" i="8"/>
  <c r="AB33" i="8"/>
  <c r="AB38" i="8"/>
  <c r="AA38" i="8"/>
  <c r="AF33" i="10"/>
  <c r="AB33" i="10"/>
  <c r="AD33" i="10"/>
  <c r="AA82" i="8"/>
  <c r="AB82" i="8"/>
  <c r="AA62" i="8"/>
  <c r="AB62" i="8"/>
  <c r="AA110" i="8"/>
  <c r="AB110" i="8"/>
  <c r="AL46" i="13"/>
  <c r="AJ46" i="13"/>
  <c r="AH46" i="13"/>
  <c r="AA94" i="8"/>
  <c r="AB94" i="8"/>
  <c r="AA76" i="8"/>
  <c r="AB76" i="8"/>
  <c r="AA64" i="8"/>
  <c r="AB64" i="8"/>
  <c r="AB67" i="8"/>
  <c r="AA67" i="8"/>
  <c r="AA86" i="8"/>
  <c r="AB86" i="8"/>
  <c r="AA52" i="8"/>
  <c r="AB52" i="8"/>
  <c r="AA44" i="8"/>
  <c r="AB44" i="8"/>
  <c r="R70" i="11"/>
  <c r="AC70" i="11"/>
  <c r="AF80" i="10"/>
  <c r="AB80" i="10"/>
  <c r="AD80" i="10"/>
  <c r="AF73" i="11"/>
  <c r="AB73" i="11"/>
  <c r="AD73" i="11"/>
  <c r="AF110" i="11"/>
  <c r="AB110" i="11"/>
  <c r="AD110" i="11"/>
  <c r="AF73" i="12"/>
  <c r="AD73" i="12"/>
  <c r="AB73" i="12"/>
  <c r="AA78" i="8"/>
  <c r="AB78" i="8"/>
  <c r="AF102" i="12"/>
  <c r="AB102" i="12"/>
  <c r="AD102" i="12"/>
  <c r="AA47" i="8"/>
  <c r="AB47" i="8"/>
  <c r="AB77" i="8"/>
  <c r="AA77" i="8"/>
  <c r="AA54" i="8"/>
  <c r="AB54" i="8"/>
  <c r="AB98" i="8"/>
  <c r="AA98" i="8"/>
  <c r="AA93" i="8"/>
  <c r="AB93" i="8"/>
  <c r="AA105" i="8"/>
  <c r="AB105" i="8"/>
  <c r="AB34" i="8"/>
  <c r="AA34" i="8"/>
  <c r="AA43" i="8"/>
  <c r="AB43" i="8"/>
  <c r="AA87" i="8"/>
  <c r="AB87" i="8"/>
  <c r="AA69" i="8"/>
  <c r="AB69" i="8"/>
  <c r="AA90" i="8"/>
  <c r="AB90" i="8"/>
  <c r="AD108" i="8"/>
  <c r="AE108" i="8"/>
  <c r="F18" i="9" l="1"/>
  <c r="F19" i="9" s="1"/>
  <c r="AF29" i="11"/>
  <c r="AD29" i="11"/>
  <c r="AB29" i="11"/>
  <c r="AB58" i="11"/>
  <c r="AD58" i="11"/>
  <c r="AF58" i="11"/>
  <c r="AD37" i="9"/>
  <c r="AB37" i="9"/>
  <c r="AF37" i="9"/>
  <c r="AD100" i="11"/>
  <c r="AF100" i="11"/>
  <c r="AB100" i="11"/>
  <c r="AB75" i="11"/>
  <c r="AF75" i="11"/>
  <c r="AD75" i="11"/>
  <c r="AB111" i="9"/>
  <c r="AD111" i="9"/>
  <c r="AF111" i="9"/>
  <c r="AD89" i="9"/>
  <c r="AF89" i="9"/>
  <c r="AB89" i="9"/>
  <c r="AF90" i="11"/>
  <c r="AB90" i="11"/>
  <c r="AD90" i="11"/>
  <c r="AB56" i="9"/>
  <c r="AD56" i="9"/>
  <c r="AF56" i="9"/>
  <c r="AF87" i="9"/>
  <c r="AB87" i="9"/>
  <c r="AD87" i="9"/>
  <c r="AF91" i="9"/>
  <c r="AD91" i="9"/>
  <c r="AB91" i="9"/>
  <c r="AD57" i="11"/>
  <c r="AB57" i="11"/>
  <c r="AF57" i="11"/>
  <c r="AF103" i="11"/>
  <c r="AB103" i="11"/>
  <c r="AD103" i="11"/>
  <c r="AF88" i="9"/>
  <c r="AB88" i="9"/>
  <c r="AD88" i="9"/>
  <c r="AD52" i="11"/>
  <c r="AF52" i="11"/>
  <c r="AB52" i="11"/>
  <c r="AF105" i="11"/>
  <c r="AB105" i="11"/>
  <c r="AD105" i="11"/>
  <c r="AF21" i="11"/>
  <c r="AB21" i="11"/>
  <c r="AD21" i="11"/>
  <c r="AF67" i="9"/>
  <c r="AB67" i="9"/>
  <c r="AD67" i="9"/>
  <c r="AB36" i="11"/>
  <c r="AD36" i="11"/>
  <c r="AF36" i="11"/>
  <c r="AB79" i="9"/>
  <c r="AF79" i="9"/>
  <c r="AD79" i="9"/>
  <c r="AD72" i="9"/>
  <c r="AB72" i="9"/>
  <c r="AF72" i="9"/>
  <c r="AF51" i="11"/>
  <c r="AB51" i="11"/>
  <c r="AD51" i="11"/>
  <c r="AD101" i="11"/>
  <c r="AB101" i="11"/>
  <c r="AF101" i="11"/>
  <c r="AF91" i="11"/>
  <c r="AB91" i="11"/>
  <c r="AD91" i="11"/>
  <c r="AF79" i="11"/>
  <c r="AD79" i="11"/>
  <c r="AB79" i="11"/>
  <c r="AB71" i="9"/>
  <c r="AD71" i="9"/>
  <c r="AF71" i="9"/>
  <c r="AF105" i="9"/>
  <c r="AB105" i="9"/>
  <c r="AD105" i="9"/>
  <c r="AF60" i="9"/>
  <c r="AD60" i="9"/>
  <c r="AB60" i="9"/>
  <c r="AF107" i="11"/>
  <c r="AD107" i="11"/>
  <c r="AB107" i="11"/>
  <c r="AF32" i="11"/>
  <c r="AD32" i="11"/>
  <c r="AB32" i="11"/>
  <c r="AD63" i="9"/>
  <c r="AB63" i="9"/>
  <c r="AF63" i="9"/>
  <c r="AD32" i="9"/>
  <c r="AB32" i="9"/>
  <c r="AF32" i="9"/>
  <c r="AF50" i="11"/>
  <c r="AB50" i="11"/>
  <c r="AD50" i="11"/>
  <c r="AF28" i="11"/>
  <c r="AB28" i="11"/>
  <c r="AD28" i="11"/>
  <c r="AB24" i="9"/>
  <c r="AF24" i="9"/>
  <c r="AD24" i="9"/>
  <c r="AF72" i="11"/>
  <c r="AB72" i="11"/>
  <c r="AD72" i="11"/>
  <c r="AD113" i="9"/>
  <c r="AB113" i="9"/>
  <c r="AF113" i="9"/>
  <c r="AB86" i="11"/>
  <c r="AD86" i="11"/>
  <c r="AF86" i="11"/>
  <c r="AB113" i="11"/>
  <c r="AF113" i="11"/>
  <c r="AD113" i="11"/>
  <c r="AF100" i="9"/>
  <c r="AD100" i="9"/>
  <c r="AB100" i="9"/>
  <c r="AF82" i="11"/>
  <c r="AD82" i="11"/>
  <c r="AB82" i="11"/>
  <c r="AF43" i="11"/>
  <c r="AB43" i="11"/>
  <c r="AD43" i="11"/>
  <c r="AB78" i="9"/>
  <c r="AF78" i="9"/>
  <c r="AD78" i="9"/>
  <c r="AD90" i="9"/>
  <c r="AF90" i="9"/>
  <c r="AB90" i="9"/>
  <c r="AF82" i="9"/>
  <c r="AD82" i="9"/>
  <c r="AB82" i="9"/>
  <c r="AD54" i="11"/>
  <c r="AB54" i="11"/>
  <c r="AF54" i="11"/>
  <c r="AD85" i="11"/>
  <c r="AB85" i="11"/>
  <c r="AF85" i="11"/>
  <c r="AB73" i="9"/>
  <c r="AF73" i="9"/>
  <c r="AD73" i="9"/>
  <c r="AF27" i="9"/>
  <c r="AB27" i="9"/>
  <c r="AD27" i="9"/>
  <c r="AF84" i="11"/>
  <c r="AB84" i="11"/>
  <c r="AD84" i="11"/>
  <c r="AF95" i="9"/>
  <c r="AB95" i="9"/>
  <c r="AD95" i="9"/>
  <c r="AF108" i="9"/>
  <c r="AD108" i="9"/>
  <c r="AB108" i="9"/>
  <c r="AD34" i="11"/>
  <c r="AF34" i="11"/>
  <c r="AB34" i="11"/>
  <c r="AD66" i="9"/>
  <c r="AB66" i="9"/>
  <c r="AF66" i="9"/>
  <c r="AB67" i="11"/>
  <c r="AF67" i="11"/>
  <c r="AD67" i="11"/>
  <c r="AF47" i="11"/>
  <c r="AB47" i="11"/>
  <c r="AD47" i="11"/>
  <c r="AD96" i="9"/>
  <c r="AB96" i="9"/>
  <c r="AF96" i="9"/>
  <c r="AF64" i="11"/>
  <c r="AD64" i="11"/>
  <c r="AB64" i="11"/>
  <c r="AD26" i="9"/>
  <c r="AF26" i="9"/>
  <c r="AB26" i="9"/>
  <c r="AB31" i="9"/>
  <c r="AF31" i="9"/>
  <c r="AD31" i="9"/>
  <c r="AD111" i="11"/>
  <c r="AF111" i="11"/>
  <c r="AB111" i="11"/>
  <c r="AB24" i="11"/>
  <c r="AD24" i="11"/>
  <c r="AF24" i="11"/>
  <c r="AD102" i="9"/>
  <c r="AB102" i="9"/>
  <c r="AF102" i="9"/>
  <c r="AF77" i="9"/>
  <c r="AB77" i="9"/>
  <c r="AD77" i="9"/>
  <c r="AD49" i="11"/>
  <c r="AB49" i="11"/>
  <c r="AF49" i="11"/>
  <c r="AF46" i="9"/>
  <c r="AD46" i="9"/>
  <c r="AB46" i="9"/>
  <c r="AD99" i="11"/>
  <c r="AB99" i="11"/>
  <c r="AF99" i="11"/>
  <c r="AD22" i="9"/>
  <c r="AF22" i="9"/>
  <c r="AB22" i="9"/>
  <c r="AD52" i="9"/>
  <c r="AB52" i="9"/>
  <c r="AF52" i="9"/>
  <c r="AF41" i="9"/>
  <c r="AD41" i="9"/>
  <c r="AB41" i="9"/>
  <c r="AF74" i="9"/>
  <c r="AD74" i="9"/>
  <c r="AB74" i="9"/>
  <c r="AD30" i="9"/>
  <c r="AF30" i="9"/>
  <c r="AB30" i="9"/>
  <c r="AF86" i="9"/>
  <c r="AD86" i="9"/>
  <c r="AB86" i="9"/>
  <c r="AB49" i="9"/>
  <c r="AD49" i="9"/>
  <c r="AF49" i="9"/>
  <c r="AF42" i="11"/>
  <c r="AB42" i="11"/>
  <c r="AD42" i="11"/>
  <c r="AB97" i="11"/>
  <c r="AF97" i="11"/>
  <c r="AD97" i="11"/>
  <c r="AF40" i="9"/>
  <c r="AB40" i="9"/>
  <c r="AD40" i="9"/>
  <c r="AF62" i="11"/>
  <c r="AB62" i="11"/>
  <c r="AD62" i="11"/>
  <c r="AF87" i="11"/>
  <c r="AD87" i="11"/>
  <c r="AB87" i="11"/>
  <c r="AF85" i="9"/>
  <c r="AD85" i="9"/>
  <c r="AB85" i="9"/>
  <c r="AF94" i="9"/>
  <c r="AB94" i="9"/>
  <c r="AD94" i="9"/>
  <c r="AF94" i="11"/>
  <c r="AB94" i="11"/>
  <c r="AD94" i="11"/>
  <c r="AB39" i="11"/>
  <c r="AF39" i="11"/>
  <c r="AD39" i="11"/>
  <c r="AB65" i="11"/>
  <c r="AF65" i="11"/>
  <c r="AD65" i="11"/>
  <c r="AD30" i="11"/>
  <c r="AB30" i="11"/>
  <c r="AF30" i="11"/>
  <c r="AF44" i="11"/>
  <c r="AD44" i="11"/>
  <c r="AB44" i="11"/>
  <c r="AD83" i="11"/>
  <c r="AF83" i="11"/>
  <c r="AB83" i="11"/>
  <c r="AD108" i="11"/>
  <c r="AF108" i="11"/>
  <c r="AB108" i="11"/>
  <c r="AF45" i="11"/>
  <c r="AB45" i="11"/>
  <c r="AD45" i="11"/>
  <c r="AB23" i="9"/>
  <c r="AF23" i="9"/>
  <c r="AD23" i="9"/>
  <c r="AF69" i="9"/>
  <c r="AD69" i="9"/>
  <c r="AB69" i="9"/>
  <c r="AD33" i="11"/>
  <c r="AB33" i="11"/>
  <c r="AF33" i="11"/>
  <c r="AD112" i="11"/>
  <c r="AB112" i="11"/>
  <c r="AF112" i="11"/>
  <c r="AB25" i="9"/>
  <c r="AD25" i="9"/>
  <c r="AF25" i="9"/>
  <c r="AF95" i="11"/>
  <c r="AB95" i="11"/>
  <c r="AD95" i="11"/>
  <c r="AF61" i="9"/>
  <c r="AD61" i="9"/>
  <c r="AB61" i="9"/>
  <c r="AF59" i="11"/>
  <c r="AB59" i="11"/>
  <c r="AD59" i="11"/>
  <c r="AD102" i="8"/>
  <c r="AE102" i="8"/>
  <c r="AJ72" i="13"/>
  <c r="AH72" i="13"/>
  <c r="AL72" i="13"/>
  <c r="AL74" i="13"/>
  <c r="AJ74" i="13"/>
  <c r="AH74" i="13"/>
  <c r="AL51" i="13"/>
  <c r="AJ51" i="13"/>
  <c r="AH51" i="13"/>
  <c r="AF35" i="12"/>
  <c r="AB35" i="12"/>
  <c r="AD35" i="12"/>
  <c r="AL59" i="13"/>
  <c r="AJ59" i="13"/>
  <c r="AH59" i="13"/>
  <c r="AL37" i="13"/>
  <c r="AJ37" i="13"/>
  <c r="AH37" i="13"/>
  <c r="AH95" i="13"/>
  <c r="AJ95" i="13"/>
  <c r="AL95" i="13"/>
  <c r="AH21" i="13"/>
  <c r="AJ21" i="13"/>
  <c r="AL21" i="13"/>
  <c r="AJ50" i="13"/>
  <c r="AL50" i="13"/>
  <c r="AH50" i="13"/>
  <c r="AH77" i="13"/>
  <c r="AJ77" i="13"/>
  <c r="AL77" i="13"/>
  <c r="AB78" i="11"/>
  <c r="AD78" i="11"/>
  <c r="AF78" i="11"/>
  <c r="AH32" i="13"/>
  <c r="AJ32" i="13"/>
  <c r="AL32" i="13"/>
  <c r="AH43" i="13"/>
  <c r="AJ43" i="13"/>
  <c r="AL43" i="13"/>
  <c r="AB45" i="12"/>
  <c r="AD45" i="12"/>
  <c r="AF45" i="12"/>
  <c r="AH78" i="13"/>
  <c r="AJ78" i="13"/>
  <c r="AL78" i="13"/>
  <c r="AJ27" i="13"/>
  <c r="AL27" i="13"/>
  <c r="AH27" i="13"/>
  <c r="AL53" i="13"/>
  <c r="AH53" i="13"/>
  <c r="AJ53" i="13"/>
  <c r="AL61" i="13"/>
  <c r="AJ61" i="13"/>
  <c r="AH61" i="13"/>
  <c r="AJ34" i="13"/>
  <c r="AH34" i="13"/>
  <c r="AL34" i="13"/>
  <c r="AH29" i="13"/>
  <c r="AL29" i="13"/>
  <c r="AJ29" i="13"/>
  <c r="AL94" i="13"/>
  <c r="AJ94" i="13"/>
  <c r="AH94" i="13"/>
  <c r="AL82" i="13"/>
  <c r="AJ82" i="13"/>
  <c r="AH82" i="13"/>
  <c r="AL91" i="13"/>
  <c r="AJ91" i="13"/>
  <c r="AH91" i="13"/>
  <c r="AJ83" i="13"/>
  <c r="AL83" i="13"/>
  <c r="AH83" i="13"/>
  <c r="AL73" i="13"/>
  <c r="AH73" i="13"/>
  <c r="AJ73" i="13"/>
  <c r="AH68" i="13"/>
  <c r="AL68" i="13"/>
  <c r="AJ68" i="13"/>
  <c r="AH40" i="13"/>
  <c r="AL40" i="13"/>
  <c r="AJ40" i="13"/>
  <c r="AH76" i="13"/>
  <c r="AJ76" i="13"/>
  <c r="AL76" i="13"/>
  <c r="AH93" i="13"/>
  <c r="AL93" i="13"/>
  <c r="AJ93" i="13"/>
  <c r="AH25" i="13"/>
  <c r="AJ25" i="13"/>
  <c r="AL25" i="13"/>
  <c r="AL55" i="13"/>
  <c r="AH55" i="13"/>
  <c r="AJ55" i="13"/>
  <c r="AH69" i="13"/>
  <c r="AL69" i="13"/>
  <c r="AJ69" i="13"/>
  <c r="AL75" i="13"/>
  <c r="AJ75" i="13"/>
  <c r="AH75" i="13"/>
  <c r="AJ33" i="13"/>
  <c r="AL33" i="13"/>
  <c r="AH33" i="13"/>
  <c r="AH65" i="13"/>
  <c r="AL65" i="13"/>
  <c r="AJ65" i="13"/>
  <c r="AL88" i="13"/>
  <c r="AH88" i="13"/>
  <c r="AJ88" i="13"/>
  <c r="AL47" i="13"/>
  <c r="AH47" i="13"/>
  <c r="AJ47" i="13"/>
  <c r="AJ35" i="13"/>
  <c r="AL35" i="13"/>
  <c r="AH35" i="13"/>
  <c r="AL63" i="13"/>
  <c r="AH63" i="13"/>
  <c r="AJ63" i="13"/>
  <c r="AH31" i="13"/>
  <c r="AL31" i="13"/>
  <c r="AJ31" i="13"/>
  <c r="AL56" i="13"/>
  <c r="AJ56" i="13"/>
  <c r="AH56" i="13"/>
  <c r="AJ96" i="13"/>
  <c r="AH96" i="13"/>
  <c r="AL96" i="13"/>
  <c r="AL92" i="13"/>
  <c r="AH92" i="13"/>
  <c r="AJ92" i="13"/>
  <c r="AJ48" i="13"/>
  <c r="AL48" i="13"/>
  <c r="AH48" i="13"/>
  <c r="AH36" i="13"/>
  <c r="AJ36" i="13"/>
  <c r="AL36" i="13"/>
  <c r="AL90" i="13"/>
  <c r="AH90" i="13"/>
  <c r="AJ90" i="13"/>
  <c r="AL28" i="13"/>
  <c r="AH28" i="13"/>
  <c r="AJ28" i="13"/>
  <c r="AB33" i="12"/>
  <c r="AF33" i="12"/>
  <c r="AD33" i="12"/>
  <c r="AJ54" i="13"/>
  <c r="AL54" i="13"/>
  <c r="AH54" i="13"/>
  <c r="AH66" i="13"/>
  <c r="AJ66" i="13"/>
  <c r="AL66" i="13"/>
  <c r="AJ57" i="13"/>
  <c r="AH57" i="13"/>
  <c r="AL57" i="13"/>
  <c r="AJ80" i="13"/>
  <c r="AL80" i="13"/>
  <c r="AH80" i="13"/>
  <c r="AL86" i="13"/>
  <c r="AH86" i="13"/>
  <c r="AJ86" i="13"/>
  <c r="AL70" i="13"/>
  <c r="AJ70" i="13"/>
  <c r="AH70" i="13"/>
  <c r="AL71" i="13"/>
  <c r="AH71" i="13"/>
  <c r="AJ71" i="13"/>
  <c r="AL60" i="13"/>
  <c r="AJ60" i="13"/>
  <c r="AH60" i="13"/>
  <c r="AH22" i="13"/>
  <c r="AL22" i="13"/>
  <c r="AJ22" i="13"/>
  <c r="AJ64" i="13"/>
  <c r="AL64" i="13"/>
  <c r="AH64" i="13"/>
  <c r="AJ24" i="13"/>
  <c r="AH24" i="13"/>
  <c r="AL24" i="13"/>
  <c r="AH81" i="13"/>
  <c r="AL81" i="13"/>
  <c r="AJ81" i="13"/>
  <c r="AI114" i="9"/>
  <c r="AJ114" i="9"/>
  <c r="AK114" i="9"/>
  <c r="AK115" i="9"/>
  <c r="AI115" i="9"/>
  <c r="AH115" i="9" s="1"/>
  <c r="AA115" i="9" s="1"/>
  <c r="AE115" i="9" s="1"/>
  <c r="AJ115" i="9"/>
  <c r="AJ117" i="9"/>
  <c r="AK117" i="9"/>
  <c r="AI117" i="9"/>
  <c r="AH117" i="9" s="1"/>
  <c r="AA117" i="9" s="1"/>
  <c r="AE117" i="9" s="1"/>
  <c r="AI116" i="9"/>
  <c r="AH116" i="9" s="1"/>
  <c r="AA116" i="9" s="1"/>
  <c r="AE116" i="9" s="1"/>
  <c r="AJ116" i="9"/>
  <c r="AK116" i="9"/>
  <c r="AI119" i="9"/>
  <c r="AH119" i="9" s="1"/>
  <c r="AJ119" i="9"/>
  <c r="AK119" i="9"/>
  <c r="AF117" i="9"/>
  <c r="C18" i="9"/>
  <c r="AF116" i="9"/>
  <c r="AB116" i="9"/>
  <c r="AF115" i="9"/>
  <c r="AH118" i="9"/>
  <c r="AI118" i="10"/>
  <c r="AH118" i="10" s="1"/>
  <c r="AA118" i="10" s="1"/>
  <c r="AE118" i="10" s="1"/>
  <c r="AJ118" i="10"/>
  <c r="AK118" i="10"/>
  <c r="AI119" i="10"/>
  <c r="AJ119" i="10"/>
  <c r="AK119" i="10"/>
  <c r="AI114" i="10"/>
  <c r="AJ114" i="10"/>
  <c r="AK114" i="10"/>
  <c r="AJ117" i="10"/>
  <c r="AK117" i="10"/>
  <c r="AI117" i="10"/>
  <c r="AH117" i="10" s="1"/>
  <c r="AI116" i="10"/>
  <c r="AH116" i="10" s="1"/>
  <c r="AJ116" i="10"/>
  <c r="AK116" i="10"/>
  <c r="AD118" i="10"/>
  <c r="AF118" i="10"/>
  <c r="AB118" i="10"/>
  <c r="C18" i="10"/>
  <c r="AE115" i="10"/>
  <c r="AD115" i="10"/>
  <c r="AI118" i="11"/>
  <c r="AJ118" i="11"/>
  <c r="AK118" i="11"/>
  <c r="AI114" i="11"/>
  <c r="AH114" i="11" s="1"/>
  <c r="AJ114" i="11"/>
  <c r="AK114" i="11"/>
  <c r="AJ117" i="11"/>
  <c r="AK117" i="11"/>
  <c r="AI117" i="11"/>
  <c r="AI119" i="11"/>
  <c r="AJ119" i="11"/>
  <c r="AK119" i="11"/>
  <c r="AA116" i="11"/>
  <c r="AB116" i="11"/>
  <c r="AH115" i="11"/>
  <c r="F18" i="11"/>
  <c r="F19" i="11" s="1"/>
  <c r="AI114" i="12"/>
  <c r="AJ114" i="12"/>
  <c r="AK114" i="12"/>
  <c r="AJ117" i="12"/>
  <c r="AK117" i="12"/>
  <c r="AI117" i="12"/>
  <c r="AH117" i="12" s="1"/>
  <c r="AA117" i="12" s="1"/>
  <c r="AE117" i="12" s="1"/>
  <c r="AH115" i="12"/>
  <c r="F18" i="12"/>
  <c r="F19" i="12" s="1"/>
  <c r="AF117" i="12"/>
  <c r="AH116" i="12"/>
  <c r="AA116" i="12" s="1"/>
  <c r="AE116" i="12" s="1"/>
  <c r="AF116" i="12"/>
  <c r="AD116" i="12"/>
  <c r="AB116" i="12"/>
  <c r="AH119" i="12"/>
  <c r="AH118" i="12"/>
  <c r="AI114" i="8"/>
  <c r="AJ114" i="8"/>
  <c r="AK114" i="8"/>
  <c r="AJ117" i="8"/>
  <c r="AK117" i="8"/>
  <c r="AI117" i="8"/>
  <c r="AH117" i="8" s="1"/>
  <c r="AI119" i="8"/>
  <c r="AJ119" i="8"/>
  <c r="AK119" i="8"/>
  <c r="AH116" i="8"/>
  <c r="AA116" i="8" s="1"/>
  <c r="AE116" i="8" s="1"/>
  <c r="AF119" i="8"/>
  <c r="E16" i="8"/>
  <c r="E17" i="8" s="1"/>
  <c r="AF116" i="8"/>
  <c r="AH118" i="8"/>
  <c r="AA118" i="8" s="1"/>
  <c r="AE118" i="8" s="1"/>
  <c r="AF118" i="8"/>
  <c r="AH115" i="8"/>
  <c r="AE72" i="8"/>
  <c r="AD72" i="8"/>
  <c r="AE54" i="8"/>
  <c r="AD54" i="8"/>
  <c r="AD48" i="8"/>
  <c r="AE48" i="8"/>
  <c r="AE77" i="8"/>
  <c r="AD77" i="8"/>
  <c r="AD64" i="8"/>
  <c r="AE64" i="8"/>
  <c r="AD103" i="8"/>
  <c r="AE103" i="8"/>
  <c r="AD88" i="8"/>
  <c r="AE88" i="8"/>
  <c r="AF60" i="11"/>
  <c r="AB60" i="11"/>
  <c r="AD60" i="11"/>
  <c r="AE91" i="8"/>
  <c r="AD91" i="8"/>
  <c r="AE45" i="8"/>
  <c r="AD45" i="8"/>
  <c r="AE61" i="8"/>
  <c r="AD61" i="8"/>
  <c r="AE92" i="8"/>
  <c r="AD92" i="8"/>
  <c r="AD32" i="8"/>
  <c r="AE32" i="8"/>
  <c r="AD35" i="8"/>
  <c r="AE35" i="8"/>
  <c r="AD95" i="8"/>
  <c r="AE95" i="8"/>
  <c r="AE63" i="8"/>
  <c r="AD63" i="8"/>
  <c r="AD90" i="8"/>
  <c r="AE90" i="8"/>
  <c r="AD37" i="8"/>
  <c r="AE37" i="8"/>
  <c r="AE78" i="8"/>
  <c r="AD78" i="8"/>
  <c r="AE44" i="8"/>
  <c r="AD44" i="8"/>
  <c r="AE69" i="8"/>
  <c r="AD69" i="8"/>
  <c r="AD105" i="8"/>
  <c r="AE105" i="8"/>
  <c r="AD110" i="8"/>
  <c r="AE110" i="8"/>
  <c r="AD38" i="8"/>
  <c r="AE38" i="8"/>
  <c r="AE42" i="8"/>
  <c r="AD42" i="8"/>
  <c r="AE104" i="8"/>
  <c r="AD104" i="8"/>
  <c r="AE111" i="8"/>
  <c r="AD111" i="8"/>
  <c r="AD70" i="8"/>
  <c r="AE70" i="8"/>
  <c r="AE89" i="8"/>
  <c r="AD89" i="8"/>
  <c r="AE81" i="8"/>
  <c r="AD81" i="8"/>
  <c r="AE51" i="8"/>
  <c r="AD51" i="8"/>
  <c r="AE52" i="8"/>
  <c r="AD52" i="8"/>
  <c r="AD109" i="8"/>
  <c r="AE109" i="8"/>
  <c r="AE100" i="8"/>
  <c r="AD100" i="8"/>
  <c r="AD65" i="8"/>
  <c r="AE65" i="8"/>
  <c r="AD71" i="8"/>
  <c r="AE71" i="8"/>
  <c r="AE83" i="8"/>
  <c r="AD83" i="8"/>
  <c r="AE73" i="8"/>
  <c r="AD73" i="8"/>
  <c r="AD101" i="8"/>
  <c r="AE101" i="8"/>
  <c r="AE66" i="8"/>
  <c r="AD66" i="8"/>
  <c r="AE97" i="8"/>
  <c r="AD97" i="8"/>
  <c r="AE58" i="8"/>
  <c r="AD58" i="8"/>
  <c r="AF70" i="11"/>
  <c r="AB70" i="11"/>
  <c r="AD70" i="11"/>
  <c r="AE40" i="8"/>
  <c r="AD40" i="8"/>
  <c r="AD112" i="8"/>
  <c r="AE112" i="8"/>
  <c r="AD76" i="8"/>
  <c r="AE76" i="8"/>
  <c r="AE87" i="8"/>
  <c r="AD87" i="8"/>
  <c r="AD93" i="8"/>
  <c r="AE93" i="8"/>
  <c r="AD47" i="8"/>
  <c r="AE47" i="8"/>
  <c r="AE62" i="8"/>
  <c r="AD62" i="8"/>
  <c r="AE75" i="8"/>
  <c r="AD75" i="8"/>
  <c r="AD85" i="8"/>
  <c r="AE85" i="8"/>
  <c r="AE50" i="8"/>
  <c r="AD50" i="8"/>
  <c r="AE74" i="8"/>
  <c r="AD74" i="8"/>
  <c r="AE106" i="8"/>
  <c r="AD106" i="8"/>
  <c r="AD34" i="8"/>
  <c r="AE34" i="8"/>
  <c r="AD98" i="8"/>
  <c r="AE98" i="8"/>
  <c r="AD86" i="8"/>
  <c r="AE86" i="8"/>
  <c r="AD94" i="8"/>
  <c r="AE94" i="8"/>
  <c r="AE33" i="8"/>
  <c r="AD33" i="8"/>
  <c r="AD49" i="8"/>
  <c r="AE49" i="8"/>
  <c r="AE46" i="8"/>
  <c r="AD46" i="8"/>
  <c r="AE107" i="8"/>
  <c r="AD107" i="8"/>
  <c r="AE60" i="8"/>
  <c r="AD60" i="8"/>
  <c r="AE36" i="8"/>
  <c r="AD36" i="8"/>
  <c r="AE56" i="8"/>
  <c r="AD56" i="8"/>
  <c r="AD59" i="8"/>
  <c r="AE59" i="8"/>
  <c r="AD68" i="8"/>
  <c r="AE68" i="8"/>
  <c r="AD113" i="8"/>
  <c r="AE113" i="8"/>
  <c r="AE79" i="8"/>
  <c r="AD79" i="8"/>
  <c r="AE96" i="8"/>
  <c r="AD96" i="8"/>
  <c r="AE39" i="8"/>
  <c r="AD39" i="8"/>
  <c r="AE43" i="8"/>
  <c r="AD43" i="8"/>
  <c r="AE67" i="8"/>
  <c r="AD67" i="8"/>
  <c r="AD82" i="8"/>
  <c r="AE82" i="8"/>
  <c r="AE84" i="8"/>
  <c r="AD84" i="8"/>
  <c r="AD57" i="8"/>
  <c r="AE57" i="8"/>
  <c r="AD41" i="8"/>
  <c r="AE41" i="8"/>
  <c r="AD80" i="8"/>
  <c r="AE80" i="8"/>
  <c r="AB74" i="11"/>
  <c r="AF74" i="11"/>
  <c r="AD74" i="11"/>
  <c r="AE99" i="8"/>
  <c r="AD99" i="8"/>
  <c r="AF68" i="11"/>
  <c r="AB68" i="11"/>
  <c r="AD68" i="11"/>
  <c r="AH114" i="9" l="1"/>
  <c r="AD115" i="9"/>
  <c r="AB117" i="9"/>
  <c r="AB118" i="9"/>
  <c r="AA118" i="9"/>
  <c r="AD117" i="9"/>
  <c r="AB115" i="9"/>
  <c r="AD116" i="9"/>
  <c r="AB119" i="9"/>
  <c r="AA119" i="9"/>
  <c r="AH114" i="10"/>
  <c r="AB116" i="10"/>
  <c r="AA116" i="10"/>
  <c r="AB117" i="10"/>
  <c r="AA117" i="10"/>
  <c r="AH119" i="10"/>
  <c r="AB115" i="11"/>
  <c r="AA115" i="11"/>
  <c r="AE116" i="11"/>
  <c r="AD116" i="11"/>
  <c r="AA114" i="11"/>
  <c r="AB114" i="11"/>
  <c r="AH119" i="11"/>
  <c r="AH117" i="11"/>
  <c r="AH118" i="11"/>
  <c r="AB115" i="12"/>
  <c r="AA115" i="12"/>
  <c r="AB119" i="12"/>
  <c r="AA119" i="12"/>
  <c r="AD117" i="12"/>
  <c r="AB118" i="12"/>
  <c r="AA118" i="12"/>
  <c r="AB117" i="12"/>
  <c r="AH114" i="12"/>
  <c r="AD116" i="8"/>
  <c r="AB116" i="8"/>
  <c r="AH114" i="8"/>
  <c r="AH119" i="8"/>
  <c r="AA115" i="8"/>
  <c r="AB115" i="8"/>
  <c r="AA117" i="8"/>
  <c r="AB117" i="8"/>
  <c r="AB118" i="8"/>
  <c r="AD118" i="8"/>
  <c r="AE119" i="9" l="1"/>
  <c r="AD119" i="9"/>
  <c r="AD118" i="9"/>
  <c r="AE118" i="9"/>
  <c r="AA114" i="9"/>
  <c r="AB114" i="9"/>
  <c r="AB119" i="10"/>
  <c r="AA119" i="10"/>
  <c r="AD117" i="10"/>
  <c r="AE117" i="10"/>
  <c r="AE116" i="10"/>
  <c r="AD116" i="10"/>
  <c r="AB114" i="10"/>
  <c r="AA114" i="10"/>
  <c r="AD114" i="11"/>
  <c r="AE114" i="11"/>
  <c r="AB117" i="11"/>
  <c r="AA117" i="11"/>
  <c r="AE115" i="11"/>
  <c r="AD115" i="11"/>
  <c r="AB119" i="11"/>
  <c r="AA119" i="11"/>
  <c r="AB118" i="11"/>
  <c r="AA118" i="11"/>
  <c r="AE118" i="12"/>
  <c r="AD118" i="12"/>
  <c r="AE119" i="12"/>
  <c r="AD119" i="12"/>
  <c r="AE115" i="12"/>
  <c r="AD115" i="12"/>
  <c r="AA114" i="12"/>
  <c r="AB114" i="12"/>
  <c r="AE117" i="8"/>
  <c r="AD117" i="8"/>
  <c r="AE115" i="8"/>
  <c r="AD115" i="8"/>
  <c r="AA119" i="8"/>
  <c r="AB119" i="8"/>
  <c r="AB114" i="8"/>
  <c r="AA114" i="8"/>
  <c r="AE114" i="9" l="1"/>
  <c r="AC11" i="9" s="1"/>
  <c r="AD114" i="9"/>
  <c r="AE114" i="10"/>
  <c r="AC11" i="10" s="1"/>
  <c r="AD114" i="10"/>
  <c r="AD119" i="10"/>
  <c r="AE119" i="10"/>
  <c r="AD118" i="11"/>
  <c r="AE118" i="11"/>
  <c r="AD119" i="11"/>
  <c r="AE119" i="11"/>
  <c r="AD117" i="11"/>
  <c r="AE117" i="11"/>
  <c r="AC11" i="11"/>
  <c r="AE114" i="12"/>
  <c r="AC11" i="12" s="1"/>
  <c r="AD114" i="12"/>
  <c r="AE119" i="8"/>
  <c r="AD119" i="8"/>
  <c r="AE114" i="8"/>
  <c r="AD114" i="8"/>
  <c r="AC11" i="8" l="1"/>
</calcChain>
</file>

<file path=xl/sharedStrings.xml><?xml version="1.0" encoding="utf-8"?>
<sst xmlns="http://schemas.openxmlformats.org/spreadsheetml/2006/main" count="3557" uniqueCount="403">
  <si>
    <t>VSB-66</t>
  </si>
  <si>
    <t>VSB-059</t>
  </si>
  <si>
    <t>AU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</si>
  <si>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</si>
  <si>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</si>
  <si>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</si>
  <si>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</si>
  <si>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</si>
  <si>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</si>
  <si>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</si>
  <si>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</si>
  <si>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</si>
  <si>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</si>
  <si>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</si>
  <si>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</si>
  <si>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M</t>
  </si>
  <si>
    <t>days/year</t>
  </si>
  <si>
    <t>wt</t>
  </si>
  <si>
    <t>days</t>
  </si>
  <si>
    <t>years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</si>
  <si>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</si>
  <si>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</si>
  <si>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</si>
  <si>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</si>
  <si>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</si>
  <si>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</si>
  <si>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</si>
  <si>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</si>
  <si>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</si>
  <si>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</si>
  <si>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</si>
  <si>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</si>
  <si>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</si>
  <si>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</si>
  <si>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</si>
  <si>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</si>
  <si>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</si>
  <si>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</si>
  <si>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</si>
  <si>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</si>
  <si>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</si>
  <si>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</si>
  <si>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</si>
  <si>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</si>
  <si>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</si>
  <si>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</si>
  <si>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</si>
  <si>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</si>
  <si>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degrees</t>
  </si>
  <si>
    <t>LTE Resid</t>
  </si>
  <si>
    <t>Q. resid</t>
  </si>
  <si>
    <t>Q resid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</si>
  <si>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</si>
  <si>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</si>
  <si>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</si>
  <si>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</si>
  <si>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</si>
  <si>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</si>
  <si>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</si>
  <si>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</si>
  <si>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</si>
  <si>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</si>
  <si>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</si>
  <si>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</si>
  <si>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</si>
  <si>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</si>
  <si>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</si>
  <si>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</si>
  <si>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</si>
  <si>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</si>
  <si>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</si>
  <si>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</si>
  <si>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Lin Fit</t>
  </si>
  <si>
    <t>System Type:</t>
  </si>
  <si>
    <t>S5</t>
  </si>
  <si>
    <t>S6</t>
  </si>
  <si>
    <t>Misc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</si>
  <si>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</si>
  <si>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</si>
  <si>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</si>
  <si>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</si>
  <si>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</si>
  <si>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</si>
  <si>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</si>
  <si>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</si>
  <si>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I</t>
  </si>
  <si>
    <t>J.M. Kreiner, 2004, Acta Astronomica, vol. 54, pp 207-210.</t>
  </si>
  <si>
    <t>Kreiner</t>
  </si>
  <si>
    <t>Kreiner Eph.</t>
  </si>
  <si>
    <t xml:space="preserve">EZ Hya / GSC 5471-0566               </t>
  </si>
  <si>
    <t xml:space="preserve">EW/KW     </t>
  </si>
  <si>
    <t>IBVS 5809</t>
  </si>
  <si>
    <t>IBVS 5843</t>
  </si>
  <si>
    <t>IBVS 5894</t>
  </si>
  <si>
    <t>II</t>
  </si>
  <si>
    <t>Yang &amp; Qian 2004PASP..116..826Y</t>
  </si>
  <si>
    <t>1987AJ.....94..792</t>
  </si>
  <si>
    <t>BAD</t>
  </si>
  <si>
    <t>Add cycle</t>
  </si>
  <si>
    <t>Old Cycle</t>
  </si>
  <si>
    <t>IBVS 0647</t>
  </si>
  <si>
    <t>PE</t>
  </si>
  <si>
    <t>IBVS 0919</t>
  </si>
  <si>
    <t>??</t>
  </si>
  <si>
    <t>IBVS 5992</t>
  </si>
  <si>
    <t>(Bookmyer 1978)</t>
  </si>
  <si>
    <t>Elements used by Yang &amp; Qian 2004PASP..116..826</t>
  </si>
  <si>
    <t>McFarlane 1987</t>
  </si>
  <si>
    <t>McFarlane &amp; Hilditch 1987MNRAS.227..381</t>
  </si>
  <si>
    <t>Quad</t>
  </si>
  <si>
    <t>Const</t>
  </si>
  <si>
    <t>Ampl</t>
  </si>
  <si>
    <t>Ang.freq</t>
  </si>
  <si>
    <t>Ph.const</t>
  </si>
  <si>
    <t>Sin+Q-fit</t>
  </si>
  <si>
    <r>
      <t>diff</t>
    </r>
    <r>
      <rPr>
        <b/>
        <vertAlign val="superscript"/>
        <sz val="10"/>
        <rFont val="Arial"/>
        <family val="2"/>
      </rPr>
      <t>2</t>
    </r>
  </si>
  <si>
    <t>IBVS 6029</t>
  </si>
  <si>
    <t>IBVS 6063</t>
  </si>
  <si>
    <t> 15.03.1944 21:07 </t>
  </si>
  <si>
    <t> -0.08 </t>
  </si>
  <si>
    <t> W.Zessewitsch </t>
  </si>
  <si>
    <t> IODE 4.2.151 </t>
  </si>
  <si>
    <t> 19.03.1944 17:02 </t>
  </si>
  <si>
    <t> 20.03.1944 14:52 </t>
  </si>
  <si>
    <t> -0.07 </t>
  </si>
  <si>
    <t> 20.03.1944 19:55 </t>
  </si>
  <si>
    <t> 28.03.1944 17:31 </t>
  </si>
  <si>
    <t> -0.05 </t>
  </si>
  <si>
    <t> 31.03.1944 14:52 </t>
  </si>
  <si>
    <t> -0.09 </t>
  </si>
  <si>
    <t> 13.04.1944 16:04 </t>
  </si>
  <si>
    <t> 19.05.1944 16:04 </t>
  </si>
  <si>
    <t> -0.06 </t>
  </si>
  <si>
    <t> 13.04.1945 21:07 </t>
  </si>
  <si>
    <t> 15.04.1945 21:36 </t>
  </si>
  <si>
    <t> 04.05.1945 19:40 </t>
  </si>
  <si>
    <t> -0.04 </t>
  </si>
  <si>
    <t> 01.02.1969 07:48 </t>
  </si>
  <si>
    <t> -0.0020 </t>
  </si>
  <si>
    <t>?</t>
  </si>
  <si>
    <t> B.B.Bookmyer </t>
  </si>
  <si>
    <t>IBVS 919 </t>
  </si>
  <si>
    <t> 03.02.1969 08:20 </t>
  </si>
  <si>
    <t> -0.0038 </t>
  </si>
  <si>
    <t> 17.02.1969 07:00 </t>
  </si>
  <si>
    <t> -0.0017 </t>
  </si>
  <si>
    <t> 17.02.1970 06:35 </t>
  </si>
  <si>
    <t> 0.0069 </t>
  </si>
  <si>
    <t> 30.01.1971 00:42 </t>
  </si>
  <si>
    <t> 0.0033 </t>
  </si>
  <si>
    <t> H.Karacan </t>
  </si>
  <si>
    <t>IBVS 647 </t>
  </si>
  <si>
    <t> 06.02.1975 05:46 </t>
  </si>
  <si>
    <t> -0.0014 </t>
  </si>
  <si>
    <t> PASP 90.307 </t>
  </si>
  <si>
    <t> 08.02.1975 06:23 </t>
  </si>
  <si>
    <t> 0.0003 </t>
  </si>
  <si>
    <t> 09.02.1975 04:00 </t>
  </si>
  <si>
    <t> 0.0020 </t>
  </si>
  <si>
    <t> 10.02.1975 06:55 </t>
  </si>
  <si>
    <t> -0.0009 </t>
  </si>
  <si>
    <t> 11.02.1975 04:30 </t>
  </si>
  <si>
    <t> -0.0013 </t>
  </si>
  <si>
    <t> 12.02.1975 02:07 </t>
  </si>
  <si>
    <t> -0.0003 </t>
  </si>
  <si>
    <t> 13.02.1975 05:08 </t>
  </si>
  <si>
    <t> 0.0009 </t>
  </si>
  <si>
    <t> 14.02.1975 02:42 </t>
  </si>
  <si>
    <t> 15.02.1975 05:38 </t>
  </si>
  <si>
    <t> -0.0018 </t>
  </si>
  <si>
    <t> 16.02.1975 03:14 </t>
  </si>
  <si>
    <t> 18.02.1975 03:52 </t>
  </si>
  <si>
    <t> 0.0014 </t>
  </si>
  <si>
    <t> 12.02.1983 07:42 </t>
  </si>
  <si>
    <t> 0.8682 </t>
  </si>
  <si>
    <t> G.Russo et al. </t>
  </si>
  <si>
    <t> AAPS 57.72 </t>
  </si>
  <si>
    <t> 08.03.1984 10:03 </t>
  </si>
  <si>
    <t> 0.8061 </t>
  </si>
  <si>
    <t> McFarlane&amp;Hilditch </t>
  </si>
  <si>
    <t> MN 227.381 </t>
  </si>
  <si>
    <t> 29.03.1984 08:04 </t>
  </si>
  <si>
    <t> 0.8102 </t>
  </si>
  <si>
    <t> 18.01.1986 03:55 </t>
  </si>
  <si>
    <t> 0.8512 </t>
  </si>
  <si>
    <t> Lipari &amp; Sistero </t>
  </si>
  <si>
    <t> AJ 97.207 </t>
  </si>
  <si>
    <t> 19.01.1986 06:51 </t>
  </si>
  <si>
    <t> 0.8491 </t>
  </si>
  <si>
    <t> 20.01.1986 04:27 </t>
  </si>
  <si>
    <t> 0.8496 </t>
  </si>
  <si>
    <t> 19.02.1986 02:13 </t>
  </si>
  <si>
    <t> 0.8479 </t>
  </si>
  <si>
    <t> 03.01.1987 06:49 </t>
  </si>
  <si>
    <t> 0.8401 </t>
  </si>
  <si>
    <t> 08.01.1987 05:32 </t>
  </si>
  <si>
    <t> 0.8393 </t>
  </si>
  <si>
    <t> 23.01.1988 06:24 </t>
  </si>
  <si>
    <t> 0.8350 </t>
  </si>
  <si>
    <t> 18.02.1988 03:03 </t>
  </si>
  <si>
    <t> 0.8349 </t>
  </si>
  <si>
    <t> 04.01.2002 16:50 </t>
  </si>
  <si>
    <t> 1.7041 </t>
  </si>
  <si>
    <t> Nagai </t>
  </si>
  <si>
    <t>VSB 40 </t>
  </si>
  <si>
    <t> 07.02.2002 15:15 </t>
  </si>
  <si>
    <t> 1.6815 </t>
  </si>
  <si>
    <t> 16.01.2003 19:15 </t>
  </si>
  <si>
    <t> 1.6878 </t>
  </si>
  <si>
    <t> Nakajima </t>
  </si>
  <si>
    <t>VSB 42 </t>
  </si>
  <si>
    <t> 02.03.2003 13:20 </t>
  </si>
  <si>
    <t> 1.6906 </t>
  </si>
  <si>
    <t> 06.02.2004 16:32 </t>
  </si>
  <si>
    <t> 1.6870 </t>
  </si>
  <si>
    <t> Kiyota </t>
  </si>
  <si>
    <t>VSB 43 </t>
  </si>
  <si>
    <t> 01.01.2005 19:23 </t>
  </si>
  <si>
    <t>VSB 44 </t>
  </si>
  <si>
    <t> 05.05.2005 22:37 </t>
  </si>
  <si>
    <t> 1.6908 </t>
  </si>
  <si>
    <t>V</t>
  </si>
  <si>
    <t> P.Sobotka (ESA INTEGRAL) </t>
  </si>
  <si>
    <t>IBVS 5809 </t>
  </si>
  <si>
    <t> 17.12.2005 17:17 </t>
  </si>
  <si>
    <t> 1.6935 </t>
  </si>
  <si>
    <t> 05.03.2006 12:29 </t>
  </si>
  <si>
    <t> 1.6865 </t>
  </si>
  <si>
    <t> K. Nagai et al. </t>
  </si>
  <si>
    <t>VSB 45 </t>
  </si>
  <si>
    <t> 24.03.2006 15:15 </t>
  </si>
  <si>
    <t> 1.6867 </t>
  </si>
  <si>
    <t> 10.12.2006 06:11 </t>
  </si>
  <si>
    <t> 1.6777 </t>
  </si>
  <si>
    <t>-I</t>
  </si>
  <si>
    <t> W.Ogloza et al. </t>
  </si>
  <si>
    <t>IBVS 5843 </t>
  </si>
  <si>
    <t> 25.01.2007 14:06 </t>
  </si>
  <si>
    <t>25947</t>
  </si>
  <si>
    <t> 1.6833 </t>
  </si>
  <si>
    <t> S.Kiyota </t>
  </si>
  <si>
    <t>VSB 46 </t>
  </si>
  <si>
    <t> 03.02.2007 13:59 </t>
  </si>
  <si>
    <t>25967</t>
  </si>
  <si>
    <t>Ic</t>
  </si>
  <si>
    <t> K.Nagai </t>
  </si>
  <si>
    <t> 18.02.2008 14:59 </t>
  </si>
  <si>
    <t>26812</t>
  </si>
  <si>
    <t> 1.6846 </t>
  </si>
  <si>
    <t> K.Nakajima </t>
  </si>
  <si>
    <t>VSB 48 </t>
  </si>
  <si>
    <t> 17.01.2009 08:23 </t>
  </si>
  <si>
    <t>27554</t>
  </si>
  <si>
    <t> 1.6936 </t>
  </si>
  <si>
    <t> R.Diethelm </t>
  </si>
  <si>
    <t>IBVS 5894 </t>
  </si>
  <si>
    <t> 10.03.2010 11:49 </t>
  </si>
  <si>
    <t>28481.5</t>
  </si>
  <si>
    <t> 1.6920 </t>
  </si>
  <si>
    <t>VSB 51 </t>
  </si>
  <si>
    <t> 14.01.2011 08:52 </t>
  </si>
  <si>
    <t>29170.5</t>
  </si>
  <si>
    <t> 1.6897 </t>
  </si>
  <si>
    <t>IBVS 5992 </t>
  </si>
  <si>
    <t> 02.04.2011 04:16 </t>
  </si>
  <si>
    <t>29343.5</t>
  </si>
  <si>
    <t> 1.6909 </t>
  </si>
  <si>
    <t> 25.03.2012 04:25 </t>
  </si>
  <si>
    <t>30139.5</t>
  </si>
  <si>
    <t> 1.6946 </t>
  </si>
  <si>
    <t>IBVS 6029 </t>
  </si>
  <si>
    <t> 17.01.2013 09:01 </t>
  </si>
  <si>
    <t>30802.5</t>
  </si>
  <si>
    <t> 1.7009 </t>
  </si>
  <si>
    <t>IBVS 6063 </t>
  </si>
  <si>
    <t> 11.02.2013 13:27 </t>
  </si>
  <si>
    <t>30858.5</t>
  </si>
  <si>
    <t> 1.6995 </t>
  </si>
  <si>
    <t>VSB 56 </t>
  </si>
  <si>
    <t> 13.02.2013 13:53 </t>
  </si>
  <si>
    <t>30863</t>
  </si>
  <si>
    <t> 1.6932 </t>
  </si>
  <si>
    <t> 06.03.2013 11:57 </t>
  </si>
  <si>
    <t>30909.5</t>
  </si>
  <si>
    <t>PE </t>
  </si>
  <si>
    <t>vis </t>
  </si>
  <si>
    <t>CCD </t>
  </si>
  <si>
    <t>Minima of EZ Hya from the Lichtenknecker Database of the BAV</t>
  </si>
  <si>
    <t>http://www.bav-astro.de/LkDB/index.php</t>
  </si>
  <si>
    <t>pg</t>
  </si>
  <si>
    <t>vis</t>
  </si>
  <si>
    <t>CCD</t>
  </si>
  <si>
    <t>Yang &amp; Qian 2004PASP..116..826</t>
  </si>
  <si>
    <t>Yang, Qian &amp; Zhu 2004PASP..116..826</t>
  </si>
  <si>
    <t>pe</t>
  </si>
  <si>
    <t>_x0001_13776.5 _x0001_0.0283 _x0001_0.0159 _x0001_0.0030 1</t>
  </si>
  <si>
    <t>13772.0 _x0001_0.0301 _x0001_0.0177 _x0001_0.0048 1</t>
  </si>
  <si>
    <t>13741.0 _x0001_0.0278 _x0001_0.0154 _x0001_0.0027 1</t>
  </si>
  <si>
    <t>_x0001_12929.5 _x0001_0.0143 _x0001_0.0031 0.0060 1</t>
  </si>
  <si>
    <t>_x0001_12158.5 _x0001_0.0137 _x0001_0.0037 0.0019 2</t>
  </si>
  <si>
    <t>8894.0 0.0016 0.0066 _x0001_0.0013 3</t>
  </si>
  <si>
    <t>_x0001_8889.5 0.0034 0.0084 0.0005 3</t>
  </si>
  <si>
    <t>_x0001_8887.5 0.0051 0.0101 0.0021 3</t>
  </si>
  <si>
    <t>8885.0 0.0022 0.0072 _x0001_0.0008 3</t>
  </si>
  <si>
    <t>8883.0 0.0018 0.0068 _x0001_0.0012 3</t>
  </si>
  <si>
    <t>8881.0 0.0028 0.0078 _x0001_0.0002 3</t>
  </si>
  <si>
    <t>_x0001_8878.5 0.0041 0.0091 0.0011 3</t>
  </si>
  <si>
    <t>_x0001_8876.5 0.0035 0.0085 0.0005 3</t>
  </si>
  <si>
    <t>8874.0 0.0014 0.0064 _x0001_0.0016 3</t>
  </si>
  <si>
    <t>8872.0 0.0019 0.0069 _x0001_0.0011 3</t>
  </si>
  <si>
    <t>_x0001_8867.5 0.0047 0.0097 0.0017 3</t>
  </si>
  <si>
    <t>_x0001_2383.5 0.0107 0.0058 _x0001_0.0008 4</t>
  </si>
  <si>
    <t>1515.0 0.0043 _x0001_0.0019 _x0001_0.0052 5</t>
  </si>
  <si>
    <t>_x0001_1468.5 0.0086 0.0023 _x0001_0.0008 5</t>
  </si>
  <si>
    <t>_x0001_2.5 0.0082 _x0001_0.0003 0.0030 6</t>
  </si>
  <si>
    <t>.0 0.0061 _x0001_0.0024 0.0009 6</t>
  </si>
  <si>
    <t>.0 0.0066 _x0001_0.0019 0.0014 6</t>
  </si>
  <si>
    <t>68.5 0.0053 _x0001_0.0033 0.0004 6</t>
  </si>
  <si>
    <t>76.0 0.0018 _x0001_0.0079 _x0001_0.0010 7</t>
  </si>
  <si>
    <t>87.0 0.0009 _x0001_0.0088 _x0001_0.0018 7</t>
  </si>
  <si>
    <t>632.0 0.0018 _x0001_0.0092 0.0016 7</t>
  </si>
  <si>
    <t>1689.5 0.0020 _x0001_0.0091 0.0020 7</t>
  </si>
  <si>
    <t>14682.5 0.0332 0.0024 0.0003 8</t>
  </si>
  <si>
    <t>14687.0 0.0336 0.0027 0.0006 8</t>
  </si>
  <si>
    <t>1</t>
  </si>
  <si>
    <t>2</t>
  </si>
  <si>
    <t>3</t>
  </si>
  <si>
    <t>4</t>
  </si>
  <si>
    <t>5</t>
  </si>
  <si>
    <t>6</t>
  </si>
  <si>
    <t>7</t>
  </si>
  <si>
    <t>8</t>
  </si>
  <si>
    <t xml:space="preserve"> Bookmyer 1974</t>
  </si>
  <si>
    <t xml:space="preserve"> Pohl &amp; Kizilirmak 1972</t>
  </si>
  <si>
    <t xml:space="preserve"> Bookmyer &amp; Faulkner 1978</t>
  </si>
  <si>
    <t xml:space="preserve"> Russo et al. 1984</t>
  </si>
  <si>
    <t xml:space="preserve"> McFarlane &amp; Hilditch 1987</t>
  </si>
  <si>
    <t xml:space="preserve"> Lipari &amp; Sistero 1987</t>
  </si>
  <si>
    <t xml:space="preserve"> Lipari &amp; Sistero 1989</t>
  </si>
  <si>
    <t>A</t>
  </si>
  <si>
    <t>B</t>
  </si>
  <si>
    <t>C</t>
  </si>
  <si>
    <t>Ang Freq</t>
  </si>
  <si>
    <t>Ph. Cnst</t>
  </si>
  <si>
    <t>Q+S fit</t>
  </si>
  <si>
    <t>Yang et al</t>
  </si>
  <si>
    <t>In/out</t>
  </si>
  <si>
    <t>New</t>
  </si>
  <si>
    <r>
      <t>in? diff</t>
    </r>
    <r>
      <rPr>
        <b/>
        <vertAlign val="superscript"/>
        <sz val="10"/>
        <rFont val="Arial"/>
        <family val="2"/>
      </rPr>
      <t>2</t>
    </r>
  </si>
  <si>
    <t>New IN / Out &gt;&gt;&gt;&gt;</t>
  </si>
  <si>
    <t>My fit 1</t>
  </si>
  <si>
    <t>My fit 2</t>
  </si>
  <si>
    <t>Q.+LiTE fit</t>
  </si>
  <si>
    <t>cycles</t>
  </si>
  <si>
    <t>Arbitrary cycle readjustment--but it workds!!!</t>
  </si>
  <si>
    <t>LiTE Resid</t>
  </si>
  <si>
    <t>LiTE fit</t>
  </si>
  <si>
    <t>Q-fit</t>
  </si>
  <si>
    <t>IBVS 0648</t>
  </si>
  <si>
    <t>Bookmyer 1974 IBVS 0919</t>
  </si>
  <si>
    <t>IBVS 6191</t>
  </si>
  <si>
    <t>VSB-64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</si>
  <si>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</si>
  <si>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New cycle</t>
  </si>
  <si>
    <t>count</t>
  </si>
  <si>
    <t>Mean</t>
  </si>
  <si>
    <t>Stdev</t>
  </si>
  <si>
    <t>End of linear fit</t>
  </si>
  <si>
    <t>Omit</t>
  </si>
  <si>
    <t>early pg</t>
  </si>
  <si>
    <t>Yang</t>
  </si>
  <si>
    <t>Arbitrary cycle readjustment--but it works!!!</t>
  </si>
  <si>
    <t>mean</t>
  </si>
  <si>
    <t>Last two</t>
  </si>
  <si>
    <t>Last 2</t>
  </si>
  <si>
    <t>elapsed</t>
  </si>
  <si>
    <t xml:space="preserve">days = 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</si>
  <si>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</si>
  <si>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</si>
  <si>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</si>
  <si>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</si>
  <si>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</si>
  <si>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</si>
  <si>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</si>
  <si>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t>dP/dt</t>
  </si>
  <si>
    <t>COPY THIS &gt;&gt;&gt;&gt;</t>
  </si>
  <si>
    <t>GO TO ROW &gt;&gt;&gt;&gt;&gt;&gt;</t>
  </si>
  <si>
    <t>IN / OUT</t>
  </si>
  <si>
    <t>a13 sin i</t>
  </si>
  <si>
    <t>Done &gt;&gt;</t>
  </si>
  <si>
    <t>rms dev'n</t>
  </si>
  <si>
    <t>&lt;&lt; FIXED VALUES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</si>
  <si>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</si>
  <si>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</si>
  <si>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</si>
  <si>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</si>
  <si>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</si>
  <si>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AM</t>
  </si>
  <si>
    <t>VSB 067</t>
  </si>
  <si>
    <t>U</t>
  </si>
  <si>
    <t>VSB 069</t>
  </si>
  <si>
    <t>VSB, 108</t>
  </si>
  <si>
    <t>Graphs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</si>
</sst>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_);\(&quot;$&quot;#,##0\)"/>
    <numFmt numFmtId="165" formatCode="0.0000"/>
    <numFmt numFmtId="166" formatCode="0.00000"/>
    <numFmt numFmtId="167" formatCode="0.000E+00"/>
    <numFmt numFmtId="168" formatCode="0.0"/>
  </numFmts>
  <fonts count="5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"/>
      <family val="2"/>
    </font>
    <font>
      <sz val="10"/>
      <color indexed="23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41"/>
        <bgColor indexed="8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9">
    <xf numFmtId="0" fontId="0" fillId="0" borderId="0">
      <alignment vertical="top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3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48" fillId="0" borderId="0" applyFont="0" applyFill="0" applyBorder="0" applyAlignment="0" applyProtection="0"/>
    <xf numFmtId="0" fontId="4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2" fillId="7" borderId="1" applyNumberFormat="0" applyAlignment="0" applyProtection="0"/>
    <xf numFmtId="0" fontId="43" fillId="0" borderId="4" applyNumberFormat="0" applyFill="0" applyAlignment="0" applyProtection="0"/>
    <xf numFmtId="0" fontId="44" fillId="22" borderId="0" applyNumberFormat="0" applyBorder="0" applyAlignment="0" applyProtection="0"/>
    <xf numFmtId="0" fontId="34" fillId="0" borderId="0"/>
    <xf numFmtId="0" fontId="6" fillId="0" borderId="0"/>
    <xf numFmtId="0" fontId="34" fillId="23" borderId="5" applyNumberFormat="0" applyFont="0" applyAlignment="0" applyProtection="0"/>
    <xf numFmtId="0" fontId="45" fillId="20" borderId="6" applyNumberFormat="0" applyAlignment="0" applyProtection="0"/>
    <xf numFmtId="0" fontId="46" fillId="0" borderId="0" applyNumberFormat="0" applyFill="0" applyBorder="0" applyAlignment="0" applyProtection="0"/>
    <xf numFmtId="0" fontId="48" fillId="0" borderId="7" applyNumberFormat="0" applyFont="0" applyFill="0" applyAlignment="0" applyProtection="0"/>
    <xf numFmtId="0" fontId="47" fillId="0" borderId="0" applyNumberFormat="0" applyFill="0" applyBorder="0" applyAlignment="0" applyProtection="0"/>
  </cellStyleXfs>
  <cellXfs count="283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>
      <alignment vertical="top"/>
    </xf>
    <xf numFmtId="0" fontId="0" fillId="0" borderId="0" xfId="0">
      <alignment vertical="top"/>
    </xf>
    <xf numFmtId="0" fontId="13" fillId="0" borderId="0" xfId="0" applyFont="1">
      <alignment vertical="top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1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9" fillId="0" borderId="0" xfId="0" applyNumberFormat="1" applyFont="1">
      <alignment vertical="top"/>
    </xf>
    <xf numFmtId="0" fontId="0" fillId="0" borderId="9" xfId="0" applyBorder="1">
      <alignment vertical="top"/>
    </xf>
    <xf numFmtId="0" fontId="0" fillId="0" borderId="10" xfId="0" applyBorder="1">
      <alignment vertical="top"/>
    </xf>
    <xf numFmtId="0" fontId="9" fillId="0" borderId="0" xfId="0" applyFont="1" applyAlignment="1">
      <alignment horizontal="right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3" fillId="0" borderId="0" xfId="0" applyFont="1" applyAlignment="1"/>
    <xf numFmtId="0" fontId="4" fillId="0" borderId="5" xfId="0" applyFont="1" applyBorder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>
      <alignment vertical="top"/>
    </xf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0" borderId="0" xfId="0" applyFont="1" applyAlignment="1"/>
    <xf numFmtId="0" fontId="18" fillId="0" borderId="0" xfId="0" applyFont="1">
      <alignment vertical="top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0" fillId="0" borderId="0" xfId="0" quotePrefix="1" applyAlignment="1"/>
    <xf numFmtId="0" fontId="17" fillId="0" borderId="8" xfId="0" applyFont="1" applyBorder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11" fontId="0" fillId="0" borderId="0" xfId="0" applyNumberForma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11" fontId="21" fillId="0" borderId="0" xfId="0" applyNumberFormat="1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/>
    <xf numFmtId="0" fontId="24" fillId="0" borderId="0" xfId="0" applyFont="1">
      <alignment vertical="top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5" fillId="24" borderId="5" xfId="0" applyFont="1" applyFill="1" applyBorder="1" applyAlignment="1">
      <alignment horizontal="left" vertical="top" wrapText="1" indent="1"/>
    </xf>
    <xf numFmtId="0" fontId="5" fillId="24" borderId="5" xfId="0" applyFont="1" applyFill="1" applyBorder="1" applyAlignment="1">
      <alignment horizontal="center" vertical="top" wrapText="1"/>
    </xf>
    <xf numFmtId="0" fontId="5" fillId="24" borderId="5" xfId="0" applyFont="1" applyFill="1" applyBorder="1" applyAlignment="1">
      <alignment horizontal="right" vertical="top" wrapText="1"/>
    </xf>
    <xf numFmtId="0" fontId="25" fillId="24" borderId="5" xfId="38" applyFill="1" applyBorder="1" applyAlignment="1" applyProtection="1">
      <alignment horizontal="right" vertical="top" wrapText="1"/>
    </xf>
    <xf numFmtId="0" fontId="26" fillId="0" borderId="0" xfId="0" applyFont="1" applyAlignment="1"/>
    <xf numFmtId="4" fontId="0" fillId="0" borderId="0" xfId="0" applyNumberFormat="1" applyAlignment="1"/>
    <xf numFmtId="0" fontId="27" fillId="0" borderId="0" xfId="0" applyFont="1" applyAlignment="1"/>
    <xf numFmtId="0" fontId="0" fillId="0" borderId="8" xfId="0" applyBorder="1" applyAlignment="1"/>
    <xf numFmtId="0" fontId="0" fillId="0" borderId="8" xfId="0" applyBorder="1" applyAlignment="1">
      <alignment horizontal="left"/>
    </xf>
    <xf numFmtId="0" fontId="20" fillId="0" borderId="8" xfId="0" applyFont="1" applyBorder="1" applyAlignment="1">
      <alignment horizontal="left" vertical="center"/>
    </xf>
    <xf numFmtId="0" fontId="20" fillId="0" borderId="8" xfId="0" applyFont="1" applyBorder="1" applyAlignment="1">
      <alignment horizontal="center" vertical="center"/>
    </xf>
    <xf numFmtId="0" fontId="0" fillId="25" borderId="14" xfId="0" applyFill="1" applyBorder="1" applyAlignment="1"/>
    <xf numFmtId="0" fontId="0" fillId="25" borderId="15" xfId="0" applyFill="1" applyBorder="1" applyAlignment="1"/>
    <xf numFmtId="0" fontId="13" fillId="25" borderId="16" xfId="0" applyFont="1" applyFill="1" applyBorder="1" applyAlignment="1">
      <alignment horizontal="center"/>
    </xf>
    <xf numFmtId="0" fontId="7" fillId="0" borderId="14" xfId="0" applyFont="1" applyBorder="1" applyAlignment="1"/>
    <xf numFmtId="0" fontId="0" fillId="0" borderId="15" xfId="0" applyBorder="1" applyAlignment="1"/>
    <xf numFmtId="0" fontId="0" fillId="0" borderId="16" xfId="0" applyBorder="1" applyAlignment="1"/>
    <xf numFmtId="0" fontId="7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0" fillId="0" borderId="17" xfId="0" applyBorder="1" applyAlignment="1"/>
    <xf numFmtId="0" fontId="9" fillId="0" borderId="18" xfId="0" applyFont="1" applyBorder="1" applyAlignment="1"/>
    <xf numFmtId="0" fontId="0" fillId="0" borderId="18" xfId="0" applyBorder="1" applyAlignment="1">
      <alignment horizontal="right"/>
    </xf>
    <xf numFmtId="0" fontId="0" fillId="0" borderId="19" xfId="0" applyBorder="1" applyAlignment="1"/>
    <xf numFmtId="0" fontId="18" fillId="0" borderId="0" xfId="0" applyFont="1" applyAlignment="1"/>
    <xf numFmtId="0" fontId="0" fillId="26" borderId="17" xfId="0" applyFill="1" applyBorder="1" applyAlignment="1"/>
    <xf numFmtId="0" fontId="18" fillId="26" borderId="19" xfId="0" applyFont="1" applyFill="1" applyBorder="1" applyAlignment="1"/>
    <xf numFmtId="0" fontId="29" fillId="0" borderId="11" xfId="0" applyFont="1" applyBorder="1" applyAlignment="1"/>
    <xf numFmtId="0" fontId="0" fillId="0" borderId="20" xfId="0" applyBorder="1" applyAlignment="1"/>
    <xf numFmtId="0" fontId="0" fillId="26" borderId="21" xfId="0" applyFill="1" applyBorder="1" applyAlignment="1"/>
    <xf numFmtId="0" fontId="18" fillId="26" borderId="20" xfId="0" applyFont="1" applyFill="1" applyBorder="1" applyAlignment="1"/>
    <xf numFmtId="0" fontId="29" fillId="0" borderId="12" xfId="0" applyFont="1" applyBorder="1" applyAlignment="1"/>
    <xf numFmtId="0" fontId="0" fillId="27" borderId="21" xfId="0" applyFill="1" applyBorder="1" applyAlignment="1"/>
    <xf numFmtId="0" fontId="18" fillId="28" borderId="20" xfId="0" applyFont="1" applyFill="1" applyBorder="1" applyAlignment="1"/>
    <xf numFmtId="0" fontId="18" fillId="27" borderId="21" xfId="0" applyFont="1" applyFill="1" applyBorder="1" applyAlignment="1"/>
    <xf numFmtId="0" fontId="0" fillId="26" borderId="22" xfId="0" applyFill="1" applyBorder="1" applyAlignment="1"/>
    <xf numFmtId="0" fontId="18" fillId="26" borderId="23" xfId="0" applyFont="1" applyFill="1" applyBorder="1" applyAlignment="1"/>
    <xf numFmtId="0" fontId="29" fillId="0" borderId="13" xfId="0" applyFont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1" fillId="0" borderId="21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7" fontId="9" fillId="0" borderId="0" xfId="0" applyNumberFormat="1" applyFont="1" applyAlignment="1"/>
    <xf numFmtId="0" fontId="18" fillId="0" borderId="22" xfId="0" applyFont="1" applyBorder="1" applyAlignment="1"/>
    <xf numFmtId="0" fontId="32" fillId="28" borderId="8" xfId="0" applyFont="1" applyFill="1" applyBorder="1" applyAlignment="1"/>
    <xf numFmtId="0" fontId="0" fillId="0" borderId="23" xfId="0" applyBorder="1" applyAlignment="1"/>
    <xf numFmtId="0" fontId="33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/>
    <xf numFmtId="0" fontId="9" fillId="29" borderId="0" xfId="0" applyFont="1" applyFill="1" applyAlignment="1"/>
    <xf numFmtId="0" fontId="25" fillId="0" borderId="0" xfId="38" applyAlignment="1" applyProtection="1"/>
    <xf numFmtId="0" fontId="19" fillId="0" borderId="0" xfId="0" applyFont="1">
      <alignment vertical="top"/>
    </xf>
    <xf numFmtId="0" fontId="19" fillId="0" borderId="0" xfId="0" applyFont="1" applyAlignment="1"/>
    <xf numFmtId="0" fontId="49" fillId="0" borderId="0" xfId="42" applyFont="1"/>
    <xf numFmtId="0" fontId="49" fillId="0" borderId="0" xfId="42" applyFont="1" applyAlignment="1">
      <alignment horizontal="center" wrapText="1"/>
    </xf>
    <xf numFmtId="0" fontId="49" fillId="0" borderId="0" xfId="42" applyFont="1" applyAlignment="1">
      <alignment horizontal="left" wrapText="1"/>
    </xf>
    <xf numFmtId="0" fontId="50" fillId="0" borderId="0" xfId="0" applyFont="1" applyAlignment="1"/>
    <xf numFmtId="0" fontId="50" fillId="0" borderId="0" xfId="0" applyFont="1" applyAlignment="1">
      <alignment horizontal="center"/>
    </xf>
    <xf numFmtId="165" fontId="50" fillId="0" borderId="0" xfId="0" applyNumberFormat="1" applyFont="1" applyAlignment="1">
      <alignment horizontal="left" vertical="top"/>
    </xf>
    <xf numFmtId="0" fontId="50" fillId="0" borderId="0" xfId="0" applyFont="1" applyAlignment="1">
      <alignment horizontal="left" vertical="top"/>
    </xf>
    <xf numFmtId="0" fontId="24" fillId="0" borderId="0" xfId="43" applyFont="1" applyAlignment="1">
      <alignment horizontal="left"/>
    </xf>
    <xf numFmtId="0" fontId="24" fillId="0" borderId="0" xfId="43" applyFont="1" applyAlignment="1">
      <alignment horizont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14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6" fillId="0" borderId="0" xfId="0" applyFont="1" applyAlignment="1"/>
    <xf numFmtId="0" fontId="6" fillId="26" borderId="19" xfId="0" applyFont="1" applyFill="1" applyBorder="1" applyAlignment="1"/>
    <xf numFmtId="0" fontId="20" fillId="0" borderId="11" xfId="0" applyFont="1" applyBorder="1" applyAlignment="1"/>
    <xf numFmtId="0" fontId="4" fillId="0" borderId="0" xfId="0" applyFont="1" applyAlignment="1"/>
    <xf numFmtId="0" fontId="6" fillId="26" borderId="20" xfId="0" applyFont="1" applyFill="1" applyBorder="1" applyAlignment="1"/>
    <xf numFmtId="0" fontId="20" fillId="0" borderId="12" xfId="0" applyFont="1" applyBorder="1" applyAlignment="1"/>
    <xf numFmtId="0" fontId="6" fillId="28" borderId="20" xfId="0" applyFont="1" applyFill="1" applyBorder="1" applyAlignment="1"/>
    <xf numFmtId="0" fontId="6" fillId="27" borderId="21" xfId="0" applyFont="1" applyFill="1" applyBorder="1" applyAlignment="1"/>
    <xf numFmtId="0" fontId="6" fillId="26" borderId="23" xfId="0" applyFont="1" applyFill="1" applyBorder="1" applyAlignment="1"/>
    <xf numFmtId="0" fontId="20" fillId="0" borderId="13" xfId="0" applyFont="1" applyBorder="1" applyAlignment="1"/>
    <xf numFmtId="0" fontId="6" fillId="0" borderId="22" xfId="0" applyFont="1" applyBorder="1" applyAlignment="1"/>
    <xf numFmtId="0" fontId="6" fillId="0" borderId="0" xfId="0" applyFont="1" applyAlignment="1">
      <alignment horizontal="center"/>
    </xf>
    <xf numFmtId="0" fontId="6" fillId="0" borderId="0" xfId="0" applyFont="1">
      <alignment vertical="top"/>
    </xf>
    <xf numFmtId="0" fontId="5" fillId="0" borderId="0" xfId="42" applyFont="1"/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14" fontId="6" fillId="0" borderId="0" xfId="0" applyNumberFormat="1" applyFont="1" applyAlignment="1"/>
    <xf numFmtId="0" fontId="51" fillId="0" borderId="0" xfId="0" applyFont="1">
      <alignment vertical="top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52" fillId="0" borderId="0" xfId="0" applyFont="1" applyAlignment="1">
      <alignment horizontal="center" vertical="top"/>
    </xf>
    <xf numFmtId="0" fontId="53" fillId="0" borderId="0" xfId="0" applyFont="1" applyAlignment="1"/>
    <xf numFmtId="0" fontId="9" fillId="29" borderId="8" xfId="0" applyFont="1" applyFill="1" applyBorder="1" applyAlignment="1"/>
    <xf numFmtId="0" fontId="0" fillId="0" borderId="14" xfId="0" applyBorder="1" applyAlignment="1"/>
    <xf numFmtId="0" fontId="54" fillId="0" borderId="0" xfId="0" applyFont="1" applyAlignment="1"/>
    <xf numFmtId="0" fontId="54" fillId="0" borderId="11" xfId="0" applyFont="1" applyBorder="1" applyAlignment="1"/>
    <xf numFmtId="0" fontId="54" fillId="0" borderId="12" xfId="0" applyFont="1" applyBorder="1" applyAlignment="1"/>
    <xf numFmtId="0" fontId="54" fillId="0" borderId="13" xfId="0" applyFont="1" applyBorder="1" applyAlignment="1"/>
    <xf numFmtId="0" fontId="54" fillId="0" borderId="0" xfId="0" applyFont="1" applyAlignment="1">
      <alignment horizontal="center"/>
    </xf>
    <xf numFmtId="0" fontId="0" fillId="26" borderId="22" xfId="0" applyFill="1" applyBorder="1" applyAlignment="1">
      <alignment horizontal="center"/>
    </xf>
    <xf numFmtId="0" fontId="0" fillId="26" borderId="8" xfId="0" applyFill="1" applyBorder="1" applyAlignment="1">
      <alignment horizontal="center"/>
    </xf>
    <xf numFmtId="0" fontId="0" fillId="28" borderId="8" xfId="0" applyFill="1" applyBorder="1" applyAlignment="1">
      <alignment horizontal="center"/>
    </xf>
    <xf numFmtId="0" fontId="6" fillId="26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2" fillId="0" borderId="14" xfId="0" applyFont="1" applyBorder="1" applyAlignment="1">
      <alignment horizontal="left"/>
    </xf>
    <xf numFmtId="0" fontId="22" fillId="0" borderId="15" xfId="0" applyFont="1" applyBorder="1" applyAlignment="1"/>
    <xf numFmtId="1" fontId="22" fillId="0" borderId="16" xfId="0" applyNumberFormat="1" applyFont="1" applyBorder="1" applyAlignment="1">
      <alignment horizontal="center"/>
    </xf>
    <xf numFmtId="0" fontId="22" fillId="29" borderId="24" xfId="0" applyFont="1" applyFill="1" applyBorder="1" applyAlignment="1">
      <alignment horizontal="center"/>
    </xf>
    <xf numFmtId="0" fontId="6" fillId="29" borderId="25" xfId="0" applyFont="1" applyFill="1" applyBorder="1" applyAlignment="1">
      <alignment horizontal="center"/>
    </xf>
    <xf numFmtId="10" fontId="0" fillId="0" borderId="0" xfId="0" applyNumberFormat="1" applyAlignment="1"/>
    <xf numFmtId="0" fontId="55" fillId="30" borderId="0" xfId="0" applyFont="1" applyFill="1" applyAlignment="1"/>
    <xf numFmtId="0" fontId="12" fillId="0" borderId="14" xfId="0" applyFont="1" applyBorder="1" applyAlignment="1">
      <alignment horizontal="left"/>
    </xf>
    <xf numFmtId="0" fontId="12" fillId="0" borderId="15" xfId="0" applyFont="1" applyBorder="1" applyAlignment="1"/>
    <xf numFmtId="0" fontId="12" fillId="0" borderId="16" xfId="0" applyFont="1" applyBorder="1" applyAlignment="1"/>
    <xf numFmtId="0" fontId="6" fillId="31" borderId="0" xfId="0" applyFont="1" applyFill="1" applyAlignment="1">
      <alignment horizontal="left" vertical="center"/>
    </xf>
    <xf numFmtId="0" fontId="0" fillId="31" borderId="0" xfId="0" applyFill="1" applyAlignment="1"/>
    <xf numFmtId="0" fontId="51" fillId="26" borderId="0" xfId="0" applyFont="1" applyFill="1" applyAlignment="1">
      <alignment horizontal="left"/>
    </xf>
    <xf numFmtId="0" fontId="51" fillId="26" borderId="0" xfId="0" applyFont="1" applyFill="1" applyAlignment="1">
      <alignment horizontal="center"/>
    </xf>
    <xf numFmtId="0" fontId="56" fillId="0" borderId="0" xfId="0" applyFont="1" applyAlignment="1">
      <alignment horizontal="left"/>
    </xf>
    <xf numFmtId="0" fontId="56" fillId="0" borderId="0" xfId="0" applyFont="1" applyAlignment="1"/>
    <xf numFmtId="0" fontId="57" fillId="0" borderId="0" xfId="0" applyFont="1" applyAlignment="1"/>
    <xf numFmtId="11" fontId="57" fillId="0" borderId="0" xfId="0" applyNumberFormat="1" applyFont="1" applyAlignment="1"/>
    <xf numFmtId="168" fontId="57" fillId="0" borderId="0" xfId="0" applyNumberFormat="1" applyFont="1" applyAlignment="1"/>
    <xf numFmtId="0" fontId="24" fillId="0" borderId="0" xfId="0" applyFont="1" applyAlignment="1"/>
    <xf numFmtId="0" fontId="24" fillId="0" borderId="0" xfId="42" applyFont="1"/>
    <xf numFmtId="0" fontId="24" fillId="0" borderId="0" xfId="42" applyFont="1" applyAlignment="1">
      <alignment horizontal="center"/>
    </xf>
    <xf numFmtId="0" fontId="24" fillId="0" borderId="0" xfId="42" applyFont="1" applyAlignment="1">
      <alignment horizontal="left"/>
    </xf>
    <xf numFmtId="0" fontId="58" fillId="0" borderId="0" xfId="0" applyFont="1" applyAlignment="1" applyProtection="1">
      <alignment horizontal="left"/>
      <protection locked="0"/>
    </xf>
    <xf numFmtId="0" fontId="58" fillId="0" borderId="0" xfId="0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vertical="center" wrapText="1"/>
      <protection locked="0"/>
    </xf>
    <xf numFmtId="0" fontId="58" fillId="0" borderId="0" xfId="0" applyFont="1" applyAlignment="1" applyProtection="1">
      <alignment horizontal="center" vertical="center" wrapText="1"/>
      <protection locked="0"/>
    </xf>
    <xf numFmtId="166" fontId="58" fillId="0" borderId="0" xfId="0" applyNumberFormat="1" applyFont="1" applyAlignment="1" applyProtection="1">
      <alignment horizontal="left" vertical="center" wrapText="1"/>
      <protection locked="0"/>
    </xf>
    <xf numFmtId="0" fontId="58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vertical="center"/>
    </xf>
    <xf numFmtId="0" fontId="9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11" fontId="0" fillId="0" borderId="0" xfId="0" applyNumberFormat="1" applyAlignment="1">
      <alignment vertical="center"/>
    </xf>
    <xf numFmtId="0" fontId="0" fillId="26" borderId="17" xfId="0" applyFill="1" applyBorder="1" applyAlignment="1">
      <alignment vertical="center"/>
    </xf>
    <xf numFmtId="0" fontId="18" fillId="26" borderId="19" xfId="0" applyFont="1" applyFill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26" borderId="21" xfId="0" applyFill="1" applyBorder="1" applyAlignment="1">
      <alignment vertical="center"/>
    </xf>
    <xf numFmtId="0" fontId="18" fillId="26" borderId="20" xfId="0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0" fillId="27" borderId="21" xfId="0" applyFill="1" applyBorder="1" applyAlignment="1">
      <alignment vertical="center"/>
    </xf>
    <xf numFmtId="0" fontId="18" fillId="28" borderId="2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12" fillId="0" borderId="0" xfId="0" applyFont="1" applyAlignment="1">
      <alignment vertical="center"/>
    </xf>
    <xf numFmtId="0" fontId="18" fillId="27" borderId="21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26" borderId="22" xfId="0" applyFill="1" applyBorder="1" applyAlignment="1">
      <alignment vertical="center"/>
    </xf>
    <xf numFmtId="0" fontId="18" fillId="26" borderId="23" xfId="0" applyFont="1" applyFill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21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21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22" fontId="9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0" fontId="18" fillId="0" borderId="22" xfId="0" applyFont="1" applyBorder="1" applyAlignment="1">
      <alignment vertical="center"/>
    </xf>
    <xf numFmtId="0" fontId="32" fillId="28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3" xfId="0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11" fontId="16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49" fillId="0" borderId="0" xfId="42" applyFont="1" applyAlignment="1">
      <alignment vertical="center"/>
    </xf>
    <xf numFmtId="0" fontId="49" fillId="0" borderId="0" xfId="42" applyFont="1" applyAlignment="1">
      <alignment horizontal="center" vertical="center" wrapText="1"/>
    </xf>
    <xf numFmtId="0" fontId="49" fillId="0" borderId="0" xfId="42" applyFont="1" applyAlignment="1">
      <alignment horizontal="left" vertical="center" wrapText="1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165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24" fillId="0" borderId="0" xfId="43" applyFont="1" applyAlignment="1">
      <alignment horizontal="left" vertical="center"/>
    </xf>
    <xf numFmtId="0" fontId="24" fillId="0" borderId="0" xfId="43" applyFont="1" applyAlignment="1">
      <alignment horizontal="center" vertical="center"/>
    </xf>
    <xf numFmtId="0" fontId="24" fillId="0" borderId="0" xfId="42" applyFont="1" applyAlignment="1">
      <alignment vertical="center"/>
    </xf>
    <xf numFmtId="0" fontId="24" fillId="0" borderId="0" xfId="42" applyFont="1" applyAlignment="1">
      <alignment horizontal="center" vertical="center"/>
    </xf>
    <xf numFmtId="0" fontId="24" fillId="0" borderId="0" xfId="42" applyFont="1" applyAlignment="1">
      <alignment horizontal="left" vertical="center"/>
    </xf>
    <xf numFmtId="0" fontId="58" fillId="0" borderId="0" xfId="0" applyFont="1" applyAlignment="1" applyProtection="1">
      <alignment horizontal="left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671677403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80-46D7-85A6-1F0793F91C31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80-46D7-85A6-1F0793F91C31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80-46D7-85A6-1F0793F91C31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80-46D7-85A6-1F0793F91C31}"/>
            </c:ext>
          </c:extLst>
        </c:ser>
        <c:ser>
          <c:idx val="9"/>
          <c:order val="4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80-46D7-85A6-1F0793F9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069544"/>
        <c:axId val="1"/>
      </c:scatterChart>
      <c:valAx>
        <c:axId val="545069544"/>
        <c:scaling>
          <c:orientation val="minMax"/>
          <c:max val="20000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1666809830589357"/>
              <c:y val="0.9062511930326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79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069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87926509186351"/>
          <c:y val="0.92897846575996179"/>
          <c:w val="0.43484912113258561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629550543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errors!$H$21:$H$971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21-4322-A6FA-42DFB088785E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errors!$I$21:$I$971</c:f>
              <c:numCache>
                <c:formatCode>General</c:formatCode>
                <c:ptCount val="951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21-4322-A6FA-42DFB088785E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errors!$J$21:$J$971</c:f>
              <c:numCache>
                <c:formatCode>General</c:formatCode>
                <c:ptCount val="951"/>
                <c:pt idx="12">
                  <c:v>-1.1090400003013201E-2</c:v>
                </c:pt>
                <c:pt idx="13">
                  <c:v>-2.7098999998997897E-3</c:v>
                </c:pt>
                <c:pt idx="14">
                  <c:v>-2.6256499986629933E-3</c:v>
                </c:pt>
                <c:pt idx="15">
                  <c:v>-2.2774999961256981E-3</c:v>
                </c:pt>
                <c:pt idx="16">
                  <c:v>-1.8906999976024963E-3</c:v>
                </c:pt>
                <c:pt idx="17">
                  <c:v>-1.8654000014066696E-3</c:v>
                </c:pt>
                <c:pt idx="18">
                  <c:v>-1.7654000039328821E-3</c:v>
                </c:pt>
                <c:pt idx="19">
                  <c:v>-9.3629999901168048E-4</c:v>
                </c:pt>
                <c:pt idx="20">
                  <c:v>-5.1105000602547079E-4</c:v>
                </c:pt>
                <c:pt idx="21">
                  <c:v>-6.8599998485296965E-5</c:v>
                </c:pt>
                <c:pt idx="22">
                  <c:v>7.3949999932665378E-4</c:v>
                </c:pt>
                <c:pt idx="23">
                  <c:v>1.3733500018133782E-3</c:v>
                </c:pt>
                <c:pt idx="24">
                  <c:v>4.3340999982319772E-3</c:v>
                </c:pt>
                <c:pt idx="25">
                  <c:v>6.3607999982195906E-3</c:v>
                </c:pt>
                <c:pt idx="26">
                  <c:v>6.790999999793712E-3</c:v>
                </c:pt>
                <c:pt idx="27">
                  <c:v>1.0363150002376642E-2</c:v>
                </c:pt>
                <c:pt idx="28">
                  <c:v>1.057415000104811E-2</c:v>
                </c:pt>
                <c:pt idx="29">
                  <c:v>1.0763150006823707E-2</c:v>
                </c:pt>
                <c:pt idx="30">
                  <c:v>1.1163150003994815E-2</c:v>
                </c:pt>
                <c:pt idx="31">
                  <c:v>1.1163150003994815E-2</c:v>
                </c:pt>
                <c:pt idx="32">
                  <c:v>1.1191149998921901E-2</c:v>
                </c:pt>
                <c:pt idx="33">
                  <c:v>1.1748249999072868E-2</c:v>
                </c:pt>
                <c:pt idx="34">
                  <c:v>1.3112300002831034E-2</c:v>
                </c:pt>
                <c:pt idx="35">
                  <c:v>1.45856500021182E-2</c:v>
                </c:pt>
                <c:pt idx="36">
                  <c:v>1.4785650004341733E-2</c:v>
                </c:pt>
                <c:pt idx="37">
                  <c:v>1.8928700003016274E-2</c:v>
                </c:pt>
                <c:pt idx="38">
                  <c:v>1.9190700004401151E-2</c:v>
                </c:pt>
                <c:pt idx="39">
                  <c:v>1.9361600003321655E-2</c:v>
                </c:pt>
                <c:pt idx="40">
                  <c:v>1.9432500004768372E-2</c:v>
                </c:pt>
                <c:pt idx="41">
                  <c:v>1.9757800000661518E-2</c:v>
                </c:pt>
                <c:pt idx="42">
                  <c:v>2.0365400006994605E-2</c:v>
                </c:pt>
                <c:pt idx="43">
                  <c:v>2.0924250005919021E-2</c:v>
                </c:pt>
                <c:pt idx="44">
                  <c:v>2.0998949999921024E-2</c:v>
                </c:pt>
                <c:pt idx="45">
                  <c:v>2.159514999948442E-2</c:v>
                </c:pt>
                <c:pt idx="46">
                  <c:v>2.2166049995576032E-2</c:v>
                </c:pt>
                <c:pt idx="47">
                  <c:v>2.2628050006460398E-2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21-4322-A6FA-42DFB088785E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errors!$K$21:$K$971</c:f>
              <c:numCache>
                <c:formatCode>General</c:formatCode>
                <c:ptCount val="951"/>
                <c:pt idx="48">
                  <c:v>7.0595500073977746E-3</c:v>
                </c:pt>
                <c:pt idx="49">
                  <c:v>4.98929999594111E-3</c:v>
                </c:pt>
                <c:pt idx="50">
                  <c:v>5.4930999976932071E-3</c:v>
                </c:pt>
                <c:pt idx="51">
                  <c:v>4.0444500045850873E-3</c:v>
                </c:pt>
                <c:pt idx="52">
                  <c:v>1.1110500054201111E-3</c:v>
                </c:pt>
                <c:pt idx="53">
                  <c:v>1.5446000033989549E-3</c:v>
                </c:pt>
                <c:pt idx="54">
                  <c:v>8.4585000004153699E-3</c:v>
                </c:pt>
                <c:pt idx="55">
                  <c:v>7.1967499970924109E-3</c:v>
                </c:pt>
                <c:pt idx="56">
                  <c:v>3.7280000105965883E-4</c:v>
                </c:pt>
                <c:pt idx="57">
                  <c:v>6.4185000010184012E-3</c:v>
                </c:pt>
                <c:pt idx="58">
                  <c:v>6.4564999993308447E-3</c:v>
                </c:pt>
                <c:pt idx="59">
                  <c:v>1.111200000741519E-2</c:v>
                </c:pt>
                <c:pt idx="60">
                  <c:v>2.3021799999696668E-2</c:v>
                </c:pt>
                <c:pt idx="61">
                  <c:v>2.5059050007257611E-2</c:v>
                </c:pt>
                <c:pt idx="62">
                  <c:v>2.5418150005862117E-2</c:v>
                </c:pt>
                <c:pt idx="63">
                  <c:v>2.7296849999402184E-2</c:v>
                </c:pt>
                <c:pt idx="64">
                  <c:v>3.4109250002074987E-2</c:v>
                </c:pt>
                <c:pt idx="65">
                  <c:v>4.3018950003897771E-2</c:v>
                </c:pt>
                <c:pt idx="66">
                  <c:v>4.1825350002909545E-2</c:v>
                </c:pt>
                <c:pt idx="67">
                  <c:v>3.55589000027976E-2</c:v>
                </c:pt>
                <c:pt idx="68">
                  <c:v>4.2072249998454936E-2</c:v>
                </c:pt>
                <c:pt idx="69">
                  <c:v>4.3221599997195881E-2</c:v>
                </c:pt>
                <c:pt idx="70">
                  <c:v>4.5355150003160816E-2</c:v>
                </c:pt>
                <c:pt idx="71">
                  <c:v>5.6642050003574695E-2</c:v>
                </c:pt>
                <c:pt idx="72">
                  <c:v>4.345109988207696E-2</c:v>
                </c:pt>
                <c:pt idx="73">
                  <c:v>5.7715350056241732E-2</c:v>
                </c:pt>
                <c:pt idx="74">
                  <c:v>5.7815349886368494E-2</c:v>
                </c:pt>
                <c:pt idx="75">
                  <c:v>5.8215350138198119E-2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21-4322-A6FA-42DFB088785E}"/>
            </c:ext>
          </c:extLst>
        </c:ser>
        <c:ser>
          <c:idx val="9"/>
          <c:order val="4"/>
          <c:tx>
            <c:strRef>
              <c:f>errors!$BD$1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errors!$BC$2:$BC$123</c:f>
              <c:numCache>
                <c:formatCode>General</c:formatCode>
                <c:ptCount val="122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2000</c:v>
                </c:pt>
                <c:pt idx="52">
                  <c:v>4000</c:v>
                </c:pt>
                <c:pt idx="53">
                  <c:v>5000</c:v>
                </c:pt>
                <c:pt idx="54">
                  <c:v>6000</c:v>
                </c:pt>
                <c:pt idx="55">
                  <c:v>7000</c:v>
                </c:pt>
                <c:pt idx="56">
                  <c:v>8000</c:v>
                </c:pt>
                <c:pt idx="57">
                  <c:v>9000</c:v>
                </c:pt>
                <c:pt idx="58">
                  <c:v>10000</c:v>
                </c:pt>
                <c:pt idx="59">
                  <c:v>11000</c:v>
                </c:pt>
                <c:pt idx="60">
                  <c:v>12000</c:v>
                </c:pt>
                <c:pt idx="61">
                  <c:v>13000</c:v>
                </c:pt>
                <c:pt idx="62">
                  <c:v>14000</c:v>
                </c:pt>
                <c:pt idx="63">
                  <c:v>15000</c:v>
                </c:pt>
                <c:pt idx="64">
                  <c:v>16000</c:v>
                </c:pt>
                <c:pt idx="65">
                  <c:v>17000</c:v>
                </c:pt>
                <c:pt idx="66">
                  <c:v>18000</c:v>
                </c:pt>
                <c:pt idx="67">
                  <c:v>19000</c:v>
                </c:pt>
                <c:pt idx="68">
                  <c:v>20000</c:v>
                </c:pt>
                <c:pt idx="69">
                  <c:v>22000</c:v>
                </c:pt>
                <c:pt idx="70">
                  <c:v>24000</c:v>
                </c:pt>
                <c:pt idx="71">
                  <c:v>25000</c:v>
                </c:pt>
                <c:pt idx="72">
                  <c:v>26000</c:v>
                </c:pt>
                <c:pt idx="73">
                  <c:v>27000</c:v>
                </c:pt>
                <c:pt idx="74">
                  <c:v>28000</c:v>
                </c:pt>
                <c:pt idx="75">
                  <c:v>29000</c:v>
                </c:pt>
                <c:pt idx="76">
                  <c:v>30000</c:v>
                </c:pt>
                <c:pt idx="77">
                  <c:v>31000</c:v>
                </c:pt>
                <c:pt idx="78">
                  <c:v>32000</c:v>
                </c:pt>
                <c:pt idx="79">
                  <c:v>33000</c:v>
                </c:pt>
                <c:pt idx="80">
                  <c:v>34000</c:v>
                </c:pt>
                <c:pt idx="81">
                  <c:v>35000</c:v>
                </c:pt>
                <c:pt idx="82">
                  <c:v>36000</c:v>
                </c:pt>
              </c:numCache>
            </c:numRef>
          </c:xVal>
          <c:yVal>
            <c:numRef>
              <c:f>errors!$BD$2:$BD$123</c:f>
              <c:numCache>
                <c:formatCode>General</c:formatCode>
                <c:ptCount val="122"/>
                <c:pt idx="0">
                  <c:v>-0.68391317149597208</c:v>
                </c:pt>
                <c:pt idx="1">
                  <c:v>-0.65304442861442835</c:v>
                </c:pt>
                <c:pt idx="2">
                  <c:v>-0.62166739281443206</c:v>
                </c:pt>
                <c:pt idx="3">
                  <c:v>-0.58976416537728649</c:v>
                </c:pt>
                <c:pt idx="4">
                  <c:v>-0.55732150874161135</c:v>
                </c:pt>
                <c:pt idx="5">
                  <c:v>-0.52433264714516448</c:v>
                </c:pt>
                <c:pt idx="6">
                  <c:v>-0.49079981330026412</c:v>
                </c:pt>
                <c:pt idx="7">
                  <c:v>-0.4567377801821571</c:v>
                </c:pt>
                <c:pt idx="8">
                  <c:v>-0.42217867659087221</c:v>
                </c:pt>
                <c:pt idx="9">
                  <c:v>-0.38717844034037469</c:v>
                </c:pt>
                <c:pt idx="10">
                  <c:v>-0.35182527734714836</c:v>
                </c:pt>
                <c:pt idx="11">
                  <c:v>-0.31625038994131149</c:v>
                </c:pt>
                <c:pt idx="12">
                  <c:v>-0.28064087629620799</c:v>
                </c:pt>
                <c:pt idx="13">
                  <c:v>-0.24525387914943006</c:v>
                </c:pt>
                <c:pt idx="14">
                  <c:v>-0.21042952698965522</c:v>
                </c:pt>
                <c:pt idx="15">
                  <c:v>-0.1765978379953175</c:v>
                </c:pt>
                <c:pt idx="16">
                  <c:v>-0.14427203135871067</c:v>
                </c:pt>
                <c:pt idx="17">
                  <c:v>-0.11401949398250151</c:v>
                </c:pt>
                <c:pt idx="18">
                  <c:v>-8.6405379147388967E-2</c:v>
                </c:pt>
                <c:pt idx="19">
                  <c:v>-6.191488325295616E-2</c:v>
                </c:pt>
                <c:pt idx="20">
                  <c:v>-4.0875046669578363E-2</c:v>
                </c:pt>
                <c:pt idx="21">
                  <c:v>-2.3404382818478175E-2</c:v>
                </c:pt>
                <c:pt idx="22">
                  <c:v>-9.4092919555360671E-3</c:v>
                </c:pt>
                <c:pt idx="23">
                  <c:v>1.3754902954428022E-3</c:v>
                </c:pt>
                <c:pt idx="24">
                  <c:v>9.3231266899898579E-3</c:v>
                </c:pt>
                <c:pt idx="25">
                  <c:v>1.4851337965881672E-2</c:v>
                </c:pt>
                <c:pt idx="26">
                  <c:v>1.8374269619383946E-2</c:v>
                </c:pt>
                <c:pt idx="27">
                  <c:v>2.0273258518183027E-2</c:v>
                </c:pt>
                <c:pt idx="28">
                  <c:v>2.0883343396777818E-2</c:v>
                </c:pt>
                <c:pt idx="29">
                  <c:v>2.0490285281777827E-2</c:v>
                </c:pt>
                <c:pt idx="30">
                  <c:v>1.9333468212359567E-2</c:v>
                </c:pt>
                <c:pt idx="31">
                  <c:v>1.7611461207510358E-2</c:v>
                </c:pt>
                <c:pt idx="32">
                  <c:v>1.5488320100531111E-2</c:v>
                </c:pt>
                <c:pt idx="33">
                  <c:v>1.3099631339210188E-2</c:v>
                </c:pt>
                <c:pt idx="34">
                  <c:v>1.0557867155070375E-2</c:v>
                </c:pt>
                <c:pt idx="35">
                  <c:v>7.9569292292182153E-3</c:v>
                </c:pt>
                <c:pt idx="36">
                  <c:v>5.3759044492711489E-3</c:v>
                </c:pt>
                <c:pt idx="37">
                  <c:v>2.88211628784385E-3</c:v>
                </c:pt>
                <c:pt idx="38">
                  <c:v>5.3357478646830214E-4</c:v>
                </c:pt>
                <c:pt idx="39">
                  <c:v>-1.6190705063685307E-3</c:v>
                </c:pt>
                <c:pt idx="40">
                  <c:v>-3.5309788876047021E-3</c:v>
                </c:pt>
                <c:pt idx="41">
                  <c:v>-5.1618882167833724E-3</c:v>
                </c:pt>
                <c:pt idx="42">
                  <c:v>-6.4751464860583474E-3</c:v>
                </c:pt>
                <c:pt idx="43">
                  <c:v>-7.4369667859080918E-3</c:v>
                </c:pt>
                <c:pt idx="44">
                  <c:v>-8.0158849566817209E-3</c:v>
                </c:pt>
                <c:pt idx="45">
                  <c:v>-8.1824116777271805E-3</c:v>
                </c:pt>
                <c:pt idx="46">
                  <c:v>-7.9088790211504084E-3</c:v>
                </c:pt>
                <c:pt idx="47">
                  <c:v>-7.1694893234025836E-3</c:v>
                </c:pt>
                <c:pt idx="48">
                  <c:v>-5.9405862548495836E-3</c:v>
                </c:pt>
                <c:pt idx="49">
                  <c:v>-4.2011876698850453E-3</c:v>
                </c:pt>
                <c:pt idx="50">
                  <c:v>-1.9338481755045989E-3</c:v>
                </c:pt>
                <c:pt idx="51">
                  <c:v>4.2283972315691892E-3</c:v>
                </c:pt>
                <c:pt idx="52">
                  <c:v>1.2549684309071232E-2</c:v>
                </c:pt>
                <c:pt idx="53">
                  <c:v>1.7465711036213097E-2</c:v>
                </c:pt>
                <c:pt idx="54">
                  <c:v>2.2814738752670115E-2</c:v>
                </c:pt>
                <c:pt idx="55">
                  <c:v>2.8504304335328339E-2</c:v>
                </c:pt>
                <c:pt idx="56">
                  <c:v>3.4397598143908421E-2</c:v>
                </c:pt>
                <c:pt idx="57">
                  <c:v>4.0300356792877544E-2</c:v>
                </c:pt>
                <c:pt idx="58">
                  <c:v>4.5946690878167204E-2</c:v>
                </c:pt>
                <c:pt idx="59">
                  <c:v>5.0986530554784942E-2</c:v>
                </c:pt>
                <c:pt idx="60">
                  <c:v>5.497982730234386E-2</c:v>
                </c:pt>
                <c:pt idx="61">
                  <c:v>5.7405330719581114E-2</c:v>
                </c:pt>
                <c:pt idx="62">
                  <c:v>5.7692588303217801E-2</c:v>
                </c:pt>
                <c:pt idx="63">
                  <c:v>5.5281318124736578E-2</c:v>
                </c:pt>
                <c:pt idx="64">
                  <c:v>4.9700477572995581E-2</c:v>
                </c:pt>
                <c:pt idx="65">
                  <c:v>4.0644733950652212E-2</c:v>
                </c:pt>
                <c:pt idx="66">
                  <c:v>2.8020176627146412E-2</c:v>
                </c:pt>
                <c:pt idx="67">
                  <c:v>1.1942384042381002E-2</c:v>
                </c:pt>
                <c:pt idx="68">
                  <c:v>-7.3078815197997887E-3</c:v>
                </c:pt>
                <c:pt idx="69">
                  <c:v>-5.3763048347113956E-2</c:v>
                </c:pt>
                <c:pt idx="70">
                  <c:v>-0.10809477585123176</c:v>
                </c:pt>
                <c:pt idx="71">
                  <c:v>-0.13730687374117223</c:v>
                </c:pt>
                <c:pt idx="72">
                  <c:v>-0.16749296577036973</c:v>
                </c:pt>
                <c:pt idx="73">
                  <c:v>-0.19841856223357343</c:v>
                </c:pt>
                <c:pt idx="74">
                  <c:v>-0.22988929153935092</c:v>
                </c:pt>
                <c:pt idx="75">
                  <c:v>-0.26174459089295332</c:v>
                </c:pt>
                <c:pt idx="76">
                  <c:v>-0.29385172602545917</c:v>
                </c:pt>
                <c:pt idx="77">
                  <c:v>-0.32610052495237957</c:v>
                </c:pt>
                <c:pt idx="78">
                  <c:v>-0.35839892574517063</c:v>
                </c:pt>
                <c:pt idx="79">
                  <c:v>-0.39066930475889378</c:v>
                </c:pt>
                <c:pt idx="80">
                  <c:v>-0.42284549816703931</c:v>
                </c:pt>
                <c:pt idx="81">
                  <c:v>-0.45487041300144415</c:v>
                </c:pt>
                <c:pt idx="82">
                  <c:v>-0.48669412388844635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21-4322-A6FA-42DFB088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894984"/>
        <c:axId val="1"/>
      </c:scatterChart>
      <c:valAx>
        <c:axId val="722894984"/>
        <c:scaling>
          <c:orientation val="minMax"/>
          <c:max val="20000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1666809830589357"/>
              <c:y val="0.90678203360173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894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8787878787879"/>
          <c:y val="0.92937853107344637"/>
          <c:w val="0.72272727272727277"/>
          <c:h val="0.985875706214689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729229950643462"/>
          <c:y val="3.16622922134733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192629133808559"/>
          <c:w val="0.82450892979160495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errors!$H$21:$H$971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66-4DD7-BB58-BB4A8DE4F842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errors!$I$21:$I$971</c:f>
              <c:numCache>
                <c:formatCode>General</c:formatCode>
                <c:ptCount val="951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66-4DD7-BB58-BB4A8DE4F842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errors!$J$21:$J$971</c:f>
              <c:numCache>
                <c:formatCode>General</c:formatCode>
                <c:ptCount val="951"/>
                <c:pt idx="12">
                  <c:v>-1.1090400003013201E-2</c:v>
                </c:pt>
                <c:pt idx="13">
                  <c:v>-2.7098999998997897E-3</c:v>
                </c:pt>
                <c:pt idx="14">
                  <c:v>-2.6256499986629933E-3</c:v>
                </c:pt>
                <c:pt idx="15">
                  <c:v>-2.2774999961256981E-3</c:v>
                </c:pt>
                <c:pt idx="16">
                  <c:v>-1.8906999976024963E-3</c:v>
                </c:pt>
                <c:pt idx="17">
                  <c:v>-1.8654000014066696E-3</c:v>
                </c:pt>
                <c:pt idx="18">
                  <c:v>-1.7654000039328821E-3</c:v>
                </c:pt>
                <c:pt idx="19">
                  <c:v>-9.3629999901168048E-4</c:v>
                </c:pt>
                <c:pt idx="20">
                  <c:v>-5.1105000602547079E-4</c:v>
                </c:pt>
                <c:pt idx="21">
                  <c:v>-6.8599998485296965E-5</c:v>
                </c:pt>
                <c:pt idx="22">
                  <c:v>7.3949999932665378E-4</c:v>
                </c:pt>
                <c:pt idx="23">
                  <c:v>1.3733500018133782E-3</c:v>
                </c:pt>
                <c:pt idx="24">
                  <c:v>4.3340999982319772E-3</c:v>
                </c:pt>
                <c:pt idx="25">
                  <c:v>6.3607999982195906E-3</c:v>
                </c:pt>
                <c:pt idx="26">
                  <c:v>6.790999999793712E-3</c:v>
                </c:pt>
                <c:pt idx="27">
                  <c:v>1.0363150002376642E-2</c:v>
                </c:pt>
                <c:pt idx="28">
                  <c:v>1.057415000104811E-2</c:v>
                </c:pt>
                <c:pt idx="29">
                  <c:v>1.0763150006823707E-2</c:v>
                </c:pt>
                <c:pt idx="30">
                  <c:v>1.1163150003994815E-2</c:v>
                </c:pt>
                <c:pt idx="31">
                  <c:v>1.1163150003994815E-2</c:v>
                </c:pt>
                <c:pt idx="32">
                  <c:v>1.1191149998921901E-2</c:v>
                </c:pt>
                <c:pt idx="33">
                  <c:v>1.1748249999072868E-2</c:v>
                </c:pt>
                <c:pt idx="34">
                  <c:v>1.3112300002831034E-2</c:v>
                </c:pt>
                <c:pt idx="35">
                  <c:v>1.45856500021182E-2</c:v>
                </c:pt>
                <c:pt idx="36">
                  <c:v>1.4785650004341733E-2</c:v>
                </c:pt>
                <c:pt idx="37">
                  <c:v>1.8928700003016274E-2</c:v>
                </c:pt>
                <c:pt idx="38">
                  <c:v>1.9190700004401151E-2</c:v>
                </c:pt>
                <c:pt idx="39">
                  <c:v>1.9361600003321655E-2</c:v>
                </c:pt>
                <c:pt idx="40">
                  <c:v>1.9432500004768372E-2</c:v>
                </c:pt>
                <c:pt idx="41">
                  <c:v>1.9757800000661518E-2</c:v>
                </c:pt>
                <c:pt idx="42">
                  <c:v>2.0365400006994605E-2</c:v>
                </c:pt>
                <c:pt idx="43">
                  <c:v>2.0924250005919021E-2</c:v>
                </c:pt>
                <c:pt idx="44">
                  <c:v>2.0998949999921024E-2</c:v>
                </c:pt>
                <c:pt idx="45">
                  <c:v>2.159514999948442E-2</c:v>
                </c:pt>
                <c:pt idx="46">
                  <c:v>2.2166049995576032E-2</c:v>
                </c:pt>
                <c:pt idx="47">
                  <c:v>2.2628050006460398E-2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66-4DD7-BB58-BB4A8DE4F842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errors!$K$21:$K$971</c:f>
              <c:numCache>
                <c:formatCode>General</c:formatCode>
                <c:ptCount val="951"/>
                <c:pt idx="48">
                  <c:v>7.0595500073977746E-3</c:v>
                </c:pt>
                <c:pt idx="49">
                  <c:v>4.98929999594111E-3</c:v>
                </c:pt>
                <c:pt idx="50">
                  <c:v>5.4930999976932071E-3</c:v>
                </c:pt>
                <c:pt idx="51">
                  <c:v>4.0444500045850873E-3</c:v>
                </c:pt>
                <c:pt idx="52">
                  <c:v>1.1110500054201111E-3</c:v>
                </c:pt>
                <c:pt idx="53">
                  <c:v>1.5446000033989549E-3</c:v>
                </c:pt>
                <c:pt idx="54">
                  <c:v>8.4585000004153699E-3</c:v>
                </c:pt>
                <c:pt idx="55">
                  <c:v>7.1967499970924109E-3</c:v>
                </c:pt>
                <c:pt idx="56">
                  <c:v>3.7280000105965883E-4</c:v>
                </c:pt>
                <c:pt idx="57">
                  <c:v>6.4185000010184012E-3</c:v>
                </c:pt>
                <c:pt idx="58">
                  <c:v>6.4564999993308447E-3</c:v>
                </c:pt>
                <c:pt idx="59">
                  <c:v>1.111200000741519E-2</c:v>
                </c:pt>
                <c:pt idx="60">
                  <c:v>2.3021799999696668E-2</c:v>
                </c:pt>
                <c:pt idx="61">
                  <c:v>2.5059050007257611E-2</c:v>
                </c:pt>
                <c:pt idx="62">
                  <c:v>2.5418150005862117E-2</c:v>
                </c:pt>
                <c:pt idx="63">
                  <c:v>2.7296849999402184E-2</c:v>
                </c:pt>
                <c:pt idx="64">
                  <c:v>3.4109250002074987E-2</c:v>
                </c:pt>
                <c:pt idx="65">
                  <c:v>4.3018950003897771E-2</c:v>
                </c:pt>
                <c:pt idx="66">
                  <c:v>4.1825350002909545E-2</c:v>
                </c:pt>
                <c:pt idx="67">
                  <c:v>3.55589000027976E-2</c:v>
                </c:pt>
                <c:pt idx="68">
                  <c:v>4.2072249998454936E-2</c:v>
                </c:pt>
                <c:pt idx="69">
                  <c:v>4.3221599997195881E-2</c:v>
                </c:pt>
                <c:pt idx="70">
                  <c:v>4.5355150003160816E-2</c:v>
                </c:pt>
                <c:pt idx="71">
                  <c:v>5.6642050003574695E-2</c:v>
                </c:pt>
                <c:pt idx="72">
                  <c:v>4.345109988207696E-2</c:v>
                </c:pt>
                <c:pt idx="73">
                  <c:v>5.7715350056241732E-2</c:v>
                </c:pt>
                <c:pt idx="74">
                  <c:v>5.7815349886368494E-2</c:v>
                </c:pt>
                <c:pt idx="75">
                  <c:v>5.8215350138198119E-2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66-4DD7-BB58-BB4A8DE4F842}"/>
            </c:ext>
          </c:extLst>
        </c:ser>
        <c:ser>
          <c:idx val="2"/>
          <c:order val="4"/>
          <c:tx>
            <c:strRef>
              <c:f>errors!$L$20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errors!$L$21:$L$971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66-4DD7-BB58-BB4A8DE4F842}"/>
            </c:ext>
          </c:extLst>
        </c:ser>
        <c:ser>
          <c:idx val="5"/>
          <c:order val="5"/>
          <c:tx>
            <c:strRef>
              <c:f>errors!$M$20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errors!$M$21:$M$971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66-4DD7-BB58-BB4A8DE4F842}"/>
            </c:ext>
          </c:extLst>
        </c:ser>
        <c:ser>
          <c:idx val="6"/>
          <c:order val="6"/>
          <c:tx>
            <c:strRef>
              <c:f>errors!$N$20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errors!$N$21:$N$971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66-4DD7-BB58-BB4A8DE4F842}"/>
            </c:ext>
          </c:extLst>
        </c:ser>
        <c:ser>
          <c:idx val="7"/>
          <c:order val="7"/>
          <c:tx>
            <c:strRef>
              <c:f>errors!$O$20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errors!$O$21:$O$971</c:f>
              <c:numCache>
                <c:formatCode>General</c:formatCode>
                <c:ptCount val="951"/>
                <c:pt idx="4">
                  <c:v>-4.5422487626029628E-2</c:v>
                </c:pt>
                <c:pt idx="5">
                  <c:v>-4.5413360276751982E-2</c:v>
                </c:pt>
                <c:pt idx="6">
                  <c:v>-4.5372638256897885E-2</c:v>
                </c:pt>
                <c:pt idx="7">
                  <c:v>-4.5260301650403831E-2</c:v>
                </c:pt>
                <c:pt idx="8">
                  <c:v>-4.423242170098321E-2</c:v>
                </c:pt>
                <c:pt idx="9">
                  <c:v>-4.422610276686792E-2</c:v>
                </c:pt>
                <c:pt idx="10">
                  <c:v>-4.4167126048458544E-2</c:v>
                </c:pt>
                <c:pt idx="11">
                  <c:v>2.1147483278557672E-2</c:v>
                </c:pt>
                <c:pt idx="12">
                  <c:v>2.0563332924788579E-2</c:v>
                </c:pt>
                <c:pt idx="13">
                  <c:v>4.5483454614796484E-3</c:v>
                </c:pt>
                <c:pt idx="14">
                  <c:v>4.629087397397251E-3</c:v>
                </c:pt>
                <c:pt idx="15">
                  <c:v>-1.7082068118950931E-2</c:v>
                </c:pt>
                <c:pt idx="16">
                  <c:v>2.1634743309225643E-2</c:v>
                </c:pt>
                <c:pt idx="17">
                  <c:v>3.3617900553861747E-3</c:v>
                </c:pt>
                <c:pt idx="18">
                  <c:v>3.3617900553861747E-3</c:v>
                </c:pt>
                <c:pt idx="19">
                  <c:v>3.3463437719932418E-3</c:v>
                </c:pt>
                <c:pt idx="20">
                  <c:v>-1.7088387053066222E-2</c:v>
                </c:pt>
                <c:pt idx="21">
                  <c:v>-1.7038537683934485E-2</c:v>
                </c:pt>
                <c:pt idx="22">
                  <c:v>2.2839553413874399E-2</c:v>
                </c:pt>
                <c:pt idx="23">
                  <c:v>2.1774461963552625E-2</c:v>
                </c:pt>
                <c:pt idx="24">
                  <c:v>2.3870241778457365E-2</c:v>
                </c:pt>
                <c:pt idx="25">
                  <c:v>1.2930420351970132E-4</c:v>
                </c:pt>
                <c:pt idx="26">
                  <c:v>2.5205643188155463E-2</c:v>
                </c:pt>
                <c:pt idx="27">
                  <c:v>-1.4816379186723933E-2</c:v>
                </c:pt>
                <c:pt idx="28">
                  <c:v>1.9459985604437097E-4</c:v>
                </c:pt>
                <c:pt idx="29">
                  <c:v>-1.4816379186723933E-2</c:v>
                </c:pt>
                <c:pt idx="30">
                  <c:v>-1.4816379186723933E-2</c:v>
                </c:pt>
                <c:pt idx="31">
                  <c:v>-1.4816379186723933E-2</c:v>
                </c:pt>
                <c:pt idx="32">
                  <c:v>2.0457315252409812E-2</c:v>
                </c:pt>
                <c:pt idx="33">
                  <c:v>-1.5899023231810402E-2</c:v>
                </c:pt>
                <c:pt idx="34">
                  <c:v>2.4962715276612066E-2</c:v>
                </c:pt>
                <c:pt idx="35">
                  <c:v>-1.0902500807314017E-3</c:v>
                </c:pt>
                <c:pt idx="36">
                  <c:v>-1.0902500807314017E-3</c:v>
                </c:pt>
                <c:pt idx="37">
                  <c:v>-1.0204259386352325E-2</c:v>
                </c:pt>
                <c:pt idx="38">
                  <c:v>-1.0232343537975835E-2</c:v>
                </c:pt>
                <c:pt idx="39">
                  <c:v>-1.0216897254582906E-2</c:v>
                </c:pt>
                <c:pt idx="40">
                  <c:v>-1.020145097118997E-2</c:v>
                </c:pt>
                <c:pt idx="41">
                  <c:v>-1.0219705669745255E-2</c:v>
                </c:pt>
                <c:pt idx="42">
                  <c:v>-1.021408883942055E-2</c:v>
                </c:pt>
                <c:pt idx="43">
                  <c:v>-1.0226024603860545E-2</c:v>
                </c:pt>
                <c:pt idx="44">
                  <c:v>-1.020776990530526E-2</c:v>
                </c:pt>
                <c:pt idx="45">
                  <c:v>-1.0210578320467616E-2</c:v>
                </c:pt>
                <c:pt idx="46">
                  <c:v>-1.0195132037074679E-2</c:v>
                </c:pt>
                <c:pt idx="47">
                  <c:v>-1.0223216188698196E-2</c:v>
                </c:pt>
                <c:pt idx="48">
                  <c:v>2.2531681700479547E-3</c:v>
                </c:pt>
                <c:pt idx="49">
                  <c:v>2.2566786890008961E-3</c:v>
                </c:pt>
                <c:pt idx="50">
                  <c:v>2.259487104163245E-3</c:v>
                </c:pt>
                <c:pt idx="51">
                  <c:v>2.3528669083114316E-3</c:v>
                </c:pt>
                <c:pt idx="52">
                  <c:v>2.2873956499613202E-2</c:v>
                </c:pt>
                <c:pt idx="53">
                  <c:v>2.2880275433728493E-2</c:v>
                </c:pt>
                <c:pt idx="54">
                  <c:v>2.4257803070861859E-2</c:v>
                </c:pt>
                <c:pt idx="55">
                  <c:v>2.5265322010355432E-2</c:v>
                </c:pt>
                <c:pt idx="56">
                  <c:v>2.6079060303646751E-2</c:v>
                </c:pt>
                <c:pt idx="57">
                  <c:v>2.6223693684507849E-2</c:v>
                </c:pt>
                <c:pt idx="58">
                  <c:v>2.6251777836131363E-2</c:v>
                </c:pt>
                <c:pt idx="59">
                  <c:v>2.7438333242224836E-2</c:v>
                </c:pt>
                <c:pt idx="60">
                  <c:v>2.8480255267457212E-2</c:v>
                </c:pt>
                <c:pt idx="61">
                  <c:v>2.9782657798997678E-2</c:v>
                </c:pt>
                <c:pt idx="62">
                  <c:v>3.0750156822427738E-2</c:v>
                </c:pt>
                <c:pt idx="63">
                  <c:v>3.0993084733971138E-2</c:v>
                </c:pt>
                <c:pt idx="64">
                  <c:v>3.2110833968587001E-2</c:v>
                </c:pt>
                <c:pt idx="65">
                  <c:v>3.304182359490649E-2</c:v>
                </c:pt>
                <c:pt idx="66">
                  <c:v>3.3120459219452329E-2</c:v>
                </c:pt>
                <c:pt idx="67">
                  <c:v>3.312677815356762E-2</c:v>
                </c:pt>
                <c:pt idx="68">
                  <c:v>3.3192073806092293E-2</c:v>
                </c:pt>
                <c:pt idx="69">
                  <c:v>3.6683635956685688E-2</c:v>
                </c:pt>
                <c:pt idx="70">
                  <c:v>3.6689954890800978E-2</c:v>
                </c:pt>
                <c:pt idx="71">
                  <c:v>3.760409402614636E-2</c:v>
                </c:pt>
                <c:pt idx="72">
                  <c:v>3.4303504106592865E-2</c:v>
                </c:pt>
                <c:pt idx="73">
                  <c:v>3.8877710302272731E-2</c:v>
                </c:pt>
                <c:pt idx="74">
                  <c:v>3.8877710302272731E-2</c:v>
                </c:pt>
                <c:pt idx="75">
                  <c:v>3.8877710302272731E-2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66-4DD7-BB58-BB4A8DE4F842}"/>
            </c:ext>
          </c:extLst>
        </c:ser>
        <c:ser>
          <c:idx val="8"/>
          <c:order val="8"/>
          <c:tx>
            <c:strRef>
              <c:f>errors!$AA$20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errors!$AA$21:$AA$971</c:f>
              <c:numCache>
                <c:formatCode>General</c:formatCode>
                <c:ptCount val="951"/>
                <c:pt idx="0">
                  <c:v>5.0444147502829317E-6</c:v>
                </c:pt>
                <c:pt idx="8">
                  <c:v>3.2637719063124287E-3</c:v>
                </c:pt>
                <c:pt idx="10">
                  <c:v>6.4789308860012055E-3</c:v>
                </c:pt>
                <c:pt idx="30">
                  <c:v>5.0520891281741746E-2</c:v>
                </c:pt>
                <c:pt idx="34">
                  <c:v>0.29530834930117661</c:v>
                </c:pt>
                <c:pt idx="44">
                  <c:v>0.33169704258802962</c:v>
                </c:pt>
                <c:pt idx="49">
                  <c:v>0.46782569661407736</c:v>
                </c:pt>
                <c:pt idx="68">
                  <c:v>0.68397240760964162</c:v>
                </c:pt>
                <c:pt idx="69">
                  <c:v>0.39931717512141784</c:v>
                </c:pt>
                <c:pt idx="75">
                  <c:v>0.80284391780921582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66-4DD7-BB58-BB4A8DE4F842}"/>
            </c:ext>
          </c:extLst>
        </c:ser>
        <c:ser>
          <c:idx val="9"/>
          <c:order val="9"/>
          <c:tx>
            <c:strRef>
              <c:f>errors!$BD$1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errors!$BC$2:$BC$123</c:f>
              <c:numCache>
                <c:formatCode>General</c:formatCode>
                <c:ptCount val="122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2000</c:v>
                </c:pt>
                <c:pt idx="52">
                  <c:v>4000</c:v>
                </c:pt>
                <c:pt idx="53">
                  <c:v>5000</c:v>
                </c:pt>
                <c:pt idx="54">
                  <c:v>6000</c:v>
                </c:pt>
                <c:pt idx="55">
                  <c:v>7000</c:v>
                </c:pt>
                <c:pt idx="56">
                  <c:v>8000</c:v>
                </c:pt>
                <c:pt idx="57">
                  <c:v>9000</c:v>
                </c:pt>
                <c:pt idx="58">
                  <c:v>10000</c:v>
                </c:pt>
                <c:pt idx="59">
                  <c:v>11000</c:v>
                </c:pt>
                <c:pt idx="60">
                  <c:v>12000</c:v>
                </c:pt>
                <c:pt idx="61">
                  <c:v>13000</c:v>
                </c:pt>
                <c:pt idx="62">
                  <c:v>14000</c:v>
                </c:pt>
                <c:pt idx="63">
                  <c:v>15000</c:v>
                </c:pt>
                <c:pt idx="64">
                  <c:v>16000</c:v>
                </c:pt>
                <c:pt idx="65">
                  <c:v>17000</c:v>
                </c:pt>
                <c:pt idx="66">
                  <c:v>18000</c:v>
                </c:pt>
                <c:pt idx="67">
                  <c:v>19000</c:v>
                </c:pt>
                <c:pt idx="68">
                  <c:v>20000</c:v>
                </c:pt>
                <c:pt idx="69">
                  <c:v>22000</c:v>
                </c:pt>
                <c:pt idx="70">
                  <c:v>24000</c:v>
                </c:pt>
                <c:pt idx="71">
                  <c:v>25000</c:v>
                </c:pt>
                <c:pt idx="72">
                  <c:v>26000</c:v>
                </c:pt>
                <c:pt idx="73">
                  <c:v>27000</c:v>
                </c:pt>
                <c:pt idx="74">
                  <c:v>28000</c:v>
                </c:pt>
                <c:pt idx="75">
                  <c:v>29000</c:v>
                </c:pt>
                <c:pt idx="76">
                  <c:v>30000</c:v>
                </c:pt>
                <c:pt idx="77">
                  <c:v>31000</c:v>
                </c:pt>
                <c:pt idx="78">
                  <c:v>32000</c:v>
                </c:pt>
                <c:pt idx="79">
                  <c:v>33000</c:v>
                </c:pt>
                <c:pt idx="80">
                  <c:v>34000</c:v>
                </c:pt>
                <c:pt idx="81">
                  <c:v>35000</c:v>
                </c:pt>
                <c:pt idx="82">
                  <c:v>36000</c:v>
                </c:pt>
              </c:numCache>
            </c:numRef>
          </c:xVal>
          <c:yVal>
            <c:numRef>
              <c:f>errors!$BD$2:$BD$123</c:f>
              <c:numCache>
                <c:formatCode>General</c:formatCode>
                <c:ptCount val="122"/>
                <c:pt idx="0">
                  <c:v>-0.68391317149597208</c:v>
                </c:pt>
                <c:pt idx="1">
                  <c:v>-0.65304442861442835</c:v>
                </c:pt>
                <c:pt idx="2">
                  <c:v>-0.62166739281443206</c:v>
                </c:pt>
                <c:pt idx="3">
                  <c:v>-0.58976416537728649</c:v>
                </c:pt>
                <c:pt idx="4">
                  <c:v>-0.55732150874161135</c:v>
                </c:pt>
                <c:pt idx="5">
                  <c:v>-0.52433264714516448</c:v>
                </c:pt>
                <c:pt idx="6">
                  <c:v>-0.49079981330026412</c:v>
                </c:pt>
                <c:pt idx="7">
                  <c:v>-0.4567377801821571</c:v>
                </c:pt>
                <c:pt idx="8">
                  <c:v>-0.42217867659087221</c:v>
                </c:pt>
                <c:pt idx="9">
                  <c:v>-0.38717844034037469</c:v>
                </c:pt>
                <c:pt idx="10">
                  <c:v>-0.35182527734714836</c:v>
                </c:pt>
                <c:pt idx="11">
                  <c:v>-0.31625038994131149</c:v>
                </c:pt>
                <c:pt idx="12">
                  <c:v>-0.28064087629620799</c:v>
                </c:pt>
                <c:pt idx="13">
                  <c:v>-0.24525387914943006</c:v>
                </c:pt>
                <c:pt idx="14">
                  <c:v>-0.21042952698965522</c:v>
                </c:pt>
                <c:pt idx="15">
                  <c:v>-0.1765978379953175</c:v>
                </c:pt>
                <c:pt idx="16">
                  <c:v>-0.14427203135871067</c:v>
                </c:pt>
                <c:pt idx="17">
                  <c:v>-0.11401949398250151</c:v>
                </c:pt>
                <c:pt idx="18">
                  <c:v>-8.6405379147388967E-2</c:v>
                </c:pt>
                <c:pt idx="19">
                  <c:v>-6.191488325295616E-2</c:v>
                </c:pt>
                <c:pt idx="20">
                  <c:v>-4.0875046669578363E-2</c:v>
                </c:pt>
                <c:pt idx="21">
                  <c:v>-2.3404382818478175E-2</c:v>
                </c:pt>
                <c:pt idx="22">
                  <c:v>-9.4092919555360671E-3</c:v>
                </c:pt>
                <c:pt idx="23">
                  <c:v>1.3754902954428022E-3</c:v>
                </c:pt>
                <c:pt idx="24">
                  <c:v>9.3231266899898579E-3</c:v>
                </c:pt>
                <c:pt idx="25">
                  <c:v>1.4851337965881672E-2</c:v>
                </c:pt>
                <c:pt idx="26">
                  <c:v>1.8374269619383946E-2</c:v>
                </c:pt>
                <c:pt idx="27">
                  <c:v>2.0273258518183027E-2</c:v>
                </c:pt>
                <c:pt idx="28">
                  <c:v>2.0883343396777818E-2</c:v>
                </c:pt>
                <c:pt idx="29">
                  <c:v>2.0490285281777827E-2</c:v>
                </c:pt>
                <c:pt idx="30">
                  <c:v>1.9333468212359567E-2</c:v>
                </c:pt>
                <c:pt idx="31">
                  <c:v>1.7611461207510358E-2</c:v>
                </c:pt>
                <c:pt idx="32">
                  <c:v>1.5488320100531111E-2</c:v>
                </c:pt>
                <c:pt idx="33">
                  <c:v>1.3099631339210188E-2</c:v>
                </c:pt>
                <c:pt idx="34">
                  <c:v>1.0557867155070375E-2</c:v>
                </c:pt>
                <c:pt idx="35">
                  <c:v>7.9569292292182153E-3</c:v>
                </c:pt>
                <c:pt idx="36">
                  <c:v>5.3759044492711489E-3</c:v>
                </c:pt>
                <c:pt idx="37">
                  <c:v>2.88211628784385E-3</c:v>
                </c:pt>
                <c:pt idx="38">
                  <c:v>5.3357478646830214E-4</c:v>
                </c:pt>
                <c:pt idx="39">
                  <c:v>-1.6190705063685307E-3</c:v>
                </c:pt>
                <c:pt idx="40">
                  <c:v>-3.5309788876047021E-3</c:v>
                </c:pt>
                <c:pt idx="41">
                  <c:v>-5.1618882167833724E-3</c:v>
                </c:pt>
                <c:pt idx="42">
                  <c:v>-6.4751464860583474E-3</c:v>
                </c:pt>
                <c:pt idx="43">
                  <c:v>-7.4369667859080918E-3</c:v>
                </c:pt>
                <c:pt idx="44">
                  <c:v>-8.0158849566817209E-3</c:v>
                </c:pt>
                <c:pt idx="45">
                  <c:v>-8.1824116777271805E-3</c:v>
                </c:pt>
                <c:pt idx="46">
                  <c:v>-7.9088790211504084E-3</c:v>
                </c:pt>
                <c:pt idx="47">
                  <c:v>-7.1694893234025836E-3</c:v>
                </c:pt>
                <c:pt idx="48">
                  <c:v>-5.9405862548495836E-3</c:v>
                </c:pt>
                <c:pt idx="49">
                  <c:v>-4.2011876698850453E-3</c:v>
                </c:pt>
                <c:pt idx="50">
                  <c:v>-1.9338481755045989E-3</c:v>
                </c:pt>
                <c:pt idx="51">
                  <c:v>4.2283972315691892E-3</c:v>
                </c:pt>
                <c:pt idx="52">
                  <c:v>1.2549684309071232E-2</c:v>
                </c:pt>
                <c:pt idx="53">
                  <c:v>1.7465711036213097E-2</c:v>
                </c:pt>
                <c:pt idx="54">
                  <c:v>2.2814738752670115E-2</c:v>
                </c:pt>
                <c:pt idx="55">
                  <c:v>2.8504304335328339E-2</c:v>
                </c:pt>
                <c:pt idx="56">
                  <c:v>3.4397598143908421E-2</c:v>
                </c:pt>
                <c:pt idx="57">
                  <c:v>4.0300356792877544E-2</c:v>
                </c:pt>
                <c:pt idx="58">
                  <c:v>4.5946690878167204E-2</c:v>
                </c:pt>
                <c:pt idx="59">
                  <c:v>5.0986530554784942E-2</c:v>
                </c:pt>
                <c:pt idx="60">
                  <c:v>5.497982730234386E-2</c:v>
                </c:pt>
                <c:pt idx="61">
                  <c:v>5.7405330719581114E-2</c:v>
                </c:pt>
                <c:pt idx="62">
                  <c:v>5.7692588303217801E-2</c:v>
                </c:pt>
                <c:pt idx="63">
                  <c:v>5.5281318124736578E-2</c:v>
                </c:pt>
                <c:pt idx="64">
                  <c:v>4.9700477572995581E-2</c:v>
                </c:pt>
                <c:pt idx="65">
                  <c:v>4.0644733950652212E-2</c:v>
                </c:pt>
                <c:pt idx="66">
                  <c:v>2.8020176627146412E-2</c:v>
                </c:pt>
                <c:pt idx="67">
                  <c:v>1.1942384042381002E-2</c:v>
                </c:pt>
                <c:pt idx="68">
                  <c:v>-7.3078815197997887E-3</c:v>
                </c:pt>
                <c:pt idx="69">
                  <c:v>-5.3763048347113956E-2</c:v>
                </c:pt>
                <c:pt idx="70">
                  <c:v>-0.10809477585123176</c:v>
                </c:pt>
                <c:pt idx="71">
                  <c:v>-0.13730687374117223</c:v>
                </c:pt>
                <c:pt idx="72">
                  <c:v>-0.16749296577036973</c:v>
                </c:pt>
                <c:pt idx="73">
                  <c:v>-0.19841856223357343</c:v>
                </c:pt>
                <c:pt idx="74">
                  <c:v>-0.22988929153935092</c:v>
                </c:pt>
                <c:pt idx="75">
                  <c:v>-0.26174459089295332</c:v>
                </c:pt>
                <c:pt idx="76">
                  <c:v>-0.29385172602545917</c:v>
                </c:pt>
                <c:pt idx="77">
                  <c:v>-0.32610052495237957</c:v>
                </c:pt>
                <c:pt idx="78">
                  <c:v>-0.35839892574517063</c:v>
                </c:pt>
                <c:pt idx="79">
                  <c:v>-0.39066930475889378</c:v>
                </c:pt>
                <c:pt idx="80">
                  <c:v>-0.42284549816703931</c:v>
                </c:pt>
                <c:pt idx="81">
                  <c:v>-0.45487041300144415</c:v>
                </c:pt>
                <c:pt idx="82">
                  <c:v>-0.48669412388844635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766-4DD7-BB58-BB4A8DE4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7944"/>
        <c:axId val="1"/>
      </c:scatterChart>
      <c:valAx>
        <c:axId val="72290794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75207786526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9050196850393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7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31164901664146"/>
          <c:y val="0.93229166666666663"/>
          <c:w val="0.96671709531013628"/>
          <c:h val="0.9843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Quadr. residuals</a:t>
            </a:r>
          </a:p>
        </c:rich>
      </c:tx>
      <c:layout>
        <c:manualLayout>
          <c:xMode val="edge"/>
          <c:yMode val="edge"/>
          <c:x val="0.35045317220543809"/>
          <c:y val="3.40909493054941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errors!$AL$20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errors!$AL$21:$AL$971</c:f>
              <c:numCache>
                <c:formatCode>General</c:formatCode>
                <c:ptCount val="951"/>
                <c:pt idx="0">
                  <c:v>-9.245678796361656E-2</c:v>
                </c:pt>
                <c:pt idx="1">
                  <c:v>-8.5550683905300851E-2</c:v>
                </c:pt>
                <c:pt idx="2">
                  <c:v>-7.5102182182331001E-2</c:v>
                </c:pt>
                <c:pt idx="3">
                  <c:v>-8.9990056352946435E-2</c:v>
                </c:pt>
                <c:pt idx="4">
                  <c:v>-6.1065552675196977E-2</c:v>
                </c:pt>
                <c:pt idx="5">
                  <c:v>-9.4607830478092403E-2</c:v>
                </c:pt>
                <c:pt idx="6">
                  <c:v>-8.8103820816756717E-2</c:v>
                </c:pt>
                <c:pt idx="7">
                  <c:v>-7.0158963812720243E-2</c:v>
                </c:pt>
                <c:pt idx="8">
                  <c:v>-9.5775297081239774E-2</c:v>
                </c:pt>
                <c:pt idx="9">
                  <c:v>-9.9763692219581479E-2</c:v>
                </c:pt>
                <c:pt idx="10">
                  <c:v>-7.0321428395532903E-2</c:v>
                </c:pt>
                <c:pt idx="11">
                  <c:v>-8.0609764405633111E-2</c:v>
                </c:pt>
                <c:pt idx="12">
                  <c:v>-9.2638858262058976E-2</c:v>
                </c:pt>
                <c:pt idx="13">
                  <c:v>-6.7300130544918679E-2</c:v>
                </c:pt>
                <c:pt idx="14">
                  <c:v>-6.750800092595291E-2</c:v>
                </c:pt>
                <c:pt idx="15">
                  <c:v>8.6811638919124412E-2</c:v>
                </c:pt>
                <c:pt idx="16">
                  <c:v>-8.163362480174656E-2</c:v>
                </c:pt>
                <c:pt idx="17">
                  <c:v>-6.1921232501211163E-2</c:v>
                </c:pt>
                <c:pt idx="18">
                  <c:v>-6.1821232503737375E-2</c:v>
                </c:pt>
                <c:pt idx="19">
                  <c:v>-6.093012304236755E-2</c:v>
                </c:pt>
                <c:pt idx="20">
                  <c:v>8.8644941084286E-2</c:v>
                </c:pt>
                <c:pt idx="21">
                  <c:v>8.8560350209027888E-2</c:v>
                </c:pt>
                <c:pt idx="22">
                  <c:v>-7.6532653044197374E-2</c:v>
                </c:pt>
                <c:pt idx="23">
                  <c:v>-7.8106945431067207E-2</c:v>
                </c:pt>
                <c:pt idx="24">
                  <c:v>-7.0454321670277181E-2</c:v>
                </c:pt>
                <c:pt idx="25">
                  <c:v>-3.9048050292522965E-2</c:v>
                </c:pt>
                <c:pt idx="26">
                  <c:v>-6.4271951814360989E-2</c:v>
                </c:pt>
                <c:pt idx="27">
                  <c:v>7.6308789361964141E-2</c:v>
                </c:pt>
                <c:pt idx="28">
                  <c:v>-3.5163779649323892E-2</c:v>
                </c:pt>
                <c:pt idx="29">
                  <c:v>7.6708789366411206E-2</c:v>
                </c:pt>
                <c:pt idx="30">
                  <c:v>7.7108789363582314E-2</c:v>
                </c:pt>
                <c:pt idx="31">
                  <c:v>7.7108789363582314E-2</c:v>
                </c:pt>
                <c:pt idx="32">
                  <c:v>-7.0515921001084753E-2</c:v>
                </c:pt>
                <c:pt idx="33">
                  <c:v>8.8547152943892093E-2</c:v>
                </c:pt>
                <c:pt idx="34">
                  <c:v>-5.8670988333525326E-2</c:v>
                </c:pt>
                <c:pt idx="35">
                  <c:v>-2.4425194465120176E-2</c:v>
                </c:pt>
                <c:pt idx="36">
                  <c:v>-2.4225194462896643E-2</c:v>
                </c:pt>
                <c:pt idx="37">
                  <c:v>4.2857044749149836E-2</c:v>
                </c:pt>
                <c:pt idx="38">
                  <c:v>4.3354221193275588E-2</c:v>
                </c:pt>
                <c:pt idx="39">
                  <c:v>4.3395742798097131E-2</c:v>
                </c:pt>
                <c:pt idx="40">
                  <c:v>4.3337341040224048E-2</c:v>
                </c:pt>
                <c:pt idx="41">
                  <c:v>4.3815460439711101E-2</c:v>
                </c:pt>
                <c:pt idx="42">
                  <c:v>4.4376027690877118E-2</c:v>
                </c:pt>
                <c:pt idx="43">
                  <c:v>4.5034834407260055E-2</c:v>
                </c:pt>
                <c:pt idx="44">
                  <c:v>4.4956677946969115E-2</c:v>
                </c:pt>
                <c:pt idx="45">
                  <c:v>4.5576387357317949E-2</c:v>
                </c:pt>
                <c:pt idx="46">
                  <c:v>4.6018016944681189E-2</c:v>
                </c:pt>
                <c:pt idx="47">
                  <c:v>4.6715111063419801E-2</c:v>
                </c:pt>
                <c:pt idx="48">
                  <c:v>-4.8351059526899755E-2</c:v>
                </c:pt>
                <c:pt idx="49">
                  <c:v>-5.0436641974188984E-2</c:v>
                </c:pt>
                <c:pt idx="50">
                  <c:v>-4.9945105071049163E-2</c:v>
                </c:pt>
                <c:pt idx="51">
                  <c:v>-5.1800060569967624E-2</c:v>
                </c:pt>
                <c:pt idx="52">
                  <c:v>-7.6083703839280384E-2</c:v>
                </c:pt>
                <c:pt idx="53">
                  <c:v>-7.5635896336146133E-2</c:v>
                </c:pt>
                <c:pt idx="54">
                  <c:v>-6.5307708864394423E-2</c:v>
                </c:pt>
                <c:pt idx="55">
                  <c:v>-6.3686340207155467E-2</c:v>
                </c:pt>
                <c:pt idx="56">
                  <c:v>-6.7943679914852478E-2</c:v>
                </c:pt>
                <c:pt idx="57">
                  <c:v>-6.1419530768835648E-2</c:v>
                </c:pt>
                <c:pt idx="58">
                  <c:v>-6.1287849009018916E-2</c:v>
                </c:pt>
                <c:pt idx="59">
                  <c:v>-5.2442830627241185E-2</c:v>
                </c:pt>
                <c:pt idx="60">
                  <c:v>-3.6481288146842816E-2</c:v>
                </c:pt>
                <c:pt idx="61">
                  <c:v>-2.8889004715583019E-2</c:v>
                </c:pt>
                <c:pt idx="62">
                  <c:v>-2.4050608446995095E-2</c:v>
                </c:pt>
                <c:pt idx="63">
                  <c:v>-2.0999984394927576E-2</c:v>
                </c:pt>
                <c:pt idx="64">
                  <c:v>-8.5511216893661285E-3</c:v>
                </c:pt>
                <c:pt idx="65">
                  <c:v>5.3595930661911942E-3</c:v>
                </c:pt>
                <c:pt idx="66">
                  <c:v>4.6011520584075746E-3</c:v>
                </c:pt>
                <c:pt idx="67">
                  <c:v>-1.6302435941953353E-3</c:v>
                </c:pt>
                <c:pt idx="68">
                  <c:v>5.2460856482234863E-3</c:v>
                </c:pt>
                <c:pt idx="69">
                  <c:v>2.7799568562026374E-2</c:v>
                </c:pt>
                <c:pt idx="70">
                  <c:v>2.9975404926939606E-2</c:v>
                </c:pt>
                <c:pt idx="71">
                  <c:v>4.7514865396312056E-2</c:v>
                </c:pt>
                <c:pt idx="72">
                  <c:v>1.3013430411414596E-2</c:v>
                </c:pt>
                <c:pt idx="73">
                  <c:v>5.7746982105266582E-2</c:v>
                </c:pt>
                <c:pt idx="74">
                  <c:v>5.7846981935393345E-2</c:v>
                </c:pt>
                <c:pt idx="75">
                  <c:v>5.8246982187222969E-2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49-4A85-8BD7-B6161EEBE45F}"/>
            </c:ext>
          </c:extLst>
        </c:ser>
        <c:ser>
          <c:idx val="9"/>
          <c:order val="1"/>
          <c:tx>
            <c:strRef>
              <c:f>errors!$BF$1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errors!$BC$2:$BC$123</c:f>
              <c:numCache>
                <c:formatCode>General</c:formatCode>
                <c:ptCount val="122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2000</c:v>
                </c:pt>
                <c:pt idx="52">
                  <c:v>4000</c:v>
                </c:pt>
                <c:pt idx="53">
                  <c:v>5000</c:v>
                </c:pt>
                <c:pt idx="54">
                  <c:v>6000</c:v>
                </c:pt>
                <c:pt idx="55">
                  <c:v>7000</c:v>
                </c:pt>
                <c:pt idx="56">
                  <c:v>8000</c:v>
                </c:pt>
                <c:pt idx="57">
                  <c:v>9000</c:v>
                </c:pt>
                <c:pt idx="58">
                  <c:v>10000</c:v>
                </c:pt>
                <c:pt idx="59">
                  <c:v>11000</c:v>
                </c:pt>
                <c:pt idx="60">
                  <c:v>12000</c:v>
                </c:pt>
                <c:pt idx="61">
                  <c:v>13000</c:v>
                </c:pt>
                <c:pt idx="62">
                  <c:v>14000</c:v>
                </c:pt>
                <c:pt idx="63">
                  <c:v>15000</c:v>
                </c:pt>
                <c:pt idx="64">
                  <c:v>16000</c:v>
                </c:pt>
                <c:pt idx="65">
                  <c:v>17000</c:v>
                </c:pt>
                <c:pt idx="66">
                  <c:v>18000</c:v>
                </c:pt>
                <c:pt idx="67">
                  <c:v>19000</c:v>
                </c:pt>
                <c:pt idx="68">
                  <c:v>20000</c:v>
                </c:pt>
                <c:pt idx="69">
                  <c:v>22000</c:v>
                </c:pt>
                <c:pt idx="70">
                  <c:v>24000</c:v>
                </c:pt>
                <c:pt idx="71">
                  <c:v>25000</c:v>
                </c:pt>
                <c:pt idx="72">
                  <c:v>26000</c:v>
                </c:pt>
                <c:pt idx="73">
                  <c:v>27000</c:v>
                </c:pt>
                <c:pt idx="74">
                  <c:v>28000</c:v>
                </c:pt>
                <c:pt idx="75">
                  <c:v>29000</c:v>
                </c:pt>
                <c:pt idx="76">
                  <c:v>30000</c:v>
                </c:pt>
                <c:pt idx="77">
                  <c:v>31000</c:v>
                </c:pt>
                <c:pt idx="78">
                  <c:v>32000</c:v>
                </c:pt>
                <c:pt idx="79">
                  <c:v>33000</c:v>
                </c:pt>
                <c:pt idx="80">
                  <c:v>34000</c:v>
                </c:pt>
                <c:pt idx="81">
                  <c:v>35000</c:v>
                </c:pt>
                <c:pt idx="82">
                  <c:v>36000</c:v>
                </c:pt>
              </c:numCache>
            </c:numRef>
          </c:xVal>
          <c:yVal>
            <c:numRef>
              <c:f>errors!$BF$2:$BF$123</c:f>
              <c:numCache>
                <c:formatCode>General</c:formatCode>
                <c:ptCount val="122"/>
                <c:pt idx="0">
                  <c:v>-9.2251904746085869E-2</c:v>
                </c:pt>
                <c:pt idx="1">
                  <c:v>-9.0345541897573017E-2</c:v>
                </c:pt>
                <c:pt idx="2">
                  <c:v>-8.7297540848570068E-2</c:v>
                </c:pt>
                <c:pt idx="3">
                  <c:v>-8.3090002880380223E-2</c:v>
                </c:pt>
                <c:pt idx="4">
                  <c:v>-7.770969043162318E-2</c:v>
                </c:pt>
                <c:pt idx="5">
                  <c:v>-7.1149827740056917E-2</c:v>
                </c:pt>
                <c:pt idx="6">
                  <c:v>-6.3412647517999507E-2</c:v>
                </c:pt>
                <c:pt idx="7">
                  <c:v>-5.451292274069798E-2</c:v>
                </c:pt>
                <c:pt idx="8">
                  <c:v>-4.4482782208180929E-2</c:v>
                </c:pt>
                <c:pt idx="9">
                  <c:v>-3.3378163734413671E-2</c:v>
                </c:pt>
                <c:pt idx="10">
                  <c:v>-2.1287273235880016E-2</c:v>
                </c:pt>
                <c:pt idx="11">
                  <c:v>-8.341313042698386E-3</c:v>
                </c:pt>
                <c:pt idx="12">
                  <c:v>5.2726186717875698E-3</c:v>
                </c:pt>
                <c:pt idx="13">
                  <c:v>1.9297379169985494E-2</c:v>
                </c:pt>
                <c:pt idx="14">
                  <c:v>3.3392839963217916E-2</c:v>
                </c:pt>
                <c:pt idx="15">
                  <c:v>4.7128982873050701E-2</c:v>
                </c:pt>
                <c:pt idx="16">
                  <c:v>5.9992588707190257E-2</c:v>
                </c:pt>
                <c:pt idx="17">
                  <c:v>7.1416270562969689E-2</c:v>
                </c:pt>
                <c:pt idx="18">
                  <c:v>8.0834875159690095E-2</c:v>
                </c:pt>
                <c:pt idx="19">
                  <c:v>8.7763206097768304E-2</c:v>
                </c:pt>
                <c:pt idx="20">
                  <c:v>9.187422300682907E-2</c:v>
                </c:pt>
                <c:pt idx="21">
                  <c:v>9.3049412465649795E-2</c:v>
                </c:pt>
                <c:pt idx="22">
                  <c:v>9.1382374218350035E-2</c:v>
                </c:pt>
                <c:pt idx="23">
                  <c:v>8.7138372641124576E-2</c:v>
                </c:pt>
                <c:pt idx="24">
                  <c:v>8.0690570489504926E-2</c:v>
                </c:pt>
                <c:pt idx="25">
                  <c:v>7.2456688501267574E-2</c:v>
                </c:pt>
                <c:pt idx="26">
                  <c:v>6.2850872172678249E-2</c:v>
                </c:pt>
                <c:pt idx="27">
                  <c:v>5.2254458371423299E-2</c:v>
                </c:pt>
                <c:pt idx="28">
                  <c:v>4.1002485832001626E-2</c:v>
                </c:pt>
                <c:pt idx="29">
                  <c:v>2.9380715581022739E-2</c:v>
                </c:pt>
                <c:pt idx="30">
                  <c:v>1.7628531657663149E-2</c:v>
                </c:pt>
                <c:pt idx="31">
                  <c:v>5.9445030809102059E-3</c:v>
                </c:pt>
                <c:pt idx="32">
                  <c:v>-5.5073143159352226E-3</c:v>
                </c:pt>
                <c:pt idx="33">
                  <c:v>-1.6591334085084758E-2</c:v>
                </c:pt>
                <c:pt idx="34">
                  <c:v>-2.7195083995015603E-2</c:v>
                </c:pt>
                <c:pt idx="35">
                  <c:v>-3.7224662364621242E-2</c:v>
                </c:pt>
                <c:pt idx="36">
                  <c:v>-4.6600982306284212E-2</c:v>
                </c:pt>
                <c:pt idx="37">
                  <c:v>-5.5256720347389834E-2</c:v>
                </c:pt>
                <c:pt idx="38">
                  <c:v>-6.3133866446406131E-2</c:v>
                </c:pt>
                <c:pt idx="39">
                  <c:v>-7.0181771054846159E-2</c:v>
                </c:pt>
                <c:pt idx="40">
                  <c:v>-7.6355593469647959E-2</c:v>
                </c:pt>
                <c:pt idx="41">
                  <c:v>-8.1615071550354676E-2</c:v>
                </c:pt>
                <c:pt idx="42">
                  <c:v>-8.592355328912013E-2</c:v>
                </c:pt>
                <c:pt idx="43">
                  <c:v>-8.9247251776422787E-2</c:v>
                </c:pt>
                <c:pt idx="44">
                  <c:v>-9.1554702852611761E-2</c:v>
                </c:pt>
                <c:pt idx="45">
                  <c:v>-9.2816417197034998E-2</c:v>
                </c:pt>
                <c:pt idx="46">
                  <c:v>-9.3004726881798408E-2</c:v>
                </c:pt>
                <c:pt idx="47">
                  <c:v>-9.2093834243353226E-2</c:v>
                </c:pt>
                <c:pt idx="48">
                  <c:v>-9.0060082952065287E-2</c:v>
                </c:pt>
                <c:pt idx="49">
                  <c:v>-8.6882490862328243E-2</c:v>
                </c:pt>
                <c:pt idx="50">
                  <c:v>-8.254361258113771E-2</c:v>
                </c:pt>
                <c:pt idx="51">
                  <c:v>-7.0338253754331059E-2</c:v>
                </c:pt>
                <c:pt idx="52">
                  <c:v>-5.3440472128945857E-2</c:v>
                </c:pt>
                <c:pt idx="53">
                  <c:v>-4.3286180204806061E-2</c:v>
                </c:pt>
                <c:pt idx="54">
                  <c:v>-3.2065542009313552E-2</c:v>
                </c:pt>
                <c:pt idx="55">
                  <c:v>-1.9871020665582256E-2</c:v>
                </c:pt>
                <c:pt idx="56">
                  <c:v>-6.8394258138915389E-3</c:v>
                </c:pt>
                <c:pt idx="57">
                  <c:v>6.8349791602258011E-3</c:v>
                </c:pt>
                <c:pt idx="58">
                  <c:v>2.0886304852701237E-2</c:v>
                </c:pt>
                <c:pt idx="59">
                  <c:v>3.4964481418542324E-2</c:v>
                </c:pt>
                <c:pt idx="60">
                  <c:v>4.8629460337362158E-2</c:v>
                </c:pt>
                <c:pt idx="61">
                  <c:v>6.1359991207897903E-2</c:v>
                </c:pt>
                <c:pt idx="62">
                  <c:v>7.2585621526870647E-2</c:v>
                </c:pt>
                <c:pt idx="63">
                  <c:v>8.1746069365763049E-2</c:v>
                </c:pt>
                <c:pt idx="64">
                  <c:v>8.8370292113433252E-2</c:v>
                </c:pt>
                <c:pt idx="65">
                  <c:v>9.2152957072538649E-2</c:v>
                </c:pt>
                <c:pt idx="66">
                  <c:v>9.3000153612519204E-2</c:v>
                </c:pt>
                <c:pt idx="67">
                  <c:v>9.1027460173277688E-2</c:v>
                </c:pt>
                <c:pt idx="68">
                  <c:v>8.6515639038658387E-2</c:v>
                </c:pt>
                <c:pt idx="69">
                  <c:v>7.1437396912579887E-2</c:v>
                </c:pt>
                <c:pt idx="70">
                  <c:v>5.1015975237848038E-2</c:v>
                </c:pt>
                <c:pt idx="71">
                  <c:v>3.9709048185656896E-2</c:v>
                </c:pt>
                <c:pt idx="72">
                  <c:v>2.8061472276246287E-2</c:v>
                </c:pt>
                <c:pt idx="73">
                  <c:v>1.630773721486703E-2</c:v>
                </c:pt>
                <c:pt idx="74">
                  <c:v>4.6422145929515823E-3</c:v>
                </c:pt>
                <c:pt idx="75">
                  <c:v>-6.7745327947512299E-3</c:v>
                </c:pt>
                <c:pt idx="76">
                  <c:v>-1.7809770679319891E-2</c:v>
                </c:pt>
                <c:pt idx="77">
                  <c:v>-2.8353327076265554E-2</c:v>
                </c:pt>
                <c:pt idx="78">
                  <c:v>-3.8313140057044268E-2</c:v>
                </c:pt>
                <c:pt idx="79">
                  <c:v>-4.761158597671749E-2</c:v>
                </c:pt>
                <c:pt idx="80">
                  <c:v>-5.6182501008775643E-2</c:v>
                </c:pt>
                <c:pt idx="81">
                  <c:v>-6.3968792185055412E-2</c:v>
                </c:pt>
                <c:pt idx="82">
                  <c:v>-7.0920534131894961E-2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49-4A85-8BD7-B6161EEBE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4704"/>
        <c:axId val="1"/>
      </c:scatterChart>
      <c:valAx>
        <c:axId val="7229047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05520658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4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921450151057402"/>
          <c:y val="0.9269662921348315"/>
          <c:w val="0.67069486404833834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Quad. + LiTE residuals</a:t>
            </a:r>
          </a:p>
        </c:rich>
      </c:tx>
      <c:layout>
        <c:manualLayout>
          <c:xMode val="edge"/>
          <c:yMode val="edge"/>
          <c:x val="0.31570996978851962"/>
          <c:y val="3.4090824117070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errors!$AH$20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plus>
            <c:minus>
              <c:numRef>
                <c:f>errors!$D$21:$D$971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48">
                    <c:v>4.0000000000000002E-4</c:v>
                  </c:pt>
                  <c:pt idx="49">
                    <c:v>4.0000000000000002E-4</c:v>
                  </c:pt>
                  <c:pt idx="50">
                    <c:v>4.0000000000000002E-4</c:v>
                  </c:pt>
                  <c:pt idx="51">
                    <c:v>4.0000000000000002E-4</c:v>
                  </c:pt>
                  <c:pt idx="52">
                    <c:v>5.0000000000000001E-4</c:v>
                  </c:pt>
                  <c:pt idx="53">
                    <c:v>4.0000000000000002E-4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1.1000000000000001E-3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6.9999999999999999E-4</c:v>
                  </c:pt>
                  <c:pt idx="64">
                    <c:v>2.9999999999999997E-4</c:v>
                  </c:pt>
                  <c:pt idx="65">
                    <c:v>2.0000000000000001E-4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errors!$F$21:$F$971</c:f>
              <c:numCache>
                <c:formatCode>General</c:formatCode>
                <c:ptCount val="951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0</c:v>
                </c:pt>
                <c:pt idx="12">
                  <c:v>-416</c:v>
                </c:pt>
                <c:pt idx="13">
                  <c:v>-11821</c:v>
                </c:pt>
                <c:pt idx="14">
                  <c:v>-11763.5</c:v>
                </c:pt>
                <c:pt idx="15">
                  <c:v>-27225</c:v>
                </c:pt>
                <c:pt idx="16">
                  <c:v>347</c:v>
                </c:pt>
                <c:pt idx="17">
                  <c:v>-12666</c:v>
                </c:pt>
                <c:pt idx="18">
                  <c:v>-12666</c:v>
                </c:pt>
                <c:pt idx="19">
                  <c:v>-12677</c:v>
                </c:pt>
                <c:pt idx="20">
                  <c:v>-27229.5</c:v>
                </c:pt>
                <c:pt idx="21">
                  <c:v>-27194</c:v>
                </c:pt>
                <c:pt idx="22">
                  <c:v>1205</c:v>
                </c:pt>
                <c:pt idx="23">
                  <c:v>446.5</c:v>
                </c:pt>
                <c:pt idx="24">
                  <c:v>1939</c:v>
                </c:pt>
                <c:pt idx="25">
                  <c:v>-14968</c:v>
                </c:pt>
                <c:pt idx="26">
                  <c:v>2890</c:v>
                </c:pt>
                <c:pt idx="27">
                  <c:v>-25611.5</c:v>
                </c:pt>
                <c:pt idx="28">
                  <c:v>-14921.5</c:v>
                </c:pt>
                <c:pt idx="29">
                  <c:v>-25611.5</c:v>
                </c:pt>
                <c:pt idx="30">
                  <c:v>-25611.5</c:v>
                </c:pt>
                <c:pt idx="31">
                  <c:v>-25611.5</c:v>
                </c:pt>
                <c:pt idx="32">
                  <c:v>-491.5</c:v>
                </c:pt>
                <c:pt idx="33">
                  <c:v>-26382.5</c:v>
                </c:pt>
                <c:pt idx="34">
                  <c:v>2717</c:v>
                </c:pt>
                <c:pt idx="35">
                  <c:v>-15836.5</c:v>
                </c:pt>
                <c:pt idx="36">
                  <c:v>-15836.5</c:v>
                </c:pt>
                <c:pt idx="37">
                  <c:v>-22327</c:v>
                </c:pt>
                <c:pt idx="38">
                  <c:v>-22347</c:v>
                </c:pt>
                <c:pt idx="39">
                  <c:v>-22336</c:v>
                </c:pt>
                <c:pt idx="40">
                  <c:v>-22325</c:v>
                </c:pt>
                <c:pt idx="41">
                  <c:v>-22338</c:v>
                </c:pt>
                <c:pt idx="42">
                  <c:v>-22334</c:v>
                </c:pt>
                <c:pt idx="43">
                  <c:v>-22342.5</c:v>
                </c:pt>
                <c:pt idx="44">
                  <c:v>-22329.5</c:v>
                </c:pt>
                <c:pt idx="45">
                  <c:v>-22331.5</c:v>
                </c:pt>
                <c:pt idx="46">
                  <c:v>-22320.5</c:v>
                </c:pt>
                <c:pt idx="47">
                  <c:v>-22340.5</c:v>
                </c:pt>
                <c:pt idx="48">
                  <c:v>-13455.5</c:v>
                </c:pt>
                <c:pt idx="49">
                  <c:v>-13453</c:v>
                </c:pt>
                <c:pt idx="50">
                  <c:v>-13451</c:v>
                </c:pt>
                <c:pt idx="51">
                  <c:v>-13384.5</c:v>
                </c:pt>
                <c:pt idx="52">
                  <c:v>1229.5</c:v>
                </c:pt>
                <c:pt idx="53">
                  <c:v>1234</c:v>
                </c:pt>
                <c:pt idx="54">
                  <c:v>2215</c:v>
                </c:pt>
                <c:pt idx="55">
                  <c:v>2932.5</c:v>
                </c:pt>
                <c:pt idx="56">
                  <c:v>3512</c:v>
                </c:pt>
                <c:pt idx="57">
                  <c:v>3615</c:v>
                </c:pt>
                <c:pt idx="58">
                  <c:v>3635</c:v>
                </c:pt>
                <c:pt idx="59">
                  <c:v>4480</c:v>
                </c:pt>
                <c:pt idx="60">
                  <c:v>5222</c:v>
                </c:pt>
                <c:pt idx="61">
                  <c:v>6149.5</c:v>
                </c:pt>
                <c:pt idx="62">
                  <c:v>6838.5</c:v>
                </c:pt>
                <c:pt idx="63">
                  <c:v>7011.5</c:v>
                </c:pt>
                <c:pt idx="64">
                  <c:v>7807.5</c:v>
                </c:pt>
                <c:pt idx="65">
                  <c:v>8470.5</c:v>
                </c:pt>
                <c:pt idx="66">
                  <c:v>8526.5</c:v>
                </c:pt>
                <c:pt idx="67">
                  <c:v>8531</c:v>
                </c:pt>
                <c:pt idx="68">
                  <c:v>8577.5</c:v>
                </c:pt>
                <c:pt idx="69">
                  <c:v>11064</c:v>
                </c:pt>
                <c:pt idx="70">
                  <c:v>11068.5</c:v>
                </c:pt>
                <c:pt idx="71">
                  <c:v>11719.5</c:v>
                </c:pt>
                <c:pt idx="72">
                  <c:v>9369</c:v>
                </c:pt>
                <c:pt idx="73">
                  <c:v>12626.5</c:v>
                </c:pt>
                <c:pt idx="74">
                  <c:v>12626.5</c:v>
                </c:pt>
                <c:pt idx="75">
                  <c:v>12626.5</c:v>
                </c:pt>
              </c:numCache>
            </c:numRef>
          </c:xVal>
          <c:yVal>
            <c:numRef>
              <c:f>errors!$AJ$21:$AJ$971</c:f>
              <c:numCache>
                <c:formatCode>General</c:formatCode>
                <c:ptCount val="951"/>
                <c:pt idx="0">
                  <c:v>-7.3887572081426933E-3</c:v>
                </c:pt>
                <c:pt idx="1">
                  <c:v>-5.1908989943749706E-4</c:v>
                </c:pt>
                <c:pt idx="2">
                  <c:v>9.9208262043866124E-3</c:v>
                </c:pt>
                <c:pt idx="3">
                  <c:v>-4.969195101181767E-3</c:v>
                </c:pt>
                <c:pt idx="4">
                  <c:v>2.3879974837537565E-2</c:v>
                </c:pt>
                <c:pt idx="5">
                  <c:v>-9.6903752082749817E-3</c:v>
                </c:pt>
                <c:pt idx="6">
                  <c:v>-3.3122125204917419E-3</c:v>
                </c:pt>
                <c:pt idx="7">
                  <c:v>1.4280382801919234E-2</c:v>
                </c:pt>
                <c:pt idx="8">
                  <c:v>-1.4907571566876943E-2</c:v>
                </c:pt>
                <c:pt idx="9">
                  <c:v>-1.89198707781012E-2</c:v>
                </c:pt>
                <c:pt idx="10">
                  <c:v>1.0298138611805507E-2</c:v>
                </c:pt>
                <c:pt idx="11">
                  <c:v>1.9338481755045989E-3</c:v>
                </c:pt>
                <c:pt idx="12">
                  <c:v>-8.148271044687197E-3</c:v>
                </c:pt>
                <c:pt idx="13">
                  <c:v>-2.8423935016380492E-3</c:v>
                </c:pt>
                <c:pt idx="14">
                  <c:v>-2.6306839986081215E-3</c:v>
                </c:pt>
                <c:pt idx="15">
                  <c:v>-1.4881763923936808E-3</c:v>
                </c:pt>
                <c:pt idx="16">
                  <c:v>-8.6948474417686272E-4</c:v>
                </c:pt>
                <c:pt idx="17">
                  <c:v>-3.9443086808605976E-3</c:v>
                </c:pt>
                <c:pt idx="18">
                  <c:v>-3.8443086833868101E-3</c:v>
                </c:pt>
                <c:pt idx="19">
                  <c:v>-3.0413818848729762E-3</c:v>
                </c:pt>
                <c:pt idx="20">
                  <c:v>3.2306848908002228E-4</c:v>
                </c:pt>
                <c:pt idx="21">
                  <c:v>4.1374781503598912E-4</c:v>
                </c:pt>
                <c:pt idx="22">
                  <c:v>-7.7761271314324976E-4</c:v>
                </c:pt>
                <c:pt idx="23">
                  <c:v>2.1208022830058459E-3</c:v>
                </c:pt>
                <c:pt idx="24">
                  <c:v>3.2596010614888149E-4</c:v>
                </c:pt>
                <c:pt idx="25">
                  <c:v>-1.5128413994198939E-3</c:v>
                </c:pt>
                <c:pt idx="26">
                  <c:v>-8.7984632544324537E-4</c:v>
                </c:pt>
                <c:pt idx="27">
                  <c:v>-1.3718342574710468E-3</c:v>
                </c:pt>
                <c:pt idx="28">
                  <c:v>2.8214932544452925E-3</c:v>
                </c:pt>
                <c:pt idx="29">
                  <c:v>-9.7183425302398152E-4</c:v>
                </c:pt>
                <c:pt idx="30">
                  <c:v>-5.7183425585287384E-4</c:v>
                </c:pt>
                <c:pt idx="31">
                  <c:v>-5.7183425585287384E-4</c:v>
                </c:pt>
                <c:pt idx="32">
                  <c:v>1.4306293632059652E-2</c:v>
                </c:pt>
                <c:pt idx="33">
                  <c:v>5.1562958662000197E-3</c:v>
                </c:pt>
                <c:pt idx="34">
                  <c:v>6.1439146257036281E-3</c:v>
                </c:pt>
                <c:pt idx="35">
                  <c:v>4.4512498498489768E-3</c:v>
                </c:pt>
                <c:pt idx="36">
                  <c:v>4.6512498520725094E-3</c:v>
                </c:pt>
                <c:pt idx="37">
                  <c:v>-1.878447710092504E-3</c:v>
                </c:pt>
                <c:pt idx="38">
                  <c:v>-1.6081116056326922E-3</c:v>
                </c:pt>
                <c:pt idx="39">
                  <c:v>-1.4418504148330583E-3</c:v>
                </c:pt>
                <c:pt idx="40">
                  <c:v>-1.3754573625993985E-3</c:v>
                </c:pt>
                <c:pt idx="41">
                  <c:v>-1.0448168163400967E-3</c:v>
                </c:pt>
                <c:pt idx="42">
                  <c:v>-4.3887965334298701E-4</c:v>
                </c:pt>
                <c:pt idx="43">
                  <c:v>1.2352474049320133E-4</c:v>
                </c:pt>
                <c:pt idx="44">
                  <c:v>1.9282047066739028E-4</c:v>
                </c:pt>
                <c:pt idx="45">
                  <c:v>7.898399128406508E-4</c:v>
                </c:pt>
                <c:pt idx="46">
                  <c:v>1.356286795660161E-3</c:v>
                </c:pt>
                <c:pt idx="47">
                  <c:v>1.8264813240830569E-3</c:v>
                </c:pt>
                <c:pt idx="48">
                  <c:v>3.0562261500331478E-3</c:v>
                </c:pt>
                <c:pt idx="49">
                  <c:v>9.922029866294077E-4</c:v>
                </c:pt>
                <c:pt idx="50">
                  <c:v>1.5009839238767711E-3</c:v>
                </c:pt>
                <c:pt idx="51">
                  <c:v>2.1767214350214281E-4</c:v>
                </c:pt>
                <c:pt idx="52">
                  <c:v>-4.8445611679011347E-4</c:v>
                </c:pt>
                <c:pt idx="53">
                  <c:v>-6.5340628781510035E-5</c:v>
                </c:pt>
                <c:pt idx="54">
                  <c:v>3.4376576950077425E-3</c:v>
                </c:pt>
                <c:pt idx="55">
                  <c:v>-6.4910015301036794E-4</c:v>
                </c:pt>
                <c:pt idx="56">
                  <c:v>-9.953907526029572E-3</c:v>
                </c:pt>
                <c:pt idx="57">
                  <c:v>-4.3673672103791417E-3</c:v>
                </c:pt>
                <c:pt idx="58">
                  <c:v>-4.4191525496780487E-3</c:v>
                </c:pt>
                <c:pt idx="59">
                  <c:v>-3.7389342891866531E-3</c:v>
                </c:pt>
                <c:pt idx="60">
                  <c:v>4.4033358222376751E-3</c:v>
                </c:pt>
                <c:pt idx="61">
                  <c:v>1.4125970891216491E-3</c:v>
                </c:pt>
                <c:pt idx="62">
                  <c:v>-2.1492893411995638E-3</c:v>
                </c:pt>
                <c:pt idx="63">
                  <c:v>-1.2743814353359147E-3</c:v>
                </c:pt>
                <c:pt idx="64">
                  <c:v>8.5376120126308408E-4</c:v>
                </c:pt>
                <c:pt idx="65">
                  <c:v>5.830882664408267E-3</c:v>
                </c:pt>
                <c:pt idx="66">
                  <c:v>4.3061042169167396E-3</c:v>
                </c:pt>
                <c:pt idx="67">
                  <c:v>-1.9869434221111981E-3</c:v>
                </c:pt>
                <c:pt idx="68">
                  <c:v>4.2517054866826262E-3</c:v>
                </c:pt>
                <c:pt idx="69">
                  <c:v>-8.0570075070090577E-3</c:v>
                </c:pt>
                <c:pt idx="70">
                  <c:v>-5.9438306291893367E-3</c:v>
                </c:pt>
                <c:pt idx="71">
                  <c:v>2.647873316538929E-3</c:v>
                </c:pt>
                <c:pt idx="72">
                  <c:v>1.0207231192017677E-3</c:v>
                </c:pt>
                <c:pt idx="73">
                  <c:v>9.9684276608584532E-4</c:v>
                </c:pt>
                <c:pt idx="74">
                  <c:v>1.0968425962126077E-3</c:v>
                </c:pt>
                <c:pt idx="75">
                  <c:v>1.4968428480422319E-3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7E-4E41-B62E-49D16EA1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4590456"/>
        <c:axId val="1"/>
      </c:scatterChart>
      <c:valAx>
        <c:axId val="80459045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03924295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590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359516616314205"/>
          <c:y val="0.92592592592592593"/>
          <c:w val="0.61631419939577048"/>
          <c:h val="0.982905982905982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2'!$H$21:$H$974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0-484B-B8CB-93914F699A6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0">
                  <c:v>-0.3862543499963067</c:v>
                </c:pt>
                <c:pt idx="1">
                  <c:v>-0.37911320000057458</c:v>
                </c:pt>
                <c:pt idx="2">
                  <c:v>-0.36860940000042319</c:v>
                </c:pt>
                <c:pt idx="3">
                  <c:v>-0.3834834499975841</c:v>
                </c:pt>
                <c:pt idx="4">
                  <c:v>-0.35407520000080694</c:v>
                </c:pt>
                <c:pt idx="5">
                  <c:v>-0.38743785000042408</c:v>
                </c:pt>
                <c:pt idx="6">
                  <c:v>-0.38013275000048452</c:v>
                </c:pt>
                <c:pt idx="7">
                  <c:v>-0.35998074999952223</c:v>
                </c:pt>
                <c:pt idx="8">
                  <c:v>-0.36558994999722927</c:v>
                </c:pt>
                <c:pt idx="9">
                  <c:v>-0.36945639999612467</c:v>
                </c:pt>
                <c:pt idx="10">
                  <c:v>-0.33887659999891184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90-484B-B8CB-93914F699A6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90-484B-B8CB-93914F699A6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90-484B-B8CB-93914F699A66}"/>
            </c:ext>
          </c:extLst>
        </c:ser>
        <c:ser>
          <c:idx val="9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2'!$AX$2:$AX$126</c:f>
              <c:numCache>
                <c:formatCode>General</c:formatCode>
                <c:ptCount val="125"/>
                <c:pt idx="0">
                  <c:v>-0.47192064390033583</c:v>
                </c:pt>
                <c:pt idx="1">
                  <c:v>-0.4351233276636442</c:v>
                </c:pt>
                <c:pt idx="2">
                  <c:v>-0.39957539348414545</c:v>
                </c:pt>
                <c:pt idx="3">
                  <c:v>-0.36533767319158222</c:v>
                </c:pt>
                <c:pt idx="4">
                  <c:v>-0.33246605969253673</c:v>
                </c:pt>
                <c:pt idx="5">
                  <c:v>-0.30101101243259604</c:v>
                </c:pt>
                <c:pt idx="6">
                  <c:v>-0.27101709506346106</c:v>
                </c:pt>
                <c:pt idx="7">
                  <c:v>-0.24252255232904119</c:v>
                </c:pt>
                <c:pt idx="8">
                  <c:v>-0.21555893299941184</c:v>
                </c:pt>
                <c:pt idx="9">
                  <c:v>-0.1901507653153523</c:v>
                </c:pt>
                <c:pt idx="10">
                  <c:v>-0.16631529085653046</c:v>
                </c:pt>
                <c:pt idx="11">
                  <c:v>-0.14406226201812369</c:v>
                </c:pt>
                <c:pt idx="12">
                  <c:v>-0.12339380738624411</c:v>
                </c:pt>
                <c:pt idx="13">
                  <c:v>-0.10430436826207973</c:v>
                </c:pt>
                <c:pt idx="14">
                  <c:v>-8.6780708425373859E-2</c:v>
                </c:pt>
                <c:pt idx="15">
                  <c:v>-7.0801997983021364E-2</c:v>
                </c:pt>
                <c:pt idx="16">
                  <c:v>-5.6339970856145921E-2</c:v>
                </c:pt>
                <c:pt idx="17">
                  <c:v>-4.3359154159919117E-2</c:v>
                </c:pt>
                <c:pt idx="18">
                  <c:v>-3.1817166466421298E-2</c:v>
                </c:pt>
                <c:pt idx="19">
                  <c:v>-2.1665080752680088E-2</c:v>
                </c:pt>
                <c:pt idx="20">
                  <c:v>-1.2847846761137344E-2</c:v>
                </c:pt>
                <c:pt idx="21">
                  <c:v>-5.3047665706235925E-3</c:v>
                </c:pt>
                <c:pt idx="22">
                  <c:v>1.0299835816247188E-3</c:v>
                </c:pt>
                <c:pt idx="23">
                  <c:v>6.2267927539998852E-3</c:v>
                </c:pt>
                <c:pt idx="24">
                  <c:v>1.0360023925356829E-2</c:v>
                </c:pt>
                <c:pt idx="25">
                  <c:v>1.3507399851311691E-2</c:v>
                </c:pt>
                <c:pt idx="26">
                  <c:v>1.5749374183021463E-2</c:v>
                </c:pt>
                <c:pt idx="27">
                  <c:v>1.7168495667522869E-2</c:v>
                </c:pt>
                <c:pt idx="28">
                  <c:v>1.7848772873711734E-2</c:v>
                </c:pt>
                <c:pt idx="29">
                  <c:v>1.7875046373807674E-2</c:v>
                </c:pt>
                <c:pt idx="30">
                  <c:v>1.7332374683556074E-2</c:v>
                </c:pt>
                <c:pt idx="31">
                  <c:v>1.6305439553951872E-2</c:v>
                </c:pt>
                <c:pt idx="32">
                  <c:v>1.4877975441542655E-2</c:v>
                </c:pt>
                <c:pt idx="33">
                  <c:v>1.3132227190924071E-2</c:v>
                </c:pt>
                <c:pt idx="34">
                  <c:v>1.1148439167276952E-2</c:v>
                </c:pt>
                <c:pt idx="35">
                  <c:v>9.0043783012160039E-3</c:v>
                </c:pt>
                <c:pt idx="36">
                  <c:v>6.7748927718831314E-3</c:v>
                </c:pt>
                <c:pt idx="37">
                  <c:v>4.5315073724775806E-3</c:v>
                </c:pt>
                <c:pt idx="38">
                  <c:v>2.3420559868618657E-3</c:v>
                </c:pt>
                <c:pt idx="39">
                  <c:v>2.7035106447341473E-4</c:v>
                </c:pt>
                <c:pt idx="40">
                  <c:v>-1.6241104818972701E-3</c:v>
                </c:pt>
                <c:pt idx="41">
                  <c:v>-3.2864059131935408E-3</c:v>
                </c:pt>
                <c:pt idx="42">
                  <c:v>-4.6664110966091743E-3</c:v>
                </c:pt>
                <c:pt idx="43">
                  <c:v>-5.7189922204423371E-3</c:v>
                </c:pt>
                <c:pt idx="44">
                  <c:v>-6.4041664326123238E-3</c:v>
                </c:pt>
                <c:pt idx="45">
                  <c:v>-6.6872331324039913E-3</c:v>
                </c:pt>
                <c:pt idx="46">
                  <c:v>-6.5388776735525178E-3</c:v>
                </c:pt>
                <c:pt idx="47">
                  <c:v>-5.9352492125785694E-3</c:v>
                </c:pt>
                <c:pt idx="48">
                  <c:v>-4.8580143663979614E-3</c:v>
                </c:pt>
                <c:pt idx="49">
                  <c:v>-3.2943882346727626E-3</c:v>
                </c:pt>
                <c:pt idx="50">
                  <c:v>-1.2371442019156464E-3</c:v>
                </c:pt>
                <c:pt idx="51">
                  <c:v>1.3153962315621825E-3</c:v>
                </c:pt>
                <c:pt idx="52">
                  <c:v>4.3593925261060373E-3</c:v>
                </c:pt>
                <c:pt idx="53">
                  <c:v>7.8855322219642809E-3</c:v>
                </c:pt>
                <c:pt idx="54">
                  <c:v>1.1879095444418647E-2</c:v>
                </c:pt>
                <c:pt idx="55">
                  <c:v>1.6320036349313921E-2</c:v>
                </c:pt>
                <c:pt idx="56">
                  <c:v>2.1183081274052912E-2</c:v>
                </c:pt>
                <c:pt idx="57">
                  <c:v>2.6437843564493524E-2</c:v>
                </c:pt>
                <c:pt idx="58">
                  <c:v>3.2048955244170452E-2</c:v>
                </c:pt>
                <c:pt idx="59">
                  <c:v>3.7976215874776814E-2</c:v>
                </c:pt>
                <c:pt idx="60">
                  <c:v>4.4174759121775653E-2</c:v>
                </c:pt>
                <c:pt idx="61">
                  <c:v>5.0595237682219421E-2</c:v>
                </c:pt>
                <c:pt idx="62">
                  <c:v>5.7184027349103897E-2</c:v>
                </c:pt>
                <c:pt idx="63">
                  <c:v>6.3883451073504863E-2</c:v>
                </c:pt>
                <c:pt idx="64">
                  <c:v>7.0632023937898025E-2</c:v>
                </c:pt>
                <c:pt idx="65">
                  <c:v>7.7364719966902903E-2</c:v>
                </c:pt>
                <c:pt idx="66">
                  <c:v>8.4013261670716655E-2</c:v>
                </c:pt>
                <c:pt idx="67">
                  <c:v>9.0506433137310743E-2</c:v>
                </c:pt>
                <c:pt idx="68">
                  <c:v>9.6770417357955579E-2</c:v>
                </c:pt>
                <c:pt idx="69">
                  <c:v>0.10272915828317333</c:v>
                </c:pt>
                <c:pt idx="70">
                  <c:v>0.1083047478599196</c:v>
                </c:pt>
                <c:pt idx="71">
                  <c:v>0.11798807701161546</c:v>
                </c:pt>
                <c:pt idx="72">
                  <c:v>0.12517636008365904</c:v>
                </c:pt>
                <c:pt idx="73">
                  <c:v>0.12763293355983529</c:v>
                </c:pt>
                <c:pt idx="74">
                  <c:v>0.12922473844686702</c:v>
                </c:pt>
                <c:pt idx="75">
                  <c:v>0.12987372136280823</c:v>
                </c:pt>
                <c:pt idx="76">
                  <c:v>0.12950387424094756</c:v>
                </c:pt>
                <c:pt idx="77">
                  <c:v>0.1280417881426521</c:v>
                </c:pt>
                <c:pt idx="78">
                  <c:v>0.12541720898491987</c:v>
                </c:pt>
                <c:pt idx="79">
                  <c:v>0.12156358964876618</c:v>
                </c:pt>
                <c:pt idx="80">
                  <c:v>0.11641863241674971</c:v>
                </c:pt>
                <c:pt idx="81">
                  <c:v>0.10992481525572947</c:v>
                </c:pt>
                <c:pt idx="82">
                  <c:v>0.10202989513818983</c:v>
                </c:pt>
                <c:pt idx="83">
                  <c:v>9.2687381404691405E-2</c:v>
                </c:pt>
                <c:pt idx="84">
                  <c:v>8.1856972131141431E-2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90-484B-B8CB-93914F69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920784"/>
        <c:axId val="1"/>
      </c:scatterChart>
      <c:valAx>
        <c:axId val="71592078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18261353694428"/>
              <c:y val="0.84571428571428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5920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93939393939393"/>
          <c:y val="0.92571428571428571"/>
          <c:w val="0.43484848484848487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9557986667595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4355403005456"/>
          <c:y val="0.13960152800460737"/>
          <c:w val="0.81858524985200298"/>
          <c:h val="0.65242346761336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2'!$H$21:$H$974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E-4FA9-80D0-C4FFB34C4239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0">
                  <c:v>-0.3862543499963067</c:v>
                </c:pt>
                <c:pt idx="1">
                  <c:v>-0.37911320000057458</c:v>
                </c:pt>
                <c:pt idx="2">
                  <c:v>-0.36860940000042319</c:v>
                </c:pt>
                <c:pt idx="3">
                  <c:v>-0.3834834499975841</c:v>
                </c:pt>
                <c:pt idx="4">
                  <c:v>-0.35407520000080694</c:v>
                </c:pt>
                <c:pt idx="5">
                  <c:v>-0.38743785000042408</c:v>
                </c:pt>
                <c:pt idx="6">
                  <c:v>-0.38013275000048452</c:v>
                </c:pt>
                <c:pt idx="7">
                  <c:v>-0.35998074999952223</c:v>
                </c:pt>
                <c:pt idx="8">
                  <c:v>-0.36558994999722927</c:v>
                </c:pt>
                <c:pt idx="9">
                  <c:v>-0.36945639999612467</c:v>
                </c:pt>
                <c:pt idx="10">
                  <c:v>-0.33887659999891184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3E-4FA9-80D0-C4FFB34C4239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3E-4FA9-80D0-C4FFB34C4239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3E-4FA9-80D0-C4FFB34C4239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3E-4FA9-80D0-C4FFB34C423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3E-4FA9-80D0-C4FFB34C423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A3E-4FA9-80D0-C4FFB34C423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3E-4FA9-80D0-C4FFB34C423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3E-4FA9-80D0-C4FFB34C4239}"/>
            </c:ext>
          </c:extLst>
        </c:ser>
        <c:ser>
          <c:idx val="9"/>
          <c:order val="9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2'!$AX$2:$AX$126</c:f>
              <c:numCache>
                <c:formatCode>General</c:formatCode>
                <c:ptCount val="125"/>
                <c:pt idx="0">
                  <c:v>-0.47192064390033583</c:v>
                </c:pt>
                <c:pt idx="1">
                  <c:v>-0.4351233276636442</c:v>
                </c:pt>
                <c:pt idx="2">
                  <c:v>-0.39957539348414545</c:v>
                </c:pt>
                <c:pt idx="3">
                  <c:v>-0.36533767319158222</c:v>
                </c:pt>
                <c:pt idx="4">
                  <c:v>-0.33246605969253673</c:v>
                </c:pt>
                <c:pt idx="5">
                  <c:v>-0.30101101243259604</c:v>
                </c:pt>
                <c:pt idx="6">
                  <c:v>-0.27101709506346106</c:v>
                </c:pt>
                <c:pt idx="7">
                  <c:v>-0.24252255232904119</c:v>
                </c:pt>
                <c:pt idx="8">
                  <c:v>-0.21555893299941184</c:v>
                </c:pt>
                <c:pt idx="9">
                  <c:v>-0.1901507653153523</c:v>
                </c:pt>
                <c:pt idx="10">
                  <c:v>-0.16631529085653046</c:v>
                </c:pt>
                <c:pt idx="11">
                  <c:v>-0.14406226201812369</c:v>
                </c:pt>
                <c:pt idx="12">
                  <c:v>-0.12339380738624411</c:v>
                </c:pt>
                <c:pt idx="13">
                  <c:v>-0.10430436826207973</c:v>
                </c:pt>
                <c:pt idx="14">
                  <c:v>-8.6780708425373859E-2</c:v>
                </c:pt>
                <c:pt idx="15">
                  <c:v>-7.0801997983021364E-2</c:v>
                </c:pt>
                <c:pt idx="16">
                  <c:v>-5.6339970856145921E-2</c:v>
                </c:pt>
                <c:pt idx="17">
                  <c:v>-4.3359154159919117E-2</c:v>
                </c:pt>
                <c:pt idx="18">
                  <c:v>-3.1817166466421298E-2</c:v>
                </c:pt>
                <c:pt idx="19">
                  <c:v>-2.1665080752680088E-2</c:v>
                </c:pt>
                <c:pt idx="20">
                  <c:v>-1.2847846761137344E-2</c:v>
                </c:pt>
                <c:pt idx="21">
                  <c:v>-5.3047665706235925E-3</c:v>
                </c:pt>
                <c:pt idx="22">
                  <c:v>1.0299835816247188E-3</c:v>
                </c:pt>
                <c:pt idx="23">
                  <c:v>6.2267927539998852E-3</c:v>
                </c:pt>
                <c:pt idx="24">
                  <c:v>1.0360023925356829E-2</c:v>
                </c:pt>
                <c:pt idx="25">
                  <c:v>1.3507399851311691E-2</c:v>
                </c:pt>
                <c:pt idx="26">
                  <c:v>1.5749374183021463E-2</c:v>
                </c:pt>
                <c:pt idx="27">
                  <c:v>1.7168495667522869E-2</c:v>
                </c:pt>
                <c:pt idx="28">
                  <c:v>1.7848772873711734E-2</c:v>
                </c:pt>
                <c:pt idx="29">
                  <c:v>1.7875046373807674E-2</c:v>
                </c:pt>
                <c:pt idx="30">
                  <c:v>1.7332374683556074E-2</c:v>
                </c:pt>
                <c:pt idx="31">
                  <c:v>1.6305439553951872E-2</c:v>
                </c:pt>
                <c:pt idx="32">
                  <c:v>1.4877975441542655E-2</c:v>
                </c:pt>
                <c:pt idx="33">
                  <c:v>1.3132227190924071E-2</c:v>
                </c:pt>
                <c:pt idx="34">
                  <c:v>1.1148439167276952E-2</c:v>
                </c:pt>
                <c:pt idx="35">
                  <c:v>9.0043783012160039E-3</c:v>
                </c:pt>
                <c:pt idx="36">
                  <c:v>6.7748927718831314E-3</c:v>
                </c:pt>
                <c:pt idx="37">
                  <c:v>4.5315073724775806E-3</c:v>
                </c:pt>
                <c:pt idx="38">
                  <c:v>2.3420559868618657E-3</c:v>
                </c:pt>
                <c:pt idx="39">
                  <c:v>2.7035106447341473E-4</c:v>
                </c:pt>
                <c:pt idx="40">
                  <c:v>-1.6241104818972701E-3</c:v>
                </c:pt>
                <c:pt idx="41">
                  <c:v>-3.2864059131935408E-3</c:v>
                </c:pt>
                <c:pt idx="42">
                  <c:v>-4.6664110966091743E-3</c:v>
                </c:pt>
                <c:pt idx="43">
                  <c:v>-5.7189922204423371E-3</c:v>
                </c:pt>
                <c:pt idx="44">
                  <c:v>-6.4041664326123238E-3</c:v>
                </c:pt>
                <c:pt idx="45">
                  <c:v>-6.6872331324039913E-3</c:v>
                </c:pt>
                <c:pt idx="46">
                  <c:v>-6.5388776735525178E-3</c:v>
                </c:pt>
                <c:pt idx="47">
                  <c:v>-5.9352492125785694E-3</c:v>
                </c:pt>
                <c:pt idx="48">
                  <c:v>-4.8580143663979614E-3</c:v>
                </c:pt>
                <c:pt idx="49">
                  <c:v>-3.2943882346727626E-3</c:v>
                </c:pt>
                <c:pt idx="50">
                  <c:v>-1.2371442019156464E-3</c:v>
                </c:pt>
                <c:pt idx="51">
                  <c:v>1.3153962315621825E-3</c:v>
                </c:pt>
                <c:pt idx="52">
                  <c:v>4.3593925261060373E-3</c:v>
                </c:pt>
                <c:pt idx="53">
                  <c:v>7.8855322219642809E-3</c:v>
                </c:pt>
                <c:pt idx="54">
                  <c:v>1.1879095444418647E-2</c:v>
                </c:pt>
                <c:pt idx="55">
                  <c:v>1.6320036349313921E-2</c:v>
                </c:pt>
                <c:pt idx="56">
                  <c:v>2.1183081274052912E-2</c:v>
                </c:pt>
                <c:pt idx="57">
                  <c:v>2.6437843564493524E-2</c:v>
                </c:pt>
                <c:pt idx="58">
                  <c:v>3.2048955244170452E-2</c:v>
                </c:pt>
                <c:pt idx="59">
                  <c:v>3.7976215874776814E-2</c:v>
                </c:pt>
                <c:pt idx="60">
                  <c:v>4.4174759121775653E-2</c:v>
                </c:pt>
                <c:pt idx="61">
                  <c:v>5.0595237682219421E-2</c:v>
                </c:pt>
                <c:pt idx="62">
                  <c:v>5.7184027349103897E-2</c:v>
                </c:pt>
                <c:pt idx="63">
                  <c:v>6.3883451073504863E-2</c:v>
                </c:pt>
                <c:pt idx="64">
                  <c:v>7.0632023937898025E-2</c:v>
                </c:pt>
                <c:pt idx="65">
                  <c:v>7.7364719966902903E-2</c:v>
                </c:pt>
                <c:pt idx="66">
                  <c:v>8.4013261670716655E-2</c:v>
                </c:pt>
                <c:pt idx="67">
                  <c:v>9.0506433137310743E-2</c:v>
                </c:pt>
                <c:pt idx="68">
                  <c:v>9.6770417357955579E-2</c:v>
                </c:pt>
                <c:pt idx="69">
                  <c:v>0.10272915828317333</c:v>
                </c:pt>
                <c:pt idx="70">
                  <c:v>0.1083047478599196</c:v>
                </c:pt>
                <c:pt idx="71">
                  <c:v>0.11798807701161546</c:v>
                </c:pt>
                <c:pt idx="72">
                  <c:v>0.12517636008365904</c:v>
                </c:pt>
                <c:pt idx="73">
                  <c:v>0.12763293355983529</c:v>
                </c:pt>
                <c:pt idx="74">
                  <c:v>0.12922473844686702</c:v>
                </c:pt>
                <c:pt idx="75">
                  <c:v>0.12987372136280823</c:v>
                </c:pt>
                <c:pt idx="76">
                  <c:v>0.12950387424094756</c:v>
                </c:pt>
                <c:pt idx="77">
                  <c:v>0.1280417881426521</c:v>
                </c:pt>
                <c:pt idx="78">
                  <c:v>0.12541720898491987</c:v>
                </c:pt>
                <c:pt idx="79">
                  <c:v>0.12156358964876618</c:v>
                </c:pt>
                <c:pt idx="80">
                  <c:v>0.11641863241674971</c:v>
                </c:pt>
                <c:pt idx="81">
                  <c:v>0.10992481525572947</c:v>
                </c:pt>
                <c:pt idx="82">
                  <c:v>0.10202989513818983</c:v>
                </c:pt>
                <c:pt idx="83">
                  <c:v>9.2687381404691405E-2</c:v>
                </c:pt>
                <c:pt idx="84">
                  <c:v>8.1856972131141431E-2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3E-4FA9-80D0-C4FFB34C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13368"/>
        <c:axId val="1"/>
      </c:scatterChart>
      <c:valAx>
        <c:axId val="745713368"/>
        <c:scaling>
          <c:orientation val="minMax"/>
          <c:max val="-1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9959429850034"/>
              <c:y val="0.84615623901713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47492625368731E-2"/>
              <c:y val="0.3789185753490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13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961682886984258"/>
          <c:y val="0.92592861789712178"/>
          <c:w val="0.79203648216539313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Quad. + LiTE residuals</a:t>
            </a:r>
          </a:p>
        </c:rich>
      </c:tx>
      <c:layout>
        <c:manualLayout>
          <c:xMode val="edge"/>
          <c:yMode val="edge"/>
          <c:x val="0.3157099697885196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2'!$AD$21:$AD$974</c:f>
              <c:numCache>
                <c:formatCode>General</c:formatCode>
                <c:ptCount val="954"/>
                <c:pt idx="0">
                  <c:v>-6.1367491979944511E-3</c:v>
                </c:pt>
                <c:pt idx="1">
                  <c:v>7.1413268682168907E-4</c:v>
                </c:pt>
                <c:pt idx="2">
                  <c:v>1.1149648410871404E-2</c:v>
                </c:pt>
                <c:pt idx="3">
                  <c:v>-3.7414718157269267E-3</c:v>
                </c:pt>
                <c:pt idx="4">
                  <c:v>2.5069531785224419E-2</c:v>
                </c:pt>
                <c:pt idx="5">
                  <c:v>-8.5148477451640892E-3</c:v>
                </c:pt>
                <c:pt idx="6">
                  <c:v>-2.1983101620150491E-3</c:v>
                </c:pt>
                <c:pt idx="7">
                  <c:v>1.5232495207515018E-2</c:v>
                </c:pt>
                <c:pt idx="8">
                  <c:v>-1.4870726996102146E-2</c:v>
                </c:pt>
                <c:pt idx="9">
                  <c:v>-1.8885473353808357E-2</c:v>
                </c:pt>
                <c:pt idx="10">
                  <c:v>1.0311584937174434E-2</c:v>
                </c:pt>
                <c:pt idx="11">
                  <c:v>-5.641964079829892E-3</c:v>
                </c:pt>
                <c:pt idx="12">
                  <c:v>-7.4304462873548555E-3</c:v>
                </c:pt>
                <c:pt idx="13">
                  <c:v>-5.3727293799373799E-3</c:v>
                </c:pt>
                <c:pt idx="14">
                  <c:v>2.8484639263742367E-3</c:v>
                </c:pt>
                <c:pt idx="15">
                  <c:v>-1.332363839148587E-3</c:v>
                </c:pt>
                <c:pt idx="16">
                  <c:v>-5.3236383753041405E-4</c:v>
                </c:pt>
                <c:pt idx="17">
                  <c:v>-9.3236383470152173E-4</c:v>
                </c:pt>
                <c:pt idx="18">
                  <c:v>-5.3236383753041405E-4</c:v>
                </c:pt>
                <c:pt idx="19">
                  <c:v>1.4995612641819853E-3</c:v>
                </c:pt>
                <c:pt idx="20">
                  <c:v>3.2305479470912252E-3</c:v>
                </c:pt>
                <c:pt idx="21">
                  <c:v>4.9332131358664488E-3</c:v>
                </c:pt>
                <c:pt idx="22">
                  <c:v>2.0615484570544462E-3</c:v>
                </c:pt>
                <c:pt idx="23">
                  <c:v>1.6642197938308845E-3</c:v>
                </c:pt>
                <c:pt idx="24">
                  <c:v>2.6668938620186267E-3</c:v>
                </c:pt>
                <c:pt idx="25">
                  <c:v>3.8952402737388522E-3</c:v>
                </c:pt>
                <c:pt idx="26">
                  <c:v>3.2979204796005773E-3</c:v>
                </c:pt>
                <c:pt idx="27">
                  <c:v>1.2262745759127856E-3</c:v>
                </c:pt>
                <c:pt idx="28">
                  <c:v>1.7289609205579926E-3</c:v>
                </c:pt>
                <c:pt idx="29">
                  <c:v>4.4600151511846424E-3</c:v>
                </c:pt>
                <c:pt idx="30">
                  <c:v>3.778827562766332E-3</c:v>
                </c:pt>
                <c:pt idx="31">
                  <c:v>3.9788275649898647E-3</c:v>
                </c:pt>
                <c:pt idx="32">
                  <c:v>-9999</c:v>
                </c:pt>
                <c:pt idx="33">
                  <c:v>-2.5731676255534019E-3</c:v>
                </c:pt>
                <c:pt idx="34">
                  <c:v>-9999</c:v>
                </c:pt>
                <c:pt idx="35">
                  <c:v>1.7426483758404554E-3</c:v>
                </c:pt>
                <c:pt idx="36">
                  <c:v>1.5088775097390622E-3</c:v>
                </c:pt>
                <c:pt idx="37">
                  <c:v>-5.5575952731788669E-4</c:v>
                </c:pt>
                <c:pt idx="38">
                  <c:v>-4.7469254030943486E-5</c:v>
                </c:pt>
                <c:pt idx="39">
                  <c:v>-1.3468760193721951E-3</c:v>
                </c:pt>
                <c:pt idx="40">
                  <c:v>-4.751556623202341E-3</c:v>
                </c:pt>
                <c:pt idx="41">
                  <c:v>-5.6563901896845709E-3</c:v>
                </c:pt>
                <c:pt idx="42">
                  <c:v>-5.5563901922107833E-3</c:v>
                </c:pt>
                <c:pt idx="43">
                  <c:v>-4.6706924257226418E-3</c:v>
                </c:pt>
                <c:pt idx="44">
                  <c:v>-4.4648303489937535E-3</c:v>
                </c:pt>
                <c:pt idx="45">
                  <c:v>1.350134925920779E-2</c:v>
                </c:pt>
                <c:pt idx="46">
                  <c:v>-8.9372481620358379E-3</c:v>
                </c:pt>
                <c:pt idx="47">
                  <c:v>1.2371442019156464E-3</c:v>
                </c:pt>
                <c:pt idx="48">
                  <c:v>-1.4832522068962406E-3</c:v>
                </c:pt>
                <c:pt idx="49">
                  <c:v>1.531886557338491E-3</c:v>
                </c:pt>
                <c:pt idx="50">
                  <c:v>-1.1600927623313106E-3</c:v>
                </c:pt>
                <c:pt idx="51">
                  <c:v>-8.5974144994871438E-4</c:v>
                </c:pt>
                <c:pt idx="52">
                  <c:v>-4.3930075562634285E-4</c:v>
                </c:pt>
                <c:pt idx="53">
                  <c:v>1.7432061406608135E-4</c:v>
                </c:pt>
                <c:pt idx="54">
                  <c:v>3.3812532090717051E-3</c:v>
                </c:pt>
                <c:pt idx="55">
                  <c:v>6.2728266372788777E-3</c:v>
                </c:pt>
                <c:pt idx="56">
                  <c:v>-6.8346397373680867E-4</c:v>
                </c:pt>
                <c:pt idx="57">
                  <c:v>-4.358632403947682E-4</c:v>
                </c:pt>
                <c:pt idx="58">
                  <c:v>-9.5001807914654179E-3</c:v>
                </c:pt>
                <c:pt idx="59">
                  <c:v>-3.8688975877511633E-3</c:v>
                </c:pt>
                <c:pt idx="60">
                  <c:v>-3.9119286443723145E-3</c:v>
                </c:pt>
                <c:pt idx="61">
                  <c:v>-2.8443493272536369E-3</c:v>
                </c:pt>
                <c:pt idx="62">
                  <c:v>5.6576299262842966E-3</c:v>
                </c:pt>
                <c:pt idx="63">
                  <c:v>3.1144790530140687E-3</c:v>
                </c:pt>
                <c:pt idx="64">
                  <c:v>-1.4593523025788202E-4</c:v>
                </c:pt>
                <c:pt idx="65">
                  <c:v>7.9643159878731162E-4</c:v>
                </c:pt>
                <c:pt idx="66">
                  <c:v>3.1663136249502066E-3</c:v>
                </c:pt>
                <c:pt idx="67">
                  <c:v>8.2179671510447805E-3</c:v>
                </c:pt>
                <c:pt idx="68">
                  <c:v>6.6923609015956398E-3</c:v>
                </c:pt>
                <c:pt idx="69">
                  <c:v>3.9919177318947785E-4</c:v>
                </c:pt>
                <c:pt idx="70">
                  <c:v>6.6360971066351526E-3</c:v>
                </c:pt>
                <c:pt idx="71">
                  <c:v>-4.7489003692543677E-2</c:v>
                </c:pt>
                <c:pt idx="72">
                  <c:v>-7.7908713313772776E-3</c:v>
                </c:pt>
                <c:pt idx="73">
                  <c:v>-5.6866836793017933E-3</c:v>
                </c:pt>
                <c:pt idx="74">
                  <c:v>1.3198991284901485E-3</c:v>
                </c:pt>
                <c:pt idx="75">
                  <c:v>3.2166775670233738E-3</c:v>
                </c:pt>
                <c:pt idx="76">
                  <c:v>-3.6567423735139742E-3</c:v>
                </c:pt>
                <c:pt idx="77">
                  <c:v>-3.5567425433872119E-3</c:v>
                </c:pt>
                <c:pt idx="78">
                  <c:v>-3.1567422915575877E-3</c:v>
                </c:pt>
                <c:pt idx="79">
                  <c:v>-1.0910536420793829E-2</c:v>
                </c:pt>
                <c:pt idx="80">
                  <c:v>-1.0410536418872976E-2</c:v>
                </c:pt>
                <c:pt idx="81">
                  <c:v>-1.0110536419175656E-2</c:v>
                </c:pt>
                <c:pt idx="82">
                  <c:v>-2.1671419506601231E-2</c:v>
                </c:pt>
                <c:pt idx="83">
                  <c:v>-1.6171419507299722E-2</c:v>
                </c:pt>
                <c:pt idx="84">
                  <c:v>-1.567141950537887E-2</c:v>
                </c:pt>
                <c:pt idx="85">
                  <c:v>-1.4871419503760697E-2</c:v>
                </c:pt>
                <c:pt idx="86">
                  <c:v>-1.656058895003365E-2</c:v>
                </c:pt>
                <c:pt idx="87">
                  <c:v>-1.596058895063901E-2</c:v>
                </c:pt>
                <c:pt idx="88">
                  <c:v>-1.566058895094169E-2</c:v>
                </c:pt>
                <c:pt idx="89">
                  <c:v>-1.6366379845187448E-2</c:v>
                </c:pt>
                <c:pt idx="90">
                  <c:v>-1.5766379845792808E-2</c:v>
                </c:pt>
                <c:pt idx="91">
                  <c:v>-1.566637984831902E-2</c:v>
                </c:pt>
                <c:pt idx="92">
                  <c:v>-1.5266379843871955E-2</c:v>
                </c:pt>
                <c:pt idx="93">
                  <c:v>-2.8900100125258926E-2</c:v>
                </c:pt>
                <c:pt idx="94">
                  <c:v>-2.7900099961346153E-2</c:v>
                </c:pt>
                <c:pt idx="95">
                  <c:v>-2.5978414713926229E-2</c:v>
                </c:pt>
                <c:pt idx="96">
                  <c:v>-2.5178414675928268E-2</c:v>
                </c:pt>
                <c:pt idx="97">
                  <c:v>-3.5620857458876526E-2</c:v>
                </c:pt>
                <c:pt idx="98">
                  <c:v>-3.4620857294963753E-2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DE-4615-B0A3-867B3062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09408"/>
        <c:axId val="1"/>
      </c:scatterChart>
      <c:valAx>
        <c:axId val="74570940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094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359516616314205"/>
          <c:y val="0.92613636363636365"/>
          <c:w val="0.61631419939577048"/>
          <c:h val="0.982954545454545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Quadr. residuals</a:t>
            </a:r>
          </a:p>
        </c:rich>
      </c:tx>
      <c:layout>
        <c:manualLayout>
          <c:xMode val="edge"/>
          <c:yMode val="edge"/>
          <c:x val="0.35045317220543809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2'!$AF$21:$AF$974</c:f>
              <c:numCache>
                <c:formatCode>General</c:formatCode>
                <c:ptCount val="954"/>
                <c:pt idx="0">
                  <c:v>0.12624080964795015</c:v>
                </c:pt>
                <c:pt idx="1">
                  <c:v>0.13315951738494447</c:v>
                </c:pt>
                <c:pt idx="2">
                  <c:v>0.14361098329958688</c:v>
                </c:pt>
                <c:pt idx="3">
                  <c:v>0.12872385009470877</c:v>
                </c:pt>
                <c:pt idx="4">
                  <c:v>0.15767426686370434</c:v>
                </c:pt>
                <c:pt idx="5">
                  <c:v>0.12414160366710847</c:v>
                </c:pt>
                <c:pt idx="6">
                  <c:v>0.13068844158014103</c:v>
                </c:pt>
                <c:pt idx="7">
                  <c:v>0.14875087219219074</c:v>
                </c:pt>
                <c:pt idx="8">
                  <c:v>0.12417125987771765</c:v>
                </c:pt>
                <c:pt idx="9">
                  <c:v>0.12018902012977217</c:v>
                </c:pt>
                <c:pt idx="10">
                  <c:v>0.14968860586491273</c:v>
                </c:pt>
                <c:pt idx="11">
                  <c:v>8.558997536731168E-2</c:v>
                </c:pt>
                <c:pt idx="12">
                  <c:v>8.3751391831677763E-2</c:v>
                </c:pt>
                <c:pt idx="13">
                  <c:v>8.5463647995245529E-2</c:v>
                </c:pt>
                <c:pt idx="14">
                  <c:v>8.4451200732896525E-2</c:v>
                </c:pt>
                <c:pt idx="15">
                  <c:v>7.1183241778942849E-2</c:v>
                </c:pt>
                <c:pt idx="16">
                  <c:v>7.1983241780561022E-2</c:v>
                </c:pt>
                <c:pt idx="17">
                  <c:v>7.1583241783389914E-2</c:v>
                </c:pt>
                <c:pt idx="18">
                  <c:v>7.1983241780561022E-2</c:v>
                </c:pt>
                <c:pt idx="19">
                  <c:v>3.3003139384099989E-2</c:v>
                </c:pt>
                <c:pt idx="20">
                  <c:v>3.4675582243977904E-2</c:v>
                </c:pt>
                <c:pt idx="21">
                  <c:v>3.635222677696559E-2</c:v>
                </c:pt>
                <c:pt idx="22">
                  <c:v>3.3448035259664693E-2</c:v>
                </c:pt>
                <c:pt idx="23">
                  <c:v>3.3024684311475233E-2</c:v>
                </c:pt>
                <c:pt idx="24">
                  <c:v>3.4001335371722632E-2</c:v>
                </c:pt>
                <c:pt idx="25">
                  <c:v>3.5197152007870602E-2</c:v>
                </c:pt>
                <c:pt idx="26">
                  <c:v>3.4573807581585764E-2</c:v>
                </c:pt>
                <c:pt idx="27">
                  <c:v>3.2469629874219308E-2</c:v>
                </c:pt>
                <c:pt idx="28">
                  <c:v>3.2946289965954056E-2</c:v>
                </c:pt>
                <c:pt idx="29">
                  <c:v>3.5618782498866908E-2</c:v>
                </c:pt>
                <c:pt idx="30">
                  <c:v>-4.9381729125395957E-2</c:v>
                </c:pt>
                <c:pt idx="31">
                  <c:v>-4.9181729123172424E-2</c:v>
                </c:pt>
                <c:pt idx="32">
                  <c:v>-9999</c:v>
                </c:pt>
                <c:pt idx="33">
                  <c:v>-6.6374285905506369E-2</c:v>
                </c:pt>
                <c:pt idx="34">
                  <c:v>-9999</c:v>
                </c:pt>
                <c:pt idx="35">
                  <c:v>-6.2619687712717614E-2</c:v>
                </c:pt>
                <c:pt idx="36">
                  <c:v>-8.0040912820123183E-2</c:v>
                </c:pt>
                <c:pt idx="37">
                  <c:v>-8.2133956866425439E-2</c:v>
                </c:pt>
                <c:pt idx="38">
                  <c:v>-8.1648389834197713E-2</c:v>
                </c:pt>
                <c:pt idx="39">
                  <c:v>-8.3702143024193806E-2</c:v>
                </c:pt>
                <c:pt idx="40">
                  <c:v>-9.4983235654305276E-2</c:v>
                </c:pt>
                <c:pt idx="41">
                  <c:v>-9.6008308304297324E-2</c:v>
                </c:pt>
                <c:pt idx="42">
                  <c:v>-9.5908308306823536E-2</c:v>
                </c:pt>
                <c:pt idx="43">
                  <c:v>-0.10404375135033761</c:v>
                </c:pt>
                <c:pt idx="44">
                  <c:v>-0.1044358042808053</c:v>
                </c:pt>
                <c:pt idx="45">
                  <c:v>-0.15194590293543256</c:v>
                </c:pt>
                <c:pt idx="46">
                  <c:v>-0.17442324216930619</c:v>
                </c:pt>
                <c:pt idx="47">
                  <c:v>-0.16436032212432738</c:v>
                </c:pt>
                <c:pt idx="48">
                  <c:v>-0.16704164277180378</c:v>
                </c:pt>
                <c:pt idx="49">
                  <c:v>-0.16399315020145597</c:v>
                </c:pt>
                <c:pt idx="50">
                  <c:v>-0.16610691720974008</c:v>
                </c:pt>
                <c:pt idx="51">
                  <c:v>-0.16577835572353466</c:v>
                </c:pt>
                <c:pt idx="52">
                  <c:v>-0.16535266883004274</c:v>
                </c:pt>
                <c:pt idx="53">
                  <c:v>-0.16366954164366065</c:v>
                </c:pt>
                <c:pt idx="54">
                  <c:v>-0.15991033456293113</c:v>
                </c:pt>
                <c:pt idx="55">
                  <c:v>-0.15582276082725588</c:v>
                </c:pt>
                <c:pt idx="56">
                  <c:v>-0.16230989246569807</c:v>
                </c:pt>
                <c:pt idx="57">
                  <c:v>-0.16194258326710284</c:v>
                </c:pt>
                <c:pt idx="58">
                  <c:v>-0.16920023811082166</c:v>
                </c:pt>
                <c:pt idx="59">
                  <c:v>-0.16321398495202877</c:v>
                </c:pt>
                <c:pt idx="60">
                  <c:v>-0.16318691074677666</c:v>
                </c:pt>
                <c:pt idx="61">
                  <c:v>-0.15880961594287146</c:v>
                </c:pt>
                <c:pt idx="62">
                  <c:v>-0.14684862847427241</c:v>
                </c:pt>
                <c:pt idx="63">
                  <c:v>-0.14435884182783465</c:v>
                </c:pt>
                <c:pt idx="64">
                  <c:v>-0.14338409604603777</c:v>
                </c:pt>
                <c:pt idx="65">
                  <c:v>-0.14131339456547759</c:v>
                </c:pt>
                <c:pt idx="66">
                  <c:v>-0.13342401896235007</c:v>
                </c:pt>
                <c:pt idx="67">
                  <c:v>-0.12337456336252858</c:v>
                </c:pt>
                <c:pt idx="68">
                  <c:v>-0.12446179104883848</c:v>
                </c:pt>
                <c:pt idx="69">
                  <c:v>-0.13071962495851422</c:v>
                </c:pt>
                <c:pt idx="70">
                  <c:v>-0.12411664695258354</c:v>
                </c:pt>
                <c:pt idx="71">
                  <c:v>-0.16147526550425687</c:v>
                </c:pt>
                <c:pt idx="72">
                  <c:v>-0.11659418677139527</c:v>
                </c:pt>
                <c:pt idx="73">
                  <c:v>-0.11444629010666227</c:v>
                </c:pt>
                <c:pt idx="74">
                  <c:v>-0.10097682817109946</c:v>
                </c:pt>
                <c:pt idx="75">
                  <c:v>-0.1210457586353374</c:v>
                </c:pt>
                <c:pt idx="76">
                  <c:v>-9.6508105109380654E-2</c:v>
                </c:pt>
                <c:pt idx="77">
                  <c:v>-9.6408105279253892E-2</c:v>
                </c:pt>
                <c:pt idx="78">
                  <c:v>-9.6008105027424268E-2</c:v>
                </c:pt>
                <c:pt idx="79">
                  <c:v>-9.5697911901640009E-2</c:v>
                </c:pt>
                <c:pt idx="80">
                  <c:v>-9.5197911899719156E-2</c:v>
                </c:pt>
                <c:pt idx="81">
                  <c:v>-9.4897911900021836E-2</c:v>
                </c:pt>
                <c:pt idx="82">
                  <c:v>-9.8712389981749471E-2</c:v>
                </c:pt>
                <c:pt idx="83">
                  <c:v>-9.3212389982447963E-2</c:v>
                </c:pt>
                <c:pt idx="84">
                  <c:v>-9.271238998052711E-2</c:v>
                </c:pt>
                <c:pt idx="85">
                  <c:v>-9.1912389978908937E-2</c:v>
                </c:pt>
                <c:pt idx="86">
                  <c:v>-9.1079274234673491E-2</c:v>
                </c:pt>
                <c:pt idx="87">
                  <c:v>-9.047927423527885E-2</c:v>
                </c:pt>
                <c:pt idx="88">
                  <c:v>-9.017927423558153E-2</c:v>
                </c:pt>
                <c:pt idx="89">
                  <c:v>-9.1881771563420728E-2</c:v>
                </c:pt>
                <c:pt idx="90">
                  <c:v>-9.1281771564026087E-2</c:v>
                </c:pt>
                <c:pt idx="91">
                  <c:v>-9.11817715665523E-2</c:v>
                </c:pt>
                <c:pt idx="92">
                  <c:v>-9.0781771562105235E-2</c:v>
                </c:pt>
                <c:pt idx="93">
                  <c:v>-8.53611472954382E-2</c:v>
                </c:pt>
                <c:pt idx="94">
                  <c:v>-8.4361147131525427E-2</c:v>
                </c:pt>
                <c:pt idx="95">
                  <c:v>-8.1330091163260787E-2</c:v>
                </c:pt>
                <c:pt idx="96">
                  <c:v>-8.0530091125262826E-2</c:v>
                </c:pt>
                <c:pt idx="97">
                  <c:v>-8.3245665048682915E-2</c:v>
                </c:pt>
                <c:pt idx="98">
                  <c:v>-8.2245664884770142E-2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D3-42FB-9B6E-1325923FB5F7}"/>
            </c:ext>
          </c:extLst>
        </c:ser>
        <c:ser>
          <c:idx val="9"/>
          <c:order val="1"/>
          <c:tx>
            <c:strRef>
              <c:f>'Active 2'!$AZ$1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2'!$AZ$2:$AZ$126</c:f>
              <c:numCache>
                <c:formatCode>General</c:formatCode>
                <c:ptCount val="125"/>
                <c:pt idx="0">
                  <c:v>0.10931493315235716</c:v>
                </c:pt>
                <c:pt idx="1">
                  <c:v>0.11890485912261468</c:v>
                </c:pt>
                <c:pt idx="2">
                  <c:v>0.127747259047226</c:v>
                </c:pt>
                <c:pt idx="3">
                  <c:v>0.13578130109644843</c:v>
                </c:pt>
                <c:pt idx="4">
                  <c:v>0.14295109236369977</c:v>
                </c:pt>
                <c:pt idx="5">
                  <c:v>0.14920617340339315</c:v>
                </c:pt>
                <c:pt idx="6">
                  <c:v>0.15450198056382736</c:v>
                </c:pt>
                <c:pt idx="7">
                  <c:v>0.15880026910109318</c:v>
                </c:pt>
                <c:pt idx="8">
                  <c:v>0.16206949024511522</c:v>
                </c:pt>
                <c:pt idx="9">
                  <c:v>0.16428511575511406</c:v>
                </c:pt>
                <c:pt idx="10">
                  <c:v>0.16542990405142194</c:v>
                </c:pt>
                <c:pt idx="11">
                  <c:v>0.16549410273886137</c:v>
                </c:pt>
                <c:pt idx="12">
                  <c:v>0.16447558323132033</c:v>
                </c:pt>
                <c:pt idx="13">
                  <c:v>0.16237990422761073</c:v>
                </c:pt>
                <c:pt idx="14">
                  <c:v>0.15922030194798936</c:v>
                </c:pt>
                <c:pt idx="15">
                  <c:v>0.15501760628556124</c:v>
                </c:pt>
                <c:pt idx="16">
                  <c:v>0.14980008331920283</c:v>
                </c:pt>
                <c:pt idx="17">
                  <c:v>0.1436032059337424</c:v>
                </c:pt>
                <c:pt idx="18">
                  <c:v>0.13646935555709971</c:v>
                </c:pt>
                <c:pt idx="19">
                  <c:v>0.12844745921224709</c:v>
                </c:pt>
                <c:pt idx="20">
                  <c:v>0.11959256715674263</c:v>
                </c:pt>
                <c:pt idx="21">
                  <c:v>0.10996537731175592</c:v>
                </c:pt>
                <c:pt idx="22">
                  <c:v>9.9631713440050423E-2</c:v>
                </c:pt>
                <c:pt idx="23">
                  <c:v>8.8661964600018489E-2</c:v>
                </c:pt>
                <c:pt idx="24">
                  <c:v>7.7130493770515007E-2</c:v>
                </c:pt>
                <c:pt idx="25">
                  <c:v>6.5115023707156119E-2</c:v>
                </c:pt>
                <c:pt idx="26">
                  <c:v>5.2696008061098816E-2</c:v>
                </c:pt>
                <c:pt idx="27">
                  <c:v>3.9955995579379823E-2</c:v>
                </c:pt>
                <c:pt idx="28">
                  <c:v>2.6978994830895005E-2</c:v>
                </c:pt>
                <c:pt idx="29">
                  <c:v>1.3849846387863924E-2</c:v>
                </c:pt>
                <c:pt idx="30">
                  <c:v>6.5360876603199258E-4</c:v>
                </c:pt>
                <c:pt idx="31">
                  <c:v>-1.2525036283605868E-2</c:v>
                </c:pt>
                <c:pt idx="32">
                  <c:v>-2.5602354304502053E-2</c:v>
                </c:pt>
                <c:pt idx="33">
                  <c:v>-3.8496100452060915E-2</c:v>
                </c:pt>
                <c:pt idx="34">
                  <c:v>-5.1126030361101638E-2</c:v>
                </c:pt>
                <c:pt idx="35">
                  <c:v>-6.34143771010095E-2</c:v>
                </c:pt>
                <c:pt idx="36">
                  <c:v>-7.5286292492642612E-2</c:v>
                </c:pt>
                <c:pt idx="37">
                  <c:v>-8.6670251742801727E-2</c:v>
                </c:pt>
                <c:pt idx="38">
                  <c:v>-9.7498420967624302E-2</c:v>
                </c:pt>
                <c:pt idx="39">
                  <c:v>-0.10770698771767295</c:v>
                </c:pt>
                <c:pt idx="40">
                  <c:v>-0.11723645508015713</c:v>
                </c:pt>
                <c:pt idx="41">
                  <c:v>-0.12603190031602024</c:v>
                </c:pt>
                <c:pt idx="42">
                  <c:v>-0.13404319929245601</c:v>
                </c:pt>
                <c:pt idx="43">
                  <c:v>-0.14122521819776263</c:v>
                </c:pt>
                <c:pt idx="44">
                  <c:v>-0.14753797417985939</c:v>
                </c:pt>
                <c:pt idx="45">
                  <c:v>-0.15294676663803117</c:v>
                </c:pt>
                <c:pt idx="46">
                  <c:v>-0.1574222809260131</c:v>
                </c:pt>
                <c:pt idx="47">
                  <c:v>-0.16094066620032588</c:v>
                </c:pt>
                <c:pt idx="48">
                  <c:v>-0.16348358907788529</c:v>
                </c:pt>
                <c:pt idx="49">
                  <c:v>-0.16503826465835347</c:v>
                </c:pt>
                <c:pt idx="50">
                  <c:v>-0.16559746632624303</c:v>
                </c:pt>
                <c:pt idx="51">
                  <c:v>-0.1651595155818652</c:v>
                </c:pt>
                <c:pt idx="52">
                  <c:v>-0.16372825296487464</c:v>
                </c:pt>
                <c:pt idx="53">
                  <c:v>-0.16131299093502305</c:v>
                </c:pt>
                <c:pt idx="54">
                  <c:v>-0.15792844936702863</c:v>
                </c:pt>
                <c:pt idx="55">
                  <c:v>-0.15359467410504662</c:v>
                </c:pt>
                <c:pt idx="56">
                  <c:v>-0.1483369388116742</c:v>
                </c:pt>
                <c:pt idx="57">
                  <c:v>-0.14218563014105348</c:v>
                </c:pt>
                <c:pt idx="58">
                  <c:v>-0.13517611606964977</c:v>
                </c:pt>
                <c:pt idx="59">
                  <c:v>-0.12734859703576995</c:v>
                </c:pt>
                <c:pt idx="60">
                  <c:v>-0.11874793937395095</c:v>
                </c:pt>
                <c:pt idx="61">
                  <c:v>-0.10942349038714035</c:v>
                </c:pt>
                <c:pt idx="62">
                  <c:v>-9.9428874282342358E-2</c:v>
                </c:pt>
                <c:pt idx="63">
                  <c:v>-8.8821768108481206E-2</c:v>
                </c:pt>
                <c:pt idx="64">
                  <c:v>-7.7663656783081153E-2</c:v>
                </c:pt>
                <c:pt idx="65">
                  <c:v>-6.601956628152271E-2</c:v>
                </c:pt>
                <c:pt idx="66">
                  <c:v>-5.3957774093608718E-2</c:v>
                </c:pt>
                <c:pt idx="67">
                  <c:v>-4.1549496131367686E-2</c:v>
                </c:pt>
                <c:pt idx="68">
                  <c:v>-2.8868549403529252E-2</c:v>
                </c:pt>
                <c:pt idx="69">
                  <c:v>-1.5990989959571166E-2</c:v>
                </c:pt>
                <c:pt idx="70">
                  <c:v>-2.9947258525379493E-3</c:v>
                </c:pt>
                <c:pt idx="71">
                  <c:v>2.3035520394371921E-2</c:v>
                </c:pt>
                <c:pt idx="72">
                  <c:v>4.8578144607816232E-2</c:v>
                </c:pt>
                <c:pt idx="73">
                  <c:v>6.0964672672012901E-2</c:v>
                </c:pt>
                <c:pt idx="74">
                  <c:v>7.2988288158611692E-2</c:v>
                </c:pt>
                <c:pt idx="75">
                  <c:v>8.4570937685666661E-2</c:v>
                </c:pt>
                <c:pt idx="76">
                  <c:v>9.5636613186466393E-2</c:v>
                </c:pt>
                <c:pt idx="77">
                  <c:v>0.10611190572237811</c:v>
                </c:pt>
                <c:pt idx="78">
                  <c:v>0.11592656121039964</c:v>
                </c:pt>
                <c:pt idx="79">
                  <c:v>0.1250140325315465</c:v>
                </c:pt>
                <c:pt idx="80">
                  <c:v>0.13331202196837716</c:v>
                </c:pt>
                <c:pt idx="81">
                  <c:v>0.14076300748775081</c:v>
                </c:pt>
                <c:pt idx="82">
                  <c:v>0.14731474606215167</c:v>
                </c:pt>
                <c:pt idx="83">
                  <c:v>0.15292074703214048</c:v>
                </c:pt>
                <c:pt idx="84">
                  <c:v>0.15754070847362445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D3-42FB-9B6E-1325923F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06888"/>
        <c:axId val="1"/>
      </c:scatterChart>
      <c:valAx>
        <c:axId val="74570688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068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21450151057402"/>
          <c:y val="0.92613636363636365"/>
          <c:w val="0.21148036253776431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729229950643462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192629133808559"/>
          <c:w val="0.82450892979160495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2'!$H$21:$H$974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E6-4D5E-9907-A3BDBB7BBE63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0">
                  <c:v>-0.3862543499963067</c:v>
                </c:pt>
                <c:pt idx="1">
                  <c:v>-0.37911320000057458</c:v>
                </c:pt>
                <c:pt idx="2">
                  <c:v>-0.36860940000042319</c:v>
                </c:pt>
                <c:pt idx="3">
                  <c:v>-0.3834834499975841</c:v>
                </c:pt>
                <c:pt idx="4">
                  <c:v>-0.35407520000080694</c:v>
                </c:pt>
                <c:pt idx="5">
                  <c:v>-0.38743785000042408</c:v>
                </c:pt>
                <c:pt idx="6">
                  <c:v>-0.38013275000048452</c:v>
                </c:pt>
                <c:pt idx="7">
                  <c:v>-0.35998074999952223</c:v>
                </c:pt>
                <c:pt idx="8">
                  <c:v>-0.36558994999722927</c:v>
                </c:pt>
                <c:pt idx="9">
                  <c:v>-0.36945639999612467</c:v>
                </c:pt>
                <c:pt idx="10">
                  <c:v>-0.33887659999891184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E6-4D5E-9907-A3BDBB7BBE63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E6-4D5E-9907-A3BDBB7BBE63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E6-4D5E-9907-A3BDBB7BBE63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E6-4D5E-9907-A3BDBB7BBE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E6-4D5E-9907-A3BDBB7BBE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stdDev"/>
            <c:noEndCap val="1"/>
            <c:val val="0"/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E6-4D5E-9907-A3BDBB7BBE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E6-4D5E-9907-A3BDBB7BBE63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E6-4D5E-9907-A3BDBB7BBE63}"/>
            </c:ext>
          </c:extLst>
        </c:ser>
        <c:ser>
          <c:idx val="9"/>
          <c:order val="9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2'!$AX$2:$AX$126</c:f>
              <c:numCache>
                <c:formatCode>General</c:formatCode>
                <c:ptCount val="125"/>
                <c:pt idx="0">
                  <c:v>-0.47192064390033583</c:v>
                </c:pt>
                <c:pt idx="1">
                  <c:v>-0.4351233276636442</c:v>
                </c:pt>
                <c:pt idx="2">
                  <c:v>-0.39957539348414545</c:v>
                </c:pt>
                <c:pt idx="3">
                  <c:v>-0.36533767319158222</c:v>
                </c:pt>
                <c:pt idx="4">
                  <c:v>-0.33246605969253673</c:v>
                </c:pt>
                <c:pt idx="5">
                  <c:v>-0.30101101243259604</c:v>
                </c:pt>
                <c:pt idx="6">
                  <c:v>-0.27101709506346106</c:v>
                </c:pt>
                <c:pt idx="7">
                  <c:v>-0.24252255232904119</c:v>
                </c:pt>
                <c:pt idx="8">
                  <c:v>-0.21555893299941184</c:v>
                </c:pt>
                <c:pt idx="9">
                  <c:v>-0.1901507653153523</c:v>
                </c:pt>
                <c:pt idx="10">
                  <c:v>-0.16631529085653046</c:v>
                </c:pt>
                <c:pt idx="11">
                  <c:v>-0.14406226201812369</c:v>
                </c:pt>
                <c:pt idx="12">
                  <c:v>-0.12339380738624411</c:v>
                </c:pt>
                <c:pt idx="13">
                  <c:v>-0.10430436826207973</c:v>
                </c:pt>
                <c:pt idx="14">
                  <c:v>-8.6780708425373859E-2</c:v>
                </c:pt>
                <c:pt idx="15">
                  <c:v>-7.0801997983021364E-2</c:v>
                </c:pt>
                <c:pt idx="16">
                  <c:v>-5.6339970856145921E-2</c:v>
                </c:pt>
                <c:pt idx="17">
                  <c:v>-4.3359154159919117E-2</c:v>
                </c:pt>
                <c:pt idx="18">
                  <c:v>-3.1817166466421298E-2</c:v>
                </c:pt>
                <c:pt idx="19">
                  <c:v>-2.1665080752680088E-2</c:v>
                </c:pt>
                <c:pt idx="20">
                  <c:v>-1.2847846761137344E-2</c:v>
                </c:pt>
                <c:pt idx="21">
                  <c:v>-5.3047665706235925E-3</c:v>
                </c:pt>
                <c:pt idx="22">
                  <c:v>1.0299835816247188E-3</c:v>
                </c:pt>
                <c:pt idx="23">
                  <c:v>6.2267927539998852E-3</c:v>
                </c:pt>
                <c:pt idx="24">
                  <c:v>1.0360023925356829E-2</c:v>
                </c:pt>
                <c:pt idx="25">
                  <c:v>1.3507399851311691E-2</c:v>
                </c:pt>
                <c:pt idx="26">
                  <c:v>1.5749374183021463E-2</c:v>
                </c:pt>
                <c:pt idx="27">
                  <c:v>1.7168495667522869E-2</c:v>
                </c:pt>
                <c:pt idx="28">
                  <c:v>1.7848772873711734E-2</c:v>
                </c:pt>
                <c:pt idx="29">
                  <c:v>1.7875046373807674E-2</c:v>
                </c:pt>
                <c:pt idx="30">
                  <c:v>1.7332374683556074E-2</c:v>
                </c:pt>
                <c:pt idx="31">
                  <c:v>1.6305439553951872E-2</c:v>
                </c:pt>
                <c:pt idx="32">
                  <c:v>1.4877975441542655E-2</c:v>
                </c:pt>
                <c:pt idx="33">
                  <c:v>1.3132227190924071E-2</c:v>
                </c:pt>
                <c:pt idx="34">
                  <c:v>1.1148439167276952E-2</c:v>
                </c:pt>
                <c:pt idx="35">
                  <c:v>9.0043783012160039E-3</c:v>
                </c:pt>
                <c:pt idx="36">
                  <c:v>6.7748927718831314E-3</c:v>
                </c:pt>
                <c:pt idx="37">
                  <c:v>4.5315073724775806E-3</c:v>
                </c:pt>
                <c:pt idx="38">
                  <c:v>2.3420559868618657E-3</c:v>
                </c:pt>
                <c:pt idx="39">
                  <c:v>2.7035106447341473E-4</c:v>
                </c:pt>
                <c:pt idx="40">
                  <c:v>-1.6241104818972701E-3</c:v>
                </c:pt>
                <c:pt idx="41">
                  <c:v>-3.2864059131935408E-3</c:v>
                </c:pt>
                <c:pt idx="42">
                  <c:v>-4.6664110966091743E-3</c:v>
                </c:pt>
                <c:pt idx="43">
                  <c:v>-5.7189922204423371E-3</c:v>
                </c:pt>
                <c:pt idx="44">
                  <c:v>-6.4041664326123238E-3</c:v>
                </c:pt>
                <c:pt idx="45">
                  <c:v>-6.6872331324039913E-3</c:v>
                </c:pt>
                <c:pt idx="46">
                  <c:v>-6.5388776735525178E-3</c:v>
                </c:pt>
                <c:pt idx="47">
                  <c:v>-5.9352492125785694E-3</c:v>
                </c:pt>
                <c:pt idx="48">
                  <c:v>-4.8580143663979614E-3</c:v>
                </c:pt>
                <c:pt idx="49">
                  <c:v>-3.2943882346727626E-3</c:v>
                </c:pt>
                <c:pt idx="50">
                  <c:v>-1.2371442019156464E-3</c:v>
                </c:pt>
                <c:pt idx="51">
                  <c:v>1.3153962315621825E-3</c:v>
                </c:pt>
                <c:pt idx="52">
                  <c:v>4.3593925261060373E-3</c:v>
                </c:pt>
                <c:pt idx="53">
                  <c:v>7.8855322219642809E-3</c:v>
                </c:pt>
                <c:pt idx="54">
                  <c:v>1.1879095444418647E-2</c:v>
                </c:pt>
                <c:pt idx="55">
                  <c:v>1.6320036349313921E-2</c:v>
                </c:pt>
                <c:pt idx="56">
                  <c:v>2.1183081274052912E-2</c:v>
                </c:pt>
                <c:pt idx="57">
                  <c:v>2.6437843564493524E-2</c:v>
                </c:pt>
                <c:pt idx="58">
                  <c:v>3.2048955244170452E-2</c:v>
                </c:pt>
                <c:pt idx="59">
                  <c:v>3.7976215874776814E-2</c:v>
                </c:pt>
                <c:pt idx="60">
                  <c:v>4.4174759121775653E-2</c:v>
                </c:pt>
                <c:pt idx="61">
                  <c:v>5.0595237682219421E-2</c:v>
                </c:pt>
                <c:pt idx="62">
                  <c:v>5.7184027349103897E-2</c:v>
                </c:pt>
                <c:pt idx="63">
                  <c:v>6.3883451073504863E-2</c:v>
                </c:pt>
                <c:pt idx="64">
                  <c:v>7.0632023937898025E-2</c:v>
                </c:pt>
                <c:pt idx="65">
                  <c:v>7.7364719966902903E-2</c:v>
                </c:pt>
                <c:pt idx="66">
                  <c:v>8.4013261670716655E-2</c:v>
                </c:pt>
                <c:pt idx="67">
                  <c:v>9.0506433137310743E-2</c:v>
                </c:pt>
                <c:pt idx="68">
                  <c:v>9.6770417357955579E-2</c:v>
                </c:pt>
                <c:pt idx="69">
                  <c:v>0.10272915828317333</c:v>
                </c:pt>
                <c:pt idx="70">
                  <c:v>0.1083047478599196</c:v>
                </c:pt>
                <c:pt idx="71">
                  <c:v>0.11798807701161546</c:v>
                </c:pt>
                <c:pt idx="72">
                  <c:v>0.12517636008365904</c:v>
                </c:pt>
                <c:pt idx="73">
                  <c:v>0.12763293355983529</c:v>
                </c:pt>
                <c:pt idx="74">
                  <c:v>0.12922473844686702</c:v>
                </c:pt>
                <c:pt idx="75">
                  <c:v>0.12987372136280823</c:v>
                </c:pt>
                <c:pt idx="76">
                  <c:v>0.12950387424094756</c:v>
                </c:pt>
                <c:pt idx="77">
                  <c:v>0.1280417881426521</c:v>
                </c:pt>
                <c:pt idx="78">
                  <c:v>0.12541720898491987</c:v>
                </c:pt>
                <c:pt idx="79">
                  <c:v>0.12156358964876618</c:v>
                </c:pt>
                <c:pt idx="80">
                  <c:v>0.11641863241674971</c:v>
                </c:pt>
                <c:pt idx="81">
                  <c:v>0.10992481525572947</c:v>
                </c:pt>
                <c:pt idx="82">
                  <c:v>0.10202989513818983</c:v>
                </c:pt>
                <c:pt idx="83">
                  <c:v>9.2687381404691405E-2</c:v>
                </c:pt>
                <c:pt idx="84">
                  <c:v>8.1856972131141431E-2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E6-4D5E-9907-A3BDBB7B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10488"/>
        <c:axId val="1"/>
      </c:scatterChart>
      <c:valAx>
        <c:axId val="74571048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104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31164901664146"/>
          <c:y val="0.93139841688654357"/>
          <c:w val="0.81240544629349487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644509829614717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10755270449656"/>
          <c:y val="0.13315217391304349"/>
          <c:w val="0.76399451292616605"/>
          <c:h val="0.66847826086956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2'!$H$21:$H$974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7-484B-A45A-A32D64B5D8C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0">
                  <c:v>-0.3862543499963067</c:v>
                </c:pt>
                <c:pt idx="1">
                  <c:v>-0.37911320000057458</c:v>
                </c:pt>
                <c:pt idx="2">
                  <c:v>-0.36860940000042319</c:v>
                </c:pt>
                <c:pt idx="3">
                  <c:v>-0.3834834499975841</c:v>
                </c:pt>
                <c:pt idx="4">
                  <c:v>-0.35407520000080694</c:v>
                </c:pt>
                <c:pt idx="5">
                  <c:v>-0.38743785000042408</c:v>
                </c:pt>
                <c:pt idx="6">
                  <c:v>-0.38013275000048452</c:v>
                </c:pt>
                <c:pt idx="7">
                  <c:v>-0.35998074999952223</c:v>
                </c:pt>
                <c:pt idx="8">
                  <c:v>-0.36558994999722927</c:v>
                </c:pt>
                <c:pt idx="9">
                  <c:v>-0.36945639999612467</c:v>
                </c:pt>
                <c:pt idx="10">
                  <c:v>-0.33887659999891184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87-484B-A45A-A32D64B5D8CB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87-484B-A45A-A32D64B5D8CB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87-484B-A45A-A32D64B5D8CB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87-484B-A45A-A32D64B5D8CB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87-484B-A45A-A32D64B5D8CB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87-484B-A45A-A32D64B5D8CB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87-484B-A45A-A32D64B5D8CB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87-484B-A45A-A32D64B5D8CB}"/>
            </c:ext>
          </c:extLst>
        </c:ser>
        <c:ser>
          <c:idx val="9"/>
          <c:order val="9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2'!$AX$2:$AX$126</c:f>
              <c:numCache>
                <c:formatCode>General</c:formatCode>
                <c:ptCount val="125"/>
                <c:pt idx="0">
                  <c:v>-0.47192064390033583</c:v>
                </c:pt>
                <c:pt idx="1">
                  <c:v>-0.4351233276636442</c:v>
                </c:pt>
                <c:pt idx="2">
                  <c:v>-0.39957539348414545</c:v>
                </c:pt>
                <c:pt idx="3">
                  <c:v>-0.36533767319158222</c:v>
                </c:pt>
                <c:pt idx="4">
                  <c:v>-0.33246605969253673</c:v>
                </c:pt>
                <c:pt idx="5">
                  <c:v>-0.30101101243259604</c:v>
                </c:pt>
                <c:pt idx="6">
                  <c:v>-0.27101709506346106</c:v>
                </c:pt>
                <c:pt idx="7">
                  <c:v>-0.24252255232904119</c:v>
                </c:pt>
                <c:pt idx="8">
                  <c:v>-0.21555893299941184</c:v>
                </c:pt>
                <c:pt idx="9">
                  <c:v>-0.1901507653153523</c:v>
                </c:pt>
                <c:pt idx="10">
                  <c:v>-0.16631529085653046</c:v>
                </c:pt>
                <c:pt idx="11">
                  <c:v>-0.14406226201812369</c:v>
                </c:pt>
                <c:pt idx="12">
                  <c:v>-0.12339380738624411</c:v>
                </c:pt>
                <c:pt idx="13">
                  <c:v>-0.10430436826207973</c:v>
                </c:pt>
                <c:pt idx="14">
                  <c:v>-8.6780708425373859E-2</c:v>
                </c:pt>
                <c:pt idx="15">
                  <c:v>-7.0801997983021364E-2</c:v>
                </c:pt>
                <c:pt idx="16">
                  <c:v>-5.6339970856145921E-2</c:v>
                </c:pt>
                <c:pt idx="17">
                  <c:v>-4.3359154159919117E-2</c:v>
                </c:pt>
                <c:pt idx="18">
                  <c:v>-3.1817166466421298E-2</c:v>
                </c:pt>
                <c:pt idx="19">
                  <c:v>-2.1665080752680088E-2</c:v>
                </c:pt>
                <c:pt idx="20">
                  <c:v>-1.2847846761137344E-2</c:v>
                </c:pt>
                <c:pt idx="21">
                  <c:v>-5.3047665706235925E-3</c:v>
                </c:pt>
                <c:pt idx="22">
                  <c:v>1.0299835816247188E-3</c:v>
                </c:pt>
                <c:pt idx="23">
                  <c:v>6.2267927539998852E-3</c:v>
                </c:pt>
                <c:pt idx="24">
                  <c:v>1.0360023925356829E-2</c:v>
                </c:pt>
                <c:pt idx="25">
                  <c:v>1.3507399851311691E-2</c:v>
                </c:pt>
                <c:pt idx="26">
                  <c:v>1.5749374183021463E-2</c:v>
                </c:pt>
                <c:pt idx="27">
                  <c:v>1.7168495667522869E-2</c:v>
                </c:pt>
                <c:pt idx="28">
                  <c:v>1.7848772873711734E-2</c:v>
                </c:pt>
                <c:pt idx="29">
                  <c:v>1.7875046373807674E-2</c:v>
                </c:pt>
                <c:pt idx="30">
                  <c:v>1.7332374683556074E-2</c:v>
                </c:pt>
                <c:pt idx="31">
                  <c:v>1.6305439553951872E-2</c:v>
                </c:pt>
                <c:pt idx="32">
                  <c:v>1.4877975441542655E-2</c:v>
                </c:pt>
                <c:pt idx="33">
                  <c:v>1.3132227190924071E-2</c:v>
                </c:pt>
                <c:pt idx="34">
                  <c:v>1.1148439167276952E-2</c:v>
                </c:pt>
                <c:pt idx="35">
                  <c:v>9.0043783012160039E-3</c:v>
                </c:pt>
                <c:pt idx="36">
                  <c:v>6.7748927718831314E-3</c:v>
                </c:pt>
                <c:pt idx="37">
                  <c:v>4.5315073724775806E-3</c:v>
                </c:pt>
                <c:pt idx="38">
                  <c:v>2.3420559868618657E-3</c:v>
                </c:pt>
                <c:pt idx="39">
                  <c:v>2.7035106447341473E-4</c:v>
                </c:pt>
                <c:pt idx="40">
                  <c:v>-1.6241104818972701E-3</c:v>
                </c:pt>
                <c:pt idx="41">
                  <c:v>-3.2864059131935408E-3</c:v>
                </c:pt>
                <c:pt idx="42">
                  <c:v>-4.6664110966091743E-3</c:v>
                </c:pt>
                <c:pt idx="43">
                  <c:v>-5.7189922204423371E-3</c:v>
                </c:pt>
                <c:pt idx="44">
                  <c:v>-6.4041664326123238E-3</c:v>
                </c:pt>
                <c:pt idx="45">
                  <c:v>-6.6872331324039913E-3</c:v>
                </c:pt>
                <c:pt idx="46">
                  <c:v>-6.5388776735525178E-3</c:v>
                </c:pt>
                <c:pt idx="47">
                  <c:v>-5.9352492125785694E-3</c:v>
                </c:pt>
                <c:pt idx="48">
                  <c:v>-4.8580143663979614E-3</c:v>
                </c:pt>
                <c:pt idx="49">
                  <c:v>-3.2943882346727626E-3</c:v>
                </c:pt>
                <c:pt idx="50">
                  <c:v>-1.2371442019156464E-3</c:v>
                </c:pt>
                <c:pt idx="51">
                  <c:v>1.3153962315621825E-3</c:v>
                </c:pt>
                <c:pt idx="52">
                  <c:v>4.3593925261060373E-3</c:v>
                </c:pt>
                <c:pt idx="53">
                  <c:v>7.8855322219642809E-3</c:v>
                </c:pt>
                <c:pt idx="54">
                  <c:v>1.1879095444418647E-2</c:v>
                </c:pt>
                <c:pt idx="55">
                  <c:v>1.6320036349313921E-2</c:v>
                </c:pt>
                <c:pt idx="56">
                  <c:v>2.1183081274052912E-2</c:v>
                </c:pt>
                <c:pt idx="57">
                  <c:v>2.6437843564493524E-2</c:v>
                </c:pt>
                <c:pt idx="58">
                  <c:v>3.2048955244170452E-2</c:v>
                </c:pt>
                <c:pt idx="59">
                  <c:v>3.7976215874776814E-2</c:v>
                </c:pt>
                <c:pt idx="60">
                  <c:v>4.4174759121775653E-2</c:v>
                </c:pt>
                <c:pt idx="61">
                  <c:v>5.0595237682219421E-2</c:v>
                </c:pt>
                <c:pt idx="62">
                  <c:v>5.7184027349103897E-2</c:v>
                </c:pt>
                <c:pt idx="63">
                  <c:v>6.3883451073504863E-2</c:v>
                </c:pt>
                <c:pt idx="64">
                  <c:v>7.0632023937898025E-2</c:v>
                </c:pt>
                <c:pt idx="65">
                  <c:v>7.7364719966902903E-2</c:v>
                </c:pt>
                <c:pt idx="66">
                  <c:v>8.4013261670716655E-2</c:v>
                </c:pt>
                <c:pt idx="67">
                  <c:v>9.0506433137310743E-2</c:v>
                </c:pt>
                <c:pt idx="68">
                  <c:v>9.6770417357955579E-2</c:v>
                </c:pt>
                <c:pt idx="69">
                  <c:v>0.10272915828317333</c:v>
                </c:pt>
                <c:pt idx="70">
                  <c:v>0.1083047478599196</c:v>
                </c:pt>
                <c:pt idx="71">
                  <c:v>0.11798807701161546</c:v>
                </c:pt>
                <c:pt idx="72">
                  <c:v>0.12517636008365904</c:v>
                </c:pt>
                <c:pt idx="73">
                  <c:v>0.12763293355983529</c:v>
                </c:pt>
                <c:pt idx="74">
                  <c:v>0.12922473844686702</c:v>
                </c:pt>
                <c:pt idx="75">
                  <c:v>0.12987372136280823</c:v>
                </c:pt>
                <c:pt idx="76">
                  <c:v>0.12950387424094756</c:v>
                </c:pt>
                <c:pt idx="77">
                  <c:v>0.1280417881426521</c:v>
                </c:pt>
                <c:pt idx="78">
                  <c:v>0.12541720898491987</c:v>
                </c:pt>
                <c:pt idx="79">
                  <c:v>0.12156358964876618</c:v>
                </c:pt>
                <c:pt idx="80">
                  <c:v>0.11641863241674971</c:v>
                </c:pt>
                <c:pt idx="81">
                  <c:v>0.10992481525572947</c:v>
                </c:pt>
                <c:pt idx="82">
                  <c:v>0.10202989513818983</c:v>
                </c:pt>
                <c:pt idx="83">
                  <c:v>9.2687381404691405E-2</c:v>
                </c:pt>
                <c:pt idx="84">
                  <c:v>8.1856972131141431E-2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F87-484B-A45A-A32D64B5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04728"/>
        <c:axId val="1"/>
      </c:scatterChart>
      <c:valAx>
        <c:axId val="745704728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068126317795751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047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4327532053954"/>
          <c:y val="0.92934782608695654"/>
          <c:w val="0.8124060816149871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9557986667595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4355403005456"/>
          <c:y val="0.13960152800460737"/>
          <c:w val="0.81858524985200298"/>
          <c:h val="0.65242346761336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21-4C30-AD52-C74B2FFC62E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21-4C30-AD52-C74B2FFC62EE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21-4C30-AD52-C74B2FFC62EE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21-4C30-AD52-C74B2FFC62EE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21-4C30-AD52-C74B2FFC62E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21-4C30-AD52-C74B2FFC62E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B21-4C30-AD52-C74B2FFC62EE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1'!$O$21:$O$974</c:f>
              <c:numCache>
                <c:formatCode>General</c:formatCode>
                <c:ptCount val="954"/>
                <c:pt idx="4">
                  <c:v>-0.1923238289348333</c:v>
                </c:pt>
                <c:pt idx="5">
                  <c:v>-0.1922976533330617</c:v>
                </c:pt>
                <c:pt idx="6">
                  <c:v>-0.19218086987900396</c:v>
                </c:pt>
                <c:pt idx="7">
                  <c:v>-0.1918587086264309</c:v>
                </c:pt>
                <c:pt idx="8">
                  <c:v>-0.18891093316538693</c:v>
                </c:pt>
                <c:pt idx="9">
                  <c:v>-0.18889281159492971</c:v>
                </c:pt>
                <c:pt idx="10">
                  <c:v>-0.18872367693732883</c:v>
                </c:pt>
                <c:pt idx="11">
                  <c:v>-0.11106670700458124</c:v>
                </c:pt>
                <c:pt idx="12">
                  <c:v>-0.11104858543412401</c:v>
                </c:pt>
                <c:pt idx="13">
                  <c:v>-0.11092374794875193</c:v>
                </c:pt>
                <c:pt idx="14">
                  <c:v>-0.10765582474296347</c:v>
                </c:pt>
                <c:pt idx="15">
                  <c:v>-0.10455099567129014</c:v>
                </c:pt>
                <c:pt idx="16">
                  <c:v>-0.10455099567129014</c:v>
                </c:pt>
                <c:pt idx="17">
                  <c:v>-0.10455099567129014</c:v>
                </c:pt>
                <c:pt idx="18">
                  <c:v>-0.10455099567129014</c:v>
                </c:pt>
                <c:pt idx="19">
                  <c:v>-9.140480305847877E-2</c:v>
                </c:pt>
                <c:pt idx="20">
                  <c:v>-9.1386681488021537E-2</c:v>
                </c:pt>
                <c:pt idx="21">
                  <c:v>-9.1378627456707218E-2</c:v>
                </c:pt>
                <c:pt idx="22">
                  <c:v>-9.1368559917564304E-2</c:v>
                </c:pt>
                <c:pt idx="23">
                  <c:v>-9.1360505886249971E-2</c:v>
                </c:pt>
                <c:pt idx="24">
                  <c:v>-9.1352451854935651E-2</c:v>
                </c:pt>
                <c:pt idx="25">
                  <c:v>-9.1342384315792738E-2</c:v>
                </c:pt>
                <c:pt idx="26">
                  <c:v>-9.1334330284478404E-2</c:v>
                </c:pt>
                <c:pt idx="27">
                  <c:v>-9.1324262745335505E-2</c:v>
                </c:pt>
                <c:pt idx="28">
                  <c:v>-9.1316208714021171E-2</c:v>
                </c:pt>
                <c:pt idx="29">
                  <c:v>-9.1298087143563939E-2</c:v>
                </c:pt>
                <c:pt idx="30">
                  <c:v>-6.5186917622513565E-2</c:v>
                </c:pt>
                <c:pt idx="31">
                  <c:v>-6.5186917622513565E-2</c:v>
                </c:pt>
                <c:pt idx="32">
                  <c:v>-6.1693481539923933E-2</c:v>
                </c:pt>
                <c:pt idx="33">
                  <c:v>-6.1689454524266767E-2</c:v>
                </c:pt>
                <c:pt idx="34">
                  <c:v>-6.1506225311865816E-2</c:v>
                </c:pt>
                <c:pt idx="35">
                  <c:v>-6.1502198296208649E-2</c:v>
                </c:pt>
                <c:pt idx="36">
                  <c:v>-5.5598593342806459E-2</c:v>
                </c:pt>
                <c:pt idx="37">
                  <c:v>-5.5588525803663545E-2</c:v>
                </c:pt>
                <c:pt idx="38">
                  <c:v>-5.5580471772349219E-2</c:v>
                </c:pt>
                <c:pt idx="39">
                  <c:v>-5.5312675231147822E-2</c:v>
                </c:pt>
                <c:pt idx="40">
                  <c:v>-5.2463561653704402E-2</c:v>
                </c:pt>
                <c:pt idx="41">
                  <c:v>-5.2419264481475603E-2</c:v>
                </c:pt>
                <c:pt idx="42">
                  <c:v>-5.2419264481475603E-2</c:v>
                </c:pt>
                <c:pt idx="43">
                  <c:v>-4.9016436251172149E-2</c:v>
                </c:pt>
                <c:pt idx="44">
                  <c:v>-4.8784882850885232E-2</c:v>
                </c:pt>
                <c:pt idx="45">
                  <c:v>-3.392362363334379E-3</c:v>
                </c:pt>
                <c:pt idx="46">
                  <c:v>-3.0883226812185088E-3</c:v>
                </c:pt>
                <c:pt idx="47">
                  <c:v>-1.4130841678383493E-3</c:v>
                </c:pt>
                <c:pt idx="48">
                  <c:v>-1.5709734802495361E-5</c:v>
                </c:pt>
                <c:pt idx="49">
                  <c:v>3.84978323085307E-4</c:v>
                </c:pt>
                <c:pt idx="50">
                  <c:v>3.4394696990440827E-3</c:v>
                </c:pt>
                <c:pt idx="51">
                  <c:v>3.5381315826445974E-3</c:v>
                </c:pt>
                <c:pt idx="52">
                  <c:v>3.5562531531018347E-3</c:v>
                </c:pt>
                <c:pt idx="53">
                  <c:v>6.3952991914023446E-3</c:v>
                </c:pt>
                <c:pt idx="54">
                  <c:v>7.5067555127795657E-3</c:v>
                </c:pt>
                <c:pt idx="55">
                  <c:v>9.5283173726758152E-3</c:v>
                </c:pt>
                <c:pt idx="56">
                  <c:v>1.022499108136516E-2</c:v>
                </c:pt>
                <c:pt idx="57">
                  <c:v>1.0396139246794623E-2</c:v>
                </c:pt>
                <c:pt idx="58">
                  <c:v>1.2729794820121071E-2</c:v>
                </c:pt>
                <c:pt idx="59">
                  <c:v>1.3144577432808948E-2</c:v>
                </c:pt>
                <c:pt idx="60">
                  <c:v>1.3225117745952225E-2</c:v>
                </c:pt>
                <c:pt idx="61">
                  <c:v>1.6627945976255672E-2</c:v>
                </c:pt>
                <c:pt idx="62">
                  <c:v>1.9615991593871247E-2</c:v>
                </c:pt>
                <c:pt idx="63">
                  <c:v>2.3351048615890709E-2</c:v>
                </c:pt>
                <c:pt idx="64">
                  <c:v>2.61256624036766E-2</c:v>
                </c:pt>
                <c:pt idx="65">
                  <c:v>2.6822336112365945E-2</c:v>
                </c:pt>
                <c:pt idx="66">
                  <c:v>3.0027840575468367E-2</c:v>
                </c:pt>
                <c:pt idx="67">
                  <c:v>3.2697751956167996E-2</c:v>
                </c:pt>
                <c:pt idx="68">
                  <c:v>3.2923264832969167E-2</c:v>
                </c:pt>
                <c:pt idx="69">
                  <c:v>3.2941386403426406E-2</c:v>
                </c:pt>
                <c:pt idx="70">
                  <c:v>3.3128642631484524E-2</c:v>
                </c:pt>
                <c:pt idx="71">
                  <c:v>4.0951120545525292E-2</c:v>
                </c:pt>
                <c:pt idx="72">
                  <c:v>4.3141817063022427E-2</c:v>
                </c:pt>
                <c:pt idx="73">
                  <c:v>4.3159938633479659E-2</c:v>
                </c:pt>
                <c:pt idx="74">
                  <c:v>4.5781525826293322E-2</c:v>
                </c:pt>
                <c:pt idx="75">
                  <c:v>3.6316025524129707E-2</c:v>
                </c:pt>
                <c:pt idx="76">
                  <c:v>4.9434029027340932E-2</c:v>
                </c:pt>
                <c:pt idx="77">
                  <c:v>4.9434029027340932E-2</c:v>
                </c:pt>
                <c:pt idx="78">
                  <c:v>4.9434029027340932E-2</c:v>
                </c:pt>
                <c:pt idx="79">
                  <c:v>5.2416034121470757E-2</c:v>
                </c:pt>
                <c:pt idx="80">
                  <c:v>5.2416034121470757E-2</c:v>
                </c:pt>
                <c:pt idx="81">
                  <c:v>5.2416034121470757E-2</c:v>
                </c:pt>
                <c:pt idx="82">
                  <c:v>5.5184607385770898E-2</c:v>
                </c:pt>
                <c:pt idx="83">
                  <c:v>5.5184607385770898E-2</c:v>
                </c:pt>
                <c:pt idx="84">
                  <c:v>5.5184607385770898E-2</c:v>
                </c:pt>
                <c:pt idx="85">
                  <c:v>5.5184607385770898E-2</c:v>
                </c:pt>
                <c:pt idx="86">
                  <c:v>5.6068537322518361E-2</c:v>
                </c:pt>
                <c:pt idx="87">
                  <c:v>5.6068537322518361E-2</c:v>
                </c:pt>
                <c:pt idx="88">
                  <c:v>5.6068537322518361E-2</c:v>
                </c:pt>
                <c:pt idx="89">
                  <c:v>5.5720200468173692E-2</c:v>
                </c:pt>
                <c:pt idx="90">
                  <c:v>5.5720200468173692E-2</c:v>
                </c:pt>
                <c:pt idx="91">
                  <c:v>5.5720200468173692E-2</c:v>
                </c:pt>
                <c:pt idx="92">
                  <c:v>5.5720200468173692E-2</c:v>
                </c:pt>
                <c:pt idx="93">
                  <c:v>6.2193628137064569E-2</c:v>
                </c:pt>
                <c:pt idx="94">
                  <c:v>6.2193628137064569E-2</c:v>
                </c:pt>
                <c:pt idx="95">
                  <c:v>6.2560086561866485E-2</c:v>
                </c:pt>
                <c:pt idx="96">
                  <c:v>6.2560086561866485E-2</c:v>
                </c:pt>
                <c:pt idx="97">
                  <c:v>6.5087038886736795E-2</c:v>
                </c:pt>
                <c:pt idx="98">
                  <c:v>6.5087038886736795E-2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21-4C30-AD52-C74B2FFC62EE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  <c:pt idx="72">
                  <c:v>-5.6612000000313856E-2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B21-4C30-AD52-C74B2FFC62EE}"/>
            </c:ext>
          </c:extLst>
        </c:ser>
        <c:ser>
          <c:idx val="9"/>
          <c:order val="9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B21-4C30-AD52-C74B2FFC6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978904"/>
        <c:axId val="1"/>
      </c:scatterChart>
      <c:valAx>
        <c:axId val="737978904"/>
        <c:scaling>
          <c:orientation val="minMax"/>
          <c:max val="2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9959429850034"/>
              <c:y val="0.84615623901713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47492625368731E-2"/>
              <c:y val="0.3789185753490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978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944967056109137"/>
          <c:y val="0.91830971128608929"/>
          <c:w val="0.79203648216539313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LiTE residuals</a:t>
            </a:r>
          </a:p>
        </c:rich>
      </c:tx>
      <c:layout>
        <c:manualLayout>
          <c:xMode val="edge"/>
          <c:yMode val="edge"/>
          <c:x val="0.36308655064107909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315217391304349"/>
          <c:w val="0.82450892979160495"/>
          <c:h val="0.6684782608695651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-47436.5</c:v>
                </c:pt>
                <c:pt idx="1">
                  <c:v>-47428</c:v>
                </c:pt>
                <c:pt idx="2">
                  <c:v>-47426</c:v>
                </c:pt>
                <c:pt idx="3">
                  <c:v>-47425.5</c:v>
                </c:pt>
                <c:pt idx="4">
                  <c:v>-47408</c:v>
                </c:pt>
                <c:pt idx="5">
                  <c:v>-47401.5</c:v>
                </c:pt>
                <c:pt idx="6">
                  <c:v>-47372.5</c:v>
                </c:pt>
                <c:pt idx="7">
                  <c:v>-47292.5</c:v>
                </c:pt>
                <c:pt idx="8">
                  <c:v>-46560.5</c:v>
                </c:pt>
                <c:pt idx="9">
                  <c:v>-46556</c:v>
                </c:pt>
                <c:pt idx="10">
                  <c:v>-46514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2'!$AB$21:$AB$974</c:f>
              <c:numCache>
                <c:formatCode>General</c:formatCode>
                <c:ptCount val="954"/>
                <c:pt idx="0">
                  <c:v>-0.5186319088422513</c:v>
                </c:pt>
                <c:pt idx="1">
                  <c:v>-0.51155858469869742</c:v>
                </c:pt>
                <c:pt idx="2">
                  <c:v>-0.50107073488913867</c:v>
                </c:pt>
                <c:pt idx="3">
                  <c:v>-0.5159487719080198</c:v>
                </c:pt>
                <c:pt idx="4">
                  <c:v>-0.48667993507928686</c:v>
                </c:pt>
                <c:pt idx="5">
                  <c:v>-0.52009430141269664</c:v>
                </c:pt>
                <c:pt idx="6">
                  <c:v>-0.51301950174264066</c:v>
                </c:pt>
                <c:pt idx="7">
                  <c:v>-0.49349912698419796</c:v>
                </c:pt>
                <c:pt idx="8">
                  <c:v>-0.50463193687104901</c:v>
                </c:pt>
                <c:pt idx="9">
                  <c:v>-0.50853089347970526</c:v>
                </c:pt>
                <c:pt idx="10">
                  <c:v>-0.47825362092665014</c:v>
                </c:pt>
                <c:pt idx="11">
                  <c:v>-9.1742989453167043E-2</c:v>
                </c:pt>
                <c:pt idx="12">
                  <c:v>-9.3459338115158316E-2</c:v>
                </c:pt>
                <c:pt idx="13">
                  <c:v>-9.0904977373668205E-2</c:v>
                </c:pt>
                <c:pt idx="14">
                  <c:v>-6.985448680744942E-2</c:v>
                </c:pt>
                <c:pt idx="15">
                  <c:v>-6.2152455615714794E-2</c:v>
                </c:pt>
                <c:pt idx="16">
                  <c:v>-6.1352455614096621E-2</c:v>
                </c:pt>
                <c:pt idx="17">
                  <c:v>-6.1752455611267729E-2</c:v>
                </c:pt>
                <c:pt idx="18">
                  <c:v>-6.1352455614096621E-2</c:v>
                </c:pt>
                <c:pt idx="19">
                  <c:v>-1.2312878115516852E-2</c:v>
                </c:pt>
                <c:pt idx="20">
                  <c:v>-1.0520784290967658E-2</c:v>
                </c:pt>
                <c:pt idx="21">
                  <c:v>-8.7909636346387432E-3</c:v>
                </c:pt>
                <c:pt idx="22">
                  <c:v>-1.1628686801948729E-2</c:v>
                </c:pt>
                <c:pt idx="23">
                  <c:v>-1.1998864514322694E-2</c:v>
                </c:pt>
                <c:pt idx="24">
                  <c:v>-1.0969041502709401E-2</c:v>
                </c:pt>
                <c:pt idx="25">
                  <c:v>-9.7067617346473303E-3</c:v>
                </c:pt>
                <c:pt idx="26">
                  <c:v>-1.0276937102064163E-2</c:v>
                </c:pt>
                <c:pt idx="27">
                  <c:v>-1.2314655295290248E-2</c:v>
                </c:pt>
                <c:pt idx="28">
                  <c:v>-1.1784829040627692E-2</c:v>
                </c:pt>
                <c:pt idx="29">
                  <c:v>-8.9927173521062338E-3</c:v>
                </c:pt>
                <c:pt idx="30">
                  <c:v>6.7746206690280489E-2</c:v>
                </c:pt>
                <c:pt idx="31">
                  <c:v>6.7946206692504021E-2</c:v>
                </c:pt>
                <c:pt idx="32">
                  <c:v>-9999</c:v>
                </c:pt>
                <c:pt idx="33">
                  <c:v>7.0161918278172558E-2</c:v>
                </c:pt>
                <c:pt idx="34">
                  <c:v>-9999</c:v>
                </c:pt>
                <c:pt idx="35">
                  <c:v>7.493648608960618E-2</c:v>
                </c:pt>
                <c:pt idx="36">
                  <c:v>8.860934033726002E-2</c:v>
                </c:pt>
                <c:pt idx="37">
                  <c:v>8.6567497335048663E-2</c:v>
                </c:pt>
                <c:pt idx="38">
                  <c:v>8.7094020577859976E-2</c:v>
                </c:pt>
                <c:pt idx="39">
                  <c:v>8.6399717009406699E-2</c:v>
                </c:pt>
                <c:pt idx="40">
                  <c:v>8.9295379032091254E-2</c:v>
                </c:pt>
                <c:pt idx="41">
                  <c:v>8.8486518113206084E-2</c:v>
                </c:pt>
                <c:pt idx="42">
                  <c:v>8.8586518110679871E-2</c:v>
                </c:pt>
                <c:pt idx="43">
                  <c:v>9.6663158924715178E-2</c:v>
                </c:pt>
                <c:pt idx="44">
                  <c:v>9.7345323933148556E-2</c:v>
                </c:pt>
                <c:pt idx="45">
                  <c:v>0.17663840219356225</c:v>
                </c:pt>
                <c:pt idx="46">
                  <c:v>0.15439559400425715</c:v>
                </c:pt>
                <c:pt idx="47">
                  <c:v>0.16559746632624303</c:v>
                </c:pt>
                <c:pt idx="48">
                  <c:v>0.16366769056730504</c:v>
                </c:pt>
                <c:pt idx="49">
                  <c:v>0.16689838676060784</c:v>
                </c:pt>
                <c:pt idx="50">
                  <c:v>0.16568632444673542</c:v>
                </c:pt>
                <c:pt idx="51">
                  <c:v>0.16602966427900606</c:v>
                </c:pt>
                <c:pt idx="52">
                  <c:v>0.16645796807781535</c:v>
                </c:pt>
                <c:pt idx="53">
                  <c:v>0.16817796225595871</c:v>
                </c:pt>
                <c:pt idx="54">
                  <c:v>0.17175008777241821</c:v>
                </c:pt>
                <c:pt idx="55">
                  <c:v>0.17520788746736579</c:v>
                </c:pt>
                <c:pt idx="56">
                  <c:v>0.16841742849175498</c:v>
                </c:pt>
                <c:pt idx="57">
                  <c:v>0.16870347002380048</c:v>
                </c:pt>
                <c:pt idx="58">
                  <c:v>0.1600728573204159</c:v>
                </c:pt>
                <c:pt idx="59">
                  <c:v>0.16576358736529601</c:v>
                </c:pt>
                <c:pt idx="60">
                  <c:v>0.16573148210173519</c:v>
                </c:pt>
                <c:pt idx="61">
                  <c:v>0.16707726662303302</c:v>
                </c:pt>
                <c:pt idx="62">
                  <c:v>0.17552805840025337</c:v>
                </c:pt>
                <c:pt idx="63">
                  <c:v>0.17253237088810633</c:v>
                </c:pt>
                <c:pt idx="64">
                  <c:v>0.16865631082164201</c:v>
                </c:pt>
                <c:pt idx="65">
                  <c:v>0.16940667616366709</c:v>
                </c:pt>
                <c:pt idx="66">
                  <c:v>0.17069958258937526</c:v>
                </c:pt>
                <c:pt idx="67">
                  <c:v>0.17461148051747113</c:v>
                </c:pt>
                <c:pt idx="68">
                  <c:v>0.17297950195334366</c:v>
                </c:pt>
                <c:pt idx="69">
                  <c:v>0.1666777167345013</c:v>
                </c:pt>
                <c:pt idx="70">
                  <c:v>0.17282499405767363</c:v>
                </c:pt>
                <c:pt idx="71">
                  <c:v>0.11398626181171319</c:v>
                </c:pt>
                <c:pt idx="72">
                  <c:v>0.15202491543721386</c:v>
                </c:pt>
                <c:pt idx="73">
                  <c:v>0.1541147564305213</c:v>
                </c:pt>
                <c:pt idx="74">
                  <c:v>0.1589387773031643</c:v>
                </c:pt>
                <c:pt idx="75">
                  <c:v>0.16771353608443773</c:v>
                </c:pt>
                <c:pt idx="76">
                  <c:v>0.15056671279210843</c:v>
                </c:pt>
                <c:pt idx="77">
                  <c:v>0.15066671262223519</c:v>
                </c:pt>
                <c:pt idx="78">
                  <c:v>0.15106671287406481</c:v>
                </c:pt>
                <c:pt idx="79">
                  <c:v>0.14023467548195195</c:v>
                </c:pt>
                <c:pt idx="80">
                  <c:v>0.14073467548387281</c:v>
                </c:pt>
                <c:pt idx="81">
                  <c:v>0.14103467548357013</c:v>
                </c:pt>
                <c:pt idx="82">
                  <c:v>0.1263695204730293</c:v>
                </c:pt>
                <c:pt idx="83">
                  <c:v>0.1318695204723308</c:v>
                </c:pt>
                <c:pt idx="84">
                  <c:v>0.13236952047425166</c:v>
                </c:pt>
                <c:pt idx="85">
                  <c:v>0.13316952047586983</c:v>
                </c:pt>
                <c:pt idx="86">
                  <c:v>0.13043928528808629</c:v>
                </c:pt>
                <c:pt idx="87">
                  <c:v>0.13103928528748093</c:v>
                </c:pt>
                <c:pt idx="88">
                  <c:v>0.13133928528717825</c:v>
                </c:pt>
                <c:pt idx="89">
                  <c:v>0.13104664172556746</c:v>
                </c:pt>
                <c:pt idx="90">
                  <c:v>0.1316466417249621</c:v>
                </c:pt>
                <c:pt idx="91">
                  <c:v>0.13174664172243589</c:v>
                </c:pt>
                <c:pt idx="92">
                  <c:v>0.13214664172688295</c:v>
                </c:pt>
                <c:pt idx="93">
                  <c:v>0.11022154698004791</c:v>
                </c:pt>
                <c:pt idx="94">
                  <c:v>0.11122154714396068</c:v>
                </c:pt>
                <c:pt idx="95">
                  <c:v>0.1126350763378817</c:v>
                </c:pt>
                <c:pt idx="96">
                  <c:v>0.11343507637587966</c:v>
                </c:pt>
                <c:pt idx="97">
                  <c:v>9.9375457389748428E-2</c:v>
                </c:pt>
                <c:pt idx="98">
                  <c:v>0.1003754575536612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2C-44DD-ABEF-F35B6F3FA247}"/>
            </c:ext>
          </c:extLst>
        </c:ser>
        <c:ser>
          <c:idx val="9"/>
          <c:order val="1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2'!$AY$2:$AY$126</c:f>
              <c:numCache>
                <c:formatCode>General</c:formatCode>
                <c:ptCount val="125"/>
                <c:pt idx="0">
                  <c:v>-0.58123557705269302</c:v>
                </c:pt>
                <c:pt idx="1">
                  <c:v>-0.55402818678625887</c:v>
                </c:pt>
                <c:pt idx="2">
                  <c:v>-0.52732265253137145</c:v>
                </c:pt>
                <c:pt idx="3">
                  <c:v>-0.50111897428803065</c:v>
                </c:pt>
                <c:pt idx="4">
                  <c:v>-0.47541715205623647</c:v>
                </c:pt>
                <c:pt idx="5">
                  <c:v>-0.45021718583598919</c:v>
                </c:pt>
                <c:pt idx="6">
                  <c:v>-0.42551907562728841</c:v>
                </c:pt>
                <c:pt idx="7">
                  <c:v>-0.40132282143013437</c:v>
                </c:pt>
                <c:pt idx="8">
                  <c:v>-0.37762842324452706</c:v>
                </c:pt>
                <c:pt idx="9">
                  <c:v>-0.35443588107046636</c:v>
                </c:pt>
                <c:pt idx="10">
                  <c:v>-0.3317451949079524</c:v>
                </c:pt>
                <c:pt idx="11">
                  <c:v>-0.30955636475698506</c:v>
                </c:pt>
                <c:pt idx="12">
                  <c:v>-0.28786939061756445</c:v>
                </c:pt>
                <c:pt idx="13">
                  <c:v>-0.26668427248969045</c:v>
                </c:pt>
                <c:pt idx="14">
                  <c:v>-0.24600101037336322</c:v>
                </c:pt>
                <c:pt idx="15">
                  <c:v>-0.22581960426858261</c:v>
                </c:pt>
                <c:pt idx="16">
                  <c:v>-0.20614005417534875</c:v>
                </c:pt>
                <c:pt idx="17">
                  <c:v>-0.18696236009366152</c:v>
                </c:pt>
                <c:pt idx="18">
                  <c:v>-0.16828652202352101</c:v>
                </c:pt>
                <c:pt idx="19">
                  <c:v>-0.15011253996492718</c:v>
                </c:pt>
                <c:pt idx="20">
                  <c:v>-0.13244041391787997</c:v>
                </c:pt>
                <c:pt idx="21">
                  <c:v>-0.11527014388237951</c:v>
                </c:pt>
                <c:pt idx="22">
                  <c:v>-9.8601729858425705E-2</c:v>
                </c:pt>
                <c:pt idx="23">
                  <c:v>-8.2435171846018604E-2</c:v>
                </c:pt>
                <c:pt idx="24">
                  <c:v>-6.6770469845158179E-2</c:v>
                </c:pt>
                <c:pt idx="25">
                  <c:v>-5.1607623855844428E-2</c:v>
                </c:pt>
                <c:pt idx="26">
                  <c:v>-3.6946633878077353E-2</c:v>
                </c:pt>
                <c:pt idx="27">
                  <c:v>-2.2787499911856954E-2</c:v>
                </c:pt>
                <c:pt idx="28">
                  <c:v>-9.130221957183271E-3</c:v>
                </c:pt>
                <c:pt idx="29">
                  <c:v>4.0251999859437504E-3</c:v>
                </c:pt>
                <c:pt idx="30">
                  <c:v>1.6678765917524083E-2</c:v>
                </c:pt>
                <c:pt idx="31">
                  <c:v>2.883047583755774E-2</c:v>
                </c:pt>
                <c:pt idx="32">
                  <c:v>4.0480329746044708E-2</c:v>
                </c:pt>
                <c:pt idx="33">
                  <c:v>5.1628327642984986E-2</c:v>
                </c:pt>
                <c:pt idx="34">
                  <c:v>6.227446952837859E-2</c:v>
                </c:pt>
                <c:pt idx="35">
                  <c:v>7.2418755402225504E-2</c:v>
                </c:pt>
                <c:pt idx="36">
                  <c:v>8.2061185264525743E-2</c:v>
                </c:pt>
                <c:pt idx="37">
                  <c:v>9.1201759115279307E-2</c:v>
                </c:pt>
                <c:pt idx="38">
                  <c:v>9.9840476954486168E-2</c:v>
                </c:pt>
                <c:pt idx="39">
                  <c:v>0.10797733878214637</c:v>
                </c:pt>
                <c:pt idx="40">
                  <c:v>0.11561234459825986</c:v>
                </c:pt>
                <c:pt idx="41">
                  <c:v>0.1227454944028267</c:v>
                </c:pt>
                <c:pt idx="42">
                  <c:v>0.12937678819584683</c:v>
                </c:pt>
                <c:pt idx="43">
                  <c:v>0.13550622597732029</c:v>
                </c:pt>
                <c:pt idx="44">
                  <c:v>0.14113380774724707</c:v>
                </c:pt>
                <c:pt idx="45">
                  <c:v>0.14625953350562718</c:v>
                </c:pt>
                <c:pt idx="46">
                  <c:v>0.15088340325246058</c:v>
                </c:pt>
                <c:pt idx="47">
                  <c:v>0.15500541698774731</c:v>
                </c:pt>
                <c:pt idx="48">
                  <c:v>0.15862557471148733</c:v>
                </c:pt>
                <c:pt idx="49">
                  <c:v>0.16174387642368071</c:v>
                </c:pt>
                <c:pt idx="50">
                  <c:v>0.16436032212432738</c:v>
                </c:pt>
                <c:pt idx="51">
                  <c:v>0.16647491181342738</c:v>
                </c:pt>
                <c:pt idx="52">
                  <c:v>0.16808764549098068</c:v>
                </c:pt>
                <c:pt idx="53">
                  <c:v>0.16919852315698733</c:v>
                </c:pt>
                <c:pt idx="54">
                  <c:v>0.16980754481144728</c:v>
                </c:pt>
                <c:pt idx="55">
                  <c:v>0.16991471045436055</c:v>
                </c:pt>
                <c:pt idx="56">
                  <c:v>0.16952002008572711</c:v>
                </c:pt>
                <c:pt idx="57">
                  <c:v>0.16862347370554701</c:v>
                </c:pt>
                <c:pt idx="58">
                  <c:v>0.16722507131382022</c:v>
                </c:pt>
                <c:pt idx="59">
                  <c:v>0.16532481291054676</c:v>
                </c:pt>
                <c:pt idx="60">
                  <c:v>0.1629226984957266</c:v>
                </c:pt>
                <c:pt idx="61">
                  <c:v>0.16001872806935977</c:v>
                </c:pt>
                <c:pt idx="62">
                  <c:v>0.15661290163144626</c:v>
                </c:pt>
                <c:pt idx="63">
                  <c:v>0.15270521918198607</c:v>
                </c:pt>
                <c:pt idx="64">
                  <c:v>0.14829568072097918</c:v>
                </c:pt>
                <c:pt idx="65">
                  <c:v>0.14338428624842561</c:v>
                </c:pt>
                <c:pt idx="66">
                  <c:v>0.13797103576432537</c:v>
                </c:pt>
                <c:pt idx="67">
                  <c:v>0.13205592926867843</c:v>
                </c:pt>
                <c:pt idx="68">
                  <c:v>0.12563896676148484</c:v>
                </c:pt>
                <c:pt idx="69">
                  <c:v>0.1187201482427445</c:v>
                </c:pt>
                <c:pt idx="70">
                  <c:v>0.11129947371245755</c:v>
                </c:pt>
                <c:pt idx="71">
                  <c:v>9.4952556617243541E-2</c:v>
                </c:pt>
                <c:pt idx="72">
                  <c:v>7.6598215475842807E-2</c:v>
                </c:pt>
                <c:pt idx="73">
                  <c:v>6.6668260887822378E-2</c:v>
                </c:pt>
                <c:pt idx="74">
                  <c:v>5.623645028825533E-2</c:v>
                </c:pt>
                <c:pt idx="75">
                  <c:v>4.530278367714155E-2</c:v>
                </c:pt>
                <c:pt idx="76">
                  <c:v>3.3867261054481151E-2</c:v>
                </c:pt>
                <c:pt idx="77">
                  <c:v>2.1929882420273994E-2</c:v>
                </c:pt>
                <c:pt idx="78">
                  <c:v>9.4906477745202167E-3</c:v>
                </c:pt>
                <c:pt idx="79">
                  <c:v>-3.4504428827803191E-3</c:v>
                </c:pt>
                <c:pt idx="80">
                  <c:v>-1.6893389551627447E-2</c:v>
                </c:pt>
                <c:pt idx="81">
                  <c:v>-3.0838192232021333E-2</c:v>
                </c:pt>
                <c:pt idx="82">
                  <c:v>-4.5284850923961839E-2</c:v>
                </c:pt>
                <c:pt idx="83">
                  <c:v>-6.0233365627449076E-2</c:v>
                </c:pt>
                <c:pt idx="84">
                  <c:v>-7.5683736342483016E-2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2C-44DD-ABEF-F35B6F3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11928"/>
        <c:axId val="1"/>
      </c:scatterChart>
      <c:valAx>
        <c:axId val="7457119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119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65204236006049"/>
          <c:y val="0.92934782608695654"/>
          <c:w val="0.26021180030257185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3'!$H$21:$H$974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78-4CE2-B94D-1D2F5339B50E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3'!$I$21:$I$974</c:f>
              <c:numCache>
                <c:formatCode>General</c:formatCode>
                <c:ptCount val="954"/>
                <c:pt idx="0">
                  <c:v>-0.16138029999638093</c:v>
                </c:pt>
                <c:pt idx="1">
                  <c:v>-0.15423915000064881</c:v>
                </c:pt>
                <c:pt idx="2">
                  <c:v>-0.14373535000049742</c:v>
                </c:pt>
                <c:pt idx="3">
                  <c:v>-0.15860939999765833</c:v>
                </c:pt>
                <c:pt idx="4">
                  <c:v>-0.12920115000088117</c:v>
                </c:pt>
                <c:pt idx="5">
                  <c:v>-0.1625638000004983</c:v>
                </c:pt>
                <c:pt idx="6">
                  <c:v>-0.15525870000055875</c:v>
                </c:pt>
                <c:pt idx="7">
                  <c:v>-0.13510669999959646</c:v>
                </c:pt>
                <c:pt idx="8">
                  <c:v>-0.1407158999973035</c:v>
                </c:pt>
                <c:pt idx="9">
                  <c:v>-0.1445823499961989</c:v>
                </c:pt>
                <c:pt idx="10">
                  <c:v>-0.11400254999898607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8-4CE2-B94D-1D2F5339B50E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78-4CE2-B94D-1D2F5339B50E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78-4CE2-B94D-1D2F5339B50E}"/>
            </c:ext>
          </c:extLst>
        </c:ser>
        <c:ser>
          <c:idx val="9"/>
          <c:order val="4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3'!$AX$2:$AX$126</c:f>
              <c:numCache>
                <c:formatCode>General</c:formatCode>
                <c:ptCount val="125"/>
                <c:pt idx="0">
                  <c:v>-0.18998894307988778</c:v>
                </c:pt>
                <c:pt idx="1">
                  <c:v>-0.17431278503292594</c:v>
                </c:pt>
                <c:pt idx="2">
                  <c:v>-0.1593067088849637</c:v>
                </c:pt>
                <c:pt idx="3">
                  <c:v>-0.14496731050000919</c:v>
                </c:pt>
                <c:pt idx="4">
                  <c:v>-0.13129092698275108</c:v>
                </c:pt>
                <c:pt idx="5">
                  <c:v>-0.11827361438818387</c:v>
                </c:pt>
                <c:pt idx="6">
                  <c:v>-0.1059111230015003</c:v>
                </c:pt>
                <c:pt idx="7">
                  <c:v>-9.4198869986639205E-2</c:v>
                </c:pt>
                <c:pt idx="8">
                  <c:v>-8.3131909181645453E-2</c:v>
                </c:pt>
                <c:pt idx="9">
                  <c:v>-7.2704897800050905E-2</c:v>
                </c:pt>
                <c:pt idx="10">
                  <c:v>-6.2912059780230026E-2</c:v>
                </c:pt>
                <c:pt idx="11">
                  <c:v>-5.3747145509435476E-2</c:v>
                </c:pt>
                <c:pt idx="12">
                  <c:v>-4.5203387636358283E-2</c:v>
                </c:pt>
                <c:pt idx="13">
                  <c:v>-3.7273452675960578E-2</c:v>
                </c:pt>
                <c:pt idx="14">
                  <c:v>-2.9949388103615082E-2</c:v>
                </c:pt>
                <c:pt idx="15">
                  <c:v>-2.3222564633131298E-2</c:v>
                </c:pt>
                <c:pt idx="16">
                  <c:v>-1.7083613376440501E-2</c:v>
                </c:pt>
                <c:pt idx="17">
                  <c:v>-1.1522357593547687E-2</c:v>
                </c:pt>
                <c:pt idx="18">
                  <c:v>-6.5277387627665773E-3</c:v>
                </c:pt>
                <c:pt idx="19">
                  <c:v>-2.0877367371337149E-3</c:v>
                </c:pt>
                <c:pt idx="20">
                  <c:v>1.8107161915404957E-3</c:v>
                </c:pt>
                <c:pt idx="21">
                  <c:v>5.1818274177151472E-3</c:v>
                </c:pt>
                <c:pt idx="22">
                  <c:v>8.0410423168490019E-3</c:v>
                </c:pt>
                <c:pt idx="23">
                  <c:v>1.0405148530344768E-2</c:v>
                </c:pt>
                <c:pt idx="24">
                  <c:v>1.2292385846106806E-2</c:v>
                </c:pt>
                <c:pt idx="25">
                  <c:v>1.3722560997496708E-2</c:v>
                </c:pt>
                <c:pt idx="26">
                  <c:v>1.471716633977576E-2</c:v>
                </c:pt>
                <c:pt idx="27">
                  <c:v>1.5299500904138522E-2</c:v>
                </c:pt>
                <c:pt idx="28">
                  <c:v>1.5494791760879173E-2</c:v>
                </c:pt>
                <c:pt idx="29">
                  <c:v>1.5330312931717979E-2</c:v>
                </c:pt>
                <c:pt idx="30">
                  <c:v>1.4835498265787561E-2</c:v>
                </c:pt>
                <c:pt idx="31">
                  <c:v>1.4042043727576864E-2</c:v>
                </c:pt>
                <c:pt idx="32">
                  <c:v>1.2983993439101352E-2</c:v>
                </c:pt>
                <c:pt idx="33">
                  <c:v>1.1697802585356423E-2</c:v>
                </c:pt>
                <c:pt idx="34">
                  <c:v>1.0222368962215955E-2</c:v>
                </c:pt>
                <c:pt idx="35">
                  <c:v>8.5990235752671645E-3</c:v>
                </c:pt>
                <c:pt idx="36">
                  <c:v>6.8714693770329238E-3</c:v>
                </c:pt>
                <c:pt idx="37">
                  <c:v>5.0856560930840899E-3</c:v>
                </c:pt>
                <c:pt idx="38">
                  <c:v>3.2895783211011054E-3</c:v>
                </c:pt>
                <c:pt idx="39">
                  <c:v>1.5329839327305195E-3</c:v>
                </c:pt>
                <c:pt idx="40">
                  <c:v>-1.3301944273058641E-4</c:v>
                </c:pt>
                <c:pt idx="41">
                  <c:v>-1.656470100816293E-3</c:v>
                </c:pt>
                <c:pt idx="42">
                  <c:v>-2.9851768513837473E-3</c:v>
                </c:pt>
                <c:pt idx="43">
                  <c:v>-4.0674639750357677E-3</c:v>
                </c:pt>
                <c:pt idx="44">
                  <c:v>-4.8530308627086349E-3</c:v>
                </c:pt>
                <c:pt idx="45">
                  <c:v>-5.2939117986453565E-3</c:v>
                </c:pt>
                <c:pt idx="46">
                  <c:v>-5.3455112476180622E-3</c:v>
                </c:pt>
                <c:pt idx="47">
                  <c:v>-4.9676794954133241E-3</c:v>
                </c:pt>
                <c:pt idx="48">
                  <c:v>-4.1257837384020002E-3</c:v>
                </c:pt>
                <c:pt idx="49">
                  <c:v>-2.7917221267956538E-3</c:v>
                </c:pt>
                <c:pt idx="50">
                  <c:v>-9.4482427294390048E-4</c:v>
                </c:pt>
                <c:pt idx="51">
                  <c:v>1.4274174588637112E-3</c:v>
                </c:pt>
                <c:pt idx="52">
                  <c:v>4.3288352816476527E-3</c:v>
                </c:pt>
                <c:pt idx="53">
                  <c:v>7.7543296450419408E-3</c:v>
                </c:pt>
                <c:pt idx="54">
                  <c:v>1.1689890762790367E-2</c:v>
                </c:pt>
                <c:pt idx="55">
                  <c:v>1.6112900588960644E-2</c:v>
                </c:pt>
                <c:pt idx="56">
                  <c:v>2.0992698297748719E-2</c:v>
                </c:pt>
                <c:pt idx="57">
                  <c:v>2.6291374575905052E-2</c:v>
                </c:pt>
                <c:pt idx="58">
                  <c:v>3.1964746125399263E-2</c:v>
                </c:pt>
                <c:pt idx="59">
                  <c:v>3.7963453102183853E-2</c:v>
                </c:pt>
                <c:pt idx="60">
                  <c:v>4.423411933735677E-2</c:v>
                </c:pt>
                <c:pt idx="61">
                  <c:v>5.0720517786755709E-2</c:v>
                </c:pt>
                <c:pt idx="62">
                  <c:v>5.7364690716449035E-2</c:v>
                </c:pt>
                <c:pt idx="63">
                  <c:v>6.4107984205775903E-2</c:v>
                </c:pt>
                <c:pt idx="64">
                  <c:v>7.089196806268408E-2</c:v>
                </c:pt>
                <c:pt idx="65">
                  <c:v>7.7659223766219809E-2</c:v>
                </c:pt>
                <c:pt idx="66">
                  <c:v>8.4353993468684385E-2</c:v>
                </c:pt>
                <c:pt idx="67">
                  <c:v>9.0922691697271546E-2</c:v>
                </c:pt>
                <c:pt idx="68">
                  <c:v>9.7314287875908484E-2</c:v>
                </c:pt>
                <c:pt idx="69">
                  <c:v>0.10348057214776342</c:v>
                </c:pt>
                <c:pt idx="70">
                  <c:v>0.10937631944508105</c:v>
                </c:pt>
                <c:pt idx="71">
                  <c:v>0.12019062566166866</c:v>
                </c:pt>
                <c:pt idx="72">
                  <c:v>0.12945643212273536</c:v>
                </c:pt>
                <c:pt idx="73">
                  <c:v>0.13342752249568421</c:v>
                </c:pt>
                <c:pt idx="74">
                  <c:v>0.13691964238047963</c:v>
                </c:pt>
                <c:pt idx="75">
                  <c:v>0.13990765031330155</c:v>
                </c:pt>
                <c:pt idx="76">
                  <c:v>0.14236875415918554</c:v>
                </c:pt>
                <c:pt idx="77">
                  <c:v>0.14428234559226077</c:v>
                </c:pt>
                <c:pt idx="78">
                  <c:v>0.14562983627522069</c:v>
                </c:pt>
                <c:pt idx="79">
                  <c:v>0.14639449856256492</c:v>
                </c:pt>
                <c:pt idx="80">
                  <c:v>0.14656131273049997</c:v>
                </c:pt>
                <c:pt idx="81">
                  <c:v>0.14611682207339116</c:v>
                </c:pt>
                <c:pt idx="82">
                  <c:v>0.14504899668270171</c:v>
                </c:pt>
                <c:pt idx="83">
                  <c:v>0.14334710631948674</c:v>
                </c:pt>
                <c:pt idx="84">
                  <c:v>0.14100160248648053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78-4CE2-B94D-1D2F5339B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14088"/>
        <c:axId val="1"/>
      </c:scatterChart>
      <c:valAx>
        <c:axId val="74571408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18261353694428"/>
              <c:y val="0.84571428571428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14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93939393939393"/>
          <c:y val="0.92571428571428571"/>
          <c:w val="0.43484848484848487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9557986667595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4355403005456"/>
          <c:y val="0.13960152800460737"/>
          <c:w val="0.81858524985200298"/>
          <c:h val="0.65242346761336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3'!$H$21:$H$974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FA-44EA-B7A3-7DA52B0AE379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3'!$I$21:$I$974</c:f>
              <c:numCache>
                <c:formatCode>General</c:formatCode>
                <c:ptCount val="954"/>
                <c:pt idx="0">
                  <c:v>-0.16138029999638093</c:v>
                </c:pt>
                <c:pt idx="1">
                  <c:v>-0.15423915000064881</c:v>
                </c:pt>
                <c:pt idx="2">
                  <c:v>-0.14373535000049742</c:v>
                </c:pt>
                <c:pt idx="3">
                  <c:v>-0.15860939999765833</c:v>
                </c:pt>
                <c:pt idx="4">
                  <c:v>-0.12920115000088117</c:v>
                </c:pt>
                <c:pt idx="5">
                  <c:v>-0.1625638000004983</c:v>
                </c:pt>
                <c:pt idx="6">
                  <c:v>-0.15525870000055875</c:v>
                </c:pt>
                <c:pt idx="7">
                  <c:v>-0.13510669999959646</c:v>
                </c:pt>
                <c:pt idx="8">
                  <c:v>-0.1407158999973035</c:v>
                </c:pt>
                <c:pt idx="9">
                  <c:v>-0.1445823499961989</c:v>
                </c:pt>
                <c:pt idx="10">
                  <c:v>-0.11400254999898607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FA-44EA-B7A3-7DA52B0AE3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FA-44EA-B7A3-7DA52B0AE3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FA-44EA-B7A3-7DA52B0AE3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FA-44EA-B7A3-7DA52B0AE3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FA-44EA-B7A3-7DA52B0AE3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FA-44EA-B7A3-7DA52B0AE379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FA-44EA-B7A3-7DA52B0AE379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FA-44EA-B7A3-7DA52B0AE379}"/>
            </c:ext>
          </c:extLst>
        </c:ser>
        <c:ser>
          <c:idx val="9"/>
          <c:order val="9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3'!$AX$2:$AX$126</c:f>
              <c:numCache>
                <c:formatCode>General</c:formatCode>
                <c:ptCount val="125"/>
                <c:pt idx="0">
                  <c:v>-0.18998894307988778</c:v>
                </c:pt>
                <c:pt idx="1">
                  <c:v>-0.17431278503292594</c:v>
                </c:pt>
                <c:pt idx="2">
                  <c:v>-0.1593067088849637</c:v>
                </c:pt>
                <c:pt idx="3">
                  <c:v>-0.14496731050000919</c:v>
                </c:pt>
                <c:pt idx="4">
                  <c:v>-0.13129092698275108</c:v>
                </c:pt>
                <c:pt idx="5">
                  <c:v>-0.11827361438818387</c:v>
                </c:pt>
                <c:pt idx="6">
                  <c:v>-0.1059111230015003</c:v>
                </c:pt>
                <c:pt idx="7">
                  <c:v>-9.4198869986639205E-2</c:v>
                </c:pt>
                <c:pt idx="8">
                  <c:v>-8.3131909181645453E-2</c:v>
                </c:pt>
                <c:pt idx="9">
                  <c:v>-7.2704897800050905E-2</c:v>
                </c:pt>
                <c:pt idx="10">
                  <c:v>-6.2912059780230026E-2</c:v>
                </c:pt>
                <c:pt idx="11">
                  <c:v>-5.3747145509435476E-2</c:v>
                </c:pt>
                <c:pt idx="12">
                  <c:v>-4.5203387636358283E-2</c:v>
                </c:pt>
                <c:pt idx="13">
                  <c:v>-3.7273452675960578E-2</c:v>
                </c:pt>
                <c:pt idx="14">
                  <c:v>-2.9949388103615082E-2</c:v>
                </c:pt>
                <c:pt idx="15">
                  <c:v>-2.3222564633131298E-2</c:v>
                </c:pt>
                <c:pt idx="16">
                  <c:v>-1.7083613376440501E-2</c:v>
                </c:pt>
                <c:pt idx="17">
                  <c:v>-1.1522357593547687E-2</c:v>
                </c:pt>
                <c:pt idx="18">
                  <c:v>-6.5277387627665773E-3</c:v>
                </c:pt>
                <c:pt idx="19">
                  <c:v>-2.0877367371337149E-3</c:v>
                </c:pt>
                <c:pt idx="20">
                  <c:v>1.8107161915404957E-3</c:v>
                </c:pt>
                <c:pt idx="21">
                  <c:v>5.1818274177151472E-3</c:v>
                </c:pt>
                <c:pt idx="22">
                  <c:v>8.0410423168490019E-3</c:v>
                </c:pt>
                <c:pt idx="23">
                  <c:v>1.0405148530344768E-2</c:v>
                </c:pt>
                <c:pt idx="24">
                  <c:v>1.2292385846106806E-2</c:v>
                </c:pt>
                <c:pt idx="25">
                  <c:v>1.3722560997496708E-2</c:v>
                </c:pt>
                <c:pt idx="26">
                  <c:v>1.471716633977576E-2</c:v>
                </c:pt>
                <c:pt idx="27">
                  <c:v>1.5299500904138522E-2</c:v>
                </c:pt>
                <c:pt idx="28">
                  <c:v>1.5494791760879173E-2</c:v>
                </c:pt>
                <c:pt idx="29">
                  <c:v>1.5330312931717979E-2</c:v>
                </c:pt>
                <c:pt idx="30">
                  <c:v>1.4835498265787561E-2</c:v>
                </c:pt>
                <c:pt idx="31">
                  <c:v>1.4042043727576864E-2</c:v>
                </c:pt>
                <c:pt idx="32">
                  <c:v>1.2983993439101352E-2</c:v>
                </c:pt>
                <c:pt idx="33">
                  <c:v>1.1697802585356423E-2</c:v>
                </c:pt>
                <c:pt idx="34">
                  <c:v>1.0222368962215955E-2</c:v>
                </c:pt>
                <c:pt idx="35">
                  <c:v>8.5990235752671645E-3</c:v>
                </c:pt>
                <c:pt idx="36">
                  <c:v>6.8714693770329238E-3</c:v>
                </c:pt>
                <c:pt idx="37">
                  <c:v>5.0856560930840899E-3</c:v>
                </c:pt>
                <c:pt idx="38">
                  <c:v>3.2895783211011054E-3</c:v>
                </c:pt>
                <c:pt idx="39">
                  <c:v>1.5329839327305195E-3</c:v>
                </c:pt>
                <c:pt idx="40">
                  <c:v>-1.3301944273058641E-4</c:v>
                </c:pt>
                <c:pt idx="41">
                  <c:v>-1.656470100816293E-3</c:v>
                </c:pt>
                <c:pt idx="42">
                  <c:v>-2.9851768513837473E-3</c:v>
                </c:pt>
                <c:pt idx="43">
                  <c:v>-4.0674639750357677E-3</c:v>
                </c:pt>
                <c:pt idx="44">
                  <c:v>-4.8530308627086349E-3</c:v>
                </c:pt>
                <c:pt idx="45">
                  <c:v>-5.2939117986453565E-3</c:v>
                </c:pt>
                <c:pt idx="46">
                  <c:v>-5.3455112476180622E-3</c:v>
                </c:pt>
                <c:pt idx="47">
                  <c:v>-4.9676794954133241E-3</c:v>
                </c:pt>
                <c:pt idx="48">
                  <c:v>-4.1257837384020002E-3</c:v>
                </c:pt>
                <c:pt idx="49">
                  <c:v>-2.7917221267956538E-3</c:v>
                </c:pt>
                <c:pt idx="50">
                  <c:v>-9.4482427294390048E-4</c:v>
                </c:pt>
                <c:pt idx="51">
                  <c:v>1.4274174588637112E-3</c:v>
                </c:pt>
                <c:pt idx="52">
                  <c:v>4.3288352816476527E-3</c:v>
                </c:pt>
                <c:pt idx="53">
                  <c:v>7.7543296450419408E-3</c:v>
                </c:pt>
                <c:pt idx="54">
                  <c:v>1.1689890762790367E-2</c:v>
                </c:pt>
                <c:pt idx="55">
                  <c:v>1.6112900588960644E-2</c:v>
                </c:pt>
                <c:pt idx="56">
                  <c:v>2.0992698297748719E-2</c:v>
                </c:pt>
                <c:pt idx="57">
                  <c:v>2.6291374575905052E-2</c:v>
                </c:pt>
                <c:pt idx="58">
                  <c:v>3.1964746125399263E-2</c:v>
                </c:pt>
                <c:pt idx="59">
                  <c:v>3.7963453102183853E-2</c:v>
                </c:pt>
                <c:pt idx="60">
                  <c:v>4.423411933735677E-2</c:v>
                </c:pt>
                <c:pt idx="61">
                  <c:v>5.0720517786755709E-2</c:v>
                </c:pt>
                <c:pt idx="62">
                  <c:v>5.7364690716449035E-2</c:v>
                </c:pt>
                <c:pt idx="63">
                  <c:v>6.4107984205775903E-2</c:v>
                </c:pt>
                <c:pt idx="64">
                  <c:v>7.089196806268408E-2</c:v>
                </c:pt>
                <c:pt idx="65">
                  <c:v>7.7659223766219809E-2</c:v>
                </c:pt>
                <c:pt idx="66">
                  <c:v>8.4353993468684385E-2</c:v>
                </c:pt>
                <c:pt idx="67">
                  <c:v>9.0922691697271546E-2</c:v>
                </c:pt>
                <c:pt idx="68">
                  <c:v>9.7314287875908484E-2</c:v>
                </c:pt>
                <c:pt idx="69">
                  <c:v>0.10348057214776342</c:v>
                </c:pt>
                <c:pt idx="70">
                  <c:v>0.10937631944508105</c:v>
                </c:pt>
                <c:pt idx="71">
                  <c:v>0.12019062566166866</c:v>
                </c:pt>
                <c:pt idx="72">
                  <c:v>0.12945643212273536</c:v>
                </c:pt>
                <c:pt idx="73">
                  <c:v>0.13342752249568421</c:v>
                </c:pt>
                <c:pt idx="74">
                  <c:v>0.13691964238047963</c:v>
                </c:pt>
                <c:pt idx="75">
                  <c:v>0.13990765031330155</c:v>
                </c:pt>
                <c:pt idx="76">
                  <c:v>0.14236875415918554</c:v>
                </c:pt>
                <c:pt idx="77">
                  <c:v>0.14428234559226077</c:v>
                </c:pt>
                <c:pt idx="78">
                  <c:v>0.14562983627522069</c:v>
                </c:pt>
                <c:pt idx="79">
                  <c:v>0.14639449856256492</c:v>
                </c:pt>
                <c:pt idx="80">
                  <c:v>0.14656131273049997</c:v>
                </c:pt>
                <c:pt idx="81">
                  <c:v>0.14611682207339116</c:v>
                </c:pt>
                <c:pt idx="82">
                  <c:v>0.14504899668270171</c:v>
                </c:pt>
                <c:pt idx="83">
                  <c:v>0.14334710631948674</c:v>
                </c:pt>
                <c:pt idx="84">
                  <c:v>0.14100160248648053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5FA-44EA-B7A3-7DA52B0AE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53416"/>
        <c:axId val="1"/>
      </c:scatterChart>
      <c:valAx>
        <c:axId val="735653416"/>
        <c:scaling>
          <c:orientation val="minMax"/>
          <c:max val="-1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9959429850034"/>
              <c:y val="0.84615623901713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47492625368731E-2"/>
              <c:y val="0.3789185753490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53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961682886984258"/>
          <c:y val="0.92592861789712178"/>
          <c:w val="0.79203648216539313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Quad. + LiTE residuals</a:t>
            </a:r>
          </a:p>
        </c:rich>
      </c:tx>
      <c:layout>
        <c:manualLayout>
          <c:xMode val="edge"/>
          <c:yMode val="edge"/>
          <c:x val="0.3157099697885196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3'!$AD$21:$AD$974</c:f>
              <c:numCache>
                <c:formatCode>General</c:formatCode>
                <c:ptCount val="954"/>
                <c:pt idx="0">
                  <c:v>-1.0228455551343718E-2</c:v>
                </c:pt>
                <c:pt idx="1">
                  <c:v>-3.2088091411986985E-3</c:v>
                </c:pt>
                <c:pt idx="2">
                  <c:v>7.2664087587951953E-3</c:v>
                </c:pt>
                <c:pt idx="3">
                  <c:v>-7.6147863480084121E-3</c:v>
                </c:pt>
                <c:pt idx="4">
                  <c:v>2.1543489487345441E-2</c:v>
                </c:pt>
                <c:pt idx="5">
                  <c:v>-1.1911956220709674E-2</c:v>
                </c:pt>
                <c:pt idx="6">
                  <c:v>-5.0205257840449102E-3</c:v>
                </c:pt>
                <c:pt idx="7">
                  <c:v>1.3993213465128107E-2</c:v>
                </c:pt>
                <c:pt idx="8">
                  <c:v>-1.8339389721238886E-3</c:v>
                </c:pt>
                <c:pt idx="9">
                  <c:v>-5.7621067677991467E-3</c:v>
                </c:pt>
                <c:pt idx="10">
                  <c:v>2.4242306196466334E-2</c:v>
                </c:pt>
                <c:pt idx="11">
                  <c:v>-1.041648368573803E-2</c:v>
                </c:pt>
                <c:pt idx="12">
                  <c:v>-1.2192974933794936E-2</c:v>
                </c:pt>
                <c:pt idx="13">
                  <c:v>-1.0052983338384641E-2</c:v>
                </c:pt>
                <c:pt idx="14">
                  <c:v>1.2264103479619863E-4</c:v>
                </c:pt>
                <c:pt idx="15">
                  <c:v>-2.5380075254326871E-3</c:v>
                </c:pt>
                <c:pt idx="16">
                  <c:v>-1.7380075238145141E-3</c:v>
                </c:pt>
                <c:pt idx="17">
                  <c:v>-2.1380075209856218E-3</c:v>
                </c:pt>
                <c:pt idx="18">
                  <c:v>-1.7380075238145141E-3</c:v>
                </c:pt>
                <c:pt idx="19">
                  <c:v>3.721482138066029E-3</c:v>
                </c:pt>
                <c:pt idx="20">
                  <c:v>5.4544181355136584E-3</c:v>
                </c:pt>
                <c:pt idx="21">
                  <c:v>7.1579476474233558E-3</c:v>
                </c:pt>
                <c:pt idx="22">
                  <c:v>4.2873616090803104E-3</c:v>
                </c:pt>
                <c:pt idx="23">
                  <c:v>3.8908944480324226E-3</c:v>
                </c:pt>
                <c:pt idx="24">
                  <c:v>4.8944287653824164E-3</c:v>
                </c:pt>
                <c:pt idx="25">
                  <c:v>6.123848727204638E-3</c:v>
                </c:pt>
                <c:pt idx="26">
                  <c:v>5.5273863646269628E-3</c:v>
                </c:pt>
                <c:pt idx="27">
                  <c:v>3.4568104904910552E-3</c:v>
                </c:pt>
                <c:pt idx="28">
                  <c:v>3.9603514514190766E-3</c:v>
                </c:pt>
                <c:pt idx="29">
                  <c:v>6.6933239972813141E-3</c:v>
                </c:pt>
                <c:pt idx="30">
                  <c:v>4.6197139046738889E-3</c:v>
                </c:pt>
                <c:pt idx="31">
                  <c:v>4.8197139068974215E-3</c:v>
                </c:pt>
                <c:pt idx="32">
                  <c:v>-9999</c:v>
                </c:pt>
                <c:pt idx="33">
                  <c:v>-2.184316732340888E-3</c:v>
                </c:pt>
                <c:pt idx="34">
                  <c:v>-9999</c:v>
                </c:pt>
                <c:pt idx="35">
                  <c:v>2.1075541720876056E-3</c:v>
                </c:pt>
                <c:pt idx="36">
                  <c:v>1.1562509255552689E-3</c:v>
                </c:pt>
                <c:pt idx="37">
                  <c:v>-9.0952571119376491E-4</c:v>
                </c:pt>
                <c:pt idx="38">
                  <c:v>-4.0214686382966658E-4</c:v>
                </c:pt>
                <c:pt idx="39">
                  <c:v>-1.7317290177247535E-3</c:v>
                </c:pt>
                <c:pt idx="40">
                  <c:v>-5.4405787501447811E-3</c:v>
                </c:pt>
                <c:pt idx="41">
                  <c:v>-6.3498801792954973E-3</c:v>
                </c:pt>
                <c:pt idx="42">
                  <c:v>-6.2498801818217098E-3</c:v>
                </c:pt>
                <c:pt idx="43">
                  <c:v>-5.6806861402372844E-3</c:v>
                </c:pt>
                <c:pt idx="44">
                  <c:v>-5.4943462066577853E-3</c:v>
                </c:pt>
                <c:pt idx="45">
                  <c:v>1.3108794954929781E-2</c:v>
                </c:pt>
                <c:pt idx="46">
                  <c:v>-9.3139762876676691E-3</c:v>
                </c:pt>
                <c:pt idx="47">
                  <c:v>9.4482427294390048E-4</c:v>
                </c:pt>
                <c:pt idx="48">
                  <c:v>-1.7091434810463935E-3</c:v>
                </c:pt>
                <c:pt idx="49">
                  <c:v>1.3243177739445389E-3</c:v>
                </c:pt>
                <c:pt idx="50">
                  <c:v>-1.2396218841034257E-3</c:v>
                </c:pt>
                <c:pt idx="51">
                  <c:v>-9.3549655446359403E-4</c:v>
                </c:pt>
                <c:pt idx="52">
                  <c:v>-5.1436523489534203E-4</c:v>
                </c:pt>
                <c:pt idx="53">
                  <c:v>1.9735621991873176E-4</c:v>
                </c:pt>
                <c:pt idx="54">
                  <c:v>3.4370648501365897E-3</c:v>
                </c:pt>
                <c:pt idx="55">
                  <c:v>6.3799061691390824E-3</c:v>
                </c:pt>
                <c:pt idx="56">
                  <c:v>-5.612285234857517E-4</c:v>
                </c:pt>
                <c:pt idx="57">
                  <c:v>-3.1010157892766288E-4</c:v>
                </c:pt>
                <c:pt idx="58">
                  <c:v>-9.3340432420271346E-3</c:v>
                </c:pt>
                <c:pt idx="59">
                  <c:v>-3.6970711187998273E-3</c:v>
                </c:pt>
                <c:pt idx="60">
                  <c:v>-3.7390488956432766E-3</c:v>
                </c:pt>
                <c:pt idx="61">
                  <c:v>-2.6418096387739454E-3</c:v>
                </c:pt>
                <c:pt idx="62">
                  <c:v>5.8638051553890069E-3</c:v>
                </c:pt>
                <c:pt idx="63">
                  <c:v>3.2998190717631881E-3</c:v>
                </c:pt>
                <c:pt idx="64">
                  <c:v>9.1084019681886286E-6</c:v>
                </c:pt>
                <c:pt idx="65">
                  <c:v>9.4227127196752636E-4</c:v>
                </c:pt>
                <c:pt idx="66">
                  <c:v>3.2635017833279323E-3</c:v>
                </c:pt>
                <c:pt idx="67">
                  <c:v>8.2691588132648708E-3</c:v>
                </c:pt>
                <c:pt idx="68">
                  <c:v>6.739531910619545E-3</c:v>
                </c:pt>
                <c:pt idx="69">
                  <c:v>4.4603906622273093E-4</c:v>
                </c:pt>
                <c:pt idx="70">
                  <c:v>6.6795942297545041E-3</c:v>
                </c:pt>
                <c:pt idx="71">
                  <c:v>-4.7583760142578757E-2</c:v>
                </c:pt>
                <c:pt idx="72">
                  <c:v>-7.9200407774283332E-3</c:v>
                </c:pt>
                <c:pt idx="73">
                  <c:v>-5.816124908599507E-3</c:v>
                </c:pt>
                <c:pt idx="74">
                  <c:v>1.1535815040606689E-3</c:v>
                </c:pt>
                <c:pt idx="75">
                  <c:v>3.2024951333850804E-3</c:v>
                </c:pt>
                <c:pt idx="76">
                  <c:v>-3.866137944904896E-3</c:v>
                </c:pt>
                <c:pt idx="77">
                  <c:v>-3.7661381147781336E-3</c:v>
                </c:pt>
                <c:pt idx="78">
                  <c:v>-3.3661378629485095E-3</c:v>
                </c:pt>
                <c:pt idx="79">
                  <c:v>-1.1148748055022278E-2</c:v>
                </c:pt>
                <c:pt idx="80">
                  <c:v>-1.0648748053101426E-2</c:v>
                </c:pt>
                <c:pt idx="81">
                  <c:v>-1.0348748053404105E-2</c:v>
                </c:pt>
                <c:pt idx="82">
                  <c:v>-2.1933177823154681E-2</c:v>
                </c:pt>
                <c:pt idx="83">
                  <c:v>-1.6433177823853173E-2</c:v>
                </c:pt>
                <c:pt idx="84">
                  <c:v>-1.5933177821932321E-2</c:v>
                </c:pt>
                <c:pt idx="85">
                  <c:v>-1.5133177820314148E-2</c:v>
                </c:pt>
                <c:pt idx="86">
                  <c:v>-1.6829650064339466E-2</c:v>
                </c:pt>
                <c:pt idx="87">
                  <c:v>-1.6229650064944826E-2</c:v>
                </c:pt>
                <c:pt idx="88">
                  <c:v>-1.5929650065247505E-2</c:v>
                </c:pt>
                <c:pt idx="89">
                  <c:v>-1.6632560014826422E-2</c:v>
                </c:pt>
                <c:pt idx="90">
                  <c:v>-1.6032560015431782E-2</c:v>
                </c:pt>
                <c:pt idx="91">
                  <c:v>-1.5932560017957995E-2</c:v>
                </c:pt>
                <c:pt idx="92">
                  <c:v>-1.5532560013510929E-2</c:v>
                </c:pt>
                <c:pt idx="93">
                  <c:v>-2.9229620642952606E-2</c:v>
                </c:pt>
                <c:pt idx="94">
                  <c:v>-2.8229620479039833E-2</c:v>
                </c:pt>
                <c:pt idx="95">
                  <c:v>-2.6312773184842625E-2</c:v>
                </c:pt>
                <c:pt idx="96">
                  <c:v>-2.5512773146844664E-2</c:v>
                </c:pt>
                <c:pt idx="97">
                  <c:v>-3.5995396920530873E-2</c:v>
                </c:pt>
                <c:pt idx="98">
                  <c:v>-3.49953967566181E-2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8-436D-8832-0025B08E8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56296"/>
        <c:axId val="1"/>
      </c:scatterChart>
      <c:valAx>
        <c:axId val="73565629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562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359516616314205"/>
          <c:y val="0.92613636363636365"/>
          <c:w val="0.61631419939577048"/>
          <c:h val="0.982954545454545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Quadr. residuals</a:t>
            </a:r>
          </a:p>
        </c:rich>
      </c:tx>
      <c:layout>
        <c:manualLayout>
          <c:xMode val="edge"/>
          <c:yMode val="edge"/>
          <c:x val="0.35045317220543809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3'!$AF$21:$AF$974</c:f>
              <c:numCache>
                <c:formatCode>General</c:formatCode>
                <c:ptCount val="954"/>
                <c:pt idx="0">
                  <c:v>0.14939487308722355</c:v>
                </c:pt>
                <c:pt idx="1">
                  <c:v>0.1563734088452689</c:v>
                </c:pt>
                <c:pt idx="2">
                  <c:v>0.16683895042165381</c:v>
                </c:pt>
                <c:pt idx="3">
                  <c:v>0.15195533604175404</c:v>
                </c:pt>
                <c:pt idx="4">
                  <c:v>0.18102888888977509</c:v>
                </c:pt>
                <c:pt idx="5">
                  <c:v>0.1475419506620424</c:v>
                </c:pt>
                <c:pt idx="6">
                  <c:v>0.15429271778174569</c:v>
                </c:pt>
                <c:pt idx="7">
                  <c:v>0.17291708069299344</c:v>
                </c:pt>
                <c:pt idx="8">
                  <c:v>0.15343613585799543</c:v>
                </c:pt>
                <c:pt idx="9">
                  <c:v>0.14948500053907543</c:v>
                </c:pt>
                <c:pt idx="10">
                  <c:v>0.17927475294809764</c:v>
                </c:pt>
                <c:pt idx="11">
                  <c:v>-3.4433362113924504E-3</c:v>
                </c:pt>
                <c:pt idx="12">
                  <c:v>-5.2634046394577361E-3</c:v>
                </c:pt>
                <c:pt idx="13">
                  <c:v>-3.4236795956183175E-3</c:v>
                </c:pt>
                <c:pt idx="14">
                  <c:v>-1.1487961899429994E-3</c:v>
                </c:pt>
                <c:pt idx="15">
                  <c:v>-1.138178121297978E-2</c:v>
                </c:pt>
                <c:pt idx="16">
                  <c:v>-1.0581781211361607E-2</c:v>
                </c:pt>
                <c:pt idx="17">
                  <c:v>-1.0981781208532715E-2</c:v>
                </c:pt>
                <c:pt idx="18">
                  <c:v>-1.0581781211361607E-2</c:v>
                </c:pt>
                <c:pt idx="19">
                  <c:v>-3.7664804180618169E-2</c:v>
                </c:pt>
                <c:pt idx="20">
                  <c:v>-3.5977026146193691E-2</c:v>
                </c:pt>
                <c:pt idx="21">
                  <c:v>-3.4293566920829244E-2</c:v>
                </c:pt>
                <c:pt idx="22">
                  <c:v>-3.7189240886774194E-2</c:v>
                </c:pt>
                <c:pt idx="23">
                  <c:v>-3.7605778445170823E-2</c:v>
                </c:pt>
                <c:pt idx="24">
                  <c:v>-3.6622314574056777E-2</c:v>
                </c:pt>
                <c:pt idx="25">
                  <c:v>-3.5417982738440504E-2</c:v>
                </c:pt>
                <c:pt idx="26">
                  <c:v>-3.6034515656442639E-2</c:v>
                </c:pt>
                <c:pt idx="27">
                  <c:v>-3.8130179792570731E-2</c:v>
                </c:pt>
                <c:pt idx="28">
                  <c:v>-3.7646709495137168E-2</c:v>
                </c:pt>
                <c:pt idx="29">
                  <c:v>-3.4958896116101035E-2</c:v>
                </c:pt>
                <c:pt idx="30">
                  <c:v>-0.10092830267571282</c:v>
                </c:pt>
                <c:pt idx="31">
                  <c:v>-0.10072830267348928</c:v>
                </c:pt>
                <c:pt idx="32">
                  <c:v>-9999</c:v>
                </c:pt>
                <c:pt idx="33">
                  <c:v>-0.11583383850127055</c:v>
                </c:pt>
                <c:pt idx="34">
                  <c:v>-9999</c:v>
                </c:pt>
                <c:pt idx="35">
                  <c:v>-0.1119705789638033</c:v>
                </c:pt>
                <c:pt idx="36">
                  <c:v>-0.12612650914968365</c:v>
                </c:pt>
                <c:pt idx="37">
                  <c:v>-0.12821425049413787</c:v>
                </c:pt>
                <c:pt idx="38">
                  <c:v>-0.12772444195172372</c:v>
                </c:pt>
                <c:pt idx="39">
                  <c:v>-0.12963749457221238</c:v>
                </c:pt>
                <c:pt idx="40">
                  <c:v>-0.13946128795029422</c:v>
                </c:pt>
                <c:pt idx="41">
                  <c:v>-0.14046427488696539</c:v>
                </c:pt>
                <c:pt idx="42">
                  <c:v>-0.1403642748894916</c:v>
                </c:pt>
                <c:pt idx="43">
                  <c:v>-0.14685547720315803</c:v>
                </c:pt>
                <c:pt idx="44">
                  <c:v>-0.14713939926149758</c:v>
                </c:pt>
                <c:pt idx="45">
                  <c:v>-0.18269363840728708</c:v>
                </c:pt>
                <c:pt idx="46">
                  <c:v>-0.20515289552324101</c:v>
                </c:pt>
                <c:pt idx="47">
                  <c:v>-0.19500514040162195</c:v>
                </c:pt>
                <c:pt idx="48">
                  <c:v>-0.19763485680975207</c:v>
                </c:pt>
                <c:pt idx="49">
                  <c:v>-0.19457478203452941</c:v>
                </c:pt>
                <c:pt idx="50">
                  <c:v>-0.19664735169553543</c:v>
                </c:pt>
                <c:pt idx="51">
                  <c:v>-0.19631884773939623</c:v>
                </c:pt>
                <c:pt idx="52">
                  <c:v>-0.19589318085638466</c:v>
                </c:pt>
                <c:pt idx="53">
                  <c:v>-0.1942493858244756</c:v>
                </c:pt>
                <c:pt idx="54">
                  <c:v>-0.19052517033128813</c:v>
                </c:pt>
                <c:pt idx="55">
                  <c:v>-0.18652950360219575</c:v>
                </c:pt>
                <c:pt idx="56">
                  <c:v>-0.19305675888564225</c:v>
                </c:pt>
                <c:pt idx="57">
                  <c:v>-0.19269996943189246</c:v>
                </c:pt>
                <c:pt idx="58">
                  <c:v>-0.20012714826147743</c:v>
                </c:pt>
                <c:pt idx="59">
                  <c:v>-0.19417611333239049</c:v>
                </c:pt>
                <c:pt idx="60">
                  <c:v>-0.19415605563814736</c:v>
                </c:pt>
                <c:pt idx="61">
                  <c:v>-0.19012810237769942</c:v>
                </c:pt>
                <c:pt idx="62">
                  <c:v>-0.178559088598815</c:v>
                </c:pt>
                <c:pt idx="63">
                  <c:v>-0.17667132466131669</c:v>
                </c:pt>
                <c:pt idx="64">
                  <c:v>-0.17622439446852722</c:v>
                </c:pt>
                <c:pt idx="65">
                  <c:v>-0.17429701304889678</c:v>
                </c:pt>
                <c:pt idx="66">
                  <c:v>-0.16712289287220816</c:v>
                </c:pt>
                <c:pt idx="67">
                  <c:v>-0.15773918458375305</c:v>
                </c:pt>
                <c:pt idx="68">
                  <c:v>-0.15888555805601765</c:v>
                </c:pt>
                <c:pt idx="69">
                  <c:v>-0.16514816445364666</c:v>
                </c:pt>
                <c:pt idx="70">
                  <c:v>-0.15859467377199987</c:v>
                </c:pt>
                <c:pt idx="71">
                  <c:v>-0.19830018014264167</c:v>
                </c:pt>
                <c:pt idx="72">
                  <c:v>-0.15417423681533224</c:v>
                </c:pt>
                <c:pt idx="73">
                  <c:v>-0.15203276529191528</c:v>
                </c:pt>
                <c:pt idx="74">
                  <c:v>-0.13952368781630661</c:v>
                </c:pt>
                <c:pt idx="75">
                  <c:v>-0.15641413276456465</c:v>
                </c:pt>
                <c:pt idx="76">
                  <c:v>-0.13649527243013129</c:v>
                </c:pt>
                <c:pt idx="77">
                  <c:v>-0.13639527260000453</c:v>
                </c:pt>
                <c:pt idx="78">
                  <c:v>-0.13599527234817491</c:v>
                </c:pt>
                <c:pt idx="79">
                  <c:v>-0.13694927077069702</c:v>
                </c:pt>
                <c:pt idx="80">
                  <c:v>-0.13644927076877617</c:v>
                </c:pt>
                <c:pt idx="81">
                  <c:v>-0.13614927076907885</c:v>
                </c:pt>
                <c:pt idx="82">
                  <c:v>-0.14120850318566072</c:v>
                </c:pt>
                <c:pt idx="83">
                  <c:v>-0.13570850318635921</c:v>
                </c:pt>
                <c:pt idx="84">
                  <c:v>-0.13520850318443836</c:v>
                </c:pt>
                <c:pt idx="85">
                  <c:v>-0.13440850318282019</c:v>
                </c:pt>
                <c:pt idx="86">
                  <c:v>-0.13398721059851479</c:v>
                </c:pt>
                <c:pt idx="87">
                  <c:v>-0.13338721059912015</c:v>
                </c:pt>
                <c:pt idx="88">
                  <c:v>-0.13308721059942283</c:v>
                </c:pt>
                <c:pt idx="89">
                  <c:v>-0.13462658517501536</c:v>
                </c:pt>
                <c:pt idx="90">
                  <c:v>-0.13402658517562072</c:v>
                </c:pt>
                <c:pt idx="91">
                  <c:v>-0.13392658517814693</c:v>
                </c:pt>
                <c:pt idx="92">
                  <c:v>-0.13352658517369986</c:v>
                </c:pt>
                <c:pt idx="93">
                  <c:v>-0.13131433882185456</c:v>
                </c:pt>
                <c:pt idx="94">
                  <c:v>-0.13031433865794179</c:v>
                </c:pt>
                <c:pt idx="95">
                  <c:v>-0.12747609292310666</c:v>
                </c:pt>
                <c:pt idx="96">
                  <c:v>-0.1266760928851087</c:v>
                </c:pt>
                <c:pt idx="97">
                  <c:v>-0.13075383664407109</c:v>
                </c:pt>
                <c:pt idx="98">
                  <c:v>-0.12975383648015831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1F-4BD4-8E49-386DDF1E5762}"/>
            </c:ext>
          </c:extLst>
        </c:ser>
        <c:ser>
          <c:idx val="9"/>
          <c:order val="1"/>
          <c:tx>
            <c:strRef>
              <c:f>'Active 3'!$AZ$1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3'!$AZ$2:$AZ$126</c:f>
              <c:numCache>
                <c:formatCode>General</c:formatCode>
                <c:ptCount val="125"/>
                <c:pt idx="0">
                  <c:v>0.17099606527086053</c:v>
                </c:pt>
                <c:pt idx="1">
                  <c:v>0.16680287098369137</c:v>
                </c:pt>
                <c:pt idx="2">
                  <c:v>0.16229671926115871</c:v>
                </c:pt>
                <c:pt idx="3">
                  <c:v>0.1574810142392544</c:v>
                </c:pt>
                <c:pt idx="4">
                  <c:v>0.15235941881328974</c:v>
                </c:pt>
                <c:pt idx="5">
                  <c:v>0.14693587692827023</c:v>
                </c:pt>
                <c:pt idx="6">
                  <c:v>0.14121463829900316</c:v>
                </c:pt>
                <c:pt idx="7">
                  <c:v>0.13520028576154966</c:v>
                </c:pt>
                <c:pt idx="8">
                  <c:v>0.12889776547786494</c:v>
                </c:pt>
                <c:pt idx="9">
                  <c:v>0.12231242023441705</c:v>
                </c:pt>
                <c:pt idx="10">
                  <c:v>0.11545002609283152</c:v>
                </c:pt>
                <c:pt idx="11">
                  <c:v>0.10831683266585578</c:v>
                </c:pt>
                <c:pt idx="12">
                  <c:v>0.10091960730479868</c:v>
                </c:pt>
                <c:pt idx="13">
                  <c:v>9.3265683494698187E-2</c:v>
                </c:pt>
                <c:pt idx="14">
                  <c:v>8.5363013760181558E-2</c:v>
                </c:pt>
                <c:pt idx="15">
                  <c:v>7.7220227387439264E-2</c:v>
                </c:pt>
                <c:pt idx="16">
                  <c:v>6.8846693264540043E-2</c:v>
                </c:pt>
                <c:pt idx="17">
                  <c:v>6.0252588131478928E-2</c:v>
                </c:pt>
                <c:pt idx="18">
                  <c:v>5.1448970509942141E-2</c:v>
                </c:pt>
                <c:pt idx="19">
                  <c:v>4.2447860546893208E-2</c:v>
                </c:pt>
                <c:pt idx="20">
                  <c:v>3.3262325950521671E-2</c:v>
                </c:pt>
                <c:pt idx="21">
                  <c:v>2.3906574115286607E-2</c:v>
                </c:pt>
                <c:pt idx="22">
                  <c:v>1.4396050416646834E-2</c:v>
                </c:pt>
                <c:pt idx="23">
                  <c:v>4.7475424960050326E-3</c:v>
                </c:pt>
                <c:pt idx="24">
                  <c:v>-5.0207098587344229E-3</c:v>
                </c:pt>
                <c:pt idx="25">
                  <c:v>-1.4888899914209951E-2</c:v>
                </c:pt>
                <c:pt idx="26">
                  <c:v>-2.4835535315160286E-2</c:v>
                </c:pt>
                <c:pt idx="27">
                  <c:v>-3.4837317030390808E-2</c:v>
                </c:pt>
                <c:pt idx="28">
                  <c:v>-4.4869017989607407E-2</c:v>
                </c:pt>
                <c:pt idx="29">
                  <c:v>-5.4903364171089777E-2</c:v>
                </c:pt>
                <c:pt idx="30">
                  <c:v>-6.4910921725705326E-2</c:v>
                </c:pt>
                <c:pt idx="31">
                  <c:v>-7.4859994688965079E-2</c:v>
                </c:pt>
                <c:pt idx="32">
                  <c:v>-8.4716538938853586E-2</c:v>
                </c:pt>
                <c:pt idx="33">
                  <c:v>-9.4444099290375449E-2</c:v>
                </c:pt>
                <c:pt idx="34">
                  <c:v>-0.10400377794765678</c:v>
                </c:pt>
                <c:pt idx="35">
                  <c:v>-0.11335424390511036</c:v>
                </c:pt>
                <c:pt idx="36">
                  <c:v>-0.12245179421021335</c:v>
                </c:pt>
                <c:pt idx="37">
                  <c:v>-0.13125047913739485</c:v>
                </c:pt>
                <c:pt idx="38">
                  <c:v>-0.13970230408897444</c:v>
                </c:pt>
                <c:pt idx="39">
                  <c:v>-0.14775752119330557</c:v>
                </c:pt>
                <c:pt idx="40">
                  <c:v>-0.15536502282109119</c:v>
                </c:pt>
                <c:pt idx="41">
                  <c:v>-0.16247284726786532</c:v>
                </c:pt>
                <c:pt idx="42">
                  <c:v>-0.16902880334348513</c:v>
                </c:pt>
                <c:pt idx="43">
                  <c:v>-0.17498121532855343</c:v>
                </c:pt>
                <c:pt idx="44">
                  <c:v>-0.18027978261400654</c:v>
                </c:pt>
                <c:pt idx="45">
                  <c:v>-0.18487653948408744</c:v>
                </c:pt>
                <c:pt idx="46">
                  <c:v>-0.18872689040356821</c:v>
                </c:pt>
                <c:pt idx="47">
                  <c:v>-0.19179068565823554</c:v>
                </c:pt>
                <c:pt idx="48">
                  <c:v>-0.19403329244446019</c:v>
                </c:pt>
                <c:pt idx="49">
                  <c:v>-0.19542660891245375</c:v>
                </c:pt>
                <c:pt idx="50">
                  <c:v>-0.19594996467456585</c:v>
                </c:pt>
                <c:pt idx="51">
                  <c:v>-0.19559085209508603</c:v>
                </c:pt>
                <c:pt idx="52">
                  <c:v>-0.19434543896099382</c:v>
                </c:pt>
                <c:pt idx="53">
                  <c:v>-0.1922188248226552</c:v>
                </c:pt>
                <c:pt idx="54">
                  <c:v>-0.18922501946632636</c:v>
                </c:pt>
                <c:pt idx="55">
                  <c:v>-0.18538664093793961</c:v>
                </c:pt>
                <c:pt idx="56">
                  <c:v>-0.18073435006329899</c:v>
                </c:pt>
                <c:pt idx="57">
                  <c:v>-0.17530605615565406</c:v>
                </c:pt>
                <c:pt idx="58">
                  <c:v>-0.16914594251303522</c:v>
                </c:pt>
                <c:pt idx="59">
                  <c:v>-0.16230336897948991</c:v>
                </c:pt>
                <c:pt idx="60">
                  <c:v>-0.15483171172392021</c:v>
                </c:pt>
                <c:pt idx="61">
                  <c:v>-0.14678719779048841</c:v>
                </c:pt>
                <c:pt idx="62">
                  <c:v>-0.13822778491312618</c:v>
                </c:pt>
                <c:pt idx="63">
                  <c:v>-0.12921212701249435</c:v>
                </c:pt>
                <c:pt idx="64">
                  <c:v>-0.11979865428064515</c:v>
                </c:pt>
                <c:pt idx="65">
                  <c:v>-0.11004478523853231</c:v>
                </c:pt>
                <c:pt idx="66">
                  <c:v>-0.10000627773385454</c:v>
                </c:pt>
                <c:pt idx="67">
                  <c:v>-8.9736717239418146E-2</c:v>
                </c:pt>
                <c:pt idx="68">
                  <c:v>-7.9287134331295944E-2</c:v>
                </c:pt>
                <c:pt idx="69">
                  <c:v>-6.8705738866319629E-2</c:v>
                </c:pt>
                <c:pt idx="70">
                  <c:v>-5.803775591224461E-2</c:v>
                </c:pt>
                <c:pt idx="71">
                  <c:v>-3.6607604991233979E-2</c:v>
                </c:pt>
                <c:pt idx="72">
                  <c:v>-1.5297455971199981E-2</c:v>
                </c:pt>
                <c:pt idx="73">
                  <c:v>-4.7685076233133904E-3</c:v>
                </c:pt>
                <c:pt idx="74">
                  <c:v>5.6385947000558139E-3</c:v>
                </c:pt>
                <c:pt idx="75">
                  <c:v>1.5898709535087589E-2</c:v>
                </c:pt>
                <c:pt idx="76">
                  <c:v>2.59890447468175E-2</c:v>
                </c:pt>
                <c:pt idx="77">
                  <c:v>3.5888992009374739E-2</c:v>
                </c:pt>
                <c:pt idx="78">
                  <c:v>4.5579962985452721E-2</c:v>
                </c:pt>
                <c:pt idx="79">
                  <c:v>5.504523002955107E-2</c:v>
                </c:pt>
                <c:pt idx="80">
                  <c:v>6.4269773417876264E-2</c:v>
                </c:pt>
                <c:pt idx="81">
                  <c:v>7.3240136444793713E-2</c:v>
                </c:pt>
                <c:pt idx="82">
                  <c:v>8.1944289201766551E-2</c:v>
                </c:pt>
                <c:pt idx="83">
                  <c:v>9.0371501449849956E-2</c:v>
                </c:pt>
                <c:pt idx="84">
                  <c:v>9.8512224691778172E-2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1F-4BD4-8E49-386DDF1E5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51256"/>
        <c:axId val="1"/>
      </c:scatterChart>
      <c:valAx>
        <c:axId val="73565125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51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21450151057402"/>
          <c:y val="0.92613636363636365"/>
          <c:w val="0.21148036253776431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729229950643462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192629133808559"/>
          <c:w val="0.82450892979160495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3'!$H$21:$H$974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D4-4FAE-84C5-1AAB169935E7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3'!$I$21:$I$974</c:f>
              <c:numCache>
                <c:formatCode>General</c:formatCode>
                <c:ptCount val="954"/>
                <c:pt idx="0">
                  <c:v>-0.16138029999638093</c:v>
                </c:pt>
                <c:pt idx="1">
                  <c:v>-0.15423915000064881</c:v>
                </c:pt>
                <c:pt idx="2">
                  <c:v>-0.14373535000049742</c:v>
                </c:pt>
                <c:pt idx="3">
                  <c:v>-0.15860939999765833</c:v>
                </c:pt>
                <c:pt idx="4">
                  <c:v>-0.12920115000088117</c:v>
                </c:pt>
                <c:pt idx="5">
                  <c:v>-0.1625638000004983</c:v>
                </c:pt>
                <c:pt idx="6">
                  <c:v>-0.15525870000055875</c:v>
                </c:pt>
                <c:pt idx="7">
                  <c:v>-0.13510669999959646</c:v>
                </c:pt>
                <c:pt idx="8">
                  <c:v>-0.1407158999973035</c:v>
                </c:pt>
                <c:pt idx="9">
                  <c:v>-0.1445823499961989</c:v>
                </c:pt>
                <c:pt idx="10">
                  <c:v>-0.11400254999898607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D4-4FAE-84C5-1AAB169935E7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D4-4FAE-84C5-1AAB169935E7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D4-4FAE-84C5-1AAB169935E7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D4-4FAE-84C5-1AAB169935E7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D4-4FAE-84C5-1AAB169935E7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D4-4FAE-84C5-1AAB169935E7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D4-4FAE-84C5-1AAB169935E7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D4-4FAE-84C5-1AAB169935E7}"/>
            </c:ext>
          </c:extLst>
        </c:ser>
        <c:ser>
          <c:idx val="9"/>
          <c:order val="9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3'!$AX$2:$AX$126</c:f>
              <c:numCache>
                <c:formatCode>General</c:formatCode>
                <c:ptCount val="125"/>
                <c:pt idx="0">
                  <c:v>-0.18998894307988778</c:v>
                </c:pt>
                <c:pt idx="1">
                  <c:v>-0.17431278503292594</c:v>
                </c:pt>
                <c:pt idx="2">
                  <c:v>-0.1593067088849637</c:v>
                </c:pt>
                <c:pt idx="3">
                  <c:v>-0.14496731050000919</c:v>
                </c:pt>
                <c:pt idx="4">
                  <c:v>-0.13129092698275108</c:v>
                </c:pt>
                <c:pt idx="5">
                  <c:v>-0.11827361438818387</c:v>
                </c:pt>
                <c:pt idx="6">
                  <c:v>-0.1059111230015003</c:v>
                </c:pt>
                <c:pt idx="7">
                  <c:v>-9.4198869986639205E-2</c:v>
                </c:pt>
                <c:pt idx="8">
                  <c:v>-8.3131909181645453E-2</c:v>
                </c:pt>
                <c:pt idx="9">
                  <c:v>-7.2704897800050905E-2</c:v>
                </c:pt>
                <c:pt idx="10">
                  <c:v>-6.2912059780230026E-2</c:v>
                </c:pt>
                <c:pt idx="11">
                  <c:v>-5.3747145509435476E-2</c:v>
                </c:pt>
                <c:pt idx="12">
                  <c:v>-4.5203387636358283E-2</c:v>
                </c:pt>
                <c:pt idx="13">
                  <c:v>-3.7273452675960578E-2</c:v>
                </c:pt>
                <c:pt idx="14">
                  <c:v>-2.9949388103615082E-2</c:v>
                </c:pt>
                <c:pt idx="15">
                  <c:v>-2.3222564633131298E-2</c:v>
                </c:pt>
                <c:pt idx="16">
                  <c:v>-1.7083613376440501E-2</c:v>
                </c:pt>
                <c:pt idx="17">
                  <c:v>-1.1522357593547687E-2</c:v>
                </c:pt>
                <c:pt idx="18">
                  <c:v>-6.5277387627665773E-3</c:v>
                </c:pt>
                <c:pt idx="19">
                  <c:v>-2.0877367371337149E-3</c:v>
                </c:pt>
                <c:pt idx="20">
                  <c:v>1.8107161915404957E-3</c:v>
                </c:pt>
                <c:pt idx="21">
                  <c:v>5.1818274177151472E-3</c:v>
                </c:pt>
                <c:pt idx="22">
                  <c:v>8.0410423168490019E-3</c:v>
                </c:pt>
                <c:pt idx="23">
                  <c:v>1.0405148530344768E-2</c:v>
                </c:pt>
                <c:pt idx="24">
                  <c:v>1.2292385846106806E-2</c:v>
                </c:pt>
                <c:pt idx="25">
                  <c:v>1.3722560997496708E-2</c:v>
                </c:pt>
                <c:pt idx="26">
                  <c:v>1.471716633977576E-2</c:v>
                </c:pt>
                <c:pt idx="27">
                  <c:v>1.5299500904138522E-2</c:v>
                </c:pt>
                <c:pt idx="28">
                  <c:v>1.5494791760879173E-2</c:v>
                </c:pt>
                <c:pt idx="29">
                  <c:v>1.5330312931717979E-2</c:v>
                </c:pt>
                <c:pt idx="30">
                  <c:v>1.4835498265787561E-2</c:v>
                </c:pt>
                <c:pt idx="31">
                  <c:v>1.4042043727576864E-2</c:v>
                </c:pt>
                <c:pt idx="32">
                  <c:v>1.2983993439101352E-2</c:v>
                </c:pt>
                <c:pt idx="33">
                  <c:v>1.1697802585356423E-2</c:v>
                </c:pt>
                <c:pt idx="34">
                  <c:v>1.0222368962215955E-2</c:v>
                </c:pt>
                <c:pt idx="35">
                  <c:v>8.5990235752671645E-3</c:v>
                </c:pt>
                <c:pt idx="36">
                  <c:v>6.8714693770329238E-3</c:v>
                </c:pt>
                <c:pt idx="37">
                  <c:v>5.0856560930840899E-3</c:v>
                </c:pt>
                <c:pt idx="38">
                  <c:v>3.2895783211011054E-3</c:v>
                </c:pt>
                <c:pt idx="39">
                  <c:v>1.5329839327305195E-3</c:v>
                </c:pt>
                <c:pt idx="40">
                  <c:v>-1.3301944273058641E-4</c:v>
                </c:pt>
                <c:pt idx="41">
                  <c:v>-1.656470100816293E-3</c:v>
                </c:pt>
                <c:pt idx="42">
                  <c:v>-2.9851768513837473E-3</c:v>
                </c:pt>
                <c:pt idx="43">
                  <c:v>-4.0674639750357677E-3</c:v>
                </c:pt>
                <c:pt idx="44">
                  <c:v>-4.8530308627086349E-3</c:v>
                </c:pt>
                <c:pt idx="45">
                  <c:v>-5.2939117986453565E-3</c:v>
                </c:pt>
                <c:pt idx="46">
                  <c:v>-5.3455112476180622E-3</c:v>
                </c:pt>
                <c:pt idx="47">
                  <c:v>-4.9676794954133241E-3</c:v>
                </c:pt>
                <c:pt idx="48">
                  <c:v>-4.1257837384020002E-3</c:v>
                </c:pt>
                <c:pt idx="49">
                  <c:v>-2.7917221267956538E-3</c:v>
                </c:pt>
                <c:pt idx="50">
                  <c:v>-9.4482427294390048E-4</c:v>
                </c:pt>
                <c:pt idx="51">
                  <c:v>1.4274174588637112E-3</c:v>
                </c:pt>
                <c:pt idx="52">
                  <c:v>4.3288352816476527E-3</c:v>
                </c:pt>
                <c:pt idx="53">
                  <c:v>7.7543296450419408E-3</c:v>
                </c:pt>
                <c:pt idx="54">
                  <c:v>1.1689890762790367E-2</c:v>
                </c:pt>
                <c:pt idx="55">
                  <c:v>1.6112900588960644E-2</c:v>
                </c:pt>
                <c:pt idx="56">
                  <c:v>2.0992698297748719E-2</c:v>
                </c:pt>
                <c:pt idx="57">
                  <c:v>2.6291374575905052E-2</c:v>
                </c:pt>
                <c:pt idx="58">
                  <c:v>3.1964746125399263E-2</c:v>
                </c:pt>
                <c:pt idx="59">
                  <c:v>3.7963453102183853E-2</c:v>
                </c:pt>
                <c:pt idx="60">
                  <c:v>4.423411933735677E-2</c:v>
                </c:pt>
                <c:pt idx="61">
                  <c:v>5.0720517786755709E-2</c:v>
                </c:pt>
                <c:pt idx="62">
                  <c:v>5.7364690716449035E-2</c:v>
                </c:pt>
                <c:pt idx="63">
                  <c:v>6.4107984205775903E-2</c:v>
                </c:pt>
                <c:pt idx="64">
                  <c:v>7.089196806268408E-2</c:v>
                </c:pt>
                <c:pt idx="65">
                  <c:v>7.7659223766219809E-2</c:v>
                </c:pt>
                <c:pt idx="66">
                  <c:v>8.4353993468684385E-2</c:v>
                </c:pt>
                <c:pt idx="67">
                  <c:v>9.0922691697271546E-2</c:v>
                </c:pt>
                <c:pt idx="68">
                  <c:v>9.7314287875908484E-2</c:v>
                </c:pt>
                <c:pt idx="69">
                  <c:v>0.10348057214776342</c:v>
                </c:pt>
                <c:pt idx="70">
                  <c:v>0.10937631944508105</c:v>
                </c:pt>
                <c:pt idx="71">
                  <c:v>0.12019062566166866</c:v>
                </c:pt>
                <c:pt idx="72">
                  <c:v>0.12945643212273536</c:v>
                </c:pt>
                <c:pt idx="73">
                  <c:v>0.13342752249568421</c:v>
                </c:pt>
                <c:pt idx="74">
                  <c:v>0.13691964238047963</c:v>
                </c:pt>
                <c:pt idx="75">
                  <c:v>0.13990765031330155</c:v>
                </c:pt>
                <c:pt idx="76">
                  <c:v>0.14236875415918554</c:v>
                </c:pt>
                <c:pt idx="77">
                  <c:v>0.14428234559226077</c:v>
                </c:pt>
                <c:pt idx="78">
                  <c:v>0.14562983627522069</c:v>
                </c:pt>
                <c:pt idx="79">
                  <c:v>0.14639449856256492</c:v>
                </c:pt>
                <c:pt idx="80">
                  <c:v>0.14656131273049997</c:v>
                </c:pt>
                <c:pt idx="81">
                  <c:v>0.14611682207339116</c:v>
                </c:pt>
                <c:pt idx="82">
                  <c:v>0.14504899668270171</c:v>
                </c:pt>
                <c:pt idx="83">
                  <c:v>0.14334710631948674</c:v>
                </c:pt>
                <c:pt idx="84">
                  <c:v>0.14100160248648053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D4-4FAE-84C5-1AAB1699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17328"/>
        <c:axId val="1"/>
      </c:scatterChart>
      <c:valAx>
        <c:axId val="74571732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7173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31164901664146"/>
          <c:y val="0.93139841688654357"/>
          <c:w val="0.81240544629349487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644509829614717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10755270449656"/>
          <c:y val="0.13315217391304349"/>
          <c:w val="0.76399451292616605"/>
          <c:h val="0.66847826086956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3'!$H$21:$H$974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67-42BB-8940-322B8F3D0C9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3'!$I$21:$I$974</c:f>
              <c:numCache>
                <c:formatCode>General</c:formatCode>
                <c:ptCount val="954"/>
                <c:pt idx="0">
                  <c:v>-0.16138029999638093</c:v>
                </c:pt>
                <c:pt idx="1">
                  <c:v>-0.15423915000064881</c:v>
                </c:pt>
                <c:pt idx="2">
                  <c:v>-0.14373535000049742</c:v>
                </c:pt>
                <c:pt idx="3">
                  <c:v>-0.15860939999765833</c:v>
                </c:pt>
                <c:pt idx="4">
                  <c:v>-0.12920115000088117</c:v>
                </c:pt>
                <c:pt idx="5">
                  <c:v>-0.1625638000004983</c:v>
                </c:pt>
                <c:pt idx="6">
                  <c:v>-0.15525870000055875</c:v>
                </c:pt>
                <c:pt idx="7">
                  <c:v>-0.13510669999959646</c:v>
                </c:pt>
                <c:pt idx="8">
                  <c:v>-0.1407158999973035</c:v>
                </c:pt>
                <c:pt idx="9">
                  <c:v>-0.1445823499961989</c:v>
                </c:pt>
                <c:pt idx="10">
                  <c:v>-0.11400254999898607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67-42BB-8940-322B8F3D0C9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67-42BB-8940-322B8F3D0C9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67-42BB-8940-322B8F3D0C9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67-42BB-8940-322B8F3D0C9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67-42BB-8940-322B8F3D0C9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67-42BB-8940-322B8F3D0C99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67-42BB-8940-322B8F3D0C99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67-42BB-8940-322B8F3D0C99}"/>
            </c:ext>
          </c:extLst>
        </c:ser>
        <c:ser>
          <c:idx val="9"/>
          <c:order val="9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3'!$AX$2:$AX$126</c:f>
              <c:numCache>
                <c:formatCode>General</c:formatCode>
                <c:ptCount val="125"/>
                <c:pt idx="0">
                  <c:v>-0.18998894307988778</c:v>
                </c:pt>
                <c:pt idx="1">
                  <c:v>-0.17431278503292594</c:v>
                </c:pt>
                <c:pt idx="2">
                  <c:v>-0.1593067088849637</c:v>
                </c:pt>
                <c:pt idx="3">
                  <c:v>-0.14496731050000919</c:v>
                </c:pt>
                <c:pt idx="4">
                  <c:v>-0.13129092698275108</c:v>
                </c:pt>
                <c:pt idx="5">
                  <c:v>-0.11827361438818387</c:v>
                </c:pt>
                <c:pt idx="6">
                  <c:v>-0.1059111230015003</c:v>
                </c:pt>
                <c:pt idx="7">
                  <c:v>-9.4198869986639205E-2</c:v>
                </c:pt>
                <c:pt idx="8">
                  <c:v>-8.3131909181645453E-2</c:v>
                </c:pt>
                <c:pt idx="9">
                  <c:v>-7.2704897800050905E-2</c:v>
                </c:pt>
                <c:pt idx="10">
                  <c:v>-6.2912059780230026E-2</c:v>
                </c:pt>
                <c:pt idx="11">
                  <c:v>-5.3747145509435476E-2</c:v>
                </c:pt>
                <c:pt idx="12">
                  <c:v>-4.5203387636358283E-2</c:v>
                </c:pt>
                <c:pt idx="13">
                  <c:v>-3.7273452675960578E-2</c:v>
                </c:pt>
                <c:pt idx="14">
                  <c:v>-2.9949388103615082E-2</c:v>
                </c:pt>
                <c:pt idx="15">
                  <c:v>-2.3222564633131298E-2</c:v>
                </c:pt>
                <c:pt idx="16">
                  <c:v>-1.7083613376440501E-2</c:v>
                </c:pt>
                <c:pt idx="17">
                  <c:v>-1.1522357593547687E-2</c:v>
                </c:pt>
                <c:pt idx="18">
                  <c:v>-6.5277387627665773E-3</c:v>
                </c:pt>
                <c:pt idx="19">
                  <c:v>-2.0877367371337149E-3</c:v>
                </c:pt>
                <c:pt idx="20">
                  <c:v>1.8107161915404957E-3</c:v>
                </c:pt>
                <c:pt idx="21">
                  <c:v>5.1818274177151472E-3</c:v>
                </c:pt>
                <c:pt idx="22">
                  <c:v>8.0410423168490019E-3</c:v>
                </c:pt>
                <c:pt idx="23">
                  <c:v>1.0405148530344768E-2</c:v>
                </c:pt>
                <c:pt idx="24">
                  <c:v>1.2292385846106806E-2</c:v>
                </c:pt>
                <c:pt idx="25">
                  <c:v>1.3722560997496708E-2</c:v>
                </c:pt>
                <c:pt idx="26">
                  <c:v>1.471716633977576E-2</c:v>
                </c:pt>
                <c:pt idx="27">
                  <c:v>1.5299500904138522E-2</c:v>
                </c:pt>
                <c:pt idx="28">
                  <c:v>1.5494791760879173E-2</c:v>
                </c:pt>
                <c:pt idx="29">
                  <c:v>1.5330312931717979E-2</c:v>
                </c:pt>
                <c:pt idx="30">
                  <c:v>1.4835498265787561E-2</c:v>
                </c:pt>
                <c:pt idx="31">
                  <c:v>1.4042043727576864E-2</c:v>
                </c:pt>
                <c:pt idx="32">
                  <c:v>1.2983993439101352E-2</c:v>
                </c:pt>
                <c:pt idx="33">
                  <c:v>1.1697802585356423E-2</c:v>
                </c:pt>
                <c:pt idx="34">
                  <c:v>1.0222368962215955E-2</c:v>
                </c:pt>
                <c:pt idx="35">
                  <c:v>8.5990235752671645E-3</c:v>
                </c:pt>
                <c:pt idx="36">
                  <c:v>6.8714693770329238E-3</c:v>
                </c:pt>
                <c:pt idx="37">
                  <c:v>5.0856560930840899E-3</c:v>
                </c:pt>
                <c:pt idx="38">
                  <c:v>3.2895783211011054E-3</c:v>
                </c:pt>
                <c:pt idx="39">
                  <c:v>1.5329839327305195E-3</c:v>
                </c:pt>
                <c:pt idx="40">
                  <c:v>-1.3301944273058641E-4</c:v>
                </c:pt>
                <c:pt idx="41">
                  <c:v>-1.656470100816293E-3</c:v>
                </c:pt>
                <c:pt idx="42">
                  <c:v>-2.9851768513837473E-3</c:v>
                </c:pt>
                <c:pt idx="43">
                  <c:v>-4.0674639750357677E-3</c:v>
                </c:pt>
                <c:pt idx="44">
                  <c:v>-4.8530308627086349E-3</c:v>
                </c:pt>
                <c:pt idx="45">
                  <c:v>-5.2939117986453565E-3</c:v>
                </c:pt>
                <c:pt idx="46">
                  <c:v>-5.3455112476180622E-3</c:v>
                </c:pt>
                <c:pt idx="47">
                  <c:v>-4.9676794954133241E-3</c:v>
                </c:pt>
                <c:pt idx="48">
                  <c:v>-4.1257837384020002E-3</c:v>
                </c:pt>
                <c:pt idx="49">
                  <c:v>-2.7917221267956538E-3</c:v>
                </c:pt>
                <c:pt idx="50">
                  <c:v>-9.4482427294390048E-4</c:v>
                </c:pt>
                <c:pt idx="51">
                  <c:v>1.4274174588637112E-3</c:v>
                </c:pt>
                <c:pt idx="52">
                  <c:v>4.3288352816476527E-3</c:v>
                </c:pt>
                <c:pt idx="53">
                  <c:v>7.7543296450419408E-3</c:v>
                </c:pt>
                <c:pt idx="54">
                  <c:v>1.1689890762790367E-2</c:v>
                </c:pt>
                <c:pt idx="55">
                  <c:v>1.6112900588960644E-2</c:v>
                </c:pt>
                <c:pt idx="56">
                  <c:v>2.0992698297748719E-2</c:v>
                </c:pt>
                <c:pt idx="57">
                  <c:v>2.6291374575905052E-2</c:v>
                </c:pt>
                <c:pt idx="58">
                  <c:v>3.1964746125399263E-2</c:v>
                </c:pt>
                <c:pt idx="59">
                  <c:v>3.7963453102183853E-2</c:v>
                </c:pt>
                <c:pt idx="60">
                  <c:v>4.423411933735677E-2</c:v>
                </c:pt>
                <c:pt idx="61">
                  <c:v>5.0720517786755709E-2</c:v>
                </c:pt>
                <c:pt idx="62">
                  <c:v>5.7364690716449035E-2</c:v>
                </c:pt>
                <c:pt idx="63">
                  <c:v>6.4107984205775903E-2</c:v>
                </c:pt>
                <c:pt idx="64">
                  <c:v>7.089196806268408E-2</c:v>
                </c:pt>
                <c:pt idx="65">
                  <c:v>7.7659223766219809E-2</c:v>
                </c:pt>
                <c:pt idx="66">
                  <c:v>8.4353993468684385E-2</c:v>
                </c:pt>
                <c:pt idx="67">
                  <c:v>9.0922691697271546E-2</c:v>
                </c:pt>
                <c:pt idx="68">
                  <c:v>9.7314287875908484E-2</c:v>
                </c:pt>
                <c:pt idx="69">
                  <c:v>0.10348057214776342</c:v>
                </c:pt>
                <c:pt idx="70">
                  <c:v>0.10937631944508105</c:v>
                </c:pt>
                <c:pt idx="71">
                  <c:v>0.12019062566166866</c:v>
                </c:pt>
                <c:pt idx="72">
                  <c:v>0.12945643212273536</c:v>
                </c:pt>
                <c:pt idx="73">
                  <c:v>0.13342752249568421</c:v>
                </c:pt>
                <c:pt idx="74">
                  <c:v>0.13691964238047963</c:v>
                </c:pt>
                <c:pt idx="75">
                  <c:v>0.13990765031330155</c:v>
                </c:pt>
                <c:pt idx="76">
                  <c:v>0.14236875415918554</c:v>
                </c:pt>
                <c:pt idx="77">
                  <c:v>0.14428234559226077</c:v>
                </c:pt>
                <c:pt idx="78">
                  <c:v>0.14562983627522069</c:v>
                </c:pt>
                <c:pt idx="79">
                  <c:v>0.14639449856256492</c:v>
                </c:pt>
                <c:pt idx="80">
                  <c:v>0.14656131273049997</c:v>
                </c:pt>
                <c:pt idx="81">
                  <c:v>0.14611682207339116</c:v>
                </c:pt>
                <c:pt idx="82">
                  <c:v>0.14504899668270171</c:v>
                </c:pt>
                <c:pt idx="83">
                  <c:v>0.14334710631948674</c:v>
                </c:pt>
                <c:pt idx="84">
                  <c:v>0.14100160248648053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67-42BB-8940-322B8F3D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47656"/>
        <c:axId val="1"/>
      </c:scatterChart>
      <c:valAx>
        <c:axId val="735647656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068126317795751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47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4327532053954"/>
          <c:y val="0.92934782608695654"/>
          <c:w val="0.8124060816149871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LiTE residuals</a:t>
            </a:r>
          </a:p>
        </c:rich>
      </c:tx>
      <c:layout>
        <c:manualLayout>
          <c:xMode val="edge"/>
          <c:yMode val="edge"/>
          <c:x val="0.36308655064107909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315217391304349"/>
          <c:w val="0.82450892979160495"/>
          <c:h val="0.6684782608695651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3'!$D$21:$D$974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3'!$F$21:$F$974</c:f>
              <c:numCache>
                <c:formatCode>General</c:formatCode>
                <c:ptCount val="954"/>
                <c:pt idx="0">
                  <c:v>-47437</c:v>
                </c:pt>
                <c:pt idx="1">
                  <c:v>-47428.5</c:v>
                </c:pt>
                <c:pt idx="2">
                  <c:v>-47426.5</c:v>
                </c:pt>
                <c:pt idx="3">
                  <c:v>-47426</c:v>
                </c:pt>
                <c:pt idx="4">
                  <c:v>-47408.5</c:v>
                </c:pt>
                <c:pt idx="5">
                  <c:v>-47402</c:v>
                </c:pt>
                <c:pt idx="6">
                  <c:v>-47373</c:v>
                </c:pt>
                <c:pt idx="7">
                  <c:v>-47293</c:v>
                </c:pt>
                <c:pt idx="8">
                  <c:v>-46561</c:v>
                </c:pt>
                <c:pt idx="9">
                  <c:v>-46556.5</c:v>
                </c:pt>
                <c:pt idx="10">
                  <c:v>-46514.5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3'!$AB$21:$AB$974</c:f>
              <c:numCache>
                <c:formatCode>General</c:formatCode>
                <c:ptCount val="954"/>
                <c:pt idx="0">
                  <c:v>-0.32100362863494819</c:v>
                </c:pt>
                <c:pt idx="1">
                  <c:v>-0.31382136798711641</c:v>
                </c:pt>
                <c:pt idx="2">
                  <c:v>-0.30330789166335603</c:v>
                </c:pt>
                <c:pt idx="3">
                  <c:v>-0.31817952238742075</c:v>
                </c:pt>
                <c:pt idx="4">
                  <c:v>-0.28868654940331084</c:v>
                </c:pt>
                <c:pt idx="5">
                  <c:v>-0.32201770688325038</c:v>
                </c:pt>
                <c:pt idx="6">
                  <c:v>-0.31457194356634932</c:v>
                </c:pt>
                <c:pt idx="7">
                  <c:v>-0.29403056722746179</c:v>
                </c:pt>
                <c:pt idx="8">
                  <c:v>-0.29598597482742284</c:v>
                </c:pt>
                <c:pt idx="9">
                  <c:v>-0.29982945730307348</c:v>
                </c:pt>
                <c:pt idx="10">
                  <c:v>-0.26903499675061737</c:v>
                </c:pt>
                <c:pt idx="11">
                  <c:v>-7.4841974803710508E-3</c:v>
                </c:pt>
                <c:pt idx="12">
                  <c:v>-9.207070290462898E-3</c:v>
                </c:pt>
                <c:pt idx="13">
                  <c:v>-6.6979037412516198E-3</c:v>
                </c:pt>
                <c:pt idx="14">
                  <c:v>1.3019687223812066E-2</c:v>
                </c:pt>
                <c:pt idx="15">
                  <c:v>1.9206923689923737E-2</c:v>
                </c:pt>
                <c:pt idx="16">
                  <c:v>2.000692369154191E-2</c:v>
                </c:pt>
                <c:pt idx="17">
                  <c:v>1.9606923694370802E-2</c:v>
                </c:pt>
                <c:pt idx="18">
                  <c:v>2.000692369154191E-2</c:v>
                </c:pt>
                <c:pt idx="19">
                  <c:v>6.0576986323085349E-2</c:v>
                </c:pt>
                <c:pt idx="20">
                  <c:v>6.235569428762637E-2</c:v>
                </c:pt>
                <c:pt idx="21">
                  <c:v>6.4079564574713005E-2</c:v>
                </c:pt>
                <c:pt idx="22">
                  <c:v>6.1234402496516023E-2</c:v>
                </c:pt>
                <c:pt idx="23">
                  <c:v>6.0858272896524901E-2</c:v>
                </c:pt>
                <c:pt idx="24">
                  <c:v>6.1882143346433799E-2</c:v>
                </c:pt>
                <c:pt idx="25">
                  <c:v>6.3136981465129555E-2</c:v>
                </c:pt>
                <c:pt idx="26">
                  <c:v>6.2560852020990626E-2</c:v>
                </c:pt>
                <c:pt idx="27">
                  <c:v>6.0515690286078061E-2</c:v>
                </c:pt>
                <c:pt idx="28">
                  <c:v>6.1039560951324616E-2</c:v>
                </c:pt>
                <c:pt idx="29">
                  <c:v>6.381827010895838E-2</c:v>
                </c:pt>
                <c:pt idx="30">
                  <c:v>0.12013366658250491</c:v>
                </c:pt>
                <c:pt idx="31">
                  <c:v>0.12033366658472844</c:v>
                </c:pt>
                <c:pt idx="32">
                  <c:v>-9999</c:v>
                </c:pt>
                <c:pt idx="33">
                  <c:v>0.12001032176714925</c:v>
                </c:pt>
                <c:pt idx="34">
                  <c:v>-9999</c:v>
                </c:pt>
                <c:pt idx="35">
                  <c:v>0.12465228313693902</c:v>
                </c:pt>
                <c:pt idx="36">
                  <c:v>0.1343423100826367</c:v>
                </c:pt>
                <c:pt idx="37">
                  <c:v>0.13229402477888522</c:v>
                </c:pt>
                <c:pt idx="38">
                  <c:v>0.13281539508558726</c:v>
                </c:pt>
                <c:pt idx="39">
                  <c:v>0.13195021555907271</c:v>
                </c:pt>
                <c:pt idx="40">
                  <c:v>0.13308440920113776</c:v>
                </c:pt>
                <c:pt idx="41">
                  <c:v>0.13224899470626322</c:v>
                </c:pt>
                <c:pt idx="42">
                  <c:v>0.13234899470373701</c:v>
                </c:pt>
                <c:pt idx="43">
                  <c:v>0.13846489106302096</c:v>
                </c:pt>
                <c:pt idx="44">
                  <c:v>0.1390194030561768</c:v>
                </c:pt>
                <c:pt idx="45">
                  <c:v>0.20699358336113877</c:v>
                </c:pt>
                <c:pt idx="46">
                  <c:v>0.18474851923256014</c:v>
                </c:pt>
                <c:pt idx="47">
                  <c:v>0.19594996467456585</c:v>
                </c:pt>
                <c:pt idx="48">
                  <c:v>0.19403501333110318</c:v>
                </c:pt>
                <c:pt idx="49">
                  <c:v>0.19727244981028733</c:v>
                </c:pt>
                <c:pt idx="50">
                  <c:v>0.19614722981075866</c:v>
                </c:pt>
                <c:pt idx="51">
                  <c:v>0.19649440119035275</c:v>
                </c:pt>
                <c:pt idx="52">
                  <c:v>0.19692341562488827</c:v>
                </c:pt>
                <c:pt idx="53">
                  <c:v>0.1987808420426263</c:v>
                </c:pt>
                <c:pt idx="54">
                  <c:v>0.20242073518184009</c:v>
                </c:pt>
                <c:pt idx="55">
                  <c:v>0.20602170977416587</c:v>
                </c:pt>
                <c:pt idx="56">
                  <c:v>0.19928653036195021</c:v>
                </c:pt>
                <c:pt idx="57">
                  <c:v>0.19958661785005721</c:v>
                </c:pt>
                <c:pt idx="58">
                  <c:v>0.19116590502050995</c:v>
                </c:pt>
                <c:pt idx="59">
                  <c:v>0.19689754221460906</c:v>
                </c:pt>
                <c:pt idx="60">
                  <c:v>0.19687350674183493</c:v>
                </c:pt>
                <c:pt idx="61">
                  <c:v>0.19859829274634067</c:v>
                </c:pt>
                <c:pt idx="62">
                  <c:v>0.20744469375390068</c:v>
                </c:pt>
                <c:pt idx="63">
                  <c:v>0.20503019374033749</c:v>
                </c:pt>
                <c:pt idx="64">
                  <c:v>0.20165165287635753</c:v>
                </c:pt>
                <c:pt idx="65">
                  <c:v>0.20253613432026649</c:v>
                </c:pt>
                <c:pt idx="66">
                  <c:v>0.20449564465761108</c:v>
                </c:pt>
                <c:pt idx="67">
                  <c:v>0.20902729340091569</c:v>
                </c:pt>
                <c:pt idx="68">
                  <c:v>0.20745043996954673</c:v>
                </c:pt>
                <c:pt idx="69">
                  <c:v>0.20115310352266699</c:v>
                </c:pt>
                <c:pt idx="70">
                  <c:v>0.20734651800020931</c:v>
                </c:pt>
                <c:pt idx="71">
                  <c:v>0.15071642000006291</c:v>
                </c:pt>
                <c:pt idx="72">
                  <c:v>0.18947579603509979</c:v>
                </c:pt>
                <c:pt idx="73">
                  <c:v>0.19157179038647659</c:v>
                </c:pt>
                <c:pt idx="74">
                  <c:v>0.19731931932394198</c:v>
                </c:pt>
                <c:pt idx="75">
                  <c:v>0.20306772778002669</c:v>
                </c:pt>
                <c:pt idx="76">
                  <c:v>0.19034448454146813</c:v>
                </c:pt>
                <c:pt idx="77">
                  <c:v>0.19044448437159489</c:v>
                </c:pt>
                <c:pt idx="78">
                  <c:v>0.19084448462342452</c:v>
                </c:pt>
                <c:pt idx="79">
                  <c:v>0.1812478227167805</c:v>
                </c:pt>
                <c:pt idx="80">
                  <c:v>0.18174782271870135</c:v>
                </c:pt>
                <c:pt idx="81">
                  <c:v>0.18204782271839867</c:v>
                </c:pt>
                <c:pt idx="82">
                  <c:v>0.1686038753603871</c:v>
                </c:pt>
                <c:pt idx="83">
                  <c:v>0.1741038753596886</c:v>
                </c:pt>
                <c:pt idx="84">
                  <c:v>0.17460387536160946</c:v>
                </c:pt>
                <c:pt idx="85">
                  <c:v>0.17540387536322763</c:v>
                </c:pt>
                <c:pt idx="86">
                  <c:v>0.17307816053762176</c:v>
                </c:pt>
                <c:pt idx="87">
                  <c:v>0.1736781605370164</c:v>
                </c:pt>
                <c:pt idx="88">
                  <c:v>0.17397816053671372</c:v>
                </c:pt>
                <c:pt idx="89">
                  <c:v>0.17352527516752309</c:v>
                </c:pt>
                <c:pt idx="90">
                  <c:v>0.17412527516691773</c:v>
                </c:pt>
                <c:pt idx="91">
                  <c:v>0.17422527516439151</c:v>
                </c:pt>
                <c:pt idx="92">
                  <c:v>0.17462527516883858</c:v>
                </c:pt>
                <c:pt idx="93">
                  <c:v>0.1558452179887706</c:v>
                </c:pt>
                <c:pt idx="94">
                  <c:v>0.15684521815268337</c:v>
                </c:pt>
                <c:pt idx="95">
                  <c:v>0.15844671962681117</c:v>
                </c:pt>
                <c:pt idx="96">
                  <c:v>0.15924671966480913</c:v>
                </c:pt>
                <c:pt idx="97">
                  <c:v>0.14650908952348224</c:v>
                </c:pt>
                <c:pt idx="98">
                  <c:v>0.14750908968739501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19-408D-B201-8D9D20261F0F}"/>
            </c:ext>
          </c:extLst>
        </c:ser>
        <c:ser>
          <c:idx val="9"/>
          <c:order val="1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3'!$AY$2:$AY$126</c:f>
              <c:numCache>
                <c:formatCode>General</c:formatCode>
                <c:ptCount val="125"/>
                <c:pt idx="0">
                  <c:v>-0.36098500835074832</c:v>
                </c:pt>
                <c:pt idx="1">
                  <c:v>-0.34111565601661731</c:v>
                </c:pt>
                <c:pt idx="2">
                  <c:v>-0.32160342814612242</c:v>
                </c:pt>
                <c:pt idx="3">
                  <c:v>-0.30244832473926359</c:v>
                </c:pt>
                <c:pt idx="4">
                  <c:v>-0.28365034579604081</c:v>
                </c:pt>
                <c:pt idx="5">
                  <c:v>-0.2652094913164541</c:v>
                </c:pt>
                <c:pt idx="6">
                  <c:v>-0.24712576130050345</c:v>
                </c:pt>
                <c:pt idx="7">
                  <c:v>-0.22939915574818887</c:v>
                </c:pt>
                <c:pt idx="8">
                  <c:v>-0.21202967465951039</c:v>
                </c:pt>
                <c:pt idx="9">
                  <c:v>-0.19501731803446795</c:v>
                </c:pt>
                <c:pt idx="10">
                  <c:v>-0.17836208587306154</c:v>
                </c:pt>
                <c:pt idx="11">
                  <c:v>-0.16206397817529125</c:v>
                </c:pt>
                <c:pt idx="12">
                  <c:v>-0.14612299494115696</c:v>
                </c:pt>
                <c:pt idx="13">
                  <c:v>-0.13053913617065876</c:v>
                </c:pt>
                <c:pt idx="14">
                  <c:v>-0.11531240186379664</c:v>
                </c:pt>
                <c:pt idx="15">
                  <c:v>-0.10044279202057056</c:v>
                </c:pt>
                <c:pt idx="16">
                  <c:v>-8.5930306640980544E-2</c:v>
                </c:pt>
                <c:pt idx="17">
                  <c:v>-7.1774945725026615E-2</c:v>
                </c:pt>
                <c:pt idx="18">
                  <c:v>-5.7976709272708718E-2</c:v>
                </c:pt>
                <c:pt idx="19">
                  <c:v>-4.4535597284026923E-2</c:v>
                </c:pt>
                <c:pt idx="20">
                  <c:v>-3.1451609758981175E-2</c:v>
                </c:pt>
                <c:pt idx="21">
                  <c:v>-1.8724746697571459E-2</c:v>
                </c:pt>
                <c:pt idx="22">
                  <c:v>-6.355008099797832E-3</c:v>
                </c:pt>
                <c:pt idx="23">
                  <c:v>5.657606034339735E-3</c:v>
                </c:pt>
                <c:pt idx="24">
                  <c:v>1.7313095704841228E-2</c:v>
                </c:pt>
                <c:pt idx="25">
                  <c:v>2.861146091170666E-2</c:v>
                </c:pt>
                <c:pt idx="26">
                  <c:v>3.9552701654936046E-2</c:v>
                </c:pt>
                <c:pt idx="27">
                  <c:v>5.0136817934529329E-2</c:v>
                </c:pt>
                <c:pt idx="28">
                  <c:v>6.036380975048658E-2</c:v>
                </c:pt>
                <c:pt idx="29">
                  <c:v>7.0233677102807757E-2</c:v>
                </c:pt>
                <c:pt idx="30">
                  <c:v>7.9746419991492887E-2</c:v>
                </c:pt>
                <c:pt idx="31">
                  <c:v>8.8902038416541943E-2</c:v>
                </c:pt>
                <c:pt idx="32">
                  <c:v>9.7700532377954938E-2</c:v>
                </c:pt>
                <c:pt idx="33">
                  <c:v>0.10614190187573187</c:v>
                </c:pt>
                <c:pt idx="34">
                  <c:v>0.11422614690987273</c:v>
                </c:pt>
                <c:pt idx="35">
                  <c:v>0.12195326748037752</c:v>
                </c:pt>
                <c:pt idx="36">
                  <c:v>0.12932326358724627</c:v>
                </c:pt>
                <c:pt idx="37">
                  <c:v>0.13633613523047894</c:v>
                </c:pt>
                <c:pt idx="38">
                  <c:v>0.14299188241007554</c:v>
                </c:pt>
                <c:pt idx="39">
                  <c:v>0.14929050512603609</c:v>
                </c:pt>
                <c:pt idx="40">
                  <c:v>0.1552320033783606</c:v>
                </c:pt>
                <c:pt idx="41">
                  <c:v>0.16081637716704902</c:v>
                </c:pt>
                <c:pt idx="42">
                  <c:v>0.16604362649210139</c:v>
                </c:pt>
                <c:pt idx="43">
                  <c:v>0.17091375135351766</c:v>
                </c:pt>
                <c:pt idx="44">
                  <c:v>0.1754267517512979</c:v>
                </c:pt>
                <c:pt idx="45">
                  <c:v>0.17958262768544209</c:v>
                </c:pt>
                <c:pt idx="46">
                  <c:v>0.18338137915595015</c:v>
                </c:pt>
                <c:pt idx="47">
                  <c:v>0.18682300616282221</c:v>
                </c:pt>
                <c:pt idx="48">
                  <c:v>0.18990750870605819</c:v>
                </c:pt>
                <c:pt idx="49">
                  <c:v>0.1926348867856581</c:v>
                </c:pt>
                <c:pt idx="50">
                  <c:v>0.19500514040162195</c:v>
                </c:pt>
                <c:pt idx="51">
                  <c:v>0.19701826955394974</c:v>
                </c:pt>
                <c:pt idx="52">
                  <c:v>0.19867427424264147</c:v>
                </c:pt>
                <c:pt idx="53">
                  <c:v>0.19997315446769715</c:v>
                </c:pt>
                <c:pt idx="54">
                  <c:v>0.20091491022911673</c:v>
                </c:pt>
                <c:pt idx="55">
                  <c:v>0.20149954152690025</c:v>
                </c:pt>
                <c:pt idx="56">
                  <c:v>0.20172704836104771</c:v>
                </c:pt>
                <c:pt idx="57">
                  <c:v>0.20159743073155911</c:v>
                </c:pt>
                <c:pt idx="58">
                  <c:v>0.20111068863843448</c:v>
                </c:pt>
                <c:pt idx="59">
                  <c:v>0.20026682208167376</c:v>
                </c:pt>
                <c:pt idx="60">
                  <c:v>0.19906583106127698</c:v>
                </c:pt>
                <c:pt idx="61">
                  <c:v>0.19750771557724411</c:v>
                </c:pt>
                <c:pt idx="62">
                  <c:v>0.19559247562957521</c:v>
                </c:pt>
                <c:pt idx="63">
                  <c:v>0.19332011121827025</c:v>
                </c:pt>
                <c:pt idx="64">
                  <c:v>0.19069062234332923</c:v>
                </c:pt>
                <c:pt idx="65">
                  <c:v>0.18770400900475212</c:v>
                </c:pt>
                <c:pt idx="66">
                  <c:v>0.18436027120253892</c:v>
                </c:pt>
                <c:pt idx="67">
                  <c:v>0.18065940893668969</c:v>
                </c:pt>
                <c:pt idx="68">
                  <c:v>0.17660142220720443</c:v>
                </c:pt>
                <c:pt idx="69">
                  <c:v>0.17218631101408305</c:v>
                </c:pt>
                <c:pt idx="70">
                  <c:v>0.16741407535732566</c:v>
                </c:pt>
                <c:pt idx="71">
                  <c:v>0.15679823065290263</c:v>
                </c:pt>
                <c:pt idx="72">
                  <c:v>0.14475388809393533</c:v>
                </c:pt>
                <c:pt idx="73">
                  <c:v>0.13819603011899759</c:v>
                </c:pt>
                <c:pt idx="74">
                  <c:v>0.13128104768042381</c:v>
                </c:pt>
                <c:pt idx="75">
                  <c:v>0.12400894077821395</c:v>
                </c:pt>
                <c:pt idx="76">
                  <c:v>0.11637970941236803</c:v>
                </c:pt>
                <c:pt idx="77">
                  <c:v>0.10839335358288604</c:v>
                </c:pt>
                <c:pt idx="78">
                  <c:v>0.10004987328976797</c:v>
                </c:pt>
                <c:pt idx="79">
                  <c:v>9.1349268533013867E-2</c:v>
                </c:pt>
                <c:pt idx="80">
                  <c:v>8.2291539312623702E-2</c:v>
                </c:pt>
                <c:pt idx="81">
                  <c:v>7.2876685628597448E-2</c:v>
                </c:pt>
                <c:pt idx="82">
                  <c:v>6.3104707480935163E-2</c:v>
                </c:pt>
                <c:pt idx="83">
                  <c:v>5.2975604869636789E-2</c:v>
                </c:pt>
                <c:pt idx="84">
                  <c:v>4.2489377794702354E-2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19-408D-B201-8D9D2026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46936"/>
        <c:axId val="1"/>
      </c:scatterChart>
      <c:valAx>
        <c:axId val="7356469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46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65204236006049"/>
          <c:y val="0.92934782608695654"/>
          <c:w val="0.26021180030257185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01855619111441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4080499283010289"/>
          <c:w val="0.81459027013549445"/>
          <c:h val="0.649427109787821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4'!$H$21:$H$974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14-4ECB-A153-04263C790EF6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4'!$I$21:$I$974</c:f>
              <c:numCache>
                <c:formatCode>General</c:formatCode>
                <c:ptCount val="954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4-4ECB-A153-04263C790EF6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1.0363150002376642E-2</c:v>
                </c:pt>
                <c:pt idx="18">
                  <c:v>0.11166695000429172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4-4ECB-A153-04263C790EF6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1">
                  <c:v>-5.6612000000313856E-2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14-4ECB-A153-04263C790EF6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4-4ECB-A153-04263C790EF6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4-4ECB-A153-04263C790EF6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4-4ECB-A153-04263C790EF6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4'!$O$21:$O$974</c:f>
              <c:numCache>
                <c:formatCode>General</c:formatCode>
                <c:ptCount val="954"/>
                <c:pt idx="46">
                  <c:v>-4.1873689320193093E-3</c:v>
                </c:pt>
                <c:pt idx="48">
                  <c:v>-1.1754458165644224E-3</c:v>
                </c:pt>
                <c:pt idx="49">
                  <c:v>-7.8267209443105249E-4</c:v>
                </c:pt>
                <c:pt idx="50">
                  <c:v>2.2114873853494614E-3</c:v>
                </c:pt>
                <c:pt idx="53">
                  <c:v>5.1089337375694963E-3</c:v>
                </c:pt>
                <c:pt idx="55">
                  <c:v>8.180068971938962E-3</c:v>
                </c:pt>
                <c:pt idx="56">
                  <c:v>8.8629820767537667E-3</c:v>
                </c:pt>
                <c:pt idx="57">
                  <c:v>9.0307497470117383E-3</c:v>
                </c:pt>
                <c:pt idx="59">
                  <c:v>1.1724901157625055E-2</c:v>
                </c:pt>
                <c:pt idx="60">
                  <c:v>1.180385064951116E-2</c:v>
                </c:pt>
                <c:pt idx="61">
                  <c:v>1.5139466681699076E-2</c:v>
                </c:pt>
                <c:pt idx="63">
                  <c:v>2.1729775516891651E-2</c:v>
                </c:pt>
                <c:pt idx="66">
                  <c:v>2.8274688394249712E-2</c:v>
                </c:pt>
                <c:pt idx="67">
                  <c:v>3.0891864050274075E-2</c:v>
                </c:pt>
                <c:pt idx="68">
                  <c:v>3.1112922627555169E-2</c:v>
                </c:pt>
                <c:pt idx="69">
                  <c:v>3.1130686263229547E-2</c:v>
                </c:pt>
                <c:pt idx="70">
                  <c:v>3.1314243831864735E-2</c:v>
                </c:pt>
                <c:pt idx="71">
                  <c:v>3.8982213231302638E-2</c:v>
                </c:pt>
                <c:pt idx="72">
                  <c:v>4.1129639410604678E-2</c:v>
                </c:pt>
                <c:pt idx="73">
                  <c:v>4.1147403046279056E-2</c:v>
                </c:pt>
                <c:pt idx="74">
                  <c:v>4.3717209007171756E-2</c:v>
                </c:pt>
                <c:pt idx="75">
                  <c:v>3.443866997325732E-2</c:v>
                </c:pt>
                <c:pt idx="76">
                  <c:v>4.7297568464206595E-2</c:v>
                </c:pt>
                <c:pt idx="77">
                  <c:v>4.7297568464206595E-2</c:v>
                </c:pt>
                <c:pt idx="78">
                  <c:v>4.7297568464206595E-2</c:v>
                </c:pt>
                <c:pt idx="79">
                  <c:v>5.0220673401289613E-2</c:v>
                </c:pt>
                <c:pt idx="80">
                  <c:v>5.0220673401289613E-2</c:v>
                </c:pt>
                <c:pt idx="81">
                  <c:v>5.0220673401289613E-2</c:v>
                </c:pt>
                <c:pt idx="82">
                  <c:v>5.293456218487446E-2</c:v>
                </c:pt>
                <c:pt idx="83">
                  <c:v>5.293456218487446E-2</c:v>
                </c:pt>
                <c:pt idx="84">
                  <c:v>5.293456218487446E-2</c:v>
                </c:pt>
                <c:pt idx="85">
                  <c:v>5.293456218487446E-2</c:v>
                </c:pt>
                <c:pt idx="86">
                  <c:v>5.3801032858324452E-2</c:v>
                </c:pt>
                <c:pt idx="87">
                  <c:v>5.3801032858324452E-2</c:v>
                </c:pt>
                <c:pt idx="88">
                  <c:v>5.3801032858324452E-2</c:v>
                </c:pt>
                <c:pt idx="89">
                  <c:v>5.345957630591705E-2</c:v>
                </c:pt>
                <c:pt idx="90">
                  <c:v>5.345957630591705E-2</c:v>
                </c:pt>
                <c:pt idx="91">
                  <c:v>5.345957630591705E-2</c:v>
                </c:pt>
                <c:pt idx="92">
                  <c:v>5.345957630591705E-2</c:v>
                </c:pt>
                <c:pt idx="93">
                  <c:v>5.9805141716262701E-2</c:v>
                </c:pt>
                <c:pt idx="94">
                  <c:v>5.9805141716262701E-2</c:v>
                </c:pt>
                <c:pt idx="95">
                  <c:v>6.0164361904344481E-2</c:v>
                </c:pt>
                <c:pt idx="96">
                  <c:v>6.0164361904344481E-2</c:v>
                </c:pt>
                <c:pt idx="97">
                  <c:v>6.2641402212271019E-2</c:v>
                </c:pt>
                <c:pt idx="98">
                  <c:v>6.2641402212271019E-2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14-4ECB-A153-04263C790EF6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4'!$U$21:$U$974</c:f>
              <c:numCache>
                <c:formatCode>General</c:formatCode>
                <c:ptCount val="954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14-4ECB-A153-04263C790EF6}"/>
            </c:ext>
          </c:extLst>
        </c:ser>
        <c:ser>
          <c:idx val="9"/>
          <c:order val="9"/>
          <c:tx>
            <c:strRef>
              <c:f>'Active 4'!$AX$1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4'!$AW$2:$AW$126</c:f>
              <c:numCache>
                <c:formatCode>General</c:formatCode>
                <c:ptCount val="125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6000</c:v>
                </c:pt>
                <c:pt idx="72">
                  <c:v>7000</c:v>
                </c:pt>
                <c:pt idx="73">
                  <c:v>7500</c:v>
                </c:pt>
                <c:pt idx="74">
                  <c:v>8000</c:v>
                </c:pt>
                <c:pt idx="75">
                  <c:v>8500</c:v>
                </c:pt>
                <c:pt idx="76">
                  <c:v>9000</c:v>
                </c:pt>
                <c:pt idx="77">
                  <c:v>9500</c:v>
                </c:pt>
                <c:pt idx="78">
                  <c:v>10000</c:v>
                </c:pt>
                <c:pt idx="79">
                  <c:v>10500</c:v>
                </c:pt>
                <c:pt idx="80">
                  <c:v>11000</c:v>
                </c:pt>
                <c:pt idx="81">
                  <c:v>11500</c:v>
                </c:pt>
                <c:pt idx="82">
                  <c:v>12000</c:v>
                </c:pt>
                <c:pt idx="83">
                  <c:v>12500</c:v>
                </c:pt>
                <c:pt idx="84">
                  <c:v>13000</c:v>
                </c:pt>
              </c:numCache>
            </c:numRef>
          </c:xVal>
          <c:yVal>
            <c:numRef>
              <c:f>'Active 4'!$AX$2:$AX$126</c:f>
              <c:numCache>
                <c:formatCode>General</c:formatCode>
                <c:ptCount val="125"/>
                <c:pt idx="0">
                  <c:v>-3.9632738860793909E-2</c:v>
                </c:pt>
                <c:pt idx="1">
                  <c:v>-3.0772604979239393E-2</c:v>
                </c:pt>
                <c:pt idx="2">
                  <c:v>-2.271912101702997E-2</c:v>
                </c:pt>
                <c:pt idx="3">
                  <c:v>-1.5472784086045757E-2</c:v>
                </c:pt>
                <c:pt idx="4">
                  <c:v>-9.0208643486915652E-3</c:v>
                </c:pt>
                <c:pt idx="5">
                  <c:v>-3.3390001221979271E-3</c:v>
                </c:pt>
                <c:pt idx="6">
                  <c:v>1.6067352986210287E-3</c:v>
                </c:pt>
                <c:pt idx="7">
                  <c:v>5.857550434654718E-3</c:v>
                </c:pt>
                <c:pt idx="8">
                  <c:v>9.4596656054671546E-3</c:v>
                </c:pt>
                <c:pt idx="9">
                  <c:v>1.2462231082927475E-2</c:v>
                </c:pt>
                <c:pt idx="10">
                  <c:v>1.4915543102821283E-2</c:v>
                </c:pt>
                <c:pt idx="11">
                  <c:v>1.6869606394286557E-2</c:v>
                </c:pt>
                <c:pt idx="12">
                  <c:v>1.8373044115092281E-2</c:v>
                </c:pt>
                <c:pt idx="13">
                  <c:v>1.9472324556446922E-2</c:v>
                </c:pt>
                <c:pt idx="14">
                  <c:v>2.0211257370701639E-2</c:v>
                </c:pt>
                <c:pt idx="15">
                  <c:v>2.0630706842884268E-2</c:v>
                </c:pt>
                <c:pt idx="16">
                  <c:v>2.0768471871222174E-2</c:v>
                </c:pt>
                <c:pt idx="17">
                  <c:v>2.0659288414848299E-2</c:v>
                </c:pt>
                <c:pt idx="18">
                  <c:v>2.0334917753189921E-2</c:v>
                </c:pt>
                <c:pt idx="19">
                  <c:v>1.9824291476878093E-2</c:v>
                </c:pt>
                <c:pt idx="20">
                  <c:v>1.9153690925052862E-2</c:v>
                </c:pt>
                <c:pt idx="21">
                  <c:v>1.8346944509851706E-2</c:v>
                </c:pt>
                <c:pt idx="22">
                  <c:v>1.7425631005406225E-2</c:v>
                </c:pt>
                <c:pt idx="23">
                  <c:v>1.6409280529792788E-2</c:v>
                </c:pt>
                <c:pt idx="24">
                  <c:v>1.531556775849853E-2</c:v>
                </c:pt>
                <c:pt idx="25">
                  <c:v>1.4160494021588926E-2</c:v>
                </c:pt>
                <c:pt idx="26">
                  <c:v>1.2958556483666946E-2</c:v>
                </c:pt>
                <c:pt idx="27">
                  <c:v>1.1722903698394942E-2</c:v>
                </c:pt>
                <c:pt idx="28">
                  <c:v>1.0465477564908853E-2</c:v>
                </c:pt>
                <c:pt idx="29">
                  <c:v>9.1971421758701866E-3</c:v>
                </c:pt>
                <c:pt idx="30">
                  <c:v>7.9278003083855728E-3</c:v>
                </c:pt>
                <c:pt idx="31">
                  <c:v>6.6664984304800126E-3</c:v>
                </c:pt>
                <c:pt idx="32">
                  <c:v>5.4215211268873673E-3</c:v>
                </c:pt>
                <c:pt idx="33">
                  <c:v>4.2004758271076206E-3</c:v>
                </c:pt>
                <c:pt idx="34">
                  <c:v>3.0103686737927848E-3</c:v>
                </c:pt>
                <c:pt idx="35">
                  <c:v>1.8576723188188579E-3</c:v>
                </c:pt>
                <c:pt idx="36">
                  <c:v>7.4838638795349244E-4</c:v>
                </c:pt>
                <c:pt idx="37">
                  <c:v>-3.1190868339796979E-4</c:v>
                </c:pt>
                <c:pt idx="38">
                  <c:v>-1.3180037719838639E-3</c:v>
                </c:pt>
                <c:pt idx="39">
                  <c:v>-2.2650185017606267E-3</c:v>
                </c:pt>
                <c:pt idx="40">
                  <c:v>-3.1483633754566809E-3</c:v>
                </c:pt>
                <c:pt idx="41">
                  <c:v>-3.9637060180158501E-3</c:v>
                </c:pt>
                <c:pt idx="42">
                  <c:v>-4.706940987180129E-3</c:v>
                </c:pt>
                <c:pt idx="43">
                  <c:v>-5.3741626556739336E-3</c:v>
                </c:pt>
                <c:pt idx="44">
                  <c:v>-5.9616407278209188E-3</c:v>
                </c:pt>
                <c:pt idx="45">
                  <c:v>-6.4657980192152492E-3</c:v>
                </c:pt>
                <c:pt idx="46">
                  <c:v>-6.8831901982198129E-3</c:v>
                </c:pt>
                <c:pt idx="47">
                  <c:v>-7.2104872587859942E-3</c:v>
                </c:pt>
                <c:pt idx="48">
                  <c:v>-7.4444565612589025E-3</c:v>
                </c:pt>
                <c:pt idx="49">
                  <c:v>-7.581947337590253E-3</c:v>
                </c:pt>
                <c:pt idx="50">
                  <c:v>-7.6198766065903173E-3</c:v>
                </c:pt>
                <c:pt idx="51">
                  <c:v>-7.555216481405308E-3</c:v>
                </c:pt>
                <c:pt idx="52">
                  <c:v>-7.3849828744858431E-3</c:v>
                </c:pt>
                <c:pt idx="53">
                  <c:v>-7.1062256154948572E-3</c:v>
                </c:pt>
                <c:pt idx="54">
                  <c:v>-6.7160199967490758E-3</c:v>
                </c:pt>
                <c:pt idx="55">
                  <c:v>-6.2114597519024595E-3</c:v>
                </c:pt>
                <c:pt idx="56">
                  <c:v>-5.5896514605393577E-3</c:v>
                </c:pt>
                <c:pt idx="57">
                  <c:v>-4.8477103584597947E-3</c:v>
                </c:pt>
                <c:pt idx="58">
                  <c:v>-3.9827575251308311E-3</c:v>
                </c:pt>
                <c:pt idx="59">
                  <c:v>-2.9919184201036425E-3</c:v>
                </c:pt>
                <c:pt idx="60">
                  <c:v>-1.8723227524857916E-3</c:v>
                </c:pt>
                <c:pt idx="61">
                  <c:v>-6.2110569411538696E-4</c:v>
                </c:pt>
                <c:pt idx="62">
                  <c:v>7.6458951103330897E-4</c:v>
                </c:pt>
                <c:pt idx="63">
                  <c:v>2.2876074317138978E-3</c:v>
                </c:pt>
                <c:pt idx="64">
                  <c:v>3.9507746484455791E-3</c:v>
                </c:pt>
                <c:pt idx="65">
                  <c:v>5.7568920048168548E-3</c:v>
                </c:pt>
                <c:pt idx="66">
                  <c:v>7.7087245590899273E-3</c:v>
                </c:pt>
                <c:pt idx="67">
                  <c:v>9.8089887888367644E-3</c:v>
                </c:pt>
                <c:pt idx="68">
                  <c:v>1.2060336503172092E-2</c:v>
                </c:pt>
                <c:pt idx="69">
                  <c:v>1.4465334817302514E-2</c:v>
                </c:pt>
                <c:pt idx="70">
                  <c:v>1.7026441441953546E-2</c:v>
                </c:pt>
                <c:pt idx="71">
                  <c:v>2.2626075428723413E-2</c:v>
                </c:pt>
                <c:pt idx="72">
                  <c:v>2.8875390720845329E-2</c:v>
                </c:pt>
                <c:pt idx="73">
                  <c:v>3.2247560862809735E-2</c:v>
                </c:pt>
                <c:pt idx="74">
                  <c:v>3.5786071395788599E-2</c:v>
                </c:pt>
                <c:pt idx="75">
                  <c:v>3.9491314916679787E-2</c:v>
                </c:pt>
                <c:pt idx="76">
                  <c:v>4.3363074816019267E-2</c:v>
                </c:pt>
                <c:pt idx="77">
                  <c:v>4.7400400115068443E-2</c:v>
                </c:pt>
                <c:pt idx="78">
                  <c:v>5.1601458169265299E-2</c:v>
                </c:pt>
                <c:pt idx="79">
                  <c:v>5.5963361801672225E-2</c:v>
                </c:pt>
                <c:pt idx="80">
                  <c:v>6.0481967132762958E-2</c:v>
                </c:pt>
                <c:pt idx="81">
                  <c:v>6.5151638208367932E-2</c:v>
                </c:pt>
                <c:pt idx="82">
                  <c:v>6.9964974583248588E-2</c:v>
                </c:pt>
                <c:pt idx="83">
                  <c:v>7.4912498408729128E-2</c:v>
                </c:pt>
                <c:pt idx="84">
                  <c:v>7.9982298452610789E-2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E14-4ECB-A153-04263C79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26904"/>
        <c:axId val="1"/>
      </c:scatterChart>
      <c:valAx>
        <c:axId val="62362690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44829999698313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7931155157329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3626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81778873385506"/>
          <c:y val="0.92529007149968323"/>
          <c:w val="0.84954471116642327"/>
          <c:h val="5.74715660542431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94992412746587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5311077389984"/>
          <c:y val="0.14040134256545286"/>
          <c:w val="0.81487101669195749"/>
          <c:h val="0.650430709435873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4'!$H$21:$H$974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7-44B1-9F89-B3D27A114B8A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4'!$I$21:$I$974</c:f>
              <c:numCache>
                <c:formatCode>General</c:formatCode>
                <c:ptCount val="954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87-44B1-9F89-B3D27A114B8A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1.0363150002376642E-2</c:v>
                </c:pt>
                <c:pt idx="18">
                  <c:v>0.11166695000429172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87-44B1-9F89-B3D27A114B8A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1">
                  <c:v>-5.6612000000313856E-2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87-44B1-9F89-B3D27A114B8A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87-44B1-9F89-B3D27A114B8A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87-44B1-9F89-B3D27A114B8A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87-44B1-9F89-B3D27A114B8A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4'!$O$21:$O$974</c:f>
              <c:numCache>
                <c:formatCode>General</c:formatCode>
                <c:ptCount val="954"/>
                <c:pt idx="46">
                  <c:v>-4.1873689320193093E-3</c:v>
                </c:pt>
                <c:pt idx="48">
                  <c:v>-1.1754458165644224E-3</c:v>
                </c:pt>
                <c:pt idx="49">
                  <c:v>-7.8267209443105249E-4</c:v>
                </c:pt>
                <c:pt idx="50">
                  <c:v>2.2114873853494614E-3</c:v>
                </c:pt>
                <c:pt idx="53">
                  <c:v>5.1089337375694963E-3</c:v>
                </c:pt>
                <c:pt idx="55">
                  <c:v>8.180068971938962E-3</c:v>
                </c:pt>
                <c:pt idx="56">
                  <c:v>8.8629820767537667E-3</c:v>
                </c:pt>
                <c:pt idx="57">
                  <c:v>9.0307497470117383E-3</c:v>
                </c:pt>
                <c:pt idx="59">
                  <c:v>1.1724901157625055E-2</c:v>
                </c:pt>
                <c:pt idx="60">
                  <c:v>1.180385064951116E-2</c:v>
                </c:pt>
                <c:pt idx="61">
                  <c:v>1.5139466681699076E-2</c:v>
                </c:pt>
                <c:pt idx="63">
                  <c:v>2.1729775516891651E-2</c:v>
                </c:pt>
                <c:pt idx="66">
                  <c:v>2.8274688394249712E-2</c:v>
                </c:pt>
                <c:pt idx="67">
                  <c:v>3.0891864050274075E-2</c:v>
                </c:pt>
                <c:pt idx="68">
                  <c:v>3.1112922627555169E-2</c:v>
                </c:pt>
                <c:pt idx="69">
                  <c:v>3.1130686263229547E-2</c:v>
                </c:pt>
                <c:pt idx="70">
                  <c:v>3.1314243831864735E-2</c:v>
                </c:pt>
                <c:pt idx="71">
                  <c:v>3.8982213231302638E-2</c:v>
                </c:pt>
                <c:pt idx="72">
                  <c:v>4.1129639410604678E-2</c:v>
                </c:pt>
                <c:pt idx="73">
                  <c:v>4.1147403046279056E-2</c:v>
                </c:pt>
                <c:pt idx="74">
                  <c:v>4.3717209007171756E-2</c:v>
                </c:pt>
                <c:pt idx="75">
                  <c:v>3.443866997325732E-2</c:v>
                </c:pt>
                <c:pt idx="76">
                  <c:v>4.7297568464206595E-2</c:v>
                </c:pt>
                <c:pt idx="77">
                  <c:v>4.7297568464206595E-2</c:v>
                </c:pt>
                <c:pt idx="78">
                  <c:v>4.7297568464206595E-2</c:v>
                </c:pt>
                <c:pt idx="79">
                  <c:v>5.0220673401289613E-2</c:v>
                </c:pt>
                <c:pt idx="80">
                  <c:v>5.0220673401289613E-2</c:v>
                </c:pt>
                <c:pt idx="81">
                  <c:v>5.0220673401289613E-2</c:v>
                </c:pt>
                <c:pt idx="82">
                  <c:v>5.293456218487446E-2</c:v>
                </c:pt>
                <c:pt idx="83">
                  <c:v>5.293456218487446E-2</c:v>
                </c:pt>
                <c:pt idx="84">
                  <c:v>5.293456218487446E-2</c:v>
                </c:pt>
                <c:pt idx="85">
                  <c:v>5.293456218487446E-2</c:v>
                </c:pt>
                <c:pt idx="86">
                  <c:v>5.3801032858324452E-2</c:v>
                </c:pt>
                <c:pt idx="87">
                  <c:v>5.3801032858324452E-2</c:v>
                </c:pt>
                <c:pt idx="88">
                  <c:v>5.3801032858324452E-2</c:v>
                </c:pt>
                <c:pt idx="89">
                  <c:v>5.345957630591705E-2</c:v>
                </c:pt>
                <c:pt idx="90">
                  <c:v>5.345957630591705E-2</c:v>
                </c:pt>
                <c:pt idx="91">
                  <c:v>5.345957630591705E-2</c:v>
                </c:pt>
                <c:pt idx="92">
                  <c:v>5.345957630591705E-2</c:v>
                </c:pt>
                <c:pt idx="93">
                  <c:v>5.9805141716262701E-2</c:v>
                </c:pt>
                <c:pt idx="94">
                  <c:v>5.9805141716262701E-2</c:v>
                </c:pt>
                <c:pt idx="95">
                  <c:v>6.0164361904344481E-2</c:v>
                </c:pt>
                <c:pt idx="96">
                  <c:v>6.0164361904344481E-2</c:v>
                </c:pt>
                <c:pt idx="97">
                  <c:v>6.2641402212271019E-2</c:v>
                </c:pt>
                <c:pt idx="98">
                  <c:v>6.2641402212271019E-2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87-44B1-9F89-B3D27A114B8A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4'!$U$21:$U$974</c:f>
              <c:numCache>
                <c:formatCode>General</c:formatCode>
                <c:ptCount val="954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87-44B1-9F89-B3D27A114B8A}"/>
            </c:ext>
          </c:extLst>
        </c:ser>
        <c:ser>
          <c:idx val="9"/>
          <c:order val="9"/>
          <c:tx>
            <c:strRef>
              <c:f>'Active 4'!$AX$1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4'!$AW$2:$AW$126</c:f>
              <c:numCache>
                <c:formatCode>General</c:formatCode>
                <c:ptCount val="125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6000</c:v>
                </c:pt>
                <c:pt idx="72">
                  <c:v>7000</c:v>
                </c:pt>
                <c:pt idx="73">
                  <c:v>7500</c:v>
                </c:pt>
                <c:pt idx="74">
                  <c:v>8000</c:v>
                </c:pt>
                <c:pt idx="75">
                  <c:v>8500</c:v>
                </c:pt>
                <c:pt idx="76">
                  <c:v>9000</c:v>
                </c:pt>
                <c:pt idx="77">
                  <c:v>9500</c:v>
                </c:pt>
                <c:pt idx="78">
                  <c:v>10000</c:v>
                </c:pt>
                <c:pt idx="79">
                  <c:v>10500</c:v>
                </c:pt>
                <c:pt idx="80">
                  <c:v>11000</c:v>
                </c:pt>
                <c:pt idx="81">
                  <c:v>11500</c:v>
                </c:pt>
                <c:pt idx="82">
                  <c:v>12000</c:v>
                </c:pt>
                <c:pt idx="83">
                  <c:v>12500</c:v>
                </c:pt>
                <c:pt idx="84">
                  <c:v>13000</c:v>
                </c:pt>
              </c:numCache>
            </c:numRef>
          </c:xVal>
          <c:yVal>
            <c:numRef>
              <c:f>'Active 4'!$AX$2:$AX$126</c:f>
              <c:numCache>
                <c:formatCode>General</c:formatCode>
                <c:ptCount val="125"/>
                <c:pt idx="0">
                  <c:v>-3.9632738860793909E-2</c:v>
                </c:pt>
                <c:pt idx="1">
                  <c:v>-3.0772604979239393E-2</c:v>
                </c:pt>
                <c:pt idx="2">
                  <c:v>-2.271912101702997E-2</c:v>
                </c:pt>
                <c:pt idx="3">
                  <c:v>-1.5472784086045757E-2</c:v>
                </c:pt>
                <c:pt idx="4">
                  <c:v>-9.0208643486915652E-3</c:v>
                </c:pt>
                <c:pt idx="5">
                  <c:v>-3.3390001221979271E-3</c:v>
                </c:pt>
                <c:pt idx="6">
                  <c:v>1.6067352986210287E-3</c:v>
                </c:pt>
                <c:pt idx="7">
                  <c:v>5.857550434654718E-3</c:v>
                </c:pt>
                <c:pt idx="8">
                  <c:v>9.4596656054671546E-3</c:v>
                </c:pt>
                <c:pt idx="9">
                  <c:v>1.2462231082927475E-2</c:v>
                </c:pt>
                <c:pt idx="10">
                  <c:v>1.4915543102821283E-2</c:v>
                </c:pt>
                <c:pt idx="11">
                  <c:v>1.6869606394286557E-2</c:v>
                </c:pt>
                <c:pt idx="12">
                  <c:v>1.8373044115092281E-2</c:v>
                </c:pt>
                <c:pt idx="13">
                  <c:v>1.9472324556446922E-2</c:v>
                </c:pt>
                <c:pt idx="14">
                  <c:v>2.0211257370701639E-2</c:v>
                </c:pt>
                <c:pt idx="15">
                  <c:v>2.0630706842884268E-2</c:v>
                </c:pt>
                <c:pt idx="16">
                  <c:v>2.0768471871222174E-2</c:v>
                </c:pt>
                <c:pt idx="17">
                  <c:v>2.0659288414848299E-2</c:v>
                </c:pt>
                <c:pt idx="18">
                  <c:v>2.0334917753189921E-2</c:v>
                </c:pt>
                <c:pt idx="19">
                  <c:v>1.9824291476878093E-2</c:v>
                </c:pt>
                <c:pt idx="20">
                  <c:v>1.9153690925052862E-2</c:v>
                </c:pt>
                <c:pt idx="21">
                  <c:v>1.8346944509851706E-2</c:v>
                </c:pt>
                <c:pt idx="22">
                  <c:v>1.7425631005406225E-2</c:v>
                </c:pt>
                <c:pt idx="23">
                  <c:v>1.6409280529792788E-2</c:v>
                </c:pt>
                <c:pt idx="24">
                  <c:v>1.531556775849853E-2</c:v>
                </c:pt>
                <c:pt idx="25">
                  <c:v>1.4160494021588926E-2</c:v>
                </c:pt>
                <c:pt idx="26">
                  <c:v>1.2958556483666946E-2</c:v>
                </c:pt>
                <c:pt idx="27">
                  <c:v>1.1722903698394942E-2</c:v>
                </c:pt>
                <c:pt idx="28">
                  <c:v>1.0465477564908853E-2</c:v>
                </c:pt>
                <c:pt idx="29">
                  <c:v>9.1971421758701866E-3</c:v>
                </c:pt>
                <c:pt idx="30">
                  <c:v>7.9278003083855728E-3</c:v>
                </c:pt>
                <c:pt idx="31">
                  <c:v>6.6664984304800126E-3</c:v>
                </c:pt>
                <c:pt idx="32">
                  <c:v>5.4215211268873673E-3</c:v>
                </c:pt>
                <c:pt idx="33">
                  <c:v>4.2004758271076206E-3</c:v>
                </c:pt>
                <c:pt idx="34">
                  <c:v>3.0103686737927848E-3</c:v>
                </c:pt>
                <c:pt idx="35">
                  <c:v>1.8576723188188579E-3</c:v>
                </c:pt>
                <c:pt idx="36">
                  <c:v>7.4838638795349244E-4</c:v>
                </c:pt>
                <c:pt idx="37">
                  <c:v>-3.1190868339796979E-4</c:v>
                </c:pt>
                <c:pt idx="38">
                  <c:v>-1.3180037719838639E-3</c:v>
                </c:pt>
                <c:pt idx="39">
                  <c:v>-2.2650185017606267E-3</c:v>
                </c:pt>
                <c:pt idx="40">
                  <c:v>-3.1483633754566809E-3</c:v>
                </c:pt>
                <c:pt idx="41">
                  <c:v>-3.9637060180158501E-3</c:v>
                </c:pt>
                <c:pt idx="42">
                  <c:v>-4.706940987180129E-3</c:v>
                </c:pt>
                <c:pt idx="43">
                  <c:v>-5.3741626556739336E-3</c:v>
                </c:pt>
                <c:pt idx="44">
                  <c:v>-5.9616407278209188E-3</c:v>
                </c:pt>
                <c:pt idx="45">
                  <c:v>-6.4657980192152492E-3</c:v>
                </c:pt>
                <c:pt idx="46">
                  <c:v>-6.8831901982198129E-3</c:v>
                </c:pt>
                <c:pt idx="47">
                  <c:v>-7.2104872587859942E-3</c:v>
                </c:pt>
                <c:pt idx="48">
                  <c:v>-7.4444565612589025E-3</c:v>
                </c:pt>
                <c:pt idx="49">
                  <c:v>-7.581947337590253E-3</c:v>
                </c:pt>
                <c:pt idx="50">
                  <c:v>-7.6198766065903173E-3</c:v>
                </c:pt>
                <c:pt idx="51">
                  <c:v>-7.555216481405308E-3</c:v>
                </c:pt>
                <c:pt idx="52">
                  <c:v>-7.3849828744858431E-3</c:v>
                </c:pt>
                <c:pt idx="53">
                  <c:v>-7.1062256154948572E-3</c:v>
                </c:pt>
                <c:pt idx="54">
                  <c:v>-6.7160199967490758E-3</c:v>
                </c:pt>
                <c:pt idx="55">
                  <c:v>-6.2114597519024595E-3</c:v>
                </c:pt>
                <c:pt idx="56">
                  <c:v>-5.5896514605393577E-3</c:v>
                </c:pt>
                <c:pt idx="57">
                  <c:v>-4.8477103584597947E-3</c:v>
                </c:pt>
                <c:pt idx="58">
                  <c:v>-3.9827575251308311E-3</c:v>
                </c:pt>
                <c:pt idx="59">
                  <c:v>-2.9919184201036425E-3</c:v>
                </c:pt>
                <c:pt idx="60">
                  <c:v>-1.8723227524857916E-3</c:v>
                </c:pt>
                <c:pt idx="61">
                  <c:v>-6.2110569411538696E-4</c:v>
                </c:pt>
                <c:pt idx="62">
                  <c:v>7.6458951103330897E-4</c:v>
                </c:pt>
                <c:pt idx="63">
                  <c:v>2.2876074317138978E-3</c:v>
                </c:pt>
                <c:pt idx="64">
                  <c:v>3.9507746484455791E-3</c:v>
                </c:pt>
                <c:pt idx="65">
                  <c:v>5.7568920048168548E-3</c:v>
                </c:pt>
                <c:pt idx="66">
                  <c:v>7.7087245590899273E-3</c:v>
                </c:pt>
                <c:pt idx="67">
                  <c:v>9.8089887888367644E-3</c:v>
                </c:pt>
                <c:pt idx="68">
                  <c:v>1.2060336503172092E-2</c:v>
                </c:pt>
                <c:pt idx="69">
                  <c:v>1.4465334817302514E-2</c:v>
                </c:pt>
                <c:pt idx="70">
                  <c:v>1.7026441441953546E-2</c:v>
                </c:pt>
                <c:pt idx="71">
                  <c:v>2.2626075428723413E-2</c:v>
                </c:pt>
                <c:pt idx="72">
                  <c:v>2.8875390720845329E-2</c:v>
                </c:pt>
                <c:pt idx="73">
                  <c:v>3.2247560862809735E-2</c:v>
                </c:pt>
                <c:pt idx="74">
                  <c:v>3.5786071395788599E-2</c:v>
                </c:pt>
                <c:pt idx="75">
                  <c:v>3.9491314916679787E-2</c:v>
                </c:pt>
                <c:pt idx="76">
                  <c:v>4.3363074816019267E-2</c:v>
                </c:pt>
                <c:pt idx="77">
                  <c:v>4.7400400115068443E-2</c:v>
                </c:pt>
                <c:pt idx="78">
                  <c:v>5.1601458169265299E-2</c:v>
                </c:pt>
                <c:pt idx="79">
                  <c:v>5.5963361801672225E-2</c:v>
                </c:pt>
                <c:pt idx="80">
                  <c:v>6.0481967132762958E-2</c:v>
                </c:pt>
                <c:pt idx="81">
                  <c:v>6.5151638208367932E-2</c:v>
                </c:pt>
                <c:pt idx="82">
                  <c:v>6.9964974583248588E-2</c:v>
                </c:pt>
                <c:pt idx="83">
                  <c:v>7.4912498408729128E-2</c:v>
                </c:pt>
                <c:pt idx="84">
                  <c:v>7.9982298452610789E-2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F87-44B1-9F89-B3D27A114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922224"/>
        <c:axId val="1"/>
      </c:scatterChart>
      <c:valAx>
        <c:axId val="715922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0303490136568"/>
              <c:y val="0.845273409591709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07587253414264E-2"/>
              <c:y val="0.378224097345997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5922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12291350531109"/>
          <c:y val="0.92550143266475648"/>
          <c:w val="0.84825493171471922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Quad. + LiTE residuals</a:t>
            </a:r>
          </a:p>
        </c:rich>
      </c:tx>
      <c:layout>
        <c:manualLayout>
          <c:xMode val="edge"/>
          <c:yMode val="edge"/>
          <c:x val="0.3157099697885196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1'!$AD$21:$AD$974</c:f>
              <c:numCache>
                <c:formatCode>General</c:formatCode>
                <c:ptCount val="954"/>
                <c:pt idx="0">
                  <c:v>-6.2413411706837563E-3</c:v>
                </c:pt>
                <c:pt idx="1">
                  <c:v>5.8330284594387827E-4</c:v>
                </c:pt>
                <c:pt idx="2">
                  <c:v>1.1012629005852648E-2</c:v>
                </c:pt>
                <c:pt idx="3">
                  <c:v>-3.8800395610232297E-3</c:v>
                </c:pt>
                <c:pt idx="4">
                  <c:v>2.4876532920389494E-2</c:v>
                </c:pt>
                <c:pt idx="5">
                  <c:v>-8.7281823491747179E-3</c:v>
                </c:pt>
                <c:pt idx="6">
                  <c:v>-2.5031552532205348E-3</c:v>
                </c:pt>
                <c:pt idx="7">
                  <c:v>1.4668585420413716E-2</c:v>
                </c:pt>
                <c:pt idx="8">
                  <c:v>-1.8256173020467559E-2</c:v>
                </c:pt>
                <c:pt idx="9">
                  <c:v>-2.2290777127175865E-2</c:v>
                </c:pt>
                <c:pt idx="10">
                  <c:v>6.7194643676298238E-3</c:v>
                </c:pt>
                <c:pt idx="11">
                  <c:v>1.0244185042887488E-3</c:v>
                </c:pt>
                <c:pt idx="12">
                  <c:v>-7.8681794809122574E-4</c:v>
                </c:pt>
                <c:pt idx="13">
                  <c:v>1.1149676410096426E-3</c:v>
                </c:pt>
                <c:pt idx="14">
                  <c:v>5.7498546884544727E-3</c:v>
                </c:pt>
                <c:pt idx="15">
                  <c:v>-1.0078363103638716E-3</c:v>
                </c:pt>
                <c:pt idx="16">
                  <c:v>-2.0783630874569858E-4</c:v>
                </c:pt>
                <c:pt idx="17">
                  <c:v>-6.0783630591680626E-4</c:v>
                </c:pt>
                <c:pt idx="18">
                  <c:v>-2.0783630874569858E-4</c:v>
                </c:pt>
                <c:pt idx="19">
                  <c:v>-2.2361548036727297E-3</c:v>
                </c:pt>
                <c:pt idx="20">
                  <c:v>-5.051946974707483E-4</c:v>
                </c:pt>
                <c:pt idx="21">
                  <c:v>1.1974621636244853E-3</c:v>
                </c:pt>
                <c:pt idx="22">
                  <c:v>-1.6742099128118915E-3</c:v>
                </c:pt>
                <c:pt idx="23">
                  <c:v>-2.0715420863959694E-3</c:v>
                </c:pt>
                <c:pt idx="24">
                  <c:v>-1.0688693899932045E-3</c:v>
                </c:pt>
                <c:pt idx="25">
                  <c:v>1.5947831206693242E-4</c:v>
                </c:pt>
                <c:pt idx="26">
                  <c:v>-4.3783804758278089E-4</c:v>
                </c:pt>
                <c:pt idx="27">
                  <c:v>-2.5094766578657307E-3</c:v>
                </c:pt>
                <c:pt idx="28">
                  <c:v>-2.0067820801003833E-3</c:v>
                </c:pt>
                <c:pt idx="29">
                  <c:v>7.2429846156021882E-4</c:v>
                </c:pt>
                <c:pt idx="30">
                  <c:v>4.68448591891691E-3</c:v>
                </c:pt>
                <c:pt idx="31">
                  <c:v>4.8844859211404426E-3</c:v>
                </c:pt>
                <c:pt idx="32">
                  <c:v>-9999</c:v>
                </c:pt>
                <c:pt idx="33">
                  <c:v>-1.0989629328110109E-3</c:v>
                </c:pt>
                <c:pt idx="34">
                  <c:v>-9999</c:v>
                </c:pt>
                <c:pt idx="35">
                  <c:v>3.2441879971198059E-3</c:v>
                </c:pt>
                <c:pt idx="36">
                  <c:v>3.6996051608386218E-3</c:v>
                </c:pt>
                <c:pt idx="37">
                  <c:v>1.6358531474571225E-3</c:v>
                </c:pt>
                <c:pt idx="38">
                  <c:v>2.1448507266107891E-3</c:v>
                </c:pt>
                <c:pt idx="39">
                  <c:v>8.6860113950854023E-4</c:v>
                </c:pt>
                <c:pt idx="40">
                  <c:v>-2.3327251729140658E-3</c:v>
                </c:pt>
                <c:pt idx="41">
                  <c:v>-3.2350110850461813E-3</c:v>
                </c:pt>
                <c:pt idx="42">
                  <c:v>-3.1350110875723938E-3</c:v>
                </c:pt>
                <c:pt idx="43">
                  <c:v>-2.1079690582263277E-3</c:v>
                </c:pt>
                <c:pt idx="44">
                  <c:v>-1.8962900482993178E-3</c:v>
                </c:pt>
                <c:pt idx="45">
                  <c:v>1.3119067348955349E-2</c:v>
                </c:pt>
                <c:pt idx="46">
                  <c:v>-9.3348838552131108E-3</c:v>
                </c:pt>
                <c:pt idx="47">
                  <c:v>7.6133538635804465E-4</c:v>
                </c:pt>
                <c:pt idx="48">
                  <c:v>-2.0157916708587187E-3</c:v>
                </c:pt>
                <c:pt idx="49">
                  <c:v>9.8452420378607186E-4</c:v>
                </c:pt>
                <c:pt idx="50">
                  <c:v>-1.7990219884136405E-3</c:v>
                </c:pt>
                <c:pt idx="51">
                  <c:v>-1.500993594911515E-3</c:v>
                </c:pt>
                <c:pt idx="52">
                  <c:v>-1.0809752348853174E-3</c:v>
                </c:pt>
                <c:pt idx="53">
                  <c:v>-5.1699497556778606E-4</c:v>
                </c:pt>
                <c:pt idx="54">
                  <c:v>2.6793772685112099E-3</c:v>
                </c:pt>
                <c:pt idx="55">
                  <c:v>5.5642804177638838E-3</c:v>
                </c:pt>
                <c:pt idx="56">
                  <c:v>-1.3906329812810869E-3</c:v>
                </c:pt>
                <c:pt idx="57">
                  <c:v>-1.1424106732317724E-3</c:v>
                </c:pt>
                <c:pt idx="58">
                  <c:v>-1.0187368132359084E-2</c:v>
                </c:pt>
                <c:pt idx="59">
                  <c:v>-4.5505726467654078E-3</c:v>
                </c:pt>
                <c:pt idx="60">
                  <c:v>-4.5924627599824852E-3</c:v>
                </c:pt>
                <c:pt idx="61">
                  <c:v>-3.4565808334362652E-3</c:v>
                </c:pt>
                <c:pt idx="62">
                  <c:v>5.1351186955970879E-3</c:v>
                </c:pt>
                <c:pt idx="63">
                  <c:v>2.7370620884682173E-3</c:v>
                </c:pt>
                <c:pt idx="64">
                  <c:v>-3.9652198871001354E-4</c:v>
                </c:pt>
                <c:pt idx="65">
                  <c:v>5.7974293276534528E-4</c:v>
                </c:pt>
                <c:pt idx="66">
                  <c:v>3.1137804207303776E-3</c:v>
                </c:pt>
                <c:pt idx="67">
                  <c:v>8.3094691697171985E-3</c:v>
                </c:pt>
                <c:pt idx="68">
                  <c:v>6.796222100466362E-3</c:v>
                </c:pt>
                <c:pt idx="69">
                  <c:v>5.040470842075373E-4</c:v>
                </c:pt>
                <c:pt idx="70">
                  <c:v>6.7512328750356371E-3</c:v>
                </c:pt>
                <c:pt idx="72">
                  <c:v>-7.1277206364995516E-3</c:v>
                </c:pt>
                <c:pt idx="73">
                  <c:v>-5.0225753179310093E-3</c:v>
                </c:pt>
                <c:pt idx="74">
                  <c:v>2.1205398548070423E-3</c:v>
                </c:pt>
                <c:pt idx="75">
                  <c:v>3.5081245302085451E-3</c:v>
                </c:pt>
                <c:pt idx="76">
                  <c:v>-2.6715836270298013E-3</c:v>
                </c:pt>
                <c:pt idx="77">
                  <c:v>-2.5715837969030389E-3</c:v>
                </c:pt>
                <c:pt idx="78">
                  <c:v>-2.1715835450734147E-3</c:v>
                </c:pt>
                <c:pt idx="79">
                  <c:v>-9.7763932298944312E-3</c:v>
                </c:pt>
                <c:pt idx="80">
                  <c:v>-9.2763932279735783E-3</c:v>
                </c:pt>
                <c:pt idx="81">
                  <c:v>-8.9763932282762582E-3</c:v>
                </c:pt>
                <c:pt idx="82">
                  <c:v>-2.0395055675388407E-2</c:v>
                </c:pt>
                <c:pt idx="83">
                  <c:v>-1.4895055676086899E-2</c:v>
                </c:pt>
                <c:pt idx="84">
                  <c:v>-1.4395055674166046E-2</c:v>
                </c:pt>
                <c:pt idx="85">
                  <c:v>-1.3595055672547873E-2</c:v>
                </c:pt>
                <c:pt idx="86">
                  <c:v>-1.5236908969568516E-2</c:v>
                </c:pt>
                <c:pt idx="87">
                  <c:v>-1.4636908970173876E-2</c:v>
                </c:pt>
                <c:pt idx="88">
                  <c:v>-1.4336908970476556E-2</c:v>
                </c:pt>
                <c:pt idx="89">
                  <c:v>-1.5061495859332377E-2</c:v>
                </c:pt>
                <c:pt idx="90">
                  <c:v>-1.4461495859937737E-2</c:v>
                </c:pt>
                <c:pt idx="91">
                  <c:v>-1.4361495862463949E-2</c:v>
                </c:pt>
                <c:pt idx="92">
                  <c:v>-1.3961495858016884E-2</c:v>
                </c:pt>
                <c:pt idx="93">
                  <c:v>-2.7190446686686701E-2</c:v>
                </c:pt>
                <c:pt idx="94">
                  <c:v>-2.6190446522773927E-2</c:v>
                </c:pt>
                <c:pt idx="95">
                  <c:v>-2.4240671032715363E-2</c:v>
                </c:pt>
                <c:pt idx="96">
                  <c:v>-2.3440670994717402E-2</c:v>
                </c:pt>
                <c:pt idx="97">
                  <c:v>-3.3665673673018787E-2</c:v>
                </c:pt>
                <c:pt idx="98">
                  <c:v>-3.2665673509106014E-2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B-4D6F-A9A8-052769A5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979624"/>
        <c:axId val="1"/>
      </c:scatterChart>
      <c:valAx>
        <c:axId val="73797962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979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359516616314205"/>
          <c:y val="0.92613636363636365"/>
          <c:w val="0.61631419939577048"/>
          <c:h val="0.982954545454545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01855619111441"/>
          <c:y val="3.5820895522388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4328358208955225"/>
          <c:w val="0.81459027013549445"/>
          <c:h val="0.638805970149253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4'!$H$21:$H$974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91-4667-8B34-2A955BBC61AE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4'!$I$21:$I$974</c:f>
              <c:numCache>
                <c:formatCode>General</c:formatCode>
                <c:ptCount val="954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91-4667-8B34-2A955BBC61AE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1.0363150002376642E-2</c:v>
                </c:pt>
                <c:pt idx="18">
                  <c:v>0.11166695000429172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91-4667-8B34-2A955BBC61AE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1">
                  <c:v>-5.6612000000313856E-2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91-4667-8B34-2A955BBC61AE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91-4667-8B34-2A955BBC61AE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91-4667-8B34-2A955BBC61AE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91-4667-8B34-2A955BBC61AE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4'!$O$21:$O$974</c:f>
              <c:numCache>
                <c:formatCode>General</c:formatCode>
                <c:ptCount val="954"/>
                <c:pt idx="46">
                  <c:v>-4.1873689320193093E-3</c:v>
                </c:pt>
                <c:pt idx="48">
                  <c:v>-1.1754458165644224E-3</c:v>
                </c:pt>
                <c:pt idx="49">
                  <c:v>-7.8267209443105249E-4</c:v>
                </c:pt>
                <c:pt idx="50">
                  <c:v>2.2114873853494614E-3</c:v>
                </c:pt>
                <c:pt idx="53">
                  <c:v>5.1089337375694963E-3</c:v>
                </c:pt>
                <c:pt idx="55">
                  <c:v>8.180068971938962E-3</c:v>
                </c:pt>
                <c:pt idx="56">
                  <c:v>8.8629820767537667E-3</c:v>
                </c:pt>
                <c:pt idx="57">
                  <c:v>9.0307497470117383E-3</c:v>
                </c:pt>
                <c:pt idx="59">
                  <c:v>1.1724901157625055E-2</c:v>
                </c:pt>
                <c:pt idx="60">
                  <c:v>1.180385064951116E-2</c:v>
                </c:pt>
                <c:pt idx="61">
                  <c:v>1.5139466681699076E-2</c:v>
                </c:pt>
                <c:pt idx="63">
                  <c:v>2.1729775516891651E-2</c:v>
                </c:pt>
                <c:pt idx="66">
                  <c:v>2.8274688394249712E-2</c:v>
                </c:pt>
                <c:pt idx="67">
                  <c:v>3.0891864050274075E-2</c:v>
                </c:pt>
                <c:pt idx="68">
                  <c:v>3.1112922627555169E-2</c:v>
                </c:pt>
                <c:pt idx="69">
                  <c:v>3.1130686263229547E-2</c:v>
                </c:pt>
                <c:pt idx="70">
                  <c:v>3.1314243831864735E-2</c:v>
                </c:pt>
                <c:pt idx="71">
                  <c:v>3.8982213231302638E-2</c:v>
                </c:pt>
                <c:pt idx="72">
                  <c:v>4.1129639410604678E-2</c:v>
                </c:pt>
                <c:pt idx="73">
                  <c:v>4.1147403046279056E-2</c:v>
                </c:pt>
                <c:pt idx="74">
                  <c:v>4.3717209007171756E-2</c:v>
                </c:pt>
                <c:pt idx="75">
                  <c:v>3.443866997325732E-2</c:v>
                </c:pt>
                <c:pt idx="76">
                  <c:v>4.7297568464206595E-2</c:v>
                </c:pt>
                <c:pt idx="77">
                  <c:v>4.7297568464206595E-2</c:v>
                </c:pt>
                <c:pt idx="78">
                  <c:v>4.7297568464206595E-2</c:v>
                </c:pt>
                <c:pt idx="79">
                  <c:v>5.0220673401289613E-2</c:v>
                </c:pt>
                <c:pt idx="80">
                  <c:v>5.0220673401289613E-2</c:v>
                </c:pt>
                <c:pt idx="81">
                  <c:v>5.0220673401289613E-2</c:v>
                </c:pt>
                <c:pt idx="82">
                  <c:v>5.293456218487446E-2</c:v>
                </c:pt>
                <c:pt idx="83">
                  <c:v>5.293456218487446E-2</c:v>
                </c:pt>
                <c:pt idx="84">
                  <c:v>5.293456218487446E-2</c:v>
                </c:pt>
                <c:pt idx="85">
                  <c:v>5.293456218487446E-2</c:v>
                </c:pt>
                <c:pt idx="86">
                  <c:v>5.3801032858324452E-2</c:v>
                </c:pt>
                <c:pt idx="87">
                  <c:v>5.3801032858324452E-2</c:v>
                </c:pt>
                <c:pt idx="88">
                  <c:v>5.3801032858324452E-2</c:v>
                </c:pt>
                <c:pt idx="89">
                  <c:v>5.345957630591705E-2</c:v>
                </c:pt>
                <c:pt idx="90">
                  <c:v>5.345957630591705E-2</c:v>
                </c:pt>
                <c:pt idx="91">
                  <c:v>5.345957630591705E-2</c:v>
                </c:pt>
                <c:pt idx="92">
                  <c:v>5.345957630591705E-2</c:v>
                </c:pt>
                <c:pt idx="93">
                  <c:v>5.9805141716262701E-2</c:v>
                </c:pt>
                <c:pt idx="94">
                  <c:v>5.9805141716262701E-2</c:v>
                </c:pt>
                <c:pt idx="95">
                  <c:v>6.0164361904344481E-2</c:v>
                </c:pt>
                <c:pt idx="96">
                  <c:v>6.0164361904344481E-2</c:v>
                </c:pt>
                <c:pt idx="97">
                  <c:v>6.2641402212271019E-2</c:v>
                </c:pt>
                <c:pt idx="98">
                  <c:v>6.2641402212271019E-2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91-4667-8B34-2A955BBC61AE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4'!$U$21:$U$974</c:f>
              <c:numCache>
                <c:formatCode>General</c:formatCode>
                <c:ptCount val="954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91-4667-8B34-2A955BBC61AE}"/>
            </c:ext>
          </c:extLst>
        </c:ser>
        <c:ser>
          <c:idx val="9"/>
          <c:order val="9"/>
          <c:tx>
            <c:strRef>
              <c:f>'Active 4'!$W$1</c:f>
              <c:strCache>
                <c:ptCount val="1"/>
                <c:pt idx="0">
                  <c:v>Sin+Q-fit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4'!$V$2:$V$20</c:f>
              <c:numCache>
                <c:formatCode>General</c:formatCode>
                <c:ptCount val="19"/>
                <c:pt idx="0">
                  <c:v>-28000</c:v>
                </c:pt>
                <c:pt idx="1">
                  <c:v>-26000</c:v>
                </c:pt>
                <c:pt idx="2">
                  <c:v>-24000</c:v>
                </c:pt>
                <c:pt idx="3">
                  <c:v>-22000</c:v>
                </c:pt>
                <c:pt idx="4">
                  <c:v>-20000</c:v>
                </c:pt>
                <c:pt idx="5">
                  <c:v>-18000</c:v>
                </c:pt>
                <c:pt idx="6">
                  <c:v>-16000</c:v>
                </c:pt>
                <c:pt idx="7">
                  <c:v>-14000</c:v>
                </c:pt>
                <c:pt idx="8">
                  <c:v>-12000</c:v>
                </c:pt>
                <c:pt idx="9">
                  <c:v>-10000</c:v>
                </c:pt>
                <c:pt idx="10">
                  <c:v>-8000</c:v>
                </c:pt>
                <c:pt idx="11">
                  <c:v>-6000</c:v>
                </c:pt>
                <c:pt idx="12">
                  <c:v>-4000</c:v>
                </c:pt>
                <c:pt idx="13">
                  <c:v>-2000</c:v>
                </c:pt>
                <c:pt idx="14">
                  <c:v>0</c:v>
                </c:pt>
                <c:pt idx="15">
                  <c:v>2000</c:v>
                </c:pt>
                <c:pt idx="16">
                  <c:v>4000</c:v>
                </c:pt>
                <c:pt idx="17">
                  <c:v>6000</c:v>
                </c:pt>
                <c:pt idx="18">
                  <c:v>8000</c:v>
                </c:pt>
              </c:numCache>
            </c:numRef>
          </c:xVal>
          <c:yVal>
            <c:numRef>
              <c:f>'Active 4'!$W$2:$W$20</c:f>
              <c:numCache>
                <c:formatCode>General</c:formatCode>
                <c:ptCount val="19"/>
                <c:pt idx="0">
                  <c:v>-3.665438892607115E-4</c:v>
                </c:pt>
                <c:pt idx="1">
                  <c:v>9.4823140648049933E-3</c:v>
                </c:pt>
                <c:pt idx="2">
                  <c:v>1.8268183096257645E-2</c:v>
                </c:pt>
                <c:pt idx="3">
                  <c:v>2.4099418665294848E-2</c:v>
                </c:pt>
                <c:pt idx="4">
                  <c:v>2.5683221031750466E-2</c:v>
                </c:pt>
                <c:pt idx="5">
                  <c:v>2.2580752194572888E-2</c:v>
                </c:pt>
                <c:pt idx="6">
                  <c:v>1.5293734770426705E-2</c:v>
                </c:pt>
                <c:pt idx="7">
                  <c:v>5.1654436674581179E-3</c:v>
                </c:pt>
                <c:pt idx="8">
                  <c:v>-5.8843714613637443E-3</c:v>
                </c:pt>
                <c:pt idx="9">
                  <c:v>-1.5738323435499722E-2</c:v>
                </c:pt>
                <c:pt idx="10">
                  <c:v>-2.2499225917631299E-2</c:v>
                </c:pt>
                <c:pt idx="11">
                  <c:v>-2.4864478058829475E-2</c:v>
                </c:pt>
                <c:pt idx="12">
                  <c:v>-2.2383115557288617E-2</c:v>
                </c:pt>
                <c:pt idx="13">
                  <c:v>-1.5544802502087033E-2</c:v>
                </c:pt>
                <c:pt idx="14">
                  <c:v>-5.6832026379723408E-3</c:v>
                </c:pt>
                <c:pt idx="15">
                  <c:v>5.2872015452483587E-3</c:v>
                </c:pt>
                <c:pt idx="16">
                  <c:v>1.5248906624936888E-2</c:v>
                </c:pt>
                <c:pt idx="17">
                  <c:v>2.2299249555256286E-2</c:v>
                </c:pt>
                <c:pt idx="18">
                  <c:v>2.5125873068370431E-2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91-4667-8B34-2A955BBC6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34464"/>
        <c:axId val="1"/>
      </c:scatterChart>
      <c:valAx>
        <c:axId val="623634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4179104477611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73134328358208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3634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8966565349544"/>
          <c:y val="0.92238805970149251"/>
          <c:w val="0.83890577507598785"/>
          <c:h val="5.9701492537313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84868437601263"/>
          <c:y val="0.14000000000000001"/>
          <c:w val="0.81515272128421123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4'!$H$21:$H$974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98-4DED-BE8A-FB325743AF79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4'!$I$21:$I$974</c:f>
              <c:numCache>
                <c:formatCode>General</c:formatCode>
                <c:ptCount val="954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98-4DED-BE8A-FB325743AF79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1.0363150002376642E-2</c:v>
                </c:pt>
                <c:pt idx="18">
                  <c:v>0.11166695000429172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98-4DED-BE8A-FB325743AF79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1">
                  <c:v>-5.6612000000313856E-2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98-4DED-BE8A-FB325743AF79}"/>
            </c:ext>
          </c:extLst>
        </c:ser>
        <c:ser>
          <c:idx val="2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98-4DED-BE8A-FB325743AF79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98-4DED-BE8A-FB325743AF79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4'!$D$21:$D$974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98-4DED-BE8A-FB325743AF79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4'!$O$21:$O$974</c:f>
              <c:numCache>
                <c:formatCode>General</c:formatCode>
                <c:ptCount val="954"/>
                <c:pt idx="46">
                  <c:v>-4.1873689320193093E-3</c:v>
                </c:pt>
                <c:pt idx="48">
                  <c:v>-1.1754458165644224E-3</c:v>
                </c:pt>
                <c:pt idx="49">
                  <c:v>-7.8267209443105249E-4</c:v>
                </c:pt>
                <c:pt idx="50">
                  <c:v>2.2114873853494614E-3</c:v>
                </c:pt>
                <c:pt idx="53">
                  <c:v>5.1089337375694963E-3</c:v>
                </c:pt>
                <c:pt idx="55">
                  <c:v>8.180068971938962E-3</c:v>
                </c:pt>
                <c:pt idx="56">
                  <c:v>8.8629820767537667E-3</c:v>
                </c:pt>
                <c:pt idx="57">
                  <c:v>9.0307497470117383E-3</c:v>
                </c:pt>
                <c:pt idx="59">
                  <c:v>1.1724901157625055E-2</c:v>
                </c:pt>
                <c:pt idx="60">
                  <c:v>1.180385064951116E-2</c:v>
                </c:pt>
                <c:pt idx="61">
                  <c:v>1.5139466681699076E-2</c:v>
                </c:pt>
                <c:pt idx="63">
                  <c:v>2.1729775516891651E-2</c:v>
                </c:pt>
                <c:pt idx="66">
                  <c:v>2.8274688394249712E-2</c:v>
                </c:pt>
                <c:pt idx="67">
                  <c:v>3.0891864050274075E-2</c:v>
                </c:pt>
                <c:pt idx="68">
                  <c:v>3.1112922627555169E-2</c:v>
                </c:pt>
                <c:pt idx="69">
                  <c:v>3.1130686263229547E-2</c:v>
                </c:pt>
                <c:pt idx="70">
                  <c:v>3.1314243831864735E-2</c:v>
                </c:pt>
                <c:pt idx="71">
                  <c:v>3.8982213231302638E-2</c:v>
                </c:pt>
                <c:pt idx="72">
                  <c:v>4.1129639410604678E-2</c:v>
                </c:pt>
                <c:pt idx="73">
                  <c:v>4.1147403046279056E-2</c:v>
                </c:pt>
                <c:pt idx="74">
                  <c:v>4.3717209007171756E-2</c:v>
                </c:pt>
                <c:pt idx="75">
                  <c:v>3.443866997325732E-2</c:v>
                </c:pt>
                <c:pt idx="76">
                  <c:v>4.7297568464206595E-2</c:v>
                </c:pt>
                <c:pt idx="77">
                  <c:v>4.7297568464206595E-2</c:v>
                </c:pt>
                <c:pt idx="78">
                  <c:v>4.7297568464206595E-2</c:v>
                </c:pt>
                <c:pt idx="79">
                  <c:v>5.0220673401289613E-2</c:v>
                </c:pt>
                <c:pt idx="80">
                  <c:v>5.0220673401289613E-2</c:v>
                </c:pt>
                <c:pt idx="81">
                  <c:v>5.0220673401289613E-2</c:v>
                </c:pt>
                <c:pt idx="82">
                  <c:v>5.293456218487446E-2</c:v>
                </c:pt>
                <c:pt idx="83">
                  <c:v>5.293456218487446E-2</c:v>
                </c:pt>
                <c:pt idx="84">
                  <c:v>5.293456218487446E-2</c:v>
                </c:pt>
                <c:pt idx="85">
                  <c:v>5.293456218487446E-2</c:v>
                </c:pt>
                <c:pt idx="86">
                  <c:v>5.3801032858324452E-2</c:v>
                </c:pt>
                <c:pt idx="87">
                  <c:v>5.3801032858324452E-2</c:v>
                </c:pt>
                <c:pt idx="88">
                  <c:v>5.3801032858324452E-2</c:v>
                </c:pt>
                <c:pt idx="89">
                  <c:v>5.345957630591705E-2</c:v>
                </c:pt>
                <c:pt idx="90">
                  <c:v>5.345957630591705E-2</c:v>
                </c:pt>
                <c:pt idx="91">
                  <c:v>5.345957630591705E-2</c:v>
                </c:pt>
                <c:pt idx="92">
                  <c:v>5.345957630591705E-2</c:v>
                </c:pt>
                <c:pt idx="93">
                  <c:v>5.9805141716262701E-2</c:v>
                </c:pt>
                <c:pt idx="94">
                  <c:v>5.9805141716262701E-2</c:v>
                </c:pt>
                <c:pt idx="95">
                  <c:v>6.0164361904344481E-2</c:v>
                </c:pt>
                <c:pt idx="96">
                  <c:v>6.0164361904344481E-2</c:v>
                </c:pt>
                <c:pt idx="97">
                  <c:v>6.2641402212271019E-2</c:v>
                </c:pt>
                <c:pt idx="98">
                  <c:v>6.2641402212271019E-2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98-4DED-BE8A-FB325743AF79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4'!$F$21:$F$974</c:f>
              <c:numCache>
                <c:formatCode>General</c:formatCode>
                <c:ptCount val="954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-25609.5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4'!$U$21:$U$974</c:f>
              <c:numCache>
                <c:formatCode>General</c:formatCode>
                <c:ptCount val="954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898-4DED-BE8A-FB325743AF79}"/>
            </c:ext>
          </c:extLst>
        </c:ser>
        <c:ser>
          <c:idx val="9"/>
          <c:order val="9"/>
          <c:tx>
            <c:strRef>
              <c:f>'Active 4'!$AX$1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4'!$AW$2:$AW$126</c:f>
              <c:numCache>
                <c:formatCode>General</c:formatCode>
                <c:ptCount val="125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6000</c:v>
                </c:pt>
                <c:pt idx="72">
                  <c:v>7000</c:v>
                </c:pt>
                <c:pt idx="73">
                  <c:v>7500</c:v>
                </c:pt>
                <c:pt idx="74">
                  <c:v>8000</c:v>
                </c:pt>
                <c:pt idx="75">
                  <c:v>8500</c:v>
                </c:pt>
                <c:pt idx="76">
                  <c:v>9000</c:v>
                </c:pt>
                <c:pt idx="77">
                  <c:v>9500</c:v>
                </c:pt>
                <c:pt idx="78">
                  <c:v>10000</c:v>
                </c:pt>
                <c:pt idx="79">
                  <c:v>10500</c:v>
                </c:pt>
                <c:pt idx="80">
                  <c:v>11000</c:v>
                </c:pt>
                <c:pt idx="81">
                  <c:v>11500</c:v>
                </c:pt>
                <c:pt idx="82">
                  <c:v>12000</c:v>
                </c:pt>
                <c:pt idx="83">
                  <c:v>12500</c:v>
                </c:pt>
                <c:pt idx="84">
                  <c:v>13000</c:v>
                </c:pt>
              </c:numCache>
            </c:numRef>
          </c:xVal>
          <c:yVal>
            <c:numRef>
              <c:f>'Active 4'!$AX$2:$AX$126</c:f>
              <c:numCache>
                <c:formatCode>General</c:formatCode>
                <c:ptCount val="125"/>
                <c:pt idx="0">
                  <c:v>-3.9632738860793909E-2</c:v>
                </c:pt>
                <c:pt idx="1">
                  <c:v>-3.0772604979239393E-2</c:v>
                </c:pt>
                <c:pt idx="2">
                  <c:v>-2.271912101702997E-2</c:v>
                </c:pt>
                <c:pt idx="3">
                  <c:v>-1.5472784086045757E-2</c:v>
                </c:pt>
                <c:pt idx="4">
                  <c:v>-9.0208643486915652E-3</c:v>
                </c:pt>
                <c:pt idx="5">
                  <c:v>-3.3390001221979271E-3</c:v>
                </c:pt>
                <c:pt idx="6">
                  <c:v>1.6067352986210287E-3</c:v>
                </c:pt>
                <c:pt idx="7">
                  <c:v>5.857550434654718E-3</c:v>
                </c:pt>
                <c:pt idx="8">
                  <c:v>9.4596656054671546E-3</c:v>
                </c:pt>
                <c:pt idx="9">
                  <c:v>1.2462231082927475E-2</c:v>
                </c:pt>
                <c:pt idx="10">
                  <c:v>1.4915543102821283E-2</c:v>
                </c:pt>
                <c:pt idx="11">
                  <c:v>1.6869606394286557E-2</c:v>
                </c:pt>
                <c:pt idx="12">
                  <c:v>1.8373044115092281E-2</c:v>
                </c:pt>
                <c:pt idx="13">
                  <c:v>1.9472324556446922E-2</c:v>
                </c:pt>
                <c:pt idx="14">
                  <c:v>2.0211257370701639E-2</c:v>
                </c:pt>
                <c:pt idx="15">
                  <c:v>2.0630706842884268E-2</c:v>
                </c:pt>
                <c:pt idx="16">
                  <c:v>2.0768471871222174E-2</c:v>
                </c:pt>
                <c:pt idx="17">
                  <c:v>2.0659288414848299E-2</c:v>
                </c:pt>
                <c:pt idx="18">
                  <c:v>2.0334917753189921E-2</c:v>
                </c:pt>
                <c:pt idx="19">
                  <c:v>1.9824291476878093E-2</c:v>
                </c:pt>
                <c:pt idx="20">
                  <c:v>1.9153690925052862E-2</c:v>
                </c:pt>
                <c:pt idx="21">
                  <c:v>1.8346944509851706E-2</c:v>
                </c:pt>
                <c:pt idx="22">
                  <c:v>1.7425631005406225E-2</c:v>
                </c:pt>
                <c:pt idx="23">
                  <c:v>1.6409280529792788E-2</c:v>
                </c:pt>
                <c:pt idx="24">
                  <c:v>1.531556775849853E-2</c:v>
                </c:pt>
                <c:pt idx="25">
                  <c:v>1.4160494021588926E-2</c:v>
                </c:pt>
                <c:pt idx="26">
                  <c:v>1.2958556483666946E-2</c:v>
                </c:pt>
                <c:pt idx="27">
                  <c:v>1.1722903698394942E-2</c:v>
                </c:pt>
                <c:pt idx="28">
                  <c:v>1.0465477564908853E-2</c:v>
                </c:pt>
                <c:pt idx="29">
                  <c:v>9.1971421758701866E-3</c:v>
                </c:pt>
                <c:pt idx="30">
                  <c:v>7.9278003083855728E-3</c:v>
                </c:pt>
                <c:pt idx="31">
                  <c:v>6.6664984304800126E-3</c:v>
                </c:pt>
                <c:pt idx="32">
                  <c:v>5.4215211268873673E-3</c:v>
                </c:pt>
                <c:pt idx="33">
                  <c:v>4.2004758271076206E-3</c:v>
                </c:pt>
                <c:pt idx="34">
                  <c:v>3.0103686737927848E-3</c:v>
                </c:pt>
                <c:pt idx="35">
                  <c:v>1.8576723188188579E-3</c:v>
                </c:pt>
                <c:pt idx="36">
                  <c:v>7.4838638795349244E-4</c:v>
                </c:pt>
                <c:pt idx="37">
                  <c:v>-3.1190868339796979E-4</c:v>
                </c:pt>
                <c:pt idx="38">
                  <c:v>-1.3180037719838639E-3</c:v>
                </c:pt>
                <c:pt idx="39">
                  <c:v>-2.2650185017606267E-3</c:v>
                </c:pt>
                <c:pt idx="40">
                  <c:v>-3.1483633754566809E-3</c:v>
                </c:pt>
                <c:pt idx="41">
                  <c:v>-3.9637060180158501E-3</c:v>
                </c:pt>
                <c:pt idx="42">
                  <c:v>-4.706940987180129E-3</c:v>
                </c:pt>
                <c:pt idx="43">
                  <c:v>-5.3741626556739336E-3</c:v>
                </c:pt>
                <c:pt idx="44">
                  <c:v>-5.9616407278209188E-3</c:v>
                </c:pt>
                <c:pt idx="45">
                  <c:v>-6.4657980192152492E-3</c:v>
                </c:pt>
                <c:pt idx="46">
                  <c:v>-6.8831901982198129E-3</c:v>
                </c:pt>
                <c:pt idx="47">
                  <c:v>-7.2104872587859942E-3</c:v>
                </c:pt>
                <c:pt idx="48">
                  <c:v>-7.4444565612589025E-3</c:v>
                </c:pt>
                <c:pt idx="49">
                  <c:v>-7.581947337590253E-3</c:v>
                </c:pt>
                <c:pt idx="50">
                  <c:v>-7.6198766065903173E-3</c:v>
                </c:pt>
                <c:pt idx="51">
                  <c:v>-7.555216481405308E-3</c:v>
                </c:pt>
                <c:pt idx="52">
                  <c:v>-7.3849828744858431E-3</c:v>
                </c:pt>
                <c:pt idx="53">
                  <c:v>-7.1062256154948572E-3</c:v>
                </c:pt>
                <c:pt idx="54">
                  <c:v>-6.7160199967490758E-3</c:v>
                </c:pt>
                <c:pt idx="55">
                  <c:v>-6.2114597519024595E-3</c:v>
                </c:pt>
                <c:pt idx="56">
                  <c:v>-5.5896514605393577E-3</c:v>
                </c:pt>
                <c:pt idx="57">
                  <c:v>-4.8477103584597947E-3</c:v>
                </c:pt>
                <c:pt idx="58">
                  <c:v>-3.9827575251308311E-3</c:v>
                </c:pt>
                <c:pt idx="59">
                  <c:v>-2.9919184201036425E-3</c:v>
                </c:pt>
                <c:pt idx="60">
                  <c:v>-1.8723227524857916E-3</c:v>
                </c:pt>
                <c:pt idx="61">
                  <c:v>-6.2110569411538696E-4</c:v>
                </c:pt>
                <c:pt idx="62">
                  <c:v>7.6458951103330897E-4</c:v>
                </c:pt>
                <c:pt idx="63">
                  <c:v>2.2876074317138978E-3</c:v>
                </c:pt>
                <c:pt idx="64">
                  <c:v>3.9507746484455791E-3</c:v>
                </c:pt>
                <c:pt idx="65">
                  <c:v>5.7568920048168548E-3</c:v>
                </c:pt>
                <c:pt idx="66">
                  <c:v>7.7087245590899273E-3</c:v>
                </c:pt>
                <c:pt idx="67">
                  <c:v>9.8089887888367644E-3</c:v>
                </c:pt>
                <c:pt idx="68">
                  <c:v>1.2060336503172092E-2</c:v>
                </c:pt>
                <c:pt idx="69">
                  <c:v>1.4465334817302514E-2</c:v>
                </c:pt>
                <c:pt idx="70">
                  <c:v>1.7026441441953546E-2</c:v>
                </c:pt>
                <c:pt idx="71">
                  <c:v>2.2626075428723413E-2</c:v>
                </c:pt>
                <c:pt idx="72">
                  <c:v>2.8875390720845329E-2</c:v>
                </c:pt>
                <c:pt idx="73">
                  <c:v>3.2247560862809735E-2</c:v>
                </c:pt>
                <c:pt idx="74">
                  <c:v>3.5786071395788599E-2</c:v>
                </c:pt>
                <c:pt idx="75">
                  <c:v>3.9491314916679787E-2</c:v>
                </c:pt>
                <c:pt idx="76">
                  <c:v>4.3363074816019267E-2</c:v>
                </c:pt>
                <c:pt idx="77">
                  <c:v>4.7400400115068443E-2</c:v>
                </c:pt>
                <c:pt idx="78">
                  <c:v>5.1601458169265299E-2</c:v>
                </c:pt>
                <c:pt idx="79">
                  <c:v>5.5963361801672225E-2</c:v>
                </c:pt>
                <c:pt idx="80">
                  <c:v>6.0481967132762958E-2</c:v>
                </c:pt>
                <c:pt idx="81">
                  <c:v>6.5151638208367932E-2</c:v>
                </c:pt>
                <c:pt idx="82">
                  <c:v>6.9964974583248588E-2</c:v>
                </c:pt>
                <c:pt idx="83">
                  <c:v>7.4912498408729128E-2</c:v>
                </c:pt>
                <c:pt idx="84">
                  <c:v>7.9982298452610789E-2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98-4DED-BE8A-FB325743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921504"/>
        <c:axId val="1"/>
      </c:scatterChart>
      <c:valAx>
        <c:axId val="715921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280680823988"/>
              <c:y val="0.84571428571428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59215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42424242424243"/>
          <c:y val="0.92571428571428571"/>
          <c:w val="0.84696969696969693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726477372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5'!$H$21:$H$974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AF-433F-A306-48580A1A195E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5'!$I$21:$I$974</c:f>
              <c:numCache>
                <c:formatCode>General</c:formatCode>
                <c:ptCount val="954"/>
                <c:pt idx="0">
                  <c:v>-0.83600244999979623</c:v>
                </c:pt>
                <c:pt idx="1">
                  <c:v>-0.82886130000042613</c:v>
                </c:pt>
                <c:pt idx="2">
                  <c:v>-0.81835750000027474</c:v>
                </c:pt>
                <c:pt idx="3">
                  <c:v>-0.83323154999743565</c:v>
                </c:pt>
                <c:pt idx="4">
                  <c:v>-0.80382330000065849</c:v>
                </c:pt>
                <c:pt idx="5">
                  <c:v>-0.83718595000027562</c:v>
                </c:pt>
                <c:pt idx="6">
                  <c:v>-0.82988085000033607</c:v>
                </c:pt>
                <c:pt idx="7">
                  <c:v>-0.80972884999937378</c:v>
                </c:pt>
                <c:pt idx="8">
                  <c:v>-0.81533804999708082</c:v>
                </c:pt>
                <c:pt idx="9">
                  <c:v>-0.81920449999597622</c:v>
                </c:pt>
                <c:pt idx="10">
                  <c:v>-0.78862469999876339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AF-433F-A306-48580A1A195E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AF-433F-A306-48580A1A195E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AF-433F-A306-48580A1A195E}"/>
            </c:ext>
          </c:extLst>
        </c:ser>
        <c:ser>
          <c:idx val="9"/>
          <c:order val="4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5'!$AX$2:$AX$126</c:f>
              <c:numCache>
                <c:formatCode>General</c:formatCode>
                <c:ptCount val="125"/>
                <c:pt idx="0">
                  <c:v>-1.0420533691354283</c:v>
                </c:pt>
                <c:pt idx="1">
                  <c:v>-0.96076232882940449</c:v>
                </c:pt>
                <c:pt idx="2">
                  <c:v>-0.88223230986576606</c:v>
                </c:pt>
                <c:pt idx="3">
                  <c:v>-0.80659129624684855</c:v>
                </c:pt>
                <c:pt idx="4">
                  <c:v>-0.73396282130203483</c:v>
                </c:pt>
                <c:pt idx="5">
                  <c:v>-0.66446439078572805</c:v>
                </c:pt>
                <c:pt idx="6">
                  <c:v>-0.59820575309048252</c:v>
                </c:pt>
                <c:pt idx="7">
                  <c:v>-0.53528703712024672</c:v>
                </c:pt>
                <c:pt idx="8">
                  <c:v>-0.4757967891090441</c:v>
                </c:pt>
                <c:pt idx="9">
                  <c:v>-0.41980995140445393</c:v>
                </c:pt>
                <c:pt idx="10">
                  <c:v>-0.36738583830427263</c:v>
                </c:pt>
                <c:pt idx="11">
                  <c:v>-0.31856617552197836</c:v>
                </c:pt>
                <c:pt idx="12">
                  <c:v>-0.27337327961575147</c:v>
                </c:pt>
                <c:pt idx="13">
                  <c:v>-0.23180846044839665</c:v>
                </c:pt>
                <c:pt idx="14">
                  <c:v>-0.19385073213332826</c:v>
                </c:pt>
                <c:pt idx="15">
                  <c:v>-0.15945591480738158</c:v>
                </c:pt>
                <c:pt idx="16">
                  <c:v>-0.12855620016750058</c:v>
                </c:pt>
                <c:pt idx="17">
                  <c:v>-0.10106023780225443</c:v>
                </c:pt>
                <c:pt idx="18">
                  <c:v>-7.6853777455441252E-2</c:v>
                </c:pt>
                <c:pt idx="19">
                  <c:v>-5.5800875778971859E-2</c:v>
                </c:pt>
                <c:pt idx="20">
                  <c:v>-3.7745646884321887E-2</c:v>
                </c:pt>
                <c:pt idx="21">
                  <c:v>-2.251450661590923E-2</c:v>
                </c:pt>
                <c:pt idx="22">
                  <c:v>-9.9188336677148436E-3</c:v>
                </c:pt>
                <c:pt idx="23">
                  <c:v>2.4205101880150903E-4</c:v>
                </c:pt>
                <c:pt idx="24">
                  <c:v>8.1776997198863277E-3</c:v>
                </c:pt>
                <c:pt idx="25">
                  <c:v>1.4103267733103234E-2</c:v>
                </c:pt>
                <c:pt idx="26">
                  <c:v>1.8236274890735163E-2</c:v>
                </c:pt>
                <c:pt idx="27">
                  <c:v>2.0793506370976329E-2</c:v>
                </c:pt>
                <c:pt idx="28">
                  <c:v>2.198814444932657E-2</c:v>
                </c:pt>
                <c:pt idx="29">
                  <c:v>2.2027202725032641E-2</c:v>
                </c:pt>
                <c:pt idx="30">
                  <c:v>2.1109312254325809E-2</c:v>
                </c:pt>
                <c:pt idx="31">
                  <c:v>1.9422886962912334E-2</c:v>
                </c:pt>
                <c:pt idx="32">
                  <c:v>1.7144675384190511E-2</c:v>
                </c:pt>
                <c:pt idx="33">
                  <c:v>1.4438688387300724E-2</c:v>
                </c:pt>
                <c:pt idx="34">
                  <c:v>1.1455478816153608E-2</c:v>
                </c:pt>
                <c:pt idx="35">
                  <c:v>8.3317390794564739E-3</c:v>
                </c:pt>
                <c:pt idx="36">
                  <c:v>5.1901765530497079E-3</c:v>
                </c:pt>
                <c:pt idx="37">
                  <c:v>2.1396237522801342E-3</c:v>
                </c:pt>
                <c:pt idx="38">
                  <c:v>-7.2465997746123945E-4</c:v>
                </c:pt>
                <c:pt idx="39">
                  <c:v>-3.3205366566551597E-3</c:v>
                </c:pt>
                <c:pt idx="40">
                  <c:v>-5.578425873144055E-3</c:v>
                </c:pt>
                <c:pt idx="41">
                  <c:v>-7.4406629357058884E-3</c:v>
                </c:pt>
                <c:pt idx="42">
                  <c:v>-8.8608083237352586E-3</c:v>
                </c:pt>
                <c:pt idx="43">
                  <c:v>-9.8029330995136332E-3</c:v>
                </c:pt>
                <c:pt idx="44">
                  <c:v>-1.0240900453486856E-2</c:v>
                </c:pt>
                <c:pt idx="45">
                  <c:v>-1.0157659408176256E-2</c:v>
                </c:pt>
                <c:pt idx="46">
                  <c:v>-9.5445630112658275E-3</c:v>
                </c:pt>
                <c:pt idx="47">
                  <c:v>-8.4007201461810954E-3</c:v>
                </c:pt>
                <c:pt idx="48">
                  <c:v>-6.7323873819716273E-3</c:v>
                </c:pt>
                <c:pt idx="49">
                  <c:v>-4.5524050491210777E-3</c:v>
                </c:pt>
                <c:pt idx="50">
                  <c:v>-1.8796799228169569E-3</c:v>
                </c:pt>
                <c:pt idx="51">
                  <c:v>1.2612845298217157E-3</c:v>
                </c:pt>
                <c:pt idx="52">
                  <c:v>4.8408104801103136E-3</c:v>
                </c:pt>
                <c:pt idx="53">
                  <c:v>8.8244216106022622E-3</c:v>
                </c:pt>
                <c:pt idx="54">
                  <c:v>1.3173174092667883E-2</c:v>
                </c:pt>
                <c:pt idx="55">
                  <c:v>1.7843944647255361E-2</c:v>
                </c:pt>
                <c:pt idx="56">
                  <c:v>2.2789677941098208E-2</c:v>
                </c:pt>
                <c:pt idx="57">
                  <c:v>2.7959595736321619E-2</c:v>
                </c:pt>
                <c:pt idx="58">
                  <c:v>3.3299370298020881E-2</c:v>
                </c:pt>
                <c:pt idx="59">
                  <c:v>3.8751264596599222E-2</c:v>
                </c:pt>
                <c:pt idx="60">
                  <c:v>4.4254241840172182E-2</c:v>
                </c:pt>
                <c:pt idx="61">
                  <c:v>4.9744046854571733E-2</c:v>
                </c:pt>
                <c:pt idx="62">
                  <c:v>5.5153261809033793E-2</c:v>
                </c:pt>
                <c:pt idx="63">
                  <c:v>6.0411338776994533E-2</c:v>
                </c:pt>
                <c:pt idx="64">
                  <c:v>6.5444611634321331E-2</c:v>
                </c:pt>
                <c:pt idx="65">
                  <c:v>7.0176289841409029E-2</c:v>
                </c:pt>
                <c:pt idx="66">
                  <c:v>7.4526436739711821E-2</c:v>
                </c:pt>
                <c:pt idx="67">
                  <c:v>7.8411935125889898E-2</c:v>
                </c:pt>
                <c:pt idx="68">
                  <c:v>8.1746443056006771E-2</c:v>
                </c:pt>
                <c:pt idx="69">
                  <c:v>8.4440343086198494E-2</c:v>
                </c:pt>
                <c:pt idx="70">
                  <c:v>8.6400688482859506E-2</c:v>
                </c:pt>
                <c:pt idx="71">
                  <c:v>8.7731970052864788E-2</c:v>
                </c:pt>
                <c:pt idx="72">
                  <c:v>8.4928293066510396E-2</c:v>
                </c:pt>
                <c:pt idx="73">
                  <c:v>8.1706882854762519E-2</c:v>
                </c:pt>
                <c:pt idx="74">
                  <c:v>7.7122036247702849E-2</c:v>
                </c:pt>
                <c:pt idx="75">
                  <c:v>7.1056712352841417E-2</c:v>
                </c:pt>
                <c:pt idx="76">
                  <c:v>6.339060171450786E-2</c:v>
                </c:pt>
                <c:pt idx="77">
                  <c:v>5.4000301319703042E-2</c:v>
                </c:pt>
                <c:pt idx="78">
                  <c:v>4.2759558939325953E-2</c:v>
                </c:pt>
                <c:pt idx="79">
                  <c:v>2.9539599193875693E-2</c:v>
                </c:pt>
                <c:pt idx="80">
                  <c:v>1.4209544545944419E-2</c:v>
                </c:pt>
                <c:pt idx="81">
                  <c:v>-3.363055029618367E-3</c:v>
                </c:pt>
                <c:pt idx="82">
                  <c:v>-2.3311569799186083E-2</c:v>
                </c:pt>
                <c:pt idx="83">
                  <c:v>-4.5769501966162973E-2</c:v>
                </c:pt>
                <c:pt idx="84">
                  <c:v>-7.0869549000803334E-2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CAF-433F-A306-48580A1A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57736"/>
        <c:axId val="1"/>
      </c:scatterChart>
      <c:valAx>
        <c:axId val="7356577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18261353694428"/>
              <c:y val="0.84571428571428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577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93939393939393"/>
          <c:y val="0.92571428571428571"/>
          <c:w val="0.43484848484848487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9557986667595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4355403005456"/>
          <c:y val="0.13960152800460737"/>
          <c:w val="0.81858524985200298"/>
          <c:h val="0.65242346761336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5'!$H$21:$H$974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30-4C62-83A7-4B3C2C8AA636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5'!$I$21:$I$974</c:f>
              <c:numCache>
                <c:formatCode>General</c:formatCode>
                <c:ptCount val="954"/>
                <c:pt idx="0">
                  <c:v>-0.83600244999979623</c:v>
                </c:pt>
                <c:pt idx="1">
                  <c:v>-0.82886130000042613</c:v>
                </c:pt>
                <c:pt idx="2">
                  <c:v>-0.81835750000027474</c:v>
                </c:pt>
                <c:pt idx="3">
                  <c:v>-0.83323154999743565</c:v>
                </c:pt>
                <c:pt idx="4">
                  <c:v>-0.80382330000065849</c:v>
                </c:pt>
                <c:pt idx="5">
                  <c:v>-0.83718595000027562</c:v>
                </c:pt>
                <c:pt idx="6">
                  <c:v>-0.82988085000033607</c:v>
                </c:pt>
                <c:pt idx="7">
                  <c:v>-0.80972884999937378</c:v>
                </c:pt>
                <c:pt idx="8">
                  <c:v>-0.81533804999708082</c:v>
                </c:pt>
                <c:pt idx="9">
                  <c:v>-0.81920449999597622</c:v>
                </c:pt>
                <c:pt idx="10">
                  <c:v>-0.78862469999876339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0-4C62-83A7-4B3C2C8AA636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30-4C62-83A7-4B3C2C8AA636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0-4C62-83A7-4B3C2C8AA636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30-4C62-83A7-4B3C2C8AA636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0-4C62-83A7-4B3C2C8AA636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30-4C62-83A7-4B3C2C8AA636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0-4C62-83A7-4B3C2C8AA636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30-4C62-83A7-4B3C2C8AA636}"/>
            </c:ext>
          </c:extLst>
        </c:ser>
        <c:ser>
          <c:idx val="9"/>
          <c:order val="9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5'!$AX$2:$AX$126</c:f>
              <c:numCache>
                <c:formatCode>General</c:formatCode>
                <c:ptCount val="125"/>
                <c:pt idx="0">
                  <c:v>-1.0420533691354283</c:v>
                </c:pt>
                <c:pt idx="1">
                  <c:v>-0.96076232882940449</c:v>
                </c:pt>
                <c:pt idx="2">
                  <c:v>-0.88223230986576606</c:v>
                </c:pt>
                <c:pt idx="3">
                  <c:v>-0.80659129624684855</c:v>
                </c:pt>
                <c:pt idx="4">
                  <c:v>-0.73396282130203483</c:v>
                </c:pt>
                <c:pt idx="5">
                  <c:v>-0.66446439078572805</c:v>
                </c:pt>
                <c:pt idx="6">
                  <c:v>-0.59820575309048252</c:v>
                </c:pt>
                <c:pt idx="7">
                  <c:v>-0.53528703712024672</c:v>
                </c:pt>
                <c:pt idx="8">
                  <c:v>-0.4757967891090441</c:v>
                </c:pt>
                <c:pt idx="9">
                  <c:v>-0.41980995140445393</c:v>
                </c:pt>
                <c:pt idx="10">
                  <c:v>-0.36738583830427263</c:v>
                </c:pt>
                <c:pt idx="11">
                  <c:v>-0.31856617552197836</c:v>
                </c:pt>
                <c:pt idx="12">
                  <c:v>-0.27337327961575147</c:v>
                </c:pt>
                <c:pt idx="13">
                  <c:v>-0.23180846044839665</c:v>
                </c:pt>
                <c:pt idx="14">
                  <c:v>-0.19385073213332826</c:v>
                </c:pt>
                <c:pt idx="15">
                  <c:v>-0.15945591480738158</c:v>
                </c:pt>
                <c:pt idx="16">
                  <c:v>-0.12855620016750058</c:v>
                </c:pt>
                <c:pt idx="17">
                  <c:v>-0.10106023780225443</c:v>
                </c:pt>
                <c:pt idx="18">
                  <c:v>-7.6853777455441252E-2</c:v>
                </c:pt>
                <c:pt idx="19">
                  <c:v>-5.5800875778971859E-2</c:v>
                </c:pt>
                <c:pt idx="20">
                  <c:v>-3.7745646884321887E-2</c:v>
                </c:pt>
                <c:pt idx="21">
                  <c:v>-2.251450661590923E-2</c:v>
                </c:pt>
                <c:pt idx="22">
                  <c:v>-9.9188336677148436E-3</c:v>
                </c:pt>
                <c:pt idx="23">
                  <c:v>2.4205101880150903E-4</c:v>
                </c:pt>
                <c:pt idx="24">
                  <c:v>8.1776997198863277E-3</c:v>
                </c:pt>
                <c:pt idx="25">
                  <c:v>1.4103267733103234E-2</c:v>
                </c:pt>
                <c:pt idx="26">
                  <c:v>1.8236274890735163E-2</c:v>
                </c:pt>
                <c:pt idx="27">
                  <c:v>2.0793506370976329E-2</c:v>
                </c:pt>
                <c:pt idx="28">
                  <c:v>2.198814444932657E-2</c:v>
                </c:pt>
                <c:pt idx="29">
                  <c:v>2.2027202725032641E-2</c:v>
                </c:pt>
                <c:pt idx="30">
                  <c:v>2.1109312254325809E-2</c:v>
                </c:pt>
                <c:pt idx="31">
                  <c:v>1.9422886962912334E-2</c:v>
                </c:pt>
                <c:pt idx="32">
                  <c:v>1.7144675384190511E-2</c:v>
                </c:pt>
                <c:pt idx="33">
                  <c:v>1.4438688387300724E-2</c:v>
                </c:pt>
                <c:pt idx="34">
                  <c:v>1.1455478816153608E-2</c:v>
                </c:pt>
                <c:pt idx="35">
                  <c:v>8.3317390794564739E-3</c:v>
                </c:pt>
                <c:pt idx="36">
                  <c:v>5.1901765530497079E-3</c:v>
                </c:pt>
                <c:pt idx="37">
                  <c:v>2.1396237522801342E-3</c:v>
                </c:pt>
                <c:pt idx="38">
                  <c:v>-7.2465997746123945E-4</c:v>
                </c:pt>
                <c:pt idx="39">
                  <c:v>-3.3205366566551597E-3</c:v>
                </c:pt>
                <c:pt idx="40">
                  <c:v>-5.578425873144055E-3</c:v>
                </c:pt>
                <c:pt idx="41">
                  <c:v>-7.4406629357058884E-3</c:v>
                </c:pt>
                <c:pt idx="42">
                  <c:v>-8.8608083237352586E-3</c:v>
                </c:pt>
                <c:pt idx="43">
                  <c:v>-9.8029330995136332E-3</c:v>
                </c:pt>
                <c:pt idx="44">
                  <c:v>-1.0240900453486856E-2</c:v>
                </c:pt>
                <c:pt idx="45">
                  <c:v>-1.0157659408176256E-2</c:v>
                </c:pt>
                <c:pt idx="46">
                  <c:v>-9.5445630112658275E-3</c:v>
                </c:pt>
                <c:pt idx="47">
                  <c:v>-8.4007201461810954E-3</c:v>
                </c:pt>
                <c:pt idx="48">
                  <c:v>-6.7323873819716273E-3</c:v>
                </c:pt>
                <c:pt idx="49">
                  <c:v>-4.5524050491210777E-3</c:v>
                </c:pt>
                <c:pt idx="50">
                  <c:v>-1.8796799228169569E-3</c:v>
                </c:pt>
                <c:pt idx="51">
                  <c:v>1.2612845298217157E-3</c:v>
                </c:pt>
                <c:pt idx="52">
                  <c:v>4.8408104801103136E-3</c:v>
                </c:pt>
                <c:pt idx="53">
                  <c:v>8.8244216106022622E-3</c:v>
                </c:pt>
                <c:pt idx="54">
                  <c:v>1.3173174092667883E-2</c:v>
                </c:pt>
                <c:pt idx="55">
                  <c:v>1.7843944647255361E-2</c:v>
                </c:pt>
                <c:pt idx="56">
                  <c:v>2.2789677941098208E-2</c:v>
                </c:pt>
                <c:pt idx="57">
                  <c:v>2.7959595736321619E-2</c:v>
                </c:pt>
                <c:pt idx="58">
                  <c:v>3.3299370298020881E-2</c:v>
                </c:pt>
                <c:pt idx="59">
                  <c:v>3.8751264596599222E-2</c:v>
                </c:pt>
                <c:pt idx="60">
                  <c:v>4.4254241840172182E-2</c:v>
                </c:pt>
                <c:pt idx="61">
                  <c:v>4.9744046854571733E-2</c:v>
                </c:pt>
                <c:pt idx="62">
                  <c:v>5.5153261809033793E-2</c:v>
                </c:pt>
                <c:pt idx="63">
                  <c:v>6.0411338776994533E-2</c:v>
                </c:pt>
                <c:pt idx="64">
                  <c:v>6.5444611634321331E-2</c:v>
                </c:pt>
                <c:pt idx="65">
                  <c:v>7.0176289841409029E-2</c:v>
                </c:pt>
                <c:pt idx="66">
                  <c:v>7.4526436739711821E-2</c:v>
                </c:pt>
                <c:pt idx="67">
                  <c:v>7.8411935125889898E-2</c:v>
                </c:pt>
                <c:pt idx="68">
                  <c:v>8.1746443056006771E-2</c:v>
                </c:pt>
                <c:pt idx="69">
                  <c:v>8.4440343086198494E-2</c:v>
                </c:pt>
                <c:pt idx="70">
                  <c:v>8.6400688482859506E-2</c:v>
                </c:pt>
                <c:pt idx="71">
                  <c:v>8.7731970052864788E-2</c:v>
                </c:pt>
                <c:pt idx="72">
                  <c:v>8.4928293066510396E-2</c:v>
                </c:pt>
                <c:pt idx="73">
                  <c:v>8.1706882854762519E-2</c:v>
                </c:pt>
                <c:pt idx="74">
                  <c:v>7.7122036247702849E-2</c:v>
                </c:pt>
                <c:pt idx="75">
                  <c:v>7.1056712352841417E-2</c:v>
                </c:pt>
                <c:pt idx="76">
                  <c:v>6.339060171450786E-2</c:v>
                </c:pt>
                <c:pt idx="77">
                  <c:v>5.4000301319703042E-2</c:v>
                </c:pt>
                <c:pt idx="78">
                  <c:v>4.2759558939325953E-2</c:v>
                </c:pt>
                <c:pt idx="79">
                  <c:v>2.9539599193875693E-2</c:v>
                </c:pt>
                <c:pt idx="80">
                  <c:v>1.4209544545944419E-2</c:v>
                </c:pt>
                <c:pt idx="81">
                  <c:v>-3.363055029618367E-3</c:v>
                </c:pt>
                <c:pt idx="82">
                  <c:v>-2.3311569799186083E-2</c:v>
                </c:pt>
                <c:pt idx="83">
                  <c:v>-4.5769501966162973E-2</c:v>
                </c:pt>
                <c:pt idx="84">
                  <c:v>-7.0869549000803334E-2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0-4C62-83A7-4B3C2C8A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3984"/>
        <c:axId val="1"/>
      </c:scatterChart>
      <c:valAx>
        <c:axId val="722903984"/>
        <c:scaling>
          <c:orientation val="minMax"/>
          <c:max val="-1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9959429850034"/>
              <c:y val="0.84615623901713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47492625368731E-2"/>
              <c:y val="0.3789185753490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3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961682886984258"/>
          <c:y val="0.92592861789712178"/>
          <c:w val="0.79203648216539313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Quad. + LiTE residuals</a:t>
            </a:r>
          </a:p>
        </c:rich>
      </c:tx>
      <c:layout>
        <c:manualLayout>
          <c:xMode val="edge"/>
          <c:yMode val="edge"/>
          <c:x val="0.3157099697885196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5'!$AB$20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5'!$AD$21:$AD$974</c:f>
              <c:numCache>
                <c:formatCode>General</c:formatCode>
                <c:ptCount val="954"/>
                <c:pt idx="0">
                  <c:v>3.1673524547359833E-3</c:v>
                </c:pt>
                <c:pt idx="1">
                  <c:v>9.6672375013193701E-3</c:v>
                </c:pt>
                <c:pt idx="2">
                  <c:v>2.0020182716604662E-2</c:v>
                </c:pt>
                <c:pt idx="3">
                  <c:v>5.1084208738894077E-3</c:v>
                </c:pt>
                <c:pt idx="4">
                  <c:v>3.3197222772651691E-2</c:v>
                </c:pt>
                <c:pt idx="5">
                  <c:v>-6.5527684377642004E-4</c:v>
                </c:pt>
                <c:pt idx="6">
                  <c:v>4.4658665177319534E-3</c:v>
                </c:pt>
                <c:pt idx="7">
                  <c:v>1.8606106886783103E-2</c:v>
                </c:pt>
                <c:pt idx="8">
                  <c:v>-4.1117942479079517E-2</c:v>
                </c:pt>
                <c:pt idx="9">
                  <c:v>-4.5312033424292242E-2</c:v>
                </c:pt>
                <c:pt idx="10">
                  <c:v>-1.7787219972687618E-2</c:v>
                </c:pt>
                <c:pt idx="11">
                  <c:v>1.3743715246314903E-3</c:v>
                </c:pt>
                <c:pt idx="12">
                  <c:v>-4.3493668729616131E-4</c:v>
                </c:pt>
                <c:pt idx="13">
                  <c:v>1.4799677560361491E-3</c:v>
                </c:pt>
                <c:pt idx="14">
                  <c:v>6.3567566833598599E-3</c:v>
                </c:pt>
                <c:pt idx="15">
                  <c:v>-3.4345816266942442E-4</c:v>
                </c:pt>
                <c:pt idx="16">
                  <c:v>4.5654183894874856E-4</c:v>
                </c:pt>
                <c:pt idx="17">
                  <c:v>5.6541841777640878E-5</c:v>
                </c:pt>
                <c:pt idx="18">
                  <c:v>4.5654183894874856E-4</c:v>
                </c:pt>
                <c:pt idx="19">
                  <c:v>-2.5242017492741985E-3</c:v>
                </c:pt>
                <c:pt idx="20">
                  <c:v>-7.9512141983686252E-4</c:v>
                </c:pt>
                <c:pt idx="21">
                  <c:v>9.0670002338923833E-4</c:v>
                </c:pt>
                <c:pt idx="22">
                  <c:v>-1.9660162909468232E-3</c:v>
                </c:pt>
                <c:pt idx="23">
                  <c:v>-2.3641838266398874E-3</c:v>
                </c:pt>
                <c:pt idx="24">
                  <c:v>-1.3623464666825368E-3</c:v>
                </c:pt>
                <c:pt idx="25">
                  <c:v>-1.3504289826409693E-4</c:v>
                </c:pt>
                <c:pt idx="26">
                  <c:v>-7.3319453463491918E-4</c:v>
                </c:pt>
                <c:pt idx="27">
                  <c:v>-2.8058772021905785E-3</c:v>
                </c:pt>
                <c:pt idx="28">
                  <c:v>-2.3040178386810155E-3</c:v>
                </c:pt>
                <c:pt idx="29">
                  <c:v>4.2518357644838467E-4</c:v>
                </c:pt>
                <c:pt idx="30">
                  <c:v>3.6347172717226817E-3</c:v>
                </c:pt>
                <c:pt idx="31">
                  <c:v>3.8347172739462143E-3</c:v>
                </c:pt>
                <c:pt idx="32">
                  <c:v>-9999</c:v>
                </c:pt>
                <c:pt idx="33">
                  <c:v>-1.8700691339103848E-3</c:v>
                </c:pt>
                <c:pt idx="34">
                  <c:v>-9999</c:v>
                </c:pt>
                <c:pt idx="35">
                  <c:v>2.4898801672401938E-3</c:v>
                </c:pt>
                <c:pt idx="36">
                  <c:v>3.5480779474430235E-3</c:v>
                </c:pt>
                <c:pt idx="37">
                  <c:v>1.4854478112764913E-3</c:v>
                </c:pt>
                <c:pt idx="38">
                  <c:v>1.9953430568460662E-3</c:v>
                </c:pt>
                <c:pt idx="39">
                  <c:v>7.4902259813516836E-4</c:v>
                </c:pt>
                <c:pt idx="40">
                  <c:v>-2.1261734908408492E-3</c:v>
                </c:pt>
                <c:pt idx="41">
                  <c:v>-3.0233082271880207E-3</c:v>
                </c:pt>
                <c:pt idx="42">
                  <c:v>-2.9233082297142332E-3</c:v>
                </c:pt>
                <c:pt idx="43">
                  <c:v>-1.4986847947552895E-3</c:v>
                </c:pt>
                <c:pt idx="44">
                  <c:v>-1.2600416095453204E-3</c:v>
                </c:pt>
                <c:pt idx="45">
                  <c:v>1.444463560632786E-2</c:v>
                </c:pt>
                <c:pt idx="46">
                  <c:v>-8.0404616666570616E-3</c:v>
                </c:pt>
                <c:pt idx="47">
                  <c:v>1.8796799228169569E-3</c:v>
                </c:pt>
                <c:pt idx="48">
                  <c:v>-1.0492901669127419E-3</c:v>
                </c:pt>
                <c:pt idx="49">
                  <c:v>1.9067961314793713E-3</c:v>
                </c:pt>
                <c:pt idx="50">
                  <c:v>-1.2209103049997116E-3</c:v>
                </c:pt>
                <c:pt idx="51">
                  <c:v>-9.3413518298141041E-4</c:v>
                </c:pt>
                <c:pt idx="52">
                  <c:v>-5.1618424886940018E-4</c:v>
                </c:pt>
                <c:pt idx="53">
                  <c:v>-2.7641483475215889E-4</c:v>
                </c:pt>
                <c:pt idx="54">
                  <c:v>2.7940479429103271E-3</c:v>
                </c:pt>
                <c:pt idx="55">
                  <c:v>5.4540558098319369E-3</c:v>
                </c:pt>
                <c:pt idx="56">
                  <c:v>-1.5766086519949374E-3</c:v>
                </c:pt>
                <c:pt idx="57">
                  <c:v>-1.346826846007787E-3</c:v>
                </c:pt>
                <c:pt idx="58">
                  <c:v>-1.0635186913992789E-2</c:v>
                </c:pt>
                <c:pt idx="59">
                  <c:v>-5.0398353518984473E-3</c:v>
                </c:pt>
                <c:pt idx="60">
                  <c:v>-5.089700635996286E-3</c:v>
                </c:pt>
                <c:pt idx="61">
                  <c:v>-4.2657638124902197E-3</c:v>
                </c:pt>
                <c:pt idx="62">
                  <c:v>4.1019184881350701E-3</c:v>
                </c:pt>
                <c:pt idx="63">
                  <c:v>1.5094376939450704E-3</c:v>
                </c:pt>
                <c:pt idx="64">
                  <c:v>-1.6935372849473107E-3</c:v>
                </c:pt>
                <c:pt idx="65">
                  <c:v>-7.23295147358749E-4</c:v>
                </c:pt>
                <c:pt idx="66">
                  <c:v>1.8483308695545486E-3</c:v>
                </c:pt>
                <c:pt idx="67">
                  <c:v>7.164778831968921E-3</c:v>
                </c:pt>
                <c:pt idx="68">
                  <c:v>5.665737671770199E-3</c:v>
                </c:pt>
                <c:pt idx="69">
                  <c:v>-6.2526782982874618E-4</c:v>
                </c:pt>
                <c:pt idx="70">
                  <c:v>5.6342476828928345E-3</c:v>
                </c:pt>
                <c:pt idx="71">
                  <c:v>-4.7114773803865806E-2</c:v>
                </c:pt>
                <c:pt idx="72">
                  <c:v>-6.8717838289845123E-3</c:v>
                </c:pt>
                <c:pt idx="73">
                  <c:v>-4.7627837279144436E-3</c:v>
                </c:pt>
                <c:pt idx="74">
                  <c:v>2.9939180542878641E-3</c:v>
                </c:pt>
                <c:pt idx="75">
                  <c:v>2.6718391419269794E-3</c:v>
                </c:pt>
                <c:pt idx="76">
                  <c:v>-7.5438488925502756E-4</c:v>
                </c:pt>
                <c:pt idx="77">
                  <c:v>-6.5438505912826517E-4</c:v>
                </c:pt>
                <c:pt idx="78">
                  <c:v>-2.5438480729864099E-4</c:v>
                </c:pt>
                <c:pt idx="79">
                  <c:v>-6.8413588621646093E-3</c:v>
                </c:pt>
                <c:pt idx="80">
                  <c:v>-6.3413588602437565E-3</c:v>
                </c:pt>
                <c:pt idx="81">
                  <c:v>-6.0413588605464363E-3</c:v>
                </c:pt>
                <c:pt idx="82">
                  <c:v>-1.6382418671751497E-2</c:v>
                </c:pt>
                <c:pt idx="83">
                  <c:v>-1.0882418672449989E-2</c:v>
                </c:pt>
                <c:pt idx="84">
                  <c:v>-1.0382418670529137E-2</c:v>
                </c:pt>
                <c:pt idx="85">
                  <c:v>-9.5824186689109636E-3</c:v>
                </c:pt>
                <c:pt idx="86">
                  <c:v>-1.0853807464026088E-2</c:v>
                </c:pt>
                <c:pt idx="87">
                  <c:v>-1.0253807464631448E-2</c:v>
                </c:pt>
                <c:pt idx="88">
                  <c:v>-9.9538074649341279E-3</c:v>
                </c:pt>
                <c:pt idx="89">
                  <c:v>-1.0825891363256235E-2</c:v>
                </c:pt>
                <c:pt idx="90">
                  <c:v>-1.0225891363861594E-2</c:v>
                </c:pt>
                <c:pt idx="91">
                  <c:v>-1.0125891366387807E-2</c:v>
                </c:pt>
                <c:pt idx="92">
                  <c:v>-9.7258913619407417E-3</c:v>
                </c:pt>
                <c:pt idx="93">
                  <c:v>-1.9909252313587728E-2</c:v>
                </c:pt>
                <c:pt idx="94">
                  <c:v>-1.8909252149674954E-2</c:v>
                </c:pt>
                <c:pt idx="95">
                  <c:v>-1.6768998746990643E-2</c:v>
                </c:pt>
                <c:pt idx="96">
                  <c:v>-1.5968998708992682E-2</c:v>
                </c:pt>
                <c:pt idx="97">
                  <c:v>-2.483439396102477E-2</c:v>
                </c:pt>
                <c:pt idx="98">
                  <c:v>-2.3834393797111997E-2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E9-461D-B1AD-18C2472E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1464"/>
        <c:axId val="1"/>
      </c:scatterChart>
      <c:valAx>
        <c:axId val="72290146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1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359516616314205"/>
          <c:y val="0.92613636363636365"/>
          <c:w val="0.61631419939577048"/>
          <c:h val="0.982954545454545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729229950643462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192629133808559"/>
          <c:w val="0.82450892979160495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5'!$H$21:$H$974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BF-457E-91C8-DE76BAF0163A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5'!$I$21:$I$974</c:f>
              <c:numCache>
                <c:formatCode>General</c:formatCode>
                <c:ptCount val="954"/>
                <c:pt idx="0">
                  <c:v>-0.83600244999979623</c:v>
                </c:pt>
                <c:pt idx="1">
                  <c:v>-0.82886130000042613</c:v>
                </c:pt>
                <c:pt idx="2">
                  <c:v>-0.81835750000027474</c:v>
                </c:pt>
                <c:pt idx="3">
                  <c:v>-0.83323154999743565</c:v>
                </c:pt>
                <c:pt idx="4">
                  <c:v>-0.80382330000065849</c:v>
                </c:pt>
                <c:pt idx="5">
                  <c:v>-0.83718595000027562</c:v>
                </c:pt>
                <c:pt idx="6">
                  <c:v>-0.82988085000033607</c:v>
                </c:pt>
                <c:pt idx="7">
                  <c:v>-0.80972884999937378</c:v>
                </c:pt>
                <c:pt idx="8">
                  <c:v>-0.81533804999708082</c:v>
                </c:pt>
                <c:pt idx="9">
                  <c:v>-0.81920449999597622</c:v>
                </c:pt>
                <c:pt idx="10">
                  <c:v>-0.78862469999876339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BF-457E-91C8-DE76BAF0163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BF-457E-91C8-DE76BAF0163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BF-457E-91C8-DE76BAF0163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BF-457E-91C8-DE76BAF0163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BF-457E-91C8-DE76BAF0163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BF-457E-91C8-DE76BAF0163A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BF-457E-91C8-DE76BAF0163A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BF-457E-91C8-DE76BAF0163A}"/>
            </c:ext>
          </c:extLst>
        </c:ser>
        <c:ser>
          <c:idx val="9"/>
          <c:order val="9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5'!$AX$2:$AX$126</c:f>
              <c:numCache>
                <c:formatCode>General</c:formatCode>
                <c:ptCount val="125"/>
                <c:pt idx="0">
                  <c:v>-1.0420533691354283</c:v>
                </c:pt>
                <c:pt idx="1">
                  <c:v>-0.96076232882940449</c:v>
                </c:pt>
                <c:pt idx="2">
                  <c:v>-0.88223230986576606</c:v>
                </c:pt>
                <c:pt idx="3">
                  <c:v>-0.80659129624684855</c:v>
                </c:pt>
                <c:pt idx="4">
                  <c:v>-0.73396282130203483</c:v>
                </c:pt>
                <c:pt idx="5">
                  <c:v>-0.66446439078572805</c:v>
                </c:pt>
                <c:pt idx="6">
                  <c:v>-0.59820575309048252</c:v>
                </c:pt>
                <c:pt idx="7">
                  <c:v>-0.53528703712024672</c:v>
                </c:pt>
                <c:pt idx="8">
                  <c:v>-0.4757967891090441</c:v>
                </c:pt>
                <c:pt idx="9">
                  <c:v>-0.41980995140445393</c:v>
                </c:pt>
                <c:pt idx="10">
                  <c:v>-0.36738583830427263</c:v>
                </c:pt>
                <c:pt idx="11">
                  <c:v>-0.31856617552197836</c:v>
                </c:pt>
                <c:pt idx="12">
                  <c:v>-0.27337327961575147</c:v>
                </c:pt>
                <c:pt idx="13">
                  <c:v>-0.23180846044839665</c:v>
                </c:pt>
                <c:pt idx="14">
                  <c:v>-0.19385073213332826</c:v>
                </c:pt>
                <c:pt idx="15">
                  <c:v>-0.15945591480738158</c:v>
                </c:pt>
                <c:pt idx="16">
                  <c:v>-0.12855620016750058</c:v>
                </c:pt>
                <c:pt idx="17">
                  <c:v>-0.10106023780225443</c:v>
                </c:pt>
                <c:pt idx="18">
                  <c:v>-7.6853777455441252E-2</c:v>
                </c:pt>
                <c:pt idx="19">
                  <c:v>-5.5800875778971859E-2</c:v>
                </c:pt>
                <c:pt idx="20">
                  <c:v>-3.7745646884321887E-2</c:v>
                </c:pt>
                <c:pt idx="21">
                  <c:v>-2.251450661590923E-2</c:v>
                </c:pt>
                <c:pt idx="22">
                  <c:v>-9.9188336677148436E-3</c:v>
                </c:pt>
                <c:pt idx="23">
                  <c:v>2.4205101880150903E-4</c:v>
                </c:pt>
                <c:pt idx="24">
                  <c:v>8.1776997198863277E-3</c:v>
                </c:pt>
                <c:pt idx="25">
                  <c:v>1.4103267733103234E-2</c:v>
                </c:pt>
                <c:pt idx="26">
                  <c:v>1.8236274890735163E-2</c:v>
                </c:pt>
                <c:pt idx="27">
                  <c:v>2.0793506370976329E-2</c:v>
                </c:pt>
                <c:pt idx="28">
                  <c:v>2.198814444932657E-2</c:v>
                </c:pt>
                <c:pt idx="29">
                  <c:v>2.2027202725032641E-2</c:v>
                </c:pt>
                <c:pt idx="30">
                  <c:v>2.1109312254325809E-2</c:v>
                </c:pt>
                <c:pt idx="31">
                  <c:v>1.9422886962912334E-2</c:v>
                </c:pt>
                <c:pt idx="32">
                  <c:v>1.7144675384190511E-2</c:v>
                </c:pt>
                <c:pt idx="33">
                  <c:v>1.4438688387300724E-2</c:v>
                </c:pt>
                <c:pt idx="34">
                  <c:v>1.1455478816153608E-2</c:v>
                </c:pt>
                <c:pt idx="35">
                  <c:v>8.3317390794564739E-3</c:v>
                </c:pt>
                <c:pt idx="36">
                  <c:v>5.1901765530497079E-3</c:v>
                </c:pt>
                <c:pt idx="37">
                  <c:v>2.1396237522801342E-3</c:v>
                </c:pt>
                <c:pt idx="38">
                  <c:v>-7.2465997746123945E-4</c:v>
                </c:pt>
                <c:pt idx="39">
                  <c:v>-3.3205366566551597E-3</c:v>
                </c:pt>
                <c:pt idx="40">
                  <c:v>-5.578425873144055E-3</c:v>
                </c:pt>
                <c:pt idx="41">
                  <c:v>-7.4406629357058884E-3</c:v>
                </c:pt>
                <c:pt idx="42">
                  <c:v>-8.8608083237352586E-3</c:v>
                </c:pt>
                <c:pt idx="43">
                  <c:v>-9.8029330995136332E-3</c:v>
                </c:pt>
                <c:pt idx="44">
                  <c:v>-1.0240900453486856E-2</c:v>
                </c:pt>
                <c:pt idx="45">
                  <c:v>-1.0157659408176256E-2</c:v>
                </c:pt>
                <c:pt idx="46">
                  <c:v>-9.5445630112658275E-3</c:v>
                </c:pt>
                <c:pt idx="47">
                  <c:v>-8.4007201461810954E-3</c:v>
                </c:pt>
                <c:pt idx="48">
                  <c:v>-6.7323873819716273E-3</c:v>
                </c:pt>
                <c:pt idx="49">
                  <c:v>-4.5524050491210777E-3</c:v>
                </c:pt>
                <c:pt idx="50">
                  <c:v>-1.8796799228169569E-3</c:v>
                </c:pt>
                <c:pt idx="51">
                  <c:v>1.2612845298217157E-3</c:v>
                </c:pt>
                <c:pt idx="52">
                  <c:v>4.8408104801103136E-3</c:v>
                </c:pt>
                <c:pt idx="53">
                  <c:v>8.8244216106022622E-3</c:v>
                </c:pt>
                <c:pt idx="54">
                  <c:v>1.3173174092667883E-2</c:v>
                </c:pt>
                <c:pt idx="55">
                  <c:v>1.7843944647255361E-2</c:v>
                </c:pt>
                <c:pt idx="56">
                  <c:v>2.2789677941098208E-2</c:v>
                </c:pt>
                <c:pt idx="57">
                  <c:v>2.7959595736321619E-2</c:v>
                </c:pt>
                <c:pt idx="58">
                  <c:v>3.3299370298020881E-2</c:v>
                </c:pt>
                <c:pt idx="59">
                  <c:v>3.8751264596599222E-2</c:v>
                </c:pt>
                <c:pt idx="60">
                  <c:v>4.4254241840172182E-2</c:v>
                </c:pt>
                <c:pt idx="61">
                  <c:v>4.9744046854571733E-2</c:v>
                </c:pt>
                <c:pt idx="62">
                  <c:v>5.5153261809033793E-2</c:v>
                </c:pt>
                <c:pt idx="63">
                  <c:v>6.0411338776994533E-2</c:v>
                </c:pt>
                <c:pt idx="64">
                  <c:v>6.5444611634321331E-2</c:v>
                </c:pt>
                <c:pt idx="65">
                  <c:v>7.0176289841409029E-2</c:v>
                </c:pt>
                <c:pt idx="66">
                  <c:v>7.4526436739711821E-2</c:v>
                </c:pt>
                <c:pt idx="67">
                  <c:v>7.8411935125889898E-2</c:v>
                </c:pt>
                <c:pt idx="68">
                  <c:v>8.1746443056006771E-2</c:v>
                </c:pt>
                <c:pt idx="69">
                  <c:v>8.4440343086198494E-2</c:v>
                </c:pt>
                <c:pt idx="70">
                  <c:v>8.6400688482859506E-2</c:v>
                </c:pt>
                <c:pt idx="71">
                  <c:v>8.7731970052864788E-2</c:v>
                </c:pt>
                <c:pt idx="72">
                  <c:v>8.4928293066510396E-2</c:v>
                </c:pt>
                <c:pt idx="73">
                  <c:v>8.1706882854762519E-2</c:v>
                </c:pt>
                <c:pt idx="74">
                  <c:v>7.7122036247702849E-2</c:v>
                </c:pt>
                <c:pt idx="75">
                  <c:v>7.1056712352841417E-2</c:v>
                </c:pt>
                <c:pt idx="76">
                  <c:v>6.339060171450786E-2</c:v>
                </c:pt>
                <c:pt idx="77">
                  <c:v>5.4000301319703042E-2</c:v>
                </c:pt>
                <c:pt idx="78">
                  <c:v>4.2759558939325953E-2</c:v>
                </c:pt>
                <c:pt idx="79">
                  <c:v>2.9539599193875693E-2</c:v>
                </c:pt>
                <c:pt idx="80">
                  <c:v>1.4209544545944419E-2</c:v>
                </c:pt>
                <c:pt idx="81">
                  <c:v>-3.363055029618367E-3</c:v>
                </c:pt>
                <c:pt idx="82">
                  <c:v>-2.3311569799186083E-2</c:v>
                </c:pt>
                <c:pt idx="83">
                  <c:v>-4.5769501966162973E-2</c:v>
                </c:pt>
                <c:pt idx="84">
                  <c:v>-7.0869549000803334E-2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BF-457E-91C8-DE76BAF0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661336"/>
        <c:axId val="1"/>
      </c:scatterChart>
      <c:valAx>
        <c:axId val="7356613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5661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31164901664146"/>
          <c:y val="0.93139841688654357"/>
          <c:w val="0.81240544629349487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LiTE residuals</a:t>
            </a:r>
          </a:p>
        </c:rich>
      </c:tx>
      <c:layout>
        <c:manualLayout>
          <c:xMode val="edge"/>
          <c:yMode val="edge"/>
          <c:x val="0.36308655064107909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315217391304349"/>
          <c:w val="0.82450892979160495"/>
          <c:h val="0.6684782608695651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5'!$AB$20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5'!$AB$21:$AB$974</c:f>
              <c:numCache>
                <c:formatCode>General</c:formatCode>
                <c:ptCount val="954"/>
                <c:pt idx="0">
                  <c:v>-1.1514216693928578</c:v>
                </c:pt>
                <c:pt idx="1">
                  <c:v>-1.1443980177630715</c:v>
                </c:pt>
                <c:pt idx="2">
                  <c:v>-1.1339218464777099</c:v>
                </c:pt>
                <c:pt idx="3">
                  <c:v>-1.1488028025842136</c:v>
                </c:pt>
                <c:pt idx="4">
                  <c:v>-1.119635996807625</c:v>
                </c:pt>
                <c:pt idx="5">
                  <c:v>-1.1530881924909329</c:v>
                </c:pt>
                <c:pt idx="6">
                  <c:v>-1.1461817212206182</c:v>
                </c:pt>
                <c:pt idx="7">
                  <c:v>-1.1271218887478227</c:v>
                </c:pt>
                <c:pt idx="8">
                  <c:v>-1.142203187855209</c:v>
                </c:pt>
                <c:pt idx="9">
                  <c:v>-1.1461249072231237</c:v>
                </c:pt>
                <c:pt idx="10">
                  <c:v>-1.1160591797653998</c:v>
                </c:pt>
                <c:pt idx="11">
                  <c:v>-0.16321710625726255</c:v>
                </c:pt>
                <c:pt idx="12">
                  <c:v>-0.16486278218815825</c:v>
                </c:pt>
                <c:pt idx="13">
                  <c:v>-0.16182132100556096</c:v>
                </c:pt>
                <c:pt idx="14">
                  <c:v>-0.12788152097743558</c:v>
                </c:pt>
                <c:pt idx="15">
                  <c:v>-0.10773181285086356</c:v>
                </c:pt>
                <c:pt idx="16">
                  <c:v>-0.10693181284924538</c:v>
                </c:pt>
                <c:pt idx="17">
                  <c:v>-0.10733181284641649</c:v>
                </c:pt>
                <c:pt idx="18">
                  <c:v>-0.10693181284924538</c:v>
                </c:pt>
                <c:pt idx="19">
                  <c:v>-4.4612780362087122E-3</c:v>
                </c:pt>
                <c:pt idx="20">
                  <c:v>-2.5960315206189008E-3</c:v>
                </c:pt>
                <c:pt idx="21">
                  <c:v>-8.3369989803736694E-4</c:v>
                </c:pt>
                <c:pt idx="22">
                  <c:v>-3.6307855199495392E-3</c:v>
                </c:pt>
                <c:pt idx="23">
                  <c:v>-3.9684541271197138E-3</c:v>
                </c:pt>
                <c:pt idx="24">
                  <c:v>-2.9061228390094805E-3</c:v>
                </c:pt>
                <c:pt idx="25">
                  <c:v>-1.6032088921702978E-3</c:v>
                </c:pt>
                <c:pt idx="26">
                  <c:v>-2.1408778512207807E-3</c:v>
                </c:pt>
                <c:pt idx="27">
                  <c:v>-4.137964203896307E-3</c:v>
                </c:pt>
                <c:pt idx="28">
                  <c:v>-3.5756334138988925E-3</c:v>
                </c:pt>
                <c:pt idx="29">
                  <c:v>-7.1038957177466111E-4</c:v>
                </c:pt>
                <c:pt idx="30">
                  <c:v>0.17222457350684706</c:v>
                </c:pt>
                <c:pt idx="31">
                  <c:v>0.17242457350907059</c:v>
                </c:pt>
                <c:pt idx="32">
                  <c:v>-9999</c:v>
                </c:pt>
                <c:pt idx="33">
                  <c:v>0.18546235172108574</c:v>
                </c:pt>
                <c:pt idx="34">
                  <c:v>-9999</c:v>
                </c:pt>
                <c:pt idx="35">
                  <c:v>0.19079919478262133</c:v>
                </c:pt>
                <c:pt idx="36">
                  <c:v>0.22126987592167044</c:v>
                </c:pt>
                <c:pt idx="37">
                  <c:v>0.21925510879823243</c:v>
                </c:pt>
                <c:pt idx="38">
                  <c:v>0.21980328882856853</c:v>
                </c:pt>
                <c:pt idx="39">
                  <c:v>0.21982709022141003</c:v>
                </c:pt>
                <c:pt idx="40">
                  <c:v>0.2301225662061343</c:v>
                </c:pt>
                <c:pt idx="41">
                  <c:v>0.22942526511682912</c:v>
                </c:pt>
                <c:pt idx="42">
                  <c:v>0.22952526511430291</c:v>
                </c:pt>
                <c:pt idx="43">
                  <c:v>0.24584863752693237</c:v>
                </c:pt>
                <c:pt idx="44">
                  <c:v>0.24706866491496604</c:v>
                </c:pt>
                <c:pt idx="45">
                  <c:v>0.37533654696605223</c:v>
                </c:pt>
                <c:pt idx="46">
                  <c:v>0.35306989969599295</c:v>
                </c:pt>
                <c:pt idx="47">
                  <c:v>0.36406588687805891</c:v>
                </c:pt>
                <c:pt idx="48">
                  <c:v>0.36186882896748923</c:v>
                </c:pt>
                <c:pt idx="49">
                  <c:v>0.36500701756390086</c:v>
                </c:pt>
                <c:pt idx="50">
                  <c:v>0.36286072226747307</c:v>
                </c:pt>
                <c:pt idx="51">
                  <c:v>0.36316720697680915</c:v>
                </c:pt>
                <c:pt idx="52">
                  <c:v>0.36358869647066827</c:v>
                </c:pt>
                <c:pt idx="53">
                  <c:v>0.36407019367308996</c:v>
                </c:pt>
                <c:pt idx="54">
                  <c:v>0.36706605528559749</c:v>
                </c:pt>
                <c:pt idx="55">
                  <c:v>0.36934625996248199</c:v>
                </c:pt>
                <c:pt idx="56">
                  <c:v>0.36211171737435688</c:v>
                </c:pt>
                <c:pt idx="57">
                  <c:v>0.36228568887112861</c:v>
                </c:pt>
                <c:pt idx="58">
                  <c:v>0.35201104152610985</c:v>
                </c:pt>
                <c:pt idx="59">
                  <c:v>0.35738715176041042</c:v>
                </c:pt>
                <c:pt idx="60">
                  <c:v>0.357293177730925</c:v>
                </c:pt>
                <c:pt idx="61">
                  <c:v>0.35579665813087824</c:v>
                </c:pt>
                <c:pt idx="62">
                  <c:v>0.36139070682950769</c:v>
                </c:pt>
                <c:pt idx="63">
                  <c:v>0.35436332413387356</c:v>
                </c:pt>
                <c:pt idx="64">
                  <c:v>0.34716969377434675</c:v>
                </c:pt>
                <c:pt idx="65">
                  <c:v>0.34704471745507487</c:v>
                </c:pt>
                <c:pt idx="66">
                  <c:v>0.34409495924750949</c:v>
                </c:pt>
                <c:pt idx="67">
                  <c:v>0.34420794796270754</c:v>
                </c:pt>
                <c:pt idx="68">
                  <c:v>0.34224423207021182</c:v>
                </c:pt>
                <c:pt idx="69">
                  <c:v>0.33591571646592577</c:v>
                </c:pt>
                <c:pt idx="70">
                  <c:v>0.34178614528703005</c:v>
                </c:pt>
                <c:pt idx="71">
                  <c:v>0.27036839202863627</c:v>
                </c:pt>
                <c:pt idx="72">
                  <c:v>0.30453770347865333</c:v>
                </c:pt>
                <c:pt idx="73">
                  <c:v>0.30659491898328178</c:v>
                </c:pt>
                <c:pt idx="74">
                  <c:v>0.30659338951443349</c:v>
                </c:pt>
                <c:pt idx="75">
                  <c:v>0.33178631673068987</c:v>
                </c:pt>
                <c:pt idx="76">
                  <c:v>0.29115274279804892</c:v>
                </c:pt>
                <c:pt idx="77">
                  <c:v>0.29125274262817569</c:v>
                </c:pt>
                <c:pt idx="78">
                  <c:v>0.29165274288000531</c:v>
                </c:pt>
                <c:pt idx="79">
                  <c:v>0.27475727449143383</c:v>
                </c:pt>
                <c:pt idx="80">
                  <c:v>0.27525727449335469</c:v>
                </c:pt>
                <c:pt idx="81">
                  <c:v>0.27555727449305201</c:v>
                </c:pt>
                <c:pt idx="82">
                  <c:v>0.25503189374999585</c:v>
                </c:pt>
                <c:pt idx="83">
                  <c:v>0.26053189374929736</c:v>
                </c:pt>
                <c:pt idx="84">
                  <c:v>0.26103189375121821</c:v>
                </c:pt>
                <c:pt idx="85">
                  <c:v>0.26183189375283639</c:v>
                </c:pt>
                <c:pt idx="86">
                  <c:v>0.25718449076796213</c:v>
                </c:pt>
                <c:pt idx="87">
                  <c:v>0.25778449076735677</c:v>
                </c:pt>
                <c:pt idx="88">
                  <c:v>0.25808449076705409</c:v>
                </c:pt>
                <c:pt idx="89">
                  <c:v>0.25855000877215967</c:v>
                </c:pt>
                <c:pt idx="90">
                  <c:v>0.25915000877155431</c:v>
                </c:pt>
                <c:pt idx="91">
                  <c:v>0.2592500087690281</c:v>
                </c:pt>
                <c:pt idx="92">
                  <c:v>0.25965000877347516</c:v>
                </c:pt>
                <c:pt idx="93">
                  <c:v>0.22308065869496557</c:v>
                </c:pt>
                <c:pt idx="94">
                  <c:v>0.22408065885887835</c:v>
                </c:pt>
                <c:pt idx="95">
                  <c:v>0.22463060151911587</c:v>
                </c:pt>
                <c:pt idx="96">
                  <c:v>0.22543060155711384</c:v>
                </c:pt>
                <c:pt idx="97">
                  <c:v>0.20531724498772366</c:v>
                </c:pt>
                <c:pt idx="98">
                  <c:v>0.20631724515163644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85-47B6-8E5D-885A6626EDCD}"/>
            </c:ext>
          </c:extLst>
        </c:ser>
        <c:ser>
          <c:idx val="9"/>
          <c:order val="1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5'!$AY$2:$AY$126</c:f>
              <c:numCache>
                <c:formatCode>General</c:formatCode>
                <c:ptCount val="125"/>
                <c:pt idx="0">
                  <c:v>-1.3167368227267999</c:v>
                </c:pt>
                <c:pt idx="1">
                  <c:v>-1.2525310958399181</c:v>
                </c:pt>
                <c:pt idx="2">
                  <c:v>-1.1895754614548013</c:v>
                </c:pt>
                <c:pt idx="3">
                  <c:v>-1.1278699195714492</c:v>
                </c:pt>
                <c:pt idx="4">
                  <c:v>-1.0674144701898625</c:v>
                </c:pt>
                <c:pt idx="5">
                  <c:v>-1.0082091133100404</c:v>
                </c:pt>
                <c:pt idx="6">
                  <c:v>-0.95025384893198317</c:v>
                </c:pt>
                <c:pt idx="7">
                  <c:v>-0.89354867705569097</c:v>
                </c:pt>
                <c:pt idx="8">
                  <c:v>-0.83809359768116398</c:v>
                </c:pt>
                <c:pt idx="9">
                  <c:v>-0.78388861080840155</c:v>
                </c:pt>
                <c:pt idx="10">
                  <c:v>-0.73093371643740412</c:v>
                </c:pt>
                <c:pt idx="11">
                  <c:v>-0.67922891456817169</c:v>
                </c:pt>
                <c:pt idx="12">
                  <c:v>-0.62877420520070426</c:v>
                </c:pt>
                <c:pt idx="13">
                  <c:v>-0.57956958833500172</c:v>
                </c:pt>
                <c:pt idx="14">
                  <c:v>-0.53161506397106417</c:v>
                </c:pt>
                <c:pt idx="15">
                  <c:v>-0.48491063210889146</c:v>
                </c:pt>
                <c:pt idx="16">
                  <c:v>-0.43945629274848375</c:v>
                </c:pt>
                <c:pt idx="17">
                  <c:v>-0.39525204588984092</c:v>
                </c:pt>
                <c:pt idx="18">
                  <c:v>-0.35229789153296309</c:v>
                </c:pt>
                <c:pt idx="19">
                  <c:v>-0.31059382967785015</c:v>
                </c:pt>
                <c:pt idx="20">
                  <c:v>-0.2701398603245021</c:v>
                </c:pt>
                <c:pt idx="21">
                  <c:v>-0.23093598347291905</c:v>
                </c:pt>
                <c:pt idx="22">
                  <c:v>-0.19298219912310099</c:v>
                </c:pt>
                <c:pt idx="23">
                  <c:v>-0.15627850727504783</c:v>
                </c:pt>
                <c:pt idx="24">
                  <c:v>-0.12082490792875955</c:v>
                </c:pt>
                <c:pt idx="25">
                  <c:v>-8.6621401084236271E-2</c:v>
                </c:pt>
                <c:pt idx="26">
                  <c:v>-5.366798674147788E-2</c:v>
                </c:pt>
                <c:pt idx="27">
                  <c:v>-2.1964664900484432E-2</c:v>
                </c:pt>
                <c:pt idx="28">
                  <c:v>8.4885644387440728E-3</c:v>
                </c:pt>
                <c:pt idx="29">
                  <c:v>3.7691701276207579E-2</c:v>
                </c:pt>
                <c:pt idx="30">
                  <c:v>6.5644745611906252E-2</c:v>
                </c:pt>
                <c:pt idx="31">
                  <c:v>9.2347697445839927E-2</c:v>
                </c:pt>
                <c:pt idx="32">
                  <c:v>0.11780055677800866</c:v>
                </c:pt>
                <c:pt idx="33">
                  <c:v>0.14200332360841247</c:v>
                </c:pt>
                <c:pt idx="34">
                  <c:v>0.16495599793705135</c:v>
                </c:pt>
                <c:pt idx="35">
                  <c:v>0.1866585797639253</c:v>
                </c:pt>
                <c:pt idx="36">
                  <c:v>0.20711106908903429</c:v>
                </c:pt>
                <c:pt idx="37">
                  <c:v>0.22631346591237836</c:v>
                </c:pt>
                <c:pt idx="38">
                  <c:v>0.24426577023395749</c:v>
                </c:pt>
                <c:pt idx="39">
                  <c:v>0.2609679820537717</c:v>
                </c:pt>
                <c:pt idx="40">
                  <c:v>0.27642010137182094</c:v>
                </c:pt>
                <c:pt idx="41">
                  <c:v>0.29062212818810523</c:v>
                </c:pt>
                <c:pt idx="42">
                  <c:v>0.30357406250262464</c:v>
                </c:pt>
                <c:pt idx="43">
                  <c:v>0.31527590431537905</c:v>
                </c:pt>
                <c:pt idx="44">
                  <c:v>0.32572765362636857</c:v>
                </c:pt>
                <c:pt idx="45">
                  <c:v>0.33492931043559315</c:v>
                </c:pt>
                <c:pt idx="46">
                  <c:v>0.34288087474305279</c:v>
                </c:pt>
                <c:pt idx="47">
                  <c:v>0.34958234654874748</c:v>
                </c:pt>
                <c:pt idx="48">
                  <c:v>0.35503372585267723</c:v>
                </c:pt>
                <c:pt idx="49">
                  <c:v>0.35923501265484209</c:v>
                </c:pt>
                <c:pt idx="50">
                  <c:v>0.36218620695524195</c:v>
                </c:pt>
                <c:pt idx="51">
                  <c:v>0.36388730875387693</c:v>
                </c:pt>
                <c:pt idx="52">
                  <c:v>0.3643383180507469</c:v>
                </c:pt>
                <c:pt idx="53">
                  <c:v>0.36353923484585199</c:v>
                </c:pt>
                <c:pt idx="54">
                  <c:v>0.36149005913919213</c:v>
                </c:pt>
                <c:pt idx="55">
                  <c:v>0.35819079093076733</c:v>
                </c:pt>
                <c:pt idx="56">
                  <c:v>0.35364143022057759</c:v>
                </c:pt>
                <c:pt idx="57">
                  <c:v>0.3478419770086229</c:v>
                </c:pt>
                <c:pt idx="58">
                  <c:v>0.34079243129490333</c:v>
                </c:pt>
                <c:pt idx="59">
                  <c:v>0.33249279307941876</c:v>
                </c:pt>
                <c:pt idx="60">
                  <c:v>0.3229430623621693</c:v>
                </c:pt>
                <c:pt idx="61">
                  <c:v>0.31214323914315489</c:v>
                </c:pt>
                <c:pt idx="62">
                  <c:v>0.30009332342237549</c:v>
                </c:pt>
                <c:pt idx="63">
                  <c:v>0.2867933151998312</c:v>
                </c:pt>
                <c:pt idx="64">
                  <c:v>0.27224321447552202</c:v>
                </c:pt>
                <c:pt idx="65">
                  <c:v>0.25644302124944784</c:v>
                </c:pt>
                <c:pt idx="66">
                  <c:v>0.23939273552160872</c:v>
                </c:pt>
                <c:pt idx="67">
                  <c:v>0.22109235729200469</c:v>
                </c:pt>
                <c:pt idx="68">
                  <c:v>0.20154188656063571</c:v>
                </c:pt>
                <c:pt idx="69">
                  <c:v>0.18074132332750181</c:v>
                </c:pt>
                <c:pt idx="70">
                  <c:v>0.15869066759260297</c:v>
                </c:pt>
                <c:pt idx="71">
                  <c:v>0.11083907861751047</c:v>
                </c:pt>
                <c:pt idx="72">
                  <c:v>5.7987119635358186E-2</c:v>
                </c:pt>
                <c:pt idx="73">
                  <c:v>2.9686001391634631E-2</c:v>
                </c:pt>
                <c:pt idx="74">
                  <c:v>1.3479064614618785E-4</c:v>
                </c:pt>
                <c:pt idx="75">
                  <c:v>-3.0666512601107254E-2</c:v>
                </c:pt>
                <c:pt idx="76">
                  <c:v>-6.2717908350125584E-2</c:v>
                </c:pt>
                <c:pt idx="77">
                  <c:v>-9.6019396600908802E-2</c:v>
                </c:pt>
                <c:pt idx="78">
                  <c:v>-0.13057097735345702</c:v>
                </c:pt>
                <c:pt idx="79">
                  <c:v>-0.16637265060777023</c:v>
                </c:pt>
                <c:pt idx="80">
                  <c:v>-0.20342441636384834</c:v>
                </c:pt>
                <c:pt idx="81">
                  <c:v>-0.24172627462169133</c:v>
                </c:pt>
                <c:pt idx="82">
                  <c:v>-0.28127822538129932</c:v>
                </c:pt>
                <c:pt idx="83">
                  <c:v>-0.3220802686426722</c:v>
                </c:pt>
                <c:pt idx="84">
                  <c:v>-0.36413240440581007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5-47B6-8E5D-885A6626E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893184"/>
        <c:axId val="1"/>
      </c:scatterChart>
      <c:valAx>
        <c:axId val="72289318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8931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65204236006049"/>
          <c:y val="0.92934782608695654"/>
          <c:w val="0.26021180030257185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Quadr. residuals</a:t>
            </a:r>
          </a:p>
        </c:rich>
      </c:tx>
      <c:layout>
        <c:manualLayout>
          <c:xMode val="edge"/>
          <c:yMode val="edge"/>
          <c:x val="0.35045317220543809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5'!$AF$20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5'!$AF$21:$AF$974</c:f>
              <c:numCache>
                <c:formatCode>General</c:formatCode>
                <c:ptCount val="954"/>
                <c:pt idx="0">
                  <c:v>0.31858657184779759</c:v>
                </c:pt>
                <c:pt idx="1">
                  <c:v>0.32520395526396473</c:v>
                </c:pt>
                <c:pt idx="2">
                  <c:v>0.3355845291940398</c:v>
                </c:pt>
                <c:pt idx="3">
                  <c:v>0.32067967346066739</c:v>
                </c:pt>
                <c:pt idx="4">
                  <c:v>0.34900991957961836</c:v>
                </c:pt>
                <c:pt idx="5">
                  <c:v>0.31524696564688082</c:v>
                </c:pt>
                <c:pt idx="6">
                  <c:v>0.32076673773801412</c:v>
                </c:pt>
                <c:pt idx="7">
                  <c:v>0.33599914563523203</c:v>
                </c:pt>
                <c:pt idx="8">
                  <c:v>0.28574719537904869</c:v>
                </c:pt>
                <c:pt idx="9">
                  <c:v>0.28160837380285519</c:v>
                </c:pt>
                <c:pt idx="10">
                  <c:v>0.3096472597939488</c:v>
                </c:pt>
                <c:pt idx="11">
                  <c:v>0.16408042777586856</c:v>
                </c:pt>
                <c:pt idx="12">
                  <c:v>0.16215034550473639</c:v>
                </c:pt>
                <c:pt idx="13">
                  <c:v>0.16323268876311181</c:v>
                </c:pt>
                <c:pt idx="14">
                  <c:v>0.1459865276598683</c:v>
                </c:pt>
                <c:pt idx="15">
                  <c:v>0.11775150469057077</c:v>
                </c:pt>
                <c:pt idx="16">
                  <c:v>0.11855150469218895</c:v>
                </c:pt>
                <c:pt idx="17">
                  <c:v>0.11815150469501784</c:v>
                </c:pt>
                <c:pt idx="18">
                  <c:v>0.11855150469218895</c:v>
                </c:pt>
                <c:pt idx="19">
                  <c:v>2.1127776291335665E-2</c:v>
                </c:pt>
                <c:pt idx="20">
                  <c:v>2.2725160106701059E-2</c:v>
                </c:pt>
                <c:pt idx="21">
                  <c:v>2.4368449927887004E-2</c:v>
                </c:pt>
                <c:pt idx="22">
                  <c:v>2.1422569229664234E-2</c:v>
                </c:pt>
                <c:pt idx="23">
                  <c:v>2.0965870303801482E-2</c:v>
                </c:pt>
                <c:pt idx="24">
                  <c:v>2.1909176379321549E-2</c:v>
                </c:pt>
                <c:pt idx="25">
                  <c:v>2.3063315993390621E-2</c:v>
                </c:pt>
                <c:pt idx="26">
                  <c:v>2.2406633316506885E-2</c:v>
                </c:pt>
                <c:pt idx="27">
                  <c:v>2.0260787004722003E-2</c:v>
                </c:pt>
                <c:pt idx="28">
                  <c:v>2.0704115579986249E-2</c:v>
                </c:pt>
                <c:pt idx="29">
                  <c:v>2.3301623143799077E-2</c:v>
                </c:pt>
                <c:pt idx="30">
                  <c:v>-0.15400420623300617</c:v>
                </c:pt>
                <c:pt idx="31">
                  <c:v>-0.15380420623078264</c:v>
                </c:pt>
                <c:pt idx="32">
                  <c:v>-9999</c:v>
                </c:pt>
                <c:pt idx="33">
                  <c:v>-0.18097162085677654</c:v>
                </c:pt>
                <c:pt idx="34">
                  <c:v>-9999</c:v>
                </c:pt>
                <c:pt idx="35">
                  <c:v>-0.17773516461433303</c:v>
                </c:pt>
                <c:pt idx="36">
                  <c:v>-0.21066224796682964</c:v>
                </c:pt>
                <c:pt idx="37">
                  <c:v>-0.21278036099101483</c:v>
                </c:pt>
                <c:pt idx="38">
                  <c:v>-0.21231484577402926</c:v>
                </c:pt>
                <c:pt idx="39">
                  <c:v>-0.21503361761868978</c:v>
                </c:pt>
                <c:pt idx="40">
                  <c:v>-0.23318503969598683</c:v>
                </c:pt>
                <c:pt idx="41">
                  <c:v>-0.23431397334542381</c:v>
                </c:pt>
                <c:pt idx="42">
                  <c:v>-0.23421397334795002</c:v>
                </c:pt>
                <c:pt idx="43">
                  <c:v>-0.25005722232158745</c:v>
                </c:pt>
                <c:pt idx="44">
                  <c:v>-0.25095435652317433</c:v>
                </c:pt>
                <c:pt idx="45">
                  <c:v>-0.34970076136080247</c:v>
                </c:pt>
                <c:pt idx="46">
                  <c:v>-0.37220076136566321</c:v>
                </c:pt>
                <c:pt idx="47">
                  <c:v>-0.36218620695524195</c:v>
                </c:pt>
                <c:pt idx="48">
                  <c:v>-0.36480881913200447</c:v>
                </c:pt>
                <c:pt idx="49">
                  <c:v>-0.36172687143060811</c:v>
                </c:pt>
                <c:pt idx="50">
                  <c:v>-0.36334213257314613</c:v>
                </c:pt>
                <c:pt idx="51">
                  <c:v>-0.36299029215437045</c:v>
                </c:pt>
                <c:pt idx="52">
                  <c:v>-0.36256028071613872</c:v>
                </c:pt>
                <c:pt idx="53">
                  <c:v>-0.36001250850961014</c:v>
                </c:pt>
                <c:pt idx="54">
                  <c:v>-0.3558135073422718</c:v>
                </c:pt>
                <c:pt idx="55">
                  <c:v>-0.35077990414981902</c:v>
                </c:pt>
                <c:pt idx="56">
                  <c:v>-0.3568973260265581</c:v>
                </c:pt>
                <c:pt idx="57">
                  <c:v>-0.35643576572004398</c:v>
                </c:pt>
                <c:pt idx="58">
                  <c:v>-0.36227342843904298</c:v>
                </c:pt>
                <c:pt idx="59">
                  <c:v>-0.35600848711129046</c:v>
                </c:pt>
                <c:pt idx="60">
                  <c:v>-0.35592637836759045</c:v>
                </c:pt>
                <c:pt idx="61">
                  <c:v>-0.34895042193595327</c:v>
                </c:pt>
                <c:pt idx="62">
                  <c:v>-0.33426698834167595</c:v>
                </c:pt>
                <c:pt idx="63">
                  <c:v>-0.32779483643267088</c:v>
                </c:pt>
                <c:pt idx="64">
                  <c:v>-0.32344508105343195</c:v>
                </c:pt>
                <c:pt idx="65">
                  <c:v>-0.32047116260303143</c:v>
                </c:pt>
                <c:pt idx="66">
                  <c:v>-0.30813737837587996</c:v>
                </c:pt>
                <c:pt idx="67">
                  <c:v>-0.29402421912684085</c:v>
                </c:pt>
                <c:pt idx="68">
                  <c:v>-0.29475314439553207</c:v>
                </c:pt>
                <c:pt idx="69">
                  <c:v>-0.30098208429295692</c:v>
                </c:pt>
                <c:pt idx="70">
                  <c:v>-0.29407964760568228</c:v>
                </c:pt>
                <c:pt idx="71">
                  <c:v>-0.31748316583250208</c:v>
                </c:pt>
                <c:pt idx="72">
                  <c:v>-0.26818788731044196</c:v>
                </c:pt>
                <c:pt idx="73">
                  <c:v>-0.26600255270803541</c:v>
                </c:pt>
                <c:pt idx="74">
                  <c:v>-0.24695742145657096</c:v>
                </c:pt>
                <c:pt idx="75">
                  <c:v>-0.28566337770668593</c:v>
                </c:pt>
                <c:pt idx="76">
                  <c:v>-0.23419177763106219</c:v>
                </c:pt>
                <c:pt idx="77">
                  <c:v>-0.23409177780093543</c:v>
                </c:pt>
                <c:pt idx="78">
                  <c:v>-0.23369177754910581</c:v>
                </c:pt>
                <c:pt idx="79">
                  <c:v>-0.22615133335249271</c:v>
                </c:pt>
                <c:pt idx="80">
                  <c:v>-0.22565133335057186</c:v>
                </c:pt>
                <c:pt idx="81">
                  <c:v>-0.22535133335087454</c:v>
                </c:pt>
                <c:pt idx="82">
                  <c:v>-0.2220857624238663</c:v>
                </c:pt>
                <c:pt idx="83">
                  <c:v>-0.21658576242456479</c:v>
                </c:pt>
                <c:pt idx="84">
                  <c:v>-0.21608576242264393</c:v>
                </c:pt>
                <c:pt idx="85">
                  <c:v>-0.21528576242102576</c:v>
                </c:pt>
                <c:pt idx="86">
                  <c:v>-0.21211769822854176</c:v>
                </c:pt>
                <c:pt idx="87">
                  <c:v>-0.21151769822914712</c:v>
                </c:pt>
                <c:pt idx="88">
                  <c:v>-0.2112176982294498</c:v>
                </c:pt>
                <c:pt idx="89">
                  <c:v>-0.21384465012808174</c:v>
                </c:pt>
                <c:pt idx="90">
                  <c:v>-0.2132446501286871</c:v>
                </c:pt>
                <c:pt idx="91">
                  <c:v>-0.21314465013121331</c:v>
                </c:pt>
                <c:pt idx="92">
                  <c:v>-0.21274465012676624</c:v>
                </c:pt>
                <c:pt idx="93">
                  <c:v>-0.18922941119868467</c:v>
                </c:pt>
                <c:pt idx="94">
                  <c:v>-0.18822941103477189</c:v>
                </c:pt>
                <c:pt idx="95">
                  <c:v>-0.18411620037755938</c:v>
                </c:pt>
                <c:pt idx="96">
                  <c:v>-0.18331620033956142</c:v>
                </c:pt>
                <c:pt idx="97">
                  <c:v>-0.17840098914880639</c:v>
                </c:pt>
                <c:pt idx="98">
                  <c:v>-0.17740098898489362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E2-4A3A-BB12-DB92D2D63419}"/>
            </c:ext>
          </c:extLst>
        </c:ser>
        <c:ser>
          <c:idx val="9"/>
          <c:order val="1"/>
          <c:tx>
            <c:strRef>
              <c:f>'Active 5'!$AZ$1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5'!$AZ$2:$AZ$126</c:f>
              <c:numCache>
                <c:formatCode>General</c:formatCode>
                <c:ptCount val="125"/>
                <c:pt idx="0">
                  <c:v>0.27468345359137153</c:v>
                </c:pt>
                <c:pt idx="1">
                  <c:v>0.29176876701051352</c:v>
                </c:pt>
                <c:pt idx="2">
                  <c:v>0.30734315158903519</c:v>
                </c:pt>
                <c:pt idx="3">
                  <c:v>0.32127862332460067</c:v>
                </c:pt>
                <c:pt idx="4">
                  <c:v>0.33345164888782758</c:v>
                </c:pt>
                <c:pt idx="5">
                  <c:v>0.34374472252431232</c:v>
                </c:pt>
                <c:pt idx="6">
                  <c:v>0.35204809584150071</c:v>
                </c:pt>
                <c:pt idx="7">
                  <c:v>0.3582616399354443</c:v>
                </c:pt>
                <c:pt idx="8">
                  <c:v>0.36229680857211988</c:v>
                </c:pt>
                <c:pt idx="9">
                  <c:v>0.36407865940394762</c:v>
                </c:pt>
                <c:pt idx="10">
                  <c:v>0.3635478781331315</c:v>
                </c:pt>
                <c:pt idx="11">
                  <c:v>0.36066273904619334</c:v>
                </c:pt>
                <c:pt idx="12">
                  <c:v>0.35540092558495279</c:v>
                </c:pt>
                <c:pt idx="13">
                  <c:v>0.34776112788660507</c:v>
                </c:pt>
                <c:pt idx="14">
                  <c:v>0.33776433183773591</c:v>
                </c:pt>
                <c:pt idx="15">
                  <c:v>0.32545471730150988</c:v>
                </c:pt>
                <c:pt idx="16">
                  <c:v>0.31090009258098317</c:v>
                </c:pt>
                <c:pt idx="17">
                  <c:v>0.29419180808758649</c:v>
                </c:pt>
                <c:pt idx="18">
                  <c:v>0.27544411407752184</c:v>
                </c:pt>
                <c:pt idx="19">
                  <c:v>0.25479295389887829</c:v>
                </c:pt>
                <c:pt idx="20">
                  <c:v>0.23239421344018021</c:v>
                </c:pt>
                <c:pt idx="21">
                  <c:v>0.20842147685700982</c:v>
                </c:pt>
                <c:pt idx="22">
                  <c:v>0.18306336545538615</c:v>
                </c:pt>
                <c:pt idx="23">
                  <c:v>0.15652055829384934</c:v>
                </c:pt>
                <c:pt idx="24">
                  <c:v>0.12900260764864588</c:v>
                </c:pt>
                <c:pt idx="25">
                  <c:v>0.1007246688173395</c:v>
                </c:pt>
                <c:pt idx="26">
                  <c:v>7.1904261632213043E-2</c:v>
                </c:pt>
                <c:pt idx="27">
                  <c:v>4.2758171271460761E-2</c:v>
                </c:pt>
                <c:pt idx="28">
                  <c:v>1.3499580010582497E-2</c:v>
                </c:pt>
                <c:pt idx="29">
                  <c:v>-1.5664498551174938E-2</c:v>
                </c:pt>
                <c:pt idx="30">
                  <c:v>-4.4535433357580444E-2</c:v>
                </c:pt>
                <c:pt idx="31">
                  <c:v>-7.2924810482927593E-2</c:v>
                </c:pt>
                <c:pt idx="32">
                  <c:v>-0.10065588139381815</c:v>
                </c:pt>
                <c:pt idx="33">
                  <c:v>-0.12756463522111175</c:v>
                </c:pt>
                <c:pt idx="34">
                  <c:v>-0.15350051912089774</c:v>
                </c:pt>
                <c:pt idx="35">
                  <c:v>-0.17832684068446883</c:v>
                </c:pt>
                <c:pt idx="36">
                  <c:v>-0.20192089253598458</c:v>
                </c:pt>
                <c:pt idx="37">
                  <c:v>-0.22417384216009822</c:v>
                </c:pt>
                <c:pt idx="38">
                  <c:v>-0.24499043021141872</c:v>
                </c:pt>
                <c:pt idx="39">
                  <c:v>-0.26428851871042686</c:v>
                </c:pt>
                <c:pt idx="40">
                  <c:v>-0.28199852724496499</c:v>
                </c:pt>
                <c:pt idx="41">
                  <c:v>-0.29806279112381112</c:v>
                </c:pt>
                <c:pt idx="42">
                  <c:v>-0.3124348708263599</c:v>
                </c:pt>
                <c:pt idx="43">
                  <c:v>-0.32507883741489269</c:v>
                </c:pt>
                <c:pt idx="44">
                  <c:v>-0.33596855407985543</c:v>
                </c:pt>
                <c:pt idx="45">
                  <c:v>-0.34508696984376941</c:v>
                </c:pt>
                <c:pt idx="46">
                  <c:v>-0.35242543775431862</c:v>
                </c:pt>
                <c:pt idx="47">
                  <c:v>-0.35798306669492858</c:v>
                </c:pt>
                <c:pt idx="48">
                  <c:v>-0.36176611323464886</c:v>
                </c:pt>
                <c:pt idx="49">
                  <c:v>-0.36378741770396317</c:v>
                </c:pt>
                <c:pt idx="50">
                  <c:v>-0.36406588687805891</c:v>
                </c:pt>
                <c:pt idx="51">
                  <c:v>-0.36262602422405521</c:v>
                </c:pt>
                <c:pt idx="52">
                  <c:v>-0.35949750757063659</c:v>
                </c:pt>
                <c:pt idx="53">
                  <c:v>-0.35471481323524973</c:v>
                </c:pt>
                <c:pt idx="54">
                  <c:v>-0.34831688504652425</c:v>
                </c:pt>
                <c:pt idx="55">
                  <c:v>-0.34034684628351197</c:v>
                </c:pt>
                <c:pt idx="56">
                  <c:v>-0.33085175227947938</c:v>
                </c:pt>
                <c:pt idx="57">
                  <c:v>-0.31988238127230129</c:v>
                </c:pt>
                <c:pt idx="58">
                  <c:v>-0.30749306099688245</c:v>
                </c:pt>
                <c:pt idx="59">
                  <c:v>-0.29374152848281954</c:v>
                </c:pt>
                <c:pt idx="60">
                  <c:v>-0.27868882052199712</c:v>
                </c:pt>
                <c:pt idx="61">
                  <c:v>-0.26239919228858316</c:v>
                </c:pt>
                <c:pt idx="62">
                  <c:v>-0.2449400616133417</c:v>
                </c:pt>
                <c:pt idx="63">
                  <c:v>-0.22638197642283667</c:v>
                </c:pt>
                <c:pt idx="64">
                  <c:v>-0.20679860284120069</c:v>
                </c:pt>
                <c:pt idx="65">
                  <c:v>-0.18626673140803882</c:v>
                </c:pt>
                <c:pt idx="66">
                  <c:v>-0.1648662987818969</c:v>
                </c:pt>
                <c:pt idx="67">
                  <c:v>-0.14268042216611479</c:v>
                </c:pt>
                <c:pt idx="68">
                  <c:v>-0.11979544350462894</c:v>
                </c:pt>
                <c:pt idx="69">
                  <c:v>-9.6300980241303319E-2</c:v>
                </c:pt>
                <c:pt idx="70">
                  <c:v>-7.2289979109743469E-2</c:v>
                </c:pt>
                <c:pt idx="71">
                  <c:v>-2.3107108564645679E-2</c:v>
                </c:pt>
                <c:pt idx="72">
                  <c:v>2.6941173431152213E-2</c:v>
                </c:pt>
                <c:pt idx="73">
                  <c:v>5.2020881463127881E-2</c:v>
                </c:pt>
                <c:pt idx="74">
                  <c:v>7.6987245601556661E-2</c:v>
                </c:pt>
                <c:pt idx="75">
                  <c:v>0.10172322495394867</c:v>
                </c:pt>
                <c:pt idx="76">
                  <c:v>0.12610851006463344</c:v>
                </c:pt>
                <c:pt idx="77">
                  <c:v>0.15001969792061184</c:v>
                </c:pt>
                <c:pt idx="78">
                  <c:v>0.17333053629278297</c:v>
                </c:pt>
                <c:pt idx="79">
                  <c:v>0.19591224980164593</c:v>
                </c:pt>
                <c:pt idx="80">
                  <c:v>0.21763396090979276</c:v>
                </c:pt>
                <c:pt idx="81">
                  <c:v>0.23836321959207296</c:v>
                </c:pt>
                <c:pt idx="82">
                  <c:v>0.25796665558211324</c:v>
                </c:pt>
                <c:pt idx="83">
                  <c:v>0.27631076667650922</c:v>
                </c:pt>
                <c:pt idx="84">
                  <c:v>0.29326285540500674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E2-4A3A-BB12-DB92D2D6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2544"/>
        <c:axId val="1"/>
      </c:scatterChart>
      <c:valAx>
        <c:axId val="7229025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1021235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2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68277945619334"/>
          <c:y val="0.92613636363636365"/>
          <c:w val="0.21148036253776431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644509829614717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10755270449656"/>
          <c:y val="0.13315217391304349"/>
          <c:w val="0.76399451292616605"/>
          <c:h val="0.66847826086956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5'!$H$21:$H$974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D3-4153-96B2-B29E6167B241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5'!$I$21:$I$974</c:f>
              <c:numCache>
                <c:formatCode>General</c:formatCode>
                <c:ptCount val="954"/>
                <c:pt idx="0">
                  <c:v>-0.83600244999979623</c:v>
                </c:pt>
                <c:pt idx="1">
                  <c:v>-0.82886130000042613</c:v>
                </c:pt>
                <c:pt idx="2">
                  <c:v>-0.81835750000027474</c:v>
                </c:pt>
                <c:pt idx="3">
                  <c:v>-0.83323154999743565</c:v>
                </c:pt>
                <c:pt idx="4">
                  <c:v>-0.80382330000065849</c:v>
                </c:pt>
                <c:pt idx="5">
                  <c:v>-0.83718595000027562</c:v>
                </c:pt>
                <c:pt idx="6">
                  <c:v>-0.82988085000033607</c:v>
                </c:pt>
                <c:pt idx="7">
                  <c:v>-0.80972884999937378</c:v>
                </c:pt>
                <c:pt idx="8">
                  <c:v>-0.81533804999708082</c:v>
                </c:pt>
                <c:pt idx="9">
                  <c:v>-0.81920449999597622</c:v>
                </c:pt>
                <c:pt idx="10">
                  <c:v>-0.78862469999876339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D3-4153-96B2-B29E6167B241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D3-4153-96B2-B29E6167B241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D3-4153-96B2-B29E6167B241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D3-4153-96B2-B29E6167B241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6D3-4153-96B2-B29E6167B241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5'!$D$21:$D$974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6D3-4153-96B2-B29E6167B241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5'!$O$21:$O$974</c:f>
              <c:numCache>
                <c:formatCode>General</c:formatCode>
                <c:ptCount val="954"/>
                <c:pt idx="46">
                  <c:v>4.2986289981572987E-3</c:v>
                </c:pt>
                <c:pt idx="47">
                  <c:v>5.749179608886483E-3</c:v>
                </c:pt>
                <c:pt idx="48">
                  <c:v>6.9591340846629907E-3</c:v>
                </c:pt>
                <c:pt idx="49">
                  <c:v>7.3060806850657641E-3</c:v>
                </c:pt>
                <c:pt idx="50">
                  <c:v>9.9508947192919334E-3</c:v>
                </c:pt>
                <c:pt idx="51">
                  <c:v>1.0036323781702668E-2</c:v>
                </c:pt>
                <c:pt idx="52">
                  <c:v>1.005201483398219E-2</c:v>
                </c:pt>
                <c:pt idx="53">
                  <c:v>1.2510279691107372E-2</c:v>
                </c:pt>
                <c:pt idx="54">
                  <c:v>1.347266423091808E-2</c:v>
                </c:pt>
                <c:pt idx="55">
                  <c:v>1.5223088285211472E-2</c:v>
                </c:pt>
                <c:pt idx="56">
                  <c:v>1.5826322072846444E-2</c:v>
                </c:pt>
                <c:pt idx="57">
                  <c:v>1.5974515344375266E-2</c:v>
                </c:pt>
                <c:pt idx="58">
                  <c:v>1.79951741879271E-2</c:v>
                </c:pt>
                <c:pt idx="59">
                  <c:v>1.8354324940102838E-2</c:v>
                </c:pt>
                <c:pt idx="60">
                  <c:v>1.8424062950234049E-2</c:v>
                </c:pt>
                <c:pt idx="61">
                  <c:v>2.1370493878277705E-2</c:v>
                </c:pt>
                <c:pt idx="62">
                  <c:v>2.3957774054145627E-2</c:v>
                </c:pt>
                <c:pt idx="63">
                  <c:v>2.7191874273980527E-2</c:v>
                </c:pt>
                <c:pt idx="64">
                  <c:v>2.9594348723000739E-2</c:v>
                </c:pt>
                <c:pt idx="65">
                  <c:v>3.0197582510635711E-2</c:v>
                </c:pt>
                <c:pt idx="66">
                  <c:v>3.2973155313857902E-2</c:v>
                </c:pt>
                <c:pt idx="67">
                  <c:v>3.528497034970754E-2</c:v>
                </c:pt>
                <c:pt idx="68">
                  <c:v>3.5480236778074936E-2</c:v>
                </c:pt>
                <c:pt idx="69">
                  <c:v>3.5495927830354455E-2</c:v>
                </c:pt>
                <c:pt idx="70">
                  <c:v>3.5658068703909515E-2</c:v>
                </c:pt>
                <c:pt idx="71">
                  <c:v>4.2431372937903368E-2</c:v>
                </c:pt>
                <c:pt idx="72">
                  <c:v>4.4328246813472305E-2</c:v>
                </c:pt>
                <c:pt idx="73">
                  <c:v>4.4343937865751824E-2</c:v>
                </c:pt>
                <c:pt idx="74">
                  <c:v>4.6613910095522737E-2</c:v>
                </c:pt>
                <c:pt idx="75">
                  <c:v>3.841795045485219E-2</c:v>
                </c:pt>
                <c:pt idx="76">
                  <c:v>4.9776528854973148E-2</c:v>
                </c:pt>
                <c:pt idx="77">
                  <c:v>4.9776528854973148E-2</c:v>
                </c:pt>
                <c:pt idx="78">
                  <c:v>4.9776528854973148E-2</c:v>
                </c:pt>
                <c:pt idx="79">
                  <c:v>5.235857868008123E-2</c:v>
                </c:pt>
                <c:pt idx="80">
                  <c:v>5.235857868008123E-2</c:v>
                </c:pt>
                <c:pt idx="81">
                  <c:v>5.235857868008123E-2</c:v>
                </c:pt>
                <c:pt idx="82">
                  <c:v>5.4755822778341602E-2</c:v>
                </c:pt>
                <c:pt idx="83">
                  <c:v>5.4755822778341602E-2</c:v>
                </c:pt>
                <c:pt idx="84">
                  <c:v>5.4755822778341602E-2</c:v>
                </c:pt>
                <c:pt idx="85">
                  <c:v>5.4755822778341602E-2</c:v>
                </c:pt>
                <c:pt idx="86">
                  <c:v>5.5521197439531642E-2</c:v>
                </c:pt>
                <c:pt idx="87">
                  <c:v>5.5521197439531642E-2</c:v>
                </c:pt>
                <c:pt idx="88">
                  <c:v>5.5521197439531642E-2</c:v>
                </c:pt>
                <c:pt idx="89">
                  <c:v>5.5219580545714152E-2</c:v>
                </c:pt>
                <c:pt idx="90">
                  <c:v>5.5219580545714152E-2</c:v>
                </c:pt>
                <c:pt idx="91">
                  <c:v>5.5219580545714152E-2</c:v>
                </c:pt>
                <c:pt idx="92">
                  <c:v>5.5219580545714152E-2</c:v>
                </c:pt>
                <c:pt idx="93">
                  <c:v>6.0824773110010222E-2</c:v>
                </c:pt>
                <c:pt idx="94">
                  <c:v>6.0824773110010222E-2</c:v>
                </c:pt>
                <c:pt idx="95">
                  <c:v>6.1142081056107231E-2</c:v>
                </c:pt>
                <c:pt idx="96">
                  <c:v>6.1142081056107231E-2</c:v>
                </c:pt>
                <c:pt idx="97">
                  <c:v>6.3330111123973964E-2</c:v>
                </c:pt>
                <c:pt idx="98">
                  <c:v>6.3330111123973964E-2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6D3-4153-96B2-B29E6167B241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5'!$F$21:$F$974</c:f>
              <c:numCache>
                <c:formatCode>General</c:formatCode>
                <c:ptCount val="954"/>
                <c:pt idx="0">
                  <c:v>-47435.5</c:v>
                </c:pt>
                <c:pt idx="1">
                  <c:v>-47427</c:v>
                </c:pt>
                <c:pt idx="2">
                  <c:v>-47425</c:v>
                </c:pt>
                <c:pt idx="3">
                  <c:v>-47424.5</c:v>
                </c:pt>
                <c:pt idx="4">
                  <c:v>-47407</c:v>
                </c:pt>
                <c:pt idx="5">
                  <c:v>-47400.5</c:v>
                </c:pt>
                <c:pt idx="6">
                  <c:v>-47371.5</c:v>
                </c:pt>
                <c:pt idx="7">
                  <c:v>-47291.5</c:v>
                </c:pt>
                <c:pt idx="8">
                  <c:v>-46559.5</c:v>
                </c:pt>
                <c:pt idx="9">
                  <c:v>-46555</c:v>
                </c:pt>
                <c:pt idx="10">
                  <c:v>-46513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5'!$U$21:$U$974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D3-4153-96B2-B29E6167B241}"/>
            </c:ext>
          </c:extLst>
        </c:ser>
        <c:ser>
          <c:idx val="9"/>
          <c:order val="9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5'!$AX$2:$AX$126</c:f>
              <c:numCache>
                <c:formatCode>General</c:formatCode>
                <c:ptCount val="125"/>
                <c:pt idx="0">
                  <c:v>-1.0420533691354283</c:v>
                </c:pt>
                <c:pt idx="1">
                  <c:v>-0.96076232882940449</c:v>
                </c:pt>
                <c:pt idx="2">
                  <c:v>-0.88223230986576606</c:v>
                </c:pt>
                <c:pt idx="3">
                  <c:v>-0.80659129624684855</c:v>
                </c:pt>
                <c:pt idx="4">
                  <c:v>-0.73396282130203483</c:v>
                </c:pt>
                <c:pt idx="5">
                  <c:v>-0.66446439078572805</c:v>
                </c:pt>
                <c:pt idx="6">
                  <c:v>-0.59820575309048252</c:v>
                </c:pt>
                <c:pt idx="7">
                  <c:v>-0.53528703712024672</c:v>
                </c:pt>
                <c:pt idx="8">
                  <c:v>-0.4757967891090441</c:v>
                </c:pt>
                <c:pt idx="9">
                  <c:v>-0.41980995140445393</c:v>
                </c:pt>
                <c:pt idx="10">
                  <c:v>-0.36738583830427263</c:v>
                </c:pt>
                <c:pt idx="11">
                  <c:v>-0.31856617552197836</c:v>
                </c:pt>
                <c:pt idx="12">
                  <c:v>-0.27337327961575147</c:v>
                </c:pt>
                <c:pt idx="13">
                  <c:v>-0.23180846044839665</c:v>
                </c:pt>
                <c:pt idx="14">
                  <c:v>-0.19385073213332826</c:v>
                </c:pt>
                <c:pt idx="15">
                  <c:v>-0.15945591480738158</c:v>
                </c:pt>
                <c:pt idx="16">
                  <c:v>-0.12855620016750058</c:v>
                </c:pt>
                <c:pt idx="17">
                  <c:v>-0.10106023780225443</c:v>
                </c:pt>
                <c:pt idx="18">
                  <c:v>-7.6853777455441252E-2</c:v>
                </c:pt>
                <c:pt idx="19">
                  <c:v>-5.5800875778971859E-2</c:v>
                </c:pt>
                <c:pt idx="20">
                  <c:v>-3.7745646884321887E-2</c:v>
                </c:pt>
                <c:pt idx="21">
                  <c:v>-2.251450661590923E-2</c:v>
                </c:pt>
                <c:pt idx="22">
                  <c:v>-9.9188336677148436E-3</c:v>
                </c:pt>
                <c:pt idx="23">
                  <c:v>2.4205101880150903E-4</c:v>
                </c:pt>
                <c:pt idx="24">
                  <c:v>8.1776997198863277E-3</c:v>
                </c:pt>
                <c:pt idx="25">
                  <c:v>1.4103267733103234E-2</c:v>
                </c:pt>
                <c:pt idx="26">
                  <c:v>1.8236274890735163E-2</c:v>
                </c:pt>
                <c:pt idx="27">
                  <c:v>2.0793506370976329E-2</c:v>
                </c:pt>
                <c:pt idx="28">
                  <c:v>2.198814444932657E-2</c:v>
                </c:pt>
                <c:pt idx="29">
                  <c:v>2.2027202725032641E-2</c:v>
                </c:pt>
                <c:pt idx="30">
                  <c:v>2.1109312254325809E-2</c:v>
                </c:pt>
                <c:pt idx="31">
                  <c:v>1.9422886962912334E-2</c:v>
                </c:pt>
                <c:pt idx="32">
                  <c:v>1.7144675384190511E-2</c:v>
                </c:pt>
                <c:pt idx="33">
                  <c:v>1.4438688387300724E-2</c:v>
                </c:pt>
                <c:pt idx="34">
                  <c:v>1.1455478816153608E-2</c:v>
                </c:pt>
                <c:pt idx="35">
                  <c:v>8.3317390794564739E-3</c:v>
                </c:pt>
                <c:pt idx="36">
                  <c:v>5.1901765530497079E-3</c:v>
                </c:pt>
                <c:pt idx="37">
                  <c:v>2.1396237522801342E-3</c:v>
                </c:pt>
                <c:pt idx="38">
                  <c:v>-7.2465997746123945E-4</c:v>
                </c:pt>
                <c:pt idx="39">
                  <c:v>-3.3205366566551597E-3</c:v>
                </c:pt>
                <c:pt idx="40">
                  <c:v>-5.578425873144055E-3</c:v>
                </c:pt>
                <c:pt idx="41">
                  <c:v>-7.4406629357058884E-3</c:v>
                </c:pt>
                <c:pt idx="42">
                  <c:v>-8.8608083237352586E-3</c:v>
                </c:pt>
                <c:pt idx="43">
                  <c:v>-9.8029330995136332E-3</c:v>
                </c:pt>
                <c:pt idx="44">
                  <c:v>-1.0240900453486856E-2</c:v>
                </c:pt>
                <c:pt idx="45">
                  <c:v>-1.0157659408176256E-2</c:v>
                </c:pt>
                <c:pt idx="46">
                  <c:v>-9.5445630112658275E-3</c:v>
                </c:pt>
                <c:pt idx="47">
                  <c:v>-8.4007201461810954E-3</c:v>
                </c:pt>
                <c:pt idx="48">
                  <c:v>-6.7323873819716273E-3</c:v>
                </c:pt>
                <c:pt idx="49">
                  <c:v>-4.5524050491210777E-3</c:v>
                </c:pt>
                <c:pt idx="50">
                  <c:v>-1.8796799228169569E-3</c:v>
                </c:pt>
                <c:pt idx="51">
                  <c:v>1.2612845298217157E-3</c:v>
                </c:pt>
                <c:pt idx="52">
                  <c:v>4.8408104801103136E-3</c:v>
                </c:pt>
                <c:pt idx="53">
                  <c:v>8.8244216106022622E-3</c:v>
                </c:pt>
                <c:pt idx="54">
                  <c:v>1.3173174092667883E-2</c:v>
                </c:pt>
                <c:pt idx="55">
                  <c:v>1.7843944647255361E-2</c:v>
                </c:pt>
                <c:pt idx="56">
                  <c:v>2.2789677941098208E-2</c:v>
                </c:pt>
                <c:pt idx="57">
                  <c:v>2.7959595736321619E-2</c:v>
                </c:pt>
                <c:pt idx="58">
                  <c:v>3.3299370298020881E-2</c:v>
                </c:pt>
                <c:pt idx="59">
                  <c:v>3.8751264596599222E-2</c:v>
                </c:pt>
                <c:pt idx="60">
                  <c:v>4.4254241840172182E-2</c:v>
                </c:pt>
                <c:pt idx="61">
                  <c:v>4.9744046854571733E-2</c:v>
                </c:pt>
                <c:pt idx="62">
                  <c:v>5.5153261809033793E-2</c:v>
                </c:pt>
                <c:pt idx="63">
                  <c:v>6.0411338776994533E-2</c:v>
                </c:pt>
                <c:pt idx="64">
                  <c:v>6.5444611634321331E-2</c:v>
                </c:pt>
                <c:pt idx="65">
                  <c:v>7.0176289841409029E-2</c:v>
                </c:pt>
                <c:pt idx="66">
                  <c:v>7.4526436739711821E-2</c:v>
                </c:pt>
                <c:pt idx="67">
                  <c:v>7.8411935125889898E-2</c:v>
                </c:pt>
                <c:pt idx="68">
                  <c:v>8.1746443056006771E-2</c:v>
                </c:pt>
                <c:pt idx="69">
                  <c:v>8.4440343086198494E-2</c:v>
                </c:pt>
                <c:pt idx="70">
                  <c:v>8.6400688482859506E-2</c:v>
                </c:pt>
                <c:pt idx="71">
                  <c:v>8.7731970052864788E-2</c:v>
                </c:pt>
                <c:pt idx="72">
                  <c:v>8.4928293066510396E-2</c:v>
                </c:pt>
                <c:pt idx="73">
                  <c:v>8.1706882854762519E-2</c:v>
                </c:pt>
                <c:pt idx="74">
                  <c:v>7.7122036247702849E-2</c:v>
                </c:pt>
                <c:pt idx="75">
                  <c:v>7.1056712352841417E-2</c:v>
                </c:pt>
                <c:pt idx="76">
                  <c:v>6.339060171450786E-2</c:v>
                </c:pt>
                <c:pt idx="77">
                  <c:v>5.4000301319703042E-2</c:v>
                </c:pt>
                <c:pt idx="78">
                  <c:v>4.2759558939325953E-2</c:v>
                </c:pt>
                <c:pt idx="79">
                  <c:v>2.9539599193875693E-2</c:v>
                </c:pt>
                <c:pt idx="80">
                  <c:v>1.4209544545944419E-2</c:v>
                </c:pt>
                <c:pt idx="81">
                  <c:v>-3.363055029618367E-3</c:v>
                </c:pt>
                <c:pt idx="82">
                  <c:v>-2.3311569799186083E-2</c:v>
                </c:pt>
                <c:pt idx="83">
                  <c:v>-4.5769501966162973E-2</c:v>
                </c:pt>
                <c:pt idx="84">
                  <c:v>-7.0869549000803334E-2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6D3-4153-96B2-B29E6167B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00384"/>
        <c:axId val="1"/>
      </c:scatterChart>
      <c:valAx>
        <c:axId val="722900384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068126317795751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00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4327532053954"/>
          <c:y val="0.92934782608695654"/>
          <c:w val="0.8124060816149871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041733547351525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25200642054575"/>
          <c:y val="0.13913082860855019"/>
          <c:w val="0.8057784911717496"/>
          <c:h val="0.64927720017323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(2)'!$D$21:$D$211</c:f>
                <c:numCache>
                  <c:formatCode>General</c:formatCode>
                  <c:ptCount val="19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 (2)'!$H$21:$H$971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75-4DE3-8F8D-E3F06CAB917C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(2)'!$I$21:$I$971</c:f>
              <c:numCache>
                <c:formatCode>General</c:formatCode>
                <c:ptCount val="951"/>
                <c:pt idx="35">
                  <c:v>2.9362000001128763E-2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75-4DE3-8F8D-E3F06CAB917C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(2)'!$J$21:$J$971</c:f>
              <c:numCache>
                <c:formatCode>General</c:formatCode>
                <c:ptCount val="951"/>
                <c:pt idx="0">
                  <c:v>-2.8331000001344364E-2</c:v>
                </c:pt>
                <c:pt idx="1">
                  <c:v>-3.0087999999523163E-2</c:v>
                </c:pt>
                <c:pt idx="2">
                  <c:v>-2.7814000000944361E-2</c:v>
                </c:pt>
                <c:pt idx="3">
                  <c:v>-1.4293000000179745E-2</c:v>
                </c:pt>
                <c:pt idx="4">
                  <c:v>-1.4059000000997912E-2</c:v>
                </c:pt>
                <c:pt idx="6">
                  <c:v>-1.3258999999379739E-2</c:v>
                </c:pt>
                <c:pt idx="7">
                  <c:v>1.6240000040852465E-3</c:v>
                </c:pt>
                <c:pt idx="8">
                  <c:v>3.3670000048005022E-3</c:v>
                </c:pt>
                <c:pt idx="9">
                  <c:v>5.0750000009429641E-3</c:v>
                </c:pt>
                <c:pt idx="10">
                  <c:v>2.2099999987403862E-3</c:v>
                </c:pt>
                <c:pt idx="11">
                  <c:v>1.817999997001607E-3</c:v>
                </c:pt>
                <c:pt idx="12">
                  <c:v>2.8260000035515986E-3</c:v>
                </c:pt>
                <c:pt idx="13">
                  <c:v>4.0609999996377155E-3</c:v>
                </c:pt>
                <c:pt idx="14">
                  <c:v>3.4690000029513612E-3</c:v>
                </c:pt>
                <c:pt idx="15">
                  <c:v>1.4040000023669563E-3</c:v>
                </c:pt>
                <c:pt idx="16">
                  <c:v>1.9119999997201376E-3</c:v>
                </c:pt>
                <c:pt idx="17">
                  <c:v>4.6549999970011413E-3</c:v>
                </c:pt>
                <c:pt idx="19">
                  <c:v>1.0891000005358364E-2</c:v>
                </c:pt>
                <c:pt idx="30">
                  <c:v>9.9799999588867649E-4</c:v>
                </c:pt>
                <c:pt idx="33">
                  <c:v>3.9520999998785555E-2</c:v>
                </c:pt>
                <c:pt idx="34">
                  <c:v>1.7397999996319413E-2</c:v>
                </c:pt>
                <c:pt idx="36">
                  <c:v>2.8200000000651926E-2</c:v>
                </c:pt>
                <c:pt idx="37">
                  <c:v>3.1672999997681472E-2</c:v>
                </c:pt>
                <c:pt idx="38">
                  <c:v>3.2632000002195127E-2</c:v>
                </c:pt>
                <c:pt idx="41">
                  <c:v>3.77680000019609E-2</c:v>
                </c:pt>
                <c:pt idx="43">
                  <c:v>4.8179999997955747E-2</c:v>
                </c:pt>
                <c:pt idx="44">
                  <c:v>4.222200000367593E-2</c:v>
                </c:pt>
                <c:pt idx="45">
                  <c:v>4.2716999996628147E-2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75-4DE3-8F8D-E3F06CAB917C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(2)'!$K$21:$K$971</c:f>
              <c:numCache>
                <c:formatCode>General</c:formatCode>
                <c:ptCount val="951"/>
                <c:pt idx="5">
                  <c:v>-1.3658999996550847E-2</c:v>
                </c:pt>
                <c:pt idx="18">
                  <c:v>1.0691000003134832E-2</c:v>
                </c:pt>
                <c:pt idx="21">
                  <c:v>4.2899999971268699E-3</c:v>
                </c:pt>
                <c:pt idx="23">
                  <c:v>8.6010000013629906E-3</c:v>
                </c:pt>
                <c:pt idx="24">
                  <c:v>8.1650000065565109E-3</c:v>
                </c:pt>
                <c:pt idx="25">
                  <c:v>6.0999999986961484E-3</c:v>
                </c:pt>
                <c:pt idx="26">
                  <c:v>6.6080000033252873E-3</c:v>
                </c:pt>
                <c:pt idx="27">
                  <c:v>5.2990000040153973E-3</c:v>
                </c:pt>
                <c:pt idx="28">
                  <c:v>1.803999999538064E-3</c:v>
                </c:pt>
                <c:pt idx="29">
                  <c:v>8.9799999841488898E-4</c:v>
                </c:pt>
                <c:pt idx="31">
                  <c:v>1.8280000003869645E-3</c:v>
                </c:pt>
                <c:pt idx="32">
                  <c:v>2.033000004303176E-3</c:v>
                </c:pt>
                <c:pt idx="39">
                  <c:v>3.3055000007152557E-2</c:v>
                </c:pt>
                <c:pt idx="40">
                  <c:v>3.3498000004328787E-2</c:v>
                </c:pt>
                <c:pt idx="42">
                  <c:v>4.2472000000998378E-2</c:v>
                </c:pt>
                <c:pt idx="46">
                  <c:v>3.7110000004759058E-2</c:v>
                </c:pt>
                <c:pt idx="47">
                  <c:v>4.3372000000090338E-2</c:v>
                </c:pt>
                <c:pt idx="48">
                  <c:v>4.3451999998069368E-2</c:v>
                </c:pt>
                <c:pt idx="49">
                  <c:v>4.988200000661891E-2</c:v>
                </c:pt>
                <c:pt idx="50">
                  <c:v>6.3350000003993046E-2</c:v>
                </c:pt>
                <c:pt idx="51">
                  <c:v>6.7334999999729916E-2</c:v>
                </c:pt>
                <c:pt idx="52">
                  <c:v>6.9140999999945052E-2</c:v>
                </c:pt>
                <c:pt idx="53">
                  <c:v>7.1382999994966667E-2</c:v>
                </c:pt>
                <c:pt idx="54">
                  <c:v>7.986700000037672E-2</c:v>
                </c:pt>
                <c:pt idx="55">
                  <c:v>9.016900000278838E-2</c:v>
                </c:pt>
                <c:pt idx="56">
                  <c:v>8.9093000002321787E-2</c:v>
                </c:pt>
                <c:pt idx="57">
                  <c:v>8.2836000001407228E-2</c:v>
                </c:pt>
                <c:pt idx="58">
                  <c:v>8.9446999998472165E-2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75-4DE3-8F8D-E3F06CAB917C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(2)'!$L$21:$L$971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75-4DE3-8F8D-E3F06CAB917C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(2)'!$M$21:$M$971</c:f>
              <c:numCache>
                <c:formatCode>General</c:formatCode>
                <c:ptCount val="9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75-4DE3-8F8D-E3F06CAB917C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Yang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'A (2)'!$D$21:$D$971</c:f>
                <c:numCache>
                  <c:formatCode>General</c:formatCode>
                  <c:ptCount val="95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4.0000000000000002E-4</c:v>
                  </c:pt>
                  <c:pt idx="25">
                    <c:v>4.0000000000000002E-4</c:v>
                  </c:pt>
                  <c:pt idx="26">
                    <c:v>4.0000000000000002E-4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5.0000000000000001E-4</c:v>
                  </c:pt>
                  <c:pt idx="40">
                    <c:v>4.0000000000000002E-4</c:v>
                  </c:pt>
                  <c:pt idx="41">
                    <c:v>0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1.1000000000000001E-3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4.0000000000000002E-4</c:v>
                  </c:pt>
                  <c:pt idx="53">
                    <c:v>6.9999999999999999E-4</c:v>
                  </c:pt>
                  <c:pt idx="54">
                    <c:v>2.9999999999999997E-4</c:v>
                  </c:pt>
                  <c:pt idx="55">
                    <c:v>2.0000000000000001E-4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(2)'!$N$21:$N$971</c:f>
              <c:numCache>
                <c:formatCode>General</c:formatCode>
                <c:ptCount val="951"/>
                <c:pt idx="0">
                  <c:v>-2.8331000001344364E-2</c:v>
                </c:pt>
                <c:pt idx="1">
                  <c:v>-3.0087999999523163E-2</c:v>
                </c:pt>
                <c:pt idx="2">
                  <c:v>-2.7814000000944361E-2</c:v>
                </c:pt>
                <c:pt idx="3">
                  <c:v>-1.4293000000179745E-2</c:v>
                </c:pt>
                <c:pt idx="5">
                  <c:v>-1.3658999996550847E-2</c:v>
                </c:pt>
                <c:pt idx="7">
                  <c:v>1.6240000040852465E-3</c:v>
                </c:pt>
                <c:pt idx="8">
                  <c:v>3.3670000048005022E-3</c:v>
                </c:pt>
                <c:pt idx="9">
                  <c:v>5.0750000009429641E-3</c:v>
                </c:pt>
                <c:pt idx="10">
                  <c:v>2.2099999987403862E-3</c:v>
                </c:pt>
                <c:pt idx="11">
                  <c:v>1.817999997001607E-3</c:v>
                </c:pt>
                <c:pt idx="12">
                  <c:v>2.8260000035515986E-3</c:v>
                </c:pt>
                <c:pt idx="13">
                  <c:v>4.0609999996377155E-3</c:v>
                </c:pt>
                <c:pt idx="14">
                  <c:v>3.4690000029513612E-3</c:v>
                </c:pt>
                <c:pt idx="15">
                  <c:v>1.4040000023669563E-3</c:v>
                </c:pt>
                <c:pt idx="16">
                  <c:v>1.9119999997201376E-3</c:v>
                </c:pt>
                <c:pt idx="17">
                  <c:v>4.6549999970011413E-3</c:v>
                </c:pt>
                <c:pt idx="18">
                  <c:v>1.0691000003134832E-2</c:v>
                </c:pt>
                <c:pt idx="21">
                  <c:v>4.2899999971268699E-3</c:v>
                </c:pt>
                <c:pt idx="23">
                  <c:v>8.6010000013629906E-3</c:v>
                </c:pt>
                <c:pt idx="24">
                  <c:v>8.1650000065565109E-3</c:v>
                </c:pt>
                <c:pt idx="25">
                  <c:v>6.0999999986961484E-3</c:v>
                </c:pt>
                <c:pt idx="26">
                  <c:v>6.6080000033252873E-3</c:v>
                </c:pt>
                <c:pt idx="27">
                  <c:v>5.2990000040153973E-3</c:v>
                </c:pt>
                <c:pt idx="28">
                  <c:v>1.803999999538064E-3</c:v>
                </c:pt>
                <c:pt idx="29">
                  <c:v>8.9799999841488898E-4</c:v>
                </c:pt>
                <c:pt idx="31">
                  <c:v>1.8280000003869645E-3</c:v>
                </c:pt>
                <c:pt idx="32">
                  <c:v>2.033000004303176E-3</c:v>
                </c:pt>
                <c:pt idx="39">
                  <c:v>3.3055000007152557E-2</c:v>
                </c:pt>
                <c:pt idx="40">
                  <c:v>3.3498000004328787E-2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75-4DE3-8F8D-E3F06CAB917C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(2)'!$O$21:$O$971</c:f>
              <c:numCache>
                <c:formatCode>General</c:formatCode>
                <c:ptCount val="951"/>
                <c:pt idx="0">
                  <c:v>-1.917076938819948E-2</c:v>
                </c:pt>
                <c:pt idx="1">
                  <c:v>-1.916047341674024E-2</c:v>
                </c:pt>
                <c:pt idx="2">
                  <c:v>-1.9089545613354349E-2</c:v>
                </c:pt>
                <c:pt idx="3">
                  <c:v>-1.7232838760204434E-2</c:v>
                </c:pt>
                <c:pt idx="4">
                  <c:v>-1.5468795650187689E-2</c:v>
                </c:pt>
                <c:pt idx="5">
                  <c:v>-1.5468795650187689E-2</c:v>
                </c:pt>
                <c:pt idx="6">
                  <c:v>-1.5468795650187689E-2</c:v>
                </c:pt>
                <c:pt idx="7">
                  <c:v>-7.9996403549222467E-3</c:v>
                </c:pt>
                <c:pt idx="8">
                  <c:v>-7.9893443834630068E-3</c:v>
                </c:pt>
                <c:pt idx="9">
                  <c:v>-7.9847683961477879E-3</c:v>
                </c:pt>
                <c:pt idx="10">
                  <c:v>-7.9790484120037634E-3</c:v>
                </c:pt>
                <c:pt idx="11">
                  <c:v>-7.9744724246885446E-3</c:v>
                </c:pt>
                <c:pt idx="12">
                  <c:v>-7.9698964373733257E-3</c:v>
                </c:pt>
                <c:pt idx="13">
                  <c:v>-7.9641764532293047E-3</c:v>
                </c:pt>
                <c:pt idx="14">
                  <c:v>-7.9596004659140858E-3</c:v>
                </c:pt>
                <c:pt idx="15">
                  <c:v>-7.9538804817700613E-3</c:v>
                </c:pt>
                <c:pt idx="16">
                  <c:v>-7.9493044944548424E-3</c:v>
                </c:pt>
                <c:pt idx="17">
                  <c:v>-7.9390085229956026E-3</c:v>
                </c:pt>
                <c:pt idx="18">
                  <c:v>6.8963423529428665E-3</c:v>
                </c:pt>
                <c:pt idx="19">
                  <c:v>6.8963423529428665E-3</c:v>
                </c:pt>
                <c:pt idx="20">
                  <c:v>8.8811768509189041E-3</c:v>
                </c:pt>
                <c:pt idx="21">
                  <c:v>8.8834648445765135E-3</c:v>
                </c:pt>
                <c:pt idx="22">
                  <c:v>8.9875685559977353E-3</c:v>
                </c:pt>
                <c:pt idx="23">
                  <c:v>8.989856549655343E-3</c:v>
                </c:pt>
                <c:pt idx="24">
                  <c:v>1.2344055251710525E-2</c:v>
                </c:pt>
                <c:pt idx="25">
                  <c:v>1.2349775235854548E-2</c:v>
                </c:pt>
                <c:pt idx="26">
                  <c:v>1.2354351223169767E-2</c:v>
                </c:pt>
                <c:pt idx="27">
                  <c:v>1.2506502801400783E-2</c:v>
                </c:pt>
                <c:pt idx="28">
                  <c:v>1.4125258314159337E-2</c:v>
                </c:pt>
                <c:pt idx="29">
                  <c:v>1.4150426244393039E-2</c:v>
                </c:pt>
                <c:pt idx="30">
                  <c:v>1.4150426244393039E-2</c:v>
                </c:pt>
                <c:pt idx="31">
                  <c:v>1.6083780885072868E-2</c:v>
                </c:pt>
                <c:pt idx="32">
                  <c:v>1.62153405203854E-2</c:v>
                </c:pt>
                <c:pt idx="33">
                  <c:v>4.2005605028957026E-2</c:v>
                </c:pt>
                <c:pt idx="34">
                  <c:v>4.217834855010652E-2</c:v>
                </c:pt>
                <c:pt idx="35">
                  <c:v>4.3130153911671978E-2</c:v>
                </c:pt>
                <c:pt idx="36">
                  <c:v>4.3924087710862397E-2</c:v>
                </c:pt>
                <c:pt idx="37">
                  <c:v>4.4151743079794512E-2</c:v>
                </c:pt>
                <c:pt idx="38">
                  <c:v>4.5887186269091149E-2</c:v>
                </c:pt>
                <c:pt idx="39">
                  <c:v>4.594324211370257E-2</c:v>
                </c:pt>
                <c:pt idx="40">
                  <c:v>4.595353808516181E-2</c:v>
                </c:pt>
                <c:pt idx="41">
                  <c:v>4.7566573613776336E-2</c:v>
                </c:pt>
                <c:pt idx="42">
                  <c:v>4.8198059863276493E-2</c:v>
                </c:pt>
                <c:pt idx="43">
                  <c:v>4.9346632679396346E-2</c:v>
                </c:pt>
                <c:pt idx="44">
                  <c:v>4.9742455582162753E-2</c:v>
                </c:pt>
                <c:pt idx="45">
                  <c:v>4.9839695312611149E-2</c:v>
                </c:pt>
                <c:pt idx="46">
                  <c:v>5.1165587637195711E-2</c:v>
                </c:pt>
                <c:pt idx="47">
                  <c:v>5.1401250983929475E-2</c:v>
                </c:pt>
                <c:pt idx="48">
                  <c:v>5.1447010857081657E-2</c:v>
                </c:pt>
                <c:pt idx="49">
                  <c:v>5.3380365497761484E-2</c:v>
                </c:pt>
                <c:pt idx="50">
                  <c:v>5.5078056791707561E-2</c:v>
                </c:pt>
                <c:pt idx="51">
                  <c:v>5.7200170909140147E-2</c:v>
                </c:pt>
                <c:pt idx="52">
                  <c:v>5.8776598539232935E-2</c:v>
                </c:pt>
                <c:pt idx="53">
                  <c:v>5.9172421441999329E-2</c:v>
                </c:pt>
                <c:pt idx="54">
                  <c:v>6.0993664393456312E-2</c:v>
                </c:pt>
                <c:pt idx="55">
                  <c:v>6.2510604188451252E-2</c:v>
                </c:pt>
                <c:pt idx="56">
                  <c:v>6.2638731833277367E-2</c:v>
                </c:pt>
                <c:pt idx="57">
                  <c:v>6.2649027804736607E-2</c:v>
                </c:pt>
                <c:pt idx="58">
                  <c:v>6.2755419509815447E-2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75-4DE3-8F8D-E3F06CAB917C}"/>
            </c:ext>
          </c:extLst>
        </c:ser>
        <c:ser>
          <c:idx val="8"/>
          <c:order val="8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(2)'!$F$21:$F$971</c:f>
              <c:numCache>
                <c:formatCode>General</c:formatCode>
                <c:ptCount val="951"/>
                <c:pt idx="0">
                  <c:v>-13776.5</c:v>
                </c:pt>
                <c:pt idx="1">
                  <c:v>-13772</c:v>
                </c:pt>
                <c:pt idx="2">
                  <c:v>-13741</c:v>
                </c:pt>
                <c:pt idx="3">
                  <c:v>-12929.5</c:v>
                </c:pt>
                <c:pt idx="4">
                  <c:v>-12158.5</c:v>
                </c:pt>
                <c:pt idx="5">
                  <c:v>-12158.5</c:v>
                </c:pt>
                <c:pt idx="6">
                  <c:v>-12158.5</c:v>
                </c:pt>
                <c:pt idx="7">
                  <c:v>-8894</c:v>
                </c:pt>
                <c:pt idx="8">
                  <c:v>-8889.5</c:v>
                </c:pt>
                <c:pt idx="9">
                  <c:v>-8887.5</c:v>
                </c:pt>
                <c:pt idx="10">
                  <c:v>-8885</c:v>
                </c:pt>
                <c:pt idx="11">
                  <c:v>-8883</c:v>
                </c:pt>
                <c:pt idx="12">
                  <c:v>-8881</c:v>
                </c:pt>
                <c:pt idx="13">
                  <c:v>-8878.5</c:v>
                </c:pt>
                <c:pt idx="14">
                  <c:v>-8876.5</c:v>
                </c:pt>
                <c:pt idx="15">
                  <c:v>-8874</c:v>
                </c:pt>
                <c:pt idx="16">
                  <c:v>-8872</c:v>
                </c:pt>
                <c:pt idx="17">
                  <c:v>-8867.5</c:v>
                </c:pt>
                <c:pt idx="18">
                  <c:v>-2383.5</c:v>
                </c:pt>
                <c:pt idx="19">
                  <c:v>-2383.5</c:v>
                </c:pt>
                <c:pt idx="20">
                  <c:v>-1516</c:v>
                </c:pt>
                <c:pt idx="21">
                  <c:v>-1515</c:v>
                </c:pt>
                <c:pt idx="22">
                  <c:v>-1469.5</c:v>
                </c:pt>
                <c:pt idx="23">
                  <c:v>-1468.5</c:v>
                </c:pt>
                <c:pt idx="24">
                  <c:v>-2.5</c:v>
                </c:pt>
                <c:pt idx="25">
                  <c:v>0</c:v>
                </c:pt>
                <c:pt idx="26">
                  <c:v>2</c:v>
                </c:pt>
                <c:pt idx="27">
                  <c:v>68.5</c:v>
                </c:pt>
                <c:pt idx="28">
                  <c:v>776</c:v>
                </c:pt>
                <c:pt idx="29">
                  <c:v>787</c:v>
                </c:pt>
                <c:pt idx="30">
                  <c:v>787</c:v>
                </c:pt>
                <c:pt idx="31">
                  <c:v>1632</c:v>
                </c:pt>
                <c:pt idx="32">
                  <c:v>1689.5</c:v>
                </c:pt>
                <c:pt idx="33">
                  <c:v>12961.5</c:v>
                </c:pt>
                <c:pt idx="34">
                  <c:v>13037</c:v>
                </c:pt>
                <c:pt idx="35">
                  <c:v>13453</c:v>
                </c:pt>
                <c:pt idx="36">
                  <c:v>13800</c:v>
                </c:pt>
                <c:pt idx="37">
                  <c:v>13899.5</c:v>
                </c:pt>
                <c:pt idx="38">
                  <c:v>14658</c:v>
                </c:pt>
                <c:pt idx="39">
                  <c:v>14682.5</c:v>
                </c:pt>
                <c:pt idx="40">
                  <c:v>14687</c:v>
                </c:pt>
                <c:pt idx="41">
                  <c:v>15392</c:v>
                </c:pt>
                <c:pt idx="42">
                  <c:v>15668</c:v>
                </c:pt>
                <c:pt idx="43">
                  <c:v>16170</c:v>
                </c:pt>
                <c:pt idx="44">
                  <c:v>16343</c:v>
                </c:pt>
                <c:pt idx="45">
                  <c:v>16385.5</c:v>
                </c:pt>
                <c:pt idx="46">
                  <c:v>16965</c:v>
                </c:pt>
                <c:pt idx="47">
                  <c:v>17068</c:v>
                </c:pt>
                <c:pt idx="48">
                  <c:v>17088</c:v>
                </c:pt>
                <c:pt idx="49">
                  <c:v>17933</c:v>
                </c:pt>
                <c:pt idx="50">
                  <c:v>18675</c:v>
                </c:pt>
                <c:pt idx="51">
                  <c:v>19602.5</c:v>
                </c:pt>
                <c:pt idx="52">
                  <c:v>20291.5</c:v>
                </c:pt>
                <c:pt idx="53">
                  <c:v>20464.5</c:v>
                </c:pt>
                <c:pt idx="54">
                  <c:v>21260.5</c:v>
                </c:pt>
                <c:pt idx="55">
                  <c:v>21923.5</c:v>
                </c:pt>
                <c:pt idx="56">
                  <c:v>21979.5</c:v>
                </c:pt>
                <c:pt idx="57">
                  <c:v>21984</c:v>
                </c:pt>
                <c:pt idx="58">
                  <c:v>22030.5</c:v>
                </c:pt>
              </c:numCache>
            </c:numRef>
          </c:xVal>
          <c:yVal>
            <c:numRef>
              <c:f>'A (2)'!$R$21:$R$971</c:f>
              <c:numCache>
                <c:formatCode>General</c:formatCode>
                <c:ptCount val="951"/>
                <c:pt idx="20">
                  <c:v>-4.5963999997184146E-2</c:v>
                </c:pt>
                <c:pt idx="22">
                  <c:v>-4.1652999992948025E-2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75-4DE3-8F8D-E3F06CAB917C}"/>
            </c:ext>
          </c:extLst>
        </c:ser>
        <c:ser>
          <c:idx val="9"/>
          <c:order val="9"/>
          <c:tx>
            <c:strRef>
              <c:f>'A (2)'!$Z$1</c:f>
              <c:strCache>
                <c:ptCount val="1"/>
                <c:pt idx="0">
                  <c:v>Q+S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(2)'!$Y$2:$Y$26</c:f>
              <c:numCache>
                <c:formatCode>General</c:formatCode>
                <c:ptCount val="25"/>
                <c:pt idx="0">
                  <c:v>-15000</c:v>
                </c:pt>
                <c:pt idx="1">
                  <c:v>-13000</c:v>
                </c:pt>
                <c:pt idx="2">
                  <c:v>-11000</c:v>
                </c:pt>
                <c:pt idx="3">
                  <c:v>-9000</c:v>
                </c:pt>
                <c:pt idx="4">
                  <c:v>-7000</c:v>
                </c:pt>
                <c:pt idx="5">
                  <c:v>-5000</c:v>
                </c:pt>
                <c:pt idx="6">
                  <c:v>-3000</c:v>
                </c:pt>
                <c:pt idx="7">
                  <c:v>-1000</c:v>
                </c:pt>
                <c:pt idx="8">
                  <c:v>1000</c:v>
                </c:pt>
                <c:pt idx="9">
                  <c:v>3000</c:v>
                </c:pt>
                <c:pt idx="10">
                  <c:v>5000</c:v>
                </c:pt>
                <c:pt idx="11">
                  <c:v>7000</c:v>
                </c:pt>
                <c:pt idx="12">
                  <c:v>9000</c:v>
                </c:pt>
                <c:pt idx="13">
                  <c:v>11000</c:v>
                </c:pt>
                <c:pt idx="14">
                  <c:v>13000</c:v>
                </c:pt>
                <c:pt idx="15">
                  <c:v>15000</c:v>
                </c:pt>
                <c:pt idx="16">
                  <c:v>17000</c:v>
                </c:pt>
                <c:pt idx="17">
                  <c:v>19000</c:v>
                </c:pt>
                <c:pt idx="18">
                  <c:v>21000</c:v>
                </c:pt>
                <c:pt idx="19">
                  <c:v>23000</c:v>
                </c:pt>
              </c:numCache>
            </c:numRef>
          </c:xVal>
          <c:yVal>
            <c:numRef>
              <c:f>'A (2)'!$Z$2:$Z$26</c:f>
              <c:numCache>
                <c:formatCode>General</c:formatCode>
                <c:ptCount val="25"/>
                <c:pt idx="0">
                  <c:v>-1.2417147530106074E-2</c:v>
                </c:pt>
                <c:pt idx="1">
                  <c:v>-5.3982046664872857E-3</c:v>
                </c:pt>
                <c:pt idx="2">
                  <c:v>-3.4372357990775787E-4</c:v>
                </c:pt>
                <c:pt idx="3">
                  <c:v>2.9877147456396289E-3</c:v>
                </c:pt>
                <c:pt idx="4">
                  <c:v>4.8871921202964241E-3</c:v>
                </c:pt>
                <c:pt idx="5">
                  <c:v>5.6870633762793159E-3</c:v>
                </c:pt>
                <c:pt idx="6">
                  <c:v>5.7513769947009127E-3</c:v>
                </c:pt>
                <c:pt idx="7">
                  <c:v>5.465382234944886E-3</c:v>
                </c:pt>
                <c:pt idx="8">
                  <c:v>5.2244251997596042E-3</c:v>
                </c:pt>
                <c:pt idx="9">
                  <c:v>5.4225538817745389E-3</c:v>
                </c:pt>
                <c:pt idx="10">
                  <c:v>6.4411606250919795E-3</c:v>
                </c:pt>
                <c:pt idx="11">
                  <c:v>8.6379893572039942E-3</c:v>
                </c:pt>
                <c:pt idx="12">
                  <c:v>1.2336824432806502E-2</c:v>
                </c:pt>
                <c:pt idx="13">
                  <c:v>1.781815828516875E-2</c:v>
                </c:pt>
                <c:pt idx="14">
                  <c:v>2.5311106868811342E-2</c:v>
                </c:pt>
                <c:pt idx="15">
                  <c:v>3.4986805912495755E-2</c:v>
                </c:pt>
                <c:pt idx="16">
                  <c:v>4.6953478320533981E-2</c:v>
                </c:pt>
                <c:pt idx="17">
                  <c:v>6.1253314893372268E-2</c:v>
                </c:pt>
                <c:pt idx="18">
                  <c:v>7.7861258273594205E-2</c:v>
                </c:pt>
                <c:pt idx="19">
                  <c:v>9.6685725167336603E-2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075-4DE3-8F8D-E3F06CAB9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833832"/>
        <c:axId val="1"/>
      </c:scatterChart>
      <c:valAx>
        <c:axId val="46583383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744783306581"/>
              <c:y val="0.84348069534786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64365971107544E-2"/>
              <c:y val="0.3768128114420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833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199036918138041"/>
          <c:y val="0.92464041994750656"/>
          <c:w val="0.8715890850722311"/>
          <c:h val="5.79713188025410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-Eclipse Timing Difference (O-C) Plot</a:t>
            </a:r>
          </a:p>
        </c:rich>
      </c:tx>
      <c:layout>
        <c:manualLayout>
          <c:xMode val="edge"/>
          <c:yMode val="edge"/>
          <c:x val="0.24659622539618251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77162529815834E-2"/>
          <c:y val="0.11331444759206799"/>
          <c:w val="0.87140760286232011"/>
          <c:h val="0.71388101983002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ED-410F-9DCF-BF037F099D53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ED-410F-9DCF-BF037F099D53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ED-410F-9DCF-BF037F099D53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ED-410F-9DCF-BF037F099D53}"/>
            </c:ext>
          </c:extLst>
        </c:ser>
        <c:ser>
          <c:idx val="9"/>
          <c:order val="4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ED-410F-9DCF-BF037F099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30144"/>
        <c:axId val="1"/>
      </c:scatterChart>
      <c:valAx>
        <c:axId val="623630144"/>
        <c:scaling>
          <c:orientation val="minMax"/>
          <c:max val="20000"/>
          <c:min val="-5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502332821105378"/>
              <c:y val="0.9093484419263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99960292406713E-2"/>
              <c:y val="0.380000148706624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3630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46898638426627"/>
          <c:y val="0.92634560906515584"/>
          <c:w val="0.43419062027231464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60642305556553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5141955835962145"/>
          <c:w val="0.81430866852862882"/>
          <c:h val="0.6182965299684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 (3)'!$H$21:$H$975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BF-4688-A980-65DFCECBDB1C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(3)'!$I$21:$I$975</c:f>
              <c:numCache>
                <c:formatCode>General</c:formatCode>
                <c:ptCount val="955"/>
                <c:pt idx="43">
                  <c:v>-1.0860320006031543E-2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BF-4688-A980-65DFCECBDB1C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(3)'!$J$21:$J$975</c:f>
              <c:numCache>
                <c:formatCode>General</c:formatCode>
                <c:ptCount val="955"/>
                <c:pt idx="11">
                  <c:v>-2.7164480008650571E-2</c:v>
                </c:pt>
                <c:pt idx="12">
                  <c:v>-2.8928320003615227E-2</c:v>
                </c:pt>
                <c:pt idx="13">
                  <c:v>-2.6701440001488663E-2</c:v>
                </c:pt>
                <c:pt idx="14">
                  <c:v>-1.4413919998332858E-2</c:v>
                </c:pt>
                <c:pt idx="15">
                  <c:v>-1.5351840003859252E-2</c:v>
                </c:pt>
                <c:pt idx="16">
                  <c:v>-1.4551840002241079E-2</c:v>
                </c:pt>
                <c:pt idx="17">
                  <c:v>-4.6308800010592677E-3</c:v>
                </c:pt>
                <c:pt idx="18">
                  <c:v>-2.8947199971298687E-3</c:v>
                </c:pt>
                <c:pt idx="19">
                  <c:v>-1.1897599979420193E-3</c:v>
                </c:pt>
                <c:pt idx="20">
                  <c:v>-4.0585599999758415E-3</c:v>
                </c:pt>
                <c:pt idx="21">
                  <c:v>-4.4536000059451908E-3</c:v>
                </c:pt>
                <c:pt idx="22">
                  <c:v>-3.4486399963498116E-3</c:v>
                </c:pt>
                <c:pt idx="23">
                  <c:v>-2.217440000094939E-3</c:v>
                </c:pt>
                <c:pt idx="24">
                  <c:v>-2.8124800010118634E-3</c:v>
                </c:pt>
                <c:pt idx="25">
                  <c:v>-4.8812800014275126E-3</c:v>
                </c:pt>
                <c:pt idx="26">
                  <c:v>-4.3763200010289438E-3</c:v>
                </c:pt>
                <c:pt idx="27">
                  <c:v>-1.6401600005337968E-3</c:v>
                </c:pt>
                <c:pt idx="28">
                  <c:v>-5.2598399997805245E-3</c:v>
                </c:pt>
                <c:pt idx="29">
                  <c:v>-6.3433440001972485E-2</c:v>
                </c:pt>
                <c:pt idx="30">
                  <c:v>-1.3180959998862818E-2</c:v>
                </c:pt>
                <c:pt idx="32">
                  <c:v>-8.9406400002189912E-3</c:v>
                </c:pt>
                <c:pt idx="37">
                  <c:v>-1.9149280007695779E-2</c:v>
                </c:pt>
                <c:pt idx="38">
                  <c:v>-1.9972000001871493E-2</c:v>
                </c:pt>
                <c:pt idx="39">
                  <c:v>-2.0426399998541456E-2</c:v>
                </c:pt>
                <c:pt idx="40">
                  <c:v>-2.030880000529578E-2</c:v>
                </c:pt>
                <c:pt idx="41">
                  <c:v>4.5759996282868087E-5</c:v>
                </c:pt>
                <c:pt idx="42">
                  <c:v>-2.2192000003997236E-2</c:v>
                </c:pt>
                <c:pt idx="44">
                  <c:v>-1.2549760002002586E-2</c:v>
                </c:pt>
                <c:pt idx="45">
                  <c:v>-9.2280000026221387E-3</c:v>
                </c:pt>
                <c:pt idx="46">
                  <c:v>-9.4219200036604889E-3</c:v>
                </c:pt>
                <c:pt idx="49">
                  <c:v>-5.4015999994589947E-3</c:v>
                </c:pt>
                <c:pt idx="51">
                  <c:v>3.8278399952105246E-3</c:v>
                </c:pt>
                <c:pt idx="52">
                  <c:v>-2.3931200048536994E-3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BF-4688-A980-65DFCECBDB1C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(3)'!$K$21:$K$975</c:f>
              <c:numCache>
                <c:formatCode>General</c:formatCode>
                <c:ptCount val="955"/>
                <c:pt idx="33">
                  <c:v>-1.1604959996475372E-2</c:v>
                </c:pt>
                <c:pt idx="34">
                  <c:v>-1.3673760004166979E-2</c:v>
                </c:pt>
                <c:pt idx="35">
                  <c:v>-1.3168800003768411E-2</c:v>
                </c:pt>
                <c:pt idx="36">
                  <c:v>-1.4578880000044592E-2</c:v>
                </c:pt>
                <c:pt idx="47">
                  <c:v>-9.036160001414828E-3</c:v>
                </c:pt>
                <c:pt idx="48">
                  <c:v>-8.6000000010244548E-3</c:v>
                </c:pt>
                <c:pt idx="50">
                  <c:v>-1.1171200021635741E-3</c:v>
                </c:pt>
                <c:pt idx="53">
                  <c:v>-1.9627200017566793E-3</c:v>
                </c:pt>
                <c:pt idx="54">
                  <c:v>-8.450560002529528E-3</c:v>
                </c:pt>
                <c:pt idx="55">
                  <c:v>-2.3451200031558983E-3</c:v>
                </c:pt>
                <c:pt idx="56">
                  <c:v>-2.2955200038268231E-3</c:v>
                </c:pt>
                <c:pt idx="57">
                  <c:v>2.8500800035544671E-3</c:v>
                </c:pt>
                <c:pt idx="58">
                  <c:v>1.519024000299396E-2</c:v>
                </c:pt>
                <c:pt idx="59">
                  <c:v>1.7765440003131516E-2</c:v>
                </c:pt>
                <c:pt idx="60">
                  <c:v>1.8524159997468814E-2</c:v>
                </c:pt>
                <c:pt idx="61">
                  <c:v>2.050319999398198E-2</c:v>
                </c:pt>
                <c:pt idx="62">
                  <c:v>2.7777279996371362E-2</c:v>
                </c:pt>
                <c:pt idx="63">
                  <c:v>3.707152000424685E-2</c:v>
                </c:pt>
                <c:pt idx="64">
                  <c:v>3.5910400001739617E-2</c:v>
                </c:pt>
                <c:pt idx="65">
                  <c:v>2.9646559996763244E-2</c:v>
                </c:pt>
                <c:pt idx="66">
                  <c:v>3.6186879995511845E-2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BF-4688-A980-65DFCECBDB1C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BF-4688-A980-65DFCECBDB1C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BF-4688-A980-65DFCECBDB1C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BF-4688-A980-65DFCECBDB1C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(3)'!$O$21:$O$975</c:f>
              <c:numCache>
                <c:formatCode>General</c:formatCode>
                <c:ptCount val="955"/>
                <c:pt idx="37">
                  <c:v>-8.7346491355129979E-2</c:v>
                </c:pt>
                <c:pt idx="38">
                  <c:v>-8.7284980180239502E-2</c:v>
                </c:pt>
                <c:pt idx="39">
                  <c:v>-8.2559803563653097E-2</c:v>
                </c:pt>
                <c:pt idx="40">
                  <c:v>-8.2238267876725626E-2</c:v>
                </c:pt>
                <c:pt idx="41">
                  <c:v>-1.9206089388960096E-2</c:v>
                </c:pt>
                <c:pt idx="42">
                  <c:v>-1.8783899052211846E-2</c:v>
                </c:pt>
                <c:pt idx="43">
                  <c:v>-1.6457658256353928E-2</c:v>
                </c:pt>
                <c:pt idx="44">
                  <c:v>-1.4517260284808981E-2</c:v>
                </c:pt>
                <c:pt idx="45">
                  <c:v>-1.3960863748299693E-2</c:v>
                </c:pt>
                <c:pt idx="46">
                  <c:v>-9.7193886433520234E-3</c:v>
                </c:pt>
                <c:pt idx="47">
                  <c:v>-9.5823864810959669E-3</c:v>
                </c:pt>
                <c:pt idx="48">
                  <c:v>-9.5572228186407739E-3</c:v>
                </c:pt>
                <c:pt idx="49">
                  <c:v>-5.6149157006604063E-3</c:v>
                </c:pt>
                <c:pt idx="50">
                  <c:v>-4.0715444034085183E-3</c:v>
                </c:pt>
                <c:pt idx="51">
                  <c:v>-1.2643980584068956E-3</c:v>
                </c:pt>
                <c:pt idx="52">
                  <c:v>-2.9699503512944231E-4</c:v>
                </c:pt>
                <c:pt idx="53">
                  <c:v>-5.9338223052611896E-5</c:v>
                </c:pt>
                <c:pt idx="54">
                  <c:v>3.1811823086773487E-3</c:v>
                </c:pt>
                <c:pt idx="55">
                  <c:v>3.7571505826517852E-3</c:v>
                </c:pt>
                <c:pt idx="56">
                  <c:v>3.8689890824526469E-3</c:v>
                </c:pt>
                <c:pt idx="57">
                  <c:v>8.5941656990390462E-3</c:v>
                </c:pt>
                <c:pt idx="58">
                  <c:v>1.2743374041651007E-2</c:v>
                </c:pt>
                <c:pt idx="59">
                  <c:v>1.7929884469915957E-2</c:v>
                </c:pt>
                <c:pt idx="60">
                  <c:v>2.1782720788055637E-2</c:v>
                </c:pt>
                <c:pt idx="61">
                  <c:v>2.2750123811333085E-2</c:v>
                </c:pt>
                <c:pt idx="62">
                  <c:v>2.7201296103407376E-2</c:v>
                </c:pt>
                <c:pt idx="63">
                  <c:v>3.0908742371805933E-2</c:v>
                </c:pt>
                <c:pt idx="64">
                  <c:v>3.1221890171248348E-2</c:v>
                </c:pt>
                <c:pt idx="65">
                  <c:v>3.1247053833703537E-2</c:v>
                </c:pt>
                <c:pt idx="66">
                  <c:v>3.1507078345740541E-2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BF-4688-A980-65DFCECBDB1C}"/>
            </c:ext>
          </c:extLst>
        </c:ser>
        <c:ser>
          <c:idx val="8"/>
          <c:order val="8"/>
          <c:tx>
            <c:strRef>
              <c:f>'A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(3)'!$R$21:$R$975</c:f>
              <c:numCache>
                <c:formatCode>General</c:formatCode>
                <c:ptCount val="955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1">
                  <c:v>-5.9193119996052701E-2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BF-4688-A980-65DFCECBDB1C}"/>
            </c:ext>
          </c:extLst>
        </c:ser>
        <c:ser>
          <c:idx val="9"/>
          <c:order val="9"/>
          <c:tx>
            <c:strRef>
              <c:f>'A (3)'!$W$1</c:f>
              <c:strCache>
                <c:ptCount val="1"/>
                <c:pt idx="0">
                  <c:v>Sin+Q-fit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(3)'!$V$2:$V$20</c:f>
              <c:numCache>
                <c:formatCode>General</c:formatCode>
                <c:ptCount val="19"/>
                <c:pt idx="0">
                  <c:v>-28000</c:v>
                </c:pt>
                <c:pt idx="1">
                  <c:v>-26000</c:v>
                </c:pt>
                <c:pt idx="2">
                  <c:v>-24000</c:v>
                </c:pt>
                <c:pt idx="3">
                  <c:v>-22000</c:v>
                </c:pt>
                <c:pt idx="4">
                  <c:v>-20000</c:v>
                </c:pt>
                <c:pt idx="5">
                  <c:v>-18000</c:v>
                </c:pt>
                <c:pt idx="6">
                  <c:v>-16000</c:v>
                </c:pt>
                <c:pt idx="7">
                  <c:v>-14000</c:v>
                </c:pt>
                <c:pt idx="8">
                  <c:v>-12000</c:v>
                </c:pt>
                <c:pt idx="9">
                  <c:v>-10000</c:v>
                </c:pt>
                <c:pt idx="10">
                  <c:v>-8000</c:v>
                </c:pt>
                <c:pt idx="11">
                  <c:v>-6000</c:v>
                </c:pt>
                <c:pt idx="12">
                  <c:v>-4000</c:v>
                </c:pt>
                <c:pt idx="13">
                  <c:v>-2000</c:v>
                </c:pt>
                <c:pt idx="14">
                  <c:v>0</c:v>
                </c:pt>
                <c:pt idx="15">
                  <c:v>2000</c:v>
                </c:pt>
                <c:pt idx="16">
                  <c:v>4000</c:v>
                </c:pt>
                <c:pt idx="17">
                  <c:v>6000</c:v>
                </c:pt>
                <c:pt idx="18">
                  <c:v>8000</c:v>
                </c:pt>
              </c:numCache>
            </c:numRef>
          </c:xVal>
          <c:yVal>
            <c:numRef>
              <c:f>'A (3)'!$W$2:$W$20</c:f>
              <c:numCache>
                <c:formatCode>General</c:formatCode>
                <c:ptCount val="19"/>
                <c:pt idx="0">
                  <c:v>-3.665438892607115E-4</c:v>
                </c:pt>
                <c:pt idx="1">
                  <c:v>9.4823140648049933E-3</c:v>
                </c:pt>
                <c:pt idx="2">
                  <c:v>1.8268183096257645E-2</c:v>
                </c:pt>
                <c:pt idx="3">
                  <c:v>2.4099418665294848E-2</c:v>
                </c:pt>
                <c:pt idx="4">
                  <c:v>2.5683221031750466E-2</c:v>
                </c:pt>
                <c:pt idx="5">
                  <c:v>2.2580752194572888E-2</c:v>
                </c:pt>
                <c:pt idx="6">
                  <c:v>1.5293734770426705E-2</c:v>
                </c:pt>
                <c:pt idx="7">
                  <c:v>5.1654436674581179E-3</c:v>
                </c:pt>
                <c:pt idx="8">
                  <c:v>-5.8843714613637443E-3</c:v>
                </c:pt>
                <c:pt idx="9">
                  <c:v>-1.5738323435499722E-2</c:v>
                </c:pt>
                <c:pt idx="10">
                  <c:v>-2.2499225917631299E-2</c:v>
                </c:pt>
                <c:pt idx="11">
                  <c:v>-2.4864478058829475E-2</c:v>
                </c:pt>
                <c:pt idx="12">
                  <c:v>-2.2383115557288617E-2</c:v>
                </c:pt>
                <c:pt idx="13">
                  <c:v>-1.5544802502087033E-2</c:v>
                </c:pt>
                <c:pt idx="14">
                  <c:v>-5.6832026379723408E-3</c:v>
                </c:pt>
                <c:pt idx="15">
                  <c:v>5.2872015452483587E-3</c:v>
                </c:pt>
                <c:pt idx="16">
                  <c:v>1.5248906624936888E-2</c:v>
                </c:pt>
                <c:pt idx="17">
                  <c:v>2.2299249555256286E-2</c:v>
                </c:pt>
                <c:pt idx="18">
                  <c:v>2.5125873068370431E-2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BF-4688-A980-65DFCECBD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835272"/>
        <c:axId val="1"/>
      </c:scatterChart>
      <c:valAx>
        <c:axId val="46583527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3280757097791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6593059936908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8352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459681124334342"/>
          <c:y val="0.917981072555205"/>
          <c:w val="0.84018392678084186"/>
          <c:h val="6.3091482649842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01855619111441"/>
          <c:y val="3.4591194968553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5094385976765112"/>
          <c:w val="0.81459027013549445"/>
          <c:h val="0.61949875779640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 (3)'!$H$21:$H$975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FE-4455-BFCC-1505FCF84C1E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(3)'!$I$21:$I$975</c:f>
              <c:numCache>
                <c:formatCode>General</c:formatCode>
                <c:ptCount val="955"/>
                <c:pt idx="43">
                  <c:v>-1.0860320006031543E-2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FE-4455-BFCC-1505FCF84C1E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(3)'!$J$21:$J$975</c:f>
              <c:numCache>
                <c:formatCode>General</c:formatCode>
                <c:ptCount val="955"/>
                <c:pt idx="11">
                  <c:v>-2.7164480008650571E-2</c:v>
                </c:pt>
                <c:pt idx="12">
                  <c:v>-2.8928320003615227E-2</c:v>
                </c:pt>
                <c:pt idx="13">
                  <c:v>-2.6701440001488663E-2</c:v>
                </c:pt>
                <c:pt idx="14">
                  <c:v>-1.4413919998332858E-2</c:v>
                </c:pt>
                <c:pt idx="15">
                  <c:v>-1.5351840003859252E-2</c:v>
                </c:pt>
                <c:pt idx="16">
                  <c:v>-1.4551840002241079E-2</c:v>
                </c:pt>
                <c:pt idx="17">
                  <c:v>-4.6308800010592677E-3</c:v>
                </c:pt>
                <c:pt idx="18">
                  <c:v>-2.8947199971298687E-3</c:v>
                </c:pt>
                <c:pt idx="19">
                  <c:v>-1.1897599979420193E-3</c:v>
                </c:pt>
                <c:pt idx="20">
                  <c:v>-4.0585599999758415E-3</c:v>
                </c:pt>
                <c:pt idx="21">
                  <c:v>-4.4536000059451908E-3</c:v>
                </c:pt>
                <c:pt idx="22">
                  <c:v>-3.4486399963498116E-3</c:v>
                </c:pt>
                <c:pt idx="23">
                  <c:v>-2.217440000094939E-3</c:v>
                </c:pt>
                <c:pt idx="24">
                  <c:v>-2.8124800010118634E-3</c:v>
                </c:pt>
                <c:pt idx="25">
                  <c:v>-4.8812800014275126E-3</c:v>
                </c:pt>
                <c:pt idx="26">
                  <c:v>-4.3763200010289438E-3</c:v>
                </c:pt>
                <c:pt idx="27">
                  <c:v>-1.6401600005337968E-3</c:v>
                </c:pt>
                <c:pt idx="28">
                  <c:v>-5.2598399997805245E-3</c:v>
                </c:pt>
                <c:pt idx="29">
                  <c:v>-6.3433440001972485E-2</c:v>
                </c:pt>
                <c:pt idx="30">
                  <c:v>-1.3180959998862818E-2</c:v>
                </c:pt>
                <c:pt idx="32">
                  <c:v>-8.9406400002189912E-3</c:v>
                </c:pt>
                <c:pt idx="37">
                  <c:v>-1.9149280007695779E-2</c:v>
                </c:pt>
                <c:pt idx="38">
                  <c:v>-1.9972000001871493E-2</c:v>
                </c:pt>
                <c:pt idx="39">
                  <c:v>-2.0426399998541456E-2</c:v>
                </c:pt>
                <c:pt idx="40">
                  <c:v>-2.030880000529578E-2</c:v>
                </c:pt>
                <c:pt idx="41">
                  <c:v>4.5759996282868087E-5</c:v>
                </c:pt>
                <c:pt idx="42">
                  <c:v>-2.2192000003997236E-2</c:v>
                </c:pt>
                <c:pt idx="44">
                  <c:v>-1.2549760002002586E-2</c:v>
                </c:pt>
                <c:pt idx="45">
                  <c:v>-9.2280000026221387E-3</c:v>
                </c:pt>
                <c:pt idx="46">
                  <c:v>-9.4219200036604889E-3</c:v>
                </c:pt>
                <c:pt idx="49">
                  <c:v>-5.4015999994589947E-3</c:v>
                </c:pt>
                <c:pt idx="51">
                  <c:v>3.8278399952105246E-3</c:v>
                </c:pt>
                <c:pt idx="52">
                  <c:v>-2.3931200048536994E-3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FE-4455-BFCC-1505FCF84C1E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(3)'!$K$21:$K$975</c:f>
              <c:numCache>
                <c:formatCode>General</c:formatCode>
                <c:ptCount val="955"/>
                <c:pt idx="33">
                  <c:v>-1.1604959996475372E-2</c:v>
                </c:pt>
                <c:pt idx="34">
                  <c:v>-1.3673760004166979E-2</c:v>
                </c:pt>
                <c:pt idx="35">
                  <c:v>-1.3168800003768411E-2</c:v>
                </c:pt>
                <c:pt idx="36">
                  <c:v>-1.4578880000044592E-2</c:v>
                </c:pt>
                <c:pt idx="47">
                  <c:v>-9.036160001414828E-3</c:v>
                </c:pt>
                <c:pt idx="48">
                  <c:v>-8.6000000010244548E-3</c:v>
                </c:pt>
                <c:pt idx="50">
                  <c:v>-1.1171200021635741E-3</c:v>
                </c:pt>
                <c:pt idx="53">
                  <c:v>-1.9627200017566793E-3</c:v>
                </c:pt>
                <c:pt idx="54">
                  <c:v>-8.450560002529528E-3</c:v>
                </c:pt>
                <c:pt idx="55">
                  <c:v>-2.3451200031558983E-3</c:v>
                </c:pt>
                <c:pt idx="56">
                  <c:v>-2.2955200038268231E-3</c:v>
                </c:pt>
                <c:pt idx="57">
                  <c:v>2.8500800035544671E-3</c:v>
                </c:pt>
                <c:pt idx="58">
                  <c:v>1.519024000299396E-2</c:v>
                </c:pt>
                <c:pt idx="59">
                  <c:v>1.7765440003131516E-2</c:v>
                </c:pt>
                <c:pt idx="60">
                  <c:v>1.8524159997468814E-2</c:v>
                </c:pt>
                <c:pt idx="61">
                  <c:v>2.050319999398198E-2</c:v>
                </c:pt>
                <c:pt idx="62">
                  <c:v>2.7777279996371362E-2</c:v>
                </c:pt>
                <c:pt idx="63">
                  <c:v>3.707152000424685E-2</c:v>
                </c:pt>
                <c:pt idx="64">
                  <c:v>3.5910400001739617E-2</c:v>
                </c:pt>
                <c:pt idx="65">
                  <c:v>2.9646559996763244E-2</c:v>
                </c:pt>
                <c:pt idx="66">
                  <c:v>3.6186879995511845E-2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FE-4455-BFCC-1505FCF84C1E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FE-4455-BFCC-1505FCF84C1E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FE-4455-BFCC-1505FCF84C1E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plus>
            <c:minus>
              <c:numRef>
                <c:f>'A (3)'!$D$21:$D$975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8">
                    <c:v>0</c:v>
                  </c:pt>
                  <c:pt idx="29">
                    <c:v>0</c:v>
                  </c:pt>
                  <c:pt idx="31">
                    <c:v>0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4.0000000000000002E-4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0</c:v>
                  </c:pt>
                  <c:pt idx="50">
                    <c:v>4.0000000000000002E-4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0</c:v>
                  </c:pt>
                  <c:pt idx="60">
                    <c:v>4.0000000000000002E-4</c:v>
                  </c:pt>
                  <c:pt idx="61">
                    <c:v>6.9999999999999999E-4</c:v>
                  </c:pt>
                  <c:pt idx="62">
                    <c:v>2.9999999999999997E-4</c:v>
                  </c:pt>
                  <c:pt idx="63">
                    <c:v>2.0000000000000001E-4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FE-4455-BFCC-1505FCF84C1E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(3)'!$O$21:$O$975</c:f>
              <c:numCache>
                <c:formatCode>General</c:formatCode>
                <c:ptCount val="955"/>
                <c:pt idx="37">
                  <c:v>-8.7346491355129979E-2</c:v>
                </c:pt>
                <c:pt idx="38">
                  <c:v>-8.7284980180239502E-2</c:v>
                </c:pt>
                <c:pt idx="39">
                  <c:v>-8.2559803563653097E-2</c:v>
                </c:pt>
                <c:pt idx="40">
                  <c:v>-8.2238267876725626E-2</c:v>
                </c:pt>
                <c:pt idx="41">
                  <c:v>-1.9206089388960096E-2</c:v>
                </c:pt>
                <c:pt idx="42">
                  <c:v>-1.8783899052211846E-2</c:v>
                </c:pt>
                <c:pt idx="43">
                  <c:v>-1.6457658256353928E-2</c:v>
                </c:pt>
                <c:pt idx="44">
                  <c:v>-1.4517260284808981E-2</c:v>
                </c:pt>
                <c:pt idx="45">
                  <c:v>-1.3960863748299693E-2</c:v>
                </c:pt>
                <c:pt idx="46">
                  <c:v>-9.7193886433520234E-3</c:v>
                </c:pt>
                <c:pt idx="47">
                  <c:v>-9.5823864810959669E-3</c:v>
                </c:pt>
                <c:pt idx="48">
                  <c:v>-9.5572228186407739E-3</c:v>
                </c:pt>
                <c:pt idx="49">
                  <c:v>-5.6149157006604063E-3</c:v>
                </c:pt>
                <c:pt idx="50">
                  <c:v>-4.0715444034085183E-3</c:v>
                </c:pt>
                <c:pt idx="51">
                  <c:v>-1.2643980584068956E-3</c:v>
                </c:pt>
                <c:pt idx="52">
                  <c:v>-2.9699503512944231E-4</c:v>
                </c:pt>
                <c:pt idx="53">
                  <c:v>-5.9338223052611896E-5</c:v>
                </c:pt>
                <c:pt idx="54">
                  <c:v>3.1811823086773487E-3</c:v>
                </c:pt>
                <c:pt idx="55">
                  <c:v>3.7571505826517852E-3</c:v>
                </c:pt>
                <c:pt idx="56">
                  <c:v>3.8689890824526469E-3</c:v>
                </c:pt>
                <c:pt idx="57">
                  <c:v>8.5941656990390462E-3</c:v>
                </c:pt>
                <c:pt idx="58">
                  <c:v>1.2743374041651007E-2</c:v>
                </c:pt>
                <c:pt idx="59">
                  <c:v>1.7929884469915957E-2</c:v>
                </c:pt>
                <c:pt idx="60">
                  <c:v>2.1782720788055637E-2</c:v>
                </c:pt>
                <c:pt idx="61">
                  <c:v>2.2750123811333085E-2</c:v>
                </c:pt>
                <c:pt idx="62">
                  <c:v>2.7201296103407376E-2</c:v>
                </c:pt>
                <c:pt idx="63">
                  <c:v>3.0908742371805933E-2</c:v>
                </c:pt>
                <c:pt idx="64">
                  <c:v>3.1221890171248348E-2</c:v>
                </c:pt>
                <c:pt idx="65">
                  <c:v>3.1247053833703537E-2</c:v>
                </c:pt>
                <c:pt idx="66">
                  <c:v>3.1507078345740541E-2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FE-4455-BFCC-1505FCF84C1E}"/>
            </c:ext>
          </c:extLst>
        </c:ser>
        <c:ser>
          <c:idx val="8"/>
          <c:order val="8"/>
          <c:tx>
            <c:strRef>
              <c:f>'A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-48671.5</c:v>
                </c:pt>
                <c:pt idx="1">
                  <c:v>-48663</c:v>
                </c:pt>
                <c:pt idx="2">
                  <c:v>-48661</c:v>
                </c:pt>
                <c:pt idx="3">
                  <c:v>-48660.5</c:v>
                </c:pt>
                <c:pt idx="4">
                  <c:v>-48643</c:v>
                </c:pt>
                <c:pt idx="5">
                  <c:v>-48636.5</c:v>
                </c:pt>
                <c:pt idx="6">
                  <c:v>-48607.5</c:v>
                </c:pt>
                <c:pt idx="7">
                  <c:v>-48527.5</c:v>
                </c:pt>
                <c:pt idx="8">
                  <c:v>-47795.5</c:v>
                </c:pt>
                <c:pt idx="9">
                  <c:v>-47791</c:v>
                </c:pt>
                <c:pt idx="10">
                  <c:v>-47749</c:v>
                </c:pt>
                <c:pt idx="11">
                  <c:v>-28463.5</c:v>
                </c:pt>
                <c:pt idx="12">
                  <c:v>-28459</c:v>
                </c:pt>
                <c:pt idx="13">
                  <c:v>-28428</c:v>
                </c:pt>
                <c:pt idx="14">
                  <c:v>-27616.5</c:v>
                </c:pt>
                <c:pt idx="15">
                  <c:v>-26845.5</c:v>
                </c:pt>
                <c:pt idx="16">
                  <c:v>-26845.5</c:v>
                </c:pt>
                <c:pt idx="17">
                  <c:v>-23581</c:v>
                </c:pt>
                <c:pt idx="18">
                  <c:v>-23576.5</c:v>
                </c:pt>
                <c:pt idx="19">
                  <c:v>-23574.5</c:v>
                </c:pt>
                <c:pt idx="20">
                  <c:v>-23572</c:v>
                </c:pt>
                <c:pt idx="21">
                  <c:v>-23570</c:v>
                </c:pt>
                <c:pt idx="22">
                  <c:v>-23568</c:v>
                </c:pt>
                <c:pt idx="23">
                  <c:v>-23565.5</c:v>
                </c:pt>
                <c:pt idx="24">
                  <c:v>-23563.5</c:v>
                </c:pt>
                <c:pt idx="25">
                  <c:v>-23561</c:v>
                </c:pt>
                <c:pt idx="26">
                  <c:v>-23559</c:v>
                </c:pt>
                <c:pt idx="27">
                  <c:v>-23554.5</c:v>
                </c:pt>
                <c:pt idx="28">
                  <c:v>-17070.5</c:v>
                </c:pt>
                <c:pt idx="29">
                  <c:v>-16203</c:v>
                </c:pt>
                <c:pt idx="30">
                  <c:v>-16202</c:v>
                </c:pt>
                <c:pt idx="31">
                  <c:v>-16156.5</c:v>
                </c:pt>
                <c:pt idx="32">
                  <c:v>-16155.5</c:v>
                </c:pt>
                <c:pt idx="33">
                  <c:v>-14689.5</c:v>
                </c:pt>
                <c:pt idx="34">
                  <c:v>-14687</c:v>
                </c:pt>
                <c:pt idx="35">
                  <c:v>-14685</c:v>
                </c:pt>
                <c:pt idx="36">
                  <c:v>-14618.5</c:v>
                </c:pt>
                <c:pt idx="37">
                  <c:v>-13911</c:v>
                </c:pt>
                <c:pt idx="38">
                  <c:v>-13900</c:v>
                </c:pt>
                <c:pt idx="39">
                  <c:v>-13055</c:v>
                </c:pt>
                <c:pt idx="40">
                  <c:v>-12997.5</c:v>
                </c:pt>
                <c:pt idx="41">
                  <c:v>-1725.5</c:v>
                </c:pt>
                <c:pt idx="42">
                  <c:v>-1650</c:v>
                </c:pt>
                <c:pt idx="43">
                  <c:v>-1234</c:v>
                </c:pt>
                <c:pt idx="44">
                  <c:v>-887</c:v>
                </c:pt>
                <c:pt idx="45">
                  <c:v>-787.5</c:v>
                </c:pt>
                <c:pt idx="46">
                  <c:v>-29</c:v>
                </c:pt>
                <c:pt idx="47">
                  <c:v>-4.5</c:v>
                </c:pt>
                <c:pt idx="48">
                  <c:v>0</c:v>
                </c:pt>
                <c:pt idx="49">
                  <c:v>705</c:v>
                </c:pt>
                <c:pt idx="50">
                  <c:v>981</c:v>
                </c:pt>
                <c:pt idx="51">
                  <c:v>1483</c:v>
                </c:pt>
                <c:pt idx="52">
                  <c:v>1656</c:v>
                </c:pt>
                <c:pt idx="53">
                  <c:v>1698.5</c:v>
                </c:pt>
                <c:pt idx="54">
                  <c:v>2278</c:v>
                </c:pt>
                <c:pt idx="55">
                  <c:v>2381</c:v>
                </c:pt>
                <c:pt idx="56">
                  <c:v>2401</c:v>
                </c:pt>
                <c:pt idx="57">
                  <c:v>3246</c:v>
                </c:pt>
                <c:pt idx="58">
                  <c:v>3988</c:v>
                </c:pt>
                <c:pt idx="59">
                  <c:v>4915.5</c:v>
                </c:pt>
                <c:pt idx="60">
                  <c:v>5604.5</c:v>
                </c:pt>
                <c:pt idx="61">
                  <c:v>5777.5</c:v>
                </c:pt>
                <c:pt idx="62">
                  <c:v>6573.5</c:v>
                </c:pt>
                <c:pt idx="63">
                  <c:v>7236.5</c:v>
                </c:pt>
                <c:pt idx="64">
                  <c:v>7292.5</c:v>
                </c:pt>
                <c:pt idx="65">
                  <c:v>7297</c:v>
                </c:pt>
                <c:pt idx="66">
                  <c:v>7343.5</c:v>
                </c:pt>
              </c:numCache>
            </c:numRef>
          </c:xVal>
          <c:yVal>
            <c:numRef>
              <c:f>'A (3)'!$R$21:$R$975</c:f>
              <c:numCache>
                <c:formatCode>General</c:formatCode>
                <c:ptCount val="955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31">
                  <c:v>-5.9193119996052701E-2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FE-4455-BFCC-1505FCF84C1E}"/>
            </c:ext>
          </c:extLst>
        </c:ser>
        <c:ser>
          <c:idx val="9"/>
          <c:order val="9"/>
          <c:tx>
            <c:strRef>
              <c:f>'A (3)'!$W$1</c:f>
              <c:strCache>
                <c:ptCount val="1"/>
                <c:pt idx="0">
                  <c:v>Sin+Q-fit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(3)'!$V$2:$V$20</c:f>
              <c:numCache>
                <c:formatCode>General</c:formatCode>
                <c:ptCount val="19"/>
                <c:pt idx="0">
                  <c:v>-28000</c:v>
                </c:pt>
                <c:pt idx="1">
                  <c:v>-26000</c:v>
                </c:pt>
                <c:pt idx="2">
                  <c:v>-24000</c:v>
                </c:pt>
                <c:pt idx="3">
                  <c:v>-22000</c:v>
                </c:pt>
                <c:pt idx="4">
                  <c:v>-20000</c:v>
                </c:pt>
                <c:pt idx="5">
                  <c:v>-18000</c:v>
                </c:pt>
                <c:pt idx="6">
                  <c:v>-16000</c:v>
                </c:pt>
                <c:pt idx="7">
                  <c:v>-14000</c:v>
                </c:pt>
                <c:pt idx="8">
                  <c:v>-12000</c:v>
                </c:pt>
                <c:pt idx="9">
                  <c:v>-10000</c:v>
                </c:pt>
                <c:pt idx="10">
                  <c:v>-8000</c:v>
                </c:pt>
                <c:pt idx="11">
                  <c:v>-6000</c:v>
                </c:pt>
                <c:pt idx="12">
                  <c:v>-4000</c:v>
                </c:pt>
                <c:pt idx="13">
                  <c:v>-2000</c:v>
                </c:pt>
                <c:pt idx="14">
                  <c:v>0</c:v>
                </c:pt>
                <c:pt idx="15">
                  <c:v>2000</c:v>
                </c:pt>
                <c:pt idx="16">
                  <c:v>4000</c:v>
                </c:pt>
                <c:pt idx="17">
                  <c:v>6000</c:v>
                </c:pt>
                <c:pt idx="18">
                  <c:v>8000</c:v>
                </c:pt>
              </c:numCache>
            </c:numRef>
          </c:xVal>
          <c:yVal>
            <c:numRef>
              <c:f>'A (3)'!$W$2:$W$20</c:f>
              <c:numCache>
                <c:formatCode>General</c:formatCode>
                <c:ptCount val="19"/>
                <c:pt idx="0">
                  <c:v>-3.665438892607115E-4</c:v>
                </c:pt>
                <c:pt idx="1">
                  <c:v>9.4823140648049933E-3</c:v>
                </c:pt>
                <c:pt idx="2">
                  <c:v>1.8268183096257645E-2</c:v>
                </c:pt>
                <c:pt idx="3">
                  <c:v>2.4099418665294848E-2</c:v>
                </c:pt>
                <c:pt idx="4">
                  <c:v>2.5683221031750466E-2</c:v>
                </c:pt>
                <c:pt idx="5">
                  <c:v>2.2580752194572888E-2</c:v>
                </c:pt>
                <c:pt idx="6">
                  <c:v>1.5293734770426705E-2</c:v>
                </c:pt>
                <c:pt idx="7">
                  <c:v>5.1654436674581179E-3</c:v>
                </c:pt>
                <c:pt idx="8">
                  <c:v>-5.8843714613637443E-3</c:v>
                </c:pt>
                <c:pt idx="9">
                  <c:v>-1.5738323435499722E-2</c:v>
                </c:pt>
                <c:pt idx="10">
                  <c:v>-2.2499225917631299E-2</c:v>
                </c:pt>
                <c:pt idx="11">
                  <c:v>-2.4864478058829475E-2</c:v>
                </c:pt>
                <c:pt idx="12">
                  <c:v>-2.2383115557288617E-2</c:v>
                </c:pt>
                <c:pt idx="13">
                  <c:v>-1.5544802502087033E-2</c:v>
                </c:pt>
                <c:pt idx="14">
                  <c:v>-5.6832026379723408E-3</c:v>
                </c:pt>
                <c:pt idx="15">
                  <c:v>5.2872015452483587E-3</c:v>
                </c:pt>
                <c:pt idx="16">
                  <c:v>1.5248906624936888E-2</c:v>
                </c:pt>
                <c:pt idx="17">
                  <c:v>2.2299249555256286E-2</c:v>
                </c:pt>
                <c:pt idx="18">
                  <c:v>2.5125873068370431E-2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FE-4455-BFCC-1505FCF8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222392"/>
        <c:axId val="1"/>
      </c:scatterChart>
      <c:valAx>
        <c:axId val="558222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3333597451261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6478086465606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2223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8966565349544"/>
          <c:y val="0.91823899371069184"/>
          <c:w val="0.83890577507598785"/>
          <c:h val="6.28930817610062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60642305556553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5141955835962145"/>
          <c:w val="0.81430866852862882"/>
          <c:h val="0.6182965299684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 (old)'!$H$21:$H$975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C-4525-957E-AAF7779A77FD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(old)'!$I$21:$I$975</c:f>
              <c:numCache>
                <c:formatCode>General</c:formatCode>
                <c:ptCount val="955"/>
                <c:pt idx="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C-4525-957E-AAF7779A77FD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(old)'!$J$21:$J$975</c:f>
              <c:numCache>
                <c:formatCode>General</c:formatCode>
                <c:ptCount val="955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1.1163150003994815E-2</c:v>
                </c:pt>
                <c:pt idx="18">
                  <c:v>1.9190700004401151E-2</c:v>
                </c:pt>
                <c:pt idx="19">
                  <c:v>2.0924250005919021E-2</c:v>
                </c:pt>
                <c:pt idx="20">
                  <c:v>2.2628050006460398E-2</c:v>
                </c:pt>
                <c:pt idx="21">
                  <c:v>1.9757800000661518E-2</c:v>
                </c:pt>
                <c:pt idx="22">
                  <c:v>1.9361600003321655E-2</c:v>
                </c:pt>
                <c:pt idx="23">
                  <c:v>2.0365400006994605E-2</c:v>
                </c:pt>
                <c:pt idx="24">
                  <c:v>2.159514999948442E-2</c:v>
                </c:pt>
                <c:pt idx="25">
                  <c:v>2.0998949999921024E-2</c:v>
                </c:pt>
                <c:pt idx="26">
                  <c:v>1.8928700003016274E-2</c:v>
                </c:pt>
                <c:pt idx="27">
                  <c:v>1.9432500004768372E-2</c:v>
                </c:pt>
                <c:pt idx="28">
                  <c:v>2.2166049995576032E-2</c:v>
                </c:pt>
                <c:pt idx="29">
                  <c:v>1.45856500021182E-2</c:v>
                </c:pt>
                <c:pt idx="30">
                  <c:v>6.3607999982195906E-3</c:v>
                </c:pt>
                <c:pt idx="31">
                  <c:v>1.057415000104811E-2</c:v>
                </c:pt>
                <c:pt idx="36">
                  <c:v>-9.3629999901168048E-4</c:v>
                </c:pt>
                <c:pt idx="37">
                  <c:v>-1.8654000014066696E-3</c:v>
                </c:pt>
                <c:pt idx="38">
                  <c:v>-2.7098999998997897E-3</c:v>
                </c:pt>
                <c:pt idx="39">
                  <c:v>-2.6256499986629933E-3</c:v>
                </c:pt>
                <c:pt idx="50">
                  <c:v>1.4785650004341733E-2</c:v>
                </c:pt>
                <c:pt idx="51">
                  <c:v>-4.3891100001928862E-2</c:v>
                </c:pt>
                <c:pt idx="52">
                  <c:v>-1.7654000039328821E-3</c:v>
                </c:pt>
                <c:pt idx="53">
                  <c:v>1.1191149998921901E-2</c:v>
                </c:pt>
                <c:pt idx="54">
                  <c:v>-1.1090400003013201E-2</c:v>
                </c:pt>
                <c:pt idx="55">
                  <c:v>-1.8906999976024963E-3</c:v>
                </c:pt>
                <c:pt idx="56">
                  <c:v>1.3733500018133782E-3</c:v>
                </c:pt>
                <c:pt idx="57">
                  <c:v>7.3949999932665378E-4</c:v>
                </c:pt>
                <c:pt idx="58">
                  <c:v>4.3340999982319772E-3</c:v>
                </c:pt>
                <c:pt idx="59">
                  <c:v>1.3112300002831034E-2</c:v>
                </c:pt>
                <c:pt idx="60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8C-4525-957E-AAF7779A77FD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(old)'!$K$21:$K$975</c:f>
              <c:numCache>
                <c:formatCode>General</c:formatCode>
                <c:ptCount val="955"/>
                <c:pt idx="32">
                  <c:v>7.0595500073977746E-3</c:v>
                </c:pt>
                <c:pt idx="33">
                  <c:v>4.98929999594111E-3</c:v>
                </c:pt>
                <c:pt idx="34">
                  <c:v>5.4930999976932071E-3</c:v>
                </c:pt>
                <c:pt idx="35">
                  <c:v>4.0444500045850873E-3</c:v>
                </c:pt>
                <c:pt idx="41">
                  <c:v>1.1110500054201111E-3</c:v>
                </c:pt>
                <c:pt idx="42">
                  <c:v>1.2110500028938986E-3</c:v>
                </c:pt>
                <c:pt idx="43">
                  <c:v>1.5446000033989549E-3</c:v>
                </c:pt>
                <c:pt idx="44">
                  <c:v>1.6446000008727424E-3</c:v>
                </c:pt>
                <c:pt idx="45">
                  <c:v>8.4585000004153699E-3</c:v>
                </c:pt>
                <c:pt idx="46">
                  <c:v>3.7280000105965883E-4</c:v>
                </c:pt>
                <c:pt idx="47">
                  <c:v>2.3021799999696668E-2</c:v>
                </c:pt>
                <c:pt idx="48">
                  <c:v>2.5418150005862117E-2</c:v>
                </c:pt>
                <c:pt idx="49">
                  <c:v>2.7296849999402184E-2</c:v>
                </c:pt>
                <c:pt idx="61">
                  <c:v>7.1967499970924109E-3</c:v>
                </c:pt>
                <c:pt idx="62">
                  <c:v>6.4185000010184012E-3</c:v>
                </c:pt>
                <c:pt idx="63">
                  <c:v>6.4564999993308447E-3</c:v>
                </c:pt>
                <c:pt idx="64">
                  <c:v>1.111200000741519E-2</c:v>
                </c:pt>
                <c:pt idx="65">
                  <c:v>2.5059050007257611E-2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8C-4525-957E-AAF7779A77FD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8C-4525-957E-AAF7779A77FD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8C-4525-957E-AAF7779A77FD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8C-4525-957E-AAF7779A77FD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(old)'!$O$21:$O$975</c:f>
              <c:numCache>
                <c:formatCode>General</c:formatCode>
                <c:ptCount val="955"/>
                <c:pt idx="54">
                  <c:v>-9.1536061550753015E-3</c:v>
                </c:pt>
                <c:pt idx="55">
                  <c:v>-5.0758433356378353E-3</c:v>
                </c:pt>
                <c:pt idx="56">
                  <c:v>-4.5440774109536571E-3</c:v>
                </c:pt>
                <c:pt idx="57">
                  <c:v>-4.9036430670291314E-4</c:v>
                </c:pt>
                <c:pt idx="58">
                  <c:v>3.4324114593090125E-3</c:v>
                </c:pt>
                <c:pt idx="59">
                  <c:v>7.5903399960355507E-3</c:v>
                </c:pt>
                <c:pt idx="60">
                  <c:v>8.514917935436182E-3</c:v>
                </c:pt>
                <c:pt idx="61">
                  <c:v>8.7420541344218859E-3</c:v>
                </c:pt>
                <c:pt idx="62">
                  <c:v>1.2389594271074666E-2</c:v>
                </c:pt>
                <c:pt idx="63">
                  <c:v>1.2496481894126762E-2</c:v>
                </c:pt>
                <c:pt idx="64">
                  <c:v>1.7012483968077821E-2</c:v>
                </c:pt>
                <c:pt idx="65">
                  <c:v>2.5934928302351546E-2</c:v>
                </c:pt>
                <c:pt idx="66">
                  <c:v>3.4795912253370309E-2</c:v>
                </c:pt>
                <c:pt idx="67">
                  <c:v>3.833923695754729E-2</c:v>
                </c:pt>
                <c:pt idx="68">
                  <c:v>3.8638522302093165E-2</c:v>
                </c:pt>
                <c:pt idx="69">
                  <c:v>3.8662572017279892E-2</c:v>
                </c:pt>
                <c:pt idx="70">
                  <c:v>3.8911085740876011E-2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8C-4525-957E-AAF7779A77FD}"/>
            </c:ext>
          </c:extLst>
        </c:ser>
        <c:ser>
          <c:idx val="8"/>
          <c:order val="8"/>
          <c:tx>
            <c:strRef>
              <c:f>'A (old)'!$R$20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(old)'!$R$21:$R$975</c:f>
              <c:numCache>
                <c:formatCode>General</c:formatCode>
                <c:ptCount val="955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71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8C-4525-957E-AAF7779A77FD}"/>
            </c:ext>
          </c:extLst>
        </c:ser>
        <c:ser>
          <c:idx val="9"/>
          <c:order val="9"/>
          <c:tx>
            <c:strRef>
              <c:f>'A (old)'!$W$1</c:f>
              <c:strCache>
                <c:ptCount val="1"/>
                <c:pt idx="0">
                  <c:v>Sin+Q-fit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(old)'!$V$2:$V$23</c:f>
              <c:numCache>
                <c:formatCode>General</c:formatCode>
                <c:ptCount val="22"/>
                <c:pt idx="0">
                  <c:v>-28000</c:v>
                </c:pt>
                <c:pt idx="1">
                  <c:v>-26000</c:v>
                </c:pt>
                <c:pt idx="2">
                  <c:v>-24000</c:v>
                </c:pt>
                <c:pt idx="3">
                  <c:v>-22000</c:v>
                </c:pt>
                <c:pt idx="4">
                  <c:v>-20000</c:v>
                </c:pt>
                <c:pt idx="5">
                  <c:v>-18000</c:v>
                </c:pt>
                <c:pt idx="6">
                  <c:v>-16000</c:v>
                </c:pt>
                <c:pt idx="7">
                  <c:v>-14000</c:v>
                </c:pt>
                <c:pt idx="8">
                  <c:v>-12000</c:v>
                </c:pt>
                <c:pt idx="9">
                  <c:v>-10000</c:v>
                </c:pt>
                <c:pt idx="10">
                  <c:v>-8000</c:v>
                </c:pt>
                <c:pt idx="11">
                  <c:v>-6000</c:v>
                </c:pt>
                <c:pt idx="12">
                  <c:v>-4000</c:v>
                </c:pt>
                <c:pt idx="13">
                  <c:v>-2000</c:v>
                </c:pt>
                <c:pt idx="14">
                  <c:v>0</c:v>
                </c:pt>
                <c:pt idx="15">
                  <c:v>2000</c:v>
                </c:pt>
                <c:pt idx="16">
                  <c:v>4000</c:v>
                </c:pt>
                <c:pt idx="17">
                  <c:v>6000</c:v>
                </c:pt>
                <c:pt idx="18">
                  <c:v>8000</c:v>
                </c:pt>
                <c:pt idx="19">
                  <c:v>10000</c:v>
                </c:pt>
                <c:pt idx="20">
                  <c:v>12000</c:v>
                </c:pt>
                <c:pt idx="21">
                  <c:v>14000</c:v>
                </c:pt>
              </c:numCache>
            </c:numRef>
          </c:xVal>
          <c:yVal>
            <c:numRef>
              <c:f>'A (old)'!$W$2:$W$23</c:f>
              <c:numCache>
                <c:formatCode>General</c:formatCode>
                <c:ptCount val="22"/>
                <c:pt idx="0">
                  <c:v>-3.665438892607115E-4</c:v>
                </c:pt>
                <c:pt idx="1">
                  <c:v>9.4823140648049933E-3</c:v>
                </c:pt>
                <c:pt idx="2">
                  <c:v>1.8268183096257645E-2</c:v>
                </c:pt>
                <c:pt idx="3">
                  <c:v>2.4099418665294848E-2</c:v>
                </c:pt>
                <c:pt idx="4">
                  <c:v>2.5683221031750466E-2</c:v>
                </c:pt>
                <c:pt idx="5">
                  <c:v>2.2580752194572888E-2</c:v>
                </c:pt>
                <c:pt idx="6">
                  <c:v>1.5293734770426705E-2</c:v>
                </c:pt>
                <c:pt idx="7">
                  <c:v>5.1654436674581179E-3</c:v>
                </c:pt>
                <c:pt idx="8">
                  <c:v>-5.8843714613637443E-3</c:v>
                </c:pt>
                <c:pt idx="9">
                  <c:v>-1.5738323435499722E-2</c:v>
                </c:pt>
                <c:pt idx="10">
                  <c:v>-2.2499225917631299E-2</c:v>
                </c:pt>
                <c:pt idx="11">
                  <c:v>-2.4864478058829475E-2</c:v>
                </c:pt>
                <c:pt idx="12">
                  <c:v>-2.2383115557288617E-2</c:v>
                </c:pt>
                <c:pt idx="13">
                  <c:v>-1.5544802502087033E-2</c:v>
                </c:pt>
                <c:pt idx="14">
                  <c:v>-5.6832026379723408E-3</c:v>
                </c:pt>
                <c:pt idx="15">
                  <c:v>5.2872015452483587E-3</c:v>
                </c:pt>
                <c:pt idx="16">
                  <c:v>1.5248906624936888E-2</c:v>
                </c:pt>
                <c:pt idx="17">
                  <c:v>2.2299249555256286E-2</c:v>
                </c:pt>
                <c:pt idx="18">
                  <c:v>2.5125873068370431E-2</c:v>
                </c:pt>
                <c:pt idx="19">
                  <c:v>2.3265702033481113E-2</c:v>
                </c:pt>
                <c:pt idx="20">
                  <c:v>1.7196325212599905E-2</c:v>
                </c:pt>
                <c:pt idx="21">
                  <c:v>8.2417494315088959E-3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D8C-4525-957E-AAF7779A7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220952"/>
        <c:axId val="1"/>
      </c:scatterChart>
      <c:valAx>
        <c:axId val="55822095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3280757097791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6593059936908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220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4459681124334342"/>
          <c:y val="0.917981072555205"/>
          <c:w val="0.98478073802418531"/>
          <c:h val="0.981072555205047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01855619111441"/>
          <c:y val="3.4591194968553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5094385976765112"/>
          <c:w val="0.81459027013549445"/>
          <c:h val="0.61949875779640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(old)'!$D$21:$D$215</c:f>
                <c:numCache>
                  <c:formatCode>General</c:formatCode>
                  <c:ptCount val="1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 (old)'!$H$21:$H$975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9E-459B-A943-006268BD84B1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(old)'!$I$21:$I$975</c:f>
              <c:numCache>
                <c:formatCode>General</c:formatCode>
                <c:ptCount val="955"/>
                <c:pt idx="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9E-459B-A943-006268BD84B1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(old)'!$J$21:$J$975</c:f>
              <c:numCache>
                <c:formatCode>General</c:formatCode>
                <c:ptCount val="955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1.0763150006823707E-2</c:v>
                </c:pt>
                <c:pt idx="17">
                  <c:v>1.1163150003994815E-2</c:v>
                </c:pt>
                <c:pt idx="18">
                  <c:v>1.9190700004401151E-2</c:v>
                </c:pt>
                <c:pt idx="19">
                  <c:v>2.0924250005919021E-2</c:v>
                </c:pt>
                <c:pt idx="20">
                  <c:v>2.2628050006460398E-2</c:v>
                </c:pt>
                <c:pt idx="21">
                  <c:v>1.9757800000661518E-2</c:v>
                </c:pt>
                <c:pt idx="22">
                  <c:v>1.9361600003321655E-2</c:v>
                </c:pt>
                <c:pt idx="23">
                  <c:v>2.0365400006994605E-2</c:v>
                </c:pt>
                <c:pt idx="24">
                  <c:v>2.159514999948442E-2</c:v>
                </c:pt>
                <c:pt idx="25">
                  <c:v>2.0998949999921024E-2</c:v>
                </c:pt>
                <c:pt idx="26">
                  <c:v>1.8928700003016274E-2</c:v>
                </c:pt>
                <c:pt idx="27">
                  <c:v>1.9432500004768372E-2</c:v>
                </c:pt>
                <c:pt idx="28">
                  <c:v>2.2166049995576032E-2</c:v>
                </c:pt>
                <c:pt idx="29">
                  <c:v>1.45856500021182E-2</c:v>
                </c:pt>
                <c:pt idx="30">
                  <c:v>6.3607999982195906E-3</c:v>
                </c:pt>
                <c:pt idx="31">
                  <c:v>1.057415000104811E-2</c:v>
                </c:pt>
                <c:pt idx="36">
                  <c:v>-9.3629999901168048E-4</c:v>
                </c:pt>
                <c:pt idx="37">
                  <c:v>-1.8654000014066696E-3</c:v>
                </c:pt>
                <c:pt idx="38">
                  <c:v>-2.7098999998997897E-3</c:v>
                </c:pt>
                <c:pt idx="39">
                  <c:v>-2.6256499986629933E-3</c:v>
                </c:pt>
                <c:pt idx="50">
                  <c:v>1.4785650004341733E-2</c:v>
                </c:pt>
                <c:pt idx="51">
                  <c:v>-4.3891100001928862E-2</c:v>
                </c:pt>
                <c:pt idx="52">
                  <c:v>-1.7654000039328821E-3</c:v>
                </c:pt>
                <c:pt idx="53">
                  <c:v>1.1191149998921901E-2</c:v>
                </c:pt>
                <c:pt idx="54">
                  <c:v>-1.1090400003013201E-2</c:v>
                </c:pt>
                <c:pt idx="55">
                  <c:v>-1.8906999976024963E-3</c:v>
                </c:pt>
                <c:pt idx="56">
                  <c:v>1.3733500018133782E-3</c:v>
                </c:pt>
                <c:pt idx="57">
                  <c:v>7.3949999932665378E-4</c:v>
                </c:pt>
                <c:pt idx="58">
                  <c:v>4.3340999982319772E-3</c:v>
                </c:pt>
                <c:pt idx="59">
                  <c:v>1.3112300002831034E-2</c:v>
                </c:pt>
                <c:pt idx="60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9E-459B-A943-006268BD84B1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(old)'!$K$21:$K$975</c:f>
              <c:numCache>
                <c:formatCode>General</c:formatCode>
                <c:ptCount val="955"/>
                <c:pt idx="32">
                  <c:v>7.0595500073977746E-3</c:v>
                </c:pt>
                <c:pt idx="33">
                  <c:v>4.98929999594111E-3</c:v>
                </c:pt>
                <c:pt idx="34">
                  <c:v>5.4930999976932071E-3</c:v>
                </c:pt>
                <c:pt idx="35">
                  <c:v>4.0444500045850873E-3</c:v>
                </c:pt>
                <c:pt idx="41">
                  <c:v>1.1110500054201111E-3</c:v>
                </c:pt>
                <c:pt idx="42">
                  <c:v>1.2110500028938986E-3</c:v>
                </c:pt>
                <c:pt idx="43">
                  <c:v>1.5446000033989549E-3</c:v>
                </c:pt>
                <c:pt idx="44">
                  <c:v>1.6446000008727424E-3</c:v>
                </c:pt>
                <c:pt idx="45">
                  <c:v>8.4585000004153699E-3</c:v>
                </c:pt>
                <c:pt idx="46">
                  <c:v>3.7280000105965883E-4</c:v>
                </c:pt>
                <c:pt idx="47">
                  <c:v>2.3021799999696668E-2</c:v>
                </c:pt>
                <c:pt idx="48">
                  <c:v>2.5418150005862117E-2</c:v>
                </c:pt>
                <c:pt idx="49">
                  <c:v>2.7296849999402184E-2</c:v>
                </c:pt>
                <c:pt idx="61">
                  <c:v>7.1967499970924109E-3</c:v>
                </c:pt>
                <c:pt idx="62">
                  <c:v>6.4185000010184012E-3</c:v>
                </c:pt>
                <c:pt idx="63">
                  <c:v>6.4564999993308447E-3</c:v>
                </c:pt>
                <c:pt idx="64">
                  <c:v>1.111200000741519E-2</c:v>
                </c:pt>
                <c:pt idx="65">
                  <c:v>2.5059050007257611E-2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9E-459B-A943-006268BD84B1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9E-459B-A943-006268BD84B1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9E-459B-A943-006268BD84B1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plus>
            <c:minus>
              <c:numRef>
                <c:f>'A (old)'!$D$21:$D$975</c:f>
                <c:numCache>
                  <c:formatCode>General</c:formatCode>
                  <c:ptCount val="95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4.0000000000000002E-4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1">
                    <c:v>5.0000000000000001E-4</c:v>
                  </c:pt>
                  <c:pt idx="42">
                    <c:v>0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4.0000000000000002E-4</c:v>
                  </c:pt>
                  <c:pt idx="46">
                    <c:v>1.1000000000000001E-3</c:v>
                  </c:pt>
                  <c:pt idx="47">
                    <c:v>4.0000000000000002E-4</c:v>
                  </c:pt>
                  <c:pt idx="48">
                    <c:v>4.0000000000000002E-4</c:v>
                  </c:pt>
                  <c:pt idx="49">
                    <c:v>6.9999999999999999E-4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9E-459B-A943-006268BD84B1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(old)'!$O$21:$O$975</c:f>
              <c:numCache>
                <c:formatCode>General</c:formatCode>
                <c:ptCount val="955"/>
                <c:pt idx="54">
                  <c:v>-9.1536061550753015E-3</c:v>
                </c:pt>
                <c:pt idx="55">
                  <c:v>-5.0758433356378353E-3</c:v>
                </c:pt>
                <c:pt idx="56">
                  <c:v>-4.5440774109536571E-3</c:v>
                </c:pt>
                <c:pt idx="57">
                  <c:v>-4.9036430670291314E-4</c:v>
                </c:pt>
                <c:pt idx="58">
                  <c:v>3.4324114593090125E-3</c:v>
                </c:pt>
                <c:pt idx="59">
                  <c:v>7.5903399960355507E-3</c:v>
                </c:pt>
                <c:pt idx="60">
                  <c:v>8.514917935436182E-3</c:v>
                </c:pt>
                <c:pt idx="61">
                  <c:v>8.7420541344218859E-3</c:v>
                </c:pt>
                <c:pt idx="62">
                  <c:v>1.2389594271074666E-2</c:v>
                </c:pt>
                <c:pt idx="63">
                  <c:v>1.2496481894126762E-2</c:v>
                </c:pt>
                <c:pt idx="64">
                  <c:v>1.7012483968077821E-2</c:v>
                </c:pt>
                <c:pt idx="65">
                  <c:v>2.5934928302351546E-2</c:v>
                </c:pt>
                <c:pt idx="66">
                  <c:v>3.4795912253370309E-2</c:v>
                </c:pt>
                <c:pt idx="67">
                  <c:v>3.833923695754729E-2</c:v>
                </c:pt>
                <c:pt idx="68">
                  <c:v>3.8638522302093165E-2</c:v>
                </c:pt>
                <c:pt idx="69">
                  <c:v>3.8662572017279892E-2</c:v>
                </c:pt>
                <c:pt idx="70">
                  <c:v>3.8911085740876011E-2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9E-459B-A943-006268BD84B1}"/>
            </c:ext>
          </c:extLst>
        </c:ser>
        <c:ser>
          <c:idx val="8"/>
          <c:order val="8"/>
          <c:tx>
            <c:strRef>
              <c:f>'A (old)'!$R$20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(old)'!$F$21:$F$975</c:f>
              <c:numCache>
                <c:formatCode>General</c:formatCode>
                <c:ptCount val="955"/>
                <c:pt idx="0">
                  <c:v>-47437.5</c:v>
                </c:pt>
                <c:pt idx="1">
                  <c:v>-47429</c:v>
                </c:pt>
                <c:pt idx="2">
                  <c:v>-47427</c:v>
                </c:pt>
                <c:pt idx="3">
                  <c:v>-47426.5</c:v>
                </c:pt>
                <c:pt idx="4">
                  <c:v>-47409</c:v>
                </c:pt>
                <c:pt idx="5">
                  <c:v>-47402.5</c:v>
                </c:pt>
                <c:pt idx="6">
                  <c:v>-47373.5</c:v>
                </c:pt>
                <c:pt idx="7">
                  <c:v>-47293.5</c:v>
                </c:pt>
                <c:pt idx="8">
                  <c:v>-46561.5</c:v>
                </c:pt>
                <c:pt idx="9">
                  <c:v>-46557</c:v>
                </c:pt>
                <c:pt idx="10">
                  <c:v>-46515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-22347</c:v>
                </c:pt>
                <c:pt idx="19">
                  <c:v>-22342.5</c:v>
                </c:pt>
                <c:pt idx="20">
                  <c:v>-22340.5</c:v>
                </c:pt>
                <c:pt idx="21">
                  <c:v>-22338</c:v>
                </c:pt>
                <c:pt idx="22">
                  <c:v>-22336</c:v>
                </c:pt>
                <c:pt idx="23">
                  <c:v>-22334</c:v>
                </c:pt>
                <c:pt idx="24">
                  <c:v>-22331.5</c:v>
                </c:pt>
                <c:pt idx="25">
                  <c:v>-22329.5</c:v>
                </c:pt>
                <c:pt idx="26">
                  <c:v>-22327</c:v>
                </c:pt>
                <c:pt idx="27">
                  <c:v>-22325</c:v>
                </c:pt>
                <c:pt idx="28">
                  <c:v>-22320.5</c:v>
                </c:pt>
                <c:pt idx="29">
                  <c:v>-15836.5</c:v>
                </c:pt>
                <c:pt idx="30">
                  <c:v>-14968</c:v>
                </c:pt>
                <c:pt idx="31">
                  <c:v>-14921.5</c:v>
                </c:pt>
                <c:pt idx="32">
                  <c:v>-13455.5</c:v>
                </c:pt>
                <c:pt idx="33">
                  <c:v>-13453</c:v>
                </c:pt>
                <c:pt idx="34">
                  <c:v>-13451</c:v>
                </c:pt>
                <c:pt idx="35">
                  <c:v>-13384.5</c:v>
                </c:pt>
                <c:pt idx="36">
                  <c:v>-12677</c:v>
                </c:pt>
                <c:pt idx="37">
                  <c:v>-12666</c:v>
                </c:pt>
                <c:pt idx="38">
                  <c:v>-11821</c:v>
                </c:pt>
                <c:pt idx="39">
                  <c:v>-11763.5</c:v>
                </c:pt>
                <c:pt idx="40">
                  <c:v>0</c:v>
                </c:pt>
                <c:pt idx="41">
                  <c:v>1229.5</c:v>
                </c:pt>
                <c:pt idx="42">
                  <c:v>1229.5</c:v>
                </c:pt>
                <c:pt idx="43">
                  <c:v>1234</c:v>
                </c:pt>
                <c:pt idx="44">
                  <c:v>1234</c:v>
                </c:pt>
                <c:pt idx="45">
                  <c:v>2215</c:v>
                </c:pt>
                <c:pt idx="46">
                  <c:v>3512</c:v>
                </c:pt>
                <c:pt idx="47">
                  <c:v>5222</c:v>
                </c:pt>
                <c:pt idx="48">
                  <c:v>6838.5</c:v>
                </c:pt>
                <c:pt idx="49">
                  <c:v>7011.5</c:v>
                </c:pt>
                <c:pt idx="50">
                  <c:v>-15836.5</c:v>
                </c:pt>
                <c:pt idx="51">
                  <c:v>-14969</c:v>
                </c:pt>
                <c:pt idx="52">
                  <c:v>-12666</c:v>
                </c:pt>
                <c:pt idx="53">
                  <c:v>-491.5</c:v>
                </c:pt>
                <c:pt idx="54">
                  <c:v>-416</c:v>
                </c:pt>
                <c:pt idx="55">
                  <c:v>347</c:v>
                </c:pt>
                <c:pt idx="56">
                  <c:v>446.5</c:v>
                </c:pt>
                <c:pt idx="57">
                  <c:v>1205</c:v>
                </c:pt>
                <c:pt idx="58">
                  <c:v>1939</c:v>
                </c:pt>
                <c:pt idx="59">
                  <c:v>2717</c:v>
                </c:pt>
                <c:pt idx="60">
                  <c:v>2890</c:v>
                </c:pt>
                <c:pt idx="61">
                  <c:v>2932.5</c:v>
                </c:pt>
                <c:pt idx="62">
                  <c:v>3615</c:v>
                </c:pt>
                <c:pt idx="63">
                  <c:v>3635</c:v>
                </c:pt>
                <c:pt idx="64">
                  <c:v>4480</c:v>
                </c:pt>
                <c:pt idx="65">
                  <c:v>6149.5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-14922.5</c:v>
                </c:pt>
              </c:numCache>
            </c:numRef>
          </c:xVal>
          <c:yVal>
            <c:numRef>
              <c:f>'A (old)'!$R$21:$R$975</c:f>
              <c:numCache>
                <c:formatCode>General</c:formatCode>
                <c:ptCount val="955"/>
                <c:pt idx="0">
                  <c:v>6.3493750003544847E-2</c:v>
                </c:pt>
                <c:pt idx="1">
                  <c:v>7.0634899999276968E-2</c:v>
                </c:pt>
                <c:pt idx="2">
                  <c:v>8.1138699999428354E-2</c:v>
                </c:pt>
                <c:pt idx="3">
                  <c:v>6.6264650002267445E-2</c:v>
                </c:pt>
                <c:pt idx="4">
                  <c:v>9.5672899999044603E-2</c:v>
                </c:pt>
                <c:pt idx="5">
                  <c:v>6.2310249999427469E-2</c:v>
                </c:pt>
                <c:pt idx="6">
                  <c:v>6.9615349999367027E-2</c:v>
                </c:pt>
                <c:pt idx="7">
                  <c:v>8.9767350000329316E-2</c:v>
                </c:pt>
                <c:pt idx="8">
                  <c:v>8.4158150002622278E-2</c:v>
                </c:pt>
                <c:pt idx="9">
                  <c:v>8.0291700003726874E-2</c:v>
                </c:pt>
                <c:pt idx="10">
                  <c:v>0.1108715000009397</c:v>
                </c:pt>
                <c:pt idx="71">
                  <c:v>-3.9677749999100342E-2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79E-459B-A943-006268BD84B1}"/>
            </c:ext>
          </c:extLst>
        </c:ser>
        <c:ser>
          <c:idx val="9"/>
          <c:order val="9"/>
          <c:tx>
            <c:strRef>
              <c:f>'A (old)'!$W$1</c:f>
              <c:strCache>
                <c:ptCount val="1"/>
                <c:pt idx="0">
                  <c:v>Sin+Q-fit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(old)'!$V$2:$V$20</c:f>
              <c:numCache>
                <c:formatCode>General</c:formatCode>
                <c:ptCount val="19"/>
                <c:pt idx="0">
                  <c:v>-28000</c:v>
                </c:pt>
                <c:pt idx="1">
                  <c:v>-26000</c:v>
                </c:pt>
                <c:pt idx="2">
                  <c:v>-24000</c:v>
                </c:pt>
                <c:pt idx="3">
                  <c:v>-22000</c:v>
                </c:pt>
                <c:pt idx="4">
                  <c:v>-20000</c:v>
                </c:pt>
                <c:pt idx="5">
                  <c:v>-18000</c:v>
                </c:pt>
                <c:pt idx="6">
                  <c:v>-16000</c:v>
                </c:pt>
                <c:pt idx="7">
                  <c:v>-14000</c:v>
                </c:pt>
                <c:pt idx="8">
                  <c:v>-12000</c:v>
                </c:pt>
                <c:pt idx="9">
                  <c:v>-10000</c:v>
                </c:pt>
                <c:pt idx="10">
                  <c:v>-8000</c:v>
                </c:pt>
                <c:pt idx="11">
                  <c:v>-6000</c:v>
                </c:pt>
                <c:pt idx="12">
                  <c:v>-4000</c:v>
                </c:pt>
                <c:pt idx="13">
                  <c:v>-2000</c:v>
                </c:pt>
                <c:pt idx="14">
                  <c:v>0</c:v>
                </c:pt>
                <c:pt idx="15">
                  <c:v>2000</c:v>
                </c:pt>
                <c:pt idx="16">
                  <c:v>4000</c:v>
                </c:pt>
                <c:pt idx="17">
                  <c:v>6000</c:v>
                </c:pt>
                <c:pt idx="18">
                  <c:v>8000</c:v>
                </c:pt>
              </c:numCache>
            </c:numRef>
          </c:xVal>
          <c:yVal>
            <c:numRef>
              <c:f>'A (old)'!$W$2:$W$20</c:f>
              <c:numCache>
                <c:formatCode>General</c:formatCode>
                <c:ptCount val="19"/>
                <c:pt idx="0">
                  <c:v>-3.665438892607115E-4</c:v>
                </c:pt>
                <c:pt idx="1">
                  <c:v>9.4823140648049933E-3</c:v>
                </c:pt>
                <c:pt idx="2">
                  <c:v>1.8268183096257645E-2</c:v>
                </c:pt>
                <c:pt idx="3">
                  <c:v>2.4099418665294848E-2</c:v>
                </c:pt>
                <c:pt idx="4">
                  <c:v>2.5683221031750466E-2</c:v>
                </c:pt>
                <c:pt idx="5">
                  <c:v>2.2580752194572888E-2</c:v>
                </c:pt>
                <c:pt idx="6">
                  <c:v>1.5293734770426705E-2</c:v>
                </c:pt>
                <c:pt idx="7">
                  <c:v>5.1654436674581179E-3</c:v>
                </c:pt>
                <c:pt idx="8">
                  <c:v>-5.8843714613637443E-3</c:v>
                </c:pt>
                <c:pt idx="9">
                  <c:v>-1.5738323435499722E-2</c:v>
                </c:pt>
                <c:pt idx="10">
                  <c:v>-2.2499225917631299E-2</c:v>
                </c:pt>
                <c:pt idx="11">
                  <c:v>-2.4864478058829475E-2</c:v>
                </c:pt>
                <c:pt idx="12">
                  <c:v>-2.2383115557288617E-2</c:v>
                </c:pt>
                <c:pt idx="13">
                  <c:v>-1.5544802502087033E-2</c:v>
                </c:pt>
                <c:pt idx="14">
                  <c:v>-5.6832026379723408E-3</c:v>
                </c:pt>
                <c:pt idx="15">
                  <c:v>5.2872015452483587E-3</c:v>
                </c:pt>
                <c:pt idx="16">
                  <c:v>1.5248906624936888E-2</c:v>
                </c:pt>
                <c:pt idx="17">
                  <c:v>2.2299249555256286E-2</c:v>
                </c:pt>
                <c:pt idx="18">
                  <c:v>2.5125873068370431E-2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9E-459B-A943-006268BD8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506344"/>
        <c:axId val="1"/>
      </c:scatterChart>
      <c:valAx>
        <c:axId val="5585063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3333597451261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6478086465606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06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8966565349544"/>
          <c:y val="0.91823899371069184"/>
          <c:w val="0.98480243161094227"/>
          <c:h val="0.981132075471698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 - detail</a:t>
            </a:r>
          </a:p>
        </c:rich>
      </c:tx>
      <c:layout>
        <c:manualLayout>
          <c:xMode val="edge"/>
          <c:yMode val="edge"/>
          <c:x val="0.34644509829614717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10755270449656"/>
          <c:y val="0.13315217391304349"/>
          <c:w val="0.76399451292616605"/>
          <c:h val="0.66847826086956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0-43D9-BC50-468F81E75B97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B0-43D9-BC50-468F81E75B97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B0-43D9-BC50-468F81E75B97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B0-43D9-BC50-468F81E75B97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B0-43D9-BC50-468F81E75B97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B0-43D9-BC50-468F81E75B97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B0-43D9-BC50-468F81E75B97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1'!$O$21:$O$974</c:f>
              <c:numCache>
                <c:formatCode>General</c:formatCode>
                <c:ptCount val="954"/>
                <c:pt idx="4">
                  <c:v>-0.1923238289348333</c:v>
                </c:pt>
                <c:pt idx="5">
                  <c:v>-0.1922976533330617</c:v>
                </c:pt>
                <c:pt idx="6">
                  <c:v>-0.19218086987900396</c:v>
                </c:pt>
                <c:pt idx="7">
                  <c:v>-0.1918587086264309</c:v>
                </c:pt>
                <c:pt idx="8">
                  <c:v>-0.18891093316538693</c:v>
                </c:pt>
                <c:pt idx="9">
                  <c:v>-0.18889281159492971</c:v>
                </c:pt>
                <c:pt idx="10">
                  <c:v>-0.18872367693732883</c:v>
                </c:pt>
                <c:pt idx="11">
                  <c:v>-0.11106670700458124</c:v>
                </c:pt>
                <c:pt idx="12">
                  <c:v>-0.11104858543412401</c:v>
                </c:pt>
                <c:pt idx="13">
                  <c:v>-0.11092374794875193</c:v>
                </c:pt>
                <c:pt idx="14">
                  <c:v>-0.10765582474296347</c:v>
                </c:pt>
                <c:pt idx="15">
                  <c:v>-0.10455099567129014</c:v>
                </c:pt>
                <c:pt idx="16">
                  <c:v>-0.10455099567129014</c:v>
                </c:pt>
                <c:pt idx="17">
                  <c:v>-0.10455099567129014</c:v>
                </c:pt>
                <c:pt idx="18">
                  <c:v>-0.10455099567129014</c:v>
                </c:pt>
                <c:pt idx="19">
                  <c:v>-9.140480305847877E-2</c:v>
                </c:pt>
                <c:pt idx="20">
                  <c:v>-9.1386681488021537E-2</c:v>
                </c:pt>
                <c:pt idx="21">
                  <c:v>-9.1378627456707218E-2</c:v>
                </c:pt>
                <c:pt idx="22">
                  <c:v>-9.1368559917564304E-2</c:v>
                </c:pt>
                <c:pt idx="23">
                  <c:v>-9.1360505886249971E-2</c:v>
                </c:pt>
                <c:pt idx="24">
                  <c:v>-9.1352451854935651E-2</c:v>
                </c:pt>
                <c:pt idx="25">
                  <c:v>-9.1342384315792738E-2</c:v>
                </c:pt>
                <c:pt idx="26">
                  <c:v>-9.1334330284478404E-2</c:v>
                </c:pt>
                <c:pt idx="27">
                  <c:v>-9.1324262745335505E-2</c:v>
                </c:pt>
                <c:pt idx="28">
                  <c:v>-9.1316208714021171E-2</c:v>
                </c:pt>
                <c:pt idx="29">
                  <c:v>-9.1298087143563939E-2</c:v>
                </c:pt>
                <c:pt idx="30">
                  <c:v>-6.5186917622513565E-2</c:v>
                </c:pt>
                <c:pt idx="31">
                  <c:v>-6.5186917622513565E-2</c:v>
                </c:pt>
                <c:pt idx="32">
                  <c:v>-6.1693481539923933E-2</c:v>
                </c:pt>
                <c:pt idx="33">
                  <c:v>-6.1689454524266767E-2</c:v>
                </c:pt>
                <c:pt idx="34">
                  <c:v>-6.1506225311865816E-2</c:v>
                </c:pt>
                <c:pt idx="35">
                  <c:v>-6.1502198296208649E-2</c:v>
                </c:pt>
                <c:pt idx="36">
                  <c:v>-5.5598593342806459E-2</c:v>
                </c:pt>
                <c:pt idx="37">
                  <c:v>-5.5588525803663545E-2</c:v>
                </c:pt>
                <c:pt idx="38">
                  <c:v>-5.5580471772349219E-2</c:v>
                </c:pt>
                <c:pt idx="39">
                  <c:v>-5.5312675231147822E-2</c:v>
                </c:pt>
                <c:pt idx="40">
                  <c:v>-5.2463561653704402E-2</c:v>
                </c:pt>
                <c:pt idx="41">
                  <c:v>-5.2419264481475603E-2</c:v>
                </c:pt>
                <c:pt idx="42">
                  <c:v>-5.2419264481475603E-2</c:v>
                </c:pt>
                <c:pt idx="43">
                  <c:v>-4.9016436251172149E-2</c:v>
                </c:pt>
                <c:pt idx="44">
                  <c:v>-4.8784882850885232E-2</c:v>
                </c:pt>
                <c:pt idx="45">
                  <c:v>-3.392362363334379E-3</c:v>
                </c:pt>
                <c:pt idx="46">
                  <c:v>-3.0883226812185088E-3</c:v>
                </c:pt>
                <c:pt idx="47">
                  <c:v>-1.4130841678383493E-3</c:v>
                </c:pt>
                <c:pt idx="48">
                  <c:v>-1.5709734802495361E-5</c:v>
                </c:pt>
                <c:pt idx="49">
                  <c:v>3.84978323085307E-4</c:v>
                </c:pt>
                <c:pt idx="50">
                  <c:v>3.4394696990440827E-3</c:v>
                </c:pt>
                <c:pt idx="51">
                  <c:v>3.5381315826445974E-3</c:v>
                </c:pt>
                <c:pt idx="52">
                  <c:v>3.5562531531018347E-3</c:v>
                </c:pt>
                <c:pt idx="53">
                  <c:v>6.3952991914023446E-3</c:v>
                </c:pt>
                <c:pt idx="54">
                  <c:v>7.5067555127795657E-3</c:v>
                </c:pt>
                <c:pt idx="55">
                  <c:v>9.5283173726758152E-3</c:v>
                </c:pt>
                <c:pt idx="56">
                  <c:v>1.022499108136516E-2</c:v>
                </c:pt>
                <c:pt idx="57">
                  <c:v>1.0396139246794623E-2</c:v>
                </c:pt>
                <c:pt idx="58">
                  <c:v>1.2729794820121071E-2</c:v>
                </c:pt>
                <c:pt idx="59">
                  <c:v>1.3144577432808948E-2</c:v>
                </c:pt>
                <c:pt idx="60">
                  <c:v>1.3225117745952225E-2</c:v>
                </c:pt>
                <c:pt idx="61">
                  <c:v>1.6627945976255672E-2</c:v>
                </c:pt>
                <c:pt idx="62">
                  <c:v>1.9615991593871247E-2</c:v>
                </c:pt>
                <c:pt idx="63">
                  <c:v>2.3351048615890709E-2</c:v>
                </c:pt>
                <c:pt idx="64">
                  <c:v>2.61256624036766E-2</c:v>
                </c:pt>
                <c:pt idx="65">
                  <c:v>2.6822336112365945E-2</c:v>
                </c:pt>
                <c:pt idx="66">
                  <c:v>3.0027840575468367E-2</c:v>
                </c:pt>
                <c:pt idx="67">
                  <c:v>3.2697751956167996E-2</c:v>
                </c:pt>
                <c:pt idx="68">
                  <c:v>3.2923264832969167E-2</c:v>
                </c:pt>
                <c:pt idx="69">
                  <c:v>3.2941386403426406E-2</c:v>
                </c:pt>
                <c:pt idx="70">
                  <c:v>3.3128642631484524E-2</c:v>
                </c:pt>
                <c:pt idx="71">
                  <c:v>4.0951120545525292E-2</c:v>
                </c:pt>
                <c:pt idx="72">
                  <c:v>4.3141817063022427E-2</c:v>
                </c:pt>
                <c:pt idx="73">
                  <c:v>4.3159938633479659E-2</c:v>
                </c:pt>
                <c:pt idx="74">
                  <c:v>4.5781525826293322E-2</c:v>
                </c:pt>
                <c:pt idx="75">
                  <c:v>3.6316025524129707E-2</c:v>
                </c:pt>
                <c:pt idx="76">
                  <c:v>4.9434029027340932E-2</c:v>
                </c:pt>
                <c:pt idx="77">
                  <c:v>4.9434029027340932E-2</c:v>
                </c:pt>
                <c:pt idx="78">
                  <c:v>4.9434029027340932E-2</c:v>
                </c:pt>
                <c:pt idx="79">
                  <c:v>5.2416034121470757E-2</c:v>
                </c:pt>
                <c:pt idx="80">
                  <c:v>5.2416034121470757E-2</c:v>
                </c:pt>
                <c:pt idx="81">
                  <c:v>5.2416034121470757E-2</c:v>
                </c:pt>
                <c:pt idx="82">
                  <c:v>5.5184607385770898E-2</c:v>
                </c:pt>
                <c:pt idx="83">
                  <c:v>5.5184607385770898E-2</c:v>
                </c:pt>
                <c:pt idx="84">
                  <c:v>5.5184607385770898E-2</c:v>
                </c:pt>
                <c:pt idx="85">
                  <c:v>5.5184607385770898E-2</c:v>
                </c:pt>
                <c:pt idx="86">
                  <c:v>5.6068537322518361E-2</c:v>
                </c:pt>
                <c:pt idx="87">
                  <c:v>5.6068537322518361E-2</c:v>
                </c:pt>
                <c:pt idx="88">
                  <c:v>5.6068537322518361E-2</c:v>
                </c:pt>
                <c:pt idx="89">
                  <c:v>5.5720200468173692E-2</c:v>
                </c:pt>
                <c:pt idx="90">
                  <c:v>5.5720200468173692E-2</c:v>
                </c:pt>
                <c:pt idx="91">
                  <c:v>5.5720200468173692E-2</c:v>
                </c:pt>
                <c:pt idx="92">
                  <c:v>5.5720200468173692E-2</c:v>
                </c:pt>
                <c:pt idx="93">
                  <c:v>6.2193628137064569E-2</c:v>
                </c:pt>
                <c:pt idx="94">
                  <c:v>6.2193628137064569E-2</c:v>
                </c:pt>
                <c:pt idx="95">
                  <c:v>6.2560086561866485E-2</c:v>
                </c:pt>
                <c:pt idx="96">
                  <c:v>6.2560086561866485E-2</c:v>
                </c:pt>
                <c:pt idx="97">
                  <c:v>6.5087038886736795E-2</c:v>
                </c:pt>
                <c:pt idx="98">
                  <c:v>6.5087038886736795E-2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4B0-43D9-BC50-468F81E75B97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  <c:pt idx="72">
                  <c:v>-5.6612000000313856E-2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4B0-43D9-BC50-468F81E75B97}"/>
            </c:ext>
          </c:extLst>
        </c:ser>
        <c:ser>
          <c:idx val="9"/>
          <c:order val="9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4B0-43D9-BC50-468F81E7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4400552"/>
        <c:axId val="1"/>
      </c:scatterChart>
      <c:valAx>
        <c:axId val="724400552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068126317795751"/>
              <c:y val="0.85326086956521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4400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4327532053954"/>
          <c:y val="0.92934782608695654"/>
          <c:w val="0.8124060816149871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636425363622284"/>
          <c:y val="3.428584247481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5776183380954"/>
          <c:y val="0.14000000000000001"/>
          <c:w val="0.82424364382641424"/>
          <c:h val="0.65142857142857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AA-48ED-B9E1-B74355B338C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AA-48ED-B9E1-B74355B338CF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AA-48ED-B9E1-B74355B338CF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AA-48ED-B9E1-B74355B338CF}"/>
            </c:ext>
          </c:extLst>
        </c:ser>
        <c:ser>
          <c:idx val="9"/>
          <c:order val="4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AA-48ED-B9E1-B74355B3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27264"/>
        <c:axId val="1"/>
      </c:scatterChart>
      <c:valAx>
        <c:axId val="62362726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1679337359683288"/>
              <c:y val="0.905985298846191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99960292406713E-2"/>
              <c:y val="0.38000014955395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36272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95612708018154"/>
          <c:y val="0.92877492877492873"/>
          <c:w val="0.43419062027231464"/>
          <c:h val="5.69800569800569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LiTE residuals</a:t>
            </a:r>
          </a:p>
        </c:rich>
      </c:tx>
      <c:layout>
        <c:manualLayout>
          <c:xMode val="edge"/>
          <c:yMode val="edge"/>
          <c:x val="0.36308655064107909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315217391304349"/>
          <c:w val="0.82450892979160495"/>
          <c:h val="0.6684782608695651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1'!$AB$21:$AB$974</c:f>
              <c:numCache>
                <c:formatCode>General</c:formatCode>
                <c:ptCount val="954"/>
                <c:pt idx="0">
                  <c:v>-0.55383115328386612</c:v>
                </c:pt>
                <c:pt idx="1">
                  <c:v>-0.5467798583624508</c:v>
                </c:pt>
                <c:pt idx="2">
                  <c:v>-0.53629720813171955</c:v>
                </c:pt>
                <c:pt idx="3">
                  <c:v>-0.55117654601147525</c:v>
                </c:pt>
                <c:pt idx="4">
                  <c:v>-0.52195348278835474</c:v>
                </c:pt>
                <c:pt idx="5">
                  <c:v>-0.5553849713251906</c:v>
                </c:pt>
                <c:pt idx="6">
                  <c:v>-0.54838735876867706</c:v>
                </c:pt>
                <c:pt idx="7">
                  <c:v>-0.52908665402225485</c:v>
                </c:pt>
                <c:pt idx="8">
                  <c:v>-0.54268858690010702</c:v>
                </c:pt>
                <c:pt idx="9">
                  <c:v>-0.54660527965868233</c:v>
                </c:pt>
                <c:pt idx="10">
                  <c:v>-0.51649504875448238</c:v>
                </c:pt>
                <c:pt idx="11">
                  <c:v>-0.11570052934139055</c:v>
                </c:pt>
                <c:pt idx="12">
                  <c:v>-0.11743986517915014</c:v>
                </c:pt>
                <c:pt idx="13">
                  <c:v>-0.11504305529220817</c:v>
                </c:pt>
                <c:pt idx="14">
                  <c:v>-9.7630523584273807E-2</c:v>
                </c:pt>
                <c:pt idx="15">
                  <c:v>-9.2570950936318869E-2</c:v>
                </c:pt>
                <c:pt idx="16">
                  <c:v>-9.1770950934700696E-2</c:v>
                </c:pt>
                <c:pt idx="17">
                  <c:v>-9.2170950931871803E-2</c:v>
                </c:pt>
                <c:pt idx="18">
                  <c:v>-9.1770950934700696E-2</c:v>
                </c:pt>
                <c:pt idx="19">
                  <c:v>-4.7247732726597144E-2</c:v>
                </c:pt>
                <c:pt idx="20">
                  <c:v>-4.5456493402343714E-2</c:v>
                </c:pt>
                <c:pt idx="21">
                  <c:v>-4.3727049215757444E-2</c:v>
                </c:pt>
                <c:pt idx="22">
                  <c:v>-4.6565240110597955E-2</c:v>
                </c:pt>
                <c:pt idx="23">
                  <c:v>-4.6935789719119728E-2</c:v>
                </c:pt>
                <c:pt idx="24">
                  <c:v>-4.5906336573400708E-2</c:v>
                </c:pt>
                <c:pt idx="25">
                  <c:v>-4.4644516284963201E-2</c:v>
                </c:pt>
                <c:pt idx="26">
                  <c:v>-4.5215056955725405E-2</c:v>
                </c:pt>
                <c:pt idx="27">
                  <c:v>-4.7253228930166855E-2</c:v>
                </c:pt>
                <c:pt idx="28">
                  <c:v>-4.6723763423942688E-2</c:v>
                </c:pt>
                <c:pt idx="29">
                  <c:v>-4.3932456028946326E-2</c:v>
                </c:pt>
                <c:pt idx="30">
                  <c:v>3.5681376215347289E-2</c:v>
                </c:pt>
                <c:pt idx="31">
                  <c:v>3.5881376217570822E-2</c:v>
                </c:pt>
                <c:pt idx="32">
                  <c:v>-9999</c:v>
                </c:pt>
                <c:pt idx="33">
                  <c:v>3.8342561288064646E-2</c:v>
                </c:pt>
                <c:pt idx="34">
                  <c:v>-9999</c:v>
                </c:pt>
                <c:pt idx="35">
                  <c:v>4.3126590413818139E-2</c:v>
                </c:pt>
                <c:pt idx="36">
                  <c:v>5.6895110223032348E-2</c:v>
                </c:pt>
                <c:pt idx="37">
                  <c:v>5.485309038874174E-2</c:v>
                </c:pt>
                <c:pt idx="38">
                  <c:v>5.5379471330953764E-2</c:v>
                </c:pt>
                <c:pt idx="39">
                  <c:v>5.4680013846494915E-2</c:v>
                </c:pt>
                <c:pt idx="40">
                  <c:v>5.7470410950082325E-2</c:v>
                </c:pt>
                <c:pt idx="41">
                  <c:v>5.6659192350257653E-2</c:v>
                </c:pt>
                <c:pt idx="42">
                  <c:v>5.6759192347731441E-2</c:v>
                </c:pt>
                <c:pt idx="43">
                  <c:v>6.4590564548894391E-2</c:v>
                </c:pt>
                <c:pt idx="44">
                  <c:v>6.5251535859143631E-2</c:v>
                </c:pt>
                <c:pt idx="45">
                  <c:v>0.13456959511563993</c:v>
                </c:pt>
                <c:pt idx="46">
                  <c:v>0.11225278455587592</c:v>
                </c:pt>
                <c:pt idx="47">
                  <c:v>0.1230505654273903</c:v>
                </c:pt>
                <c:pt idx="48">
                  <c:v>0.1207886143292244</c:v>
                </c:pt>
                <c:pt idx="49">
                  <c:v>0.12392490410432448</c:v>
                </c:pt>
                <c:pt idx="50">
                  <c:v>0.12200578857774387</c:v>
                </c:pt>
                <c:pt idx="51">
                  <c:v>0.12232666516770241</c:v>
                </c:pt>
                <c:pt idx="52">
                  <c:v>0.12275084562213291</c:v>
                </c:pt>
                <c:pt idx="53">
                  <c:v>0.12383460097503146</c:v>
                </c:pt>
                <c:pt idx="54">
                  <c:v>0.12716285327018867</c:v>
                </c:pt>
                <c:pt idx="55">
                  <c:v>0.13018433554176523</c:v>
                </c:pt>
                <c:pt idx="56">
                  <c:v>0.12324560696542403</c:v>
                </c:pt>
                <c:pt idx="57">
                  <c:v>0.12349538311504542</c:v>
                </c:pt>
                <c:pt idx="58">
                  <c:v>0.11437628542247522</c:v>
                </c:pt>
                <c:pt idx="59">
                  <c:v>0.11998131180760287</c:v>
                </c:pt>
                <c:pt idx="60">
                  <c:v>0.11993260234509114</c:v>
                </c:pt>
                <c:pt idx="61">
                  <c:v>0.12058706030010126</c:v>
                </c:pt>
                <c:pt idx="62">
                  <c:v>0.12844459264732033</c:v>
                </c:pt>
                <c:pt idx="63">
                  <c:v>0.12471930820856028</c:v>
                </c:pt>
                <c:pt idx="64">
                  <c:v>0.1203052270378528</c:v>
                </c:pt>
                <c:pt idx="65">
                  <c:v>0.12092053472726154</c:v>
                </c:pt>
                <c:pt idx="66">
                  <c:v>0.12158976093900045</c:v>
                </c:pt>
                <c:pt idx="67">
                  <c:v>0.12497639655533252</c:v>
                </c:pt>
                <c:pt idx="68">
                  <c:v>0.12329970006809514</c:v>
                </c:pt>
                <c:pt idx="69">
                  <c:v>0.11699431872212115</c:v>
                </c:pt>
                <c:pt idx="70">
                  <c:v>0.12310441191941088</c:v>
                </c:pt>
                <c:pt idx="72">
                  <c:v>0.10022898829855936</c:v>
                </c:pt>
                <c:pt idx="73">
                  <c:v>0.10231488749349696</c:v>
                </c:pt>
                <c:pt idx="74">
                  <c:v>0.106560873440947</c:v>
                </c:pt>
                <c:pt idx="75">
                  <c:v>0.11735236554171247</c:v>
                </c:pt>
                <c:pt idx="76">
                  <c:v>9.7358628568312705E-2</c:v>
                </c:pt>
                <c:pt idx="77">
                  <c:v>9.7458628398439467E-2</c:v>
                </c:pt>
                <c:pt idx="78">
                  <c:v>9.7858628650269092E-2</c:v>
                </c:pt>
                <c:pt idx="79">
                  <c:v>8.633062899521235E-2</c:v>
                </c:pt>
                <c:pt idx="80">
                  <c:v>8.6830628997133202E-2</c:v>
                </c:pt>
                <c:pt idx="81">
                  <c:v>8.7130628996830523E-2</c:v>
                </c:pt>
                <c:pt idx="82">
                  <c:v>7.1809930364932245E-2</c:v>
                </c:pt>
                <c:pt idx="83">
                  <c:v>7.7309930364233753E-2</c:v>
                </c:pt>
                <c:pt idx="84">
                  <c:v>7.7809930366154606E-2</c:v>
                </c:pt>
                <c:pt idx="85">
                  <c:v>7.8609930367772779E-2</c:v>
                </c:pt>
                <c:pt idx="86">
                  <c:v>7.566961127563003E-2</c:v>
                </c:pt>
                <c:pt idx="87">
                  <c:v>7.6269611275024671E-2</c:v>
                </c:pt>
                <c:pt idx="88">
                  <c:v>7.6569611274721991E-2</c:v>
                </c:pt>
                <c:pt idx="89">
                  <c:v>7.635976304880461E-2</c:v>
                </c:pt>
                <c:pt idx="90">
                  <c:v>7.6959763048199251E-2</c:v>
                </c:pt>
                <c:pt idx="91">
                  <c:v>7.7059763045673038E-2</c:v>
                </c:pt>
                <c:pt idx="92">
                  <c:v>7.7459763050120103E-2</c:v>
                </c:pt>
                <c:pt idx="93">
                  <c:v>5.4018377238968823E-2</c:v>
                </c:pt>
                <c:pt idx="94">
                  <c:v>5.5018377402881596E-2</c:v>
                </c:pt>
                <c:pt idx="95">
                  <c:v>5.6349153461458398E-2</c:v>
                </c:pt>
                <c:pt idx="96">
                  <c:v>5.7149153499456359E-2</c:v>
                </c:pt>
                <c:pt idx="97">
                  <c:v>4.253653779088179E-2</c:v>
                </c:pt>
                <c:pt idx="98">
                  <c:v>4.3536537954794563E-2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9-4A3C-BC2D-12DCE3E87031}"/>
            </c:ext>
          </c:extLst>
        </c:ser>
        <c:ser>
          <c:idx val="9"/>
          <c:order val="1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1'!$AY$2:$AY$126</c:f>
              <c:numCache>
                <c:formatCode>General</c:formatCode>
                <c:ptCount val="125"/>
                <c:pt idx="0">
                  <c:v>-0.61770279448161935</c:v>
                </c:pt>
                <c:pt idx="1">
                  <c:v>-0.58994400919109435</c:v>
                </c:pt>
                <c:pt idx="2">
                  <c:v>-0.56271416042302125</c:v>
                </c:pt>
                <c:pt idx="3">
                  <c:v>-0.53601324817740004</c:v>
                </c:pt>
                <c:pt idx="4">
                  <c:v>-0.50984127245423072</c:v>
                </c:pt>
                <c:pt idx="5">
                  <c:v>-0.48419823325351341</c:v>
                </c:pt>
                <c:pt idx="6">
                  <c:v>-0.459084130575248</c:v>
                </c:pt>
                <c:pt idx="7">
                  <c:v>-0.43449896441943447</c:v>
                </c:pt>
                <c:pt idx="8">
                  <c:v>-0.4104427347860729</c:v>
                </c:pt>
                <c:pt idx="9">
                  <c:v>-0.38691544167516317</c:v>
                </c:pt>
                <c:pt idx="10">
                  <c:v>-0.36391708508670539</c:v>
                </c:pt>
                <c:pt idx="11">
                  <c:v>-0.34144766502069956</c:v>
                </c:pt>
                <c:pt idx="12">
                  <c:v>-0.31950718147714569</c:v>
                </c:pt>
                <c:pt idx="13">
                  <c:v>-0.29809563445604365</c:v>
                </c:pt>
                <c:pt idx="14">
                  <c:v>-0.27721302395739356</c:v>
                </c:pt>
                <c:pt idx="15">
                  <c:v>-0.25685934998119536</c:v>
                </c:pt>
                <c:pt idx="16">
                  <c:v>-0.23703461252744915</c:v>
                </c:pt>
                <c:pt idx="17">
                  <c:v>-0.2177388115961548</c:v>
                </c:pt>
                <c:pt idx="18">
                  <c:v>-0.19897194718731237</c:v>
                </c:pt>
                <c:pt idx="19">
                  <c:v>-0.18073401930092187</c:v>
                </c:pt>
                <c:pt idx="20">
                  <c:v>-0.16302502793698329</c:v>
                </c:pt>
                <c:pt idx="21">
                  <c:v>-0.14584497309549663</c:v>
                </c:pt>
                <c:pt idx="22">
                  <c:v>-0.12919385477646189</c:v>
                </c:pt>
                <c:pt idx="23">
                  <c:v>-0.11307167297987906</c:v>
                </c:pt>
                <c:pt idx="24">
                  <c:v>-9.7478427705748161E-2</c:v>
                </c:pt>
                <c:pt idx="25">
                  <c:v>-8.2414118954069138E-2</c:v>
                </c:pt>
                <c:pt idx="26">
                  <c:v>-6.7878746724842079E-2</c:v>
                </c:pt>
                <c:pt idx="27">
                  <c:v>-5.3872311018066915E-2</c:v>
                </c:pt>
                <c:pt idx="28">
                  <c:v>-4.0394811833743702E-2</c:v>
                </c:pt>
                <c:pt idx="29">
                  <c:v>-2.7446249171872383E-2</c:v>
                </c:pt>
                <c:pt idx="30">
                  <c:v>-1.502662303245296E-2</c:v>
                </c:pt>
                <c:pt idx="31">
                  <c:v>-3.1359334154854868E-3</c:v>
                </c:pt>
                <c:pt idx="32">
                  <c:v>8.2258196790300775E-3</c:v>
                </c:pt>
                <c:pt idx="33">
                  <c:v>1.9058636251093719E-2</c:v>
                </c:pt>
                <c:pt idx="34">
                  <c:v>2.9362516300705452E-2</c:v>
                </c:pt>
                <c:pt idx="35">
                  <c:v>3.9137459827865269E-2</c:v>
                </c:pt>
                <c:pt idx="36">
                  <c:v>4.8383466832573156E-2</c:v>
                </c:pt>
                <c:pt idx="37">
                  <c:v>5.7100537314829128E-2</c:v>
                </c:pt>
                <c:pt idx="38">
                  <c:v>6.5288671274633198E-2</c:v>
                </c:pt>
                <c:pt idx="39">
                  <c:v>7.2947868711985317E-2</c:v>
                </c:pt>
                <c:pt idx="40">
                  <c:v>8.0078129626885555E-2</c:v>
                </c:pt>
                <c:pt idx="41">
                  <c:v>8.6679454019333857E-2</c:v>
                </c:pt>
                <c:pt idx="42">
                  <c:v>9.2751841889330236E-2</c:v>
                </c:pt>
                <c:pt idx="43">
                  <c:v>9.8295293236874706E-2</c:v>
                </c:pt>
                <c:pt idx="44">
                  <c:v>0.10330980806196725</c:v>
                </c:pt>
                <c:pt idx="45">
                  <c:v>0.10779538636460788</c:v>
                </c:pt>
                <c:pt idx="46">
                  <c:v>0.11175202814479659</c:v>
                </c:pt>
                <c:pt idx="47">
                  <c:v>0.11517973340253337</c:v>
                </c:pt>
                <c:pt idx="48">
                  <c:v>0.11807850213781827</c:v>
                </c:pt>
                <c:pt idx="49">
                  <c:v>0.12044833435065122</c:v>
                </c:pt>
                <c:pt idx="50">
                  <c:v>0.12228923004103226</c:v>
                </c:pt>
                <c:pt idx="51">
                  <c:v>0.12360118920896138</c:v>
                </c:pt>
                <c:pt idx="52">
                  <c:v>0.12438421185443858</c:v>
                </c:pt>
                <c:pt idx="53">
                  <c:v>0.12463829797746387</c:v>
                </c:pt>
                <c:pt idx="54">
                  <c:v>0.12436344757803723</c:v>
                </c:pt>
                <c:pt idx="55">
                  <c:v>0.12355966065615868</c:v>
                </c:pt>
                <c:pt idx="56">
                  <c:v>0.12222693721182823</c:v>
                </c:pt>
                <c:pt idx="57">
                  <c:v>0.12036527724504582</c:v>
                </c:pt>
                <c:pt idx="58">
                  <c:v>0.11797468075581154</c:v>
                </c:pt>
                <c:pt idx="59">
                  <c:v>0.11505514774412529</c:v>
                </c:pt>
                <c:pt idx="60">
                  <c:v>0.11160667820998717</c:v>
                </c:pt>
                <c:pt idx="61">
                  <c:v>0.10762927215339711</c:v>
                </c:pt>
                <c:pt idx="62">
                  <c:v>0.10312292957435512</c:v>
                </c:pt>
                <c:pt idx="63">
                  <c:v>9.8087650472861235E-2</c:v>
                </c:pt>
                <c:pt idx="64">
                  <c:v>9.2523434848915398E-2</c:v>
                </c:pt>
                <c:pt idx="65">
                  <c:v>8.643028270251768E-2</c:v>
                </c:pt>
                <c:pt idx="66">
                  <c:v>7.9808194033668053E-2</c:v>
                </c:pt>
                <c:pt idx="67">
                  <c:v>7.2657168842366462E-2</c:v>
                </c:pt>
                <c:pt idx="68">
                  <c:v>6.497720712861299E-2</c:v>
                </c:pt>
                <c:pt idx="69">
                  <c:v>5.6768308892407596E-2</c:v>
                </c:pt>
                <c:pt idx="70">
                  <c:v>4.8030474133750264E-2</c:v>
                </c:pt>
                <c:pt idx="71">
                  <c:v>2.8967995049079875E-2</c:v>
                </c:pt>
                <c:pt idx="72">
                  <c:v>7.7897698746017818E-3</c:v>
                </c:pt>
                <c:pt idx="73">
                  <c:v>-3.5927474963151074E-3</c:v>
                </c:pt>
                <c:pt idx="74">
                  <c:v>-1.5504201389683947E-2</c:v>
                </c:pt>
                <c:pt idx="75">
                  <c:v>-2.7944591805504682E-2</c:v>
                </c:pt>
                <c:pt idx="76">
                  <c:v>-4.0913918743777367E-2</c:v>
                </c:pt>
                <c:pt idx="77">
                  <c:v>-5.4412182204501919E-2</c:v>
                </c:pt>
                <c:pt idx="78">
                  <c:v>-6.8439382187678449E-2</c:v>
                </c:pt>
                <c:pt idx="79">
                  <c:v>-8.2995518693306847E-2</c:v>
                </c:pt>
                <c:pt idx="80">
                  <c:v>-9.8080591721387167E-2</c:v>
                </c:pt>
                <c:pt idx="81">
                  <c:v>-0.11369460127191947</c:v>
                </c:pt>
                <c:pt idx="82">
                  <c:v>-0.12983754734490363</c:v>
                </c:pt>
                <c:pt idx="83">
                  <c:v>-0.14650942994033972</c:v>
                </c:pt>
                <c:pt idx="84">
                  <c:v>-0.16371024905822773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9-4A3C-BC2D-12DCE3E8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980344"/>
        <c:axId val="1"/>
      </c:scatterChart>
      <c:valAx>
        <c:axId val="7379803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64599092284418"/>
              <c:y val="0.92391304347826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858695652173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980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67624810892586"/>
          <c:y val="0.88586956521739135"/>
          <c:w val="0.26021180030257185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Quadr. residuals</a:t>
            </a:r>
          </a:p>
        </c:rich>
      </c:tx>
      <c:layout>
        <c:manualLayout>
          <c:xMode val="edge"/>
          <c:yMode val="edge"/>
          <c:x val="0.35045317220543809"/>
          <c:y val="3.4090781025253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4108761329304"/>
          <c:y val="0.13920473855415838"/>
          <c:w val="0.81570996978851962"/>
          <c:h val="0.6534099972950291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1'!$AF$21:$AF$974</c:f>
              <c:numCache>
                <c:formatCode>General</c:formatCode>
                <c:ptCount val="954"/>
                <c:pt idx="0">
                  <c:v>-6.3538587886688092E-2</c:v>
                </c:pt>
                <c:pt idx="1">
                  <c:v>-5.6624088792105676E-2</c:v>
                </c:pt>
                <c:pt idx="2">
                  <c:v>-4.6173612862776769E-2</c:v>
                </c:pt>
                <c:pt idx="3">
                  <c:v>-6.1060993547057851E-2</c:v>
                </c:pt>
                <c:pt idx="4">
                  <c:v>-3.2119234291988485E-2</c:v>
                </c:pt>
                <c:pt idx="5">
                  <c:v>-6.5655111024333968E-2</c:v>
                </c:pt>
                <c:pt idx="6">
                  <c:v>-5.9122596484953771E-2</c:v>
                </c:pt>
                <c:pt idx="7">
                  <c:v>-4.1099560556779435E-2</c:v>
                </c:pt>
                <c:pt idx="8">
                  <c:v>-6.6031586117515584E-2</c:v>
                </c:pt>
                <c:pt idx="9">
                  <c:v>-7.0015947464543982E-2</c:v>
                </c:pt>
                <c:pt idx="10">
                  <c:v>-4.0536136876725415E-2</c:v>
                </c:pt>
                <c:pt idx="11">
                  <c:v>0.11621389783965383</c:v>
                </c:pt>
                <c:pt idx="12">
                  <c:v>0.11437554723493322</c:v>
                </c:pt>
                <c:pt idx="13">
                  <c:v>0.11608942293473251</c:v>
                </c:pt>
                <c:pt idx="14">
                  <c:v>0.11512862827180115</c:v>
                </c:pt>
                <c:pt idx="15">
                  <c:v>0.10192626462833164</c:v>
                </c:pt>
                <c:pt idx="16">
                  <c:v>0.10272626462994981</c:v>
                </c:pt>
                <c:pt idx="17">
                  <c:v>0.1023262646327787</c:v>
                </c:pt>
                <c:pt idx="18">
                  <c:v>0.10272626462994981</c:v>
                </c:pt>
                <c:pt idx="19">
                  <c:v>6.4202277927325566E-2</c:v>
                </c:pt>
                <c:pt idx="20">
                  <c:v>6.5875548710791987E-2</c:v>
                </c:pt>
                <c:pt idx="21">
                  <c:v>6.7552561385842327E-2</c:v>
                </c:pt>
                <c:pt idx="22">
                  <c:v>6.4648830198447582E-2</c:v>
                </c:pt>
                <c:pt idx="23">
                  <c:v>6.4225847636045413E-2</c:v>
                </c:pt>
                <c:pt idx="24">
                  <c:v>6.5202867190402108E-2</c:v>
                </c:pt>
                <c:pt idx="25">
                  <c:v>6.6399144596514553E-2</c:v>
                </c:pt>
                <c:pt idx="26">
                  <c:v>6.5776168908063648E-2</c:v>
                </c:pt>
                <c:pt idx="27">
                  <c:v>6.3672452275317398E-2</c:v>
                </c:pt>
                <c:pt idx="28">
                  <c:v>6.4149481348610676E-2</c:v>
                </c:pt>
                <c:pt idx="29">
                  <c:v>6.6822804486082577E-2</c:v>
                </c:pt>
                <c:pt idx="30">
                  <c:v>-1.6411240294312179E-2</c:v>
                </c:pt>
                <c:pt idx="31">
                  <c:v>-1.6211240292088647E-2</c:v>
                </c:pt>
                <c:pt idx="32">
                  <c:v>-9999</c:v>
                </c:pt>
                <c:pt idx="33">
                  <c:v>-3.3080724222656066E-2</c:v>
                </c:pt>
                <c:pt idx="34">
                  <c:v>-9999</c:v>
                </c:pt>
                <c:pt idx="35">
                  <c:v>-2.9308252415650222E-2</c:v>
                </c:pt>
                <c:pt idx="36">
                  <c:v>-4.6135955054795952E-2</c:v>
                </c:pt>
                <c:pt idx="37">
                  <c:v>-4.8227937245343508E-2</c:v>
                </c:pt>
                <c:pt idx="38">
                  <c:v>-4.7741520606649768E-2</c:v>
                </c:pt>
                <c:pt idx="39">
                  <c:v>-4.9766962702401288E-2</c:v>
                </c:pt>
                <c:pt idx="40">
                  <c:v>-6.0739436122008071E-2</c:v>
                </c:pt>
                <c:pt idx="41">
                  <c:v>-6.1759603436710504E-2</c:v>
                </c:pt>
                <c:pt idx="42">
                  <c:v>-6.1659603439236717E-2</c:v>
                </c:pt>
                <c:pt idx="43">
                  <c:v>-6.9408433607020509E-2</c:v>
                </c:pt>
                <c:pt idx="44">
                  <c:v>-6.9773475906105942E-2</c:v>
                </c:pt>
                <c:pt idx="45">
                  <c:v>-0.11025937776776269</c:v>
                </c:pt>
                <c:pt idx="46">
                  <c:v>-0.13267806841410223</c:v>
                </c:pt>
                <c:pt idx="47">
                  <c:v>-0.12228923004103226</c:v>
                </c:pt>
                <c:pt idx="48">
                  <c:v>-0.12469510599768562</c:v>
                </c:pt>
                <c:pt idx="49">
                  <c:v>-0.12156702989872503</c:v>
                </c:pt>
                <c:pt idx="50">
                  <c:v>-0.12306531056683086</c:v>
                </c:pt>
                <c:pt idx="51">
                  <c:v>-0.12271660875719381</c:v>
                </c:pt>
                <c:pt idx="52">
                  <c:v>-0.12228722085361927</c:v>
                </c:pt>
                <c:pt idx="53">
                  <c:v>-0.12001749595236727</c:v>
                </c:pt>
                <c:pt idx="54">
                  <c:v>-0.11602497600126208</c:v>
                </c:pt>
                <c:pt idx="55">
                  <c:v>-0.11150775512117031</c:v>
                </c:pt>
                <c:pt idx="56">
                  <c:v>-0.1178452399469114</c:v>
                </c:pt>
                <c:pt idx="57">
                  <c:v>-0.11744104379118478</c:v>
                </c:pt>
                <c:pt idx="58">
                  <c:v>-0.12419085355377464</c:v>
                </c:pt>
                <c:pt idx="59">
                  <c:v>-0.11811338445334987</c:v>
                </c:pt>
                <c:pt idx="60">
                  <c:v>-0.11806856510574278</c:v>
                </c:pt>
                <c:pt idx="61">
                  <c:v>-0.11293164112612233</c:v>
                </c:pt>
                <c:pt idx="62">
                  <c:v>-0.10028767395202658</c:v>
                </c:pt>
                <c:pt idx="63">
                  <c:v>-9.6923196112834453E-2</c:v>
                </c:pt>
                <c:pt idx="64">
                  <c:v>-9.5283599020700702E-2</c:v>
                </c:pt>
                <c:pt idx="65">
                  <c:v>-9.304394179509401E-2</c:v>
                </c:pt>
                <c:pt idx="66">
                  <c:v>-8.4366730516195088E-2</c:v>
                </c:pt>
                <c:pt idx="67">
                  <c:v>-7.364797738171755E-2</c:v>
                </c:pt>
                <c:pt idx="68">
                  <c:v>-7.4678127964719232E-2</c:v>
                </c:pt>
                <c:pt idx="69">
                  <c:v>-8.0931371635116017E-2</c:v>
                </c:pt>
                <c:pt idx="70">
                  <c:v>-7.4280929045920305E-2</c:v>
                </c:pt>
                <c:pt idx="72">
                  <c:v>-6.4135108937863033E-2</c:v>
                </c:pt>
                <c:pt idx="73">
                  <c:v>-6.1982312808267145E-2</c:v>
                </c:pt>
                <c:pt idx="74">
                  <c:v>-4.7798283582565271E-2</c:v>
                </c:pt>
                <c:pt idx="75">
                  <c:v>-7.0393141129426962E-2</c:v>
                </c:pt>
                <c:pt idx="76">
                  <c:v>-4.2314862139100767E-2</c:v>
                </c:pt>
                <c:pt idx="77">
                  <c:v>-4.2214862308974005E-2</c:v>
                </c:pt>
                <c:pt idx="78">
                  <c:v>-4.1814862057144381E-2</c:v>
                </c:pt>
                <c:pt idx="79">
                  <c:v>-4.0659722224001021E-2</c:v>
                </c:pt>
                <c:pt idx="80">
                  <c:v>-4.0159722222080169E-2</c:v>
                </c:pt>
                <c:pt idx="81">
                  <c:v>-3.9859722222382848E-2</c:v>
                </c:pt>
                <c:pt idx="82">
                  <c:v>-4.2876436042439597E-2</c:v>
                </c:pt>
                <c:pt idx="83">
                  <c:v>-3.7376436043138089E-2</c:v>
                </c:pt>
                <c:pt idx="84">
                  <c:v>-3.6876436041217237E-2</c:v>
                </c:pt>
                <c:pt idx="85">
                  <c:v>-3.6076436039599064E-2</c:v>
                </c:pt>
                <c:pt idx="86">
                  <c:v>-3.4985920241752094E-2</c:v>
                </c:pt>
                <c:pt idx="87">
                  <c:v>-3.4385920242357454E-2</c:v>
                </c:pt>
                <c:pt idx="88">
                  <c:v>-3.4085920242660134E-2</c:v>
                </c:pt>
                <c:pt idx="89">
                  <c:v>-3.5890008900802822E-2</c:v>
                </c:pt>
                <c:pt idx="90">
                  <c:v>-3.5290008901408182E-2</c:v>
                </c:pt>
                <c:pt idx="91">
                  <c:v>-3.5190008903934394E-2</c:v>
                </c:pt>
                <c:pt idx="92">
                  <c:v>-3.4790008899487329E-2</c:v>
                </c:pt>
                <c:pt idx="93">
                  <c:v>-2.744832411578689E-2</c:v>
                </c:pt>
                <c:pt idx="94">
                  <c:v>-2.6448323951874117E-2</c:v>
                </c:pt>
                <c:pt idx="95">
                  <c:v>-2.3306424605626624E-2</c:v>
                </c:pt>
                <c:pt idx="96">
                  <c:v>-2.2506424567628663E-2</c:v>
                </c:pt>
                <c:pt idx="97">
                  <c:v>-2.4451561663958538E-2</c:v>
                </c:pt>
                <c:pt idx="98">
                  <c:v>-2.3451561500045764E-2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1-4BBE-B560-C432D2F2907B}"/>
            </c:ext>
          </c:extLst>
        </c:ser>
        <c:ser>
          <c:idx val="9"/>
          <c:order val="1"/>
          <c:tx>
            <c:strRef>
              <c:f>'Active 1'!$AZ$1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1'!$AZ$2:$AZ$126</c:f>
              <c:numCache>
                <c:formatCode>General</c:formatCode>
                <c:ptCount val="125"/>
                <c:pt idx="0">
                  <c:v>-8.1939397442366627E-2</c:v>
                </c:pt>
                <c:pt idx="1">
                  <c:v>-7.2931162488789669E-2</c:v>
                </c:pt>
                <c:pt idx="2">
                  <c:v>-6.3143993050157207E-2</c:v>
                </c:pt>
                <c:pt idx="3">
                  <c:v>-5.2623283902584736E-2</c:v>
                </c:pt>
                <c:pt idx="4">
                  <c:v>-4.1423318665422836E-2</c:v>
                </c:pt>
                <c:pt idx="5">
                  <c:v>-2.960893692354374E-2</c:v>
                </c:pt>
                <c:pt idx="6">
                  <c:v>-1.7257465749615442E-2</c:v>
                </c:pt>
                <c:pt idx="7">
                  <c:v>-4.4609142755634504E-3</c:v>
                </c:pt>
                <c:pt idx="8">
                  <c:v>8.6716000255642779E-3</c:v>
                </c:pt>
                <c:pt idx="9">
                  <c:v>2.2011275457460837E-2</c:v>
                </c:pt>
                <c:pt idx="10">
                  <c:v>3.5407062672347799E-2</c:v>
                </c:pt>
                <c:pt idx="11">
                  <c:v>4.8683392893719611E-2</c:v>
                </c:pt>
                <c:pt idx="12">
                  <c:v>6.163863540837658E-2</c:v>
                </c:pt>
                <c:pt idx="13">
                  <c:v>7.4044914943325907E-2</c:v>
                </c:pt>
                <c:pt idx="14">
                  <c:v>8.5650118096125383E-2</c:v>
                </c:pt>
                <c:pt idx="15">
                  <c:v>9.6183055162483599E-2</c:v>
                </c:pt>
                <c:pt idx="16">
                  <c:v>0.10536270263331426</c:v>
                </c:pt>
                <c:pt idx="17">
                  <c:v>0.11291207700186365</c:v>
                </c:pt>
                <c:pt idx="18">
                  <c:v>0.11857645210004858</c:v>
                </c:pt>
                <c:pt idx="19">
                  <c:v>0.12214435096597642</c:v>
                </c:pt>
                <c:pt idx="20">
                  <c:v>0.12346832636941581</c:v>
                </c:pt>
                <c:pt idx="21">
                  <c:v>0.12248159321037903</c:v>
                </c:pt>
                <c:pt idx="22">
                  <c:v>0.11920674100831187</c:v>
                </c:pt>
                <c:pt idx="23">
                  <c:v>0.11375429385888709</c:v>
                </c:pt>
                <c:pt idx="24">
                  <c:v>0.10631135213385216</c:v>
                </c:pt>
                <c:pt idx="25">
                  <c:v>9.7122946396483792E-2</c:v>
                </c:pt>
                <c:pt idx="26">
                  <c:v>8.6470093987245603E-2</c:v>
                </c:pt>
                <c:pt idx="27">
                  <c:v>7.4648503687131065E-2</c:v>
                </c:pt>
                <c:pt idx="28">
                  <c:v>6.1950758253695205E-2</c:v>
                </c:pt>
                <c:pt idx="29">
                  <c:v>4.8653307139066689E-2</c:v>
                </c:pt>
                <c:pt idx="30">
                  <c:v>3.5008319375608846E-2</c:v>
                </c:pt>
                <c:pt idx="31">
                  <c:v>2.1239656645353714E-2</c:v>
                </c:pt>
                <c:pt idx="32">
                  <c:v>7.5419170657501618E-3</c:v>
                </c:pt>
                <c:pt idx="33">
                  <c:v>-5.9184815022032579E-3</c:v>
                </c:pt>
                <c:pt idx="34">
                  <c:v>-1.9001028930273185E-2</c:v>
                </c:pt>
                <c:pt idx="35">
                  <c:v>-3.1588285657265736E-2</c:v>
                </c:pt>
                <c:pt idx="36">
                  <c:v>-4.3582898487126653E-2</c:v>
                </c:pt>
                <c:pt idx="37">
                  <c:v>-5.4904723494791509E-2</c:v>
                </c:pt>
                <c:pt idx="38">
                  <c:v>-6.5488193246632284E-2</c:v>
                </c:pt>
                <c:pt idx="39">
                  <c:v>-7.5279988408184423E-2</c:v>
                </c:pt>
                <c:pt idx="40">
                  <c:v>-8.4237026783972699E-2</c:v>
                </c:pt>
                <c:pt idx="41">
                  <c:v>-9.2324756592961146E-2</c:v>
                </c:pt>
                <c:pt idx="42">
                  <c:v>-9.9515727809963525E-2</c:v>
                </c:pt>
                <c:pt idx="43">
                  <c:v>-0.10578841034033591</c:v>
                </c:pt>
                <c:pt idx="44">
                  <c:v>-0.11112622721934436</c:v>
                </c:pt>
                <c:pt idx="45">
                  <c:v>-0.11551677295283054</c:v>
                </c:pt>
                <c:pt idx="46">
                  <c:v>-0.11895119045043233</c:v>
                </c:pt>
                <c:pt idx="47">
                  <c:v>-0.12142368410894656</c:v>
                </c:pt>
                <c:pt idx="48">
                  <c:v>-0.12293115102612309</c:v>
                </c:pt>
                <c:pt idx="49">
                  <c:v>-0.12347291668331102</c:v>
                </c:pt>
                <c:pt idx="50">
                  <c:v>-0.1230505654273903</c:v>
                </c:pt>
                <c:pt idx="51">
                  <c:v>-0.1216678595379761</c:v>
                </c:pt>
                <c:pt idx="52">
                  <c:v>-0.11933074358648718</c:v>
                </c:pt>
                <c:pt idx="53">
                  <c:v>-0.11604743334734252</c:v>
                </c:pt>
                <c:pt idx="54">
                  <c:v>-0.11182859098443144</c:v>
                </c:pt>
                <c:pt idx="55">
                  <c:v>-0.10668759089753571</c:v>
                </c:pt>
                <c:pt idx="56">
                  <c:v>-0.10064088367599371</c:v>
                </c:pt>
                <c:pt idx="57">
                  <c:v>-9.3708469113146758E-2</c:v>
                </c:pt>
                <c:pt idx="58">
                  <c:v>-8.5914493044672052E-2</c:v>
                </c:pt>
                <c:pt idx="59">
                  <c:v>-7.7287986591896382E-2</c:v>
                </c:pt>
                <c:pt idx="60">
                  <c:v>-6.7863769822897282E-2</c:v>
                </c:pt>
                <c:pt idx="61">
                  <c:v>-5.7683544426675296E-2</c:v>
                </c:pt>
                <c:pt idx="62">
                  <c:v>-4.6797201143291736E-2</c:v>
                </c:pt>
                <c:pt idx="63">
                  <c:v>-3.5264366501717839E-2</c:v>
                </c:pt>
                <c:pt idx="64">
                  <c:v>-2.31562083088152E-2</c:v>
                </c:pt>
                <c:pt idx="65">
                  <c:v>-1.0557507580432932E-2</c:v>
                </c:pt>
                <c:pt idx="66">
                  <c:v>2.4310181362410428E-3</c:v>
                </c:pt>
                <c:pt idx="67">
                  <c:v>1.5690195059987807E-2</c:v>
                </c:pt>
                <c:pt idx="68">
                  <c:v>2.9079797181670312E-2</c:v>
                </c:pt>
                <c:pt idx="69">
                  <c:v>4.2436092766955674E-2</c:v>
                </c:pt>
                <c:pt idx="70">
                  <c:v>5.5569891022830789E-2</c:v>
                </c:pt>
                <c:pt idx="71">
                  <c:v>8.0282209745256281E-2</c:v>
                </c:pt>
                <c:pt idx="72">
                  <c:v>0.10121094193133477</c:v>
                </c:pt>
                <c:pt idx="73">
                  <c:v>0.10956435566968852</c:v>
                </c:pt>
                <c:pt idx="74">
                  <c:v>0.11614908341829541</c:v>
                </c:pt>
                <c:pt idx="75">
                  <c:v>0.12073052105129238</c:v>
                </c:pt>
                <c:pt idx="76">
                  <c:v>0.12312853773748877</c:v>
                </c:pt>
                <c:pt idx="77">
                  <c:v>0.12323658103754263</c:v>
                </c:pt>
                <c:pt idx="78">
                  <c:v>0.12103453520682907</c:v>
                </c:pt>
                <c:pt idx="79">
                  <c:v>0.11659221234634916</c:v>
                </c:pt>
                <c:pt idx="80">
                  <c:v>0.11006248528360951</c:v>
                </c:pt>
                <c:pt idx="81">
                  <c:v>0.10166563922659133</c:v>
                </c:pt>
                <c:pt idx="82">
                  <c:v>9.166846043898591E-2</c:v>
                </c:pt>
                <c:pt idx="83">
                  <c:v>8.0362196333099684E-2</c:v>
                </c:pt>
                <c:pt idx="84">
                  <c:v>6.8042836182888769E-2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1-4BBE-B560-C432D2F29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983944"/>
        <c:axId val="1"/>
      </c:scatterChart>
      <c:valAx>
        <c:axId val="737983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586102719033"/>
              <c:y val="0.846592226819105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8942598187312E-2"/>
              <c:y val="0.3806824146981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983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21450151057402"/>
          <c:y val="0.92655367231638419"/>
          <c:w val="0.21148036253776431"/>
          <c:h val="5.6497175141242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EZ Hya - O-C Diagr.</a:t>
            </a:r>
          </a:p>
        </c:rich>
      </c:tx>
      <c:layout>
        <c:manualLayout>
          <c:xMode val="edge"/>
          <c:yMode val="edge"/>
          <c:x val="0.38729229950643462"/>
          <c:y val="3.16622233244466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56741499578572"/>
          <c:y val="0.13192629133808559"/>
          <c:w val="0.82450892979160495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1'!$D$21:$D$214</c:f>
                <c:numCache>
                  <c:formatCode>General</c:formatCode>
                  <c:ptCount val="19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yVal>
            <c:numRef>
              <c:f>'Active 1'!$H$21:$H$974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C4-464E-9CCE-EE396F2B916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1'!$I$21:$I$974</c:f>
              <c:numCache>
                <c:formatCode>General</c:formatCode>
                <c:ptCount val="954"/>
                <c:pt idx="0">
                  <c:v>-0.61112839999987045</c:v>
                </c:pt>
                <c:pt idx="1">
                  <c:v>-0.60398725000050035</c:v>
                </c:pt>
                <c:pt idx="2">
                  <c:v>-0.59348345000034897</c:v>
                </c:pt>
                <c:pt idx="3">
                  <c:v>-0.60835749999750988</c:v>
                </c:pt>
                <c:pt idx="4">
                  <c:v>-0.57894925000073272</c:v>
                </c:pt>
                <c:pt idx="5">
                  <c:v>-0.61231190000034985</c:v>
                </c:pt>
                <c:pt idx="6">
                  <c:v>-0.60500680000041029</c:v>
                </c:pt>
                <c:pt idx="7">
                  <c:v>-0.58485479999944801</c:v>
                </c:pt>
                <c:pt idx="8">
                  <c:v>-0.59046399999715504</c:v>
                </c:pt>
                <c:pt idx="9">
                  <c:v>-0.59433044999605045</c:v>
                </c:pt>
                <c:pt idx="10">
                  <c:v>-0.56375064999883762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C4-464E-9CCE-EE396F2B9162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1'!$J$21:$J$974</c:f>
              <c:numCache>
                <c:formatCode>General</c:formatCode>
                <c:ptCount val="954"/>
                <c:pt idx="11">
                  <c:v>-5.1105000602547079E-4</c:v>
                </c:pt>
                <c:pt idx="12">
                  <c:v>-2.2774999961256981E-3</c:v>
                </c:pt>
                <c:pt idx="13">
                  <c:v>-6.8599998485296965E-5</c:v>
                </c:pt>
                <c:pt idx="14">
                  <c:v>1.1748249999072868E-2</c:v>
                </c:pt>
                <c:pt idx="15">
                  <c:v>1.0363150002376642E-2</c:v>
                </c:pt>
                <c:pt idx="16">
                  <c:v>1.1163150003994815E-2</c:v>
                </c:pt>
                <c:pt idx="17">
                  <c:v>1.0763150006823707E-2</c:v>
                </c:pt>
                <c:pt idx="18">
                  <c:v>1.1163150003994815E-2</c:v>
                </c:pt>
                <c:pt idx="19">
                  <c:v>1.9190700004401151E-2</c:v>
                </c:pt>
                <c:pt idx="20">
                  <c:v>2.0924250005919021E-2</c:v>
                </c:pt>
                <c:pt idx="21">
                  <c:v>2.2628050006460398E-2</c:v>
                </c:pt>
                <c:pt idx="22">
                  <c:v>1.9757800000661518E-2</c:v>
                </c:pt>
                <c:pt idx="23">
                  <c:v>1.9361600003321655E-2</c:v>
                </c:pt>
                <c:pt idx="24">
                  <c:v>2.0365400006994605E-2</c:v>
                </c:pt>
                <c:pt idx="25">
                  <c:v>2.159514999948442E-2</c:v>
                </c:pt>
                <c:pt idx="26">
                  <c:v>2.0998949999921024E-2</c:v>
                </c:pt>
                <c:pt idx="27">
                  <c:v>1.8928700003016274E-2</c:v>
                </c:pt>
                <c:pt idx="28">
                  <c:v>1.9432500004768372E-2</c:v>
                </c:pt>
                <c:pt idx="29">
                  <c:v>2.2166049995576032E-2</c:v>
                </c:pt>
                <c:pt idx="30">
                  <c:v>1.45856500021182E-2</c:v>
                </c:pt>
                <c:pt idx="31">
                  <c:v>1.4785650004341733E-2</c:v>
                </c:pt>
                <c:pt idx="33">
                  <c:v>6.3607999982195906E-3</c:v>
                </c:pt>
                <c:pt idx="35">
                  <c:v>1.057415000104811E-2</c:v>
                </c:pt>
                <c:pt idx="40">
                  <c:v>-9.3629999901168048E-4</c:v>
                </c:pt>
                <c:pt idx="41">
                  <c:v>-1.8654000014066696E-3</c:v>
                </c:pt>
                <c:pt idx="42">
                  <c:v>-1.7654000039328821E-3</c:v>
                </c:pt>
                <c:pt idx="43">
                  <c:v>-2.7098999998997897E-3</c:v>
                </c:pt>
                <c:pt idx="44">
                  <c:v>-2.6256499986629933E-3</c:v>
                </c:pt>
                <c:pt idx="45">
                  <c:v>1.1191149998921901E-2</c:v>
                </c:pt>
                <c:pt idx="46">
                  <c:v>-1.1090400003013201E-2</c:v>
                </c:pt>
                <c:pt idx="48">
                  <c:v>-1.8906999976024963E-3</c:v>
                </c:pt>
                <c:pt idx="49">
                  <c:v>1.3733500018133782E-3</c:v>
                </c:pt>
                <c:pt idx="50">
                  <c:v>7.3949999932665378E-4</c:v>
                </c:pt>
                <c:pt idx="53">
                  <c:v>4.3340999982319772E-3</c:v>
                </c:pt>
                <c:pt idx="55">
                  <c:v>1.3112300002831034E-2</c:v>
                </c:pt>
                <c:pt idx="56">
                  <c:v>6.790999999793712E-3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C4-464E-9CCE-EE396F2B9162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1'!$K$21:$K$974</c:f>
              <c:numCache>
                <c:formatCode>General</c:formatCode>
                <c:ptCount val="954"/>
                <c:pt idx="36">
                  <c:v>7.0595500073977746E-3</c:v>
                </c:pt>
                <c:pt idx="37">
                  <c:v>4.98929999594111E-3</c:v>
                </c:pt>
                <c:pt idx="38">
                  <c:v>5.4930999976932071E-3</c:v>
                </c:pt>
                <c:pt idx="39">
                  <c:v>4.0444500045850873E-3</c:v>
                </c:pt>
                <c:pt idx="51">
                  <c:v>1.1110500054201111E-3</c:v>
                </c:pt>
                <c:pt idx="52">
                  <c:v>1.5446000033989549E-3</c:v>
                </c:pt>
                <c:pt idx="54">
                  <c:v>8.4585000004153699E-3</c:v>
                </c:pt>
                <c:pt idx="57">
                  <c:v>7.1967499970924109E-3</c:v>
                </c:pt>
                <c:pt idx="58">
                  <c:v>3.7280000105965883E-4</c:v>
                </c:pt>
                <c:pt idx="59">
                  <c:v>6.4185000010184012E-3</c:v>
                </c:pt>
                <c:pt idx="60">
                  <c:v>6.4564999993308447E-3</c:v>
                </c:pt>
                <c:pt idx="61">
                  <c:v>1.111200000741519E-2</c:v>
                </c:pt>
                <c:pt idx="62">
                  <c:v>2.3021799999696668E-2</c:v>
                </c:pt>
                <c:pt idx="63">
                  <c:v>2.5059050007257611E-2</c:v>
                </c:pt>
                <c:pt idx="64">
                  <c:v>2.5418150005862117E-2</c:v>
                </c:pt>
                <c:pt idx="65">
                  <c:v>2.7296849999402184E-2</c:v>
                </c:pt>
                <c:pt idx="66">
                  <c:v>3.4109250002074987E-2</c:v>
                </c:pt>
                <c:pt idx="67">
                  <c:v>4.3018950003897771E-2</c:v>
                </c:pt>
                <c:pt idx="68">
                  <c:v>4.1825350002909545E-2</c:v>
                </c:pt>
                <c:pt idx="69">
                  <c:v>3.55589000027976E-2</c:v>
                </c:pt>
                <c:pt idx="70">
                  <c:v>4.2072249998454936E-2</c:v>
                </c:pt>
                <c:pt idx="72">
                  <c:v>4.3221599997195881E-2</c:v>
                </c:pt>
                <c:pt idx="73">
                  <c:v>4.5355150003160816E-2</c:v>
                </c:pt>
                <c:pt idx="74">
                  <c:v>5.6642050003574695E-2</c:v>
                </c:pt>
                <c:pt idx="75">
                  <c:v>4.345109988207696E-2</c:v>
                </c:pt>
                <c:pt idx="76">
                  <c:v>5.7715350056241732E-2</c:v>
                </c:pt>
                <c:pt idx="77">
                  <c:v>5.7815349886368494E-2</c:v>
                </c:pt>
                <c:pt idx="78">
                  <c:v>5.8215350138198119E-2</c:v>
                </c:pt>
                <c:pt idx="79">
                  <c:v>5.5447300001105759E-2</c:v>
                </c:pt>
                <c:pt idx="80">
                  <c:v>5.5947300003026612E-2</c:v>
                </c:pt>
                <c:pt idx="81">
                  <c:v>5.6247300002723932E-2</c:v>
                </c:pt>
                <c:pt idx="82">
                  <c:v>4.9328549997881055E-2</c:v>
                </c:pt>
                <c:pt idx="83">
                  <c:v>5.4828549997182563E-2</c:v>
                </c:pt>
                <c:pt idx="84">
                  <c:v>5.5328549999103416E-2</c:v>
                </c:pt>
                <c:pt idx="85">
                  <c:v>5.6128550000721589E-2</c:v>
                </c:pt>
                <c:pt idx="86">
                  <c:v>5.5920600003446452E-2</c:v>
                </c:pt>
                <c:pt idx="87">
                  <c:v>5.6520600002841093E-2</c:v>
                </c:pt>
                <c:pt idx="88">
                  <c:v>5.6820600002538413E-2</c:v>
                </c:pt>
                <c:pt idx="89">
                  <c:v>5.5531250007334165E-2</c:v>
                </c:pt>
                <c:pt idx="90">
                  <c:v>5.6131250006728806E-2</c:v>
                </c:pt>
                <c:pt idx="91">
                  <c:v>5.6231250004202593E-2</c:v>
                </c:pt>
                <c:pt idx="92">
                  <c:v>5.6631250008649658E-2</c:v>
                </c:pt>
                <c:pt idx="93">
                  <c:v>5.3760499809868634E-2</c:v>
                </c:pt>
                <c:pt idx="94">
                  <c:v>5.4760499973781407E-2</c:v>
                </c:pt>
                <c:pt idx="95">
                  <c:v>5.7283399888547137E-2</c:v>
                </c:pt>
                <c:pt idx="96">
                  <c:v>5.8083399926545098E-2</c:v>
                </c:pt>
                <c:pt idx="97">
                  <c:v>5.1750649799942039E-2</c:v>
                </c:pt>
                <c:pt idx="98">
                  <c:v>5.2750649963854812E-2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C4-464E-9CCE-EE396F2B9162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C4-464E-9CCE-EE396F2B91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1'!$M$21:$M$974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C4-464E-9CCE-EE396F2B916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plus>
            <c:minus>
              <c:numRef>
                <c:f>'Active 1'!$D$21:$D$974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4">
                    <c:v>0</c:v>
                  </c:pt>
                  <c:pt idx="36">
                    <c:v>4.0000000000000002E-4</c:v>
                  </c:pt>
                  <c:pt idx="37">
                    <c:v>4.0000000000000002E-4</c:v>
                  </c:pt>
                  <c:pt idx="38">
                    <c:v>4.0000000000000002E-4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0</c:v>
                  </c:pt>
                  <c:pt idx="54">
                    <c:v>4.0000000000000002E-4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1.1000000000000001E-3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4.0000000000000002E-4</c:v>
                  </c:pt>
                  <c:pt idx="63">
                    <c:v>0</c:v>
                  </c:pt>
                  <c:pt idx="64">
                    <c:v>4.0000000000000002E-4</c:v>
                  </c:pt>
                  <c:pt idx="65">
                    <c:v>6.9999999999999999E-4</c:v>
                  </c:pt>
                  <c:pt idx="66">
                    <c:v>2.9999999999999997E-4</c:v>
                  </c:pt>
                  <c:pt idx="67">
                    <c:v>2.0000000000000001E-4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4.0000000000000002E-4</c:v>
                  </c:pt>
                  <c:pt idx="72">
                    <c:v>2.9999999999999997E-4</c:v>
                  </c:pt>
                  <c:pt idx="73">
                    <c:v>2.9999999999999997E-4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1'!$N$21:$N$974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C4-464E-9CCE-EE396F2B916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1'!$O$21:$O$974</c:f>
              <c:numCache>
                <c:formatCode>General</c:formatCode>
                <c:ptCount val="954"/>
                <c:pt idx="4">
                  <c:v>-0.1923238289348333</c:v>
                </c:pt>
                <c:pt idx="5">
                  <c:v>-0.1922976533330617</c:v>
                </c:pt>
                <c:pt idx="6">
                  <c:v>-0.19218086987900396</c:v>
                </c:pt>
                <c:pt idx="7">
                  <c:v>-0.1918587086264309</c:v>
                </c:pt>
                <c:pt idx="8">
                  <c:v>-0.18891093316538693</c:v>
                </c:pt>
                <c:pt idx="9">
                  <c:v>-0.18889281159492971</c:v>
                </c:pt>
                <c:pt idx="10">
                  <c:v>-0.18872367693732883</c:v>
                </c:pt>
                <c:pt idx="11">
                  <c:v>-0.11106670700458124</c:v>
                </c:pt>
                <c:pt idx="12">
                  <c:v>-0.11104858543412401</c:v>
                </c:pt>
                <c:pt idx="13">
                  <c:v>-0.11092374794875193</c:v>
                </c:pt>
                <c:pt idx="14">
                  <c:v>-0.10765582474296347</c:v>
                </c:pt>
                <c:pt idx="15">
                  <c:v>-0.10455099567129014</c:v>
                </c:pt>
                <c:pt idx="16">
                  <c:v>-0.10455099567129014</c:v>
                </c:pt>
                <c:pt idx="17">
                  <c:v>-0.10455099567129014</c:v>
                </c:pt>
                <c:pt idx="18">
                  <c:v>-0.10455099567129014</c:v>
                </c:pt>
                <c:pt idx="19">
                  <c:v>-9.140480305847877E-2</c:v>
                </c:pt>
                <c:pt idx="20">
                  <c:v>-9.1386681488021537E-2</c:v>
                </c:pt>
                <c:pt idx="21">
                  <c:v>-9.1378627456707218E-2</c:v>
                </c:pt>
                <c:pt idx="22">
                  <c:v>-9.1368559917564304E-2</c:v>
                </c:pt>
                <c:pt idx="23">
                  <c:v>-9.1360505886249971E-2</c:v>
                </c:pt>
                <c:pt idx="24">
                  <c:v>-9.1352451854935651E-2</c:v>
                </c:pt>
                <c:pt idx="25">
                  <c:v>-9.1342384315792738E-2</c:v>
                </c:pt>
                <c:pt idx="26">
                  <c:v>-9.1334330284478404E-2</c:v>
                </c:pt>
                <c:pt idx="27">
                  <c:v>-9.1324262745335505E-2</c:v>
                </c:pt>
                <c:pt idx="28">
                  <c:v>-9.1316208714021171E-2</c:v>
                </c:pt>
                <c:pt idx="29">
                  <c:v>-9.1298087143563939E-2</c:v>
                </c:pt>
                <c:pt idx="30">
                  <c:v>-6.5186917622513565E-2</c:v>
                </c:pt>
                <c:pt idx="31">
                  <c:v>-6.5186917622513565E-2</c:v>
                </c:pt>
                <c:pt idx="32">
                  <c:v>-6.1693481539923933E-2</c:v>
                </c:pt>
                <c:pt idx="33">
                  <c:v>-6.1689454524266767E-2</c:v>
                </c:pt>
                <c:pt idx="34">
                  <c:v>-6.1506225311865816E-2</c:v>
                </c:pt>
                <c:pt idx="35">
                  <c:v>-6.1502198296208649E-2</c:v>
                </c:pt>
                <c:pt idx="36">
                  <c:v>-5.5598593342806459E-2</c:v>
                </c:pt>
                <c:pt idx="37">
                  <c:v>-5.5588525803663545E-2</c:v>
                </c:pt>
                <c:pt idx="38">
                  <c:v>-5.5580471772349219E-2</c:v>
                </c:pt>
                <c:pt idx="39">
                  <c:v>-5.5312675231147822E-2</c:v>
                </c:pt>
                <c:pt idx="40">
                  <c:v>-5.2463561653704402E-2</c:v>
                </c:pt>
                <c:pt idx="41">
                  <c:v>-5.2419264481475603E-2</c:v>
                </c:pt>
                <c:pt idx="42">
                  <c:v>-5.2419264481475603E-2</c:v>
                </c:pt>
                <c:pt idx="43">
                  <c:v>-4.9016436251172149E-2</c:v>
                </c:pt>
                <c:pt idx="44">
                  <c:v>-4.8784882850885232E-2</c:v>
                </c:pt>
                <c:pt idx="45">
                  <c:v>-3.392362363334379E-3</c:v>
                </c:pt>
                <c:pt idx="46">
                  <c:v>-3.0883226812185088E-3</c:v>
                </c:pt>
                <c:pt idx="47">
                  <c:v>-1.4130841678383493E-3</c:v>
                </c:pt>
                <c:pt idx="48">
                  <c:v>-1.5709734802495361E-5</c:v>
                </c:pt>
                <c:pt idx="49">
                  <c:v>3.84978323085307E-4</c:v>
                </c:pt>
                <c:pt idx="50">
                  <c:v>3.4394696990440827E-3</c:v>
                </c:pt>
                <c:pt idx="51">
                  <c:v>3.5381315826445974E-3</c:v>
                </c:pt>
                <c:pt idx="52">
                  <c:v>3.5562531531018347E-3</c:v>
                </c:pt>
                <c:pt idx="53">
                  <c:v>6.3952991914023446E-3</c:v>
                </c:pt>
                <c:pt idx="54">
                  <c:v>7.5067555127795657E-3</c:v>
                </c:pt>
                <c:pt idx="55">
                  <c:v>9.5283173726758152E-3</c:v>
                </c:pt>
                <c:pt idx="56">
                  <c:v>1.022499108136516E-2</c:v>
                </c:pt>
                <c:pt idx="57">
                  <c:v>1.0396139246794623E-2</c:v>
                </c:pt>
                <c:pt idx="58">
                  <c:v>1.2729794820121071E-2</c:v>
                </c:pt>
                <c:pt idx="59">
                  <c:v>1.3144577432808948E-2</c:v>
                </c:pt>
                <c:pt idx="60">
                  <c:v>1.3225117745952225E-2</c:v>
                </c:pt>
                <c:pt idx="61">
                  <c:v>1.6627945976255672E-2</c:v>
                </c:pt>
                <c:pt idx="62">
                  <c:v>1.9615991593871247E-2</c:v>
                </c:pt>
                <c:pt idx="63">
                  <c:v>2.3351048615890709E-2</c:v>
                </c:pt>
                <c:pt idx="64">
                  <c:v>2.61256624036766E-2</c:v>
                </c:pt>
                <c:pt idx="65">
                  <c:v>2.6822336112365945E-2</c:v>
                </c:pt>
                <c:pt idx="66">
                  <c:v>3.0027840575468367E-2</c:v>
                </c:pt>
                <c:pt idx="67">
                  <c:v>3.2697751956167996E-2</c:v>
                </c:pt>
                <c:pt idx="68">
                  <c:v>3.2923264832969167E-2</c:v>
                </c:pt>
                <c:pt idx="69">
                  <c:v>3.2941386403426406E-2</c:v>
                </c:pt>
                <c:pt idx="70">
                  <c:v>3.3128642631484524E-2</c:v>
                </c:pt>
                <c:pt idx="71">
                  <c:v>4.0951120545525292E-2</c:v>
                </c:pt>
                <c:pt idx="72">
                  <c:v>4.3141817063022427E-2</c:v>
                </c:pt>
                <c:pt idx="73">
                  <c:v>4.3159938633479659E-2</c:v>
                </c:pt>
                <c:pt idx="74">
                  <c:v>4.5781525826293322E-2</c:v>
                </c:pt>
                <c:pt idx="75">
                  <c:v>3.6316025524129707E-2</c:v>
                </c:pt>
                <c:pt idx="76">
                  <c:v>4.9434029027340932E-2</c:v>
                </c:pt>
                <c:pt idx="77">
                  <c:v>4.9434029027340932E-2</c:v>
                </c:pt>
                <c:pt idx="78">
                  <c:v>4.9434029027340932E-2</c:v>
                </c:pt>
                <c:pt idx="79">
                  <c:v>5.2416034121470757E-2</c:v>
                </c:pt>
                <c:pt idx="80">
                  <c:v>5.2416034121470757E-2</c:v>
                </c:pt>
                <c:pt idx="81">
                  <c:v>5.2416034121470757E-2</c:v>
                </c:pt>
                <c:pt idx="82">
                  <c:v>5.5184607385770898E-2</c:v>
                </c:pt>
                <c:pt idx="83">
                  <c:v>5.5184607385770898E-2</c:v>
                </c:pt>
                <c:pt idx="84">
                  <c:v>5.5184607385770898E-2</c:v>
                </c:pt>
                <c:pt idx="85">
                  <c:v>5.5184607385770898E-2</c:v>
                </c:pt>
                <c:pt idx="86">
                  <c:v>5.6068537322518361E-2</c:v>
                </c:pt>
                <c:pt idx="87">
                  <c:v>5.6068537322518361E-2</c:v>
                </c:pt>
                <c:pt idx="88">
                  <c:v>5.6068537322518361E-2</c:v>
                </c:pt>
                <c:pt idx="89">
                  <c:v>5.5720200468173692E-2</c:v>
                </c:pt>
                <c:pt idx="90">
                  <c:v>5.5720200468173692E-2</c:v>
                </c:pt>
                <c:pt idx="91">
                  <c:v>5.5720200468173692E-2</c:v>
                </c:pt>
                <c:pt idx="92">
                  <c:v>5.5720200468173692E-2</c:v>
                </c:pt>
                <c:pt idx="93">
                  <c:v>6.2193628137064569E-2</c:v>
                </c:pt>
                <c:pt idx="94">
                  <c:v>6.2193628137064569E-2</c:v>
                </c:pt>
                <c:pt idx="95">
                  <c:v>6.2560086561866485E-2</c:v>
                </c:pt>
                <c:pt idx="96">
                  <c:v>6.2560086561866485E-2</c:v>
                </c:pt>
                <c:pt idx="97">
                  <c:v>6.5087038886736795E-2</c:v>
                </c:pt>
                <c:pt idx="98">
                  <c:v>6.5087038886736795E-2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C4-464E-9CCE-EE396F2B916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1'!$F$21:$F$974</c:f>
              <c:numCache>
                <c:formatCode>General</c:formatCode>
                <c:ptCount val="954"/>
                <c:pt idx="0">
                  <c:v>-47436</c:v>
                </c:pt>
                <c:pt idx="1">
                  <c:v>-47427.5</c:v>
                </c:pt>
                <c:pt idx="2">
                  <c:v>-47425.5</c:v>
                </c:pt>
                <c:pt idx="3">
                  <c:v>-47425</c:v>
                </c:pt>
                <c:pt idx="4">
                  <c:v>-47407.5</c:v>
                </c:pt>
                <c:pt idx="5">
                  <c:v>-47401</c:v>
                </c:pt>
                <c:pt idx="6">
                  <c:v>-47372</c:v>
                </c:pt>
                <c:pt idx="7">
                  <c:v>-47292</c:v>
                </c:pt>
                <c:pt idx="8">
                  <c:v>-46560</c:v>
                </c:pt>
                <c:pt idx="9">
                  <c:v>-46555.5</c:v>
                </c:pt>
                <c:pt idx="10">
                  <c:v>-46513.5</c:v>
                </c:pt>
                <c:pt idx="11">
                  <c:v>-27229.5</c:v>
                </c:pt>
                <c:pt idx="12">
                  <c:v>-27225</c:v>
                </c:pt>
                <c:pt idx="13">
                  <c:v>-27194</c:v>
                </c:pt>
                <c:pt idx="14">
                  <c:v>-26382.5</c:v>
                </c:pt>
                <c:pt idx="15">
                  <c:v>-25611.5</c:v>
                </c:pt>
                <c:pt idx="16">
                  <c:v>-25611.5</c:v>
                </c:pt>
                <c:pt idx="17">
                  <c:v>-25611.5</c:v>
                </c:pt>
                <c:pt idx="18">
                  <c:v>-25611.5</c:v>
                </c:pt>
                <c:pt idx="19">
                  <c:v>-22347</c:v>
                </c:pt>
                <c:pt idx="20">
                  <c:v>-22342.5</c:v>
                </c:pt>
                <c:pt idx="21">
                  <c:v>-22340.5</c:v>
                </c:pt>
                <c:pt idx="22">
                  <c:v>-22338</c:v>
                </c:pt>
                <c:pt idx="23">
                  <c:v>-22336</c:v>
                </c:pt>
                <c:pt idx="24">
                  <c:v>-22334</c:v>
                </c:pt>
                <c:pt idx="25">
                  <c:v>-22331.5</c:v>
                </c:pt>
                <c:pt idx="26">
                  <c:v>-22329.5</c:v>
                </c:pt>
                <c:pt idx="27">
                  <c:v>-22327</c:v>
                </c:pt>
                <c:pt idx="28">
                  <c:v>-22325</c:v>
                </c:pt>
                <c:pt idx="29">
                  <c:v>-22320.5</c:v>
                </c:pt>
                <c:pt idx="30">
                  <c:v>-15836.5</c:v>
                </c:pt>
                <c:pt idx="31">
                  <c:v>-15836.5</c:v>
                </c:pt>
                <c:pt idx="32">
                  <c:v>-14969</c:v>
                </c:pt>
                <c:pt idx="33">
                  <c:v>-14968</c:v>
                </c:pt>
                <c:pt idx="34">
                  <c:v>-14922.5</c:v>
                </c:pt>
                <c:pt idx="35">
                  <c:v>-14921.5</c:v>
                </c:pt>
                <c:pt idx="36">
                  <c:v>-13455.5</c:v>
                </c:pt>
                <c:pt idx="37">
                  <c:v>-13453</c:v>
                </c:pt>
                <c:pt idx="38">
                  <c:v>-13451</c:v>
                </c:pt>
                <c:pt idx="39">
                  <c:v>-13384.5</c:v>
                </c:pt>
                <c:pt idx="40">
                  <c:v>-12677</c:v>
                </c:pt>
                <c:pt idx="41">
                  <c:v>-12666</c:v>
                </c:pt>
                <c:pt idx="42">
                  <c:v>-12666</c:v>
                </c:pt>
                <c:pt idx="43">
                  <c:v>-11821</c:v>
                </c:pt>
                <c:pt idx="44">
                  <c:v>-11763.5</c:v>
                </c:pt>
                <c:pt idx="45">
                  <c:v>-491.5</c:v>
                </c:pt>
                <c:pt idx="46">
                  <c:v>-416</c:v>
                </c:pt>
                <c:pt idx="47">
                  <c:v>0</c:v>
                </c:pt>
                <c:pt idx="48">
                  <c:v>347</c:v>
                </c:pt>
                <c:pt idx="49">
                  <c:v>446.5</c:v>
                </c:pt>
                <c:pt idx="50">
                  <c:v>1205</c:v>
                </c:pt>
                <c:pt idx="51">
                  <c:v>1229.5</c:v>
                </c:pt>
                <c:pt idx="52">
                  <c:v>1234</c:v>
                </c:pt>
                <c:pt idx="53">
                  <c:v>1939</c:v>
                </c:pt>
                <c:pt idx="54">
                  <c:v>2215</c:v>
                </c:pt>
                <c:pt idx="55">
                  <c:v>2717</c:v>
                </c:pt>
                <c:pt idx="56">
                  <c:v>2890</c:v>
                </c:pt>
                <c:pt idx="57">
                  <c:v>2932.5</c:v>
                </c:pt>
                <c:pt idx="58">
                  <c:v>3512</c:v>
                </c:pt>
                <c:pt idx="59">
                  <c:v>3615</c:v>
                </c:pt>
                <c:pt idx="60">
                  <c:v>3635</c:v>
                </c:pt>
                <c:pt idx="61">
                  <c:v>4480</c:v>
                </c:pt>
                <c:pt idx="62">
                  <c:v>5222</c:v>
                </c:pt>
                <c:pt idx="63">
                  <c:v>6149.5</c:v>
                </c:pt>
                <c:pt idx="64">
                  <c:v>6838.5</c:v>
                </c:pt>
                <c:pt idx="65">
                  <c:v>7011.5</c:v>
                </c:pt>
                <c:pt idx="66">
                  <c:v>7807.5</c:v>
                </c:pt>
                <c:pt idx="67">
                  <c:v>8470.5</c:v>
                </c:pt>
                <c:pt idx="68">
                  <c:v>8526.5</c:v>
                </c:pt>
                <c:pt idx="69">
                  <c:v>8531</c:v>
                </c:pt>
                <c:pt idx="70">
                  <c:v>8577.5</c:v>
                </c:pt>
                <c:pt idx="71">
                  <c:v>10520</c:v>
                </c:pt>
                <c:pt idx="72">
                  <c:v>11064</c:v>
                </c:pt>
                <c:pt idx="73">
                  <c:v>11068.5</c:v>
                </c:pt>
                <c:pt idx="74">
                  <c:v>11719.5</c:v>
                </c:pt>
                <c:pt idx="75">
                  <c:v>9369</c:v>
                </c:pt>
                <c:pt idx="76">
                  <c:v>12626.5</c:v>
                </c:pt>
                <c:pt idx="77">
                  <c:v>12626.5</c:v>
                </c:pt>
                <c:pt idx="78">
                  <c:v>12626.5</c:v>
                </c:pt>
                <c:pt idx="79">
                  <c:v>13367</c:v>
                </c:pt>
                <c:pt idx="80">
                  <c:v>13367</c:v>
                </c:pt>
                <c:pt idx="81">
                  <c:v>13367</c:v>
                </c:pt>
                <c:pt idx="82">
                  <c:v>14054.5</c:v>
                </c:pt>
                <c:pt idx="83">
                  <c:v>14054.5</c:v>
                </c:pt>
                <c:pt idx="84">
                  <c:v>14054.5</c:v>
                </c:pt>
                <c:pt idx="85">
                  <c:v>14054.5</c:v>
                </c:pt>
                <c:pt idx="86">
                  <c:v>14274</c:v>
                </c:pt>
                <c:pt idx="87">
                  <c:v>14274</c:v>
                </c:pt>
                <c:pt idx="88">
                  <c:v>14274</c:v>
                </c:pt>
                <c:pt idx="89">
                  <c:v>14187.5</c:v>
                </c:pt>
                <c:pt idx="90">
                  <c:v>14187.5</c:v>
                </c:pt>
                <c:pt idx="91">
                  <c:v>14187.5</c:v>
                </c:pt>
                <c:pt idx="92">
                  <c:v>14187.5</c:v>
                </c:pt>
                <c:pt idx="93">
                  <c:v>15795</c:v>
                </c:pt>
                <c:pt idx="94">
                  <c:v>15795</c:v>
                </c:pt>
                <c:pt idx="95">
                  <c:v>15886</c:v>
                </c:pt>
                <c:pt idx="96">
                  <c:v>15886</c:v>
                </c:pt>
                <c:pt idx="97">
                  <c:v>16513.5</c:v>
                </c:pt>
                <c:pt idx="98">
                  <c:v>16513.5</c:v>
                </c:pt>
              </c:numCache>
            </c:numRef>
          </c:xVal>
          <c:yVal>
            <c:numRef>
              <c:f>'Active 1'!$U$21:$U$974</c:f>
              <c:numCache>
                <c:formatCode>General</c:formatCode>
                <c:ptCount val="954"/>
                <c:pt idx="32">
                  <c:v>-4.3891100001928862E-2</c:v>
                </c:pt>
                <c:pt idx="34">
                  <c:v>-3.9677749999100342E-2</c:v>
                </c:pt>
                <c:pt idx="72">
                  <c:v>-5.6612000000313856E-2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C4-464E-9CCE-EE396F2B9162}"/>
            </c:ext>
          </c:extLst>
        </c:ser>
        <c:ser>
          <c:idx val="9"/>
          <c:order val="9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1'!$AW$2:$AW$126</c:f>
              <c:numCache>
                <c:formatCode>General</c:formatCode>
                <c:ptCount val="125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22000</c:v>
                </c:pt>
                <c:pt idx="72">
                  <c:v>24000</c:v>
                </c:pt>
                <c:pt idx="73">
                  <c:v>25000</c:v>
                </c:pt>
                <c:pt idx="74">
                  <c:v>26000</c:v>
                </c:pt>
                <c:pt idx="75">
                  <c:v>27000</c:v>
                </c:pt>
                <c:pt idx="76">
                  <c:v>28000</c:v>
                </c:pt>
                <c:pt idx="77">
                  <c:v>29000</c:v>
                </c:pt>
                <c:pt idx="78">
                  <c:v>30000</c:v>
                </c:pt>
                <c:pt idx="79">
                  <c:v>31000</c:v>
                </c:pt>
                <c:pt idx="80">
                  <c:v>32000</c:v>
                </c:pt>
                <c:pt idx="81">
                  <c:v>33000</c:v>
                </c:pt>
                <c:pt idx="82">
                  <c:v>34000</c:v>
                </c:pt>
                <c:pt idx="83">
                  <c:v>35000</c:v>
                </c:pt>
                <c:pt idx="84">
                  <c:v>36000</c:v>
                </c:pt>
              </c:numCache>
            </c:numRef>
          </c:xVal>
          <c:yVal>
            <c:numRef>
              <c:f>'Active 1'!$AX$2:$AX$126</c:f>
              <c:numCache>
                <c:formatCode>General</c:formatCode>
                <c:ptCount val="125"/>
                <c:pt idx="0">
                  <c:v>-0.69964219192398602</c:v>
                </c:pt>
                <c:pt idx="1">
                  <c:v>-0.66287517167988397</c:v>
                </c:pt>
                <c:pt idx="2">
                  <c:v>-0.62585815347317841</c:v>
                </c:pt>
                <c:pt idx="3">
                  <c:v>-0.58863653207998479</c:v>
                </c:pt>
                <c:pt idx="4">
                  <c:v>-0.55126459111965354</c:v>
                </c:pt>
                <c:pt idx="5">
                  <c:v>-0.51380717017705713</c:v>
                </c:pt>
                <c:pt idx="6">
                  <c:v>-0.47634159632486345</c:v>
                </c:pt>
                <c:pt idx="7">
                  <c:v>-0.43895987869499792</c:v>
                </c:pt>
                <c:pt idx="8">
                  <c:v>-0.40177113476050863</c:v>
                </c:pt>
                <c:pt idx="9">
                  <c:v>-0.36490416621770233</c:v>
                </c:pt>
                <c:pt idx="10">
                  <c:v>-0.32851002241435762</c:v>
                </c:pt>
                <c:pt idx="11">
                  <c:v>-0.29276427212697997</c:v>
                </c:pt>
                <c:pt idx="12">
                  <c:v>-0.25786854606876908</c:v>
                </c:pt>
                <c:pt idx="13">
                  <c:v>-0.22405071951271774</c:v>
                </c:pt>
                <c:pt idx="14">
                  <c:v>-0.19156290586126817</c:v>
                </c:pt>
                <c:pt idx="15">
                  <c:v>-0.16067629481871176</c:v>
                </c:pt>
                <c:pt idx="16">
                  <c:v>-0.13167190989413488</c:v>
                </c:pt>
                <c:pt idx="17">
                  <c:v>-0.10482673459429115</c:v>
                </c:pt>
                <c:pt idx="18">
                  <c:v>-8.0395495087263791E-2</c:v>
                </c:pt>
                <c:pt idx="19">
                  <c:v>-5.8589668334945444E-2</c:v>
                </c:pt>
                <c:pt idx="20">
                  <c:v>-3.9556701567567479E-2</c:v>
                </c:pt>
                <c:pt idx="21">
                  <c:v>-2.3363379885117594E-2</c:v>
                </c:pt>
                <c:pt idx="22">
                  <c:v>-9.9871137681500216E-3</c:v>
                </c:pt>
                <c:pt idx="23">
                  <c:v>6.8262087900802793E-4</c:v>
                </c:pt>
                <c:pt idx="24">
                  <c:v>8.8329244281040026E-3</c:v>
                </c:pt>
                <c:pt idx="25">
                  <c:v>1.4708827442414654E-2</c:v>
                </c:pt>
                <c:pt idx="26">
                  <c:v>1.8591347262403524E-2</c:v>
                </c:pt>
                <c:pt idx="27">
                  <c:v>2.077619266906415E-2</c:v>
                </c:pt>
                <c:pt idx="28">
                  <c:v>2.1555946419951504E-2</c:v>
                </c:pt>
                <c:pt idx="29">
                  <c:v>2.1207057967194305E-2</c:v>
                </c:pt>
                <c:pt idx="30">
                  <c:v>1.9981696343155886E-2</c:v>
                </c:pt>
                <c:pt idx="31">
                  <c:v>1.8103723229868227E-2</c:v>
                </c:pt>
                <c:pt idx="32">
                  <c:v>1.5767736744780238E-2</c:v>
                </c:pt>
                <c:pt idx="33">
                  <c:v>1.3140154748890461E-2</c:v>
                </c:pt>
                <c:pt idx="34">
                  <c:v>1.0361487370432267E-2</c:v>
                </c:pt>
                <c:pt idx="35">
                  <c:v>7.5491741705995333E-3</c:v>
                </c:pt>
                <c:pt idx="36">
                  <c:v>4.8005683454465028E-3</c:v>
                </c:pt>
                <c:pt idx="37">
                  <c:v>2.195813820037619E-3</c:v>
                </c:pt>
                <c:pt idx="38">
                  <c:v>-1.995219719990865E-4</c:v>
                </c:pt>
                <c:pt idx="39">
                  <c:v>-2.3321196961991059E-3</c:v>
                </c:pt>
                <c:pt idx="40">
                  <c:v>-4.1588971570871436E-3</c:v>
                </c:pt>
                <c:pt idx="41">
                  <c:v>-5.6453025736272894E-3</c:v>
                </c:pt>
                <c:pt idx="42">
                  <c:v>-6.7638859206332891E-3</c:v>
                </c:pt>
                <c:pt idx="43">
                  <c:v>-7.4931171034612054E-3</c:v>
                </c:pt>
                <c:pt idx="44">
                  <c:v>-7.8164191573771025E-3</c:v>
                </c:pt>
                <c:pt idx="45">
                  <c:v>-7.7213865882226618E-3</c:v>
                </c:pt>
                <c:pt idx="46">
                  <c:v>-7.199162305635734E-3</c:v>
                </c:pt>
                <c:pt idx="47">
                  <c:v>-6.2439507064131899E-3</c:v>
                </c:pt>
                <c:pt idx="48">
                  <c:v>-4.8526488883048197E-3</c:v>
                </c:pt>
                <c:pt idx="49">
                  <c:v>-3.0245823326598004E-3</c:v>
                </c:pt>
                <c:pt idx="50">
                  <c:v>-7.6133538635804465E-4</c:v>
                </c:pt>
                <c:pt idx="51">
                  <c:v>1.9333296709852787E-3</c:v>
                </c:pt>
                <c:pt idx="52">
                  <c:v>5.0534682679514026E-3</c:v>
                </c:pt>
                <c:pt idx="53">
                  <c:v>8.5908646301213476E-3</c:v>
                </c:pt>
                <c:pt idx="54">
                  <c:v>1.2534856593605787E-2</c:v>
                </c:pt>
                <c:pt idx="55">
                  <c:v>1.6872069758622973E-2</c:v>
                </c:pt>
                <c:pt idx="56">
                  <c:v>2.1586053535834523E-2</c:v>
                </c:pt>
                <c:pt idx="57">
                  <c:v>2.6656808131899065E-2</c:v>
                </c:pt>
                <c:pt idx="58">
                  <c:v>3.2060187711139485E-2</c:v>
                </c:pt>
                <c:pt idx="59">
                  <c:v>3.7767161152228904E-2</c:v>
                </c:pt>
                <c:pt idx="60">
                  <c:v>4.3742908387089885E-2</c:v>
                </c:pt>
                <c:pt idx="61">
                  <c:v>4.9945727726721817E-2</c:v>
                </c:pt>
                <c:pt idx="62">
                  <c:v>5.6325728431063385E-2</c:v>
                </c:pt>
                <c:pt idx="63">
                  <c:v>6.2823283971143395E-2</c:v>
                </c:pt>
                <c:pt idx="64">
                  <c:v>6.9367226540100191E-2</c:v>
                </c:pt>
                <c:pt idx="65">
                  <c:v>7.5872775122084749E-2</c:v>
                </c:pt>
                <c:pt idx="66">
                  <c:v>8.2239212169909093E-2</c:v>
                </c:pt>
                <c:pt idx="67">
                  <c:v>8.8347363902354273E-2</c:v>
                </c:pt>
                <c:pt idx="68">
                  <c:v>9.4057004310283299E-2</c:v>
                </c:pt>
                <c:pt idx="69">
                  <c:v>9.920440165936327E-2</c:v>
                </c:pt>
                <c:pt idx="70">
                  <c:v>0.10360036515658105</c:v>
                </c:pt>
                <c:pt idx="71">
                  <c:v>0.10925020479433616</c:v>
                </c:pt>
                <c:pt idx="72">
                  <c:v>0.10900071180593655</c:v>
                </c:pt>
                <c:pt idx="73">
                  <c:v>0.10597160817337341</c:v>
                </c:pt>
                <c:pt idx="74">
                  <c:v>0.10064488202861147</c:v>
                </c:pt>
                <c:pt idx="75">
                  <c:v>9.2785929245787699E-2</c:v>
                </c:pt>
                <c:pt idx="76">
                  <c:v>8.2214618993711408E-2</c:v>
                </c:pt>
                <c:pt idx="77">
                  <c:v>6.8824398833040715E-2</c:v>
                </c:pt>
                <c:pt idx="78">
                  <c:v>5.2595153019150617E-2</c:v>
                </c:pt>
                <c:pt idx="79">
                  <c:v>3.3596693653042312E-2</c:v>
                </c:pt>
                <c:pt idx="80">
                  <c:v>1.1981893562222345E-2</c:v>
                </c:pt>
                <c:pt idx="81">
                  <c:v>-1.2028962045328134E-2</c:v>
                </c:pt>
                <c:pt idx="82">
                  <c:v>-3.8169086905917721E-2</c:v>
                </c:pt>
                <c:pt idx="83">
                  <c:v>-6.6147233607240036E-2</c:v>
                </c:pt>
                <c:pt idx="84">
                  <c:v>-9.5667412875338961E-2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C4-464E-9CCE-EE396F2B9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069904"/>
        <c:axId val="1"/>
      </c:scatterChart>
      <c:valAx>
        <c:axId val="54506990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39819965772049"/>
              <c:y val="0.85752095948636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4357034795766E-2"/>
              <c:y val="0.390501856559268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069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31164901664146"/>
          <c:y val="0.93175853018372701"/>
          <c:w val="0.81240544629349487"/>
          <c:h val="5.2493438320210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504824</xdr:colOff>
      <xdr:row>0</xdr:row>
      <xdr:rowOff>0</xdr:rowOff>
    </xdr:from>
    <xdr:to>
      <xdr:col>17</xdr:col>
      <xdr:colOff>352425</xdr:colOff>
      <xdr:row>18</xdr:row>
      <xdr:rowOff>47624</xdr:rowOff>
    </xdr:to>
    <xdr:graphicFrame macro="">
      <xdr:nvGraphicFramePr>
        <xdr:cNvPr id="59430" name="Chart 4">
          <a:extLst>
            <a:ext uri="{FF2B5EF4-FFF2-40B4-BE49-F238E27FC236}">
              <a16:creationId xmlns:a16="http://schemas.microsoft.com/office/drawing/2014/main" id="{B248DA52-BDAD-F9C8-985F-85A9C786A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438150</xdr:colOff>
      <xdr:row>0</xdr:row>
      <xdr:rowOff>0</xdr:rowOff>
    </xdr:from>
    <xdr:to>
      <xdr:col>26</xdr:col>
      <xdr:colOff>800100</xdr:colOff>
      <xdr:row>18</xdr:row>
      <xdr:rowOff>76200</xdr:rowOff>
    </xdr:to>
    <xdr:graphicFrame macro="">
      <xdr:nvGraphicFramePr>
        <xdr:cNvPr id="59433" name="Chart 7">
          <a:extLst>
            <a:ext uri="{FF2B5EF4-FFF2-40B4-BE49-F238E27FC236}">
              <a16:creationId xmlns:a16="http://schemas.microsoft.com/office/drawing/2014/main" id="{332C84DE-4381-9714-5CDE-655042A7D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42</xdr:col>
      <xdr:colOff>361950</xdr:colOff>
      <xdr:row>65</xdr:row>
      <xdr:rowOff>114300</xdr:rowOff>
    </xdr:to>
    <xdr:graphicFrame macro="">
      <xdr:nvGraphicFramePr>
        <xdr:cNvPr id="59436" name="Chart 10">
          <a:extLst>
            <a:ext uri="{FF2B5EF4-FFF2-40B4-BE49-F238E27FC236}">
              <a16:creationId xmlns:a16="http://schemas.microsoft.com/office/drawing/2014/main" id="{B6557015-3016-04F5-BC80-B33BA4113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0</xdr:row>
      <xdr:rowOff>0</xdr:rowOff>
    </xdr:from>
    <xdr:to>
      <xdr:col>17</xdr:col>
      <xdr:colOff>228599</xdr:colOff>
      <xdr:row>17</xdr:row>
      <xdr:rowOff>171449</xdr:rowOff>
    </xdr:to>
    <xdr:graphicFrame macro="">
      <xdr:nvGraphicFramePr>
        <xdr:cNvPr id="114710" name="Chart 4">
          <a:extLst>
            <a:ext uri="{FF2B5EF4-FFF2-40B4-BE49-F238E27FC236}">
              <a16:creationId xmlns:a16="http://schemas.microsoft.com/office/drawing/2014/main" id="{5107089E-9CB0-6B8D-F2DE-A43773FD0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266700</xdr:colOff>
      <xdr:row>0</xdr:row>
      <xdr:rowOff>19050</xdr:rowOff>
    </xdr:from>
    <xdr:to>
      <xdr:col>26</xdr:col>
      <xdr:colOff>628650</xdr:colOff>
      <xdr:row>17</xdr:row>
      <xdr:rowOff>152400</xdr:rowOff>
    </xdr:to>
    <xdr:graphicFrame macro="">
      <xdr:nvGraphicFramePr>
        <xdr:cNvPr id="114713" name="Chart 7">
          <a:extLst>
            <a:ext uri="{FF2B5EF4-FFF2-40B4-BE49-F238E27FC236}">
              <a16:creationId xmlns:a16="http://schemas.microsoft.com/office/drawing/2014/main" id="{2BD10B8D-BFCA-D006-3728-59D8454CD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42</xdr:col>
      <xdr:colOff>361950</xdr:colOff>
      <xdr:row>65</xdr:row>
      <xdr:rowOff>114300</xdr:rowOff>
    </xdr:to>
    <xdr:graphicFrame macro="">
      <xdr:nvGraphicFramePr>
        <xdr:cNvPr id="114716" name="Chart 10">
          <a:extLst>
            <a:ext uri="{FF2B5EF4-FFF2-40B4-BE49-F238E27FC236}">
              <a16:creationId xmlns:a16="http://schemas.microsoft.com/office/drawing/2014/main" id="{6C94730F-6F52-2A0D-7EB1-A54B2DEA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0</xdr:row>
      <xdr:rowOff>133350</xdr:rowOff>
    </xdr:from>
    <xdr:to>
      <xdr:col>23</xdr:col>
      <xdr:colOff>352425</xdr:colOff>
      <xdr:row>20</xdr:row>
      <xdr:rowOff>85725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CC6BD9D3-9B9B-BCCA-D4EB-057CB5FB2B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23</xdr:row>
      <xdr:rowOff>9525</xdr:rowOff>
    </xdr:from>
    <xdr:to>
      <xdr:col>10</xdr:col>
      <xdr:colOff>514350</xdr:colOff>
      <xdr:row>44</xdr:row>
      <xdr:rowOff>76200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2C58AF55-A96B-AE83-E7CD-E64DECB99B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352425</xdr:colOff>
      <xdr:row>24</xdr:row>
      <xdr:rowOff>57150</xdr:rowOff>
    </xdr:from>
    <xdr:to>
      <xdr:col>23</xdr:col>
      <xdr:colOff>561975</xdr:colOff>
      <xdr:row>42</xdr:row>
      <xdr:rowOff>142875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F7F7F1D7-4E4F-F6EB-0054-EBCFEFE057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104775</xdr:colOff>
      <xdr:row>0</xdr:row>
      <xdr:rowOff>9525</xdr:rowOff>
    </xdr:from>
    <xdr:to>
      <xdr:col>10</xdr:col>
      <xdr:colOff>304800</xdr:colOff>
      <xdr:row>21</xdr:row>
      <xdr:rowOff>114300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8C0F25D9-DF12-F2BA-337D-DB3558E5D2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0</xdr:rowOff>
    </xdr:from>
    <xdr:to>
      <xdr:col>15</xdr:col>
      <xdr:colOff>266700</xdr:colOff>
      <xdr:row>19</xdr:row>
      <xdr:rowOff>0</xdr:rowOff>
    </xdr:to>
    <xdr:graphicFrame macro="">
      <xdr:nvGraphicFramePr>
        <xdr:cNvPr id="50181" name="Chart 1">
          <a:extLst>
            <a:ext uri="{FF2B5EF4-FFF2-40B4-BE49-F238E27FC236}">
              <a16:creationId xmlns:a16="http://schemas.microsoft.com/office/drawing/2014/main" id="{9DC36897-871A-B1F1-3E14-968D5B81F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561975</xdr:colOff>
      <xdr:row>0</xdr:row>
      <xdr:rowOff>66675</xdr:rowOff>
    </xdr:from>
    <xdr:to>
      <xdr:col>21</xdr:col>
      <xdr:colOff>485775</xdr:colOff>
      <xdr:row>17</xdr:row>
      <xdr:rowOff>152400</xdr:rowOff>
    </xdr:to>
    <xdr:graphicFrame macro="">
      <xdr:nvGraphicFramePr>
        <xdr:cNvPr id="55305" name="Chart 1">
          <a:extLst>
            <a:ext uri="{FF2B5EF4-FFF2-40B4-BE49-F238E27FC236}">
              <a16:creationId xmlns:a16="http://schemas.microsoft.com/office/drawing/2014/main" id="{DB2F1784-3072-5561-03DE-7DB2F505D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33</xdr:col>
      <xdr:colOff>95250</xdr:colOff>
      <xdr:row>17</xdr:row>
      <xdr:rowOff>95250</xdr:rowOff>
    </xdr:to>
    <xdr:graphicFrame macro="">
      <xdr:nvGraphicFramePr>
        <xdr:cNvPr id="55306" name="Chart 2">
          <a:extLst>
            <a:ext uri="{FF2B5EF4-FFF2-40B4-BE49-F238E27FC236}">
              <a16:creationId xmlns:a16="http://schemas.microsoft.com/office/drawing/2014/main" id="{ECAE3A65-F91E-E283-70CB-34976792A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1095375</xdr:colOff>
      <xdr:row>0</xdr:row>
      <xdr:rowOff>0</xdr:rowOff>
    </xdr:from>
    <xdr:to>
      <xdr:col>15</xdr:col>
      <xdr:colOff>476250</xdr:colOff>
      <xdr:row>17</xdr:row>
      <xdr:rowOff>85725</xdr:rowOff>
    </xdr:to>
    <xdr:graphicFrame macro="">
      <xdr:nvGraphicFramePr>
        <xdr:cNvPr id="52233" name="Chart 1">
          <a:extLst>
            <a:ext uri="{FF2B5EF4-FFF2-40B4-BE49-F238E27FC236}">
              <a16:creationId xmlns:a16="http://schemas.microsoft.com/office/drawing/2014/main" id="{EA6800CE-2F42-F619-AD9E-39DF650C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33</xdr:col>
      <xdr:colOff>95250</xdr:colOff>
      <xdr:row>17</xdr:row>
      <xdr:rowOff>95250</xdr:rowOff>
    </xdr:to>
    <xdr:graphicFrame macro="">
      <xdr:nvGraphicFramePr>
        <xdr:cNvPr id="52234" name="Chart 2">
          <a:extLst>
            <a:ext uri="{FF2B5EF4-FFF2-40B4-BE49-F238E27FC236}">
              <a16:creationId xmlns:a16="http://schemas.microsoft.com/office/drawing/2014/main" id="{F8DCA906-C937-CAD5-2B21-526311921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18</xdr:row>
      <xdr:rowOff>76200</xdr:rowOff>
    </xdr:to>
    <xdr:graphicFrame macro="">
      <xdr:nvGraphicFramePr>
        <xdr:cNvPr id="2" name="Chart 19">
          <a:extLst>
            <a:ext uri="{FF2B5EF4-FFF2-40B4-BE49-F238E27FC236}">
              <a16:creationId xmlns:a16="http://schemas.microsoft.com/office/drawing/2014/main" id="{7885166B-4D52-135B-66D9-A1B36A5346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28576</xdr:colOff>
      <xdr:row>20</xdr:row>
      <xdr:rowOff>114300</xdr:rowOff>
    </xdr:from>
    <xdr:to>
      <xdr:col>8</xdr:col>
      <xdr:colOff>9526</xdr:colOff>
      <xdr:row>40</xdr:row>
      <xdr:rowOff>9525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577472C1-04BE-D7ED-2831-2523D75EBA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390525</xdr:colOff>
      <xdr:row>0</xdr:row>
      <xdr:rowOff>0</xdr:rowOff>
    </xdr:from>
    <xdr:to>
      <xdr:col>17</xdr:col>
      <xdr:colOff>38100</xdr:colOff>
      <xdr:row>19</xdr:row>
      <xdr:rowOff>57150</xdr:rowOff>
    </xdr:to>
    <xdr:graphicFrame macro="">
      <xdr:nvGraphicFramePr>
        <xdr:cNvPr id="4" name="Chart 18">
          <a:extLst>
            <a:ext uri="{FF2B5EF4-FFF2-40B4-BE49-F238E27FC236}">
              <a16:creationId xmlns:a16="http://schemas.microsoft.com/office/drawing/2014/main" id="{2358E229-905B-8905-74AB-F72C0EE6D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171450</xdr:colOff>
      <xdr:row>0</xdr:row>
      <xdr:rowOff>0</xdr:rowOff>
    </xdr:from>
    <xdr:to>
      <xdr:col>28</xdr:col>
      <xdr:colOff>371475</xdr:colOff>
      <xdr:row>19</xdr:row>
      <xdr:rowOff>28575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F78AD369-F697-CCFF-B995-4478F761BC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161925</xdr:colOff>
      <xdr:row>20</xdr:row>
      <xdr:rowOff>38100</xdr:rowOff>
    </xdr:from>
    <xdr:to>
      <xdr:col>28</xdr:col>
      <xdr:colOff>371475</xdr:colOff>
      <xdr:row>38</xdr:row>
      <xdr:rowOff>123825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id="{26AB5EEC-BFAA-C850-5F0B-5882635328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285750</xdr:colOff>
      <xdr:row>20</xdr:row>
      <xdr:rowOff>85725</xdr:rowOff>
    </xdr:from>
    <xdr:to>
      <xdr:col>16</xdr:col>
      <xdr:colOff>561975</xdr:colOff>
      <xdr:row>38</xdr:row>
      <xdr:rowOff>133350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14CE09F5-87F9-A8C2-CDAD-B4AE7AF37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0</xdr:rowOff>
    </xdr:from>
    <xdr:to>
      <xdr:col>17</xdr:col>
      <xdr:colOff>647700</xdr:colOff>
      <xdr:row>17</xdr:row>
      <xdr:rowOff>123825</xdr:rowOff>
    </xdr:to>
    <xdr:graphicFrame macro="">
      <xdr:nvGraphicFramePr>
        <xdr:cNvPr id="122898" name="Chart 4">
          <a:extLst>
            <a:ext uri="{FF2B5EF4-FFF2-40B4-BE49-F238E27FC236}">
              <a16:creationId xmlns:a16="http://schemas.microsoft.com/office/drawing/2014/main" id="{E0E2C93E-BCF0-6742-BE41-4F58E4BD0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314325</xdr:colOff>
      <xdr:row>0</xdr:row>
      <xdr:rowOff>0</xdr:rowOff>
    </xdr:from>
    <xdr:to>
      <xdr:col>62</xdr:col>
      <xdr:colOff>38100</xdr:colOff>
      <xdr:row>19</xdr:row>
      <xdr:rowOff>9525</xdr:rowOff>
    </xdr:to>
    <xdr:graphicFrame macro="">
      <xdr:nvGraphicFramePr>
        <xdr:cNvPr id="122899" name="Chart 5">
          <a:extLst>
            <a:ext uri="{FF2B5EF4-FFF2-40B4-BE49-F238E27FC236}">
              <a16:creationId xmlns:a16="http://schemas.microsoft.com/office/drawing/2014/main" id="{8BDAA938-6079-B39B-C8E4-4409D548A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400050</xdr:colOff>
      <xdr:row>0</xdr:row>
      <xdr:rowOff>0</xdr:rowOff>
    </xdr:from>
    <xdr:to>
      <xdr:col>62</xdr:col>
      <xdr:colOff>133350</xdr:colOff>
      <xdr:row>17</xdr:row>
      <xdr:rowOff>142875</xdr:rowOff>
    </xdr:to>
    <xdr:graphicFrame macro="">
      <xdr:nvGraphicFramePr>
        <xdr:cNvPr id="122900" name="Chart 9">
          <a:extLst>
            <a:ext uri="{FF2B5EF4-FFF2-40B4-BE49-F238E27FC236}">
              <a16:creationId xmlns:a16="http://schemas.microsoft.com/office/drawing/2014/main" id="{ABCCD99C-26B7-6CE5-5782-1FC6E09F7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514350</xdr:colOff>
      <xdr:row>20</xdr:row>
      <xdr:rowOff>152400</xdr:rowOff>
    </xdr:from>
    <xdr:to>
      <xdr:col>56</xdr:col>
      <xdr:colOff>647700</xdr:colOff>
      <xdr:row>41</xdr:row>
      <xdr:rowOff>95250</xdr:rowOff>
    </xdr:to>
    <xdr:graphicFrame macro="">
      <xdr:nvGraphicFramePr>
        <xdr:cNvPr id="122901" name="Chart 10">
          <a:extLst>
            <a:ext uri="{FF2B5EF4-FFF2-40B4-BE49-F238E27FC236}">
              <a16:creationId xmlns:a16="http://schemas.microsoft.com/office/drawing/2014/main" id="{F67114B1-CC74-2691-3C44-5660C184F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28575</xdr:rowOff>
    </xdr:from>
    <xdr:to>
      <xdr:col>18</xdr:col>
      <xdr:colOff>38100</xdr:colOff>
      <xdr:row>17</xdr:row>
      <xdr:rowOff>152400</xdr:rowOff>
    </xdr:to>
    <xdr:graphicFrame macro="">
      <xdr:nvGraphicFramePr>
        <xdr:cNvPr id="90134" name="Chart 4">
          <a:extLst>
            <a:ext uri="{FF2B5EF4-FFF2-40B4-BE49-F238E27FC236}">
              <a16:creationId xmlns:a16="http://schemas.microsoft.com/office/drawing/2014/main" id="{C41943B2-EDFC-9B01-AFE4-F7AAF8020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266700</xdr:colOff>
      <xdr:row>0</xdr:row>
      <xdr:rowOff>76200</xdr:rowOff>
    </xdr:from>
    <xdr:to>
      <xdr:col>26</xdr:col>
      <xdr:colOff>647700</xdr:colOff>
      <xdr:row>17</xdr:row>
      <xdr:rowOff>133350</xdr:rowOff>
    </xdr:to>
    <xdr:graphicFrame macro="">
      <xdr:nvGraphicFramePr>
        <xdr:cNvPr id="90137" name="Chart 7">
          <a:extLst>
            <a:ext uri="{FF2B5EF4-FFF2-40B4-BE49-F238E27FC236}">
              <a16:creationId xmlns:a16="http://schemas.microsoft.com/office/drawing/2014/main" id="{E6A7F649-9352-BA1F-8F2A-EE0B99C9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42</xdr:col>
      <xdr:colOff>361950</xdr:colOff>
      <xdr:row>65</xdr:row>
      <xdr:rowOff>114300</xdr:rowOff>
    </xdr:to>
    <xdr:graphicFrame macro="">
      <xdr:nvGraphicFramePr>
        <xdr:cNvPr id="90140" name="Chart 10">
          <a:extLst>
            <a:ext uri="{FF2B5EF4-FFF2-40B4-BE49-F238E27FC236}">
              <a16:creationId xmlns:a16="http://schemas.microsoft.com/office/drawing/2014/main" id="{A8D292FB-5CDD-1702-4696-B8E2CFE31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23</xdr:row>
      <xdr:rowOff>57150</xdr:rowOff>
    </xdr:from>
    <xdr:to>
      <xdr:col>22</xdr:col>
      <xdr:colOff>257175</xdr:colOff>
      <xdr:row>44</xdr:row>
      <xdr:rowOff>9525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D71D45F4-D3B5-9A7F-9751-0F42FD1A07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0</xdr:row>
      <xdr:rowOff>104775</xdr:rowOff>
    </xdr:from>
    <xdr:to>
      <xdr:col>22</xdr:col>
      <xdr:colOff>219075</xdr:colOff>
      <xdr:row>22</xdr:row>
      <xdr:rowOff>152400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8D99C464-E37F-B197-033A-FAE7EA599C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0</xdr:row>
      <xdr:rowOff>47625</xdr:rowOff>
    </xdr:from>
    <xdr:to>
      <xdr:col>10</xdr:col>
      <xdr:colOff>314325</xdr:colOff>
      <xdr:row>21</xdr:row>
      <xdr:rowOff>142875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6E170A53-DDAB-279F-1B4C-F992ABB2D8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22</xdr:row>
      <xdr:rowOff>142875</xdr:rowOff>
    </xdr:from>
    <xdr:to>
      <xdr:col>10</xdr:col>
      <xdr:colOff>352425</xdr:colOff>
      <xdr:row>44</xdr:row>
      <xdr:rowOff>47625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41A43EFC-4A39-E36B-4FA2-0AAC172CDD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47625</xdr:rowOff>
    </xdr:from>
    <xdr:to>
      <xdr:col>17</xdr:col>
      <xdr:colOff>180975</xdr:colOff>
      <xdr:row>17</xdr:row>
      <xdr:rowOff>171450</xdr:rowOff>
    </xdr:to>
    <xdr:graphicFrame macro="">
      <xdr:nvGraphicFramePr>
        <xdr:cNvPr id="98326" name="Chart 4">
          <a:extLst>
            <a:ext uri="{FF2B5EF4-FFF2-40B4-BE49-F238E27FC236}">
              <a16:creationId xmlns:a16="http://schemas.microsoft.com/office/drawing/2014/main" id="{7682220F-6645-0E44-8E0A-E4E2AC23C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381000</xdr:colOff>
      <xdr:row>0</xdr:row>
      <xdr:rowOff>38100</xdr:rowOff>
    </xdr:from>
    <xdr:to>
      <xdr:col>26</xdr:col>
      <xdr:colOff>742950</xdr:colOff>
      <xdr:row>17</xdr:row>
      <xdr:rowOff>171450</xdr:rowOff>
    </xdr:to>
    <xdr:graphicFrame macro="">
      <xdr:nvGraphicFramePr>
        <xdr:cNvPr id="98329" name="Chart 7">
          <a:extLst>
            <a:ext uri="{FF2B5EF4-FFF2-40B4-BE49-F238E27FC236}">
              <a16:creationId xmlns:a16="http://schemas.microsoft.com/office/drawing/2014/main" id="{AB2DBF09-95CC-CAAA-805A-C27226E99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42</xdr:col>
      <xdr:colOff>361950</xdr:colOff>
      <xdr:row>65</xdr:row>
      <xdr:rowOff>114300</xdr:rowOff>
    </xdr:to>
    <xdr:graphicFrame macro="">
      <xdr:nvGraphicFramePr>
        <xdr:cNvPr id="98332" name="Chart 10">
          <a:extLst>
            <a:ext uri="{FF2B5EF4-FFF2-40B4-BE49-F238E27FC236}">
              <a16:creationId xmlns:a16="http://schemas.microsoft.com/office/drawing/2014/main" id="{1FE8A506-78B7-2D87-6313-D45D5E153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571500</xdr:colOff>
      <xdr:row>23</xdr:row>
      <xdr:rowOff>57150</xdr:rowOff>
    </xdr:from>
    <xdr:to>
      <xdr:col>23</xdr:col>
      <xdr:colOff>171450</xdr:colOff>
      <xdr:row>44</xdr:row>
      <xdr:rowOff>9525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C393D0BA-F68F-FDA8-7E20-EECBC53AF9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28575</xdr:colOff>
      <xdr:row>0</xdr:row>
      <xdr:rowOff>38100</xdr:rowOff>
    </xdr:from>
    <xdr:to>
      <xdr:col>23</xdr:col>
      <xdr:colOff>228600</xdr:colOff>
      <xdr:row>22</xdr:row>
      <xdr:rowOff>85725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1960FC05-D1C1-2AD8-ABCA-1003D4E00E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0</xdr:row>
      <xdr:rowOff>47625</xdr:rowOff>
    </xdr:from>
    <xdr:to>
      <xdr:col>10</xdr:col>
      <xdr:colOff>285750</xdr:colOff>
      <xdr:row>21</xdr:row>
      <xdr:rowOff>142875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F1A6EE73-4423-439C-787E-40EAA51752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247650</xdr:colOff>
      <xdr:row>22</xdr:row>
      <xdr:rowOff>114300</xdr:rowOff>
    </xdr:from>
    <xdr:to>
      <xdr:col>10</xdr:col>
      <xdr:colOff>447675</xdr:colOff>
      <xdr:row>44</xdr:row>
      <xdr:rowOff>19050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0B344979-B4E8-2F9F-DFDD-B0A2BB91F7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590550</xdr:colOff>
      <xdr:row>0</xdr:row>
      <xdr:rowOff>0</xdr:rowOff>
    </xdr:from>
    <xdr:to>
      <xdr:col>26</xdr:col>
      <xdr:colOff>762000</xdr:colOff>
      <xdr:row>17</xdr:row>
      <xdr:rowOff>95250</xdr:rowOff>
    </xdr:to>
    <xdr:graphicFrame macro="">
      <xdr:nvGraphicFramePr>
        <xdr:cNvPr id="57366" name="Chart 6">
          <a:extLst>
            <a:ext uri="{FF2B5EF4-FFF2-40B4-BE49-F238E27FC236}">
              <a16:creationId xmlns:a16="http://schemas.microsoft.com/office/drawing/2014/main" id="{5481BFAA-1A34-ADF8-4E85-89AF615C5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0</xdr:row>
      <xdr:rowOff>114301</xdr:rowOff>
    </xdr:from>
    <xdr:to>
      <xdr:col>17</xdr:col>
      <xdr:colOff>0</xdr:colOff>
      <xdr:row>17</xdr:row>
      <xdr:rowOff>209551</xdr:rowOff>
    </xdr:to>
    <xdr:graphicFrame macro="">
      <xdr:nvGraphicFramePr>
        <xdr:cNvPr id="57367" name="Chart 7">
          <a:extLst>
            <a:ext uri="{FF2B5EF4-FFF2-40B4-BE49-F238E27FC236}">
              <a16:creationId xmlns:a16="http://schemas.microsoft.com/office/drawing/2014/main" id="{E59F687E-F36D-0D9D-775C-A26261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10</xdr:col>
      <xdr:colOff>409575</xdr:colOff>
      <xdr:row>19</xdr:row>
      <xdr:rowOff>104775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E5354A1-76AC-1C09-F9A3-A90D58879F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476250</xdr:colOff>
      <xdr:row>20</xdr:row>
      <xdr:rowOff>114300</xdr:rowOff>
    </xdr:from>
    <xdr:to>
      <xdr:col>11</xdr:col>
      <xdr:colOff>57150</xdr:colOff>
      <xdr:row>41</xdr:row>
      <xdr:rowOff>47625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E873432D-A86B-9D50-5DA5-84A93FFBF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drawing" Target="../drawings/drawing10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2.pdf" TargetMode="External"/><Relationship Id="rId13" Type="http://schemas.openxmlformats.org/officeDocument/2006/relationships/hyperlink" Target="http://vsolj.cetus-net.org/no44.pdf" TargetMode="External"/><Relationship Id="rId18" Type="http://schemas.openxmlformats.org/officeDocument/2006/relationships/hyperlink" Target="http://vsolj.cetus-net.org/no46.pdf" TargetMode="External"/><Relationship Id="rId26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919" TargetMode="External"/><Relationship Id="rId21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vsolj.cetus-net.org/no40.pdf" TargetMode="External"/><Relationship Id="rId12" Type="http://schemas.openxmlformats.org/officeDocument/2006/relationships/hyperlink" Target="http://www.konkoly.hu/cgi-bin/IBVS?5809" TargetMode="External"/><Relationship Id="rId17" Type="http://schemas.openxmlformats.org/officeDocument/2006/relationships/hyperlink" Target="http://vsolj.cetus-net.org/no46.pdf" TargetMode="External"/><Relationship Id="rId25" Type="http://schemas.openxmlformats.org/officeDocument/2006/relationships/hyperlink" Target="http://www.konkoly.hu/cgi-bin/IBVS?6063" TargetMode="External"/><Relationship Id="rId2" Type="http://schemas.openxmlformats.org/officeDocument/2006/relationships/hyperlink" Target="http://www.konkoly.hu/cgi-bin/IBVS?919" TargetMode="External"/><Relationship Id="rId16" Type="http://schemas.openxmlformats.org/officeDocument/2006/relationships/hyperlink" Target="http://www.konkoly.hu/cgi-bin/IBVS?5843" TargetMode="External"/><Relationship Id="rId20" Type="http://schemas.openxmlformats.org/officeDocument/2006/relationships/hyperlink" Target="http://www.konkoly.hu/cgi-bin/IBVS?5894" TargetMode="External"/><Relationship Id="rId29" Type="http://schemas.openxmlformats.org/officeDocument/2006/relationships/hyperlink" Target="http://www.bav-astro.de/LkDB/index.php" TargetMode="External"/><Relationship Id="rId1" Type="http://schemas.openxmlformats.org/officeDocument/2006/relationships/hyperlink" Target="http://www.konkoly.hu/cgi-bin/IBVS?919" TargetMode="External"/><Relationship Id="rId6" Type="http://schemas.openxmlformats.org/officeDocument/2006/relationships/hyperlink" Target="http://vsolj.cetus-net.org/no40.pdf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www.konkoly.hu/cgi-bin/IBVS?6029" TargetMode="External"/><Relationship Id="rId5" Type="http://schemas.openxmlformats.org/officeDocument/2006/relationships/hyperlink" Target="http://www.konkoly.hu/cgi-bin/IBVS?647" TargetMode="External"/><Relationship Id="rId15" Type="http://schemas.openxmlformats.org/officeDocument/2006/relationships/hyperlink" Target="http://vsolj.cetus-net.org/no45.pdf" TargetMode="External"/><Relationship Id="rId23" Type="http://schemas.openxmlformats.org/officeDocument/2006/relationships/hyperlink" Target="http://www.konkoly.hu/cgi-bin/IBVS?5992" TargetMode="External"/><Relationship Id="rId28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3.pdf" TargetMode="External"/><Relationship Id="rId19" Type="http://schemas.openxmlformats.org/officeDocument/2006/relationships/hyperlink" Target="http://vsolj.cetus-net.org/no48.pdf" TargetMode="External"/><Relationship Id="rId4" Type="http://schemas.openxmlformats.org/officeDocument/2006/relationships/hyperlink" Target="http://www.konkoly.hu/cgi-bin/IBVS?919" TargetMode="External"/><Relationship Id="rId9" Type="http://schemas.openxmlformats.org/officeDocument/2006/relationships/hyperlink" Target="http://vsolj.cetus-net.org/no42.pdf" TargetMode="External"/><Relationship Id="rId14" Type="http://schemas.openxmlformats.org/officeDocument/2006/relationships/hyperlink" Target="http://vsolj.cetus-net.org/no45.pdf" TargetMode="External"/><Relationship Id="rId22" Type="http://schemas.openxmlformats.org/officeDocument/2006/relationships/hyperlink" Target="http://www.konkoly.hu/cgi-bin/IBVS?5992" TargetMode="External"/><Relationship Id="rId27" Type="http://schemas.openxmlformats.org/officeDocument/2006/relationships/hyperlink" Target="http://vsolj.cetus-net.org/vsoljno56.pdf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drawing" Target="../drawings/drawing4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drawing" Target="../drawings/drawing6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6915"/>
  <sheetViews>
    <sheetView tabSelected="1" workbookViewId="0">
      <pane xSplit="14" ySplit="22" topLeftCell="O99" activePane="bottomRight" state="frozen"/>
      <selection pane="topRight" activeCell="O1" sqref="O1"/>
      <selection pane="bottomLeft" activeCell="A23" sqref="A23"/>
      <selection pane="bottomRight" activeCell="E9" sqref="E9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3.140625" customWidth="1"/>
    <col min="6" max="6" width="1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26" width="10.28515625" customWidth="1"/>
    <col min="27" max="27" width="12.140625" customWidth="1"/>
    <col min="28" max="28" width="10.71093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89</v>
      </c>
      <c r="E1" s="30" t="s">
        <v>371</v>
      </c>
      <c r="F1" s="3"/>
      <c r="G1" s="3"/>
      <c r="H1" s="3"/>
      <c r="V1" s="6" t="s">
        <v>61</v>
      </c>
      <c r="W1" s="6" t="s">
        <v>114</v>
      </c>
      <c r="AA1" s="75" t="s">
        <v>20</v>
      </c>
      <c r="AB1" s="76"/>
      <c r="AC1" s="76" t="s">
        <v>21</v>
      </c>
      <c r="AD1" s="76" t="s">
        <v>22</v>
      </c>
      <c r="AE1" s="77"/>
      <c r="AF1" s="3">
        <v>1</v>
      </c>
      <c r="AG1" s="3">
        <v>2</v>
      </c>
      <c r="AH1" s="3">
        <v>3</v>
      </c>
      <c r="AI1" s="3">
        <v>4</v>
      </c>
      <c r="AJ1" s="3">
        <v>5</v>
      </c>
      <c r="AK1" s="3">
        <v>6</v>
      </c>
      <c r="AL1" s="3">
        <v>7</v>
      </c>
      <c r="AM1" s="3">
        <v>8</v>
      </c>
      <c r="AN1" s="3">
        <v>9</v>
      </c>
      <c r="AO1" s="3">
        <v>10</v>
      </c>
      <c r="AR1" t="s">
        <v>373</v>
      </c>
      <c r="AS1" t="s">
        <v>374</v>
      </c>
      <c r="AT1" s="160" t="s">
        <v>368</v>
      </c>
      <c r="AU1" s="160" t="s">
        <v>368</v>
      </c>
      <c r="AW1" s="78" t="s">
        <v>61</v>
      </c>
      <c r="AX1" s="79" t="s">
        <v>352</v>
      </c>
      <c r="AY1" s="6" t="s">
        <v>23</v>
      </c>
      <c r="AZ1" s="80" t="s">
        <v>356</v>
      </c>
      <c r="BA1" s="81" t="s">
        <v>25</v>
      </c>
      <c r="BB1" s="80" t="s">
        <v>26</v>
      </c>
      <c r="BC1" s="81" t="s">
        <v>27</v>
      </c>
      <c r="BD1" s="80" t="s">
        <v>28</v>
      </c>
      <c r="BE1" s="82" t="s">
        <v>29</v>
      </c>
      <c r="BF1" s="81" t="s">
        <v>30</v>
      </c>
      <c r="BG1" s="80" t="s">
        <v>31</v>
      </c>
      <c r="BH1" s="82" t="s">
        <v>32</v>
      </c>
      <c r="BI1" s="81" t="s">
        <v>33</v>
      </c>
      <c r="BJ1" s="80" t="s">
        <v>34</v>
      </c>
      <c r="BK1" s="82" t="s">
        <v>35</v>
      </c>
      <c r="BL1" s="81" t="s">
        <v>15</v>
      </c>
    </row>
    <row r="2" spans="1:64" ht="12.95" customHeight="1" thickBot="1" x14ac:dyDescent="0.35">
      <c r="A2" t="s">
        <v>73</v>
      </c>
      <c r="B2" t="s">
        <v>90</v>
      </c>
      <c r="C2" s="3"/>
      <c r="D2" s="3"/>
      <c r="V2">
        <v>-28000</v>
      </c>
      <c r="W2">
        <f t="shared" ref="W2:W23" si="0">+I$3*V2^2+I$4*V2+I$5+I$6*SIN(RADIANS(I$7*V2+I$8))</f>
        <v>0</v>
      </c>
      <c r="AA2" s="83" t="s">
        <v>3</v>
      </c>
      <c r="AB2" s="84">
        <f>C7</f>
        <v>52500.241999999998</v>
      </c>
      <c r="AC2" s="85" t="s">
        <v>4</v>
      </c>
      <c r="AD2" s="84">
        <f>C8</f>
        <v>0.44974809999999998</v>
      </c>
      <c r="AE2" s="86" t="s">
        <v>18</v>
      </c>
      <c r="AP2" s="4" t="s">
        <v>365</v>
      </c>
      <c r="AQ2" s="4" t="s">
        <v>366</v>
      </c>
      <c r="AR2" s="4" t="s">
        <v>365</v>
      </c>
      <c r="AS2" s="4" t="s">
        <v>366</v>
      </c>
      <c r="AT2" s="160" t="s">
        <v>369</v>
      </c>
      <c r="AU2" s="160" t="s">
        <v>369</v>
      </c>
      <c r="AW2">
        <v>-50000</v>
      </c>
      <c r="AX2">
        <f t="shared" ref="AX2:AX33" si="1">AB$3+AB$4*AW2+AB$5*AW2^2+AZ2</f>
        <v>-0.69964219192398602</v>
      </c>
      <c r="AY2">
        <f t="shared" ref="AY2:AY33" si="2">AB$3+AB$4*AW2+AB$5*AW2^2</f>
        <v>-0.61770279448161935</v>
      </c>
      <c r="AZ2" s="87">
        <f t="shared" ref="AZ2:AZ33" si="3">$AB$6*($AB$11/BA2*BB2+$AB$12)</f>
        <v>-8.1939397442366627E-2</v>
      </c>
      <c r="BA2">
        <f t="shared" ref="BA2:BA33" si="4">1+$AB$7*COS(BC2)</f>
        <v>0.8263950567757834</v>
      </c>
      <c r="BB2">
        <f t="shared" ref="BB2:BB33" si="5">SIN(BC2+RADIANS($AB$9))</f>
        <v>-0.76259942848326334</v>
      </c>
      <c r="BC2">
        <f t="shared" ref="BC2:BC33" si="6">2*ATAN(BD2)</f>
        <v>-2.5015113972993328</v>
      </c>
      <c r="BD2">
        <f t="shared" ref="BD2:BD33" si="7">SQRT((1+$AB$7)/(1-$AB$7))*TAN(BE2/2)</f>
        <v>-3.0171874470660818</v>
      </c>
      <c r="BE2">
        <f t="shared" ref="BE2:BK11" si="8">$BL2+$AB$7*SIN(BF2)</f>
        <v>-2.3583280453201079</v>
      </c>
      <c r="BF2">
        <f t="shared" si="8"/>
        <v>-2.3583259152655986</v>
      </c>
      <c r="BG2">
        <f t="shared" si="8"/>
        <v>-2.3583398025353772</v>
      </c>
      <c r="BH2">
        <f t="shared" si="8"/>
        <v>-2.3582492585507606</v>
      </c>
      <c r="BI2">
        <f t="shared" si="8"/>
        <v>-2.3588394519169289</v>
      </c>
      <c r="BJ2">
        <f t="shared" si="8"/>
        <v>-2.3549861262375793</v>
      </c>
      <c r="BK2">
        <f t="shared" si="8"/>
        <v>-2.3798845820227887</v>
      </c>
      <c r="BL2">
        <f t="shared" ref="BL2:BL33" si="9">RADIANS($AB$9)+$AB$18*(AW2-AB$15)</f>
        <v>-2.2055997499877513</v>
      </c>
    </row>
    <row r="3" spans="1:64" ht="12.95" customHeight="1" thickBot="1" x14ac:dyDescent="0.25">
      <c r="A3" s="40"/>
      <c r="V3">
        <v>-26000</v>
      </c>
      <c r="W3">
        <f t="shared" si="0"/>
        <v>0</v>
      </c>
      <c r="AA3" s="88" t="s">
        <v>36</v>
      </c>
      <c r="AB3" s="89">
        <f t="shared" ref="AB3:AB10" si="10">AC3*AD3</f>
        <v>0.12228923004103226</v>
      </c>
      <c r="AC3" s="90">
        <v>12.228923004103226</v>
      </c>
      <c r="AD3">
        <v>0.01</v>
      </c>
      <c r="AE3" s="91"/>
      <c r="AF3" s="90">
        <v>14.651223693944035</v>
      </c>
      <c r="AG3" s="90">
        <v>15.007940895877528</v>
      </c>
      <c r="AH3" s="90">
        <v>12.114988841465255</v>
      </c>
      <c r="AI3" s="90">
        <v>13.094773270130069</v>
      </c>
      <c r="AJ3" s="90">
        <v>12.691900951035558</v>
      </c>
      <c r="AK3" s="90">
        <v>12.959128215900682</v>
      </c>
      <c r="AL3" s="90">
        <v>11.866880164534281</v>
      </c>
      <c r="AM3" s="90">
        <v>12.254546359568298</v>
      </c>
      <c r="AN3" s="90">
        <v>12.556209919584308</v>
      </c>
      <c r="AO3" s="90">
        <v>12.228923004103226</v>
      </c>
      <c r="AP3">
        <f>AVERAGE(AF3:AO3)</f>
        <v>12.942651531614322</v>
      </c>
      <c r="AQ3">
        <f>STDEV(AF3:AO3)</f>
        <v>1.06695158545391</v>
      </c>
      <c r="AR3">
        <f>AVERAGE(AN3:AO3)</f>
        <v>12.392566461843767</v>
      </c>
      <c r="AS3">
        <f>-STDEV(AN3:AO3)</f>
        <v>-0.23142679733030155</v>
      </c>
      <c r="AT3" s="157">
        <v>10.291355211842875</v>
      </c>
      <c r="AU3" s="157">
        <v>9.4549141772324106</v>
      </c>
      <c r="AW3">
        <v>-49000</v>
      </c>
      <c r="AX3">
        <f t="shared" si="1"/>
        <v>-0.66287517167988397</v>
      </c>
      <c r="AY3">
        <f t="shared" si="2"/>
        <v>-0.58994400919109435</v>
      </c>
      <c r="AZ3" s="87">
        <f t="shared" si="3"/>
        <v>-7.2931162488789669E-2</v>
      </c>
      <c r="BA3">
        <f t="shared" si="4"/>
        <v>0.83726457816919553</v>
      </c>
      <c r="BB3">
        <f t="shared" si="5"/>
        <v>-0.70854978454805007</v>
      </c>
      <c r="BC3">
        <f t="shared" si="6"/>
        <v>-2.4216302466179509</v>
      </c>
      <c r="BD3">
        <f t="shared" si="7"/>
        <v>-2.6568794863575289</v>
      </c>
      <c r="BE3">
        <f t="shared" si="8"/>
        <v>-2.2645625620668102</v>
      </c>
      <c r="BF3">
        <f t="shared" si="8"/>
        <v>-2.2645613564281706</v>
      </c>
      <c r="BG3">
        <f t="shared" si="8"/>
        <v>-2.2645700671744864</v>
      </c>
      <c r="BH3">
        <f t="shared" si="8"/>
        <v>-2.2645071299289405</v>
      </c>
      <c r="BI3">
        <f t="shared" si="8"/>
        <v>-2.2649617596765594</v>
      </c>
      <c r="BJ3">
        <f t="shared" si="8"/>
        <v>-2.2616721136541287</v>
      </c>
      <c r="BK3">
        <f t="shared" si="8"/>
        <v>-2.2851905996305355</v>
      </c>
      <c r="BL3">
        <f t="shared" si="9"/>
        <v>-2.0981445390565483</v>
      </c>
    </row>
    <row r="4" spans="1:64" ht="12.95" customHeight="1" thickTop="1" thickBot="1" x14ac:dyDescent="0.25">
      <c r="A4" s="5" t="s">
        <v>88</v>
      </c>
      <c r="C4" s="8">
        <v>52500.241999999998</v>
      </c>
      <c r="D4" s="9">
        <v>0.44975100000000001</v>
      </c>
      <c r="E4" s="31" t="s">
        <v>86</v>
      </c>
      <c r="V4">
        <v>-24000</v>
      </c>
      <c r="W4">
        <f t="shared" si="0"/>
        <v>0</v>
      </c>
      <c r="AA4" s="92" t="s">
        <v>37</v>
      </c>
      <c r="AB4" s="93">
        <f t="shared" si="10"/>
        <v>1.5764274291550809E-6</v>
      </c>
      <c r="AC4" s="94">
        <v>15.764274291550809</v>
      </c>
      <c r="AD4" s="50">
        <v>9.9999999999999995E-8</v>
      </c>
      <c r="AE4" s="91"/>
      <c r="AF4" s="94">
        <v>24.457904171963914</v>
      </c>
      <c r="AG4" s="94">
        <v>21.497684272424262</v>
      </c>
      <c r="AH4" s="94">
        <v>17.942130712074999</v>
      </c>
      <c r="AI4" s="94">
        <v>20.965119516284059</v>
      </c>
      <c r="AJ4" s="94">
        <v>20.604247457693479</v>
      </c>
      <c r="AK4" s="94">
        <v>9.8446821390507395</v>
      </c>
      <c r="AL4" s="94">
        <v>9.7423281314869836</v>
      </c>
      <c r="AM4" s="94">
        <v>14.462951095338893</v>
      </c>
      <c r="AN4" s="94">
        <v>10.882670657016035</v>
      </c>
      <c r="AO4" s="94">
        <v>15.764274291550809</v>
      </c>
      <c r="AP4">
        <f t="shared" ref="AP4:AP14" si="11">AVERAGE(AF4:AO4)</f>
        <v>16.616399244488413</v>
      </c>
      <c r="AQ4">
        <f t="shared" ref="AQ4:AQ14" si="12">STDEV(AF4:AO4)</f>
        <v>5.3044647227446555</v>
      </c>
      <c r="AR4">
        <f t="shared" ref="AR4:AR10" si="13">AVERAGE(AN4:AO4)</f>
        <v>13.323472474283422</v>
      </c>
      <c r="AS4">
        <f t="shared" ref="AS4:AS10" si="14">-STDEV(AN4:AO4)</f>
        <v>-3.451815033044439</v>
      </c>
      <c r="AT4" s="158">
        <v>-0.63800601514329269</v>
      </c>
      <c r="AU4" s="158">
        <v>-0.49906833126616329</v>
      </c>
      <c r="AW4">
        <v>-48000</v>
      </c>
      <c r="AX4">
        <f t="shared" si="1"/>
        <v>-0.62585815347317841</v>
      </c>
      <c r="AY4">
        <f t="shared" si="2"/>
        <v>-0.56271416042302125</v>
      </c>
      <c r="AZ4" s="87">
        <f t="shared" si="3"/>
        <v>-6.3143993050157207E-2</v>
      </c>
      <c r="BA4">
        <f t="shared" si="4"/>
        <v>0.84951943401425956</v>
      </c>
      <c r="BB4">
        <f t="shared" si="5"/>
        <v>-0.64828062840788037</v>
      </c>
      <c r="BC4">
        <f t="shared" si="6"/>
        <v>-2.3395133732721676</v>
      </c>
      <c r="BD4">
        <f t="shared" si="7"/>
        <v>-2.358383558911759</v>
      </c>
      <c r="BE4">
        <f t="shared" si="8"/>
        <v>-2.1694941623935384</v>
      </c>
      <c r="BF4">
        <f t="shared" si="8"/>
        <v>-2.1694935843127388</v>
      </c>
      <c r="BG4">
        <f t="shared" si="8"/>
        <v>-2.1694983232340297</v>
      </c>
      <c r="BH4">
        <f t="shared" si="8"/>
        <v>-2.1694594741034976</v>
      </c>
      <c r="BI4">
        <f t="shared" si="8"/>
        <v>-2.1697778895591973</v>
      </c>
      <c r="BJ4">
        <f t="shared" si="8"/>
        <v>-2.1671636912260857</v>
      </c>
      <c r="BK4">
        <f t="shared" si="8"/>
        <v>-2.1883389443656021</v>
      </c>
      <c r="BL4">
        <f t="shared" si="9"/>
        <v>-1.990689328125345</v>
      </c>
    </row>
    <row r="5" spans="1:64" ht="12.95" customHeight="1" thickTop="1" x14ac:dyDescent="0.2">
      <c r="A5" s="11" t="s">
        <v>78</v>
      </c>
      <c r="B5" s="12"/>
      <c r="C5" s="13">
        <v>-9.5</v>
      </c>
      <c r="D5" s="12" t="s">
        <v>79</v>
      </c>
      <c r="E5" s="12"/>
      <c r="V5">
        <v>-22000</v>
      </c>
      <c r="W5">
        <f t="shared" si="0"/>
        <v>0</v>
      </c>
      <c r="AA5" s="92" t="s">
        <v>109</v>
      </c>
      <c r="AB5" s="93">
        <f t="shared" si="10"/>
        <v>-2.6446826122595903E-10</v>
      </c>
      <c r="AC5" s="94">
        <v>-26.446826122595905</v>
      </c>
      <c r="AD5">
        <v>9.9999999999999994E-12</v>
      </c>
      <c r="AE5" s="91"/>
      <c r="AF5" s="94">
        <v>-28.139867579351957</v>
      </c>
      <c r="AG5" s="94">
        <v>-29.619296121391177</v>
      </c>
      <c r="AH5" s="94">
        <v>-25.459110465790129</v>
      </c>
      <c r="AI5" s="94">
        <v>-26.415463606333638</v>
      </c>
      <c r="AJ5" s="94">
        <v>-25.985421678724002</v>
      </c>
      <c r="AK5" s="94">
        <v>-29.501268268978681</v>
      </c>
      <c r="AL5" s="94">
        <v>-28.122223772573626</v>
      </c>
      <c r="AM5" s="94">
        <v>-26.792223315837475</v>
      </c>
      <c r="AN5" s="94">
        <v>-28.527919016219677</v>
      </c>
      <c r="AO5" s="94">
        <v>-26.446826122595905</v>
      </c>
      <c r="AP5">
        <f t="shared" si="11"/>
        <v>-27.50096199477963</v>
      </c>
      <c r="AQ5">
        <f t="shared" si="12"/>
        <v>1.475549304436091</v>
      </c>
      <c r="AR5">
        <f t="shared" si="13"/>
        <v>-27.487372569407789</v>
      </c>
      <c r="AS5">
        <f t="shared" si="14"/>
        <v>-1.4715548973605039</v>
      </c>
      <c r="AT5" s="158">
        <v>-26.632374482862062</v>
      </c>
      <c r="AU5" s="158">
        <v>-24.774607417294781</v>
      </c>
      <c r="AW5">
        <v>-47000</v>
      </c>
      <c r="AX5">
        <f t="shared" si="1"/>
        <v>-0.58863653207998479</v>
      </c>
      <c r="AY5">
        <f t="shared" si="2"/>
        <v>-0.53601324817740004</v>
      </c>
      <c r="AZ5" s="87">
        <f t="shared" si="3"/>
        <v>-5.2623283902584736E-2</v>
      </c>
      <c r="BA5">
        <f t="shared" si="4"/>
        <v>0.86321506673188397</v>
      </c>
      <c r="BB5">
        <f t="shared" si="5"/>
        <v>-0.58157332725444222</v>
      </c>
      <c r="BC5">
        <f t="shared" si="6"/>
        <v>-2.2548506737556426</v>
      </c>
      <c r="BD5">
        <f t="shared" si="7"/>
        <v>-2.1056833828095551</v>
      </c>
      <c r="BE5">
        <f t="shared" si="8"/>
        <v>-2.0729635347959592</v>
      </c>
      <c r="BF5">
        <f t="shared" si="8"/>
        <v>-2.0729633117064528</v>
      </c>
      <c r="BG5">
        <f t="shared" si="8"/>
        <v>-2.0729654530025328</v>
      </c>
      <c r="BH5">
        <f t="shared" si="8"/>
        <v>-2.0729448997015449</v>
      </c>
      <c r="BI5">
        <f t="shared" si="8"/>
        <v>-2.073142149503219</v>
      </c>
      <c r="BJ5">
        <f t="shared" si="8"/>
        <v>-2.0712462124207764</v>
      </c>
      <c r="BK5">
        <f t="shared" si="8"/>
        <v>-2.0892072987392125</v>
      </c>
      <c r="BL5">
        <f t="shared" si="9"/>
        <v>-1.883234117194142</v>
      </c>
    </row>
    <row r="6" spans="1:64" ht="12.95" customHeight="1" x14ac:dyDescent="0.2">
      <c r="A6" s="5" t="s">
        <v>52</v>
      </c>
      <c r="V6">
        <v>-20000</v>
      </c>
      <c r="W6">
        <f t="shared" si="0"/>
        <v>0</v>
      </c>
      <c r="AA6" s="92" t="s">
        <v>38</v>
      </c>
      <c r="AB6" s="93">
        <f t="shared" si="10"/>
        <v>0.12348634773804165</v>
      </c>
      <c r="AC6" s="94">
        <v>12.348634773804164</v>
      </c>
      <c r="AD6">
        <v>0.01</v>
      </c>
      <c r="AE6" s="91" t="s">
        <v>18</v>
      </c>
      <c r="AF6" s="94">
        <v>14.791695279265186</v>
      </c>
      <c r="AG6" s="94">
        <v>15.183530992255257</v>
      </c>
      <c r="AH6" s="94">
        <v>12.188401235309076</v>
      </c>
      <c r="AI6" s="94">
        <v>13.189370877026732</v>
      </c>
      <c r="AJ6" s="94">
        <v>12.802866449860918</v>
      </c>
      <c r="AK6" s="94">
        <v>13.226619370625055</v>
      </c>
      <c r="AL6" s="94">
        <v>12.197955561730751</v>
      </c>
      <c r="AM6" s="94">
        <v>12.377460152452908</v>
      </c>
      <c r="AN6" s="94">
        <v>12.789208299781144</v>
      </c>
      <c r="AO6" s="94">
        <v>12.348634773804164</v>
      </c>
      <c r="AP6">
        <f t="shared" si="11"/>
        <v>13.109574299211118</v>
      </c>
      <c r="AQ6">
        <f t="shared" si="12"/>
        <v>1.0615621140863769</v>
      </c>
      <c r="AR6">
        <f t="shared" si="13"/>
        <v>12.568921536792654</v>
      </c>
      <c r="AS6">
        <f t="shared" si="14"/>
        <v>-0.31153252782959001</v>
      </c>
      <c r="AT6" s="158">
        <v>10.979882703658957</v>
      </c>
      <c r="AU6" s="158">
        <v>10.140428724454353</v>
      </c>
      <c r="AW6">
        <v>-46000</v>
      </c>
      <c r="AX6">
        <f t="shared" si="1"/>
        <v>-0.55126459111965354</v>
      </c>
      <c r="AY6">
        <f t="shared" si="2"/>
        <v>-0.50984127245423072</v>
      </c>
      <c r="AZ6">
        <f t="shared" si="3"/>
        <v>-4.1423318665422836E-2</v>
      </c>
      <c r="BA6">
        <f t="shared" si="4"/>
        <v>0.87840572700052633</v>
      </c>
      <c r="BB6">
        <f t="shared" si="5"/>
        <v>-0.50822194907598495</v>
      </c>
      <c r="BC6">
        <f t="shared" si="6"/>
        <v>-2.1673082524107601</v>
      </c>
      <c r="BD6">
        <f t="shared" si="7"/>
        <v>-1.8877795406103774</v>
      </c>
      <c r="BE6">
        <f t="shared" si="8"/>
        <v>-1.9748051478323883</v>
      </c>
      <c r="BF6">
        <f t="shared" si="8"/>
        <v>-1.9748050845614311</v>
      </c>
      <c r="BG6">
        <f t="shared" si="8"/>
        <v>-1.9748058281462879</v>
      </c>
      <c r="BH6">
        <f t="shared" si="8"/>
        <v>-1.974797089166582</v>
      </c>
      <c r="BI6">
        <f t="shared" si="8"/>
        <v>-1.9748997827259493</v>
      </c>
      <c r="BJ6">
        <f t="shared" si="8"/>
        <v>-1.9736914469228806</v>
      </c>
      <c r="BK6">
        <f t="shared" si="8"/>
        <v>-1.9876996461284708</v>
      </c>
      <c r="BL6">
        <f t="shared" si="9"/>
        <v>-1.775778906262939</v>
      </c>
    </row>
    <row r="7" spans="1:64" ht="12.95" customHeight="1" x14ac:dyDescent="0.2">
      <c r="A7" t="s">
        <v>53</v>
      </c>
      <c r="C7">
        <f>C4</f>
        <v>52500.241999999998</v>
      </c>
      <c r="V7">
        <v>-18000</v>
      </c>
      <c r="W7">
        <f t="shared" si="0"/>
        <v>0</v>
      </c>
      <c r="AA7" s="95" t="s">
        <v>44</v>
      </c>
      <c r="AB7" s="96">
        <f t="shared" si="10"/>
        <v>0.21645226973089654</v>
      </c>
      <c r="AC7" s="94">
        <v>0.21645226973089654</v>
      </c>
      <c r="AD7">
        <v>1</v>
      </c>
      <c r="AE7" s="91"/>
      <c r="AF7" s="94">
        <v>0.16917689913805029</v>
      </c>
      <c r="AG7" s="94">
        <v>0.15054391930967609</v>
      </c>
      <c r="AH7" s="94">
        <v>0.24274865699980699</v>
      </c>
      <c r="AI7" s="94">
        <v>0.20478068730704641</v>
      </c>
      <c r="AJ7" s="94">
        <v>0.20934751617439448</v>
      </c>
      <c r="AK7" s="94">
        <v>0.15320285390550045</v>
      </c>
      <c r="AL7" s="94">
        <v>0.16975541371618605</v>
      </c>
      <c r="AM7" s="94">
        <v>0.21409448092652045</v>
      </c>
      <c r="AN7" s="94">
        <v>0.17031319296832523</v>
      </c>
      <c r="AO7" s="94">
        <v>0.21645226973089654</v>
      </c>
      <c r="AP7">
        <f t="shared" si="11"/>
        <v>0.19004158901764029</v>
      </c>
      <c r="AQ7">
        <f t="shared" si="12"/>
        <v>3.1264627939564402E-2</v>
      </c>
      <c r="AR7">
        <f t="shared" si="13"/>
        <v>0.19338273134961087</v>
      </c>
      <c r="AS7">
        <f t="shared" si="14"/>
        <v>-3.262525405650097E-2</v>
      </c>
      <c r="AT7" s="158">
        <v>5.8331111527228002E-2</v>
      </c>
      <c r="AU7" s="158">
        <v>5.9101770018044661E-2</v>
      </c>
      <c r="AW7">
        <v>-45000</v>
      </c>
      <c r="AX7">
        <f t="shared" si="1"/>
        <v>-0.51380717017705713</v>
      </c>
      <c r="AY7">
        <f t="shared" si="2"/>
        <v>-0.48419823325351341</v>
      </c>
      <c r="AZ7">
        <f t="shared" si="3"/>
        <v>-2.960893692354374E-2</v>
      </c>
      <c r="BA7">
        <f t="shared" si="4"/>
        <v>0.89514041975279202</v>
      </c>
      <c r="BB7">
        <f t="shared" si="5"/>
        <v>-0.42805323884140056</v>
      </c>
      <c r="BC7">
        <f t="shared" si="6"/>
        <v>-2.0765268714572653</v>
      </c>
      <c r="BD7">
        <f t="shared" si="7"/>
        <v>-1.6968579949622369</v>
      </c>
      <c r="BE7">
        <f t="shared" si="8"/>
        <v>-1.8748476069509585</v>
      </c>
      <c r="BF7">
        <f t="shared" si="8"/>
        <v>-1.8748475959770508</v>
      </c>
      <c r="BG7">
        <f t="shared" si="8"/>
        <v>-1.8748477653189854</v>
      </c>
      <c r="BH7">
        <f t="shared" si="8"/>
        <v>-1.8748451521384264</v>
      </c>
      <c r="BI7">
        <f t="shared" si="8"/>
        <v>-1.8748854747102679</v>
      </c>
      <c r="BJ7">
        <f t="shared" si="8"/>
        <v>-1.8742627009666988</v>
      </c>
      <c r="BK7">
        <f t="shared" si="8"/>
        <v>-1.8837473783776786</v>
      </c>
      <c r="BL7">
        <f t="shared" si="9"/>
        <v>-1.668323695331736</v>
      </c>
    </row>
    <row r="8" spans="1:64" ht="12.95" customHeight="1" x14ac:dyDescent="0.3">
      <c r="A8" t="s">
        <v>54</v>
      </c>
      <c r="B8" s="3"/>
      <c r="C8">
        <v>0.44974809999999998</v>
      </c>
      <c r="D8" s="30"/>
      <c r="V8">
        <v>-16000</v>
      </c>
      <c r="W8">
        <f t="shared" si="0"/>
        <v>0</v>
      </c>
      <c r="AA8" s="92" t="s">
        <v>5</v>
      </c>
      <c r="AB8" s="96">
        <f t="shared" si="10"/>
        <v>72.001372420460527</v>
      </c>
      <c r="AC8" s="94">
        <v>7.2001372420460532</v>
      </c>
      <c r="AD8">
        <v>10</v>
      </c>
      <c r="AE8" s="91" t="s">
        <v>19</v>
      </c>
      <c r="AF8" s="94">
        <v>8.0874913134628432</v>
      </c>
      <c r="AG8" s="94">
        <v>8.1928130579254894</v>
      </c>
      <c r="AH8" s="94">
        <v>7.1038259464217699</v>
      </c>
      <c r="AI8" s="94">
        <v>7.5254097389232903</v>
      </c>
      <c r="AJ8" s="94">
        <v>7.419495978612014</v>
      </c>
      <c r="AK8" s="94">
        <v>7.4945734705267348</v>
      </c>
      <c r="AL8" s="94">
        <v>7.2137355266651628</v>
      </c>
      <c r="AM8" s="94">
        <v>7.1941218126377269</v>
      </c>
      <c r="AN8" s="94">
        <v>7.3581950983015929</v>
      </c>
      <c r="AO8" s="94">
        <v>7.2001372420460532</v>
      </c>
      <c r="AP8">
        <f t="shared" si="11"/>
        <v>7.478979918552267</v>
      </c>
      <c r="AQ8">
        <f t="shared" si="12"/>
        <v>0.37570120169259397</v>
      </c>
      <c r="AR8">
        <f t="shared" si="13"/>
        <v>7.2791661701738235</v>
      </c>
      <c r="AS8">
        <f t="shared" si="14"/>
        <v>-0.11176378197810069</v>
      </c>
      <c r="AT8" s="158">
        <v>7.3469726478856261</v>
      </c>
      <c r="AU8" s="158">
        <v>7.1569932951919117</v>
      </c>
      <c r="AW8">
        <v>-44000</v>
      </c>
      <c r="AX8">
        <f t="shared" si="1"/>
        <v>-0.47634159632486345</v>
      </c>
      <c r="AY8">
        <f t="shared" si="2"/>
        <v>-0.459084130575248</v>
      </c>
      <c r="AZ8">
        <f t="shared" si="3"/>
        <v>-1.7257465749615442E-2</v>
      </c>
      <c r="BA8">
        <f t="shared" si="4"/>
        <v>0.91345716060272908</v>
      </c>
      <c r="BB8">
        <f t="shared" si="5"/>
        <v>-0.34095445794840651</v>
      </c>
      <c r="BC8">
        <f t="shared" si="6"/>
        <v>-1.9821212857801136</v>
      </c>
      <c r="BD8">
        <f t="shared" si="7"/>
        <v>-1.5272054667107087</v>
      </c>
      <c r="BE8">
        <f t="shared" si="8"/>
        <v>-1.7729145548916756</v>
      </c>
      <c r="BF8">
        <f t="shared" si="8"/>
        <v>-1.7729145541739597</v>
      </c>
      <c r="BG8">
        <f t="shared" si="8"/>
        <v>-1.7729145706915226</v>
      </c>
      <c r="BH8">
        <f t="shared" si="8"/>
        <v>-1.7729141905549115</v>
      </c>
      <c r="BI8">
        <f t="shared" si="8"/>
        <v>-1.7729229388729106</v>
      </c>
      <c r="BJ8">
        <f t="shared" si="8"/>
        <v>-1.7727215137452257</v>
      </c>
      <c r="BK8">
        <f t="shared" si="8"/>
        <v>-1.7773100872288281</v>
      </c>
      <c r="BL8">
        <f t="shared" si="9"/>
        <v>-1.5608684844005329</v>
      </c>
    </row>
    <row r="9" spans="1:64" ht="12.95" customHeight="1" x14ac:dyDescent="0.3">
      <c r="A9" s="27" t="s">
        <v>84</v>
      </c>
      <c r="B9" s="150">
        <v>68</v>
      </c>
      <c r="C9" s="25" t="str">
        <f>"F"&amp;B9</f>
        <v>F68</v>
      </c>
      <c r="D9" s="26" t="str">
        <f>"G"&amp;B9</f>
        <v>G68</v>
      </c>
      <c r="F9">
        <v>0.449753774550396</v>
      </c>
      <c r="V9">
        <v>-14000</v>
      </c>
      <c r="W9">
        <f t="shared" si="0"/>
        <v>0</v>
      </c>
      <c r="Y9">
        <f>AB9-360</f>
        <v>-266.36785131017837</v>
      </c>
      <c r="Z9">
        <f>Y9/AD9</f>
        <v>-26.636785131017838</v>
      </c>
      <c r="AA9" s="97" t="s">
        <v>6</v>
      </c>
      <c r="AB9" s="96">
        <f t="shared" si="10"/>
        <v>93.632148689821634</v>
      </c>
      <c r="AC9" s="94">
        <v>9.3632148689821637</v>
      </c>
      <c r="AD9">
        <v>10</v>
      </c>
      <c r="AE9" s="91" t="s">
        <v>48</v>
      </c>
      <c r="AF9" s="94">
        <v>46.985350008366829</v>
      </c>
      <c r="AG9" s="94">
        <v>47.55336248249084</v>
      </c>
      <c r="AH9" s="94">
        <v>44.832841955156447</v>
      </c>
      <c r="AI9" s="94">
        <v>45.809609686461471</v>
      </c>
      <c r="AJ9" s="94">
        <v>45.933263231300124</v>
      </c>
      <c r="AK9" s="94">
        <v>46.016607965393419</v>
      </c>
      <c r="AL9" s="94">
        <v>46.610618524058573</v>
      </c>
      <c r="AM9" s="94">
        <v>45.234787804417287</v>
      </c>
      <c r="AN9" s="94">
        <v>45.789740252907173</v>
      </c>
      <c r="AO9" s="94">
        <v>45.363214868982162</v>
      </c>
      <c r="AP9">
        <f t="shared" si="11"/>
        <v>46.012939677953433</v>
      </c>
      <c r="AQ9">
        <f t="shared" si="12"/>
        <v>0.82955948368941879</v>
      </c>
      <c r="AR9">
        <f t="shared" si="13"/>
        <v>45.576477560944667</v>
      </c>
      <c r="AS9">
        <f t="shared" si="14"/>
        <v>-0.30159899132157075</v>
      </c>
      <c r="AT9" s="158">
        <v>47.368299220221651</v>
      </c>
      <c r="AU9" s="158">
        <v>46.215737778135569</v>
      </c>
      <c r="AW9">
        <v>-43000</v>
      </c>
      <c r="AX9">
        <f t="shared" si="1"/>
        <v>-0.43895987869499792</v>
      </c>
      <c r="AY9">
        <f t="shared" si="2"/>
        <v>-0.43449896441943447</v>
      </c>
      <c r="AZ9">
        <f t="shared" si="3"/>
        <v>-4.4609142755634504E-3</v>
      </c>
      <c r="BA9">
        <f t="shared" si="4"/>
        <v>0.93337500624261405</v>
      </c>
      <c r="BB9">
        <f t="shared" si="5"/>
        <v>-0.24691146523776838</v>
      </c>
      <c r="BC9">
        <f t="shared" si="6"/>
        <v>-1.8836810176146725</v>
      </c>
      <c r="BD9">
        <f t="shared" si="7"/>
        <v>-1.3745389551783151</v>
      </c>
      <c r="BE9">
        <f t="shared" si="8"/>
        <v>-1.6688263353739523</v>
      </c>
      <c r="BF9">
        <f t="shared" si="8"/>
        <v>-1.6688263353759101</v>
      </c>
      <c r="BG9">
        <f t="shared" si="8"/>
        <v>-1.668826335283496</v>
      </c>
      <c r="BH9">
        <f t="shared" si="8"/>
        <v>-1.6688263396457639</v>
      </c>
      <c r="BI9">
        <f t="shared" si="8"/>
        <v>-1.6688261337310497</v>
      </c>
      <c r="BJ9">
        <f t="shared" si="8"/>
        <v>-1.6688358531753695</v>
      </c>
      <c r="BK9">
        <f t="shared" si="8"/>
        <v>-1.6683760304517208</v>
      </c>
      <c r="BL9">
        <f t="shared" si="9"/>
        <v>-1.4534132734693295</v>
      </c>
    </row>
    <row r="10" spans="1:64" ht="12.95" customHeight="1" thickBot="1" x14ac:dyDescent="0.25">
      <c r="A10" s="12"/>
      <c r="B10" s="151"/>
      <c r="C10" s="4" t="s">
        <v>70</v>
      </c>
      <c r="D10" s="4" t="s">
        <v>71</v>
      </c>
      <c r="E10" s="12"/>
      <c r="J10" t="s">
        <v>353</v>
      </c>
      <c r="K10">
        <v>20000</v>
      </c>
      <c r="V10">
        <v>-12000</v>
      </c>
      <c r="W10">
        <f t="shared" si="0"/>
        <v>0</v>
      </c>
      <c r="X10">
        <v>1</v>
      </c>
      <c r="Y10">
        <f>AB10+X10*AB16</f>
        <v>72381.85208977641</v>
      </c>
      <c r="Z10">
        <f>Y10/AD10</f>
        <v>7.2381852089776411</v>
      </c>
      <c r="AA10" s="98" t="s">
        <v>46</v>
      </c>
      <c r="AB10" s="99">
        <f t="shared" si="10"/>
        <v>46084.070826927411</v>
      </c>
      <c r="AC10" s="100">
        <v>4.6084070826927412</v>
      </c>
      <c r="AD10">
        <v>10000</v>
      </c>
      <c r="AE10" s="91" t="s">
        <v>45</v>
      </c>
      <c r="AF10" s="100">
        <v>1.9002454895780418</v>
      </c>
      <c r="AG10" s="100">
        <v>1.9386878656632338</v>
      </c>
      <c r="AH10" s="100">
        <v>1.9531216386334078</v>
      </c>
      <c r="AI10" s="100">
        <v>1.9297104436050252</v>
      </c>
      <c r="AJ10" s="100">
        <v>1.9930476754506219</v>
      </c>
      <c r="AK10" s="100">
        <v>1.9228968644579967</v>
      </c>
      <c r="AL10" s="100">
        <v>2.1309874509231408</v>
      </c>
      <c r="AM10" s="100">
        <v>1.9559904609983949</v>
      </c>
      <c r="AN10" s="100">
        <v>1.9509743850611596</v>
      </c>
      <c r="AO10" s="100">
        <v>1.978628956407841</v>
      </c>
      <c r="AP10">
        <f t="shared" si="11"/>
        <v>1.9654291230778866</v>
      </c>
      <c r="AQ10">
        <f t="shared" si="12"/>
        <v>6.3983417931096201E-2</v>
      </c>
      <c r="AR10">
        <f t="shared" si="13"/>
        <v>1.9648016707345004</v>
      </c>
      <c r="AS10">
        <f t="shared" si="14"/>
        <v>-1.9554734930045586E-2</v>
      </c>
      <c r="AT10" s="159">
        <v>2.1301020198329126</v>
      </c>
      <c r="AU10" s="159">
        <v>2.0341931477070188</v>
      </c>
      <c r="AW10">
        <v>-42000</v>
      </c>
      <c r="AX10">
        <f t="shared" si="1"/>
        <v>-0.40177113476050863</v>
      </c>
      <c r="AY10">
        <f t="shared" si="2"/>
        <v>-0.4104427347860729</v>
      </c>
      <c r="AZ10">
        <f t="shared" si="3"/>
        <v>8.6716000255642779E-3</v>
      </c>
      <c r="BA10">
        <f t="shared" si="4"/>
        <v>0.95488324357764243</v>
      </c>
      <c r="BB10">
        <f t="shared" si="5"/>
        <v>-0.14605970377541858</v>
      </c>
      <c r="BC10">
        <f t="shared" si="6"/>
        <v>-1.7807733598419158</v>
      </c>
      <c r="BD10">
        <f t="shared" si="7"/>
        <v>-1.2355759966006588</v>
      </c>
      <c r="BE10">
        <f t="shared" si="8"/>
        <v>-1.5624027074746525</v>
      </c>
      <c r="BF10">
        <f t="shared" si="8"/>
        <v>-1.5624027074746523</v>
      </c>
      <c r="BG10">
        <f t="shared" si="8"/>
        <v>-1.5624027074745739</v>
      </c>
      <c r="BH10">
        <f t="shared" si="8"/>
        <v>-1.5624027074314208</v>
      </c>
      <c r="BI10">
        <f t="shared" si="8"/>
        <v>-1.5624026836791121</v>
      </c>
      <c r="BJ10">
        <f t="shared" si="8"/>
        <v>-1.5623896201515519</v>
      </c>
      <c r="BK10">
        <f t="shared" si="8"/>
        <v>-1.5569622672966554</v>
      </c>
      <c r="BL10">
        <f t="shared" si="9"/>
        <v>-1.3459580625381264</v>
      </c>
    </row>
    <row r="11" spans="1:64" ht="12.95" customHeight="1" x14ac:dyDescent="0.2">
      <c r="A11" s="12" t="s">
        <v>66</v>
      </c>
      <c r="B11" s="151"/>
      <c r="C11" s="24">
        <f ca="1">INTERCEPT(INDIRECT($D$9):INDIRECT(D14),INDIRECT($C$9):INDIRECT(C14))</f>
        <v>-1.4130841678383493E-3</v>
      </c>
      <c r="D11" s="3">
        <f>AB3</f>
        <v>0.12228923004103226</v>
      </c>
      <c r="E11" s="12"/>
      <c r="J11" t="s">
        <v>18</v>
      </c>
      <c r="K11">
        <f>K10*C8</f>
        <v>8994.9619999999995</v>
      </c>
      <c r="V11">
        <v>-10000</v>
      </c>
      <c r="W11">
        <f t="shared" si="0"/>
        <v>0</v>
      </c>
      <c r="AA11" s="101" t="s">
        <v>7</v>
      </c>
      <c r="AB11" s="26">
        <f>1-AB7^2</f>
        <v>0.95314841492834323</v>
      </c>
      <c r="AC11" s="26">
        <f>SUM(AE21:AE1949)</f>
        <v>8.7042566335037101E-3</v>
      </c>
      <c r="AD11" s="101" t="s">
        <v>8</v>
      </c>
      <c r="AE11" s="91"/>
      <c r="AF11" s="26">
        <v>1.1579564779335097E-3</v>
      </c>
      <c r="AG11" s="26">
        <v>1.1514561022933311E-3</v>
      </c>
      <c r="AH11" s="26">
        <v>1.1851062883606633E-3</v>
      </c>
      <c r="AI11" s="26">
        <v>1.1649213296725861E-3</v>
      </c>
      <c r="AJ11" s="26">
        <v>1.1739239194181938E-3</v>
      </c>
      <c r="AK11" s="26">
        <v>1.1335461339299761E-3</v>
      </c>
      <c r="AL11" s="26">
        <v>1.1695830862745048E-3</v>
      </c>
      <c r="AM11" s="26">
        <v>1.1601099363496479E-3</v>
      </c>
      <c r="AN11" s="26">
        <v>1.1382351438438665E-3</v>
      </c>
      <c r="AO11" s="26">
        <v>1.1632428407226557E-3</v>
      </c>
      <c r="AT11" s="156">
        <v>8.6577789132054469E-4</v>
      </c>
      <c r="AU11" s="156">
        <v>8.6766956293924486E-4</v>
      </c>
      <c r="AW11">
        <v>-41000</v>
      </c>
      <c r="AX11">
        <f t="shared" si="1"/>
        <v>-0.36490416621770233</v>
      </c>
      <c r="AY11">
        <f t="shared" si="2"/>
        <v>-0.38691544167516317</v>
      </c>
      <c r="AZ11">
        <f t="shared" si="3"/>
        <v>2.2011275457460837E-2</v>
      </c>
      <c r="BA11">
        <f t="shared" si="4"/>
        <v>0.97792711022267709</v>
      </c>
      <c r="BB11">
        <f t="shared" si="5"/>
        <v>-3.8750699467496215E-2</v>
      </c>
      <c r="BC11">
        <f t="shared" si="6"/>
        <v>-1.6729496844972285</v>
      </c>
      <c r="BD11">
        <f t="shared" si="7"/>
        <v>-1.1077506186604917</v>
      </c>
      <c r="BE11">
        <f t="shared" si="8"/>
        <v>-1.4534669694438254</v>
      </c>
      <c r="BF11">
        <f t="shared" si="8"/>
        <v>-1.4534669693336881</v>
      </c>
      <c r="BG11">
        <f t="shared" si="8"/>
        <v>-1.4534669649869638</v>
      </c>
      <c r="BH11">
        <f t="shared" si="8"/>
        <v>-1.4534667934373255</v>
      </c>
      <c r="BI11">
        <f t="shared" si="8"/>
        <v>-1.4534600231868458</v>
      </c>
      <c r="BJ11">
        <f t="shared" si="8"/>
        <v>-1.4531931432980516</v>
      </c>
      <c r="BK11">
        <f t="shared" si="8"/>
        <v>-1.4431144617071667</v>
      </c>
      <c r="BL11">
        <f t="shared" si="9"/>
        <v>-1.2385028516069234</v>
      </c>
    </row>
    <row r="12" spans="1:64" ht="12.95" customHeight="1" x14ac:dyDescent="0.2">
      <c r="A12" s="12" t="s">
        <v>67</v>
      </c>
      <c r="B12" s="151"/>
      <c r="C12" s="24">
        <f ca="1">SLOPE(INDIRECT($D$9):INDIRECT(D14),INDIRECT($C$9):INDIRECT(C14))</f>
        <v>4.0270156571638442E-6</v>
      </c>
      <c r="D12" s="3">
        <f>AB4</f>
        <v>1.5764274291550809E-6</v>
      </c>
      <c r="E12" s="12"/>
      <c r="J12" t="s">
        <v>19</v>
      </c>
      <c r="K12">
        <f>K11/365.24</f>
        <v>24.627538057167889</v>
      </c>
      <c r="V12">
        <v>-8000</v>
      </c>
      <c r="W12">
        <f t="shared" si="0"/>
        <v>0</v>
      </c>
      <c r="AA12" s="102" t="s">
        <v>40</v>
      </c>
      <c r="AB12" s="26">
        <f>AB7*SIN(RADIANS(AB9))</f>
        <v>0.21601749061364114</v>
      </c>
      <c r="AE12" s="91"/>
      <c r="AT12" s="156"/>
      <c r="AU12" s="156"/>
      <c r="AW12">
        <v>-40000</v>
      </c>
      <c r="AX12">
        <f t="shared" si="1"/>
        <v>-0.32851002241435762</v>
      </c>
      <c r="AY12">
        <f t="shared" si="2"/>
        <v>-0.36391708508670539</v>
      </c>
      <c r="AZ12">
        <f t="shared" si="3"/>
        <v>3.5407062672347799E-2</v>
      </c>
      <c r="BA12">
        <f t="shared" si="4"/>
        <v>1.0023895565760679</v>
      </c>
      <c r="BB12">
        <f t="shared" si="5"/>
        <v>7.4364114154557653E-2</v>
      </c>
      <c r="BC12">
        <f t="shared" si="6"/>
        <v>-1.5597564558843713</v>
      </c>
      <c r="BD12">
        <f t="shared" si="7"/>
        <v>-0.98902062302874039</v>
      </c>
      <c r="BE12">
        <f t="shared" ref="BE12:BK21" si="15">$BL12+$AB$7*SIN(BF12)</f>
        <v>-1.3418519134478795</v>
      </c>
      <c r="BF12">
        <f t="shared" si="15"/>
        <v>-1.3418519092451799</v>
      </c>
      <c r="BG12">
        <f t="shared" si="15"/>
        <v>-1.3418518236918988</v>
      </c>
      <c r="BH12">
        <f t="shared" si="15"/>
        <v>-1.3418500821124149</v>
      </c>
      <c r="BI12">
        <f t="shared" si="15"/>
        <v>-1.3418146321911606</v>
      </c>
      <c r="BJ12">
        <f t="shared" si="15"/>
        <v>-1.3410942158174617</v>
      </c>
      <c r="BK12">
        <f t="shared" si="15"/>
        <v>-1.3269063555628642</v>
      </c>
      <c r="BL12">
        <f t="shared" si="9"/>
        <v>-1.1310476406757204</v>
      </c>
    </row>
    <row r="13" spans="1:64" ht="12.95" customHeight="1" thickBot="1" x14ac:dyDescent="0.35">
      <c r="A13" s="12" t="s">
        <v>69</v>
      </c>
      <c r="B13" s="151"/>
      <c r="C13" s="3" t="s">
        <v>64</v>
      </c>
      <c r="D13" s="3">
        <f>AB5</f>
        <v>-2.6446826122595903E-10</v>
      </c>
      <c r="R13" t="s">
        <v>289</v>
      </c>
      <c r="V13">
        <v>-6000</v>
      </c>
      <c r="W13">
        <f t="shared" si="0"/>
        <v>0</v>
      </c>
      <c r="AA13" s="103" t="s">
        <v>9</v>
      </c>
      <c r="AB13" s="104">
        <f>AB6*86400*300000/149600000</f>
        <v>21.395495543917381</v>
      </c>
      <c r="AC13" t="s">
        <v>2</v>
      </c>
      <c r="AE13" s="91"/>
      <c r="AT13" s="156"/>
      <c r="AU13" s="156"/>
      <c r="AW13">
        <v>-39000</v>
      </c>
      <c r="AX13">
        <f t="shared" si="1"/>
        <v>-0.29276427212697997</v>
      </c>
      <c r="AY13">
        <f t="shared" si="2"/>
        <v>-0.34144766502069956</v>
      </c>
      <c r="AZ13">
        <f t="shared" si="3"/>
        <v>4.8683392893719611E-2</v>
      </c>
      <c r="BA13">
        <f t="shared" si="4"/>
        <v>1.0280689785165822</v>
      </c>
      <c r="BB13">
        <f t="shared" si="5"/>
        <v>0.19223255851077831</v>
      </c>
      <c r="BC13">
        <f t="shared" si="6"/>
        <v>-1.4407526501366579</v>
      </c>
      <c r="BD13">
        <f t="shared" si="7"/>
        <v>-0.87773393215114137</v>
      </c>
      <c r="BE13">
        <f t="shared" si="15"/>
        <v>-1.2274080648854695</v>
      </c>
      <c r="BF13">
        <f t="shared" si="15"/>
        <v>-1.2274080277017361</v>
      </c>
      <c r="BG13">
        <f t="shared" si="15"/>
        <v>-1.2274075174624948</v>
      </c>
      <c r="BH13">
        <f t="shared" si="15"/>
        <v>-1.2274005159775669</v>
      </c>
      <c r="BI13">
        <f t="shared" si="15"/>
        <v>-1.2273044556915234</v>
      </c>
      <c r="BJ13">
        <f t="shared" si="15"/>
        <v>-1.2259891049996892</v>
      </c>
      <c r="BK13">
        <f t="shared" si="15"/>
        <v>-1.2084389180287789</v>
      </c>
      <c r="BL13">
        <f t="shared" si="9"/>
        <v>-1.0235924297445169</v>
      </c>
    </row>
    <row r="14" spans="1:64" ht="12.95" customHeight="1" thickBot="1" x14ac:dyDescent="0.25">
      <c r="A14" s="149" t="s">
        <v>367</v>
      </c>
      <c r="B14" s="152">
        <v>999</v>
      </c>
      <c r="C14" s="25" t="str">
        <f>"F"&amp;B14</f>
        <v>F999</v>
      </c>
      <c r="D14" s="26" t="str">
        <f>"G"&amp;B14</f>
        <v>G999</v>
      </c>
      <c r="R14" t="s">
        <v>290</v>
      </c>
      <c r="S14" s="3">
        <v>0.1</v>
      </c>
      <c r="V14">
        <v>-4000</v>
      </c>
      <c r="W14">
        <f t="shared" si="0"/>
        <v>0</v>
      </c>
      <c r="AA14" s="103" t="s">
        <v>41</v>
      </c>
      <c r="AB14" s="26">
        <f>2*AB5*365.24/C8</f>
        <v>-4.2954884180797775E-7</v>
      </c>
      <c r="AC14" t="s">
        <v>16</v>
      </c>
      <c r="AE14" s="91"/>
      <c r="AF14">
        <v>-4.570471886232542E-7</v>
      </c>
      <c r="AG14">
        <v>-4.8107603858145979E-7</v>
      </c>
      <c r="AH14">
        <v>-4.1350638308533985E-7</v>
      </c>
      <c r="AI14">
        <v>-4.2903945242135755E-7</v>
      </c>
      <c r="AJ14">
        <v>-4.2205471969474263E-7</v>
      </c>
      <c r="AK14">
        <v>-4.791590324700326E-7</v>
      </c>
      <c r="AL14">
        <v>-4.5676061825251925E-7</v>
      </c>
      <c r="AM14">
        <v>-4.3515877638511332E-7</v>
      </c>
      <c r="AN14" s="155">
        <v>-4.6334991260592653E-7</v>
      </c>
      <c r="AO14" s="77">
        <v>-4.2954884180797775E-7</v>
      </c>
      <c r="AP14">
        <f t="shared" si="11"/>
        <v>-4.4667009639277229E-7</v>
      </c>
      <c r="AQ14">
        <f t="shared" si="12"/>
        <v>2.3965843455580483E-8</v>
      </c>
      <c r="AR14">
        <f>AVERAGE(AN14:AO14)</f>
        <v>-4.4644937720695211E-7</v>
      </c>
      <c r="AS14">
        <f>-STDEV(AN14:AO14)</f>
        <v>-2.3900966372596167E-8</v>
      </c>
      <c r="AT14" s="156">
        <v>-4.3256251471081429E-7</v>
      </c>
      <c r="AU14" s="156">
        <v>-4.0238869772180233E-7</v>
      </c>
      <c r="AW14">
        <v>-38000</v>
      </c>
      <c r="AX14">
        <f t="shared" si="1"/>
        <v>-0.25786854606876908</v>
      </c>
      <c r="AY14">
        <f t="shared" si="2"/>
        <v>-0.31950718147714569</v>
      </c>
      <c r="AZ14">
        <f t="shared" si="3"/>
        <v>6.163863540837658E-2</v>
      </c>
      <c r="BA14">
        <f t="shared" si="4"/>
        <v>1.0546537314355102</v>
      </c>
      <c r="BB14">
        <f t="shared" si="5"/>
        <v>0.31328844706540271</v>
      </c>
      <c r="BC14">
        <f t="shared" si="6"/>
        <v>-1.3155354468470422</v>
      </c>
      <c r="BD14">
        <f t="shared" si="7"/>
        <v>-0.772534229602304</v>
      </c>
      <c r="BE14">
        <f t="shared" si="15"/>
        <v>-1.110014623458176</v>
      </c>
      <c r="BF14">
        <f t="shared" si="15"/>
        <v>-1.1100144538563432</v>
      </c>
      <c r="BG14">
        <f t="shared" si="15"/>
        <v>-1.1100126916744859</v>
      </c>
      <c r="BH14">
        <f t="shared" si="15"/>
        <v>-1.1099943827796221</v>
      </c>
      <c r="BI14">
        <f t="shared" si="15"/>
        <v>-1.1098041951132027</v>
      </c>
      <c r="BJ14">
        <f t="shared" si="15"/>
        <v>-1.1078328680056269</v>
      </c>
      <c r="BK14">
        <f t="shared" si="15"/>
        <v>-1.0878391808239227</v>
      </c>
      <c r="BL14">
        <f t="shared" si="9"/>
        <v>-0.91613721881331389</v>
      </c>
    </row>
    <row r="15" spans="1:64" ht="12.95" customHeight="1" x14ac:dyDescent="0.3">
      <c r="A15" s="14" t="s">
        <v>68</v>
      </c>
      <c r="B15" s="151"/>
      <c r="C15" s="15">
        <f ca="1">(C7+C11)+(C8+C12)*INT(MAX(F21:F3525))</f>
        <v>59926.99746032538</v>
      </c>
      <c r="E15" s="16" t="s">
        <v>98</v>
      </c>
      <c r="F15" s="13">
        <v>1</v>
      </c>
      <c r="V15">
        <v>-2000</v>
      </c>
      <c r="W15">
        <f t="shared" si="0"/>
        <v>0</v>
      </c>
      <c r="AA15" s="102" t="s">
        <v>10</v>
      </c>
      <c r="AB15" s="105">
        <f>(AB10-AB2)/AD2</f>
        <v>-14266.144032787659</v>
      </c>
      <c r="AC15" t="s">
        <v>47</v>
      </c>
      <c r="AE15" s="91"/>
      <c r="AP15">
        <v>-4.4667009639277229E-7</v>
      </c>
      <c r="AQ15">
        <v>2.3965843455581661E-8</v>
      </c>
      <c r="AW15">
        <v>-37000</v>
      </c>
      <c r="AX15">
        <f t="shared" si="1"/>
        <v>-0.22405071951271774</v>
      </c>
      <c r="AY15">
        <f t="shared" si="2"/>
        <v>-0.29809563445604365</v>
      </c>
      <c r="AZ15">
        <f t="shared" si="3"/>
        <v>7.4044914943325907E-2</v>
      </c>
      <c r="BA15">
        <f t="shared" si="4"/>
        <v>1.0816957806320207</v>
      </c>
      <c r="BB15">
        <f t="shared" si="5"/>
        <v>0.43533775210628584</v>
      </c>
      <c r="BC15">
        <f t="shared" si="6"/>
        <v>-1.18377586886741</v>
      </c>
      <c r="BD15">
        <f t="shared" si="7"/>
        <v>-0.67229341411050358</v>
      </c>
      <c r="BE15">
        <f t="shared" si="15"/>
        <v>-0.98959335683269511</v>
      </c>
      <c r="BF15">
        <f t="shared" si="15"/>
        <v>-0.98959283791080943</v>
      </c>
      <c r="BG15">
        <f t="shared" si="15"/>
        <v>-0.9895884713234272</v>
      </c>
      <c r="BH15">
        <f t="shared" si="15"/>
        <v>-0.98955172882075126</v>
      </c>
      <c r="BI15">
        <f t="shared" si="15"/>
        <v>-0.9892426416196356</v>
      </c>
      <c r="BJ15">
        <f t="shared" si="15"/>
        <v>-0.9866482498717003</v>
      </c>
      <c r="BK15">
        <f t="shared" si="15"/>
        <v>-0.96525877284482353</v>
      </c>
      <c r="BL15">
        <f t="shared" si="9"/>
        <v>-0.80868200788211086</v>
      </c>
    </row>
    <row r="16" spans="1:64" ht="12.95" customHeight="1" x14ac:dyDescent="0.3">
      <c r="A16" s="18" t="s">
        <v>55</v>
      </c>
      <c r="B16" s="12"/>
      <c r="C16" s="19">
        <f ca="1">+C8+C12</f>
        <v>0.44975212701565714</v>
      </c>
      <c r="E16" s="16" t="s">
        <v>80</v>
      </c>
      <c r="F16" s="17">
        <f ca="1">NOW()+15018.5+$C$5/24</f>
        <v>60355.74300844907</v>
      </c>
      <c r="V16">
        <v>0</v>
      </c>
      <c r="W16">
        <f t="shared" si="0"/>
        <v>0</v>
      </c>
      <c r="AA16" s="101" t="s">
        <v>11</v>
      </c>
      <c r="AB16" s="105">
        <f>365.24*AB8</f>
        <v>26297.781262849003</v>
      </c>
      <c r="AC16" t="s">
        <v>18</v>
      </c>
      <c r="AD16" s="26"/>
      <c r="AE16" s="91"/>
      <c r="AM16" t="s">
        <v>372</v>
      </c>
      <c r="AN16">
        <f>AVERAGE(AN14:AO14)</f>
        <v>-4.4644937720695211E-7</v>
      </c>
      <c r="AW16">
        <v>-36000</v>
      </c>
      <c r="AX16">
        <f t="shared" si="1"/>
        <v>-0.19156290586126817</v>
      </c>
      <c r="AY16">
        <f t="shared" si="2"/>
        <v>-0.27721302395739356</v>
      </c>
      <c r="AZ16">
        <f t="shared" si="3"/>
        <v>8.5650118096125383E-2</v>
      </c>
      <c r="BA16">
        <f t="shared" si="4"/>
        <v>1.1085881629672898</v>
      </c>
      <c r="BB16">
        <f t="shared" si="5"/>
        <v>0.55546669803530146</v>
      </c>
      <c r="BC16">
        <f t="shared" si="6"/>
        <v>-1.0452651730936344</v>
      </c>
      <c r="BD16">
        <f t="shared" si="7"/>
        <v>-0.57606273494493221</v>
      </c>
      <c r="BE16">
        <f t="shared" si="15"/>
        <v>-0.86612531601595144</v>
      </c>
      <c r="BF16">
        <f t="shared" si="15"/>
        <v>-0.86612411903052333</v>
      </c>
      <c r="BG16">
        <f t="shared" si="15"/>
        <v>-0.8661155822478499</v>
      </c>
      <c r="BH16">
        <f t="shared" si="15"/>
        <v>-0.86605470123615813</v>
      </c>
      <c r="BI16">
        <f t="shared" si="15"/>
        <v>-0.86562064785153903</v>
      </c>
      <c r="BJ16">
        <f t="shared" si="15"/>
        <v>-0.86253243499243581</v>
      </c>
      <c r="BK16">
        <f t="shared" si="15"/>
        <v>-0.84087217104792777</v>
      </c>
      <c r="BL16">
        <f t="shared" si="9"/>
        <v>-0.70122679695090784</v>
      </c>
    </row>
    <row r="17" spans="1:64" ht="12.95" customHeight="1" thickBot="1" x14ac:dyDescent="0.35">
      <c r="A17" s="16" t="s">
        <v>77</v>
      </c>
      <c r="B17" s="12"/>
      <c r="C17" s="12">
        <f>COUNT(C21:C2183)</f>
        <v>99</v>
      </c>
      <c r="E17" s="16" t="s">
        <v>99</v>
      </c>
      <c r="F17" s="17">
        <f ca="1">ROUND(2*(F16-$C$7)/$C$8,0)/2+F15</f>
        <v>17467.5</v>
      </c>
      <c r="V17">
        <v>2000</v>
      </c>
      <c r="W17">
        <f t="shared" si="0"/>
        <v>0</v>
      </c>
      <c r="AA17" s="101" t="s">
        <v>12</v>
      </c>
      <c r="AB17" s="106">
        <f>AB13^3/AB8^2</f>
        <v>1.8892328994023555</v>
      </c>
      <c r="AE17" s="91"/>
      <c r="AW17">
        <v>-35000</v>
      </c>
      <c r="AX17">
        <f t="shared" si="1"/>
        <v>-0.16067629481871176</v>
      </c>
      <c r="AY17">
        <f t="shared" si="2"/>
        <v>-0.25685934998119536</v>
      </c>
      <c r="AZ17">
        <f t="shared" si="3"/>
        <v>9.6183055162483599E-2</v>
      </c>
      <c r="BA17">
        <f t="shared" si="4"/>
        <v>1.1345538336798948</v>
      </c>
      <c r="BB17">
        <f t="shared" si="5"/>
        <v>0.67000717052772496</v>
      </c>
      <c r="BC17">
        <f t="shared" si="6"/>
        <v>-0.89997083377546783</v>
      </c>
      <c r="BD17">
        <f t="shared" si="7"/>
        <v>-0.48303707977556454</v>
      </c>
      <c r="BE17">
        <f t="shared" si="15"/>
        <v>-0.73966955483788577</v>
      </c>
      <c r="BF17">
        <f t="shared" si="15"/>
        <v>-0.73966734879547424</v>
      </c>
      <c r="BG17">
        <f t="shared" si="15"/>
        <v>-0.73965355178158398</v>
      </c>
      <c r="BH17">
        <f t="shared" si="15"/>
        <v>-0.73956726654060578</v>
      </c>
      <c r="BI17">
        <f t="shared" si="15"/>
        <v>-0.73902780063600582</v>
      </c>
      <c r="BJ17">
        <f t="shared" si="15"/>
        <v>-0.73566098158726501</v>
      </c>
      <c r="BK17">
        <f t="shared" si="15"/>
        <v>-0.71487468776783047</v>
      </c>
      <c r="BL17">
        <f t="shared" si="9"/>
        <v>-0.59377158601970437</v>
      </c>
    </row>
    <row r="18" spans="1:64" ht="12.95" customHeight="1" thickTop="1" thickBot="1" x14ac:dyDescent="0.35">
      <c r="A18" s="18" t="s">
        <v>56</v>
      </c>
      <c r="B18" s="12"/>
      <c r="C18" s="127">
        <f ca="1">+C15</f>
        <v>59926.99746032538</v>
      </c>
      <c r="D18" s="128">
        <f ca="1">+C16</f>
        <v>0.44975212701565714</v>
      </c>
      <c r="E18" s="16" t="s">
        <v>81</v>
      </c>
      <c r="F18" s="26">
        <f ca="1">ROUND(2*(F16-$C$15)/$C$16,0)/2+F15</f>
        <v>954.5</v>
      </c>
      <c r="V18">
        <v>4000</v>
      </c>
      <c r="W18">
        <f t="shared" si="0"/>
        <v>0</v>
      </c>
      <c r="AA18" s="107" t="s">
        <v>13</v>
      </c>
      <c r="AB18" s="108">
        <f>2*PI()/(AB8*365.2422)*AD2</f>
        <v>1.0745521093120313E-4</v>
      </c>
      <c r="AC18" s="68" t="s">
        <v>39</v>
      </c>
      <c r="AD18" s="68"/>
      <c r="AE18" s="109"/>
      <c r="AW18">
        <v>-34000</v>
      </c>
      <c r="AX18">
        <f t="shared" si="1"/>
        <v>-0.13167190989413488</v>
      </c>
      <c r="AY18">
        <f t="shared" si="2"/>
        <v>-0.23703461252744915</v>
      </c>
      <c r="AZ18">
        <f t="shared" si="3"/>
        <v>0.10536270263331426</v>
      </c>
      <c r="BA18">
        <f t="shared" si="4"/>
        <v>1.1586561122024468</v>
      </c>
      <c r="BB18">
        <f t="shared" si="5"/>
        <v>0.77460586767130135</v>
      </c>
      <c r="BC18">
        <f t="shared" si="6"/>
        <v>-0.748097612437571</v>
      </c>
      <c r="BD18">
        <f t="shared" si="7"/>
        <v>-0.39252841322805748</v>
      </c>
      <c r="BE18">
        <f t="shared" si="15"/>
        <v>-0.61038200994556213</v>
      </c>
      <c r="BF18">
        <f t="shared" si="15"/>
        <v>-0.61037867079230279</v>
      </c>
      <c r="BG18">
        <f t="shared" si="15"/>
        <v>-0.61035984475379057</v>
      </c>
      <c r="BH18">
        <f t="shared" si="15"/>
        <v>-0.61025370879335961</v>
      </c>
      <c r="BI18">
        <f t="shared" si="15"/>
        <v>-0.60965549111420114</v>
      </c>
      <c r="BJ18">
        <f t="shared" si="15"/>
        <v>-0.60628839394158118</v>
      </c>
      <c r="BK18">
        <f t="shared" si="15"/>
        <v>-0.58748021768866698</v>
      </c>
      <c r="BL18">
        <f t="shared" si="9"/>
        <v>-0.48631637508850134</v>
      </c>
    </row>
    <row r="19" spans="1:64" ht="12.95" customHeight="1" thickTop="1" x14ac:dyDescent="0.2">
      <c r="E19" s="16" t="s">
        <v>82</v>
      </c>
      <c r="F19" s="20">
        <f ca="1">+$C$15+$C$16*F18-15018.5-$C$5/24</f>
        <v>45338.181698895161</v>
      </c>
      <c r="P19" t="s">
        <v>375</v>
      </c>
      <c r="Q19">
        <f>MAX(Q21:Q897)-MIN(Q21:Q406)</f>
        <v>28761.829999999962</v>
      </c>
      <c r="R19" t="s">
        <v>376</v>
      </c>
      <c r="S19">
        <f>Q19/AB16</f>
        <v>1.0936979706585335</v>
      </c>
      <c r="T19" t="s">
        <v>353</v>
      </c>
      <c r="V19">
        <v>6000</v>
      </c>
      <c r="W19">
        <f t="shared" si="0"/>
        <v>0</v>
      </c>
      <c r="AA19" s="110"/>
      <c r="AC19" s="110"/>
      <c r="AW19">
        <v>-33000</v>
      </c>
      <c r="AX19">
        <f t="shared" si="1"/>
        <v>-0.10482673459429115</v>
      </c>
      <c r="AY19">
        <f t="shared" si="2"/>
        <v>-0.2177388115961548</v>
      </c>
      <c r="AZ19">
        <f t="shared" si="3"/>
        <v>0.11291207700186365</v>
      </c>
      <c r="BA19">
        <f t="shared" si="4"/>
        <v>1.1798415735665684</v>
      </c>
      <c r="BB19">
        <f t="shared" si="5"/>
        <v>0.86444463730294885</v>
      </c>
      <c r="BC19">
        <f t="shared" si="6"/>
        <v>-0.59014465822627116</v>
      </c>
      <c r="BD19">
        <f t="shared" si="7"/>
        <v>-0.30394522917707562</v>
      </c>
      <c r="BE19">
        <f t="shared" si="15"/>
        <v>-0.47853145617197579</v>
      </c>
      <c r="BF19">
        <f t="shared" si="15"/>
        <v>-0.47852728103745523</v>
      </c>
      <c r="BG19">
        <f t="shared" si="15"/>
        <v>-0.47850555140573192</v>
      </c>
      <c r="BH19">
        <f t="shared" si="15"/>
        <v>-0.47839246274144542</v>
      </c>
      <c r="BI19">
        <f t="shared" si="15"/>
        <v>-0.4778040164701865</v>
      </c>
      <c r="BJ19">
        <f t="shared" si="15"/>
        <v>-0.47474497614673178</v>
      </c>
      <c r="BK19">
        <f t="shared" si="15"/>
        <v>-0.4589187704585036</v>
      </c>
      <c r="BL19">
        <f t="shared" si="9"/>
        <v>-0.37886116415729831</v>
      </c>
    </row>
    <row r="20" spans="1:64" ht="12.95" customHeight="1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6" t="s">
        <v>357</v>
      </c>
      <c r="Q20" s="4" t="s">
        <v>65</v>
      </c>
      <c r="R20" s="6" t="s">
        <v>115</v>
      </c>
      <c r="S20" s="6" t="s">
        <v>17</v>
      </c>
      <c r="V20">
        <v>8000</v>
      </c>
      <c r="W20">
        <f t="shared" si="0"/>
        <v>0</v>
      </c>
      <c r="Z20" s="4" t="s">
        <v>61</v>
      </c>
      <c r="AA20" s="6" t="s">
        <v>344</v>
      </c>
      <c r="AB20" s="6" t="s">
        <v>355</v>
      </c>
      <c r="AC20" s="6" t="s">
        <v>50</v>
      </c>
      <c r="AD20" s="6" t="s">
        <v>42</v>
      </c>
      <c r="AE20" s="6" t="s">
        <v>14</v>
      </c>
      <c r="AF20" s="6" t="s">
        <v>51</v>
      </c>
      <c r="AG20" s="81"/>
      <c r="AH20" s="6" t="s">
        <v>24</v>
      </c>
      <c r="AI20" s="6" t="s">
        <v>25</v>
      </c>
      <c r="AJ20" s="6" t="s">
        <v>26</v>
      </c>
      <c r="AK20" s="6" t="s">
        <v>43</v>
      </c>
      <c r="AL20" s="6" t="s">
        <v>27</v>
      </c>
      <c r="AM20" s="6" t="s">
        <v>28</v>
      </c>
      <c r="AN20" s="4" t="s">
        <v>29</v>
      </c>
      <c r="AO20" s="4" t="s">
        <v>30</v>
      </c>
      <c r="AP20" s="4" t="s">
        <v>31</v>
      </c>
      <c r="AQ20" s="4" t="s">
        <v>32</v>
      </c>
      <c r="AR20" s="4" t="s">
        <v>33</v>
      </c>
      <c r="AS20" s="4" t="s">
        <v>34</v>
      </c>
      <c r="AT20" s="4" t="s">
        <v>35</v>
      </c>
      <c r="AU20" s="4" t="s">
        <v>15</v>
      </c>
      <c r="AV20" s="111"/>
      <c r="AW20">
        <v>-32000</v>
      </c>
      <c r="AX20">
        <f t="shared" si="1"/>
        <v>-8.0395495087263791E-2</v>
      </c>
      <c r="AY20">
        <f t="shared" si="2"/>
        <v>-0.19897194718731237</v>
      </c>
      <c r="AZ20">
        <f t="shared" si="3"/>
        <v>0.11857645210004858</v>
      </c>
      <c r="BA20">
        <f t="shared" si="4"/>
        <v>1.1970224434697325</v>
      </c>
      <c r="BB20">
        <f t="shared" si="5"/>
        <v>0.93463963454133658</v>
      </c>
      <c r="BC20">
        <f t="shared" si="6"/>
        <v>-0.42694498092406391</v>
      </c>
      <c r="BD20">
        <f t="shared" si="7"/>
        <v>-0.21677539252489406</v>
      </c>
      <c r="BE20">
        <f t="shared" si="15"/>
        <v>-0.34450837935808531</v>
      </c>
      <c r="BF20">
        <f t="shared" si="15"/>
        <v>-0.34450415163829257</v>
      </c>
      <c r="BG20">
        <f t="shared" si="15"/>
        <v>-0.34448340056040938</v>
      </c>
      <c r="BH20">
        <f t="shared" si="15"/>
        <v>-0.34438154949542432</v>
      </c>
      <c r="BI20">
        <f t="shared" si="15"/>
        <v>-0.34388169495241477</v>
      </c>
      <c r="BJ20">
        <f t="shared" si="15"/>
        <v>-0.3414298520619895</v>
      </c>
      <c r="BK20">
        <f t="shared" si="15"/>
        <v>-0.32943381740930427</v>
      </c>
      <c r="BL20">
        <f t="shared" si="9"/>
        <v>-0.27140595322609506</v>
      </c>
    </row>
    <row r="21" spans="1:64" ht="12.95" customHeight="1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3" si="16">+(C21-C$7)/C$8</f>
        <v>-47437.358823750445</v>
      </c>
      <c r="F21" s="114">
        <f>ROUND(2*E21,0)/2+1.5</f>
        <v>-47436</v>
      </c>
      <c r="G21">
        <f t="shared" ref="G21:G52" si="17">+C21-(C$7+F21*C$8)</f>
        <v>-0.61112839999987045</v>
      </c>
      <c r="I21">
        <f>G21</f>
        <v>-0.61112839999987045</v>
      </c>
      <c r="P21">
        <f>+D$11+D$12*F21+D$13*F21^2</f>
        <v>-0.54758981211318236</v>
      </c>
      <c r="Q21" s="2">
        <f t="shared" ref="Q21:Q53" si="18">+C21-15018.5</f>
        <v>16146.880000000001</v>
      </c>
      <c r="R21">
        <f t="shared" ref="R21:R31" si="19">+(P21-G21)^2</f>
        <v>4.0371521506343865E-3</v>
      </c>
      <c r="S21" s="3">
        <f>S$14</f>
        <v>0.1</v>
      </c>
      <c r="V21">
        <v>10000</v>
      </c>
      <c r="W21">
        <f t="shared" si="0"/>
        <v>0</v>
      </c>
      <c r="Z21">
        <f t="shared" ref="Z21:Z53" si="20">F21</f>
        <v>-47436</v>
      </c>
      <c r="AA21" s="87">
        <f t="shared" ref="AA21:AA53" si="21">AB$3+AB$4*Z21+AB$5*Z21^2+AH21</f>
        <v>-0.6048870588291867</v>
      </c>
      <c r="AB21" s="87">
        <f t="shared" ref="AB21:AB52" si="22">IF(R21&lt;&gt;0,G21-AH21, -9999)</f>
        <v>-0.55383115328386612</v>
      </c>
      <c r="AC21" s="87">
        <f t="shared" ref="AC21:AC52" si="23">+G21-P21</f>
        <v>-6.3538587886688092E-2</v>
      </c>
      <c r="AD21" s="87">
        <f t="shared" ref="AD21:AD52" si="24">IF(R21&lt;&gt;0,G21-AA21, -9999)</f>
        <v>-6.2413411706837563E-3</v>
      </c>
      <c r="AE21" s="87">
        <f t="shared" ref="AE21:AE53" si="25">+(G21-AA21)^2*S21</f>
        <v>3.8954339608872089E-6</v>
      </c>
      <c r="AF21">
        <f t="shared" ref="AF21:AF52" si="26">IF(R21&lt;&gt;0,G21-P21, -9999)</f>
        <v>-6.3538587886688092E-2</v>
      </c>
      <c r="AG21" s="112"/>
      <c r="AH21">
        <f t="shared" ref="AH21:AH53" si="27">$AB$6*($AB$11/AI21*AJ21+$AB$12)</f>
        <v>-5.7297246716004356E-2</v>
      </c>
      <c r="AI21">
        <f t="shared" ref="AI21:AI53" si="28">1+$AB$7*COS(AL21)</f>
        <v>0.85706307875355203</v>
      </c>
      <c r="AJ21">
        <f t="shared" ref="AJ21:AJ53" si="29">SIN(AL21+RADIANS($AB$9))</f>
        <v>-0.61146298879635497</v>
      </c>
      <c r="AK21">
        <f t="shared" ref="AK21:AK53" si="30">$AB$7*SIN(AL21)</f>
        <v>-0.16254421434257058</v>
      </c>
      <c r="AL21">
        <f t="shared" ref="AL21:AL53" si="31">2*ATAN(AM21)</f>
        <v>-2.2920974585571954</v>
      </c>
      <c r="AM21">
        <f t="shared" ref="AM21:AM53" si="32">SQRT((1+$AB$7)/(1-$AB$7))*TAN(AN21/2)</f>
        <v>-2.2110241968988982</v>
      </c>
      <c r="AN21" s="87">
        <f t="shared" ref="AN21:AT30" si="33">$AU21+$AB$7*SIN(AO21)</f>
        <v>-2.1152411415835339</v>
      </c>
      <c r="AO21" s="87">
        <f t="shared" si="33"/>
        <v>-2.1152407929755661</v>
      </c>
      <c r="AP21" s="87">
        <f t="shared" si="33"/>
        <v>-2.1152439024867045</v>
      </c>
      <c r="AQ21" s="87">
        <f t="shared" si="33"/>
        <v>-2.1152161657249207</v>
      </c>
      <c r="AR21" s="87">
        <f t="shared" si="33"/>
        <v>-2.1154635320852688</v>
      </c>
      <c r="AS21" s="87">
        <f t="shared" si="33"/>
        <v>-2.1132538490505461</v>
      </c>
      <c r="AT21" s="87">
        <f t="shared" si="33"/>
        <v>-2.1327157999561761</v>
      </c>
      <c r="AU21" s="87">
        <f t="shared" ref="AU21:AU53" si="34">RADIANS($AB$9)+$AB$18*(F21-AB$15)</f>
        <v>-1.9300845891601461</v>
      </c>
      <c r="AW21">
        <v>-31000</v>
      </c>
      <c r="AX21">
        <f t="shared" si="1"/>
        <v>-5.8589668334945444E-2</v>
      </c>
      <c r="AY21">
        <f t="shared" si="2"/>
        <v>-0.18073401930092187</v>
      </c>
      <c r="AZ21">
        <f t="shared" si="3"/>
        <v>0.12214435096597642</v>
      </c>
      <c r="BA21">
        <f t="shared" si="4"/>
        <v>1.2091955822164737</v>
      </c>
      <c r="BB21">
        <f t="shared" si="5"/>
        <v>0.98079916225088504</v>
      </c>
      <c r="BC21">
        <f t="shared" si="6"/>
        <v>-0.25967132567338397</v>
      </c>
      <c r="BD21">
        <f t="shared" si="7"/>
        <v>-0.1305701755394286</v>
      </c>
      <c r="BE21">
        <f t="shared" si="15"/>
        <v>-0.20882234434770719</v>
      </c>
      <c r="BF21">
        <f t="shared" si="15"/>
        <v>-0.20881913772118457</v>
      </c>
      <c r="BG21">
        <f t="shared" si="15"/>
        <v>-0.20880399430128263</v>
      </c>
      <c r="BH21">
        <f t="shared" si="15"/>
        <v>-0.20873247956157925</v>
      </c>
      <c r="BI21">
        <f t="shared" si="15"/>
        <v>-0.2083947661211592</v>
      </c>
      <c r="BJ21">
        <f t="shared" si="15"/>
        <v>-0.20680030994759527</v>
      </c>
      <c r="BK21">
        <f t="shared" si="15"/>
        <v>-0.19927948298942341</v>
      </c>
      <c r="BL21">
        <f t="shared" si="9"/>
        <v>-0.16395074229489204</v>
      </c>
    </row>
    <row r="22" spans="1:64" ht="12.95" customHeight="1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16"/>
        <v>-47428.842945640012</v>
      </c>
      <c r="F22" s="114">
        <f t="shared" ref="F22:F31" si="35">ROUND(2*E22,0)/2+1.5</f>
        <v>-47427.5</v>
      </c>
      <c r="G22">
        <f t="shared" si="17"/>
        <v>-0.60398725000050035</v>
      </c>
      <c r="I22">
        <f t="shared" ref="I22:I31" si="36">G22</f>
        <v>-0.60398725000050035</v>
      </c>
      <c r="P22">
        <f t="shared" ref="P22:P74" si="37">+D$11+D$12*F22+D$13*F22^2</f>
        <v>-0.54736316120839468</v>
      </c>
      <c r="Q22" s="2">
        <f t="shared" si="18"/>
        <v>16150.71</v>
      </c>
      <c r="R22">
        <f t="shared" si="19"/>
        <v>3.2062874315362676E-3</v>
      </c>
      <c r="S22" s="3">
        <f t="shared" ref="S22:S31" si="38">S$14</f>
        <v>0.1</v>
      </c>
      <c r="V22">
        <v>12000</v>
      </c>
      <c r="W22">
        <f t="shared" si="0"/>
        <v>0</v>
      </c>
      <c r="Z22">
        <f t="shared" si="20"/>
        <v>-47427.5</v>
      </c>
      <c r="AA22" s="87">
        <f t="shared" si="21"/>
        <v>-0.60457055284644423</v>
      </c>
      <c r="AB22" s="87">
        <f t="shared" si="22"/>
        <v>-0.5467798583624508</v>
      </c>
      <c r="AC22" s="87">
        <f t="shared" si="23"/>
        <v>-5.6624088792105676E-2</v>
      </c>
      <c r="AD22" s="87">
        <f t="shared" si="24"/>
        <v>5.8330284594387827E-4</v>
      </c>
      <c r="AE22" s="87">
        <f t="shared" si="25"/>
        <v>3.4024221008622784E-8</v>
      </c>
      <c r="AF22">
        <f t="shared" si="26"/>
        <v>-5.6624088792105676E-2</v>
      </c>
      <c r="AG22" s="112"/>
      <c r="AH22">
        <f t="shared" si="27"/>
        <v>-5.7207391638049533E-2</v>
      </c>
      <c r="AI22">
        <f t="shared" si="28"/>
        <v>0.85718032526089871</v>
      </c>
      <c r="AJ22">
        <f t="shared" si="29"/>
        <v>-0.61089224910647688</v>
      </c>
      <c r="AK22">
        <f t="shared" si="30"/>
        <v>-0.16264724276505305</v>
      </c>
      <c r="AL22">
        <f t="shared" si="31"/>
        <v>-2.2913763664146831</v>
      </c>
      <c r="AM22">
        <f t="shared" si="32"/>
        <v>-2.2089027662705165</v>
      </c>
      <c r="AN22" s="87">
        <f t="shared" si="33"/>
        <v>-2.114419791055612</v>
      </c>
      <c r="AO22" s="87">
        <f t="shared" si="33"/>
        <v>-2.1144194452980472</v>
      </c>
      <c r="AP22" s="87">
        <f t="shared" si="33"/>
        <v>-2.1144225335745257</v>
      </c>
      <c r="AQ22" s="87">
        <f t="shared" si="33"/>
        <v>-2.1143949487987266</v>
      </c>
      <c r="AR22" s="87">
        <f t="shared" si="33"/>
        <v>-2.1146412940256605</v>
      </c>
      <c r="AS22" s="87">
        <f t="shared" si="33"/>
        <v>-2.112437744718044</v>
      </c>
      <c r="AT22" s="87">
        <f t="shared" si="33"/>
        <v>-2.1318718593406421</v>
      </c>
      <c r="AU22" s="87">
        <f t="shared" si="34"/>
        <v>-1.9291712198672311</v>
      </c>
      <c r="AW22">
        <v>-30000</v>
      </c>
      <c r="AX22">
        <f t="shared" si="1"/>
        <v>-3.9556701567567479E-2</v>
      </c>
      <c r="AY22">
        <f t="shared" si="2"/>
        <v>-0.16302502793698329</v>
      </c>
      <c r="AZ22">
        <f t="shared" si="3"/>
        <v>0.12346832636941581</v>
      </c>
      <c r="BA22">
        <f t="shared" si="4"/>
        <v>1.2155802070600992</v>
      </c>
      <c r="BB22">
        <f t="shared" si="5"/>
        <v>0.99965147782515684</v>
      </c>
      <c r="BC22">
        <f t="shared" si="6"/>
        <v>-8.9795317898309329E-2</v>
      </c>
      <c r="BD22">
        <f t="shared" si="7"/>
        <v>-4.4927851524593956E-2</v>
      </c>
      <c r="BE22">
        <f t="shared" ref="BE22:BK31" si="39">$BL22+$AB$7*SIN(BF22)</f>
        <v>-7.2084638505589868E-2</v>
      </c>
      <c r="BF22">
        <f t="shared" si="39"/>
        <v>-7.2083400000553813E-2</v>
      </c>
      <c r="BG22">
        <f t="shared" si="39"/>
        <v>-7.2077663265116762E-2</v>
      </c>
      <c r="BH22">
        <f t="shared" si="39"/>
        <v>-7.2051090829693756E-2</v>
      </c>
      <c r="BI22">
        <f t="shared" si="39"/>
        <v>-7.1928008543550026E-2</v>
      </c>
      <c r="BJ22">
        <f t="shared" si="39"/>
        <v>-7.1357911320796469E-2</v>
      </c>
      <c r="BK22">
        <f t="shared" si="39"/>
        <v>-6.8717613306898434E-2</v>
      </c>
      <c r="BL22">
        <f t="shared" si="9"/>
        <v>-5.6495531363688789E-2</v>
      </c>
    </row>
    <row r="23" spans="1:64" ht="12.95" customHeight="1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16"/>
        <v>-47426.819590788713</v>
      </c>
      <c r="F23" s="114">
        <f t="shared" si="35"/>
        <v>-47425.5</v>
      </c>
      <c r="G23">
        <f t="shared" si="17"/>
        <v>-0.59348345000034897</v>
      </c>
      <c r="I23">
        <f t="shared" si="36"/>
        <v>-0.59348345000034897</v>
      </c>
      <c r="P23">
        <f t="shared" si="37"/>
        <v>-0.5473098371375722</v>
      </c>
      <c r="Q23" s="2">
        <f t="shared" si="18"/>
        <v>16151.619999999999</v>
      </c>
      <c r="R23">
        <f t="shared" si="19"/>
        <v>2.1320025248015842E-3</v>
      </c>
      <c r="S23" s="3">
        <f t="shared" si="38"/>
        <v>0.1</v>
      </c>
      <c r="V23">
        <v>14000</v>
      </c>
      <c r="W23">
        <f t="shared" si="0"/>
        <v>0</v>
      </c>
      <c r="Z23">
        <f t="shared" si="20"/>
        <v>-47425.5</v>
      </c>
      <c r="AA23" s="87">
        <f t="shared" si="21"/>
        <v>-0.60449607900620161</v>
      </c>
      <c r="AB23" s="87">
        <f t="shared" si="22"/>
        <v>-0.53629720813171955</v>
      </c>
      <c r="AC23" s="87">
        <f t="shared" si="23"/>
        <v>-4.6173612862776769E-2</v>
      </c>
      <c r="AD23" s="87">
        <f t="shared" si="24"/>
        <v>1.1012629005852648E-2</v>
      </c>
      <c r="AE23" s="87">
        <f t="shared" si="25"/>
        <v>1.2127799762054707E-5</v>
      </c>
      <c r="AF23">
        <f t="shared" si="26"/>
        <v>-4.6173612862776769E-2</v>
      </c>
      <c r="AG23" s="112"/>
      <c r="AH23">
        <f t="shared" si="27"/>
        <v>-5.7186241868629403E-2</v>
      </c>
      <c r="AI23">
        <f t="shared" si="28"/>
        <v>0.85720792813407942</v>
      </c>
      <c r="AJ23">
        <f t="shared" si="29"/>
        <v>-0.61075788853329893</v>
      </c>
      <c r="AK23">
        <f t="shared" si="30"/>
        <v>-0.16267147655288119</v>
      </c>
      <c r="AL23">
        <f t="shared" si="31"/>
        <v>-2.2912066689981163</v>
      </c>
      <c r="AM23">
        <f t="shared" si="32"/>
        <v>-2.2084040128573745</v>
      </c>
      <c r="AN23" s="87">
        <f t="shared" si="33"/>
        <v>-2.1142265157764251</v>
      </c>
      <c r="AO23" s="87">
        <f t="shared" si="33"/>
        <v>-2.1142261706870817</v>
      </c>
      <c r="AP23" s="87">
        <f t="shared" si="33"/>
        <v>-2.1142292539811622</v>
      </c>
      <c r="AQ23" s="87">
        <f t="shared" si="33"/>
        <v>-2.1142017048983348</v>
      </c>
      <c r="AR23" s="87">
        <f t="shared" si="33"/>
        <v>-2.1144478100972641</v>
      </c>
      <c r="AS23" s="87">
        <f t="shared" si="33"/>
        <v>-2.1122457040314657</v>
      </c>
      <c r="AT23" s="87">
        <f t="shared" si="33"/>
        <v>-2.1316732605049769</v>
      </c>
      <c r="AU23" s="87">
        <f t="shared" si="34"/>
        <v>-1.9289563094453686</v>
      </c>
      <c r="AW23">
        <v>-29000</v>
      </c>
      <c r="AX23">
        <f t="shared" si="1"/>
        <v>-2.3363379885117594E-2</v>
      </c>
      <c r="AY23">
        <f t="shared" si="2"/>
        <v>-0.14584497309549663</v>
      </c>
      <c r="AZ23">
        <f t="shared" si="3"/>
        <v>0.12248159321037903</v>
      </c>
      <c r="BA23">
        <f t="shared" si="4"/>
        <v>1.2157425210801542</v>
      </c>
      <c r="BB23">
        <f t="shared" si="5"/>
        <v>0.98959290208366268</v>
      </c>
      <c r="BC23">
        <f t="shared" si="6"/>
        <v>8.100371857747081E-2</v>
      </c>
      <c r="BD23">
        <f t="shared" si="7"/>
        <v>4.052402025483224E-2</v>
      </c>
      <c r="BE23">
        <f t="shared" si="39"/>
        <v>6.5024145259383076E-2</v>
      </c>
      <c r="BF23">
        <f t="shared" si="39"/>
        <v>6.5023024917839845E-2</v>
      </c>
      <c r="BG23">
        <f t="shared" si="39"/>
        <v>6.5017838028679095E-2</v>
      </c>
      <c r="BH23">
        <f t="shared" si="39"/>
        <v>6.4993824107428627E-2</v>
      </c>
      <c r="BI23">
        <f t="shared" si="39"/>
        <v>6.4882646509442768E-2</v>
      </c>
      <c r="BJ23">
        <f t="shared" si="39"/>
        <v>6.4367936422646072E-2</v>
      </c>
      <c r="BK23">
        <f t="shared" si="39"/>
        <v>6.1985244400584449E-2</v>
      </c>
      <c r="BL23">
        <f t="shared" si="9"/>
        <v>5.0959679567514238E-2</v>
      </c>
    </row>
    <row r="24" spans="1:64" ht="12.95" customHeight="1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16"/>
        <v>-47426.352662746096</v>
      </c>
      <c r="F24" s="114">
        <f t="shared" si="35"/>
        <v>-47425</v>
      </c>
      <c r="G24">
        <f t="shared" si="17"/>
        <v>-0.60835749999750988</v>
      </c>
      <c r="I24">
        <f t="shared" si="36"/>
        <v>-0.60835749999750988</v>
      </c>
      <c r="P24">
        <f t="shared" si="37"/>
        <v>-0.54729650645045202</v>
      </c>
      <c r="Q24" s="2">
        <f t="shared" si="18"/>
        <v>16151.830000000002</v>
      </c>
      <c r="R24">
        <f t="shared" si="19"/>
        <v>3.7284449329538405E-3</v>
      </c>
      <c r="S24" s="3">
        <f t="shared" si="38"/>
        <v>0.1</v>
      </c>
      <c r="Z24">
        <f t="shared" si="20"/>
        <v>-47425</v>
      </c>
      <c r="AA24" s="87">
        <f t="shared" si="21"/>
        <v>-0.60447746043648665</v>
      </c>
      <c r="AB24" s="87">
        <f t="shared" si="22"/>
        <v>-0.55117654601147525</v>
      </c>
      <c r="AC24" s="87">
        <f t="shared" si="23"/>
        <v>-6.1060993547057851E-2</v>
      </c>
      <c r="AD24" s="87">
        <f t="shared" si="24"/>
        <v>-3.8800395610232297E-3</v>
      </c>
      <c r="AE24" s="87">
        <f t="shared" si="25"/>
        <v>1.5054706995105338E-6</v>
      </c>
      <c r="AF24">
        <f t="shared" si="26"/>
        <v>-6.1060993547057851E-2</v>
      </c>
      <c r="AG24" s="112"/>
      <c r="AH24">
        <f t="shared" si="27"/>
        <v>-5.7180953986034608E-2</v>
      </c>
      <c r="AI24">
        <f t="shared" si="28"/>
        <v>0.85721482977271912</v>
      </c>
      <c r="AJ24">
        <f t="shared" si="29"/>
        <v>-0.61072429428944464</v>
      </c>
      <c r="AK24">
        <f t="shared" si="30"/>
        <v>-0.1626775345117549</v>
      </c>
      <c r="AL24">
        <f t="shared" si="31"/>
        <v>-2.2911642429362327</v>
      </c>
      <c r="AM24">
        <f t="shared" si="32"/>
        <v>-2.2082793486903949</v>
      </c>
      <c r="AN24" s="87">
        <f t="shared" si="33"/>
        <v>-2.1141781959841381</v>
      </c>
      <c r="AO24" s="87">
        <f t="shared" si="33"/>
        <v>-2.114177851061704</v>
      </c>
      <c r="AP24" s="87">
        <f t="shared" si="33"/>
        <v>-2.114180933111018</v>
      </c>
      <c r="AQ24" s="87">
        <f t="shared" si="33"/>
        <v>-2.1141533929473577</v>
      </c>
      <c r="AR24" s="87">
        <f t="shared" si="33"/>
        <v>-2.1143994381535194</v>
      </c>
      <c r="AS24" s="87">
        <f t="shared" si="33"/>
        <v>-2.1121976928987145</v>
      </c>
      <c r="AT24" s="87">
        <f t="shared" si="33"/>
        <v>-2.1316236093331549</v>
      </c>
      <c r="AU24" s="87">
        <f t="shared" si="34"/>
        <v>-1.928902581839903</v>
      </c>
      <c r="AW24">
        <v>-28000</v>
      </c>
      <c r="AX24">
        <f t="shared" si="1"/>
        <v>-9.9871137681500216E-3</v>
      </c>
      <c r="AY24">
        <f t="shared" si="2"/>
        <v>-0.12919385477646189</v>
      </c>
      <c r="AZ24">
        <f t="shared" si="3"/>
        <v>0.11920674100831187</v>
      </c>
      <c r="BA24">
        <f t="shared" si="4"/>
        <v>1.2096712730881469</v>
      </c>
      <c r="BB24">
        <f t="shared" si="5"/>
        <v>0.95099368867911593</v>
      </c>
      <c r="BC24">
        <f t="shared" si="6"/>
        <v>0.2509695626663942</v>
      </c>
      <c r="BD24">
        <f t="shared" si="7"/>
        <v>0.12614760226148111</v>
      </c>
      <c r="BE24">
        <f t="shared" si="39"/>
        <v>0.20179801155232377</v>
      </c>
      <c r="BF24">
        <f t="shared" si="39"/>
        <v>0.20179488637050524</v>
      </c>
      <c r="BG24">
        <f t="shared" si="39"/>
        <v>0.2017801491475521</v>
      </c>
      <c r="BH24">
        <f t="shared" si="39"/>
        <v>0.20171065435268393</v>
      </c>
      <c r="BI24">
        <f t="shared" si="39"/>
        <v>0.20138295825377467</v>
      </c>
      <c r="BJ24">
        <f t="shared" si="39"/>
        <v>0.19983803318296944</v>
      </c>
      <c r="BK24">
        <f t="shared" si="39"/>
        <v>0.19256091652568599</v>
      </c>
      <c r="BL24">
        <f t="shared" si="9"/>
        <v>0.15841489049871749</v>
      </c>
    </row>
    <row r="25" spans="1:64" ht="12.95" customHeight="1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16"/>
        <v>-47408.787274476534</v>
      </c>
      <c r="F25" s="114">
        <f t="shared" si="35"/>
        <v>-47407.5</v>
      </c>
      <c r="G25">
        <f t="shared" si="17"/>
        <v>-0.57894925000073272</v>
      </c>
      <c r="I25">
        <f t="shared" si="36"/>
        <v>-0.57894925000073272</v>
      </c>
      <c r="O25">
        <f t="shared" ref="O25:O66" ca="1" si="40">+C$11+C$12*$F25</f>
        <v>-0.1923238289348333</v>
      </c>
      <c r="P25">
        <f t="shared" si="37"/>
        <v>-0.54683001570874423</v>
      </c>
      <c r="Q25" s="2">
        <f t="shared" si="18"/>
        <v>16159.73</v>
      </c>
      <c r="R25">
        <f t="shared" si="19"/>
        <v>1.0316452115036491E-3</v>
      </c>
      <c r="S25" s="3">
        <f t="shared" si="38"/>
        <v>0.1</v>
      </c>
      <c r="Z25">
        <f t="shared" si="20"/>
        <v>-47407.5</v>
      </c>
      <c r="AA25" s="87">
        <f t="shared" si="21"/>
        <v>-0.60382578292112221</v>
      </c>
      <c r="AB25" s="87">
        <f t="shared" si="22"/>
        <v>-0.52195348278835474</v>
      </c>
      <c r="AC25" s="87">
        <f t="shared" si="23"/>
        <v>-3.2119234291988485E-2</v>
      </c>
      <c r="AD25" s="87">
        <f t="shared" si="24"/>
        <v>2.4876532920389494E-2</v>
      </c>
      <c r="AE25" s="87">
        <f t="shared" si="25"/>
        <v>6.1884189013922236E-5</v>
      </c>
      <c r="AF25">
        <f t="shared" si="26"/>
        <v>-3.2119234291988485E-2</v>
      </c>
      <c r="AG25" s="112"/>
      <c r="AH25">
        <f t="shared" si="27"/>
        <v>-5.6995767212378007E-2</v>
      </c>
      <c r="AI25">
        <f t="shared" si="28"/>
        <v>0.85745661910915705</v>
      </c>
      <c r="AJ25">
        <f t="shared" si="29"/>
        <v>-0.60954746219642009</v>
      </c>
      <c r="AK25">
        <f t="shared" si="30"/>
        <v>-0.1628894399151303</v>
      </c>
      <c r="AL25">
        <f t="shared" si="31"/>
        <v>-2.2896789000668605</v>
      </c>
      <c r="AM25">
        <f t="shared" si="32"/>
        <v>-2.203922186783783</v>
      </c>
      <c r="AN25" s="87">
        <f t="shared" si="33"/>
        <v>-2.1124867580122655</v>
      </c>
      <c r="AO25" s="87">
        <f t="shared" si="33"/>
        <v>-2.1124864188948576</v>
      </c>
      <c r="AP25" s="87">
        <f t="shared" si="33"/>
        <v>-2.112489457586872</v>
      </c>
      <c r="AQ25" s="87">
        <f t="shared" si="33"/>
        <v>-2.1124622285666321</v>
      </c>
      <c r="AR25" s="87">
        <f t="shared" si="33"/>
        <v>-2.1127061776246827</v>
      </c>
      <c r="AS25" s="87">
        <f t="shared" si="33"/>
        <v>-2.1105170608122137</v>
      </c>
      <c r="AT25" s="87">
        <f t="shared" si="33"/>
        <v>-2.1298854495684338</v>
      </c>
      <c r="AU25" s="87">
        <f t="shared" si="34"/>
        <v>-1.9270221156486069</v>
      </c>
      <c r="AW25">
        <v>-27000</v>
      </c>
      <c r="AX25">
        <f t="shared" si="1"/>
        <v>6.8262087900802793E-4</v>
      </c>
      <c r="AY25">
        <f t="shared" si="2"/>
        <v>-0.11307167297987906</v>
      </c>
      <c r="AZ25">
        <f t="shared" si="3"/>
        <v>0.11375429385888709</v>
      </c>
      <c r="BA25">
        <f t="shared" si="4"/>
        <v>1.1977797761246098</v>
      </c>
      <c r="BB25">
        <f t="shared" si="5"/>
        <v>0.88615837526155161</v>
      </c>
      <c r="BC25">
        <f t="shared" si="6"/>
        <v>0.41841548126672573</v>
      </c>
      <c r="BD25">
        <f t="shared" si="7"/>
        <v>0.21231433257448604</v>
      </c>
      <c r="BE25">
        <f t="shared" si="39"/>
        <v>0.33755391404777901</v>
      </c>
      <c r="BF25">
        <f t="shared" si="39"/>
        <v>0.3375497117995655</v>
      </c>
      <c r="BG25">
        <f t="shared" si="39"/>
        <v>0.33752913658671435</v>
      </c>
      <c r="BH25">
        <f t="shared" si="39"/>
        <v>0.33742839756534193</v>
      </c>
      <c r="BI25">
        <f t="shared" si="39"/>
        <v>0.33693521707393603</v>
      </c>
      <c r="BJ25">
        <f t="shared" si="39"/>
        <v>0.33452201651354763</v>
      </c>
      <c r="BK25">
        <f t="shared" si="39"/>
        <v>0.32274269661241922</v>
      </c>
      <c r="BL25">
        <f t="shared" si="9"/>
        <v>0.26587010142992051</v>
      </c>
    </row>
    <row r="26" spans="1:64" ht="12.95" customHeight="1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16"/>
        <v>-47402.361455223494</v>
      </c>
      <c r="F26" s="114">
        <f t="shared" si="35"/>
        <v>-47401</v>
      </c>
      <c r="G26">
        <f t="shared" si="17"/>
        <v>-0.61231190000034985</v>
      </c>
      <c r="I26">
        <f t="shared" si="36"/>
        <v>-0.61231190000034985</v>
      </c>
      <c r="O26">
        <f t="shared" ca="1" si="40"/>
        <v>-0.1922976533330617</v>
      </c>
      <c r="P26">
        <f t="shared" si="37"/>
        <v>-0.54665678897601588</v>
      </c>
      <c r="Q26" s="2">
        <f t="shared" si="18"/>
        <v>16162.619999999999</v>
      </c>
      <c r="R26">
        <f t="shared" si="19"/>
        <v>4.31059360361762E-3</v>
      </c>
      <c r="S26" s="3">
        <f t="shared" si="38"/>
        <v>0.1</v>
      </c>
      <c r="Z26">
        <f t="shared" si="20"/>
        <v>-47401</v>
      </c>
      <c r="AA26" s="87">
        <f t="shared" si="21"/>
        <v>-0.60358371765117513</v>
      </c>
      <c r="AB26" s="87">
        <f t="shared" si="22"/>
        <v>-0.5553849713251906</v>
      </c>
      <c r="AC26" s="87">
        <f t="shared" si="23"/>
        <v>-6.5655111024333968E-2</v>
      </c>
      <c r="AD26" s="87">
        <f t="shared" si="24"/>
        <v>-8.7281823491747179E-3</v>
      </c>
      <c r="AE26" s="87">
        <f t="shared" si="25"/>
        <v>7.6181167120445095E-6</v>
      </c>
      <c r="AF26">
        <f t="shared" si="26"/>
        <v>-6.5655111024333968E-2</v>
      </c>
      <c r="AG26" s="112"/>
      <c r="AH26">
        <f t="shared" si="27"/>
        <v>-5.692692867515925E-2</v>
      </c>
      <c r="AI26">
        <f t="shared" si="28"/>
        <v>0.85754654149902954</v>
      </c>
      <c r="AJ26">
        <f t="shared" si="29"/>
        <v>-0.60910984114436628</v>
      </c>
      <c r="AK26">
        <f t="shared" si="30"/>
        <v>-0.16296808654693437</v>
      </c>
      <c r="AL26">
        <f t="shared" si="31"/>
        <v>-2.289126987772145</v>
      </c>
      <c r="AM26">
        <f t="shared" si="32"/>
        <v>-2.2023068186942423</v>
      </c>
      <c r="AN26" s="87">
        <f t="shared" si="33"/>
        <v>-2.1118583880638075</v>
      </c>
      <c r="AO26" s="87">
        <f t="shared" si="33"/>
        <v>-2.1118580510843876</v>
      </c>
      <c r="AP26" s="87">
        <f t="shared" si="33"/>
        <v>-2.1118610737758989</v>
      </c>
      <c r="AQ26" s="87">
        <f t="shared" si="33"/>
        <v>-2.1118339598140388</v>
      </c>
      <c r="AR26" s="87">
        <f t="shared" si="33"/>
        <v>-2.1120771320922596</v>
      </c>
      <c r="AS26" s="87">
        <f t="shared" si="33"/>
        <v>-2.1098927058252048</v>
      </c>
      <c r="AT26" s="87">
        <f t="shared" si="33"/>
        <v>-2.1292396646908047</v>
      </c>
      <c r="AU26" s="87">
        <f t="shared" si="34"/>
        <v>-1.9263236567775543</v>
      </c>
      <c r="AW26">
        <v>-26000</v>
      </c>
      <c r="AX26">
        <f t="shared" si="1"/>
        <v>8.8329244281040026E-3</v>
      </c>
      <c r="AY26">
        <f t="shared" si="2"/>
        <v>-9.7478427705748161E-2</v>
      </c>
      <c r="AZ26">
        <f t="shared" si="3"/>
        <v>0.10631135213385216</v>
      </c>
      <c r="BA26">
        <f t="shared" si="4"/>
        <v>1.1808337060147893</v>
      </c>
      <c r="BB26">
        <f t="shared" si="5"/>
        <v>0.7989497644791419</v>
      </c>
      <c r="BC26">
        <f t="shared" si="6"/>
        <v>0.58185651082837131</v>
      </c>
      <c r="BD26">
        <f t="shared" si="7"/>
        <v>0.29942398370108442</v>
      </c>
      <c r="BE26">
        <f t="shared" si="39"/>
        <v>0.47167608269018862</v>
      </c>
      <c r="BF26">
        <f t="shared" si="39"/>
        <v>0.47167188192123882</v>
      </c>
      <c r="BG26">
        <f t="shared" si="39"/>
        <v>0.47165009583503964</v>
      </c>
      <c r="BH26">
        <f t="shared" si="39"/>
        <v>0.47153711241551888</v>
      </c>
      <c r="BI26">
        <f t="shared" si="39"/>
        <v>0.4709512807194251</v>
      </c>
      <c r="BJ26">
        <f t="shared" si="39"/>
        <v>0.46791647096325617</v>
      </c>
      <c r="BK26">
        <f t="shared" si="39"/>
        <v>0.45226842195281058</v>
      </c>
      <c r="BL26">
        <f t="shared" si="9"/>
        <v>0.37332531236112376</v>
      </c>
    </row>
    <row r="27" spans="1:64" ht="12.95" customHeight="1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16"/>
        <v>-47373.345212575667</v>
      </c>
      <c r="F27" s="114">
        <f t="shared" si="35"/>
        <v>-47372</v>
      </c>
      <c r="G27">
        <f t="shared" si="17"/>
        <v>-0.60500680000041029</v>
      </c>
      <c r="I27">
        <f t="shared" si="36"/>
        <v>-0.60500680000041029</v>
      </c>
      <c r="O27">
        <f t="shared" ca="1" si="40"/>
        <v>-0.19218086987900396</v>
      </c>
      <c r="P27">
        <f t="shared" si="37"/>
        <v>-0.54588420351545652</v>
      </c>
      <c r="Q27" s="2">
        <f t="shared" si="18"/>
        <v>16175.669999999998</v>
      </c>
      <c r="R27">
        <f t="shared" si="19"/>
        <v>3.4954814151226679E-3</v>
      </c>
      <c r="S27" s="3">
        <f t="shared" si="38"/>
        <v>0.1</v>
      </c>
      <c r="Z27">
        <f t="shared" si="20"/>
        <v>-47372</v>
      </c>
      <c r="AA27" s="87">
        <f t="shared" si="21"/>
        <v>-0.60250364474718976</v>
      </c>
      <c r="AB27" s="87">
        <f t="shared" si="22"/>
        <v>-0.54838735876867706</v>
      </c>
      <c r="AC27" s="87">
        <f t="shared" si="23"/>
        <v>-5.9122596484953771E-2</v>
      </c>
      <c r="AD27" s="87">
        <f t="shared" si="24"/>
        <v>-2.5031552532205348E-3</v>
      </c>
      <c r="AE27" s="87">
        <f t="shared" si="25"/>
        <v>6.2657862217255598E-7</v>
      </c>
      <c r="AF27">
        <f t="shared" si="26"/>
        <v>-5.9122596484953771E-2</v>
      </c>
      <c r="AG27" s="112"/>
      <c r="AH27">
        <f t="shared" si="27"/>
        <v>-5.6619441231733215E-2</v>
      </c>
      <c r="AI27">
        <f t="shared" si="28"/>
        <v>0.8579484926070764</v>
      </c>
      <c r="AJ27">
        <f t="shared" si="29"/>
        <v>-0.60715399731467212</v>
      </c>
      <c r="AK27">
        <f t="shared" si="30"/>
        <v>-0.16331856697587988</v>
      </c>
      <c r="AL27">
        <f t="shared" si="31"/>
        <v>-2.2866631977250926</v>
      </c>
      <c r="AM27">
        <f t="shared" si="32"/>
        <v>-2.1951195370013665</v>
      </c>
      <c r="AN27" s="87">
        <f t="shared" si="33"/>
        <v>-2.1090540876486048</v>
      </c>
      <c r="AO27" s="87">
        <f t="shared" si="33"/>
        <v>-2.1090537600888095</v>
      </c>
      <c r="AP27" s="87">
        <f t="shared" si="33"/>
        <v>-2.1090567120753811</v>
      </c>
      <c r="AQ27" s="87">
        <f t="shared" si="33"/>
        <v>-2.1090301080859946</v>
      </c>
      <c r="AR27" s="87">
        <f t="shared" si="33"/>
        <v>-2.1092698266429615</v>
      </c>
      <c r="AS27" s="87">
        <f t="shared" si="33"/>
        <v>-2.1071063266233172</v>
      </c>
      <c r="AT27" s="87">
        <f t="shared" si="33"/>
        <v>-2.126357264204862</v>
      </c>
      <c r="AU27" s="87">
        <f t="shared" si="34"/>
        <v>-1.9232074556605492</v>
      </c>
      <c r="AW27">
        <v>-25000</v>
      </c>
      <c r="AX27">
        <f t="shared" si="1"/>
        <v>1.4708827442414654E-2</v>
      </c>
      <c r="AY27">
        <f t="shared" si="2"/>
        <v>-8.2414118954069138E-2</v>
      </c>
      <c r="AZ27">
        <f t="shared" si="3"/>
        <v>9.7122946396483792E-2</v>
      </c>
      <c r="BA27">
        <f t="shared" si="4"/>
        <v>1.1598281512707289</v>
      </c>
      <c r="BB27">
        <f t="shared" si="5"/>
        <v>0.69419456126654122</v>
      </c>
      <c r="BC27">
        <f t="shared" si="6"/>
        <v>0.74010307244752982</v>
      </c>
      <c r="BD27">
        <f t="shared" si="7"/>
        <v>0.38792245206260395</v>
      </c>
      <c r="BE27">
        <f t="shared" si="39"/>
        <v>0.60364915424554344</v>
      </c>
      <c r="BF27">
        <f t="shared" si="39"/>
        <v>0.60364576048015617</v>
      </c>
      <c r="BG27">
        <f t="shared" si="39"/>
        <v>0.60362671579947913</v>
      </c>
      <c r="BH27">
        <f t="shared" si="39"/>
        <v>0.60351984803511005</v>
      </c>
      <c r="BI27">
        <f t="shared" si="39"/>
        <v>0.60292031371266985</v>
      </c>
      <c r="BJ27">
        <f t="shared" si="39"/>
        <v>0.59956146297741975</v>
      </c>
      <c r="BK27">
        <f t="shared" si="39"/>
        <v>0.58088349776907777</v>
      </c>
      <c r="BL27">
        <f t="shared" si="9"/>
        <v>0.48078052329232679</v>
      </c>
    </row>
    <row r="28" spans="1:64" ht="12.95" customHeight="1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16"/>
        <v>-47293.300405271308</v>
      </c>
      <c r="F28" s="114">
        <f t="shared" si="35"/>
        <v>-47292</v>
      </c>
      <c r="G28">
        <f t="shared" si="17"/>
        <v>-0.58485479999944801</v>
      </c>
      <c r="I28">
        <f t="shared" si="36"/>
        <v>-0.58485479999944801</v>
      </c>
      <c r="O28">
        <f t="shared" ca="1" si="40"/>
        <v>-0.1918587086264309</v>
      </c>
      <c r="P28">
        <f t="shared" si="37"/>
        <v>-0.54375523944266857</v>
      </c>
      <c r="Q28" s="2">
        <f t="shared" si="18"/>
        <v>16211.669999999998</v>
      </c>
      <c r="R28">
        <f t="shared" si="19"/>
        <v>1.6891738779603799E-3</v>
      </c>
      <c r="S28" s="3">
        <f t="shared" si="38"/>
        <v>0.1</v>
      </c>
      <c r="Z28">
        <f t="shared" si="20"/>
        <v>-47292</v>
      </c>
      <c r="AA28" s="87">
        <f t="shared" si="21"/>
        <v>-0.59952338541986172</v>
      </c>
      <c r="AB28" s="87">
        <f t="shared" si="22"/>
        <v>-0.52908665402225485</v>
      </c>
      <c r="AC28" s="87">
        <f t="shared" si="23"/>
        <v>-4.1099560556779435E-2</v>
      </c>
      <c r="AD28" s="87">
        <f t="shared" si="24"/>
        <v>1.4668585420413716E-2</v>
      </c>
      <c r="AE28" s="87">
        <f t="shared" si="25"/>
        <v>2.1516739823597382E-5</v>
      </c>
      <c r="AF28">
        <f t="shared" si="26"/>
        <v>-4.1099560556779435E-2</v>
      </c>
      <c r="AG28" s="112"/>
      <c r="AH28">
        <f t="shared" si="27"/>
        <v>-5.5768145977193123E-2</v>
      </c>
      <c r="AI28">
        <f t="shared" si="28"/>
        <v>0.85906376041464216</v>
      </c>
      <c r="AJ28">
        <f t="shared" si="29"/>
        <v>-0.60172989681281819</v>
      </c>
      <c r="AK28">
        <f t="shared" si="30"/>
        <v>-0.16428195714440283</v>
      </c>
      <c r="AL28">
        <f t="shared" si="31"/>
        <v>-2.2798545181475434</v>
      </c>
      <c r="AM28">
        <f t="shared" si="32"/>
        <v>-2.1754580693369272</v>
      </c>
      <c r="AN28" s="87">
        <f t="shared" si="33"/>
        <v>-2.101311250942592</v>
      </c>
      <c r="AO28" s="87">
        <f t="shared" si="33"/>
        <v>-2.101310948373813</v>
      </c>
      <c r="AP28" s="87">
        <f t="shared" si="33"/>
        <v>-2.1013137110495794</v>
      </c>
      <c r="AQ28" s="87">
        <f t="shared" si="33"/>
        <v>-2.1012884853023808</v>
      </c>
      <c r="AR28" s="87">
        <f t="shared" si="33"/>
        <v>-2.1015187791083796</v>
      </c>
      <c r="AS28" s="87">
        <f t="shared" si="33"/>
        <v>-2.0994129873848637</v>
      </c>
      <c r="AT28" s="87">
        <f t="shared" si="33"/>
        <v>-2.1183955805398291</v>
      </c>
      <c r="AU28" s="87">
        <f t="shared" si="34"/>
        <v>-1.9146110387860531</v>
      </c>
      <c r="AW28">
        <v>-24000</v>
      </c>
      <c r="AX28">
        <f t="shared" si="1"/>
        <v>1.8591347262403524E-2</v>
      </c>
      <c r="AY28">
        <f t="shared" si="2"/>
        <v>-6.7878746724842079E-2</v>
      </c>
      <c r="AZ28">
        <f t="shared" si="3"/>
        <v>8.6470093987245603E-2</v>
      </c>
      <c r="BA28">
        <f t="shared" si="4"/>
        <v>1.1358496957315061</v>
      </c>
      <c r="BB28">
        <f t="shared" si="5"/>
        <v>0.57703932431431404</v>
      </c>
      <c r="BC28">
        <f t="shared" si="6"/>
        <v>0.8923044414535759</v>
      </c>
      <c r="BD28">
        <f t="shared" si="7"/>
        <v>0.47831821802720276</v>
      </c>
      <c r="BE28">
        <f t="shared" si="39"/>
        <v>0.73307632764082009</v>
      </c>
      <c r="BF28">
        <f t="shared" si="39"/>
        <v>0.73307406342274772</v>
      </c>
      <c r="BG28">
        <f t="shared" si="39"/>
        <v>0.73305998694854624</v>
      </c>
      <c r="BH28">
        <f t="shared" si="39"/>
        <v>0.73297247856471626</v>
      </c>
      <c r="BI28">
        <f t="shared" si="39"/>
        <v>0.7324286249202494</v>
      </c>
      <c r="BJ28">
        <f t="shared" si="39"/>
        <v>0.7290545818502957</v>
      </c>
      <c r="BK28">
        <f t="shared" si="39"/>
        <v>0.70834383409583013</v>
      </c>
      <c r="BL28">
        <f t="shared" si="9"/>
        <v>0.58823573422353004</v>
      </c>
    </row>
    <row r="29" spans="1:64" ht="12.95" customHeight="1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16"/>
        <v>-46561.312877141667</v>
      </c>
      <c r="F29" s="114">
        <f t="shared" si="35"/>
        <v>-46560</v>
      </c>
      <c r="G29">
        <f t="shared" si="17"/>
        <v>-0.59046399999715504</v>
      </c>
      <c r="I29">
        <f t="shared" si="36"/>
        <v>-0.59046399999715504</v>
      </c>
      <c r="O29">
        <f t="shared" ca="1" si="40"/>
        <v>-0.18891093316538693</v>
      </c>
      <c r="P29">
        <f t="shared" si="37"/>
        <v>-0.52443241387963946</v>
      </c>
      <c r="Q29" s="2">
        <f t="shared" si="18"/>
        <v>16540.88</v>
      </c>
      <c r="R29">
        <f t="shared" si="19"/>
        <v>4.360170365194877E-3</v>
      </c>
      <c r="S29" s="3">
        <f t="shared" si="38"/>
        <v>0.1</v>
      </c>
      <c r="Z29">
        <f t="shared" si="20"/>
        <v>-46560</v>
      </c>
      <c r="AA29" s="87">
        <f t="shared" si="21"/>
        <v>-0.57220782697668748</v>
      </c>
      <c r="AB29" s="87">
        <f t="shared" si="22"/>
        <v>-0.54268858690010702</v>
      </c>
      <c r="AC29" s="87">
        <f t="shared" si="23"/>
        <v>-6.6031586117515584E-2</v>
      </c>
      <c r="AD29" s="87">
        <f t="shared" si="24"/>
        <v>-1.8256173020467559E-2</v>
      </c>
      <c r="AE29" s="87">
        <f t="shared" si="25"/>
        <v>3.3328785335324763E-5</v>
      </c>
      <c r="AF29">
        <f t="shared" si="26"/>
        <v>-6.6031586117515584E-2</v>
      </c>
      <c r="AG29" s="112"/>
      <c r="AH29">
        <f t="shared" si="27"/>
        <v>-4.7775413097048032E-2</v>
      </c>
      <c r="AI29">
        <f t="shared" si="28"/>
        <v>0.86971169555319483</v>
      </c>
      <c r="AJ29">
        <f t="shared" si="29"/>
        <v>-0.55012854074051465</v>
      </c>
      <c r="AK29">
        <f t="shared" si="30"/>
        <v>-0.17284832309291689</v>
      </c>
      <c r="AL29">
        <f t="shared" si="31"/>
        <v>-2.216707436681304</v>
      </c>
      <c r="AM29">
        <f t="shared" si="32"/>
        <v>-2.0060395610046311</v>
      </c>
      <c r="AN29" s="87">
        <f t="shared" si="33"/>
        <v>-2.0299843919247489</v>
      </c>
      <c r="AO29" s="87">
        <f t="shared" si="33"/>
        <v>-2.0299842578011442</v>
      </c>
      <c r="AP29" s="87">
        <f t="shared" si="33"/>
        <v>-2.0299856558514877</v>
      </c>
      <c r="AQ29" s="87">
        <f t="shared" si="33"/>
        <v>-2.0299710829445687</v>
      </c>
      <c r="AR29" s="87">
        <f t="shared" si="33"/>
        <v>-2.0301229659814726</v>
      </c>
      <c r="AS29" s="87">
        <f t="shared" si="33"/>
        <v>-2.0285376991203496</v>
      </c>
      <c r="AT29" s="87">
        <f t="shared" si="33"/>
        <v>-2.0448413554364939</v>
      </c>
      <c r="AU29" s="87">
        <f t="shared" si="34"/>
        <v>-1.8359538243844129</v>
      </c>
      <c r="AW29">
        <v>-23000</v>
      </c>
      <c r="AX29">
        <f t="shared" si="1"/>
        <v>2.077619266906415E-2</v>
      </c>
      <c r="AY29">
        <f t="shared" si="2"/>
        <v>-5.3872311018066915E-2</v>
      </c>
      <c r="AZ29">
        <f t="shared" si="3"/>
        <v>7.4648503687131065E-2</v>
      </c>
      <c r="BA29">
        <f t="shared" si="4"/>
        <v>1.1099558951753812</v>
      </c>
      <c r="BB29">
        <f t="shared" si="5"/>
        <v>0.45240331038044956</v>
      </c>
      <c r="BC29">
        <f t="shared" si="6"/>
        <v>1.0379450127220728</v>
      </c>
      <c r="BD29">
        <f t="shared" si="7"/>
        <v>0.57119829809578526</v>
      </c>
      <c r="BE29">
        <f t="shared" si="39"/>
        <v>0.85968269384777352</v>
      </c>
      <c r="BF29">
        <f t="shared" si="39"/>
        <v>0.85968145218759107</v>
      </c>
      <c r="BG29">
        <f t="shared" si="39"/>
        <v>0.85967266319984414</v>
      </c>
      <c r="BH29">
        <f t="shared" si="39"/>
        <v>0.85961045364864819</v>
      </c>
      <c r="BI29">
        <f t="shared" si="39"/>
        <v>0.85917025502224642</v>
      </c>
      <c r="BJ29">
        <f t="shared" si="39"/>
        <v>0.85606177489532131</v>
      </c>
      <c r="BK29">
        <f t="shared" si="39"/>
        <v>0.83441866148383059</v>
      </c>
      <c r="BL29">
        <f t="shared" si="9"/>
        <v>0.69569094515473306</v>
      </c>
    </row>
    <row r="30" spans="1:64" ht="12.95" customHeight="1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16"/>
        <v>-46556.821474065146</v>
      </c>
      <c r="F30" s="114">
        <f t="shared" si="35"/>
        <v>-46555.5</v>
      </c>
      <c r="G30">
        <f t="shared" si="17"/>
        <v>-0.59433044999605045</v>
      </c>
      <c r="I30">
        <f t="shared" si="36"/>
        <v>-0.59433044999605045</v>
      </c>
      <c r="O30">
        <f t="shared" ca="1" si="40"/>
        <v>-0.18889281159492971</v>
      </c>
      <c r="P30">
        <f t="shared" si="37"/>
        <v>-0.52431450253150647</v>
      </c>
      <c r="Q30" s="2">
        <f t="shared" si="18"/>
        <v>16542.900000000001</v>
      </c>
      <c r="R30">
        <f t="shared" si="19"/>
        <v>4.902232899357783E-3</v>
      </c>
      <c r="S30" s="3">
        <f t="shared" si="38"/>
        <v>0.1</v>
      </c>
      <c r="Z30">
        <f t="shared" si="20"/>
        <v>-46555.5</v>
      </c>
      <c r="AA30" s="87">
        <f t="shared" si="21"/>
        <v>-0.57203967286887458</v>
      </c>
      <c r="AB30" s="87">
        <f t="shared" si="22"/>
        <v>-0.54660527965868233</v>
      </c>
      <c r="AC30" s="87">
        <f t="shared" si="23"/>
        <v>-7.0015947464543982E-2</v>
      </c>
      <c r="AD30" s="87">
        <f t="shared" si="24"/>
        <v>-2.2290777127175865E-2</v>
      </c>
      <c r="AE30" s="87">
        <f t="shared" si="25"/>
        <v>4.9687874493342669E-5</v>
      </c>
      <c r="AF30">
        <f t="shared" si="26"/>
        <v>-7.0015947464543982E-2</v>
      </c>
      <c r="AG30" s="112"/>
      <c r="AH30">
        <f t="shared" si="27"/>
        <v>-4.7725170337368117E-2</v>
      </c>
      <c r="AI30">
        <f t="shared" si="28"/>
        <v>0.86977964928610074</v>
      </c>
      <c r="AJ30">
        <f t="shared" si="29"/>
        <v>-0.54980024283074813</v>
      </c>
      <c r="AK30">
        <f t="shared" si="30"/>
        <v>-0.1728995238038725</v>
      </c>
      <c r="AL30">
        <f t="shared" si="31"/>
        <v>-2.2163143540770833</v>
      </c>
      <c r="AM30">
        <f t="shared" si="32"/>
        <v>-2.0050524883922858</v>
      </c>
      <c r="AN30" s="87">
        <f t="shared" si="33"/>
        <v>-2.0295431550354381</v>
      </c>
      <c r="AO30" s="87">
        <f t="shared" si="33"/>
        <v>-2.0295430216533452</v>
      </c>
      <c r="AP30" s="87">
        <f t="shared" si="33"/>
        <v>-2.0295444132164455</v>
      </c>
      <c r="AQ30" s="87">
        <f t="shared" si="33"/>
        <v>-2.0295298949737619</v>
      </c>
      <c r="AR30" s="87">
        <f t="shared" si="33"/>
        <v>-2.0296813434820455</v>
      </c>
      <c r="AS30" s="87">
        <f t="shared" si="33"/>
        <v>-2.0280992013647641</v>
      </c>
      <c r="AT30" s="87">
        <f t="shared" si="33"/>
        <v>-2.0443852112493115</v>
      </c>
      <c r="AU30" s="87">
        <f t="shared" si="34"/>
        <v>-1.8354702759352224</v>
      </c>
      <c r="AW30">
        <v>-22000</v>
      </c>
      <c r="AX30">
        <f t="shared" si="1"/>
        <v>2.1555946419951504E-2</v>
      </c>
      <c r="AY30">
        <f t="shared" si="2"/>
        <v>-4.0394811833743702E-2</v>
      </c>
      <c r="AZ30">
        <f t="shared" si="3"/>
        <v>6.1950758253695205E-2</v>
      </c>
      <c r="BA30">
        <f t="shared" si="4"/>
        <v>1.0830908129053283</v>
      </c>
      <c r="BB30">
        <f t="shared" si="5"/>
        <v>0.32460795336977982</v>
      </c>
      <c r="BC30">
        <f t="shared" si="6"/>
        <v>1.1768061665689467</v>
      </c>
      <c r="BD30">
        <f t="shared" si="7"/>
        <v>0.66724529191381143</v>
      </c>
      <c r="BE30">
        <f t="shared" si="39"/>
        <v>0.98330685096221282</v>
      </c>
      <c r="BF30">
        <f t="shared" si="39"/>
        <v>0.98330630582092271</v>
      </c>
      <c r="BG30">
        <f t="shared" si="39"/>
        <v>0.98330176199970221</v>
      </c>
      <c r="BH30">
        <f t="shared" si="39"/>
        <v>0.98326388988442059</v>
      </c>
      <c r="BI30">
        <f t="shared" si="39"/>
        <v>0.98294831482960743</v>
      </c>
      <c r="BJ30">
        <f t="shared" si="39"/>
        <v>0.98032452312287555</v>
      </c>
      <c r="BK30">
        <f t="shared" si="39"/>
        <v>0.95889319304473086</v>
      </c>
      <c r="BL30">
        <f t="shared" si="9"/>
        <v>0.8031461560859362</v>
      </c>
    </row>
    <row r="31" spans="1:64" ht="12.95" customHeight="1" thickBot="1" x14ac:dyDescent="0.25">
      <c r="A31" s="68" t="s">
        <v>121</v>
      </c>
      <c r="B31" s="68" t="s">
        <v>94</v>
      </c>
      <c r="C31" s="69">
        <v>31580.32</v>
      </c>
      <c r="D31" s="69" t="s">
        <v>285</v>
      </c>
      <c r="E31" s="68">
        <f t="shared" si="16"/>
        <v>-46514.75348089297</v>
      </c>
      <c r="F31" s="154">
        <f t="shared" si="35"/>
        <v>-46513.5</v>
      </c>
      <c r="G31" s="68">
        <f t="shared" si="17"/>
        <v>-0.56375064999883762</v>
      </c>
      <c r="H31" s="68"/>
      <c r="I31">
        <f t="shared" si="36"/>
        <v>-0.56375064999883762</v>
      </c>
      <c r="O31">
        <f t="shared" ca="1" si="40"/>
        <v>-0.18872367693732883</v>
      </c>
      <c r="P31">
        <f t="shared" si="37"/>
        <v>-0.5232145131221122</v>
      </c>
      <c r="Q31" s="2">
        <f t="shared" si="18"/>
        <v>16561.82</v>
      </c>
      <c r="R31">
        <f t="shared" si="19"/>
        <v>1.643178392888618E-3</v>
      </c>
      <c r="S31" s="3">
        <f t="shared" si="38"/>
        <v>0.1</v>
      </c>
      <c r="Z31">
        <f t="shared" si="20"/>
        <v>-46513.5</v>
      </c>
      <c r="AA31" s="87">
        <f t="shared" si="21"/>
        <v>-0.57047011436646744</v>
      </c>
      <c r="AB31" s="87">
        <f t="shared" si="22"/>
        <v>-0.51649504875448238</v>
      </c>
      <c r="AC31" s="87">
        <f t="shared" si="23"/>
        <v>-4.0536136876725415E-2</v>
      </c>
      <c r="AD31" s="87">
        <f t="shared" si="24"/>
        <v>6.7194643676298238E-3</v>
      </c>
      <c r="AE31" s="87">
        <f t="shared" si="25"/>
        <v>4.5151201387846873E-6</v>
      </c>
      <c r="AF31">
        <f t="shared" si="26"/>
        <v>-4.0536136876725415E-2</v>
      </c>
      <c r="AG31" s="112"/>
      <c r="AH31">
        <f t="shared" si="27"/>
        <v>-4.725560124435519E-2</v>
      </c>
      <c r="AI31">
        <f t="shared" si="28"/>
        <v>0.87041536741946135</v>
      </c>
      <c r="AJ31">
        <f t="shared" si="29"/>
        <v>-0.54672955484823516</v>
      </c>
      <c r="AK31">
        <f t="shared" si="30"/>
        <v>-0.17337649226646498</v>
      </c>
      <c r="AL31">
        <f t="shared" si="31"/>
        <v>-2.2126426159858146</v>
      </c>
      <c r="AM31">
        <f t="shared" si="32"/>
        <v>-1.9958697848126135</v>
      </c>
      <c r="AN31" s="87">
        <f t="shared" ref="AN31:AT41" si="41">$AU31+$AB$7*SIN(AO31)</f>
        <v>-2.0254232792033395</v>
      </c>
      <c r="AO31" s="87">
        <f t="shared" si="41"/>
        <v>-2.0254231525923796</v>
      </c>
      <c r="AP31" s="87">
        <f t="shared" si="41"/>
        <v>-2.025424484635705</v>
      </c>
      <c r="AQ31" s="87">
        <f t="shared" si="41"/>
        <v>-2.0254104703478499</v>
      </c>
      <c r="AR31" s="87">
        <f t="shared" si="41"/>
        <v>-2.0255578930787945</v>
      </c>
      <c r="AS31" s="87">
        <f t="shared" si="41"/>
        <v>-2.0240048523473968</v>
      </c>
      <c r="AT31" s="87">
        <f t="shared" si="41"/>
        <v>-2.04012550907464</v>
      </c>
      <c r="AU31" s="87">
        <f t="shared" si="34"/>
        <v>-1.8309571570761116</v>
      </c>
      <c r="AW31">
        <v>-21000</v>
      </c>
      <c r="AX31">
        <f t="shared" si="1"/>
        <v>2.1207057967194305E-2</v>
      </c>
      <c r="AY31">
        <f t="shared" si="2"/>
        <v>-2.7446249171872383E-2</v>
      </c>
      <c r="AZ31">
        <f t="shared" si="3"/>
        <v>4.8653307139066689E-2</v>
      </c>
      <c r="BA31">
        <f t="shared" si="4"/>
        <v>1.0560402074141804</v>
      </c>
      <c r="BB31">
        <f t="shared" si="5"/>
        <v>0.1971927970597952</v>
      </c>
      <c r="BC31">
        <f t="shared" si="6"/>
        <v>1.3089097085519636</v>
      </c>
      <c r="BD31">
        <f t="shared" si="7"/>
        <v>0.76725769483875661</v>
      </c>
      <c r="BE31">
        <f t="shared" si="39"/>
        <v>1.1038852052403991</v>
      </c>
      <c r="BF31">
        <f t="shared" si="39"/>
        <v>1.1038850240678901</v>
      </c>
      <c r="BG31">
        <f t="shared" si="39"/>
        <v>1.1038831645898148</v>
      </c>
      <c r="BH31">
        <f t="shared" si="39"/>
        <v>1.1038640800890547</v>
      </c>
      <c r="BI31">
        <f t="shared" si="39"/>
        <v>1.1036682506493307</v>
      </c>
      <c r="BJ31">
        <f t="shared" si="39"/>
        <v>1.1016631844382432</v>
      </c>
      <c r="BK31">
        <f t="shared" si="39"/>
        <v>1.0815711021287133</v>
      </c>
      <c r="BL31">
        <f t="shared" si="9"/>
        <v>0.91060136701713934</v>
      </c>
    </row>
    <row r="32" spans="1:64" ht="12.95" customHeight="1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16"/>
        <v>-27229.501136302748</v>
      </c>
      <c r="F32">
        <f t="shared" ref="F32:F53" si="42">ROUND(2*E32,0)/2</f>
        <v>-27229.5</v>
      </c>
      <c r="G32">
        <f t="shared" si="17"/>
        <v>-5.1105000602547079E-4</v>
      </c>
      <c r="J32">
        <f t="shared" ref="J32:J39" si="43">G32</f>
        <v>-5.1105000602547079E-4</v>
      </c>
      <c r="O32">
        <f t="shared" ca="1" si="40"/>
        <v>-0.11106670700458124</v>
      </c>
      <c r="P32">
        <f t="shared" si="37"/>
        <v>-0.1167249478456793</v>
      </c>
      <c r="Q32" s="2">
        <f t="shared" si="18"/>
        <v>25235.325599999996</v>
      </c>
      <c r="R32">
        <f t="shared" ref="R32:R52" si="44">+(P32-G32)^2</f>
        <v>1.3505670051085496E-2</v>
      </c>
      <c r="S32" s="3">
        <v>1</v>
      </c>
      <c r="Z32">
        <f t="shared" si="20"/>
        <v>-27229.5</v>
      </c>
      <c r="AA32" s="87">
        <f t="shared" si="21"/>
        <v>-1.5354685103142196E-3</v>
      </c>
      <c r="AB32" s="87">
        <f t="shared" si="22"/>
        <v>-0.11570052934139055</v>
      </c>
      <c r="AC32" s="87">
        <f t="shared" si="23"/>
        <v>0.11621389783965383</v>
      </c>
      <c r="AD32" s="87">
        <f t="shared" si="24"/>
        <v>1.0244185042887488E-3</v>
      </c>
      <c r="AE32" s="87">
        <f t="shared" si="25"/>
        <v>1.0494332719291972E-6</v>
      </c>
      <c r="AF32">
        <f t="shared" si="26"/>
        <v>0.11621389783965383</v>
      </c>
      <c r="AG32" s="112"/>
      <c r="AH32">
        <f t="shared" si="27"/>
        <v>0.11518947933536508</v>
      </c>
      <c r="AI32">
        <f t="shared" si="28"/>
        <v>1.2009881839294723</v>
      </c>
      <c r="AJ32">
        <f t="shared" si="29"/>
        <v>0.90317632013109006</v>
      </c>
      <c r="AK32">
        <f t="shared" si="30"/>
        <v>8.0345099367599579E-2</v>
      </c>
      <c r="AL32">
        <f t="shared" si="31"/>
        <v>0.38029115377702616</v>
      </c>
      <c r="AM32">
        <f t="shared" si="32"/>
        <v>0.19247080311236123</v>
      </c>
      <c r="AN32" s="87">
        <f t="shared" si="41"/>
        <v>0.30652148822233088</v>
      </c>
      <c r="AO32" s="87">
        <f t="shared" si="41"/>
        <v>0.30651743557543226</v>
      </c>
      <c r="AP32" s="87">
        <f t="shared" si="41"/>
        <v>0.30649779724341508</v>
      </c>
      <c r="AQ32" s="87">
        <f t="shared" si="41"/>
        <v>0.30640263546668339</v>
      </c>
      <c r="AR32" s="87">
        <f t="shared" si="41"/>
        <v>0.3059415490922624</v>
      </c>
      <c r="AS32" s="87">
        <f t="shared" si="41"/>
        <v>0.30370840053505566</v>
      </c>
      <c r="AT32" s="87">
        <f t="shared" si="41"/>
        <v>0.29291458350747152</v>
      </c>
      <c r="AU32" s="87">
        <f t="shared" si="34"/>
        <v>0.2412091305212094</v>
      </c>
      <c r="AW32">
        <v>-20000</v>
      </c>
      <c r="AX32">
        <f t="shared" si="1"/>
        <v>1.9981696343155886E-2</v>
      </c>
      <c r="AY32">
        <f t="shared" si="2"/>
        <v>-1.502662303245296E-2</v>
      </c>
      <c r="AZ32">
        <f t="shared" si="3"/>
        <v>3.5008319375608846E-2</v>
      </c>
      <c r="BA32">
        <f t="shared" si="4"/>
        <v>1.0294196703380483</v>
      </c>
      <c r="BB32">
        <f t="shared" si="5"/>
        <v>7.2881955805489437E-2</v>
      </c>
      <c r="BC32">
        <f t="shared" si="6"/>
        <v>1.434456740567041</v>
      </c>
      <c r="BD32">
        <f t="shared" si="7"/>
        <v>0.87217607830161337</v>
      </c>
      <c r="BE32">
        <f t="shared" ref="BE32:BK36" si="45">$BL32+$AB$7*SIN(BF32)</f>
        <v>1.2214331555920508</v>
      </c>
      <c r="BF32">
        <f t="shared" si="45"/>
        <v>1.2214331148629585</v>
      </c>
      <c r="BG32">
        <f t="shared" si="45"/>
        <v>1.2214325651500673</v>
      </c>
      <c r="BH32">
        <f t="shared" si="45"/>
        <v>1.2214251458597847</v>
      </c>
      <c r="BI32">
        <f t="shared" si="45"/>
        <v>1.2213250249675074</v>
      </c>
      <c r="BJ32">
        <f t="shared" si="45"/>
        <v>1.2199766061385378</v>
      </c>
      <c r="BK32">
        <f t="shared" si="45"/>
        <v>1.202276787053751</v>
      </c>
      <c r="BL32">
        <f t="shared" si="9"/>
        <v>1.0180565779483426</v>
      </c>
    </row>
    <row r="33" spans="1:64" ht="12.95" customHeight="1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16"/>
        <v>-27225.005063945795</v>
      </c>
      <c r="F33">
        <f t="shared" si="42"/>
        <v>-27225</v>
      </c>
      <c r="G33">
        <f t="shared" si="17"/>
        <v>-2.2774999961256981E-3</v>
      </c>
      <c r="J33">
        <f t="shared" si="43"/>
        <v>-2.2774999961256981E-3</v>
      </c>
      <c r="O33">
        <f t="shared" ca="1" si="40"/>
        <v>-0.11104858543412401</v>
      </c>
      <c r="P33">
        <f t="shared" si="37"/>
        <v>-0.11665304723105892</v>
      </c>
      <c r="Q33" s="2">
        <f t="shared" si="18"/>
        <v>25237.347699999998</v>
      </c>
      <c r="R33">
        <f t="shared" si="44"/>
        <v>1.3081765805290441E-2</v>
      </c>
      <c r="S33" s="3">
        <v>1</v>
      </c>
      <c r="Z33">
        <f t="shared" si="20"/>
        <v>-27225</v>
      </c>
      <c r="AA33" s="87">
        <f t="shared" si="21"/>
        <v>-1.4906820480344724E-3</v>
      </c>
      <c r="AB33" s="87">
        <f t="shared" si="22"/>
        <v>-0.11743986517915014</v>
      </c>
      <c r="AC33" s="87">
        <f t="shared" si="23"/>
        <v>0.11437554723493322</v>
      </c>
      <c r="AD33" s="87">
        <f t="shared" si="24"/>
        <v>-7.8681794809122574E-4</v>
      </c>
      <c r="AE33" s="87">
        <f t="shared" si="25"/>
        <v>6.1908248343848684E-7</v>
      </c>
      <c r="AF33">
        <f t="shared" si="26"/>
        <v>0.11437554723493322</v>
      </c>
      <c r="AG33" s="112"/>
      <c r="AH33">
        <f t="shared" si="27"/>
        <v>0.11516236518302445</v>
      </c>
      <c r="AI33">
        <f t="shared" si="28"/>
        <v>1.2009279112284608</v>
      </c>
      <c r="AJ33">
        <f t="shared" si="29"/>
        <v>0.90285434159721978</v>
      </c>
      <c r="AK33">
        <f t="shared" si="30"/>
        <v>8.0495711444924567E-2</v>
      </c>
      <c r="AL33">
        <f t="shared" si="31"/>
        <v>0.38104062398779653</v>
      </c>
      <c r="AM33">
        <f t="shared" si="32"/>
        <v>0.19285944833294058</v>
      </c>
      <c r="AN33" s="87">
        <f t="shared" si="41"/>
        <v>0.30713075402246326</v>
      </c>
      <c r="AO33" s="87">
        <f t="shared" si="41"/>
        <v>0.30712669787274927</v>
      </c>
      <c r="AP33" s="87">
        <f t="shared" si="41"/>
        <v>0.30710703877252465</v>
      </c>
      <c r="AQ33" s="87">
        <f t="shared" si="41"/>
        <v>0.30701175797532809</v>
      </c>
      <c r="AR33" s="87">
        <f t="shared" si="41"/>
        <v>0.30655000596451087</v>
      </c>
      <c r="AS33" s="87">
        <f t="shared" si="41"/>
        <v>0.30431320623573177</v>
      </c>
      <c r="AT33" s="87">
        <f t="shared" si="41"/>
        <v>0.2934997609952732</v>
      </c>
      <c r="AU33" s="87">
        <f t="shared" si="34"/>
        <v>0.24169267897039992</v>
      </c>
      <c r="AW33">
        <v>-19000</v>
      </c>
      <c r="AX33">
        <f t="shared" si="1"/>
        <v>1.8103723229868227E-2</v>
      </c>
      <c r="AY33">
        <f t="shared" si="2"/>
        <v>-3.1359334154854868E-3</v>
      </c>
      <c r="AZ33">
        <f t="shared" si="3"/>
        <v>2.1239656645353714E-2</v>
      </c>
      <c r="BA33">
        <f t="shared" si="4"/>
        <v>1.0036849340635086</v>
      </c>
      <c r="BB33">
        <f t="shared" si="5"/>
        <v>-4.6351283995892376E-2</v>
      </c>
      <c r="BC33">
        <f t="shared" si="6"/>
        <v>1.5537712704686459</v>
      </c>
      <c r="BD33">
        <f t="shared" si="7"/>
        <v>0.9831182423409297</v>
      </c>
      <c r="BE33">
        <f t="shared" si="45"/>
        <v>1.3360263106434374</v>
      </c>
      <c r="BF33">
        <f t="shared" si="45"/>
        <v>1.3360263058256097</v>
      </c>
      <c r="BG33">
        <f t="shared" si="45"/>
        <v>1.3360262101407467</v>
      </c>
      <c r="BH33">
        <f t="shared" si="45"/>
        <v>1.3360243097915518</v>
      </c>
      <c r="BI33">
        <f t="shared" si="45"/>
        <v>1.3359865710340388</v>
      </c>
      <c r="BJ33">
        <f t="shared" si="45"/>
        <v>1.335238351705047</v>
      </c>
      <c r="BK33">
        <f t="shared" si="45"/>
        <v>1.3208573967616661</v>
      </c>
      <c r="BL33">
        <f t="shared" si="9"/>
        <v>1.1255117888795456</v>
      </c>
    </row>
    <row r="34" spans="1:64" ht="12.95" customHeight="1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16"/>
        <v>-27194.000152529828</v>
      </c>
      <c r="F34">
        <f t="shared" si="42"/>
        <v>-27194</v>
      </c>
      <c r="G34">
        <f t="shared" si="17"/>
        <v>-6.8599998485296965E-5</v>
      </c>
      <c r="J34">
        <f t="shared" si="43"/>
        <v>-6.8599998485296965E-5</v>
      </c>
      <c r="O34">
        <f t="shared" ca="1" si="40"/>
        <v>-0.11092374794875193</v>
      </c>
      <c r="P34">
        <f t="shared" si="37"/>
        <v>-0.11615802293321781</v>
      </c>
      <c r="Q34" s="2">
        <f t="shared" si="18"/>
        <v>25251.292099999999</v>
      </c>
      <c r="R34">
        <f t="shared" si="44"/>
        <v>1.3476754117319198E-2</v>
      </c>
      <c r="S34" s="3">
        <v>1</v>
      </c>
      <c r="Z34">
        <f t="shared" si="20"/>
        <v>-27194</v>
      </c>
      <c r="AA34" s="87">
        <f t="shared" si="21"/>
        <v>-1.1835676394949396E-3</v>
      </c>
      <c r="AB34" s="87">
        <f t="shared" si="22"/>
        <v>-0.11504305529220817</v>
      </c>
      <c r="AC34" s="87">
        <f t="shared" si="23"/>
        <v>0.11608942293473251</v>
      </c>
      <c r="AD34" s="87">
        <f t="shared" si="24"/>
        <v>1.1149676410096426E-3</v>
      </c>
      <c r="AE34" s="87">
        <f t="shared" si="25"/>
        <v>1.2431528404986073E-6</v>
      </c>
      <c r="AF34">
        <f t="shared" si="26"/>
        <v>0.11608942293473251</v>
      </c>
      <c r="AG34" s="112"/>
      <c r="AH34">
        <f t="shared" si="27"/>
        <v>0.11497445529372287</v>
      </c>
      <c r="AI34">
        <f t="shared" si="28"/>
        <v>1.2005098016623155</v>
      </c>
      <c r="AJ34">
        <f t="shared" si="29"/>
        <v>0.90062338859999413</v>
      </c>
      <c r="AK34">
        <f t="shared" si="30"/>
        <v>8.1531616621993278E-2</v>
      </c>
      <c r="AL34">
        <f t="shared" si="31"/>
        <v>0.38620158841379637</v>
      </c>
      <c r="AM34">
        <f t="shared" si="32"/>
        <v>0.19553724958619959</v>
      </c>
      <c r="AN34" s="87">
        <f t="shared" si="41"/>
        <v>0.31132708410891385</v>
      </c>
      <c r="AO34" s="87">
        <f t="shared" si="41"/>
        <v>0.31132300444829192</v>
      </c>
      <c r="AP34" s="87">
        <f t="shared" si="41"/>
        <v>0.31130320487246721</v>
      </c>
      <c r="AQ34" s="87">
        <f t="shared" si="41"/>
        <v>0.31120711455253186</v>
      </c>
      <c r="AR34" s="87">
        <f t="shared" si="41"/>
        <v>0.31074081593556868</v>
      </c>
      <c r="AS34" s="87">
        <f t="shared" si="41"/>
        <v>0.30847899223856956</v>
      </c>
      <c r="AT34" s="87">
        <f t="shared" si="41"/>
        <v>0.29753065326407324</v>
      </c>
      <c r="AU34" s="87">
        <f t="shared" si="34"/>
        <v>0.24502379050926715</v>
      </c>
      <c r="AW34">
        <v>-18000</v>
      </c>
      <c r="AX34">
        <f>AB$3+AB$4*AW34+AB$5*AW34^2+AZ34</f>
        <v>1.5767736744780238E-2</v>
      </c>
      <c r="AY34">
        <f>AB$3+AB$4*AW34+AB$5*AW34^2</f>
        <v>8.2258196790300775E-3</v>
      </c>
      <c r="AZ34">
        <f>$AB$6*($AB$11/BA34*BB34+$AB$12)</f>
        <v>7.5419170657501618E-3</v>
      </c>
      <c r="BA34">
        <f>1+$AB$7*COS(BC34)</f>
        <v>0.97915403444265425</v>
      </c>
      <c r="BB34">
        <f>SIN(BC34+RADIANS($AB$9))</f>
        <v>-0.15917002491040355</v>
      </c>
      <c r="BC34">
        <f>2*ATAN(BD34)</f>
        <v>1.6672532761785879</v>
      </c>
      <c r="BD34">
        <f>SQRT((1+$AB$7)/(1-$AB$7))*TAN(BE34/2)</f>
        <v>1.1014272842663151</v>
      </c>
      <c r="BE34">
        <f t="shared" si="45"/>
        <v>1.4477836427336142</v>
      </c>
      <c r="BF34">
        <f t="shared" si="45"/>
        <v>1.4477836425912483</v>
      </c>
      <c r="BG34">
        <f t="shared" si="45"/>
        <v>1.4477836372309365</v>
      </c>
      <c r="BH34">
        <f t="shared" si="45"/>
        <v>1.4477834354066217</v>
      </c>
      <c r="BI34">
        <f t="shared" si="45"/>
        <v>1.4477758366379057</v>
      </c>
      <c r="BJ34">
        <f t="shared" si="45"/>
        <v>1.4474900788578933</v>
      </c>
      <c r="BK34">
        <f t="shared" si="45"/>
        <v>1.437184594033998</v>
      </c>
      <c r="BL34">
        <f>RADIANS($AB$9)+$AB$18*(AW34-AB$15)</f>
        <v>1.2329669998107486</v>
      </c>
    </row>
    <row r="35" spans="1:64" ht="12.95" customHeight="1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16"/>
        <v>-26382.47387815535</v>
      </c>
      <c r="F35">
        <f t="shared" si="42"/>
        <v>-26382.5</v>
      </c>
      <c r="G35">
        <f t="shared" si="17"/>
        <v>1.1748249999072868E-2</v>
      </c>
      <c r="J35">
        <f t="shared" si="43"/>
        <v>1.1748249999072868E-2</v>
      </c>
      <c r="O35">
        <f t="shared" ca="1" si="40"/>
        <v>-0.10765582474296347</v>
      </c>
      <c r="P35">
        <f t="shared" si="37"/>
        <v>-0.10338037827272828</v>
      </c>
      <c r="Q35" s="2">
        <f t="shared" si="18"/>
        <v>25616.2745</v>
      </c>
      <c r="R35">
        <f t="shared" si="44"/>
        <v>1.325460104774657E-2</v>
      </c>
      <c r="S35" s="3">
        <v>1</v>
      </c>
      <c r="U35" s="37"/>
      <c r="Z35">
        <f t="shared" si="20"/>
        <v>-26382.5</v>
      </c>
      <c r="AA35" s="87">
        <f t="shared" si="21"/>
        <v>5.9983953106183957E-3</v>
      </c>
      <c r="AB35" s="87">
        <f t="shared" si="22"/>
        <v>-9.7630523584273807E-2</v>
      </c>
      <c r="AC35" s="87">
        <f t="shared" si="23"/>
        <v>0.11512862827180115</v>
      </c>
      <c r="AD35" s="87">
        <f t="shared" si="24"/>
        <v>5.7498546884544727E-3</v>
      </c>
      <c r="AE35" s="87">
        <f t="shared" si="25"/>
        <v>3.3060828938341883E-5</v>
      </c>
      <c r="AF35">
        <f t="shared" si="26"/>
        <v>0.11512862827180115</v>
      </c>
      <c r="AG35" s="112"/>
      <c r="AH35">
        <f t="shared" si="27"/>
        <v>0.10937877358334668</v>
      </c>
      <c r="AI35">
        <f t="shared" si="28"/>
        <v>1.1878525870465646</v>
      </c>
      <c r="AJ35">
        <f t="shared" si="29"/>
        <v>0.83465555842371564</v>
      </c>
      <c r="AK35">
        <f t="shared" si="30"/>
        <v>0.10753134711129442</v>
      </c>
      <c r="AL35">
        <f t="shared" si="31"/>
        <v>0.51989626393702604</v>
      </c>
      <c r="AM35">
        <f t="shared" si="32"/>
        <v>0.26596600389216252</v>
      </c>
      <c r="AN35" s="87">
        <f t="shared" si="41"/>
        <v>0.42060259793177901</v>
      </c>
      <c r="AO35" s="87">
        <f t="shared" si="41"/>
        <v>0.42059827909183933</v>
      </c>
      <c r="AP35" s="87">
        <f t="shared" si="41"/>
        <v>0.42057642132015527</v>
      </c>
      <c r="AQ35" s="87">
        <f t="shared" si="41"/>
        <v>0.42046580179345527</v>
      </c>
      <c r="AR35" s="87">
        <f t="shared" si="41"/>
        <v>0.41990605367357803</v>
      </c>
      <c r="AS35" s="87">
        <f t="shared" si="41"/>
        <v>0.41707579924316701</v>
      </c>
      <c r="AT35" s="87">
        <f t="shared" si="41"/>
        <v>0.40281872193310869</v>
      </c>
      <c r="AU35" s="87">
        <f t="shared" si="34"/>
        <v>0.33222369417993858</v>
      </c>
      <c r="AW35">
        <v>-17000</v>
      </c>
      <c r="AX35">
        <f>AB$3+AB$4*AW35+AB$5*AW35^2+AZ35</f>
        <v>1.3140154748890461E-2</v>
      </c>
      <c r="AY35">
        <f>AB$3+AB$4*AW35+AB$5*AW35^2</f>
        <v>1.9058636251093719E-2</v>
      </c>
      <c r="AZ35">
        <f>$AB$6*($AB$11/BA35*BB35+$AB$12)</f>
        <v>-5.9184815022032579E-3</v>
      </c>
      <c r="BA35">
        <f>1+$AB$7*COS(BC35)</f>
        <v>0.9560336014367975</v>
      </c>
      <c r="BB35">
        <f>SIN(BC35+RADIANS($AB$9))</f>
        <v>-0.26474468137975055</v>
      </c>
      <c r="BC35">
        <f>2*ATAN(BD35)</f>
        <v>1.7753425200772981</v>
      </c>
      <c r="BD35">
        <f>SQRT((1+$AB$7)/(1-$AB$7))*TAN(BE35/2)</f>
        <v>1.2287380116369393</v>
      </c>
      <c r="BE35">
        <f t="shared" si="45"/>
        <v>1.5568534412138602</v>
      </c>
      <c r="BF35">
        <f t="shared" si="45"/>
        <v>1.5568534412138584</v>
      </c>
      <c r="BG35">
        <f t="shared" si="45"/>
        <v>1.5568534412132906</v>
      </c>
      <c r="BH35">
        <f t="shared" si="45"/>
        <v>1.5568534410251327</v>
      </c>
      <c r="BI35">
        <f t="shared" si="45"/>
        <v>1.556853378677425</v>
      </c>
      <c r="BJ35">
        <f t="shared" si="45"/>
        <v>1.5568327345545696</v>
      </c>
      <c r="BK35">
        <f t="shared" si="45"/>
        <v>1.5511560359280707</v>
      </c>
      <c r="BL35">
        <f>RADIANS($AB$9)+$AB$18*(AW35-AB$15)</f>
        <v>1.3404222107419519</v>
      </c>
    </row>
    <row r="36" spans="1:64" ht="12.95" customHeight="1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16"/>
        <v>-25611.476957879313</v>
      </c>
      <c r="F36">
        <f t="shared" si="42"/>
        <v>-25611.5</v>
      </c>
      <c r="G36">
        <f t="shared" si="17"/>
        <v>1.0363150002376642E-2</v>
      </c>
      <c r="J36">
        <f t="shared" si="43"/>
        <v>1.0363150002376642E-2</v>
      </c>
      <c r="O36">
        <f t="shared" ca="1" si="40"/>
        <v>-0.10455099567129014</v>
      </c>
      <c r="P36">
        <f t="shared" si="37"/>
        <v>-9.1563114625954997E-2</v>
      </c>
      <c r="Q36" s="2">
        <f t="shared" si="18"/>
        <v>25963.028899999998</v>
      </c>
      <c r="R36">
        <f t="shared" si="44"/>
        <v>1.0388963421084689E-2</v>
      </c>
      <c r="S36" s="3">
        <v>1</v>
      </c>
      <c r="U36" s="37"/>
      <c r="Z36">
        <f t="shared" si="20"/>
        <v>-25611.5</v>
      </c>
      <c r="AA36" s="87">
        <f t="shared" si="21"/>
        <v>1.1370986312740514E-2</v>
      </c>
      <c r="AB36" s="87">
        <f t="shared" si="22"/>
        <v>-9.2570950936318869E-2</v>
      </c>
      <c r="AC36" s="87">
        <f t="shared" si="23"/>
        <v>0.10192626462833164</v>
      </c>
      <c r="AD36" s="87">
        <f t="shared" si="24"/>
        <v>-1.0078363103638716E-3</v>
      </c>
      <c r="AE36" s="87">
        <f t="shared" si="25"/>
        <v>1.015734028487862E-6</v>
      </c>
      <c r="AF36">
        <f t="shared" si="26"/>
        <v>0.10192626462833164</v>
      </c>
      <c r="AG36" s="112"/>
      <c r="AH36">
        <f t="shared" si="27"/>
        <v>0.10293410093869551</v>
      </c>
      <c r="AI36">
        <f t="shared" si="28"/>
        <v>1.173096125251198</v>
      </c>
      <c r="AJ36">
        <f t="shared" si="29"/>
        <v>0.76005427082981314</v>
      </c>
      <c r="AK36">
        <f t="shared" si="30"/>
        <v>0.1299589030989351</v>
      </c>
      <c r="AL36">
        <f t="shared" si="31"/>
        <v>0.64400675067557656</v>
      </c>
      <c r="AM36">
        <f t="shared" si="32"/>
        <v>0.33361426917163567</v>
      </c>
      <c r="AN36" s="87">
        <f t="shared" si="41"/>
        <v>0.52322743885868428</v>
      </c>
      <c r="AO36" s="87">
        <f t="shared" si="41"/>
        <v>0.5232234808148899</v>
      </c>
      <c r="AP36" s="87">
        <f t="shared" si="41"/>
        <v>0.5232023706748461</v>
      </c>
      <c r="AQ36" s="87">
        <f t="shared" si="41"/>
        <v>0.5230897845455047</v>
      </c>
      <c r="AR36" s="87">
        <f t="shared" si="41"/>
        <v>0.52248945541045211</v>
      </c>
      <c r="AS36" s="87">
        <f t="shared" si="41"/>
        <v>0.519291886439053</v>
      </c>
      <c r="AT36" s="87">
        <f t="shared" si="41"/>
        <v>0.5023572318479862</v>
      </c>
      <c r="AU36" s="87">
        <f t="shared" si="34"/>
        <v>0.41507166180789601</v>
      </c>
      <c r="AW36">
        <v>-16000</v>
      </c>
      <c r="AX36">
        <f>AB$3+AB$4*AW36+AB$5*AW36^2+AZ36</f>
        <v>1.0361487370432267E-2</v>
      </c>
      <c r="AY36">
        <f>AB$3+AB$4*AW36+AB$5*AW36^2</f>
        <v>2.9362516300705452E-2</v>
      </c>
      <c r="AZ36">
        <f>$AB$6*($AB$11/BA36*BB36+$AB$12)</f>
        <v>-1.9001028930273185E-2</v>
      </c>
      <c r="BA36">
        <f>1+$AB$7*COS(BC36)</f>
        <v>0.93444446371492129</v>
      </c>
      <c r="BB36">
        <f>SIN(BC36+RADIANS($AB$9))</f>
        <v>-0.36263052985216976</v>
      </c>
      <c r="BC36">
        <f>2*ATAN(BD36)</f>
        <v>1.8784923818543362</v>
      </c>
      <c r="BD36">
        <f>SQRT((1+$AB$7)/(1-$AB$7))*TAN(BE36/2)</f>
        <v>1.3670696624440182</v>
      </c>
      <c r="BE36">
        <f t="shared" si="45"/>
        <v>1.6634022231873116</v>
      </c>
      <c r="BF36">
        <f t="shared" si="45"/>
        <v>1.6634022231896157</v>
      </c>
      <c r="BG36">
        <f t="shared" si="45"/>
        <v>1.6634022230745074</v>
      </c>
      <c r="BH36">
        <f t="shared" si="45"/>
        <v>1.6634022288252863</v>
      </c>
      <c r="BI36">
        <f t="shared" si="45"/>
        <v>1.6634019415174626</v>
      </c>
      <c r="BJ36">
        <f t="shared" si="45"/>
        <v>1.6634162942749351</v>
      </c>
      <c r="BK36">
        <f t="shared" si="45"/>
        <v>1.6626965543556731</v>
      </c>
      <c r="BL36">
        <f>RADIANS($AB$9)+$AB$18*(AW36-AB$15)</f>
        <v>1.4478774216731549</v>
      </c>
    </row>
    <row r="37" spans="1:64" ht="12.95" customHeight="1" x14ac:dyDescent="0.2">
      <c r="A37" s="55" t="s">
        <v>100</v>
      </c>
      <c r="B37" s="56"/>
      <c r="C37" s="55">
        <v>40981.529699999999</v>
      </c>
      <c r="D37" s="55" t="s">
        <v>101</v>
      </c>
      <c r="E37">
        <f t="shared" si="16"/>
        <v>-25611.475179105815</v>
      </c>
      <c r="F37">
        <f t="shared" si="42"/>
        <v>-25611.5</v>
      </c>
      <c r="G37">
        <f t="shared" si="17"/>
        <v>1.1163150003994815E-2</v>
      </c>
      <c r="J37">
        <f t="shared" si="43"/>
        <v>1.1163150003994815E-2</v>
      </c>
      <c r="O37">
        <f t="shared" ca="1" si="40"/>
        <v>-0.10455099567129014</v>
      </c>
      <c r="P37">
        <f t="shared" si="37"/>
        <v>-9.1563114625954997E-2</v>
      </c>
      <c r="Q37" s="2">
        <f t="shared" si="18"/>
        <v>25963.029699999999</v>
      </c>
      <c r="R37">
        <f t="shared" si="44"/>
        <v>1.0552685444822478E-2</v>
      </c>
      <c r="S37" s="3">
        <v>1</v>
      </c>
      <c r="U37" s="37"/>
      <c r="Z37">
        <f>F37</f>
        <v>-25611.5</v>
      </c>
      <c r="AA37" s="87">
        <f>AB$3+AB$4*Z37+AB$5*Z37^2+AH37</f>
        <v>1.1370986312740514E-2</v>
      </c>
      <c r="AB37" s="87">
        <f>IF(R37&lt;&gt;0,G37-AH37, -9999)</f>
        <v>-9.1770950934700696E-2</v>
      </c>
      <c r="AC37" s="87">
        <f>+G37-P37</f>
        <v>0.10272626462994981</v>
      </c>
      <c r="AD37" s="87">
        <f>IF(R37&lt;&gt;0,G37-AA37, -9999)</f>
        <v>-2.0783630874569858E-4</v>
      </c>
      <c r="AE37" s="87">
        <f>+(G37-AA37)^2*S37</f>
        <v>4.3195931233037345E-8</v>
      </c>
      <c r="AF37">
        <f>IF(R37&lt;&gt;0,G37-P37, -9999)</f>
        <v>0.10272626462994981</v>
      </c>
      <c r="AG37" s="112"/>
      <c r="AH37">
        <f>$AB$6*($AB$11/AI37*AJ37+$AB$12)</f>
        <v>0.10293410093869551</v>
      </c>
      <c r="AI37">
        <f>1+$AB$7*COS(AL37)</f>
        <v>1.173096125251198</v>
      </c>
      <c r="AJ37">
        <f>SIN(AL37+RADIANS($AB$9))</f>
        <v>0.76005427082981314</v>
      </c>
      <c r="AK37">
        <f>$AB$7*SIN(AL37)</f>
        <v>0.1299589030989351</v>
      </c>
      <c r="AL37">
        <f>2*ATAN(AM37)</f>
        <v>0.64400675067557656</v>
      </c>
      <c r="AM37">
        <f>SQRT((1+$AB$7)/(1-$AB$7))*TAN(AN37/2)</f>
        <v>0.33361426917163567</v>
      </c>
      <c r="AN37" s="87">
        <f t="shared" ref="AN37:AT37" si="46">$AU37+$AB$7*SIN(AO37)</f>
        <v>0.52322743885868428</v>
      </c>
      <c r="AO37" s="87">
        <f t="shared" si="46"/>
        <v>0.5232234808148899</v>
      </c>
      <c r="AP37" s="87">
        <f t="shared" si="46"/>
        <v>0.5232023706748461</v>
      </c>
      <c r="AQ37" s="87">
        <f t="shared" si="46"/>
        <v>0.5230897845455047</v>
      </c>
      <c r="AR37" s="87">
        <f t="shared" si="46"/>
        <v>0.52248945541045211</v>
      </c>
      <c r="AS37" s="87">
        <f t="shared" si="46"/>
        <v>0.519291886439053</v>
      </c>
      <c r="AT37" s="87">
        <f t="shared" si="46"/>
        <v>0.5023572318479862</v>
      </c>
      <c r="AU37" s="87">
        <f>RADIANS($AB$9)+$AB$18*(F37-AB$15)</f>
        <v>0.41507166180789601</v>
      </c>
      <c r="AW37">
        <v>-15000</v>
      </c>
      <c r="AX37">
        <f t="shared" ref="AX37:AX86" si="47">AB$3+AB$4*AW37+AB$5*AW37^2+AZ37</f>
        <v>7.5491741705995333E-3</v>
      </c>
      <c r="AY37">
        <f t="shared" ref="AY37:AY86" si="48">AB$3+AB$4*AW37+AB$5*AW37^2</f>
        <v>3.9137459827865269E-2</v>
      </c>
      <c r="AZ37">
        <f t="shared" ref="AZ37:AZ86" si="49">$AB$6*($AB$11/BA37*BB37+$AB$12)</f>
        <v>-3.1588285657265736E-2</v>
      </c>
      <c r="BA37">
        <f t="shared" ref="BA37:BA86" si="50">1+$AB$7*COS(BC37)</f>
        <v>0.91444411171928919</v>
      </c>
      <c r="BB37">
        <f t="shared" ref="BB37:BB86" si="51">SIN(BC37+RADIANS($AB$9))</f>
        <v>-0.45266220699793286</v>
      </c>
      <c r="BC37">
        <f t="shared" ref="BC37:BC86" si="52">2*ATAN(BD37)</f>
        <v>1.9771520586872728</v>
      </c>
      <c r="BD37">
        <f t="shared" ref="BD37:BD86" si="53">SQRT((1+$AB$7)/(1-$AB$7))*TAN(BE37/2)</f>
        <v>1.5189571299834945</v>
      </c>
      <c r="BE37">
        <f t="shared" ref="BE37:BE86" si="54">$BL37+$AB$7*SIN(BF37)</f>
        <v>1.7676063644425011</v>
      </c>
      <c r="BF37">
        <f t="shared" ref="BF37:BF86" si="55">$BL37+$AB$7*SIN(BG37)</f>
        <v>1.7676063638486845</v>
      </c>
      <c r="BG37">
        <f t="shared" ref="BG37:BG86" si="56">$BL37+$AB$7*SIN(BH37)</f>
        <v>1.7676063778784421</v>
      </c>
      <c r="BH37">
        <f t="shared" ref="BH37:BH86" si="57">$BL37+$AB$7*SIN(BI37)</f>
        <v>1.7676060464052485</v>
      </c>
      <c r="BI37">
        <f t="shared" ref="BI37:BI86" si="58">$BL37+$AB$7*SIN(BJ37)</f>
        <v>1.7676138777887374</v>
      </c>
      <c r="BJ37">
        <f t="shared" ref="BJ37:BJ86" si="59">$BL37+$AB$7*SIN(BK37)</f>
        <v>1.7674287712871437</v>
      </c>
      <c r="BK37">
        <f t="shared" ref="BK37:BK86" si="60">$BL37+$AB$7*SIN(BL37)</f>
        <v>1.7717590231857634</v>
      </c>
      <c r="BL37">
        <f t="shared" ref="BL37:BL86" si="61">RADIANS($AB$9)+$AB$18*(AW37-AB$15)</f>
        <v>1.5553326326043582</v>
      </c>
    </row>
    <row r="38" spans="1:64" ht="12.95" customHeight="1" x14ac:dyDescent="0.2">
      <c r="A38" t="s">
        <v>333</v>
      </c>
      <c r="B38" t="s">
        <v>94</v>
      </c>
      <c r="C38" s="10">
        <v>40981.529300000002</v>
      </c>
      <c r="D38" s="10" t="s">
        <v>294</v>
      </c>
      <c r="E38">
        <f t="shared" si="16"/>
        <v>-25611.476068492557</v>
      </c>
      <c r="F38">
        <f t="shared" si="42"/>
        <v>-25611.5</v>
      </c>
      <c r="G38">
        <f t="shared" si="17"/>
        <v>1.0763150006823707E-2</v>
      </c>
      <c r="J38">
        <f t="shared" si="43"/>
        <v>1.0763150006823707E-2</v>
      </c>
      <c r="O38">
        <f t="shared" ca="1" si="40"/>
        <v>-0.10455099567129014</v>
      </c>
      <c r="P38">
        <f t="shared" si="37"/>
        <v>-9.1563114625954997E-2</v>
      </c>
      <c r="Q38" s="2">
        <f t="shared" si="18"/>
        <v>25963.029300000002</v>
      </c>
      <c r="R38">
        <f t="shared" si="44"/>
        <v>1.0470664433697457E-2</v>
      </c>
      <c r="S38" s="3">
        <v>1</v>
      </c>
      <c r="U38" s="37"/>
      <c r="Z38">
        <f t="shared" si="20"/>
        <v>-25611.5</v>
      </c>
      <c r="AA38" s="87">
        <f t="shared" si="21"/>
        <v>1.1370986312740514E-2</v>
      </c>
      <c r="AB38" s="87">
        <f t="shared" si="22"/>
        <v>-9.2170950931871803E-2</v>
      </c>
      <c r="AC38" s="87">
        <f t="shared" si="23"/>
        <v>0.1023262646327787</v>
      </c>
      <c r="AD38" s="87">
        <f t="shared" si="24"/>
        <v>-6.0783630591680626E-4</v>
      </c>
      <c r="AE38" s="87">
        <f t="shared" si="25"/>
        <v>3.6946497479058928E-7</v>
      </c>
      <c r="AF38">
        <f t="shared" si="26"/>
        <v>0.1023262646327787</v>
      </c>
      <c r="AG38" s="112"/>
      <c r="AH38">
        <f t="shared" si="27"/>
        <v>0.10293410093869551</v>
      </c>
      <c r="AI38">
        <f t="shared" si="28"/>
        <v>1.173096125251198</v>
      </c>
      <c r="AJ38">
        <f t="shared" si="29"/>
        <v>0.76005427082981314</v>
      </c>
      <c r="AK38">
        <f t="shared" si="30"/>
        <v>0.1299589030989351</v>
      </c>
      <c r="AL38">
        <f t="shared" si="31"/>
        <v>0.64400675067557656</v>
      </c>
      <c r="AM38">
        <f t="shared" si="32"/>
        <v>0.33361426917163567</v>
      </c>
      <c r="AN38" s="87">
        <f t="shared" si="41"/>
        <v>0.52322743885868428</v>
      </c>
      <c r="AO38" s="87">
        <f t="shared" si="41"/>
        <v>0.5232234808148899</v>
      </c>
      <c r="AP38" s="87">
        <f t="shared" si="41"/>
        <v>0.5232023706748461</v>
      </c>
      <c r="AQ38" s="87">
        <f t="shared" si="41"/>
        <v>0.5230897845455047</v>
      </c>
      <c r="AR38" s="87">
        <f t="shared" si="41"/>
        <v>0.52248945541045211</v>
      </c>
      <c r="AS38" s="87">
        <f t="shared" si="41"/>
        <v>0.519291886439053</v>
      </c>
      <c r="AT38" s="87">
        <f t="shared" si="41"/>
        <v>0.5023572318479862</v>
      </c>
      <c r="AU38" s="87">
        <f t="shared" si="34"/>
        <v>0.41507166180789601</v>
      </c>
      <c r="AW38">
        <v>-14000</v>
      </c>
      <c r="AX38">
        <f t="shared" si="47"/>
        <v>4.8005683454465028E-3</v>
      </c>
      <c r="AY38">
        <f t="shared" si="48"/>
        <v>4.8383466832573156E-2</v>
      </c>
      <c r="AZ38">
        <f t="shared" si="49"/>
        <v>-4.3582898487126653E-2</v>
      </c>
      <c r="BA38">
        <f t="shared" si="50"/>
        <v>0.8960451467139593</v>
      </c>
      <c r="BB38">
        <f t="shared" si="51"/>
        <v>-0.53486831954692071</v>
      </c>
      <c r="BC38">
        <f t="shared" si="52"/>
        <v>2.0717552659162144</v>
      </c>
      <c r="BD38">
        <f t="shared" si="53"/>
        <v>1.6876399861332991</v>
      </c>
      <c r="BE38">
        <f t="shared" si="54"/>
        <v>1.8696460381544366</v>
      </c>
      <c r="BF38">
        <f t="shared" si="55"/>
        <v>1.8696460283223379</v>
      </c>
      <c r="BG38">
        <f t="shared" si="56"/>
        <v>1.8696461826042654</v>
      </c>
      <c r="BH38">
        <f t="shared" si="57"/>
        <v>1.8696437616561308</v>
      </c>
      <c r="BI38">
        <f t="shared" si="58"/>
        <v>1.8696817482931807</v>
      </c>
      <c r="BJ38">
        <f t="shared" si="59"/>
        <v>1.8690851663383441</v>
      </c>
      <c r="BK38">
        <f t="shared" si="60"/>
        <v>1.8783249018687185</v>
      </c>
      <c r="BL38">
        <f t="shared" si="61"/>
        <v>1.6627878435355612</v>
      </c>
    </row>
    <row r="39" spans="1:64" ht="12.95" customHeight="1" x14ac:dyDescent="0.2">
      <c r="A39" s="55" t="s">
        <v>100</v>
      </c>
      <c r="B39" s="56" t="s">
        <v>64</v>
      </c>
      <c r="C39" s="55">
        <v>40981.529699999999</v>
      </c>
      <c r="D39" s="55" t="s">
        <v>101</v>
      </c>
      <c r="E39">
        <f t="shared" si="16"/>
        <v>-25611.475179105815</v>
      </c>
      <c r="F39">
        <f t="shared" si="42"/>
        <v>-25611.5</v>
      </c>
      <c r="G39">
        <f t="shared" si="17"/>
        <v>1.1163150003994815E-2</v>
      </c>
      <c r="J39">
        <f t="shared" si="43"/>
        <v>1.1163150003994815E-2</v>
      </c>
      <c r="O39">
        <f t="shared" ca="1" si="40"/>
        <v>-0.10455099567129014</v>
      </c>
      <c r="P39">
        <f t="shared" si="37"/>
        <v>-9.1563114625954997E-2</v>
      </c>
      <c r="Q39" s="2">
        <f t="shared" si="18"/>
        <v>25963.029699999999</v>
      </c>
      <c r="R39">
        <f t="shared" si="44"/>
        <v>1.0552685444822478E-2</v>
      </c>
      <c r="S39" s="3">
        <v>1</v>
      </c>
      <c r="U39" s="37"/>
      <c r="Z39">
        <f t="shared" si="20"/>
        <v>-25611.5</v>
      </c>
      <c r="AA39" s="87">
        <f t="shared" si="21"/>
        <v>1.1370986312740514E-2</v>
      </c>
      <c r="AB39" s="87">
        <f t="shared" si="22"/>
        <v>-9.1770950934700696E-2</v>
      </c>
      <c r="AC39" s="87">
        <f t="shared" si="23"/>
        <v>0.10272626462994981</v>
      </c>
      <c r="AD39" s="87">
        <f t="shared" si="24"/>
        <v>-2.0783630874569858E-4</v>
      </c>
      <c r="AE39" s="87">
        <f t="shared" si="25"/>
        <v>4.3195931233037345E-8</v>
      </c>
      <c r="AF39">
        <f t="shared" si="26"/>
        <v>0.10272626462994981</v>
      </c>
      <c r="AG39" s="112"/>
      <c r="AH39">
        <f t="shared" si="27"/>
        <v>0.10293410093869551</v>
      </c>
      <c r="AI39">
        <f t="shared" si="28"/>
        <v>1.173096125251198</v>
      </c>
      <c r="AJ39">
        <f t="shared" si="29"/>
        <v>0.76005427082981314</v>
      </c>
      <c r="AK39">
        <f t="shared" si="30"/>
        <v>0.1299589030989351</v>
      </c>
      <c r="AL39">
        <f t="shared" si="31"/>
        <v>0.64400675067557656</v>
      </c>
      <c r="AM39">
        <f t="shared" si="32"/>
        <v>0.33361426917163567</v>
      </c>
      <c r="AN39" s="87">
        <f t="shared" si="41"/>
        <v>0.52322743885868428</v>
      </c>
      <c r="AO39" s="87">
        <f t="shared" si="41"/>
        <v>0.5232234808148899</v>
      </c>
      <c r="AP39" s="87">
        <f t="shared" si="41"/>
        <v>0.5232023706748461</v>
      </c>
      <c r="AQ39" s="87">
        <f t="shared" si="41"/>
        <v>0.5230897845455047</v>
      </c>
      <c r="AR39" s="87">
        <f t="shared" si="41"/>
        <v>0.52248945541045211</v>
      </c>
      <c r="AS39" s="87">
        <f t="shared" si="41"/>
        <v>0.519291886439053</v>
      </c>
      <c r="AT39" s="87">
        <f t="shared" si="41"/>
        <v>0.5023572318479862</v>
      </c>
      <c r="AU39" s="87">
        <f t="shared" si="34"/>
        <v>0.41507166180789601</v>
      </c>
      <c r="AW39">
        <v>-13000</v>
      </c>
      <c r="AX39">
        <f t="shared" si="47"/>
        <v>2.195813820037619E-3</v>
      </c>
      <c r="AY39">
        <f t="shared" si="48"/>
        <v>5.7100537314829128E-2</v>
      </c>
      <c r="AZ39">
        <f t="shared" si="49"/>
        <v>-5.4904723494791509E-2</v>
      </c>
      <c r="BA39">
        <f t="shared" si="50"/>
        <v>0.87922975439251028</v>
      </c>
      <c r="BB39">
        <f t="shared" si="51"/>
        <v>-0.60940533635900385</v>
      </c>
      <c r="BC39">
        <f t="shared" si="52"/>
        <v>2.1627137231665028</v>
      </c>
      <c r="BD39">
        <f t="shared" si="53"/>
        <v>1.8773407393105879</v>
      </c>
      <c r="BE39">
        <f t="shared" si="54"/>
        <v>1.969701007493148</v>
      </c>
      <c r="BF39">
        <f t="shared" si="55"/>
        <v>1.969700948851433</v>
      </c>
      <c r="BG39">
        <f t="shared" si="56"/>
        <v>1.9697016463682027</v>
      </c>
      <c r="BH39">
        <f t="shared" si="57"/>
        <v>1.969693349645834</v>
      </c>
      <c r="BI39">
        <f t="shared" si="58"/>
        <v>1.9697920257292605</v>
      </c>
      <c r="BJ39">
        <f t="shared" si="59"/>
        <v>1.9686169329199408</v>
      </c>
      <c r="BK39">
        <f t="shared" si="60"/>
        <v>1.9824044493111468</v>
      </c>
      <c r="BL39">
        <f t="shared" si="61"/>
        <v>1.7702430544667644</v>
      </c>
    </row>
    <row r="40" spans="1:64" ht="12.95" customHeight="1" x14ac:dyDescent="0.2">
      <c r="A40" t="s">
        <v>359</v>
      </c>
      <c r="B40" s="3" t="s">
        <v>85</v>
      </c>
      <c r="C40" s="10">
        <v>42449.740400000002</v>
      </c>
      <c r="D40" s="10"/>
      <c r="E40">
        <f t="shared" si="16"/>
        <v>-22346.957330114339</v>
      </c>
      <c r="F40">
        <f t="shared" si="42"/>
        <v>-22347</v>
      </c>
      <c r="G40">
        <f t="shared" si="17"/>
        <v>1.9190700004401151E-2</v>
      </c>
      <c r="J40">
        <f t="shared" ref="J40:J50" si="62">+G40</f>
        <v>1.9190700004401151E-2</v>
      </c>
      <c r="O40">
        <f t="shared" ca="1" si="40"/>
        <v>-9.140480305847877E-2</v>
      </c>
      <c r="P40">
        <f t="shared" si="37"/>
        <v>-4.5011577922924415E-2</v>
      </c>
      <c r="Q40" s="2">
        <f t="shared" si="18"/>
        <v>27431.240400000002</v>
      </c>
      <c r="R40">
        <f t="shared" si="44"/>
        <v>4.1219324910575558E-3</v>
      </c>
      <c r="S40" s="3">
        <v>1</v>
      </c>
      <c r="U40" s="37"/>
      <c r="Z40">
        <f t="shared" si="20"/>
        <v>-22347</v>
      </c>
      <c r="AA40" s="87">
        <f t="shared" si="21"/>
        <v>2.1426854808073881E-2</v>
      </c>
      <c r="AB40" s="87">
        <f t="shared" si="22"/>
        <v>-4.7247732726597144E-2</v>
      </c>
      <c r="AC40" s="87">
        <f t="shared" si="23"/>
        <v>6.4202277927325566E-2</v>
      </c>
      <c r="AD40" s="87">
        <f t="shared" si="24"/>
        <v>-2.2361548036727297E-3</v>
      </c>
      <c r="AE40" s="87">
        <f t="shared" si="25"/>
        <v>5.0003883059886245E-6</v>
      </c>
      <c r="AF40">
        <f t="shared" si="26"/>
        <v>6.4202277927325566E-2</v>
      </c>
      <c r="AG40" s="112"/>
      <c r="AH40">
        <f t="shared" si="27"/>
        <v>6.6438432730998295E-2</v>
      </c>
      <c r="AI40">
        <f t="shared" si="28"/>
        <v>1.0924704061752379</v>
      </c>
      <c r="AJ40">
        <f t="shared" si="29"/>
        <v>0.36907257133601551</v>
      </c>
      <c r="AK40">
        <f t="shared" si="30"/>
        <v>0.19570592493188166</v>
      </c>
      <c r="AL40">
        <f t="shared" si="31"/>
        <v>1.129392428789403</v>
      </c>
      <c r="AM40">
        <f t="shared" si="32"/>
        <v>0.63351103753661164</v>
      </c>
      <c r="AN40" s="87">
        <f t="shared" si="41"/>
        <v>0.94075296066152403</v>
      </c>
      <c r="AO40" s="87">
        <f t="shared" si="41"/>
        <v>0.94075221477786564</v>
      </c>
      <c r="AP40" s="87">
        <f t="shared" si="41"/>
        <v>0.94074636608366802</v>
      </c>
      <c r="AQ40" s="87">
        <f t="shared" si="41"/>
        <v>0.94070050636998337</v>
      </c>
      <c r="AR40" s="87">
        <f t="shared" si="41"/>
        <v>0.94034101945405291</v>
      </c>
      <c r="AS40" s="87">
        <f t="shared" si="41"/>
        <v>0.93752916656238605</v>
      </c>
      <c r="AT40" s="87">
        <f t="shared" si="41"/>
        <v>0.91589450708276576</v>
      </c>
      <c r="AU40" s="87">
        <f t="shared" si="34"/>
        <v>0.76585919789280876</v>
      </c>
      <c r="AW40">
        <v>-12000</v>
      </c>
      <c r="AX40">
        <f t="shared" si="47"/>
        <v>-1.995219719990865E-4</v>
      </c>
      <c r="AY40">
        <f t="shared" si="48"/>
        <v>6.5288671274633198E-2</v>
      </c>
      <c r="AZ40">
        <f t="shared" si="49"/>
        <v>-6.5488193246632284E-2</v>
      </c>
      <c r="BA40">
        <f t="shared" si="50"/>
        <v>0.86396067948489785</v>
      </c>
      <c r="BB40">
        <f t="shared" si="51"/>
        <v>-0.67650811283299161</v>
      </c>
      <c r="BC40">
        <f t="shared" si="52"/>
        <v>2.2504140097545742</v>
      </c>
      <c r="BD40">
        <f t="shared" si="53"/>
        <v>2.0936852080379951</v>
      </c>
      <c r="BE40">
        <f t="shared" si="54"/>
        <v>2.0679478480001849</v>
      </c>
      <c r="BF40">
        <f t="shared" si="55"/>
        <v>2.0679476371345165</v>
      </c>
      <c r="BG40">
        <f t="shared" si="56"/>
        <v>2.0679496797850359</v>
      </c>
      <c r="BH40">
        <f t="shared" si="57"/>
        <v>2.067929892356386</v>
      </c>
      <c r="BI40">
        <f t="shared" si="58"/>
        <v>2.0681215454713708</v>
      </c>
      <c r="BJ40">
        <f t="shared" si="59"/>
        <v>2.0662624130941669</v>
      </c>
      <c r="BK40">
        <f t="shared" si="60"/>
        <v>2.0840366055341031</v>
      </c>
      <c r="BL40">
        <f t="shared" si="61"/>
        <v>1.8776982653979675</v>
      </c>
    </row>
    <row r="41" spans="1:64" ht="12.95" customHeight="1" x14ac:dyDescent="0.2">
      <c r="A41" t="s">
        <v>359</v>
      </c>
      <c r="B41" s="3" t="s">
        <v>94</v>
      </c>
      <c r="C41" s="10">
        <v>42451.766000000003</v>
      </c>
      <c r="D41" s="10"/>
      <c r="E41">
        <f t="shared" si="16"/>
        <v>-22342.453475623344</v>
      </c>
      <c r="F41">
        <f t="shared" si="42"/>
        <v>-22342.5</v>
      </c>
      <c r="G41">
        <f t="shared" si="17"/>
        <v>2.0924250005919021E-2</v>
      </c>
      <c r="J41">
        <f t="shared" si="62"/>
        <v>2.0924250005919021E-2</v>
      </c>
      <c r="O41">
        <f t="shared" ca="1" si="40"/>
        <v>-9.1386681488021537E-2</v>
      </c>
      <c r="P41">
        <f t="shared" si="37"/>
        <v>-4.4951298704872966E-2</v>
      </c>
      <c r="Q41" s="2">
        <f t="shared" si="18"/>
        <v>27433.266000000003</v>
      </c>
      <c r="R41">
        <f t="shared" si="44"/>
        <v>4.3395879179479275E-3</v>
      </c>
      <c r="S41" s="3">
        <v>1</v>
      </c>
      <c r="U41" s="37"/>
      <c r="Z41">
        <f t="shared" si="20"/>
        <v>-22342.5</v>
      </c>
      <c r="AA41" s="87">
        <f t="shared" si="21"/>
        <v>2.1429444703389769E-2</v>
      </c>
      <c r="AB41" s="87">
        <f t="shared" si="22"/>
        <v>-4.5456493402343714E-2</v>
      </c>
      <c r="AC41" s="87">
        <f t="shared" si="23"/>
        <v>6.5875548710791987E-2</v>
      </c>
      <c r="AD41" s="87">
        <f t="shared" si="24"/>
        <v>-5.051946974707483E-4</v>
      </c>
      <c r="AE41" s="87">
        <f t="shared" si="25"/>
        <v>2.5522168235256089E-7</v>
      </c>
      <c r="AF41">
        <f t="shared" si="26"/>
        <v>6.5875548710791987E-2</v>
      </c>
      <c r="AG41" s="112"/>
      <c r="AH41">
        <f t="shared" si="27"/>
        <v>6.6380743408262735E-2</v>
      </c>
      <c r="AI41">
        <f t="shared" si="28"/>
        <v>1.0923490286522075</v>
      </c>
      <c r="AJ41">
        <f t="shared" si="29"/>
        <v>0.3684961672041443</v>
      </c>
      <c r="AK41">
        <f t="shared" si="30"/>
        <v>0.19576322938348395</v>
      </c>
      <c r="AL41">
        <f t="shared" si="31"/>
        <v>1.1300125416018836</v>
      </c>
      <c r="AM41">
        <f t="shared" si="32"/>
        <v>0.63394561618914191</v>
      </c>
      <c r="AN41" s="87">
        <f t="shared" si="41"/>
        <v>0.94130715924855823</v>
      </c>
      <c r="AO41" s="87">
        <f t="shared" si="41"/>
        <v>0.94130641624341727</v>
      </c>
      <c r="AP41" s="87">
        <f t="shared" si="41"/>
        <v>0.94130058568817954</v>
      </c>
      <c r="AQ41" s="87">
        <f t="shared" si="41"/>
        <v>0.94125483341980221</v>
      </c>
      <c r="AR41" s="87">
        <f t="shared" si="41"/>
        <v>0.94089591583726762</v>
      </c>
      <c r="AS41" s="87">
        <f t="shared" si="41"/>
        <v>0.93808638143256706</v>
      </c>
      <c r="AT41" s="87">
        <f t="shared" si="41"/>
        <v>0.91645347928146359</v>
      </c>
      <c r="AU41" s="87">
        <f t="shared" si="34"/>
        <v>0.76634274634199917</v>
      </c>
      <c r="AW41">
        <v>-11000</v>
      </c>
      <c r="AX41">
        <f t="shared" si="47"/>
        <v>-2.3321196961991059E-3</v>
      </c>
      <c r="AY41">
        <f t="shared" si="48"/>
        <v>7.2947868711985317E-2</v>
      </c>
      <c r="AZ41">
        <f t="shared" si="49"/>
        <v>-7.5279988408184423E-2</v>
      </c>
      <c r="BA41">
        <f t="shared" si="50"/>
        <v>0.85018932621613874</v>
      </c>
      <c r="BB41">
        <f t="shared" si="51"/>
        <v>-0.73645387307600774</v>
      </c>
      <c r="BC41">
        <f t="shared" si="52"/>
        <v>2.3352166967113437</v>
      </c>
      <c r="BD41">
        <f t="shared" si="53"/>
        <v>2.3443572652178153</v>
      </c>
      <c r="BE41">
        <f t="shared" si="54"/>
        <v>2.1645582374044148</v>
      </c>
      <c r="BF41">
        <f t="shared" si="55"/>
        <v>2.1645576837560885</v>
      </c>
      <c r="BG41">
        <f t="shared" si="56"/>
        <v>2.164562255520424</v>
      </c>
      <c r="BH41">
        <f t="shared" si="57"/>
        <v>2.1645245031389035</v>
      </c>
      <c r="BI41">
        <f t="shared" si="58"/>
        <v>2.1648361887554359</v>
      </c>
      <c r="BJ41">
        <f t="shared" si="59"/>
        <v>2.162258568606954</v>
      </c>
      <c r="BK41">
        <f t="shared" si="60"/>
        <v>2.1832885424798438</v>
      </c>
      <c r="BL41">
        <f t="shared" si="61"/>
        <v>1.9851534763291707</v>
      </c>
    </row>
    <row r="42" spans="1:64" ht="12.95" customHeight="1" x14ac:dyDescent="0.2">
      <c r="A42" t="s">
        <v>359</v>
      </c>
      <c r="B42" s="3" t="s">
        <v>94</v>
      </c>
      <c r="C42" s="10">
        <v>42452.667200000004</v>
      </c>
      <c r="D42" s="10"/>
      <c r="E42">
        <f t="shared" si="16"/>
        <v>-22340.449687280492</v>
      </c>
      <c r="F42">
        <f t="shared" si="42"/>
        <v>-22340.5</v>
      </c>
      <c r="G42">
        <f t="shared" si="17"/>
        <v>2.2628050006460398E-2</v>
      </c>
      <c r="J42">
        <f t="shared" si="62"/>
        <v>2.2628050006460398E-2</v>
      </c>
      <c r="O42">
        <f t="shared" ca="1" si="40"/>
        <v>-9.1378627456707218E-2</v>
      </c>
      <c r="P42">
        <f t="shared" si="37"/>
        <v>-4.4924511379381929E-2</v>
      </c>
      <c r="Q42" s="2">
        <f t="shared" si="18"/>
        <v>27434.167200000004</v>
      </c>
      <c r="R42">
        <f t="shared" si="44"/>
        <v>4.5633485497879956E-3</v>
      </c>
      <c r="S42" s="3">
        <v>1</v>
      </c>
      <c r="U42" s="37"/>
      <c r="Z42">
        <f t="shared" si="20"/>
        <v>-22340.5</v>
      </c>
      <c r="AA42" s="87">
        <f t="shared" si="21"/>
        <v>2.1430587842835913E-2</v>
      </c>
      <c r="AB42" s="87">
        <f t="shared" si="22"/>
        <v>-4.3727049215757444E-2</v>
      </c>
      <c r="AC42" s="87">
        <f t="shared" si="23"/>
        <v>6.7552561385842327E-2</v>
      </c>
      <c r="AD42" s="87">
        <f t="shared" si="24"/>
        <v>1.1974621636244853E-3</v>
      </c>
      <c r="AE42" s="87">
        <f t="shared" si="25"/>
        <v>1.4339156333122337E-6</v>
      </c>
      <c r="AF42">
        <f t="shared" si="26"/>
        <v>6.7552561385842327E-2</v>
      </c>
      <c r="AG42" s="112"/>
      <c r="AH42">
        <f t="shared" si="27"/>
        <v>6.6355099222217842E-2</v>
      </c>
      <c r="AI42">
        <f t="shared" si="28"/>
        <v>1.0922950803449998</v>
      </c>
      <c r="AJ42">
        <f t="shared" si="29"/>
        <v>0.36823998321675599</v>
      </c>
      <c r="AK42">
        <f t="shared" si="30"/>
        <v>0.19578866978394541</v>
      </c>
      <c r="AL42">
        <f t="shared" si="31"/>
        <v>1.1302881030637537</v>
      </c>
      <c r="AM42">
        <f t="shared" si="32"/>
        <v>0.63413878608453345</v>
      </c>
      <c r="AN42" s="87">
        <f t="shared" ref="AN42:AT51" si="63">$AU42+$AB$7*SIN(AO42)</f>
        <v>0.94155344996526602</v>
      </c>
      <c r="AO42" s="87">
        <f t="shared" si="63"/>
        <v>0.94155270823710979</v>
      </c>
      <c r="AP42" s="87">
        <f t="shared" si="63"/>
        <v>0.94154688573358114</v>
      </c>
      <c r="AQ42" s="87">
        <f t="shared" si="63"/>
        <v>0.94150118118900827</v>
      </c>
      <c r="AR42" s="87">
        <f t="shared" si="63"/>
        <v>0.94114251666328386</v>
      </c>
      <c r="AS42" s="87">
        <f t="shared" si="63"/>
        <v>0.93833401377912762</v>
      </c>
      <c r="AT42" s="87">
        <f t="shared" si="63"/>
        <v>0.91670190010455443</v>
      </c>
      <c r="AU42" s="87">
        <f t="shared" si="34"/>
        <v>0.76655765676386156</v>
      </c>
      <c r="AW42">
        <v>-10000</v>
      </c>
      <c r="AX42">
        <f t="shared" si="47"/>
        <v>-4.1588971570871436E-3</v>
      </c>
      <c r="AY42">
        <f t="shared" si="48"/>
        <v>8.0078129626885555E-2</v>
      </c>
      <c r="AZ42">
        <f t="shared" si="49"/>
        <v>-8.4237026783972699E-2</v>
      </c>
      <c r="BA42">
        <f t="shared" si="50"/>
        <v>0.83786160263940024</v>
      </c>
      <c r="BB42">
        <f t="shared" si="51"/>
        <v>-0.78953662299424088</v>
      </c>
      <c r="BC42">
        <f t="shared" si="52"/>
        <v>2.4174569531382466</v>
      </c>
      <c r="BD42">
        <f t="shared" si="53"/>
        <v>2.6401558732446389</v>
      </c>
      <c r="BE42">
        <f t="shared" si="54"/>
        <v>2.2596980218102587</v>
      </c>
      <c r="BF42">
        <f t="shared" si="55"/>
        <v>2.2596968558702275</v>
      </c>
      <c r="BG42">
        <f t="shared" si="56"/>
        <v>2.2597053294564153</v>
      </c>
      <c r="BH42">
        <f t="shared" si="57"/>
        <v>2.2596437448324385</v>
      </c>
      <c r="BI42">
        <f t="shared" si="58"/>
        <v>2.2600912268607511</v>
      </c>
      <c r="BJ42">
        <f t="shared" si="59"/>
        <v>2.2568342044559815</v>
      </c>
      <c r="BK42">
        <f t="shared" si="60"/>
        <v>2.2802548891487939</v>
      </c>
      <c r="BL42">
        <f t="shared" si="61"/>
        <v>2.0926086872603737</v>
      </c>
    </row>
    <row r="43" spans="1:64" ht="12.95" customHeight="1" x14ac:dyDescent="0.2">
      <c r="A43" t="s">
        <v>359</v>
      </c>
      <c r="B43" s="3" t="s">
        <v>85</v>
      </c>
      <c r="C43" s="10">
        <v>42453.788699999997</v>
      </c>
      <c r="D43" s="10"/>
      <c r="E43">
        <f t="shared" si="16"/>
        <v>-22337.956069186286</v>
      </c>
      <c r="F43">
        <f t="shared" si="42"/>
        <v>-22338</v>
      </c>
      <c r="G43">
        <f t="shared" si="17"/>
        <v>1.9757800000661518E-2</v>
      </c>
      <c r="J43">
        <f t="shared" si="62"/>
        <v>1.9757800000661518E-2</v>
      </c>
      <c r="O43">
        <f t="shared" ca="1" si="40"/>
        <v>-9.1368559917564304E-2</v>
      </c>
      <c r="P43">
        <f t="shared" si="37"/>
        <v>-4.4891030197786064E-2</v>
      </c>
      <c r="Q43" s="2">
        <f t="shared" si="18"/>
        <v>27435.288699999997</v>
      </c>
      <c r="R43">
        <f t="shared" si="44"/>
        <v>4.1794712460277083E-3</v>
      </c>
      <c r="S43" s="3">
        <v>1</v>
      </c>
      <c r="U43" s="37"/>
      <c r="Z43">
        <f t="shared" si="20"/>
        <v>-22338</v>
      </c>
      <c r="AA43" s="87">
        <f t="shared" si="21"/>
        <v>2.143200991347341E-2</v>
      </c>
      <c r="AB43" s="87">
        <f t="shared" si="22"/>
        <v>-4.6565240110597955E-2</v>
      </c>
      <c r="AC43" s="87">
        <f t="shared" si="23"/>
        <v>6.4648830198447582E-2</v>
      </c>
      <c r="AD43" s="87">
        <f t="shared" si="24"/>
        <v>-1.6742099128118915E-3</v>
      </c>
      <c r="AE43" s="87">
        <f t="shared" si="25"/>
        <v>2.802978832157601E-6</v>
      </c>
      <c r="AF43">
        <f t="shared" si="26"/>
        <v>6.4648830198447582E-2</v>
      </c>
      <c r="AG43" s="112"/>
      <c r="AH43">
        <f t="shared" si="27"/>
        <v>6.6323040111259474E-2</v>
      </c>
      <c r="AI43">
        <f t="shared" si="28"/>
        <v>1.0922276426014306</v>
      </c>
      <c r="AJ43">
        <f t="shared" si="29"/>
        <v>0.36791974950555317</v>
      </c>
      <c r="AK43">
        <f t="shared" si="30"/>
        <v>0.19582044584731084</v>
      </c>
      <c r="AL43">
        <f t="shared" si="31"/>
        <v>1.1306325166139541</v>
      </c>
      <c r="AM43">
        <f t="shared" si="32"/>
        <v>0.63438026908757561</v>
      </c>
      <c r="AN43" s="87">
        <f t="shared" si="63"/>
        <v>0.94186129625479609</v>
      </c>
      <c r="AO43" s="87">
        <f t="shared" si="63"/>
        <v>0.94186055612083242</v>
      </c>
      <c r="AP43" s="87">
        <f t="shared" si="63"/>
        <v>0.94185474367323618</v>
      </c>
      <c r="AQ43" s="87">
        <f t="shared" si="63"/>
        <v>0.94180909875767649</v>
      </c>
      <c r="AR43" s="87">
        <f t="shared" si="63"/>
        <v>0.94145075056961725</v>
      </c>
      <c r="AS43" s="87">
        <f t="shared" si="63"/>
        <v>0.93864353802088707</v>
      </c>
      <c r="AT43" s="87">
        <f t="shared" si="63"/>
        <v>0.91701241638140529</v>
      </c>
      <c r="AU43" s="87">
        <f t="shared" si="34"/>
        <v>0.76682629479118958</v>
      </c>
      <c r="AW43">
        <v>-9000</v>
      </c>
      <c r="AX43">
        <f t="shared" si="47"/>
        <v>-5.6453025736272894E-3</v>
      </c>
      <c r="AY43">
        <f t="shared" si="48"/>
        <v>8.6679454019333857E-2</v>
      </c>
      <c r="AZ43">
        <f t="shared" si="49"/>
        <v>-9.2324756592961146E-2</v>
      </c>
      <c r="BA43">
        <f t="shared" si="50"/>
        <v>0.82692205012776587</v>
      </c>
      <c r="BB43">
        <f t="shared" si="51"/>
        <v>-0.83604940024678776</v>
      </c>
      <c r="BC43">
        <f t="shared" si="52"/>
        <v>2.4974460611174703</v>
      </c>
      <c r="BD43">
        <f t="shared" si="53"/>
        <v>2.9967757033391624</v>
      </c>
      <c r="BE43">
        <f t="shared" si="54"/>
        <v>2.3535268352685592</v>
      </c>
      <c r="BF43">
        <f t="shared" si="55"/>
        <v>2.3535247594967061</v>
      </c>
      <c r="BG43">
        <f t="shared" si="56"/>
        <v>2.3535383580295313</v>
      </c>
      <c r="BH43">
        <f t="shared" si="57"/>
        <v>2.3534492696683769</v>
      </c>
      <c r="BI43">
        <f t="shared" si="58"/>
        <v>2.3540327711680034</v>
      </c>
      <c r="BJ43">
        <f t="shared" si="59"/>
        <v>2.350204767083822</v>
      </c>
      <c r="BK43">
        <f t="shared" si="60"/>
        <v>2.3750566400051754</v>
      </c>
      <c r="BL43">
        <f t="shared" si="61"/>
        <v>2.2000638981915772</v>
      </c>
    </row>
    <row r="44" spans="1:64" ht="12.95" customHeight="1" x14ac:dyDescent="0.2">
      <c r="A44" t="s">
        <v>359</v>
      </c>
      <c r="B44" s="3" t="s">
        <v>85</v>
      </c>
      <c r="C44" s="10">
        <v>42454.6878</v>
      </c>
      <c r="D44" s="10"/>
      <c r="E44">
        <f t="shared" si="16"/>
        <v>-22335.956950123855</v>
      </c>
      <c r="F44">
        <f t="shared" si="42"/>
        <v>-22336</v>
      </c>
      <c r="G44">
        <f t="shared" si="17"/>
        <v>1.9361600003321655E-2</v>
      </c>
      <c r="J44">
        <f t="shared" si="62"/>
        <v>1.9361600003321655E-2</v>
      </c>
      <c r="O44">
        <f t="shared" ca="1" si="40"/>
        <v>-9.1360505886249971E-2</v>
      </c>
      <c r="P44">
        <f t="shared" si="37"/>
        <v>-4.4864247632723758E-2</v>
      </c>
      <c r="Q44" s="2">
        <f t="shared" si="18"/>
        <v>27436.1878</v>
      </c>
      <c r="R44">
        <f t="shared" si="44"/>
        <v>4.1249595045685199E-3</v>
      </c>
      <c r="S44" s="3">
        <v>1</v>
      </c>
      <c r="U44" s="37"/>
      <c r="Z44">
        <f t="shared" si="20"/>
        <v>-22336</v>
      </c>
      <c r="AA44" s="87">
        <f t="shared" si="21"/>
        <v>2.1433142089717624E-2</v>
      </c>
      <c r="AB44" s="87">
        <f t="shared" si="22"/>
        <v>-4.6935789719119728E-2</v>
      </c>
      <c r="AC44" s="87">
        <f t="shared" si="23"/>
        <v>6.4225847636045413E-2</v>
      </c>
      <c r="AD44" s="87">
        <f t="shared" si="24"/>
        <v>-2.0715420863959694E-3</v>
      </c>
      <c r="AE44" s="87">
        <f t="shared" si="25"/>
        <v>4.2912866157097655E-6</v>
      </c>
      <c r="AF44">
        <f t="shared" si="26"/>
        <v>6.4225847636045413E-2</v>
      </c>
      <c r="AG44" s="112"/>
      <c r="AH44">
        <f t="shared" si="27"/>
        <v>6.6297389722441383E-2</v>
      </c>
      <c r="AI44">
        <f t="shared" si="28"/>
        <v>1.0921736905263295</v>
      </c>
      <c r="AJ44">
        <f t="shared" si="29"/>
        <v>0.3676635595882467</v>
      </c>
      <c r="AK44">
        <f t="shared" si="30"/>
        <v>0.19584584715130735</v>
      </c>
      <c r="AL44">
        <f t="shared" si="31"/>
        <v>1.1309080168330143</v>
      </c>
      <c r="AM44">
        <f t="shared" si="32"/>
        <v>0.63457347200500758</v>
      </c>
      <c r="AN44" s="87">
        <f t="shared" si="63"/>
        <v>0.94210755960087678</v>
      </c>
      <c r="AO44" s="87">
        <f t="shared" si="63"/>
        <v>0.94210682074063645</v>
      </c>
      <c r="AP44" s="87">
        <f t="shared" si="63"/>
        <v>0.94210101633081966</v>
      </c>
      <c r="AQ44" s="87">
        <f t="shared" si="63"/>
        <v>0.94205541909783563</v>
      </c>
      <c r="AR44" s="87">
        <f t="shared" si="63"/>
        <v>0.94169732399297934</v>
      </c>
      <c r="AS44" s="87">
        <f t="shared" si="63"/>
        <v>0.93889114445951583</v>
      </c>
      <c r="AT44" s="87">
        <f t="shared" si="63"/>
        <v>0.91726082159939026</v>
      </c>
      <c r="AU44" s="87">
        <f t="shared" si="34"/>
        <v>0.76704120521305197</v>
      </c>
      <c r="AW44">
        <v>-8000</v>
      </c>
      <c r="AX44">
        <f t="shared" si="47"/>
        <v>-6.7638859206332891E-3</v>
      </c>
      <c r="AY44">
        <f t="shared" si="48"/>
        <v>9.2751841889330236E-2</v>
      </c>
      <c r="AZ44">
        <f t="shared" si="49"/>
        <v>-9.9515727809963525E-2</v>
      </c>
      <c r="BA44">
        <f t="shared" si="50"/>
        <v>0.8173167011448379</v>
      </c>
      <c r="BB44">
        <f t="shared" si="51"/>
        <v>-0.87627227033430888</v>
      </c>
      <c r="BC44">
        <f t="shared" si="52"/>
        <v>2.575473454154217</v>
      </c>
      <c r="BD44">
        <f t="shared" si="53"/>
        <v>3.4379638268102184</v>
      </c>
      <c r="BE44">
        <f t="shared" si="54"/>
        <v>2.4461981080625765</v>
      </c>
      <c r="BF44">
        <f t="shared" si="55"/>
        <v>2.4461948838180638</v>
      </c>
      <c r="BG44">
        <f t="shared" si="56"/>
        <v>2.4462142844026182</v>
      </c>
      <c r="BH44">
        <f t="shared" si="57"/>
        <v>2.4460975445070026</v>
      </c>
      <c r="BI44">
        <f t="shared" si="58"/>
        <v>2.4467998364985246</v>
      </c>
      <c r="BJ44">
        <f t="shared" si="59"/>
        <v>2.4425687034124124</v>
      </c>
      <c r="BK44">
        <f t="shared" si="60"/>
        <v>2.4678397592433954</v>
      </c>
      <c r="BL44">
        <f t="shared" si="61"/>
        <v>2.3075191091227802</v>
      </c>
    </row>
    <row r="45" spans="1:64" ht="12.95" customHeight="1" x14ac:dyDescent="0.2">
      <c r="A45" t="s">
        <v>359</v>
      </c>
      <c r="B45" s="3" t="s">
        <v>85</v>
      </c>
      <c r="C45" s="10">
        <v>42455.588300000003</v>
      </c>
      <c r="D45" s="10"/>
      <c r="E45">
        <f t="shared" si="16"/>
        <v>-22333.954718207806</v>
      </c>
      <c r="F45">
        <f t="shared" si="42"/>
        <v>-22334</v>
      </c>
      <c r="G45">
        <f t="shared" si="17"/>
        <v>2.0365400006994605E-2</v>
      </c>
      <c r="J45">
        <f t="shared" si="62"/>
        <v>2.0365400006994605E-2</v>
      </c>
      <c r="O45">
        <f t="shared" ca="1" si="40"/>
        <v>-9.1352451854935651E-2</v>
      </c>
      <c r="P45">
        <f t="shared" si="37"/>
        <v>-4.4837467183407503E-2</v>
      </c>
      <c r="Q45" s="2">
        <f t="shared" si="18"/>
        <v>27437.088300000003</v>
      </c>
      <c r="R45">
        <f t="shared" si="44"/>
        <v>4.2514138898492159E-3</v>
      </c>
      <c r="S45" s="3">
        <v>1</v>
      </c>
      <c r="U45" s="37"/>
      <c r="Z45">
        <f t="shared" si="20"/>
        <v>-22334</v>
      </c>
      <c r="AA45" s="87">
        <f t="shared" si="21"/>
        <v>2.143426939698781E-2</v>
      </c>
      <c r="AB45" s="87">
        <f t="shared" si="22"/>
        <v>-4.5906336573400708E-2</v>
      </c>
      <c r="AC45" s="87">
        <f t="shared" si="23"/>
        <v>6.5202867190402108E-2</v>
      </c>
      <c r="AD45" s="87">
        <f t="shared" si="24"/>
        <v>-1.0688693899932045E-3</v>
      </c>
      <c r="AE45" s="87">
        <f t="shared" si="25"/>
        <v>1.142481772864445E-6</v>
      </c>
      <c r="AF45">
        <f t="shared" si="26"/>
        <v>6.5202867190402108E-2</v>
      </c>
      <c r="AG45" s="112"/>
      <c r="AH45">
        <f t="shared" si="27"/>
        <v>6.6271736580395313E-2</v>
      </c>
      <c r="AI45">
        <f t="shared" si="28"/>
        <v>1.0921197367864757</v>
      </c>
      <c r="AJ45">
        <f t="shared" si="29"/>
        <v>0.36740736707971244</v>
      </c>
      <c r="AK45">
        <f t="shared" si="30"/>
        <v>0.19587123108319723</v>
      </c>
      <c r="AL45">
        <f t="shared" si="31"/>
        <v>1.131183489833864</v>
      </c>
      <c r="AM45">
        <f t="shared" si="32"/>
        <v>0.63476668960951255</v>
      </c>
      <c r="AN45" s="87">
        <f t="shared" si="63"/>
        <v>0.94235381078162272</v>
      </c>
      <c r="AO45" s="87">
        <f t="shared" si="63"/>
        <v>0.94235307319365691</v>
      </c>
      <c r="AP45" s="87">
        <f t="shared" si="63"/>
        <v>0.94234727681542374</v>
      </c>
      <c r="AQ45" s="87">
        <f t="shared" si="63"/>
        <v>0.9423017272466373</v>
      </c>
      <c r="AR45" s="87">
        <f t="shared" si="63"/>
        <v>0.94194388523637906</v>
      </c>
      <c r="AS45" s="87">
        <f t="shared" si="63"/>
        <v>0.9391387393813414</v>
      </c>
      <c r="AT45" s="87">
        <f t="shared" si="63"/>
        <v>0.91750921987925849</v>
      </c>
      <c r="AU45" s="87">
        <f t="shared" si="34"/>
        <v>0.76725611563491436</v>
      </c>
      <c r="AW45">
        <v>-7000</v>
      </c>
      <c r="AX45">
        <f t="shared" si="47"/>
        <v>-7.4931171034612054E-3</v>
      </c>
      <c r="AY45">
        <f t="shared" si="48"/>
        <v>9.8295293236874706E-2</v>
      </c>
      <c r="AZ45">
        <f t="shared" si="49"/>
        <v>-0.10578841034033591</v>
      </c>
      <c r="BA45">
        <f t="shared" si="50"/>
        <v>0.80899501315450728</v>
      </c>
      <c r="BB45">
        <f t="shared" si="51"/>
        <v>-0.91046444828467032</v>
      </c>
      <c r="BC45">
        <f t="shared" si="52"/>
        <v>2.651809025786664</v>
      </c>
      <c r="BD45">
        <f t="shared" si="53"/>
        <v>4.0014769499216332</v>
      </c>
      <c r="BE45">
        <f t="shared" si="54"/>
        <v>2.5378593450275182</v>
      </c>
      <c r="BF45">
        <f t="shared" si="55"/>
        <v>2.5378548918072825</v>
      </c>
      <c r="BG45">
        <f t="shared" si="56"/>
        <v>2.5378798833297682</v>
      </c>
      <c r="BH45">
        <f t="shared" si="57"/>
        <v>2.5377396250471156</v>
      </c>
      <c r="BI45">
        <f t="shared" si="58"/>
        <v>2.5385266119507945</v>
      </c>
      <c r="BJ45">
        <f t="shared" si="59"/>
        <v>2.5341052932333037</v>
      </c>
      <c r="BK45">
        <f t="shared" si="60"/>
        <v>2.5587734970157134</v>
      </c>
      <c r="BL45">
        <f t="shared" si="61"/>
        <v>2.4149743200539833</v>
      </c>
    </row>
    <row r="46" spans="1:64" ht="12.95" customHeight="1" x14ac:dyDescent="0.2">
      <c r="A46" t="s">
        <v>359</v>
      </c>
      <c r="B46" s="3" t="s">
        <v>94</v>
      </c>
      <c r="C46" s="10">
        <v>42456.713900000002</v>
      </c>
      <c r="D46" s="10"/>
      <c r="E46">
        <f t="shared" si="16"/>
        <v>-22331.451983899424</v>
      </c>
      <c r="F46">
        <f t="shared" si="42"/>
        <v>-22331.5</v>
      </c>
      <c r="G46">
        <f t="shared" si="17"/>
        <v>2.159514999948442E-2</v>
      </c>
      <c r="J46">
        <f t="shared" si="62"/>
        <v>2.159514999948442E-2</v>
      </c>
      <c r="O46">
        <f t="shared" ca="1" si="40"/>
        <v>-9.1342384315792738E-2</v>
      </c>
      <c r="P46">
        <f t="shared" si="37"/>
        <v>-4.4803994597030133E-2</v>
      </c>
      <c r="Q46" s="2">
        <f t="shared" si="18"/>
        <v>27438.213900000002</v>
      </c>
      <c r="R46">
        <f t="shared" si="44"/>
        <v>4.4088464031488478E-3</v>
      </c>
      <c r="S46" s="3">
        <v>1</v>
      </c>
      <c r="U46" s="37"/>
      <c r="Z46">
        <f t="shared" si="20"/>
        <v>-22331.5</v>
      </c>
      <c r="AA46" s="87">
        <f t="shared" si="21"/>
        <v>2.1435671687417487E-2</v>
      </c>
      <c r="AB46" s="87">
        <f t="shared" si="22"/>
        <v>-4.4644516284963201E-2</v>
      </c>
      <c r="AC46" s="87">
        <f t="shared" si="23"/>
        <v>6.6399144596514553E-2</v>
      </c>
      <c r="AD46" s="87">
        <f t="shared" si="24"/>
        <v>1.5947831206693242E-4</v>
      </c>
      <c r="AE46" s="87">
        <f t="shared" si="25"/>
        <v>2.5433332019717882E-8</v>
      </c>
      <c r="AF46">
        <f t="shared" si="26"/>
        <v>6.6399144596514553E-2</v>
      </c>
      <c r="AG46" s="112"/>
      <c r="AH46">
        <f t="shared" si="27"/>
        <v>6.6239666284447621E-2</v>
      </c>
      <c r="AI46">
        <f t="shared" si="28"/>
        <v>1.0920522922798432</v>
      </c>
      <c r="AJ46">
        <f t="shared" si="29"/>
        <v>0.36708712284162298</v>
      </c>
      <c r="AK46">
        <f t="shared" si="30"/>
        <v>0.19590293657238295</v>
      </c>
      <c r="AL46">
        <f t="shared" si="31"/>
        <v>1.1315277928100895</v>
      </c>
      <c r="AM46">
        <f t="shared" si="32"/>
        <v>0.63500823227879233</v>
      </c>
      <c r="AN46" s="87">
        <f t="shared" si="63"/>
        <v>0.94266160764948292</v>
      </c>
      <c r="AO46" s="87">
        <f t="shared" si="63"/>
        <v>0.94266087164982304</v>
      </c>
      <c r="AP46" s="87">
        <f t="shared" si="63"/>
        <v>0.94265508530235254</v>
      </c>
      <c r="AQ46" s="87">
        <f t="shared" si="63"/>
        <v>0.94260959528791799</v>
      </c>
      <c r="AR46" s="87">
        <f t="shared" si="63"/>
        <v>0.94225206966161834</v>
      </c>
      <c r="AS46" s="87">
        <f t="shared" si="63"/>
        <v>0.93944821683609092</v>
      </c>
      <c r="AT46" s="87">
        <f t="shared" si="63"/>
        <v>0.91781970797001089</v>
      </c>
      <c r="AU46" s="87">
        <f t="shared" si="34"/>
        <v>0.76752475366224238</v>
      </c>
      <c r="AW46">
        <v>-6000</v>
      </c>
      <c r="AX46">
        <f t="shared" si="47"/>
        <v>-7.8164191573771025E-3</v>
      </c>
      <c r="AY46">
        <f t="shared" si="48"/>
        <v>0.10330980806196725</v>
      </c>
      <c r="AZ46">
        <f t="shared" si="49"/>
        <v>-0.11112622721934436</v>
      </c>
      <c r="BA46">
        <f t="shared" si="50"/>
        <v>0.80191114424003207</v>
      </c>
      <c r="BB46">
        <f t="shared" si="51"/>
        <v>-0.93885932274811379</v>
      </c>
      <c r="BC46">
        <f t="shared" si="52"/>
        <v>2.7267055472313961</v>
      </c>
      <c r="BD46">
        <f t="shared" si="53"/>
        <v>4.7512414241975556</v>
      </c>
      <c r="BE46">
        <f t="shared" si="54"/>
        <v>2.6286525890552195</v>
      </c>
      <c r="BF46">
        <f t="shared" si="55"/>
        <v>2.6286470634002708</v>
      </c>
      <c r="BG46">
        <f t="shared" si="56"/>
        <v>2.6286763621405407</v>
      </c>
      <c r="BH46">
        <f t="shared" si="57"/>
        <v>2.6285210055962676</v>
      </c>
      <c r="BI46">
        <f t="shared" si="58"/>
        <v>2.6293446285838433</v>
      </c>
      <c r="BJ46">
        <f t="shared" si="59"/>
        <v>2.6249738163822376</v>
      </c>
      <c r="BK46">
        <f t="shared" si="60"/>
        <v>2.6480484370443538</v>
      </c>
      <c r="BL46">
        <f t="shared" si="61"/>
        <v>2.5224295309851863</v>
      </c>
    </row>
    <row r="47" spans="1:64" ht="12.95" customHeight="1" x14ac:dyDescent="0.2">
      <c r="A47" t="s">
        <v>359</v>
      </c>
      <c r="B47" s="3" t="s">
        <v>94</v>
      </c>
      <c r="C47" s="10">
        <v>42457.612800000003</v>
      </c>
      <c r="D47" s="10"/>
      <c r="E47">
        <f t="shared" si="16"/>
        <v>-22329.45330953037</v>
      </c>
      <c r="F47">
        <f t="shared" si="42"/>
        <v>-22329.5</v>
      </c>
      <c r="G47">
        <f t="shared" si="17"/>
        <v>2.0998949999921024E-2</v>
      </c>
      <c r="J47">
        <f t="shared" si="62"/>
        <v>2.0998949999921024E-2</v>
      </c>
      <c r="O47">
        <f t="shared" ca="1" si="40"/>
        <v>-9.1334330284478404E-2</v>
      </c>
      <c r="P47">
        <f t="shared" si="37"/>
        <v>-4.4777218908142624E-2</v>
      </c>
      <c r="Q47" s="2">
        <f t="shared" si="18"/>
        <v>27439.112800000003</v>
      </c>
      <c r="R47">
        <f t="shared" si="44"/>
        <v>4.3265043962221186E-3</v>
      </c>
      <c r="S47" s="3">
        <v>1</v>
      </c>
      <c r="U47" s="37"/>
      <c r="Z47">
        <f t="shared" si="20"/>
        <v>-22329.5</v>
      </c>
      <c r="AA47" s="87">
        <f t="shared" si="21"/>
        <v>2.1436788047503805E-2</v>
      </c>
      <c r="AB47" s="87">
        <f t="shared" si="22"/>
        <v>-4.5215056955725405E-2</v>
      </c>
      <c r="AC47" s="87">
        <f t="shared" si="23"/>
        <v>6.5776168908063648E-2</v>
      </c>
      <c r="AD47" s="87">
        <f t="shared" si="24"/>
        <v>-4.3783804758278089E-4</v>
      </c>
      <c r="AE47" s="87">
        <f t="shared" si="25"/>
        <v>1.917021559111015E-7</v>
      </c>
      <c r="AF47">
        <f t="shared" si="26"/>
        <v>6.5776168908063648E-2</v>
      </c>
      <c r="AG47" s="112"/>
      <c r="AH47">
        <f t="shared" si="27"/>
        <v>6.6214006955646429E-2</v>
      </c>
      <c r="AI47">
        <f t="shared" si="28"/>
        <v>1.0919983348164768</v>
      </c>
      <c r="AJ47">
        <f t="shared" si="29"/>
        <v>0.36683092460239186</v>
      </c>
      <c r="AK47">
        <f t="shared" si="30"/>
        <v>0.19592828142627147</v>
      </c>
      <c r="AL47">
        <f t="shared" si="31"/>
        <v>1.1318032045718223</v>
      </c>
      <c r="AM47">
        <f t="shared" si="32"/>
        <v>0.63520148295309919</v>
      </c>
      <c r="AN47" s="87">
        <f t="shared" si="63"/>
        <v>0.94290783145685886</v>
      </c>
      <c r="AO47" s="87">
        <f t="shared" si="63"/>
        <v>0.9429070967262142</v>
      </c>
      <c r="AP47" s="87">
        <f t="shared" si="63"/>
        <v>0.94290131839637692</v>
      </c>
      <c r="AQ47" s="87">
        <f t="shared" si="63"/>
        <v>0.94285587600466736</v>
      </c>
      <c r="AR47" s="87">
        <f t="shared" si="63"/>
        <v>0.94249860349785242</v>
      </c>
      <c r="AS47" s="87">
        <f t="shared" si="63"/>
        <v>0.93969578584024338</v>
      </c>
      <c r="AT47" s="87">
        <f t="shared" si="63"/>
        <v>0.91806809063346195</v>
      </c>
      <c r="AU47" s="87">
        <f t="shared" si="34"/>
        <v>0.76773966408410477</v>
      </c>
      <c r="AW47">
        <v>-5000</v>
      </c>
      <c r="AX47">
        <f t="shared" si="47"/>
        <v>-7.7213865882226618E-3</v>
      </c>
      <c r="AY47">
        <f t="shared" si="48"/>
        <v>0.10779538636460788</v>
      </c>
      <c r="AZ47">
        <f t="shared" si="49"/>
        <v>-0.11551677295283054</v>
      </c>
      <c r="BA47">
        <f t="shared" si="50"/>
        <v>0.79602476915683251</v>
      </c>
      <c r="BB47">
        <f t="shared" si="51"/>
        <v>-0.96166147721977291</v>
      </c>
      <c r="BC47">
        <f t="shared" si="52"/>
        <v>2.8004010956176257</v>
      </c>
      <c r="BD47">
        <f t="shared" si="53"/>
        <v>5.8048338506329697</v>
      </c>
      <c r="BE47">
        <f t="shared" si="54"/>
        <v>2.7187150085763894</v>
      </c>
      <c r="BF47">
        <f t="shared" si="55"/>
        <v>2.7187088325795341</v>
      </c>
      <c r="BG47">
        <f t="shared" si="56"/>
        <v>2.7187401214762446</v>
      </c>
      <c r="BH47">
        <f t="shared" si="57"/>
        <v>2.7185816008178123</v>
      </c>
      <c r="BI47">
        <f t="shared" si="58"/>
        <v>2.7193846063440645</v>
      </c>
      <c r="BJ47">
        <f t="shared" si="59"/>
        <v>2.7153138858238139</v>
      </c>
      <c r="BK47">
        <f t="shared" si="60"/>
        <v>2.7358742981398807</v>
      </c>
      <c r="BL47">
        <f t="shared" si="61"/>
        <v>2.6298847419163893</v>
      </c>
    </row>
    <row r="48" spans="1:64" ht="12.95" customHeight="1" x14ac:dyDescent="0.2">
      <c r="A48" t="s">
        <v>359</v>
      </c>
      <c r="B48" s="3" t="s">
        <v>85</v>
      </c>
      <c r="C48" s="10">
        <v>42458.735099999998</v>
      </c>
      <c r="D48" s="10"/>
      <c r="E48">
        <f t="shared" si="16"/>
        <v>-22326.957912662667</v>
      </c>
      <c r="F48">
        <f t="shared" si="42"/>
        <v>-22327</v>
      </c>
      <c r="G48">
        <f t="shared" si="17"/>
        <v>1.8928700003016274E-2</v>
      </c>
      <c r="J48">
        <f t="shared" si="62"/>
        <v>1.8928700003016274E-2</v>
      </c>
      <c r="O48">
        <f t="shared" ca="1" si="40"/>
        <v>-9.1324262745335505E-2</v>
      </c>
      <c r="P48">
        <f t="shared" si="37"/>
        <v>-4.4743752272301124E-2</v>
      </c>
      <c r="Q48" s="2">
        <f t="shared" si="18"/>
        <v>27440.235099999998</v>
      </c>
      <c r="R48">
        <f t="shared" si="44"/>
        <v>4.0541811787525714E-3</v>
      </c>
      <c r="S48" s="3">
        <v>1</v>
      </c>
      <c r="U48" s="37"/>
      <c r="Z48">
        <f t="shared" si="20"/>
        <v>-22327</v>
      </c>
      <c r="AA48" s="87">
        <f t="shared" si="21"/>
        <v>2.1438176660882005E-2</v>
      </c>
      <c r="AB48" s="87">
        <f t="shared" si="22"/>
        <v>-4.7253228930166855E-2</v>
      </c>
      <c r="AC48" s="87">
        <f t="shared" si="23"/>
        <v>6.3672452275317398E-2</v>
      </c>
      <c r="AD48" s="87">
        <f t="shared" si="24"/>
        <v>-2.5094766578657307E-3</v>
      </c>
      <c r="AE48" s="87">
        <f t="shared" si="25"/>
        <v>6.297473096372958E-6</v>
      </c>
      <c r="AF48">
        <f t="shared" si="26"/>
        <v>6.3672452275317398E-2</v>
      </c>
      <c r="AG48" s="112"/>
      <c r="AH48">
        <f t="shared" si="27"/>
        <v>6.6181928933183129E-2</v>
      </c>
      <c r="AI48">
        <f t="shared" si="28"/>
        <v>1.0919308856746373</v>
      </c>
      <c r="AJ48">
        <f t="shared" si="29"/>
        <v>0.36651067328703846</v>
      </c>
      <c r="AK48">
        <f t="shared" si="30"/>
        <v>0.19595993807595866</v>
      </c>
      <c r="AL48">
        <f t="shared" si="31"/>
        <v>1.1321474310007722</v>
      </c>
      <c r="AM48">
        <f t="shared" si="32"/>
        <v>0.63544306698031217</v>
      </c>
      <c r="AN48" s="87">
        <f t="shared" si="63"/>
        <v>0.94321559410682942</v>
      </c>
      <c r="AO48" s="87">
        <f t="shared" si="63"/>
        <v>0.94321486096041751</v>
      </c>
      <c r="AP48" s="87">
        <f t="shared" si="63"/>
        <v>0.94320909264389585</v>
      </c>
      <c r="AQ48" s="87">
        <f t="shared" si="63"/>
        <v>0.94316370975459241</v>
      </c>
      <c r="AR48" s="87">
        <f t="shared" si="63"/>
        <v>0.94280675366219302</v>
      </c>
      <c r="AS48" s="87">
        <f t="shared" si="63"/>
        <v>0.94000523089369525</v>
      </c>
      <c r="AT48" s="87">
        <f t="shared" si="63"/>
        <v>0.91837855919880085</v>
      </c>
      <c r="AU48" s="87">
        <f t="shared" si="34"/>
        <v>0.76800830211143278</v>
      </c>
      <c r="AW48">
        <v>-4000</v>
      </c>
      <c r="AX48">
        <f t="shared" si="47"/>
        <v>-7.199162305635734E-3</v>
      </c>
      <c r="AY48">
        <f t="shared" si="48"/>
        <v>0.11175202814479659</v>
      </c>
      <c r="AZ48">
        <f t="shared" si="49"/>
        <v>-0.11895119045043233</v>
      </c>
      <c r="BA48">
        <f t="shared" si="50"/>
        <v>0.7913015821041246</v>
      </c>
      <c r="BB48">
        <f t="shared" si="51"/>
        <v>-0.97904504957657756</v>
      </c>
      <c r="BC48">
        <f t="shared" si="52"/>
        <v>2.8731214362059956</v>
      </c>
      <c r="BD48">
        <f t="shared" si="53"/>
        <v>7.4047891045259995</v>
      </c>
      <c r="BE48">
        <f t="shared" si="54"/>
        <v>2.8081795640569314</v>
      </c>
      <c r="BF48">
        <f t="shared" si="55"/>
        <v>2.8081733865966969</v>
      </c>
      <c r="BG48">
        <f t="shared" si="56"/>
        <v>2.8082035893437252</v>
      </c>
      <c r="BH48">
        <f t="shared" si="57"/>
        <v>2.8080559195163715</v>
      </c>
      <c r="BI48">
        <f t="shared" si="58"/>
        <v>2.8087778475771228</v>
      </c>
      <c r="BJ48">
        <f t="shared" si="59"/>
        <v>2.8052467649378592</v>
      </c>
      <c r="BK48">
        <f t="shared" si="60"/>
        <v>2.8224775149864509</v>
      </c>
      <c r="BL48">
        <f t="shared" si="61"/>
        <v>2.7373399528475924</v>
      </c>
    </row>
    <row r="49" spans="1:64" ht="12.95" customHeight="1" x14ac:dyDescent="0.2">
      <c r="A49" t="s">
        <v>359</v>
      </c>
      <c r="B49" s="3" t="s">
        <v>85</v>
      </c>
      <c r="C49" s="10">
        <v>42459.6351</v>
      </c>
      <c r="D49" s="10"/>
      <c r="E49">
        <f t="shared" si="16"/>
        <v>-22324.956792480054</v>
      </c>
      <c r="F49">
        <f t="shared" si="42"/>
        <v>-22325</v>
      </c>
      <c r="G49">
        <f t="shared" si="17"/>
        <v>1.9432500004768372E-2</v>
      </c>
      <c r="J49">
        <f t="shared" si="62"/>
        <v>1.9432500004768372E-2</v>
      </c>
      <c r="O49">
        <f t="shared" ca="1" si="40"/>
        <v>-9.1316208714021171E-2</v>
      </c>
      <c r="P49">
        <f t="shared" si="37"/>
        <v>-4.4716981343842305E-2</v>
      </c>
      <c r="Q49" s="2">
        <f t="shared" si="18"/>
        <v>27441.1351</v>
      </c>
      <c r="R49">
        <f t="shared" si="44"/>
        <v>4.1151559572957493E-3</v>
      </c>
      <c r="S49" s="3">
        <v>1</v>
      </c>
      <c r="U49" s="37"/>
      <c r="Z49">
        <f t="shared" si="20"/>
        <v>-22325</v>
      </c>
      <c r="AA49" s="87">
        <f t="shared" si="21"/>
        <v>2.1439282084868755E-2</v>
      </c>
      <c r="AB49" s="87">
        <f t="shared" si="22"/>
        <v>-4.6723763423942688E-2</v>
      </c>
      <c r="AC49" s="87">
        <f t="shared" si="23"/>
        <v>6.4149481348610676E-2</v>
      </c>
      <c r="AD49" s="87">
        <f t="shared" si="24"/>
        <v>-2.0067820801003833E-3</v>
      </c>
      <c r="AE49" s="87">
        <f t="shared" si="25"/>
        <v>4.0271743170120212E-6</v>
      </c>
      <c r="AF49">
        <f t="shared" si="26"/>
        <v>6.4149481348610676E-2</v>
      </c>
      <c r="AG49" s="112"/>
      <c r="AH49">
        <f t="shared" si="27"/>
        <v>6.615626342871106E-2</v>
      </c>
      <c r="AI49">
        <f t="shared" si="28"/>
        <v>1.0918769245184445</v>
      </c>
      <c r="AJ49">
        <f t="shared" si="29"/>
        <v>0.36625446945484552</v>
      </c>
      <c r="AK49">
        <f t="shared" si="30"/>
        <v>0.19598524386465646</v>
      </c>
      <c r="AL49">
        <f t="shared" si="31"/>
        <v>1.13242278152599</v>
      </c>
      <c r="AM49">
        <f t="shared" si="32"/>
        <v>0.63563635075751612</v>
      </c>
      <c r="AN49" s="87">
        <f t="shared" si="63"/>
        <v>0.94346179053895551</v>
      </c>
      <c r="AO49" s="87">
        <f t="shared" si="63"/>
        <v>0.9434610586583011</v>
      </c>
      <c r="AP49" s="87">
        <f t="shared" si="63"/>
        <v>0.94345529834544783</v>
      </c>
      <c r="AQ49" s="87">
        <f t="shared" si="63"/>
        <v>0.94340996303722879</v>
      </c>
      <c r="AR49" s="87">
        <f t="shared" si="63"/>
        <v>0.94305326008815915</v>
      </c>
      <c r="AS49" s="87">
        <f t="shared" si="63"/>
        <v>0.94025277397344831</v>
      </c>
      <c r="AT49" s="87">
        <f t="shared" si="63"/>
        <v>0.91862692623800823</v>
      </c>
      <c r="AU49" s="87">
        <f t="shared" si="34"/>
        <v>0.76822321253329517</v>
      </c>
      <c r="AW49">
        <v>-3000</v>
      </c>
      <c r="AX49">
        <f t="shared" si="47"/>
        <v>-6.2439507064131899E-3</v>
      </c>
      <c r="AY49">
        <f t="shared" si="48"/>
        <v>0.11517973340253337</v>
      </c>
      <c r="AZ49">
        <f t="shared" si="49"/>
        <v>-0.12142368410894656</v>
      </c>
      <c r="BA49">
        <f t="shared" si="50"/>
        <v>0.78771359217755998</v>
      </c>
      <c r="BB49">
        <f t="shared" si="51"/>
        <v>-0.99115295877460796</v>
      </c>
      <c r="BC49">
        <f t="shared" si="52"/>
        <v>2.9450823299225108</v>
      </c>
      <c r="BD49">
        <f t="shared" si="53"/>
        <v>10.144809521914091</v>
      </c>
      <c r="BE49">
        <f t="shared" si="54"/>
        <v>2.8971757201899355</v>
      </c>
      <c r="BF49">
        <f t="shared" si="55"/>
        <v>2.8971703133986035</v>
      </c>
      <c r="BG49">
        <f t="shared" si="56"/>
        <v>2.8971960576465294</v>
      </c>
      <c r="BH49">
        <f t="shared" si="57"/>
        <v>2.8970734758295014</v>
      </c>
      <c r="BI49">
        <f t="shared" si="58"/>
        <v>2.8976571183765181</v>
      </c>
      <c r="BJ49">
        <f t="shared" si="59"/>
        <v>2.8948774878160801</v>
      </c>
      <c r="BK49">
        <f t="shared" si="60"/>
        <v>2.9080986261008328</v>
      </c>
      <c r="BL49">
        <f t="shared" si="61"/>
        <v>2.8447951637787958</v>
      </c>
    </row>
    <row r="50" spans="1:64" ht="12.95" customHeight="1" x14ac:dyDescent="0.2">
      <c r="A50" t="s">
        <v>359</v>
      </c>
      <c r="B50" s="3" t="s">
        <v>94</v>
      </c>
      <c r="C50" s="10">
        <v>42461.661699999997</v>
      </c>
      <c r="D50" s="10"/>
      <c r="E50">
        <f t="shared" si="16"/>
        <v>-22320.450714522201</v>
      </c>
      <c r="F50">
        <f t="shared" si="42"/>
        <v>-22320.5</v>
      </c>
      <c r="G50">
        <f t="shared" si="17"/>
        <v>2.2166049995576032E-2</v>
      </c>
      <c r="J50">
        <f t="shared" si="62"/>
        <v>2.2166049995576032E-2</v>
      </c>
      <c r="O50">
        <f t="shared" ca="1" si="40"/>
        <v>-9.1298087143563939E-2</v>
      </c>
      <c r="P50">
        <f t="shared" si="37"/>
        <v>-4.4656754490506545E-2</v>
      </c>
      <c r="Q50" s="2">
        <f t="shared" si="18"/>
        <v>27443.161699999997</v>
      </c>
      <c r="R50">
        <f t="shared" si="44"/>
        <v>4.4652871993852176E-3</v>
      </c>
      <c r="S50" s="3">
        <v>1</v>
      </c>
      <c r="U50" s="37"/>
      <c r="Z50">
        <f t="shared" si="20"/>
        <v>-22320.5</v>
      </c>
      <c r="AA50" s="87">
        <f t="shared" si="21"/>
        <v>2.1441751534015813E-2</v>
      </c>
      <c r="AB50" s="87">
        <f t="shared" si="22"/>
        <v>-4.3932456028946326E-2</v>
      </c>
      <c r="AC50" s="87">
        <f t="shared" si="23"/>
        <v>6.6822804486082577E-2</v>
      </c>
      <c r="AD50" s="87">
        <f t="shared" si="24"/>
        <v>7.2429846156021882E-4</v>
      </c>
      <c r="AE50" s="87">
        <f t="shared" si="25"/>
        <v>5.2460826141849974E-7</v>
      </c>
      <c r="AF50">
        <f t="shared" si="26"/>
        <v>6.6822804486082577E-2</v>
      </c>
      <c r="AG50" s="112"/>
      <c r="AH50">
        <f t="shared" si="27"/>
        <v>6.6098506024522358E-2</v>
      </c>
      <c r="AI50">
        <f t="shared" si="28"/>
        <v>1.0917555059613717</v>
      </c>
      <c r="AJ50">
        <f t="shared" si="29"/>
        <v>0.36567800194673228</v>
      </c>
      <c r="AK50">
        <f t="shared" si="30"/>
        <v>0.19604211842721311</v>
      </c>
      <c r="AL50">
        <f t="shared" si="31"/>
        <v>1.1330422207022779</v>
      </c>
      <c r="AM50">
        <f t="shared" si="32"/>
        <v>0.63607129309726551</v>
      </c>
      <c r="AN50" s="87">
        <f t="shared" si="63"/>
        <v>0.94401568802370805</v>
      </c>
      <c r="AO50" s="87">
        <f t="shared" si="63"/>
        <v>0.94401495898571652</v>
      </c>
      <c r="AP50" s="87">
        <f t="shared" si="63"/>
        <v>0.94400921665840387</v>
      </c>
      <c r="AQ50" s="87">
        <f t="shared" si="63"/>
        <v>0.94396398833971151</v>
      </c>
      <c r="AR50" s="87">
        <f t="shared" si="63"/>
        <v>0.94360785500034772</v>
      </c>
      <c r="AS50" s="87">
        <f t="shared" si="63"/>
        <v>0.94080970376584561</v>
      </c>
      <c r="AT50" s="87">
        <f t="shared" si="63"/>
        <v>0.91918572667529386</v>
      </c>
      <c r="AU50" s="87">
        <f t="shared" si="34"/>
        <v>0.76870676098248558</v>
      </c>
      <c r="AW50">
        <v>-2000</v>
      </c>
      <c r="AX50">
        <f t="shared" si="47"/>
        <v>-4.8526488883048197E-3</v>
      </c>
      <c r="AY50">
        <f t="shared" si="48"/>
        <v>0.11807850213781827</v>
      </c>
      <c r="AZ50">
        <f t="shared" si="49"/>
        <v>-0.12293115102612309</v>
      </c>
      <c r="BA50">
        <f t="shared" si="50"/>
        <v>0.78523928681875499</v>
      </c>
      <c r="BB50">
        <f t="shared" si="51"/>
        <v>-0.99809666894385374</v>
      </c>
      <c r="BC50">
        <f t="shared" si="52"/>
        <v>3.0164917566038221</v>
      </c>
      <c r="BD50">
        <f t="shared" si="53"/>
        <v>15.966240011894225</v>
      </c>
      <c r="BE50">
        <f t="shared" si="54"/>
        <v>2.9858301797034286</v>
      </c>
      <c r="BF50">
        <f t="shared" si="55"/>
        <v>2.9858262925632224</v>
      </c>
      <c r="BG50">
        <f t="shared" si="56"/>
        <v>2.9858444710431189</v>
      </c>
      <c r="BH50">
        <f t="shared" si="57"/>
        <v>2.9857594576790025</v>
      </c>
      <c r="BI50">
        <f t="shared" si="58"/>
        <v>2.9861570208891126</v>
      </c>
      <c r="BJ50">
        <f t="shared" si="59"/>
        <v>2.9842976108973525</v>
      </c>
      <c r="BK50">
        <f t="shared" si="60"/>
        <v>2.9929894990964332</v>
      </c>
      <c r="BL50">
        <f t="shared" si="61"/>
        <v>2.9522503747099988</v>
      </c>
    </row>
    <row r="51" spans="1:64" ht="12.95" customHeight="1" x14ac:dyDescent="0.2">
      <c r="A51" t="s">
        <v>335</v>
      </c>
      <c r="B51" t="s">
        <v>94</v>
      </c>
      <c r="C51" s="10">
        <v>45377.820800000001</v>
      </c>
      <c r="D51" s="10" t="s">
        <v>294</v>
      </c>
      <c r="E51">
        <f t="shared" si="16"/>
        <v>-15836.467569290447</v>
      </c>
      <c r="F51">
        <f t="shared" si="42"/>
        <v>-15836.5</v>
      </c>
      <c r="G51">
        <f t="shared" si="17"/>
        <v>1.45856500021182E-2</v>
      </c>
      <c r="J51">
        <f>G51</f>
        <v>1.45856500021182E-2</v>
      </c>
      <c r="O51">
        <f t="shared" ca="1" si="40"/>
        <v>-6.5186917622513565E-2</v>
      </c>
      <c r="P51">
        <f t="shared" si="37"/>
        <v>3.0996890296430379E-2</v>
      </c>
      <c r="Q51" s="2">
        <f t="shared" si="18"/>
        <v>30359.320800000001</v>
      </c>
      <c r="R51">
        <f t="shared" si="44"/>
        <v>2.693288079976557E-4</v>
      </c>
      <c r="S51" s="3">
        <v>1</v>
      </c>
      <c r="U51" s="37"/>
      <c r="Z51">
        <f t="shared" si="20"/>
        <v>-15836.5</v>
      </c>
      <c r="AA51" s="87">
        <f t="shared" si="21"/>
        <v>9.9011640832012901E-3</v>
      </c>
      <c r="AB51" s="87">
        <f t="shared" si="22"/>
        <v>3.5681376215347289E-2</v>
      </c>
      <c r="AC51" s="87">
        <f t="shared" si="23"/>
        <v>-1.6411240294312179E-2</v>
      </c>
      <c r="AD51" s="87">
        <f t="shared" si="24"/>
        <v>4.68448591891691E-3</v>
      </c>
      <c r="AE51" s="87">
        <f t="shared" si="25"/>
        <v>2.1944408324530806E-5</v>
      </c>
      <c r="AF51">
        <f t="shared" si="26"/>
        <v>-1.6411240294312179E-2</v>
      </c>
      <c r="AG51" s="112"/>
      <c r="AH51">
        <f t="shared" si="27"/>
        <v>-2.1095726213229089E-2</v>
      </c>
      <c r="AI51">
        <f t="shared" si="28"/>
        <v>0.93106496380160231</v>
      </c>
      <c r="AJ51">
        <f t="shared" si="29"/>
        <v>-0.37788901703066125</v>
      </c>
      <c r="AK51">
        <f t="shared" si="30"/>
        <v>0.20518173860259201</v>
      </c>
      <c r="AL51">
        <f t="shared" si="31"/>
        <v>1.8949185594745868</v>
      </c>
      <c r="AM51">
        <f t="shared" si="32"/>
        <v>1.3909001252886795</v>
      </c>
      <c r="AN51" s="87">
        <f t="shared" si="63"/>
        <v>1.6805951773879171</v>
      </c>
      <c r="AO51" s="87">
        <f t="shared" si="63"/>
        <v>1.6805951773871224</v>
      </c>
      <c r="AP51" s="87">
        <f t="shared" si="63"/>
        <v>1.6805951774206351</v>
      </c>
      <c r="AQ51" s="87">
        <f t="shared" si="63"/>
        <v>1.6805951760076971</v>
      </c>
      <c r="AR51" s="87">
        <f t="shared" si="63"/>
        <v>1.680595235578852</v>
      </c>
      <c r="AS51" s="87">
        <f t="shared" si="63"/>
        <v>1.6805927239597447</v>
      </c>
      <c r="AT51" s="87">
        <f t="shared" si="63"/>
        <v>1.6806985683986226</v>
      </c>
      <c r="AU51" s="87">
        <f t="shared" si="34"/>
        <v>1.4654463486604068</v>
      </c>
      <c r="AW51">
        <v>-1000</v>
      </c>
      <c r="AX51">
        <f t="shared" si="47"/>
        <v>-3.0245823326598004E-3</v>
      </c>
      <c r="AY51">
        <f t="shared" si="48"/>
        <v>0.12044833435065122</v>
      </c>
      <c r="AZ51">
        <f t="shared" si="49"/>
        <v>-0.12347291668331102</v>
      </c>
      <c r="BA51">
        <f t="shared" si="50"/>
        <v>0.78386371544578903</v>
      </c>
      <c r="BB51">
        <f t="shared" si="51"/>
        <v>-0.99995626702038831</v>
      </c>
      <c r="BC51">
        <f t="shared" si="52"/>
        <v>3.0875520578483773</v>
      </c>
      <c r="BD51">
        <f t="shared" si="53"/>
        <v>37.000207304843428</v>
      </c>
      <c r="BE51">
        <f t="shared" si="54"/>
        <v>3.0742676228173291</v>
      </c>
      <c r="BF51">
        <f t="shared" si="55"/>
        <v>3.0742658272408754</v>
      </c>
      <c r="BG51">
        <f t="shared" si="56"/>
        <v>3.0742741415599526</v>
      </c>
      <c r="BH51">
        <f t="shared" si="57"/>
        <v>3.074235642518643</v>
      </c>
      <c r="BI51">
        <f t="shared" si="58"/>
        <v>3.0744139095767289</v>
      </c>
      <c r="BJ51">
        <f t="shared" si="59"/>
        <v>3.0735884386488532</v>
      </c>
      <c r="BK51">
        <f t="shared" si="60"/>
        <v>3.0774104252603522</v>
      </c>
      <c r="BL51">
        <f t="shared" si="61"/>
        <v>3.0597055856412023</v>
      </c>
    </row>
    <row r="52" spans="1:64" ht="12.95" customHeight="1" x14ac:dyDescent="0.2">
      <c r="A52" t="s">
        <v>176</v>
      </c>
      <c r="B52" t="s">
        <v>94</v>
      </c>
      <c r="C52" s="10">
        <v>45377.821000000004</v>
      </c>
      <c r="D52" s="10" t="s">
        <v>284</v>
      </c>
      <c r="E52">
        <f t="shared" si="16"/>
        <v>-15836.467124597069</v>
      </c>
      <c r="F52">
        <f t="shared" si="42"/>
        <v>-15836.5</v>
      </c>
      <c r="G52">
        <f t="shared" si="17"/>
        <v>1.4785650004341733E-2</v>
      </c>
      <c r="J52">
        <f>G52</f>
        <v>1.4785650004341733E-2</v>
      </c>
      <c r="O52">
        <f t="shared" ca="1" si="40"/>
        <v>-6.5186917622513565E-2</v>
      </c>
      <c r="P52">
        <f t="shared" si="37"/>
        <v>3.0996890296430379E-2</v>
      </c>
      <c r="Q52" s="2">
        <f t="shared" si="18"/>
        <v>30359.321000000004</v>
      </c>
      <c r="R52">
        <f t="shared" si="44"/>
        <v>2.6280431180783839E-4</v>
      </c>
      <c r="S52" s="3">
        <v>1</v>
      </c>
      <c r="U52" s="37"/>
      <c r="Z52">
        <f t="shared" si="20"/>
        <v>-15836.5</v>
      </c>
      <c r="AA52" s="87">
        <f t="shared" si="21"/>
        <v>9.9011640832012901E-3</v>
      </c>
      <c r="AB52" s="87">
        <f t="shared" si="22"/>
        <v>3.5881376217570822E-2</v>
      </c>
      <c r="AC52" s="87">
        <f t="shared" si="23"/>
        <v>-1.6211240292088647E-2</v>
      </c>
      <c r="AD52" s="87">
        <f t="shared" si="24"/>
        <v>4.8844859211404426E-3</v>
      </c>
      <c r="AE52" s="87">
        <f t="shared" si="25"/>
        <v>2.3858202713819198E-5</v>
      </c>
      <c r="AF52">
        <f t="shared" si="26"/>
        <v>-1.6211240292088647E-2</v>
      </c>
      <c r="AG52" s="112"/>
      <c r="AH52">
        <f t="shared" si="27"/>
        <v>-2.1095726213229089E-2</v>
      </c>
      <c r="AI52">
        <f t="shared" si="28"/>
        <v>0.93106496380160231</v>
      </c>
      <c r="AJ52">
        <f t="shared" si="29"/>
        <v>-0.37788901703066125</v>
      </c>
      <c r="AK52">
        <f t="shared" si="30"/>
        <v>0.20518173860259201</v>
      </c>
      <c r="AL52">
        <f t="shared" si="31"/>
        <v>1.8949185594745868</v>
      </c>
      <c r="AM52">
        <f t="shared" si="32"/>
        <v>1.3909001252886795</v>
      </c>
      <c r="AN52" s="87">
        <f t="shared" ref="AN52:AT61" si="64">$AU52+$AB$7*SIN(AO52)</f>
        <v>1.6805951773879171</v>
      </c>
      <c r="AO52" s="87">
        <f t="shared" si="64"/>
        <v>1.6805951773871224</v>
      </c>
      <c r="AP52" s="87">
        <f t="shared" si="64"/>
        <v>1.6805951774206351</v>
      </c>
      <c r="AQ52" s="87">
        <f t="shared" si="64"/>
        <v>1.6805951760076971</v>
      </c>
      <c r="AR52" s="87">
        <f t="shared" si="64"/>
        <v>1.680595235578852</v>
      </c>
      <c r="AS52" s="87">
        <f t="shared" si="64"/>
        <v>1.6805927239597447</v>
      </c>
      <c r="AT52" s="87">
        <f t="shared" si="64"/>
        <v>1.6806985683986226</v>
      </c>
      <c r="AU52" s="87">
        <f t="shared" si="34"/>
        <v>1.4654463486604068</v>
      </c>
      <c r="AW52">
        <v>0</v>
      </c>
      <c r="AX52">
        <f t="shared" si="47"/>
        <v>-7.6133538635804465E-4</v>
      </c>
      <c r="AY52">
        <f t="shared" si="48"/>
        <v>0.12228923004103226</v>
      </c>
      <c r="AZ52">
        <f t="shared" si="49"/>
        <v>-0.1230505654273903</v>
      </c>
      <c r="BA52">
        <f t="shared" si="50"/>
        <v>0.78357852802281047</v>
      </c>
      <c r="BB52">
        <f t="shared" si="51"/>
        <v>-0.9967807093329315</v>
      </c>
      <c r="BC52">
        <f t="shared" si="52"/>
        <v>-3.1247232939896716</v>
      </c>
      <c r="BD52">
        <f t="shared" si="53"/>
        <v>-118.55533452171186</v>
      </c>
      <c r="BE52">
        <f t="shared" si="54"/>
        <v>3.162611443734809</v>
      </c>
      <c r="BF52">
        <f t="shared" si="55"/>
        <v>3.1626120120595282</v>
      </c>
      <c r="BG52">
        <f t="shared" si="56"/>
        <v>3.1626093858441791</v>
      </c>
      <c r="BH52">
        <f t="shared" si="57"/>
        <v>3.1626215215256286</v>
      </c>
      <c r="BI52">
        <f t="shared" si="58"/>
        <v>3.1625654428433077</v>
      </c>
      <c r="BJ52">
        <f t="shared" si="59"/>
        <v>3.1628245815950105</v>
      </c>
      <c r="BK52">
        <f t="shared" si="60"/>
        <v>3.1616271169590049</v>
      </c>
      <c r="BL52">
        <f t="shared" si="61"/>
        <v>3.1671607965724053</v>
      </c>
    </row>
    <row r="53" spans="1:64" ht="12.95" customHeight="1" x14ac:dyDescent="0.2">
      <c r="A53" t="s">
        <v>180</v>
      </c>
      <c r="B53" t="s">
        <v>85</v>
      </c>
      <c r="C53" s="10">
        <v>45767.918799999999</v>
      </c>
      <c r="D53" s="10" t="s">
        <v>284</v>
      </c>
      <c r="E53">
        <f t="shared" si="16"/>
        <v>-14969.097590406716</v>
      </c>
      <c r="F53">
        <f t="shared" si="42"/>
        <v>-14969</v>
      </c>
      <c r="O53">
        <f t="shared" ca="1" si="40"/>
        <v>-6.1693481539923933E-2</v>
      </c>
      <c r="P53">
        <f t="shared" si="37"/>
        <v>3.9432030407110172E-2</v>
      </c>
      <c r="Q53" s="2">
        <f t="shared" si="18"/>
        <v>30749.418799999999</v>
      </c>
      <c r="S53" s="3"/>
      <c r="U53" s="37">
        <f>+C53-(C$7+F53*C$8)</f>
        <v>-4.3891100001928862E-2</v>
      </c>
      <c r="Z53">
        <f t="shared" si="20"/>
        <v>-14969</v>
      </c>
      <c r="AA53" s="87">
        <f t="shared" si="21"/>
        <v>7.4625559940224573E-3</v>
      </c>
      <c r="AB53" s="87">
        <f>IF(R53&lt;&gt;0,U53-AH53, -9999)</f>
        <v>-9999</v>
      </c>
      <c r="AC53" s="87">
        <f>+U53-P53</f>
        <v>-8.3323130409039034E-2</v>
      </c>
      <c r="AD53" s="87">
        <f>IF(R53&lt;&gt;0,U53-AA53, -9999)</f>
        <v>-9999</v>
      </c>
      <c r="AE53" s="87">
        <f t="shared" si="25"/>
        <v>0</v>
      </c>
      <c r="AF53">
        <f>IF(R53&lt;&gt;0,U53-P53, -9999)</f>
        <v>-9999</v>
      </c>
      <c r="AG53" s="112"/>
      <c r="AH53">
        <f t="shared" si="27"/>
        <v>-3.1969474413087715E-2</v>
      </c>
      <c r="AI53">
        <f t="shared" si="28"/>
        <v>0.91384971942461923</v>
      </c>
      <c r="AJ53">
        <f t="shared" si="29"/>
        <v>-0.45532759091908737</v>
      </c>
      <c r="AK53">
        <f t="shared" si="30"/>
        <v>0.19856916736603383</v>
      </c>
      <c r="AL53">
        <f t="shared" si="31"/>
        <v>1.9801434985051343</v>
      </c>
      <c r="AM53">
        <f t="shared" si="32"/>
        <v>1.5239150887331507</v>
      </c>
      <c r="AN53" s="87">
        <f t="shared" si="64"/>
        <v>1.7708011711130691</v>
      </c>
      <c r="AO53" s="87">
        <f t="shared" si="64"/>
        <v>1.7708011704469553</v>
      </c>
      <c r="AP53" s="87">
        <f t="shared" si="64"/>
        <v>1.7708011859367325</v>
      </c>
      <c r="AQ53" s="87">
        <f t="shared" si="64"/>
        <v>1.7708008257380021</v>
      </c>
      <c r="AR53" s="87">
        <f t="shared" si="64"/>
        <v>1.7708092016208439</v>
      </c>
      <c r="AS53" s="87">
        <f t="shared" si="64"/>
        <v>1.7706143433637858</v>
      </c>
      <c r="AT53" s="87">
        <f t="shared" si="64"/>
        <v>1.7751000832299113</v>
      </c>
      <c r="AU53" s="87">
        <f t="shared" si="34"/>
        <v>1.5586637441432254</v>
      </c>
      <c r="AW53">
        <v>1000</v>
      </c>
      <c r="AX53">
        <f t="shared" si="47"/>
        <v>1.9333296709852787E-3</v>
      </c>
      <c r="AY53">
        <f t="shared" si="48"/>
        <v>0.12360118920896138</v>
      </c>
      <c r="AZ53">
        <f t="shared" si="49"/>
        <v>-0.1216678595379761</v>
      </c>
      <c r="BA53">
        <f t="shared" si="50"/>
        <v>0.78438199007911891</v>
      </c>
      <c r="BB53">
        <f t="shared" si="51"/>
        <v>-0.98858815260469901</v>
      </c>
      <c r="BC53">
        <f t="shared" si="52"/>
        <v>-3.0537664368434689</v>
      </c>
      <c r="BD53">
        <f t="shared" si="53"/>
        <v>-22.757603989872749</v>
      </c>
      <c r="BE53">
        <f t="shared" si="54"/>
        <v>3.250984481813501</v>
      </c>
      <c r="BF53">
        <f t="shared" si="55"/>
        <v>3.250987327317489</v>
      </c>
      <c r="BG53">
        <f t="shared" si="56"/>
        <v>3.2509741021682359</v>
      </c>
      <c r="BH53">
        <f t="shared" si="57"/>
        <v>3.2510355693237631</v>
      </c>
      <c r="BI53">
        <f t="shared" si="58"/>
        <v>3.2507498890154221</v>
      </c>
      <c r="BJ53">
        <f t="shared" si="59"/>
        <v>3.2520777188409435</v>
      </c>
      <c r="BK53">
        <f t="shared" si="60"/>
        <v>3.2459076425088025</v>
      </c>
      <c r="BL53">
        <f t="shared" si="61"/>
        <v>3.2746160075036084</v>
      </c>
    </row>
    <row r="54" spans="1:64" ht="12.95" customHeight="1" x14ac:dyDescent="0.2">
      <c r="A54" t="s">
        <v>107</v>
      </c>
      <c r="B54" s="3" t="s">
        <v>85</v>
      </c>
      <c r="C54" s="10">
        <v>45768.418799999999</v>
      </c>
      <c r="D54" s="10"/>
      <c r="E54">
        <f t="shared" ref="E54:E74" si="65">+(C54-C$7)/C$8</f>
        <v>-14967.985856971934</v>
      </c>
      <c r="F54">
        <f t="shared" ref="F54:F74" si="66">ROUND(2*E54,0)/2</f>
        <v>-14968</v>
      </c>
      <c r="G54">
        <f>+C54-(C$7+F54*C$8)</f>
        <v>6.3607999982195906E-3</v>
      </c>
      <c r="J54">
        <f>+G54</f>
        <v>6.3607999982195906E-3</v>
      </c>
      <c r="O54">
        <f t="shared" ca="1" si="40"/>
        <v>-6.1689454524266767E-2</v>
      </c>
      <c r="P54">
        <f t="shared" si="37"/>
        <v>3.9441524220875657E-2</v>
      </c>
      <c r="Q54" s="2">
        <f t="shared" ref="Q54:Q74" si="67">+C54-15018.5</f>
        <v>30749.918799999999</v>
      </c>
      <c r="R54">
        <f>+(P54-G54)^2</f>
        <v>1.0943343150954237E-3</v>
      </c>
      <c r="S54" s="3">
        <v>1</v>
      </c>
      <c r="U54" s="37"/>
      <c r="Z54">
        <f t="shared" ref="Z54:Z83" si="68">F54</f>
        <v>-14968</v>
      </c>
      <c r="AA54" s="87">
        <f t="shared" ref="AA54:AA83" si="69">AB$3+AB$4*Z54+AB$5*Z54^2+AH54</f>
        <v>7.4597629310306016E-3</v>
      </c>
      <c r="AB54" s="87">
        <f t="shared" ref="AB54:AB91" si="70">IF(R54&lt;&gt;0,G54-AH54, -9999)</f>
        <v>3.8342561288064646E-2</v>
      </c>
      <c r="AC54" s="87">
        <f t="shared" ref="AC54:AC91" si="71">+G54-P54</f>
        <v>-3.3080724222656066E-2</v>
      </c>
      <c r="AD54" s="87">
        <f t="shared" ref="AD54:AD91" si="72">IF(R54&lt;&gt;0,G54-AA54, -9999)</f>
        <v>-1.0989629328110109E-3</v>
      </c>
      <c r="AE54" s="87">
        <f t="shared" ref="AE54:AE83" si="73">+(G54-AA54)^2*S54</f>
        <v>1.2077195276925785E-6</v>
      </c>
      <c r="AF54">
        <f t="shared" ref="AF54:AF91" si="74">IF(R54&lt;&gt;0,G54-P54, -9999)</f>
        <v>-3.3080724222656066E-2</v>
      </c>
      <c r="AG54" s="112"/>
      <c r="AH54">
        <f t="shared" ref="AH54:AH83" si="75">$AB$6*($AB$11/AI54*AJ54+$AB$12)</f>
        <v>-3.1981761289845055E-2</v>
      </c>
      <c r="AI54">
        <f t="shared" ref="AI54:AI83" si="76">1+$AB$7*COS(AL54)</f>
        <v>0.91383057113969934</v>
      </c>
      <c r="AJ54">
        <f t="shared" ref="AJ54:AJ83" si="77">SIN(AL54+RADIANS($AB$9))</f>
        <v>-0.45541344570540876</v>
      </c>
      <c r="AK54">
        <f t="shared" ref="AK54:AK83" si="78">$AB$7*SIN(AL54)</f>
        <v>0.19856085868455137</v>
      </c>
      <c r="AL54">
        <f t="shared" ref="AL54:AL83" si="79">2*ATAN(AM54)</f>
        <v>1.9802399318325028</v>
      </c>
      <c r="AM54">
        <f t="shared" ref="AM54:AM83" si="80">SQRT((1+$AB$7)/(1-$AB$7))*TAN(AN54/2)</f>
        <v>1.5240752915556468</v>
      </c>
      <c r="AN54" s="87">
        <f t="shared" si="64"/>
        <v>1.7709041948228355</v>
      </c>
      <c r="AO54" s="87">
        <f t="shared" si="64"/>
        <v>1.7709041941542774</v>
      </c>
      <c r="AP54" s="87">
        <f t="shared" si="64"/>
        <v>1.7709042096929921</v>
      </c>
      <c r="AQ54" s="87">
        <f t="shared" si="64"/>
        <v>1.7709038485398152</v>
      </c>
      <c r="AR54" s="87">
        <f t="shared" si="64"/>
        <v>1.7709122423507839</v>
      </c>
      <c r="AS54" s="87">
        <f t="shared" si="64"/>
        <v>1.7707170661102034</v>
      </c>
      <c r="AT54" s="87">
        <f t="shared" si="64"/>
        <v>1.7752078193751861</v>
      </c>
      <c r="AU54" s="87">
        <f t="shared" ref="AU54:AU83" si="81">RADIANS($AB$9)+$AB$18*(F54-AB$15)</f>
        <v>1.5587711993541566</v>
      </c>
      <c r="AW54">
        <v>2000</v>
      </c>
      <c r="AX54">
        <f t="shared" si="47"/>
        <v>5.0534682679514026E-3</v>
      </c>
      <c r="AY54">
        <f t="shared" si="48"/>
        <v>0.12438421185443858</v>
      </c>
      <c r="AZ54">
        <f t="shared" si="49"/>
        <v>-0.11933074358648718</v>
      </c>
      <c r="BA54">
        <f t="shared" si="50"/>
        <v>0.78627898526471318</v>
      </c>
      <c r="BB54">
        <f t="shared" si="51"/>
        <v>-0.97536633211930746</v>
      </c>
      <c r="BC54">
        <f t="shared" si="52"/>
        <v>-2.9825649524650824</v>
      </c>
      <c r="BD54">
        <f t="shared" si="53"/>
        <v>-12.549909480746308</v>
      </c>
      <c r="BE54">
        <f t="shared" si="54"/>
        <v>3.3395097495587747</v>
      </c>
      <c r="BF54">
        <f t="shared" si="55"/>
        <v>3.3395144454742725</v>
      </c>
      <c r="BG54">
        <f t="shared" si="56"/>
        <v>3.3394923186235652</v>
      </c>
      <c r="BH54">
        <f t="shared" si="57"/>
        <v>3.3395965797745912</v>
      </c>
      <c r="BI54">
        <f t="shared" si="58"/>
        <v>3.3391053229669607</v>
      </c>
      <c r="BJ54">
        <f t="shared" si="59"/>
        <v>3.3414204471297073</v>
      </c>
      <c r="BK54">
        <f t="shared" si="60"/>
        <v>3.3305193338697285</v>
      </c>
      <c r="BL54">
        <f t="shared" si="61"/>
        <v>3.3820712184348114</v>
      </c>
    </row>
    <row r="55" spans="1:64" ht="12.95" customHeight="1" x14ac:dyDescent="0.2">
      <c r="A55" t="s">
        <v>180</v>
      </c>
      <c r="B55" t="s">
        <v>94</v>
      </c>
      <c r="C55" s="10">
        <v>45788.836300000003</v>
      </c>
      <c r="D55" s="10" t="s">
        <v>284</v>
      </c>
      <c r="E55">
        <f t="shared" si="65"/>
        <v>-14922.588222162574</v>
      </c>
      <c r="F55">
        <f t="shared" si="66"/>
        <v>-14922.5</v>
      </c>
      <c r="O55">
        <f t="shared" ca="1" si="40"/>
        <v>-6.1506225311865816E-2</v>
      </c>
      <c r="P55">
        <f t="shared" si="37"/>
        <v>3.9872933198481154E-2</v>
      </c>
      <c r="Q55" s="2">
        <f t="shared" si="67"/>
        <v>30770.336300000003</v>
      </c>
      <c r="S55" s="3"/>
      <c r="U55" s="37">
        <f>+C55-(C$7+F55*C$8)</f>
        <v>-3.9677749999100342E-2</v>
      </c>
      <c r="Z55">
        <f t="shared" si="68"/>
        <v>-14922.5</v>
      </c>
      <c r="AA55" s="87">
        <f t="shared" si="69"/>
        <v>7.3327518150620996E-3</v>
      </c>
      <c r="AB55" s="87">
        <f t="shared" si="70"/>
        <v>-9999</v>
      </c>
      <c r="AC55" s="87">
        <f t="shared" si="71"/>
        <v>-3.9872933198481154E-2</v>
      </c>
      <c r="AD55" s="87">
        <f t="shared" si="72"/>
        <v>-9999</v>
      </c>
      <c r="AE55" s="87">
        <f t="shared" si="73"/>
        <v>0</v>
      </c>
      <c r="AF55">
        <f t="shared" si="74"/>
        <v>-9999</v>
      </c>
      <c r="AG55" s="112"/>
      <c r="AH55">
        <f t="shared" si="75"/>
        <v>-3.2540181383419055E-2</v>
      </c>
      <c r="AI55">
        <f t="shared" si="76"/>
        <v>0.91296102056186412</v>
      </c>
      <c r="AJ55">
        <f t="shared" si="77"/>
        <v>-0.45931155438147603</v>
      </c>
      <c r="AK55">
        <f t="shared" si="78"/>
        <v>0.19818123304194205</v>
      </c>
      <c r="AL55">
        <f t="shared" si="79"/>
        <v>1.9846233799396129</v>
      </c>
      <c r="AM55">
        <f t="shared" si="80"/>
        <v>1.5313823842482761</v>
      </c>
      <c r="AN55" s="87">
        <f t="shared" si="64"/>
        <v>1.7755894928914819</v>
      </c>
      <c r="AO55" s="87">
        <f t="shared" si="64"/>
        <v>1.7755894921038808</v>
      </c>
      <c r="AP55" s="87">
        <f t="shared" si="64"/>
        <v>1.7755895099962835</v>
      </c>
      <c r="AQ55" s="87">
        <f t="shared" si="64"/>
        <v>1.7755891035235312</v>
      </c>
      <c r="AR55" s="87">
        <f t="shared" si="64"/>
        <v>1.775598337419672</v>
      </c>
      <c r="AS55" s="87">
        <f t="shared" si="64"/>
        <v>1.7753884683980583</v>
      </c>
      <c r="AT55" s="87">
        <f t="shared" si="64"/>
        <v>1.7801071701916489</v>
      </c>
      <c r="AU55" s="87">
        <f t="shared" si="81"/>
        <v>1.5636604114515265</v>
      </c>
      <c r="AW55">
        <v>3000</v>
      </c>
      <c r="AX55">
        <f t="shared" si="47"/>
        <v>8.5908646301213476E-3</v>
      </c>
      <c r="AY55">
        <f t="shared" si="48"/>
        <v>0.12463829797746387</v>
      </c>
      <c r="AZ55">
        <f t="shared" si="49"/>
        <v>-0.11604743334734252</v>
      </c>
      <c r="BA55">
        <f t="shared" si="50"/>
        <v>0.78928100766267884</v>
      </c>
      <c r="BB55">
        <f t="shared" si="51"/>
        <v>-0.95707299032094506</v>
      </c>
      <c r="BC55">
        <f t="shared" si="52"/>
        <v>-2.9109186216463452</v>
      </c>
      <c r="BD55">
        <f t="shared" si="53"/>
        <v>-8.6317635764817773</v>
      </c>
      <c r="BE55">
        <f t="shared" si="54"/>
        <v>3.4283111616676472</v>
      </c>
      <c r="BF55">
        <f t="shared" si="55"/>
        <v>3.4283170337377316</v>
      </c>
      <c r="BG55">
        <f t="shared" si="56"/>
        <v>3.4282887504923303</v>
      </c>
      <c r="BH55">
        <f t="shared" si="57"/>
        <v>3.4284249809341638</v>
      </c>
      <c r="BI55">
        <f t="shared" si="58"/>
        <v>3.4277688570901539</v>
      </c>
      <c r="BJ55">
        <f t="shared" si="59"/>
        <v>3.4309301030066304</v>
      </c>
      <c r="BK55">
        <f t="shared" si="60"/>
        <v>3.4157257028331669</v>
      </c>
      <c r="BL55">
        <f t="shared" si="61"/>
        <v>3.4895264293660144</v>
      </c>
    </row>
    <row r="56" spans="1:64" ht="12.95" customHeight="1" x14ac:dyDescent="0.2">
      <c r="A56" t="s">
        <v>107</v>
      </c>
      <c r="B56" s="3" t="s">
        <v>94</v>
      </c>
      <c r="C56" s="10">
        <v>45789.336300000003</v>
      </c>
      <c r="D56" s="10"/>
      <c r="E56">
        <f t="shared" si="65"/>
        <v>-14921.476488727792</v>
      </c>
      <c r="F56">
        <f t="shared" si="66"/>
        <v>-14921.5</v>
      </c>
      <c r="G56">
        <f t="shared" ref="G56:G74" si="82">+C56-(C$7+F56*C$8)</f>
        <v>1.057415000104811E-2</v>
      </c>
      <c r="J56">
        <f>+G56</f>
        <v>1.057415000104811E-2</v>
      </c>
      <c r="O56">
        <f t="shared" ca="1" si="40"/>
        <v>-6.1502198296208649E-2</v>
      </c>
      <c r="P56">
        <f t="shared" si="37"/>
        <v>3.9882402416698333E-2</v>
      </c>
      <c r="Q56" s="2">
        <f t="shared" si="67"/>
        <v>30770.836300000003</v>
      </c>
      <c r="R56">
        <f t="shared" ref="R56:R74" si="83">+(P56-G56)^2</f>
        <v>8.589736596594671E-4</v>
      </c>
      <c r="S56" s="3">
        <v>1</v>
      </c>
      <c r="U56" s="37"/>
      <c r="Z56">
        <f t="shared" si="68"/>
        <v>-14921.5</v>
      </c>
      <c r="AA56" s="87">
        <f t="shared" si="69"/>
        <v>7.3299620039283045E-3</v>
      </c>
      <c r="AB56" s="87">
        <f t="shared" si="70"/>
        <v>4.3126590413818139E-2</v>
      </c>
      <c r="AC56" s="87">
        <f t="shared" si="71"/>
        <v>-2.9308252415650222E-2</v>
      </c>
      <c r="AD56" s="87">
        <f t="shared" si="72"/>
        <v>3.2441879971198059E-3</v>
      </c>
      <c r="AE56" s="87">
        <f t="shared" si="73"/>
        <v>1.0524755760656218E-5</v>
      </c>
      <c r="AF56">
        <f t="shared" si="74"/>
        <v>-2.9308252415650222E-2</v>
      </c>
      <c r="AG56" s="112"/>
      <c r="AH56">
        <f t="shared" si="75"/>
        <v>-3.2552440412770028E-2</v>
      </c>
      <c r="AI56">
        <f t="shared" si="76"/>
        <v>0.91294194684065089</v>
      </c>
      <c r="AJ56">
        <f t="shared" si="77"/>
        <v>-0.45939704507327045</v>
      </c>
      <c r="AK56">
        <f t="shared" si="78"/>
        <v>0.19817285498211085</v>
      </c>
      <c r="AL56">
        <f t="shared" si="79"/>
        <v>1.9847196258054929</v>
      </c>
      <c r="AM56">
        <f t="shared" si="80"/>
        <v>1.5315433736756918</v>
      </c>
      <c r="AN56" s="87">
        <f t="shared" si="64"/>
        <v>1.7756924164161172</v>
      </c>
      <c r="AO56" s="87">
        <f t="shared" si="64"/>
        <v>1.7756924156257214</v>
      </c>
      <c r="AP56" s="87">
        <f t="shared" si="64"/>
        <v>1.7756924335727191</v>
      </c>
      <c r="AQ56" s="87">
        <f t="shared" si="64"/>
        <v>1.7756920260616242</v>
      </c>
      <c r="AR56" s="87">
        <f t="shared" si="64"/>
        <v>1.7757012789606366</v>
      </c>
      <c r="AS56" s="87">
        <f t="shared" si="64"/>
        <v>1.7754910820993732</v>
      </c>
      <c r="AT56" s="87">
        <f t="shared" si="64"/>
        <v>1.7802147901252716</v>
      </c>
      <c r="AU56" s="87">
        <f t="shared" si="81"/>
        <v>1.5637678666624577</v>
      </c>
      <c r="AW56">
        <v>4000</v>
      </c>
      <c r="AX56">
        <f t="shared" si="47"/>
        <v>1.2534856593605787E-2</v>
      </c>
      <c r="AY56">
        <f t="shared" si="48"/>
        <v>0.12436344757803723</v>
      </c>
      <c r="AZ56">
        <f t="shared" si="49"/>
        <v>-0.11182859098443144</v>
      </c>
      <c r="BA56">
        <f t="shared" si="50"/>
        <v>0.79340613753410705</v>
      </c>
      <c r="BB56">
        <f t="shared" si="51"/>
        <v>-0.93363639862978465</v>
      </c>
      <c r="BC56">
        <f t="shared" si="52"/>
        <v>-2.8386226822304996</v>
      </c>
      <c r="BD56">
        <f t="shared" si="53"/>
        <v>-6.5507418714149734</v>
      </c>
      <c r="BE56">
        <f t="shared" si="54"/>
        <v>3.5175142686906926</v>
      </c>
      <c r="BF56">
        <f t="shared" si="55"/>
        <v>3.5175205372595562</v>
      </c>
      <c r="BG56">
        <f t="shared" si="56"/>
        <v>3.5174894027168548</v>
      </c>
      <c r="BH56">
        <f t="shared" si="57"/>
        <v>3.5176440446135784</v>
      </c>
      <c r="BI56">
        <f t="shared" si="58"/>
        <v>3.5168760480057117</v>
      </c>
      <c r="BJ56">
        <f t="shared" si="59"/>
        <v>3.5206924432318005</v>
      </c>
      <c r="BK56">
        <f t="shared" si="60"/>
        <v>3.501783401277351</v>
      </c>
      <c r="BL56">
        <f t="shared" si="61"/>
        <v>3.5969816402972175</v>
      </c>
    </row>
    <row r="57" spans="1:64" ht="12.95" customHeight="1" x14ac:dyDescent="0.2">
      <c r="A57" s="41" t="s">
        <v>96</v>
      </c>
      <c r="C57" s="10">
        <v>46448.663500000002</v>
      </c>
      <c r="D57" s="35">
        <v>4.0000000000000002E-4</v>
      </c>
      <c r="E57">
        <f t="shared" si="65"/>
        <v>-13455.484303324452</v>
      </c>
      <c r="F57">
        <f t="shared" si="66"/>
        <v>-13455.5</v>
      </c>
      <c r="G57">
        <f t="shared" si="82"/>
        <v>7.0595500073977746E-3</v>
      </c>
      <c r="K57">
        <f>+G57</f>
        <v>7.0595500073977746E-3</v>
      </c>
      <c r="O57">
        <f t="shared" ca="1" si="40"/>
        <v>-5.5598593342806459E-2</v>
      </c>
      <c r="P57">
        <f t="shared" si="37"/>
        <v>5.3195505062193726E-2</v>
      </c>
      <c r="Q57" s="2">
        <f t="shared" si="67"/>
        <v>31430.163500000002</v>
      </c>
      <c r="R57">
        <f t="shared" si="83"/>
        <v>2.1285263488181523E-3</v>
      </c>
      <c r="S57" s="3">
        <v>1</v>
      </c>
      <c r="U57" s="37"/>
      <c r="Z57">
        <f t="shared" si="68"/>
        <v>-13455.5</v>
      </c>
      <c r="AA57" s="87">
        <f t="shared" si="69"/>
        <v>3.3599448465591528E-3</v>
      </c>
      <c r="AB57" s="87">
        <f t="shared" si="70"/>
        <v>5.6895110223032348E-2</v>
      </c>
      <c r="AC57" s="87">
        <f t="shared" si="71"/>
        <v>-4.6135955054795952E-2</v>
      </c>
      <c r="AD57" s="87">
        <f t="shared" si="72"/>
        <v>3.6996051608386218E-3</v>
      </c>
      <c r="AE57" s="87">
        <f t="shared" si="73"/>
        <v>1.3687078346103766E-5</v>
      </c>
      <c r="AF57">
        <f t="shared" si="74"/>
        <v>-4.6135955054795952E-2</v>
      </c>
      <c r="AG57" s="112"/>
      <c r="AH57">
        <f t="shared" si="75"/>
        <v>-4.9835560215634574E-2</v>
      </c>
      <c r="AI57">
        <f t="shared" si="76"/>
        <v>0.88669482194435689</v>
      </c>
      <c r="AJ57">
        <f t="shared" si="77"/>
        <v>-0.57639111248637631</v>
      </c>
      <c r="AK57">
        <f t="shared" si="78"/>
        <v>0.18442755135129837</v>
      </c>
      <c r="AL57">
        <f t="shared" si="79"/>
        <v>2.1217088468721164</v>
      </c>
      <c r="AM57">
        <f t="shared" si="80"/>
        <v>1.7880053461123953</v>
      </c>
      <c r="AN57" s="87">
        <f t="shared" si="64"/>
        <v>1.9243607198907333</v>
      </c>
      <c r="AO57" s="87">
        <f t="shared" si="64"/>
        <v>1.9243606916984146</v>
      </c>
      <c r="AP57" s="87">
        <f t="shared" si="64"/>
        <v>1.9243610678702836</v>
      </c>
      <c r="AQ57" s="87">
        <f t="shared" si="64"/>
        <v>1.9243560485539881</v>
      </c>
      <c r="AR57" s="87">
        <f t="shared" si="64"/>
        <v>1.9244230164055651</v>
      </c>
      <c r="AS57" s="87">
        <f t="shared" si="64"/>
        <v>1.9235285267350992</v>
      </c>
      <c r="AT57" s="87">
        <f t="shared" si="64"/>
        <v>1.93530272155812</v>
      </c>
      <c r="AU57" s="87">
        <f t="shared" si="81"/>
        <v>1.7212972058876015</v>
      </c>
      <c r="AW57">
        <v>5000</v>
      </c>
      <c r="AX57">
        <f t="shared" si="47"/>
        <v>1.6872069758622973E-2</v>
      </c>
      <c r="AY57">
        <f t="shared" si="48"/>
        <v>0.12355966065615868</v>
      </c>
      <c r="AZ57">
        <f t="shared" si="49"/>
        <v>-0.10668759089753571</v>
      </c>
      <c r="BA57">
        <f t="shared" si="50"/>
        <v>0.79867898471892174</v>
      </c>
      <c r="BB57">
        <f t="shared" si="51"/>
        <v>-0.90495605940334989</v>
      </c>
      <c r="BC57">
        <f t="shared" si="52"/>
        <v>-2.7654657234236897</v>
      </c>
      <c r="BD57">
        <f t="shared" si="53"/>
        <v>-5.2545177723165892</v>
      </c>
      <c r="BE57">
        <f t="shared" si="54"/>
        <v>3.6072469955796778</v>
      </c>
      <c r="BF57">
        <f t="shared" si="55"/>
        <v>3.6072529308299059</v>
      </c>
      <c r="BG57">
        <f t="shared" si="56"/>
        <v>3.607222242963652</v>
      </c>
      <c r="BH57">
        <f t="shared" si="57"/>
        <v>3.6073809178949983</v>
      </c>
      <c r="BI57">
        <f t="shared" si="58"/>
        <v>3.6065606083210766</v>
      </c>
      <c r="BJ57">
        <f t="shared" si="59"/>
        <v>3.6108050613729432</v>
      </c>
      <c r="BK57">
        <f t="shared" si="60"/>
        <v>3.5889392605554478</v>
      </c>
      <c r="BL57">
        <f t="shared" si="61"/>
        <v>3.7044368512284205</v>
      </c>
    </row>
    <row r="58" spans="1:64" ht="12.95" customHeight="1" x14ac:dyDescent="0.2">
      <c r="A58" s="41" t="s">
        <v>96</v>
      </c>
      <c r="C58" s="10">
        <v>46449.785799999998</v>
      </c>
      <c r="D58" s="35">
        <v>4.0000000000000002E-4</v>
      </c>
      <c r="E58">
        <f t="shared" si="65"/>
        <v>-13452.988906456749</v>
      </c>
      <c r="F58">
        <f t="shared" si="66"/>
        <v>-13453</v>
      </c>
      <c r="G58">
        <f t="shared" si="82"/>
        <v>4.98929999594111E-3</v>
      </c>
      <c r="K58">
        <f>+G58</f>
        <v>4.98929999594111E-3</v>
      </c>
      <c r="O58">
        <f t="shared" ca="1" si="40"/>
        <v>-5.5588525803663545E-2</v>
      </c>
      <c r="P58">
        <f t="shared" si="37"/>
        <v>5.3217237241284618E-2</v>
      </c>
      <c r="Q58" s="2">
        <f t="shared" si="67"/>
        <v>31431.285799999998</v>
      </c>
      <c r="R58">
        <f t="shared" si="83"/>
        <v>2.3259339309407915E-3</v>
      </c>
      <c r="S58" s="3">
        <v>1</v>
      </c>
      <c r="U58" s="37"/>
      <c r="Z58">
        <f t="shared" si="68"/>
        <v>-13453</v>
      </c>
      <c r="AA58" s="87">
        <f t="shared" si="69"/>
        <v>3.3534468484839874E-3</v>
      </c>
      <c r="AB58" s="87">
        <f t="shared" si="70"/>
        <v>5.485309038874174E-2</v>
      </c>
      <c r="AC58" s="87">
        <f t="shared" si="71"/>
        <v>-4.8227937245343508E-2</v>
      </c>
      <c r="AD58" s="87">
        <f t="shared" si="72"/>
        <v>1.6358531474571225E-3</v>
      </c>
      <c r="AE58" s="87">
        <f t="shared" si="73"/>
        <v>2.6760155200453741E-6</v>
      </c>
      <c r="AF58">
        <f t="shared" si="74"/>
        <v>-4.8227937245343508E-2</v>
      </c>
      <c r="AG58" s="112"/>
      <c r="AH58">
        <f t="shared" si="75"/>
        <v>-4.986379039280063E-2</v>
      </c>
      <c r="AI58">
        <f t="shared" si="76"/>
        <v>0.88665296668164018</v>
      </c>
      <c r="AJ58">
        <f t="shared" si="77"/>
        <v>-0.57657656567637305</v>
      </c>
      <c r="AK58">
        <f t="shared" si="78"/>
        <v>0.18440183054835277</v>
      </c>
      <c r="AL58">
        <f t="shared" si="79"/>
        <v>2.1219358096066006</v>
      </c>
      <c r="AM58">
        <f t="shared" si="80"/>
        <v>1.7884817198860632</v>
      </c>
      <c r="AN58" s="87">
        <f t="shared" si="64"/>
        <v>1.9246106225620669</v>
      </c>
      <c r="AO58" s="87">
        <f t="shared" si="64"/>
        <v>1.9246105942469274</v>
      </c>
      <c r="AP58" s="87">
        <f t="shared" si="64"/>
        <v>1.9246109718019664</v>
      </c>
      <c r="AQ58" s="87">
        <f t="shared" si="64"/>
        <v>1.9246059374384277</v>
      </c>
      <c r="AR58" s="87">
        <f t="shared" si="64"/>
        <v>1.9246730605955531</v>
      </c>
      <c r="AS58" s="87">
        <f t="shared" si="64"/>
        <v>1.9237771024210439</v>
      </c>
      <c r="AT58" s="87">
        <f t="shared" si="64"/>
        <v>1.935562633641382</v>
      </c>
      <c r="AU58" s="87">
        <f t="shared" si="81"/>
        <v>1.7215658439149295</v>
      </c>
      <c r="AW58">
        <v>6000</v>
      </c>
      <c r="AX58">
        <f t="shared" si="47"/>
        <v>2.1586053535834523E-2</v>
      </c>
      <c r="AY58">
        <f t="shared" si="48"/>
        <v>0.12222693721182823</v>
      </c>
      <c r="AZ58">
        <f t="shared" si="49"/>
        <v>-0.10064088367599371</v>
      </c>
      <c r="BA58">
        <f t="shared" si="50"/>
        <v>0.8051305723102522</v>
      </c>
      <c r="BB58">
        <f t="shared" si="51"/>
        <v>-0.87090372940584071</v>
      </c>
      <c r="BC58">
        <f t="shared" si="52"/>
        <v>-2.6912275058650907</v>
      </c>
      <c r="BD58">
        <f t="shared" si="53"/>
        <v>-4.3655251398933359</v>
      </c>
      <c r="BE58">
        <f t="shared" si="54"/>
        <v>3.697640379962428</v>
      </c>
      <c r="BF58">
        <f t="shared" si="55"/>
        <v>3.6976454316982235</v>
      </c>
      <c r="BG58">
        <f t="shared" si="56"/>
        <v>3.6976179533557354</v>
      </c>
      <c r="BH58">
        <f t="shared" si="57"/>
        <v>3.6977674243417096</v>
      </c>
      <c r="BI58">
        <f t="shared" si="58"/>
        <v>3.6969545306127474</v>
      </c>
      <c r="BJ58">
        <f t="shared" si="59"/>
        <v>3.7013804065130684</v>
      </c>
      <c r="BK58">
        <f t="shared" si="60"/>
        <v>3.6774274441684724</v>
      </c>
      <c r="BL58">
        <f t="shared" si="61"/>
        <v>3.8118920621596244</v>
      </c>
    </row>
    <row r="59" spans="1:64" ht="12.95" customHeight="1" x14ac:dyDescent="0.2">
      <c r="A59" s="41" t="s">
        <v>96</v>
      </c>
      <c r="C59" s="10">
        <v>46450.685799999999</v>
      </c>
      <c r="D59" s="35">
        <v>4.0000000000000002E-4</v>
      </c>
      <c r="E59">
        <f t="shared" si="65"/>
        <v>-13450.987786274138</v>
      </c>
      <c r="F59">
        <f t="shared" si="66"/>
        <v>-13451</v>
      </c>
      <c r="G59">
        <f t="shared" si="82"/>
        <v>5.4930999976932071E-3</v>
      </c>
      <c r="K59">
        <f>+G59</f>
        <v>5.4930999976932071E-3</v>
      </c>
      <c r="O59">
        <f t="shared" ca="1" si="40"/>
        <v>-5.5580471772349219E-2</v>
      </c>
      <c r="P59">
        <f t="shared" si="37"/>
        <v>5.3234620604342975E-2</v>
      </c>
      <c r="Q59" s="2">
        <f t="shared" si="67"/>
        <v>31432.185799999999</v>
      </c>
      <c r="R59">
        <f t="shared" si="83"/>
        <v>2.2792527898351646E-3</v>
      </c>
      <c r="S59" s="3">
        <v>1</v>
      </c>
      <c r="U59" s="37"/>
      <c r="Z59">
        <f t="shared" si="68"/>
        <v>-13451</v>
      </c>
      <c r="AA59" s="87">
        <f t="shared" si="69"/>
        <v>3.348249271082418E-3</v>
      </c>
      <c r="AB59" s="87">
        <f t="shared" si="70"/>
        <v>5.5379471330953764E-2</v>
      </c>
      <c r="AC59" s="87">
        <f t="shared" si="71"/>
        <v>-4.7741520606649768E-2</v>
      </c>
      <c r="AD59" s="87">
        <f t="shared" si="72"/>
        <v>2.1448507266107891E-3</v>
      </c>
      <c r="AE59" s="87">
        <f t="shared" si="73"/>
        <v>4.6003846394428304E-6</v>
      </c>
      <c r="AF59">
        <f t="shared" si="74"/>
        <v>-4.7741520606649768E-2</v>
      </c>
      <c r="AG59" s="112"/>
      <c r="AH59">
        <f t="shared" si="75"/>
        <v>-4.9886371333260557E-2</v>
      </c>
      <c r="AI59">
        <f t="shared" si="76"/>
        <v>0.88661948951949776</v>
      </c>
      <c r="AJ59">
        <f t="shared" si="77"/>
        <v>-0.57672489424237106</v>
      </c>
      <c r="AK59">
        <f t="shared" si="78"/>
        <v>0.18438124881570123</v>
      </c>
      <c r="AL59">
        <f t="shared" si="79"/>
        <v>2.122117364368322</v>
      </c>
      <c r="AM59">
        <f t="shared" si="80"/>
        <v>1.7888629257581612</v>
      </c>
      <c r="AN59" s="87">
        <f t="shared" si="64"/>
        <v>1.9248105362064682</v>
      </c>
      <c r="AO59" s="87">
        <f t="shared" si="64"/>
        <v>1.9248105077927677</v>
      </c>
      <c r="AP59" s="87">
        <f t="shared" si="64"/>
        <v>1.9248108864570777</v>
      </c>
      <c r="AQ59" s="87">
        <f t="shared" si="64"/>
        <v>1.9248058400336003</v>
      </c>
      <c r="AR59" s="87">
        <f t="shared" si="64"/>
        <v>1.9248730875835476</v>
      </c>
      <c r="AS59" s="87">
        <f t="shared" si="64"/>
        <v>1.9239759539934069</v>
      </c>
      <c r="AT59" s="87">
        <f t="shared" si="64"/>
        <v>1.9357705521887307</v>
      </c>
      <c r="AU59" s="87">
        <f t="shared" si="81"/>
        <v>1.7217807543367918</v>
      </c>
      <c r="AW59">
        <v>7000</v>
      </c>
      <c r="AX59">
        <f t="shared" si="47"/>
        <v>2.6656808131899065E-2</v>
      </c>
      <c r="AY59">
        <f t="shared" si="48"/>
        <v>0.12036527724504582</v>
      </c>
      <c r="AZ59">
        <f t="shared" si="49"/>
        <v>-9.3708469113146758E-2</v>
      </c>
      <c r="BA59">
        <f t="shared" si="50"/>
        <v>0.81279811816097436</v>
      </c>
      <c r="BB59">
        <f t="shared" si="51"/>
        <v>-0.83132497666722993</v>
      </c>
      <c r="BC59">
        <f t="shared" si="52"/>
        <v>-2.6156766980293957</v>
      </c>
      <c r="BD59">
        <f t="shared" si="53"/>
        <v>-3.7148295962484736</v>
      </c>
      <c r="BE59">
        <f t="shared" si="54"/>
        <v>3.7888292981350205</v>
      </c>
      <c r="BF59">
        <f t="shared" si="55"/>
        <v>3.7888331701100095</v>
      </c>
      <c r="BG59">
        <f t="shared" si="56"/>
        <v>3.7888107468120316</v>
      </c>
      <c r="BH59">
        <f t="shared" si="57"/>
        <v>3.7889406094044134</v>
      </c>
      <c r="BI59">
        <f t="shared" si="58"/>
        <v>3.7881886981529225</v>
      </c>
      <c r="BJ59">
        <f t="shared" si="59"/>
        <v>3.7925482550070382</v>
      </c>
      <c r="BK59">
        <f t="shared" si="60"/>
        <v>3.7674667465684109</v>
      </c>
      <c r="BL59">
        <f t="shared" si="61"/>
        <v>3.9193472730908274</v>
      </c>
    </row>
    <row r="60" spans="1:64" ht="12.95" customHeight="1" x14ac:dyDescent="0.2">
      <c r="A60" s="41" t="s">
        <v>96</v>
      </c>
      <c r="C60" s="10">
        <v>46480.592600000004</v>
      </c>
      <c r="D60" s="35">
        <v>4.0000000000000002E-4</v>
      </c>
      <c r="E60">
        <f t="shared" si="65"/>
        <v>-13384.491007299408</v>
      </c>
      <c r="F60">
        <f t="shared" si="66"/>
        <v>-13384.5</v>
      </c>
      <c r="G60">
        <f t="shared" si="82"/>
        <v>4.0444500045850873E-3</v>
      </c>
      <c r="K60">
        <f>+G60</f>
        <v>4.0444500045850873E-3</v>
      </c>
      <c r="O60">
        <f t="shared" ca="1" si="40"/>
        <v>-5.5312675231147822E-2</v>
      </c>
      <c r="P60">
        <f t="shared" si="37"/>
        <v>5.3811412706986375E-2</v>
      </c>
      <c r="Q60" s="2">
        <f t="shared" si="67"/>
        <v>31462.092600000004</v>
      </c>
      <c r="R60">
        <f t="shared" si="83"/>
        <v>2.4767505766222007E-3</v>
      </c>
      <c r="S60" s="3">
        <v>1</v>
      </c>
      <c r="U60" s="37"/>
      <c r="Z60">
        <f t="shared" si="68"/>
        <v>-13384.5</v>
      </c>
      <c r="AA60" s="87">
        <f t="shared" si="69"/>
        <v>3.1758488650765471E-3</v>
      </c>
      <c r="AB60" s="87">
        <f t="shared" si="70"/>
        <v>5.4680013846494915E-2</v>
      </c>
      <c r="AC60" s="87">
        <f t="shared" si="71"/>
        <v>-4.9766962702401288E-2</v>
      </c>
      <c r="AD60" s="87">
        <f t="shared" si="72"/>
        <v>8.6860113950854023E-4</v>
      </c>
      <c r="AE60" s="87">
        <f t="shared" si="73"/>
        <v>7.544679395555346E-7</v>
      </c>
      <c r="AF60">
        <f t="shared" si="74"/>
        <v>-4.9766962702401288E-2</v>
      </c>
      <c r="AG60" s="112"/>
      <c r="AH60">
        <f t="shared" si="75"/>
        <v>-5.0635563841909828E-2</v>
      </c>
      <c r="AI60">
        <f t="shared" si="76"/>
        <v>0.88550993904906683</v>
      </c>
      <c r="AJ60">
        <f t="shared" si="77"/>
        <v>-0.58163963051751255</v>
      </c>
      <c r="AK60">
        <f t="shared" si="78"/>
        <v>0.1836943412713315</v>
      </c>
      <c r="AL60">
        <f t="shared" si="79"/>
        <v>2.1281462733180403</v>
      </c>
      <c r="AM60">
        <f t="shared" si="80"/>
        <v>1.8015924082985273</v>
      </c>
      <c r="AN60" s="87">
        <f t="shared" si="64"/>
        <v>1.9314533759287682</v>
      </c>
      <c r="AO60" s="87">
        <f t="shared" si="64"/>
        <v>1.9314533440802268</v>
      </c>
      <c r="AP60" s="87">
        <f t="shared" si="64"/>
        <v>1.9314537610350191</v>
      </c>
      <c r="AQ60" s="87">
        <f t="shared" si="64"/>
        <v>1.9314483023090068</v>
      </c>
      <c r="AR60" s="87">
        <f t="shared" si="64"/>
        <v>1.9315197610935748</v>
      </c>
      <c r="AS60" s="87">
        <f t="shared" si="64"/>
        <v>1.9305832383835948</v>
      </c>
      <c r="AT60" s="87">
        <f t="shared" si="64"/>
        <v>1.9426782181983082</v>
      </c>
      <c r="AU60" s="87">
        <f t="shared" si="81"/>
        <v>1.7289265258637168</v>
      </c>
      <c r="AW60">
        <v>8000</v>
      </c>
      <c r="AX60">
        <f t="shared" si="47"/>
        <v>3.2060187711139485E-2</v>
      </c>
      <c r="AY60">
        <f t="shared" si="48"/>
        <v>0.11797468075581154</v>
      </c>
      <c r="AZ60">
        <f t="shared" si="49"/>
        <v>-8.5914493044672052E-2</v>
      </c>
      <c r="BA60">
        <f t="shared" si="50"/>
        <v>0.82172465184502697</v>
      </c>
      <c r="BB60">
        <f t="shared" si="51"/>
        <v>-0.78604157550170528</v>
      </c>
      <c r="BC60">
        <f t="shared" si="52"/>
        <v>-2.5385685309446817</v>
      </c>
      <c r="BD60">
        <f t="shared" si="53"/>
        <v>-3.2154984454057662</v>
      </c>
      <c r="BE60">
        <f t="shared" si="54"/>
        <v>3.8809531590413124</v>
      </c>
      <c r="BF60">
        <f t="shared" si="55"/>
        <v>3.8809558147583583</v>
      </c>
      <c r="BG60">
        <f t="shared" si="56"/>
        <v>3.8809392100220705</v>
      </c>
      <c r="BH60">
        <f t="shared" si="57"/>
        <v>3.8810430344235405</v>
      </c>
      <c r="BI60">
        <f t="shared" si="58"/>
        <v>3.880394013111089</v>
      </c>
      <c r="BJ60">
        <f t="shared" si="59"/>
        <v>3.8844574707907422</v>
      </c>
      <c r="BK60">
        <f t="shared" si="60"/>
        <v>3.8592580692512684</v>
      </c>
      <c r="BL60">
        <f t="shared" si="61"/>
        <v>4.0268024840220304</v>
      </c>
    </row>
    <row r="61" spans="1:64" ht="12.95" customHeight="1" x14ac:dyDescent="0.2">
      <c r="A61" t="s">
        <v>186</v>
      </c>
      <c r="B61" t="s">
        <v>85</v>
      </c>
      <c r="C61" s="10">
        <v>46798.784399999997</v>
      </c>
      <c r="D61" s="10" t="s">
        <v>284</v>
      </c>
      <c r="E61">
        <f t="shared" si="65"/>
        <v>-12677.002081832034</v>
      </c>
      <c r="F61">
        <f t="shared" si="66"/>
        <v>-12677</v>
      </c>
      <c r="G61">
        <f t="shared" si="82"/>
        <v>-9.3629999901168048E-4</v>
      </c>
      <c r="J61">
        <f t="shared" ref="J61:J67" si="84">G61</f>
        <v>-9.3629999901168048E-4</v>
      </c>
      <c r="O61">
        <f t="shared" ca="1" si="40"/>
        <v>-5.2463561653704402E-2</v>
      </c>
      <c r="P61">
        <f t="shared" si="37"/>
        <v>5.9803136122996391E-2</v>
      </c>
      <c r="Q61" s="2">
        <f t="shared" si="67"/>
        <v>31780.284399999997</v>
      </c>
      <c r="R61">
        <f t="shared" si="83"/>
        <v>3.6892791004194988E-3</v>
      </c>
      <c r="S61" s="3">
        <v>1</v>
      </c>
      <c r="U61" s="37"/>
      <c r="Z61">
        <f t="shared" si="68"/>
        <v>-12677</v>
      </c>
      <c r="AA61" s="87">
        <f t="shared" si="69"/>
        <v>1.3964251739023853E-3</v>
      </c>
      <c r="AB61" s="87">
        <f t="shared" si="70"/>
        <v>5.7470410950082325E-2</v>
      </c>
      <c r="AC61" s="87">
        <f t="shared" si="71"/>
        <v>-6.0739436122008071E-2</v>
      </c>
      <c r="AD61" s="87">
        <f t="shared" si="72"/>
        <v>-2.3327251729140658E-3</v>
      </c>
      <c r="AE61" s="87">
        <f t="shared" si="73"/>
        <v>5.4416067323469582E-6</v>
      </c>
      <c r="AF61">
        <f t="shared" si="74"/>
        <v>-6.0739436122008071E-2</v>
      </c>
      <c r="AG61" s="112"/>
      <c r="AH61">
        <f t="shared" si="75"/>
        <v>-5.8406710949094005E-2</v>
      </c>
      <c r="AI61">
        <f t="shared" si="76"/>
        <v>0.87413095288206821</v>
      </c>
      <c r="AJ61">
        <f t="shared" si="77"/>
        <v>-0.63187957072304923</v>
      </c>
      <c r="AK61">
        <f t="shared" si="78"/>
        <v>0.17609249856050277</v>
      </c>
      <c r="AL61">
        <f t="shared" si="79"/>
        <v>2.1913792388923827</v>
      </c>
      <c r="AM61">
        <f t="shared" si="80"/>
        <v>1.9439858009125341</v>
      </c>
      <c r="AN61" s="87">
        <f t="shared" si="64"/>
        <v>2.0016240413392179</v>
      </c>
      <c r="AO61" s="87">
        <f t="shared" si="64"/>
        <v>2.0016239487818037</v>
      </c>
      <c r="AP61" s="87">
        <f t="shared" si="64"/>
        <v>2.0016249726975919</v>
      </c>
      <c r="AQ61" s="87">
        <f t="shared" si="64"/>
        <v>2.0016136455089457</v>
      </c>
      <c r="AR61" s="87">
        <f t="shared" si="64"/>
        <v>2.0017389383301363</v>
      </c>
      <c r="AS61" s="87">
        <f t="shared" si="64"/>
        <v>2.0003511374482281</v>
      </c>
      <c r="AT61" s="87">
        <f t="shared" si="64"/>
        <v>2.0154965484672775</v>
      </c>
      <c r="AU61" s="87">
        <f t="shared" si="81"/>
        <v>1.804951087597543</v>
      </c>
      <c r="AW61">
        <v>9000</v>
      </c>
      <c r="AX61">
        <f t="shared" si="47"/>
        <v>3.7767161152228904E-2</v>
      </c>
      <c r="AY61">
        <f t="shared" si="48"/>
        <v>0.11505514774412529</v>
      </c>
      <c r="AZ61">
        <f t="shared" si="49"/>
        <v>-7.7287986591896382E-2</v>
      </c>
      <c r="BA61">
        <f t="shared" si="50"/>
        <v>0.83195837823482011</v>
      </c>
      <c r="BB61">
        <f t="shared" si="51"/>
        <v>-0.73485516688886421</v>
      </c>
      <c r="BC61">
        <f t="shared" si="52"/>
        <v>-2.4596423890429548</v>
      </c>
      <c r="BD61">
        <f t="shared" si="53"/>
        <v>-2.8182159884936837</v>
      </c>
      <c r="BE61">
        <f t="shared" si="54"/>
        <v>3.9741565379596353</v>
      </c>
      <c r="BF61">
        <f t="shared" si="55"/>
        <v>3.9741581450559353</v>
      </c>
      <c r="BG61">
        <f t="shared" si="56"/>
        <v>3.9741471125360723</v>
      </c>
      <c r="BH61">
        <f t="shared" si="57"/>
        <v>3.9742228521310525</v>
      </c>
      <c r="BI61">
        <f t="shared" si="58"/>
        <v>3.9737030174233485</v>
      </c>
      <c r="BJ61">
        <f t="shared" si="59"/>
        <v>3.9772768771896292</v>
      </c>
      <c r="BK61">
        <f t="shared" si="60"/>
        <v>3.9529821032545915</v>
      </c>
      <c r="BL61">
        <f t="shared" si="61"/>
        <v>4.1342576949532335</v>
      </c>
    </row>
    <row r="62" spans="1:64" ht="12.95" customHeight="1" x14ac:dyDescent="0.2">
      <c r="A62" t="s">
        <v>338</v>
      </c>
      <c r="B62" t="s">
        <v>85</v>
      </c>
      <c r="C62" s="10">
        <v>46803.7307</v>
      </c>
      <c r="D62" s="10" t="s">
        <v>294</v>
      </c>
      <c r="E62">
        <f t="shared" si="65"/>
        <v>-12666.004147655096</v>
      </c>
      <c r="F62">
        <f t="shared" si="66"/>
        <v>-12666</v>
      </c>
      <c r="G62">
        <f t="shared" si="82"/>
        <v>-1.8654000014066696E-3</v>
      </c>
      <c r="J62">
        <f t="shared" si="84"/>
        <v>-1.8654000014066696E-3</v>
      </c>
      <c r="O62">
        <f t="shared" ca="1" si="40"/>
        <v>-5.2419264481475603E-2</v>
      </c>
      <c r="P62">
        <f t="shared" si="37"/>
        <v>5.9894203435303835E-2</v>
      </c>
      <c r="Q62" s="2">
        <f t="shared" si="67"/>
        <v>31785.2307</v>
      </c>
      <c r="R62">
        <f t="shared" si="83"/>
        <v>3.8142486166597438E-3</v>
      </c>
      <c r="S62" s="3">
        <v>1</v>
      </c>
      <c r="U62" s="37"/>
      <c r="Z62">
        <f t="shared" si="68"/>
        <v>-12666</v>
      </c>
      <c r="AA62" s="87">
        <f t="shared" si="69"/>
        <v>1.3696110836395117E-3</v>
      </c>
      <c r="AB62" s="87">
        <f t="shared" si="70"/>
        <v>5.6659192350257653E-2</v>
      </c>
      <c r="AC62" s="87">
        <f t="shared" si="71"/>
        <v>-6.1759603436710504E-2</v>
      </c>
      <c r="AD62" s="87">
        <f t="shared" si="72"/>
        <v>-3.2350110850461813E-3</v>
      </c>
      <c r="AE62" s="87">
        <f t="shared" si="73"/>
        <v>1.0465296720371671E-5</v>
      </c>
      <c r="AF62">
        <f t="shared" si="74"/>
        <v>-6.1759603436710504E-2</v>
      </c>
      <c r="AG62" s="112"/>
      <c r="AH62">
        <f t="shared" si="75"/>
        <v>-5.8524592351664323E-2</v>
      </c>
      <c r="AI62">
        <f t="shared" si="76"/>
        <v>0.87396013329103939</v>
      </c>
      <c r="AJ62">
        <f t="shared" si="77"/>
        <v>-0.63263139207607932</v>
      </c>
      <c r="AK62">
        <f t="shared" si="78"/>
        <v>0.17597027326126488</v>
      </c>
      <c r="AL62">
        <f t="shared" si="79"/>
        <v>2.1923496316251354</v>
      </c>
      <c r="AM62">
        <f t="shared" si="80"/>
        <v>1.9463067829152905</v>
      </c>
      <c r="AN62" s="87">
        <f t="shared" ref="AN62:AT71" si="85">$AU62+$AB$7*SIN(AO62)</f>
        <v>2.0027079526397347</v>
      </c>
      <c r="AO62" s="87">
        <f t="shared" si="85"/>
        <v>2.0027078587075779</v>
      </c>
      <c r="AP62" s="87">
        <f t="shared" si="85"/>
        <v>2.0027088953872862</v>
      </c>
      <c r="AQ62" s="87">
        <f t="shared" si="85"/>
        <v>2.002697453970586</v>
      </c>
      <c r="AR62" s="87">
        <f t="shared" si="85"/>
        <v>2.0028237125566424</v>
      </c>
      <c r="AS62" s="87">
        <f t="shared" si="85"/>
        <v>2.0014285002603489</v>
      </c>
      <c r="AT62" s="87">
        <f t="shared" si="85"/>
        <v>2.0166190465996694</v>
      </c>
      <c r="AU62" s="87">
        <f t="shared" si="81"/>
        <v>1.8061330949177863</v>
      </c>
      <c r="AW62">
        <v>10000</v>
      </c>
      <c r="AX62">
        <f t="shared" si="47"/>
        <v>4.3742908387089885E-2</v>
      </c>
      <c r="AY62">
        <f t="shared" si="48"/>
        <v>0.11160667820998717</v>
      </c>
      <c r="AZ62">
        <f t="shared" si="49"/>
        <v>-6.7863769822897282E-2</v>
      </c>
      <c r="BA62">
        <f t="shared" si="50"/>
        <v>0.84355166389604996</v>
      </c>
      <c r="BB62">
        <f t="shared" si="51"/>
        <v>-0.6775527718584442</v>
      </c>
      <c r="BC62">
        <f t="shared" si="52"/>
        <v>-2.3786193777348785</v>
      </c>
      <c r="BD62">
        <f t="shared" si="53"/>
        <v>-2.4929104807645412</v>
      </c>
      <c r="BE62">
        <f t="shared" si="54"/>
        <v>4.0685897114518719</v>
      </c>
      <c r="BF62">
        <f t="shared" si="55"/>
        <v>4.0685905489303007</v>
      </c>
      <c r="BG62">
        <f t="shared" si="56"/>
        <v>4.0685841029903473</v>
      </c>
      <c r="BH62">
        <f t="shared" si="57"/>
        <v>4.0686337178049508</v>
      </c>
      <c r="BI62">
        <f t="shared" si="58"/>
        <v>4.0682519138817383</v>
      </c>
      <c r="BJ62">
        <f t="shared" si="59"/>
        <v>4.071195057400109</v>
      </c>
      <c r="BK62">
        <f t="shared" si="60"/>
        <v>4.048797244793068</v>
      </c>
      <c r="BL62">
        <f t="shared" si="61"/>
        <v>4.2417129058844365</v>
      </c>
    </row>
    <row r="63" spans="1:64" ht="12.95" customHeight="1" x14ac:dyDescent="0.2">
      <c r="A63" t="s">
        <v>186</v>
      </c>
      <c r="B63" t="s">
        <v>85</v>
      </c>
      <c r="C63" s="10">
        <v>46803.730799999998</v>
      </c>
      <c r="D63" s="10" t="s">
        <v>284</v>
      </c>
      <c r="E63">
        <f t="shared" si="65"/>
        <v>-12666.003925308414</v>
      </c>
      <c r="F63">
        <f t="shared" si="66"/>
        <v>-12666</v>
      </c>
      <c r="G63">
        <f t="shared" si="82"/>
        <v>-1.7654000039328821E-3</v>
      </c>
      <c r="J63">
        <f t="shared" si="84"/>
        <v>-1.7654000039328821E-3</v>
      </c>
      <c r="O63">
        <f t="shared" ca="1" si="40"/>
        <v>-5.2419264481475603E-2</v>
      </c>
      <c r="P63">
        <f t="shared" si="37"/>
        <v>5.9894203435303835E-2</v>
      </c>
      <c r="Q63" s="2">
        <f t="shared" si="67"/>
        <v>31785.230799999998</v>
      </c>
      <c r="R63">
        <f t="shared" si="83"/>
        <v>3.8019066962839323E-3</v>
      </c>
      <c r="S63" s="3">
        <v>1</v>
      </c>
      <c r="U63" s="37"/>
      <c r="Z63">
        <f t="shared" si="68"/>
        <v>-12666</v>
      </c>
      <c r="AA63" s="87">
        <f t="shared" si="69"/>
        <v>1.3696110836395117E-3</v>
      </c>
      <c r="AB63" s="87">
        <f t="shared" si="70"/>
        <v>5.6759192347731441E-2</v>
      </c>
      <c r="AC63" s="87">
        <f t="shared" si="71"/>
        <v>-6.1659603439236717E-2</v>
      </c>
      <c r="AD63" s="87">
        <f t="shared" si="72"/>
        <v>-3.1350110875723938E-3</v>
      </c>
      <c r="AE63" s="87">
        <f t="shared" si="73"/>
        <v>9.8282945192018443E-6</v>
      </c>
      <c r="AF63">
        <f t="shared" si="74"/>
        <v>-6.1659603439236717E-2</v>
      </c>
      <c r="AG63" s="112"/>
      <c r="AH63">
        <f t="shared" si="75"/>
        <v>-5.8524592351664323E-2</v>
      </c>
      <c r="AI63">
        <f t="shared" si="76"/>
        <v>0.87396013329103939</v>
      </c>
      <c r="AJ63">
        <f t="shared" si="77"/>
        <v>-0.63263139207607932</v>
      </c>
      <c r="AK63">
        <f t="shared" si="78"/>
        <v>0.17597027326126488</v>
      </c>
      <c r="AL63">
        <f t="shared" si="79"/>
        <v>2.1923496316251354</v>
      </c>
      <c r="AM63">
        <f t="shared" si="80"/>
        <v>1.9463067829152905</v>
      </c>
      <c r="AN63" s="87">
        <f t="shared" si="85"/>
        <v>2.0027079526397347</v>
      </c>
      <c r="AO63" s="87">
        <f t="shared" si="85"/>
        <v>2.0027078587075779</v>
      </c>
      <c r="AP63" s="87">
        <f t="shared" si="85"/>
        <v>2.0027088953872862</v>
      </c>
      <c r="AQ63" s="87">
        <f t="shared" si="85"/>
        <v>2.002697453970586</v>
      </c>
      <c r="AR63" s="87">
        <f t="shared" si="85"/>
        <v>2.0028237125566424</v>
      </c>
      <c r="AS63" s="87">
        <f t="shared" si="85"/>
        <v>2.0014285002603489</v>
      </c>
      <c r="AT63" s="87">
        <f t="shared" si="85"/>
        <v>2.0166190465996694</v>
      </c>
      <c r="AU63" s="87">
        <f t="shared" si="81"/>
        <v>1.8061330949177863</v>
      </c>
      <c r="AW63">
        <v>11000</v>
      </c>
      <c r="AX63">
        <f t="shared" si="47"/>
        <v>4.9945727726721817E-2</v>
      </c>
      <c r="AY63">
        <f t="shared" si="48"/>
        <v>0.10762927215339711</v>
      </c>
      <c r="AZ63">
        <f t="shared" si="49"/>
        <v>-5.7683544426675296E-2</v>
      </c>
      <c r="BA63">
        <f t="shared" si="50"/>
        <v>0.85655947672326116</v>
      </c>
      <c r="BB63">
        <f t="shared" si="51"/>
        <v>-0.61391495364284931</v>
      </c>
      <c r="BC63">
        <f t="shared" si="52"/>
        <v>-2.2951999421097438</v>
      </c>
      <c r="BD63">
        <f t="shared" si="53"/>
        <v>-2.220190328309553</v>
      </c>
      <c r="BE63">
        <f t="shared" si="54"/>
        <v>4.1644090416178132</v>
      </c>
      <c r="BF63">
        <f t="shared" si="55"/>
        <v>4.1644094026930558</v>
      </c>
      <c r="BG63">
        <f t="shared" si="56"/>
        <v>4.164406200651519</v>
      </c>
      <c r="BH63">
        <f t="shared" si="57"/>
        <v>4.1644345971751129</v>
      </c>
      <c r="BI63">
        <f t="shared" si="58"/>
        <v>4.1641828156145149</v>
      </c>
      <c r="BJ63">
        <f t="shared" si="59"/>
        <v>4.1664189061139769</v>
      </c>
      <c r="BK63">
        <f t="shared" si="60"/>
        <v>4.146837768076419</v>
      </c>
      <c r="BL63">
        <f t="shared" si="61"/>
        <v>4.3491681168156395</v>
      </c>
    </row>
    <row r="64" spans="1:64" ht="12.95" customHeight="1" x14ac:dyDescent="0.2">
      <c r="A64" t="s">
        <v>186</v>
      </c>
      <c r="B64" t="s">
        <v>85</v>
      </c>
      <c r="C64" s="10">
        <v>47183.767</v>
      </c>
      <c r="D64" s="10" t="s">
        <v>284</v>
      </c>
      <c r="E64">
        <f t="shared" si="65"/>
        <v>-11821.006025372866</v>
      </c>
      <c r="F64">
        <f t="shared" si="66"/>
        <v>-11821</v>
      </c>
      <c r="G64">
        <f t="shared" si="82"/>
        <v>-2.7098999998997897E-3</v>
      </c>
      <c r="J64">
        <f t="shared" si="84"/>
        <v>-2.7098999998997897E-3</v>
      </c>
      <c r="O64">
        <f t="shared" ca="1" si="40"/>
        <v>-4.9016436251172149E-2</v>
      </c>
      <c r="P64">
        <f t="shared" si="37"/>
        <v>6.6698533607120719E-2</v>
      </c>
      <c r="Q64" s="2">
        <f t="shared" si="67"/>
        <v>32165.267</v>
      </c>
      <c r="R64">
        <f t="shared" si="83"/>
        <v>4.8175306557801736E-3</v>
      </c>
      <c r="S64" s="3">
        <v>1</v>
      </c>
      <c r="U64" s="37"/>
      <c r="Z64">
        <f t="shared" si="68"/>
        <v>-11821</v>
      </c>
      <c r="AA64" s="87">
        <f t="shared" si="69"/>
        <v>-6.0193094167346195E-4</v>
      </c>
      <c r="AB64" s="87">
        <f t="shared" si="70"/>
        <v>6.4590564548894391E-2</v>
      </c>
      <c r="AC64" s="87">
        <f t="shared" si="71"/>
        <v>-6.9408433607020509E-2</v>
      </c>
      <c r="AD64" s="87">
        <f t="shared" si="72"/>
        <v>-2.1079690582263277E-3</v>
      </c>
      <c r="AE64" s="87">
        <f t="shared" si="73"/>
        <v>4.4435335504395913E-6</v>
      </c>
      <c r="AF64">
        <f t="shared" si="74"/>
        <v>-6.9408433607020509E-2</v>
      </c>
      <c r="AG64" s="112"/>
      <c r="AH64">
        <f t="shared" si="75"/>
        <v>-6.7300464548794181E-2</v>
      </c>
      <c r="AI64">
        <f t="shared" si="76"/>
        <v>0.86138707287192351</v>
      </c>
      <c r="AJ64">
        <f t="shared" si="77"/>
        <v>-0.68775590841996825</v>
      </c>
      <c r="AK64">
        <f t="shared" si="78"/>
        <v>0.16624692930891485</v>
      </c>
      <c r="AL64">
        <f t="shared" si="79"/>
        <v>2.2657965989138287</v>
      </c>
      <c r="AM64">
        <f t="shared" si="80"/>
        <v>2.1357699557818726</v>
      </c>
      <c r="AN64" s="87">
        <f t="shared" si="85"/>
        <v>2.0853564839977476</v>
      </c>
      <c r="AO64" s="87">
        <f t="shared" si="85"/>
        <v>2.0853562283981217</v>
      </c>
      <c r="AP64" s="87">
        <f t="shared" si="85"/>
        <v>2.0853586277728597</v>
      </c>
      <c r="AQ64" s="87">
        <f t="shared" si="85"/>
        <v>2.0853361038682414</v>
      </c>
      <c r="AR64" s="87">
        <f t="shared" si="85"/>
        <v>2.085547509590044</v>
      </c>
      <c r="AS64" s="87">
        <f t="shared" si="85"/>
        <v>2.0835601678694187</v>
      </c>
      <c r="AT64" s="87">
        <f t="shared" si="85"/>
        <v>2.1019752224750516</v>
      </c>
      <c r="AU64" s="87">
        <f t="shared" si="81"/>
        <v>1.896932748154653</v>
      </c>
      <c r="AW64">
        <v>12000</v>
      </c>
      <c r="AX64">
        <f t="shared" si="47"/>
        <v>5.6325728431063385E-2</v>
      </c>
      <c r="AY64">
        <f t="shared" si="48"/>
        <v>0.10312292957435512</v>
      </c>
      <c r="AZ64">
        <f t="shared" si="49"/>
        <v>-4.6797201143291736E-2</v>
      </c>
      <c r="BA64">
        <f t="shared" si="50"/>
        <v>0.87103705018958111</v>
      </c>
      <c r="BB64">
        <f t="shared" si="51"/>
        <v>-0.54372768986651898</v>
      </c>
      <c r="BC64">
        <f t="shared" si="52"/>
        <v>-2.2090616619424668</v>
      </c>
      <c r="BD64">
        <f t="shared" si="53"/>
        <v>-1.9869787126524296</v>
      </c>
      <c r="BE64">
        <f t="shared" si="54"/>
        <v>4.2617771382997374</v>
      </c>
      <c r="BF64">
        <f t="shared" si="55"/>
        <v>4.2617772585717733</v>
      </c>
      <c r="BG64">
        <f t="shared" si="56"/>
        <v>4.2617759827278325</v>
      </c>
      <c r="BH64">
        <f t="shared" si="57"/>
        <v>4.2617895170325673</v>
      </c>
      <c r="BI64">
        <f t="shared" si="58"/>
        <v>4.2616459628026195</v>
      </c>
      <c r="BJ64">
        <f t="shared" si="59"/>
        <v>4.2631707754241832</v>
      </c>
      <c r="BK64">
        <f t="shared" si="60"/>
        <v>4.2472122763870654</v>
      </c>
      <c r="BL64">
        <f t="shared" si="61"/>
        <v>4.4566233277468426</v>
      </c>
    </row>
    <row r="65" spans="1:64" ht="12.95" customHeight="1" x14ac:dyDescent="0.2">
      <c r="A65" t="s">
        <v>186</v>
      </c>
      <c r="B65" t="s">
        <v>94</v>
      </c>
      <c r="C65" s="10">
        <v>47209.6276</v>
      </c>
      <c r="D65" s="10" t="s">
        <v>284</v>
      </c>
      <c r="E65">
        <f t="shared" si="65"/>
        <v>-11763.505838045783</v>
      </c>
      <c r="F65">
        <f t="shared" si="66"/>
        <v>-11763.5</v>
      </c>
      <c r="G65">
        <f t="shared" si="82"/>
        <v>-2.6256499986629933E-3</v>
      </c>
      <c r="J65">
        <f t="shared" si="84"/>
        <v>-2.6256499986629933E-3</v>
      </c>
      <c r="O65">
        <f t="shared" ca="1" si="40"/>
        <v>-4.8784882850885232E-2</v>
      </c>
      <c r="P65">
        <f t="shared" si="37"/>
        <v>6.7147825907442948E-2</v>
      </c>
      <c r="Q65" s="2">
        <f t="shared" si="67"/>
        <v>32191.1276</v>
      </c>
      <c r="R65">
        <f t="shared" si="83"/>
        <v>4.8683379400199468E-3</v>
      </c>
      <c r="S65" s="3">
        <v>1</v>
      </c>
      <c r="U65" s="37"/>
      <c r="Z65">
        <f t="shared" si="68"/>
        <v>-11763.5</v>
      </c>
      <c r="AA65" s="87">
        <f t="shared" si="69"/>
        <v>-7.2935995036367551E-4</v>
      </c>
      <c r="AB65" s="87">
        <f t="shared" si="70"/>
        <v>6.5251535859143631E-2</v>
      </c>
      <c r="AC65" s="87">
        <f t="shared" si="71"/>
        <v>-6.9773475906105942E-2</v>
      </c>
      <c r="AD65" s="87">
        <f t="shared" si="72"/>
        <v>-1.8962900482993178E-3</v>
      </c>
      <c r="AE65" s="87">
        <f t="shared" si="73"/>
        <v>3.5959159472790288E-6</v>
      </c>
      <c r="AF65">
        <f t="shared" si="74"/>
        <v>-6.9773475906105942E-2</v>
      </c>
      <c r="AG65" s="112"/>
      <c r="AH65">
        <f t="shared" si="75"/>
        <v>-6.7877185857806624E-2</v>
      </c>
      <c r="AI65">
        <f t="shared" si="76"/>
        <v>0.8605704923573978</v>
      </c>
      <c r="AJ65">
        <f t="shared" si="77"/>
        <v>-0.69132062995262333</v>
      </c>
      <c r="AK65">
        <f t="shared" si="78"/>
        <v>0.16556266931346064</v>
      </c>
      <c r="AL65">
        <f t="shared" si="79"/>
        <v>2.270718571451019</v>
      </c>
      <c r="AM65">
        <f t="shared" si="80"/>
        <v>2.1495291109356667</v>
      </c>
      <c r="AN65" s="87">
        <f t="shared" si="85"/>
        <v>2.090937678736521</v>
      </c>
      <c r="AO65" s="87">
        <f t="shared" si="85"/>
        <v>2.0909374073804665</v>
      </c>
      <c r="AP65" s="87">
        <f t="shared" si="85"/>
        <v>2.0909399298026945</v>
      </c>
      <c r="AQ65" s="87">
        <f t="shared" si="85"/>
        <v>2.0909164819008486</v>
      </c>
      <c r="AR65" s="87">
        <f t="shared" si="85"/>
        <v>2.0911344116221793</v>
      </c>
      <c r="AS65" s="87">
        <f t="shared" si="85"/>
        <v>2.0891057196474638</v>
      </c>
      <c r="AT65" s="87">
        <f t="shared" si="85"/>
        <v>2.107721506205912</v>
      </c>
      <c r="AU65" s="87">
        <f t="shared" si="81"/>
        <v>1.9031114227831971</v>
      </c>
      <c r="AW65">
        <v>13000</v>
      </c>
      <c r="AX65">
        <f t="shared" si="47"/>
        <v>6.2823283971143395E-2</v>
      </c>
      <c r="AY65">
        <f t="shared" si="48"/>
        <v>9.8087650472861235E-2</v>
      </c>
      <c r="AZ65">
        <f t="shared" si="49"/>
        <v>-3.5264366501717839E-2</v>
      </c>
      <c r="BA65">
        <f t="shared" si="50"/>
        <v>0.88703646937272551</v>
      </c>
      <c r="BB65">
        <f t="shared" si="51"/>
        <v>-0.46679934507437981</v>
      </c>
      <c r="BC65">
        <f t="shared" si="52"/>
        <v>-2.1198574237572592</v>
      </c>
      <c r="BD65">
        <f t="shared" si="53"/>
        <v>-1.7841265877726777</v>
      </c>
      <c r="BE65">
        <f t="shared" si="54"/>
        <v>4.3608626997096627</v>
      </c>
      <c r="BF65">
        <f t="shared" si="55"/>
        <v>4.3608627269161682</v>
      </c>
      <c r="BG65">
        <f t="shared" si="56"/>
        <v>4.3608623618815043</v>
      </c>
      <c r="BH65">
        <f t="shared" si="57"/>
        <v>4.3608672596487681</v>
      </c>
      <c r="BI65">
        <f t="shared" si="58"/>
        <v>4.3608015504489526</v>
      </c>
      <c r="BJ65">
        <f t="shared" si="59"/>
        <v>4.3616840980042362</v>
      </c>
      <c r="BK65">
        <f t="shared" si="60"/>
        <v>4.3500024492852036</v>
      </c>
      <c r="BL65">
        <f t="shared" si="61"/>
        <v>4.5640785386780456</v>
      </c>
    </row>
    <row r="66" spans="1:64" ht="12.95" customHeight="1" x14ac:dyDescent="0.2">
      <c r="A66" t="s">
        <v>204</v>
      </c>
      <c r="B66" t="s">
        <v>94</v>
      </c>
      <c r="C66" s="10">
        <v>52279.201999999997</v>
      </c>
      <c r="D66" s="10" t="s">
        <v>284</v>
      </c>
      <c r="E66">
        <f t="shared" si="65"/>
        <v>-491.47511684874462</v>
      </c>
      <c r="F66">
        <f t="shared" si="66"/>
        <v>-491.5</v>
      </c>
      <c r="G66">
        <f t="shared" si="82"/>
        <v>1.1191149998921901E-2</v>
      </c>
      <c r="J66">
        <f t="shared" si="84"/>
        <v>1.1191149998921901E-2</v>
      </c>
      <c r="O66">
        <f t="shared" ca="1" si="40"/>
        <v>-3.392362363334379E-3</v>
      </c>
      <c r="P66">
        <f t="shared" si="37"/>
        <v>0.12145052776668459</v>
      </c>
      <c r="Q66" s="2">
        <f t="shared" si="67"/>
        <v>37260.701999999997</v>
      </c>
      <c r="R66">
        <f t="shared" si="83"/>
        <v>1.2157130385734202E-2</v>
      </c>
      <c r="S66" s="3">
        <v>1</v>
      </c>
      <c r="U66" s="37"/>
      <c r="Z66">
        <f t="shared" si="68"/>
        <v>-491.5</v>
      </c>
      <c r="AA66" s="87">
        <f t="shared" si="69"/>
        <v>-1.9279173500334479E-3</v>
      </c>
      <c r="AB66" s="87">
        <f t="shared" si="70"/>
        <v>0.13456959511563993</v>
      </c>
      <c r="AC66" s="87">
        <f t="shared" si="71"/>
        <v>-0.11025937776776269</v>
      </c>
      <c r="AD66" s="87">
        <f t="shared" si="72"/>
        <v>1.3119067348955349E-2</v>
      </c>
      <c r="AE66" s="87">
        <f t="shared" si="73"/>
        <v>1.7210992810642634E-4</v>
      </c>
      <c r="AF66">
        <f t="shared" si="74"/>
        <v>-0.11025937776776269</v>
      </c>
      <c r="AG66" s="112"/>
      <c r="AH66">
        <f t="shared" si="75"/>
        <v>-0.12337844511671804</v>
      </c>
      <c r="AI66">
        <f t="shared" si="76"/>
        <v>0.78358270310374534</v>
      </c>
      <c r="AJ66">
        <f t="shared" si="77"/>
        <v>-0.99896885023037429</v>
      </c>
      <c r="AK66">
        <f t="shared" si="78"/>
        <v>3.89084512351238E-3</v>
      </c>
      <c r="AL66">
        <f t="shared" si="79"/>
        <v>3.1236161514552294</v>
      </c>
      <c r="AM66">
        <f t="shared" si="80"/>
        <v>111.2533531626129</v>
      </c>
      <c r="AN66" s="87">
        <f t="shared" si="85"/>
        <v>3.1191944319755862</v>
      </c>
      <c r="AO66" s="87">
        <f t="shared" si="85"/>
        <v>3.1191938264741914</v>
      </c>
      <c r="AP66" s="87">
        <f t="shared" si="85"/>
        <v>3.1191966245658933</v>
      </c>
      <c r="AQ66" s="87">
        <f t="shared" si="85"/>
        <v>3.1191836942603168</v>
      </c>
      <c r="AR66" s="87">
        <f t="shared" si="85"/>
        <v>3.1192434466674865</v>
      </c>
      <c r="AS66" s="87">
        <f t="shared" si="85"/>
        <v>3.118967323352476</v>
      </c>
      <c r="AT66" s="87">
        <f t="shared" si="85"/>
        <v>3.1202433094739384</v>
      </c>
      <c r="AU66" s="87">
        <f t="shared" si="81"/>
        <v>3.1143465603997189</v>
      </c>
      <c r="AW66">
        <v>14000</v>
      </c>
      <c r="AX66">
        <f t="shared" si="47"/>
        <v>6.9367226540100191E-2</v>
      </c>
      <c r="AY66">
        <f t="shared" si="48"/>
        <v>9.2523434848915398E-2</v>
      </c>
      <c r="AZ66">
        <f t="shared" si="49"/>
        <v>-2.31562083088152E-2</v>
      </c>
      <c r="BA66">
        <f t="shared" si="50"/>
        <v>0.90460178680429648</v>
      </c>
      <c r="BB66">
        <f t="shared" si="51"/>
        <v>-0.38298452135065925</v>
      </c>
      <c r="BC66">
        <f t="shared" si="52"/>
        <v>-2.0272142804278102</v>
      </c>
      <c r="BD66">
        <f t="shared" si="53"/>
        <v>-1.6050314136354136</v>
      </c>
      <c r="BE66">
        <f t="shared" si="54"/>
        <v>4.461839892493205</v>
      </c>
      <c r="BF66">
        <f t="shared" si="55"/>
        <v>4.4618398956160172</v>
      </c>
      <c r="BG66">
        <f t="shared" si="56"/>
        <v>4.461839837426588</v>
      </c>
      <c r="BH66">
        <f t="shared" si="57"/>
        <v>4.4618409217111914</v>
      </c>
      <c r="BI66">
        <f t="shared" si="58"/>
        <v>4.461820718227278</v>
      </c>
      <c r="BJ66">
        <f t="shared" si="59"/>
        <v>4.4621974322916937</v>
      </c>
      <c r="BK66">
        <f t="shared" si="60"/>
        <v>4.4552621003929049</v>
      </c>
      <c r="BL66">
        <f t="shared" si="61"/>
        <v>4.6715337496092486</v>
      </c>
    </row>
    <row r="67" spans="1:64" ht="12.95" customHeight="1" x14ac:dyDescent="0.2">
      <c r="A67" t="s">
        <v>204</v>
      </c>
      <c r="B67" t="s">
        <v>85</v>
      </c>
      <c r="C67" s="10">
        <v>52313.135699999999</v>
      </c>
      <c r="D67" s="10" t="s">
        <v>284</v>
      </c>
      <c r="E67">
        <f t="shared" si="65"/>
        <v>-416.02465913696903</v>
      </c>
      <c r="F67">
        <f t="shared" si="66"/>
        <v>-416</v>
      </c>
      <c r="G67">
        <f t="shared" si="82"/>
        <v>-1.1090400003013201E-2</v>
      </c>
      <c r="J67">
        <f t="shared" si="84"/>
        <v>-1.1090400003013201E-2</v>
      </c>
      <c r="O67">
        <f t="shared" ref="O67:O94" ca="1" si="86">+C$11+C$12*$F67</f>
        <v>-3.0883226812185088E-3</v>
      </c>
      <c r="P67">
        <f t="shared" si="37"/>
        <v>0.12158766841108903</v>
      </c>
      <c r="Q67" s="2">
        <f t="shared" si="67"/>
        <v>37294.635699999999</v>
      </c>
      <c r="R67">
        <f t="shared" si="83"/>
        <v>1.7603469838097192E-2</v>
      </c>
      <c r="S67" s="3">
        <v>1</v>
      </c>
      <c r="U67" s="37"/>
      <c r="Z67">
        <f t="shared" si="68"/>
        <v>-416</v>
      </c>
      <c r="AA67" s="87">
        <f t="shared" si="69"/>
        <v>-1.7555161478000902E-3</v>
      </c>
      <c r="AB67" s="87">
        <f t="shared" si="70"/>
        <v>0.11225278455587592</v>
      </c>
      <c r="AC67" s="87">
        <f t="shared" si="71"/>
        <v>-0.13267806841410223</v>
      </c>
      <c r="AD67" s="87">
        <f t="shared" si="72"/>
        <v>-9.3348838552131108E-3</v>
      </c>
      <c r="AE67" s="87">
        <f t="shared" si="73"/>
        <v>8.7140056590318392E-5</v>
      </c>
      <c r="AF67">
        <f t="shared" si="74"/>
        <v>-0.13267806841410223</v>
      </c>
      <c r="AG67" s="112"/>
      <c r="AH67">
        <f t="shared" si="75"/>
        <v>-0.12334318455888912</v>
      </c>
      <c r="AI67">
        <f t="shared" si="76"/>
        <v>0.78356497639410827</v>
      </c>
      <c r="AJ67">
        <f t="shared" si="77"/>
        <v>-0.99871151220481025</v>
      </c>
      <c r="AK67">
        <f t="shared" si="78"/>
        <v>2.7323302095282544E-3</v>
      </c>
      <c r="AL67">
        <f t="shared" si="79"/>
        <v>3.1289690724991601</v>
      </c>
      <c r="AM67">
        <f t="shared" si="80"/>
        <v>158.43154382556651</v>
      </c>
      <c r="AN67" s="87">
        <f t="shared" si="85"/>
        <v>3.1258639040842309</v>
      </c>
      <c r="AO67" s="87">
        <f t="shared" si="85"/>
        <v>3.1258634785190158</v>
      </c>
      <c r="AP67" s="87">
        <f t="shared" si="85"/>
        <v>3.1258654448548659</v>
      </c>
      <c r="AQ67" s="87">
        <f t="shared" si="85"/>
        <v>3.1258563593451596</v>
      </c>
      <c r="AR67" s="87">
        <f t="shared" si="85"/>
        <v>3.125898339185619</v>
      </c>
      <c r="AS67" s="87">
        <f t="shared" si="85"/>
        <v>3.1257043699781111</v>
      </c>
      <c r="AT67" s="87">
        <f t="shared" si="85"/>
        <v>3.1266006060746103</v>
      </c>
      <c r="AU67" s="87">
        <f t="shared" si="81"/>
        <v>3.1224594288250245</v>
      </c>
      <c r="AW67">
        <v>15000</v>
      </c>
      <c r="AX67">
        <f t="shared" si="47"/>
        <v>7.5872775122084749E-2</v>
      </c>
      <c r="AY67">
        <f t="shared" si="48"/>
        <v>8.643028270251768E-2</v>
      </c>
      <c r="AZ67">
        <f t="shared" si="49"/>
        <v>-1.0557507580432932E-2</v>
      </c>
      <c r="BA67">
        <f t="shared" si="50"/>
        <v>0.92376217760834956</v>
      </c>
      <c r="BB67">
        <f t="shared" si="51"/>
        <v>-0.29221697988537537</v>
      </c>
      <c r="BC67">
        <f t="shared" si="52"/>
        <v>-1.9307334627070878</v>
      </c>
      <c r="BD67">
        <f t="shared" si="53"/>
        <v>-1.4447996521380699</v>
      </c>
      <c r="BE67">
        <f t="shared" si="54"/>
        <v>4.5648870802645956</v>
      </c>
      <c r="BF67">
        <f t="shared" si="55"/>
        <v>4.5648870803278552</v>
      </c>
      <c r="BG67">
        <f t="shared" si="56"/>
        <v>4.5648870783392947</v>
      </c>
      <c r="BH67">
        <f t="shared" si="57"/>
        <v>4.5648871408501046</v>
      </c>
      <c r="BI67">
        <f t="shared" si="58"/>
        <v>4.5648851758226119</v>
      </c>
      <c r="BJ67">
        <f t="shared" si="59"/>
        <v>4.5649469589036702</v>
      </c>
      <c r="BK67">
        <f t="shared" si="60"/>
        <v>4.5630165566262102</v>
      </c>
      <c r="BL67">
        <f t="shared" si="61"/>
        <v>4.7789889605404525</v>
      </c>
    </row>
    <row r="68" spans="1:64" ht="12.95" customHeight="1" x14ac:dyDescent="0.2">
      <c r="A68" s="33" t="s">
        <v>87</v>
      </c>
      <c r="B68" s="32" t="s">
        <v>85</v>
      </c>
      <c r="C68" s="33">
        <v>52500.241999999998</v>
      </c>
      <c r="D68" s="29"/>
      <c r="E68">
        <f t="shared" si="65"/>
        <v>0</v>
      </c>
      <c r="F68">
        <f t="shared" si="66"/>
        <v>0</v>
      </c>
      <c r="G68">
        <f t="shared" si="82"/>
        <v>0</v>
      </c>
      <c r="I68">
        <f>+G68</f>
        <v>0</v>
      </c>
      <c r="O68">
        <f t="shared" ca="1" si="86"/>
        <v>-1.4130841678383493E-3</v>
      </c>
      <c r="P68">
        <f t="shared" si="37"/>
        <v>0.12228923004103226</v>
      </c>
      <c r="Q68" s="2">
        <f t="shared" si="67"/>
        <v>37481.741999999998</v>
      </c>
      <c r="R68">
        <f t="shared" si="83"/>
        <v>1.4954655784028506E-2</v>
      </c>
      <c r="S68" s="3">
        <v>1</v>
      </c>
      <c r="U68" s="37"/>
      <c r="Z68">
        <f t="shared" si="68"/>
        <v>0</v>
      </c>
      <c r="AA68" s="87">
        <f t="shared" si="69"/>
        <v>-7.6133538635804465E-4</v>
      </c>
      <c r="AB68" s="87">
        <f t="shared" si="70"/>
        <v>0.1230505654273903</v>
      </c>
      <c r="AC68" s="87">
        <f t="shared" si="71"/>
        <v>-0.12228923004103226</v>
      </c>
      <c r="AD68" s="87">
        <f t="shared" si="72"/>
        <v>7.6133538635804465E-4</v>
      </c>
      <c r="AE68" s="87">
        <f t="shared" si="73"/>
        <v>5.796315705209531E-7</v>
      </c>
      <c r="AF68">
        <f t="shared" si="74"/>
        <v>-0.12228923004103226</v>
      </c>
      <c r="AG68" s="112"/>
      <c r="AH68">
        <f t="shared" si="75"/>
        <v>-0.1230505654273903</v>
      </c>
      <c r="AI68">
        <f t="shared" si="76"/>
        <v>0.78357852802281047</v>
      </c>
      <c r="AJ68">
        <f t="shared" si="77"/>
        <v>-0.9967807093329315</v>
      </c>
      <c r="AK68">
        <f t="shared" si="78"/>
        <v>-3.6512379932495203E-3</v>
      </c>
      <c r="AL68">
        <f t="shared" si="79"/>
        <v>-3.1247232939896716</v>
      </c>
      <c r="AM68">
        <f t="shared" si="80"/>
        <v>-118.55533452171186</v>
      </c>
      <c r="AN68" s="87">
        <f t="shared" si="85"/>
        <v>3.162611443734809</v>
      </c>
      <c r="AO68" s="87">
        <f t="shared" si="85"/>
        <v>3.1626120120595282</v>
      </c>
      <c r="AP68" s="87">
        <f t="shared" si="85"/>
        <v>3.1626093858441791</v>
      </c>
      <c r="AQ68" s="87">
        <f t="shared" si="85"/>
        <v>3.1626215215256286</v>
      </c>
      <c r="AR68" s="87">
        <f t="shared" si="85"/>
        <v>3.1625654428433077</v>
      </c>
      <c r="AS68" s="87">
        <f t="shared" si="85"/>
        <v>3.1628245815950105</v>
      </c>
      <c r="AT68" s="87">
        <f t="shared" si="85"/>
        <v>3.1616271169590049</v>
      </c>
      <c r="AU68" s="87">
        <f t="shared" si="81"/>
        <v>3.1671607965724053</v>
      </c>
      <c r="AW68">
        <v>16000</v>
      </c>
      <c r="AX68">
        <f t="shared" si="47"/>
        <v>8.2239212169909093E-2</v>
      </c>
      <c r="AY68">
        <f t="shared" si="48"/>
        <v>7.9808194033668053E-2</v>
      </c>
      <c r="AZ68">
        <f t="shared" si="49"/>
        <v>2.4310181362410428E-3</v>
      </c>
      <c r="BA68">
        <f t="shared" si="50"/>
        <v>0.9445225511813673</v>
      </c>
      <c r="BB68">
        <f t="shared" si="51"/>
        <v>-0.19455418848945302</v>
      </c>
      <c r="BC68">
        <f t="shared" si="52"/>
        <v>-1.8299922138884819</v>
      </c>
      <c r="BD68">
        <f t="shared" si="53"/>
        <v>-1.2997186814418029</v>
      </c>
      <c r="BE68">
        <f t="shared" si="54"/>
        <v>4.6701846461506031</v>
      </c>
      <c r="BF68">
        <f t="shared" si="55"/>
        <v>4.6701846461504131</v>
      </c>
      <c r="BG68">
        <f t="shared" si="56"/>
        <v>4.6701846461712364</v>
      </c>
      <c r="BH68">
        <f t="shared" si="57"/>
        <v>4.6701846438910843</v>
      </c>
      <c r="BI68">
        <f t="shared" si="58"/>
        <v>4.6701848935659882</v>
      </c>
      <c r="BJ68">
        <f t="shared" si="59"/>
        <v>4.6701575631236887</v>
      </c>
      <c r="BK68">
        <f t="shared" si="60"/>
        <v>4.6732623660360701</v>
      </c>
      <c r="BL68">
        <f t="shared" si="61"/>
        <v>4.8864441714716556</v>
      </c>
    </row>
    <row r="69" spans="1:64" ht="12.95" customHeight="1" x14ac:dyDescent="0.2">
      <c r="A69" t="s">
        <v>210</v>
      </c>
      <c r="B69" t="s">
        <v>85</v>
      </c>
      <c r="C69" s="10">
        <v>52656.3027</v>
      </c>
      <c r="D69" s="10" t="s">
        <v>284</v>
      </c>
      <c r="E69">
        <f t="shared" si="65"/>
        <v>346.99579609119377</v>
      </c>
      <c r="F69">
        <f t="shared" si="66"/>
        <v>347</v>
      </c>
      <c r="G69">
        <f t="shared" si="82"/>
        <v>-1.8906999976024963E-3</v>
      </c>
      <c r="J69">
        <f>G69</f>
        <v>-1.8906999976024963E-3</v>
      </c>
      <c r="O69">
        <f t="shared" ca="1" si="86"/>
        <v>-1.5709734802495361E-5</v>
      </c>
      <c r="P69">
        <f t="shared" si="37"/>
        <v>0.12280440600008312</v>
      </c>
      <c r="Q69" s="2">
        <f t="shared" si="67"/>
        <v>37637.8027</v>
      </c>
      <c r="R69">
        <f t="shared" si="83"/>
        <v>1.554886945977405E-2</v>
      </c>
      <c r="S69" s="3">
        <v>1</v>
      </c>
      <c r="U69" s="37"/>
      <c r="Z69">
        <f t="shared" si="68"/>
        <v>347</v>
      </c>
      <c r="AA69" s="87">
        <f t="shared" si="69"/>
        <v>1.2509167325622239E-4</v>
      </c>
      <c r="AB69" s="87">
        <f t="shared" si="70"/>
        <v>0.1207886143292244</v>
      </c>
      <c r="AC69" s="87">
        <f t="shared" si="71"/>
        <v>-0.12469510599768562</v>
      </c>
      <c r="AD69" s="87">
        <f t="shared" si="72"/>
        <v>-2.0157916708587187E-3</v>
      </c>
      <c r="AE69" s="87">
        <f t="shared" si="73"/>
        <v>4.0634160603033845E-6</v>
      </c>
      <c r="AF69">
        <f t="shared" si="74"/>
        <v>-0.12469510599768562</v>
      </c>
      <c r="AG69" s="112"/>
      <c r="AH69">
        <f t="shared" si="75"/>
        <v>-0.1226793143268269</v>
      </c>
      <c r="AI69">
        <f t="shared" si="76"/>
        <v>0.78373388093873131</v>
      </c>
      <c r="AJ69">
        <f t="shared" si="77"/>
        <v>-0.99450628390749507</v>
      </c>
      <c r="AK69">
        <f t="shared" si="78"/>
        <v>-8.9750107428318952E-3</v>
      </c>
      <c r="AL69">
        <f t="shared" si="79"/>
        <v>-3.1001166067017425</v>
      </c>
      <c r="AM69">
        <f t="shared" si="80"/>
        <v>-48.213690344356124</v>
      </c>
      <c r="AN69" s="87">
        <f t="shared" si="85"/>
        <v>3.1932673309884261</v>
      </c>
      <c r="AO69" s="87">
        <f t="shared" si="85"/>
        <v>3.1932687178083401</v>
      </c>
      <c r="AP69" s="87">
        <f t="shared" si="85"/>
        <v>3.1932623021979127</v>
      </c>
      <c r="AQ69" s="87">
        <f t="shared" si="85"/>
        <v>3.1932919816692782</v>
      </c>
      <c r="AR69" s="87">
        <f t="shared" si="85"/>
        <v>3.1931546808495921</v>
      </c>
      <c r="AS69" s="87">
        <f t="shared" si="85"/>
        <v>3.1937898592277931</v>
      </c>
      <c r="AT69" s="87">
        <f t="shared" si="85"/>
        <v>3.1908515821243477</v>
      </c>
      <c r="AU69" s="87">
        <f t="shared" si="81"/>
        <v>3.2044477547655328</v>
      </c>
      <c r="AW69">
        <v>17000</v>
      </c>
      <c r="AX69">
        <f t="shared" si="47"/>
        <v>8.8347363902354273E-2</v>
      </c>
      <c r="AY69">
        <f t="shared" si="48"/>
        <v>7.2657168842366462E-2</v>
      </c>
      <c r="AZ69">
        <f t="shared" si="49"/>
        <v>1.5690195059987807E-2</v>
      </c>
      <c r="BA69">
        <f t="shared" si="50"/>
        <v>0.96685098520628865</v>
      </c>
      <c r="BB69">
        <f t="shared" si="51"/>
        <v>-9.0236191680511738E-2</v>
      </c>
      <c r="BC69">
        <f t="shared" si="52"/>
        <v>-1.7245483820198857</v>
      </c>
      <c r="BD69">
        <f t="shared" si="53"/>
        <v>-1.1669125740192883</v>
      </c>
      <c r="BE69">
        <f t="shared" si="54"/>
        <v>4.7779115841617346</v>
      </c>
      <c r="BF69">
        <f t="shared" si="55"/>
        <v>4.7779115841665583</v>
      </c>
      <c r="BG69">
        <f t="shared" si="56"/>
        <v>4.7779115845069295</v>
      </c>
      <c r="BH69">
        <f t="shared" si="57"/>
        <v>4.7779116085234214</v>
      </c>
      <c r="BI69">
        <f t="shared" si="58"/>
        <v>4.7779133031004175</v>
      </c>
      <c r="BJ69">
        <f t="shared" si="59"/>
        <v>4.778032760292648</v>
      </c>
      <c r="BK69">
        <f t="shared" si="60"/>
        <v>4.7859673376283665</v>
      </c>
      <c r="BL69">
        <f t="shared" si="61"/>
        <v>4.9938993824028586</v>
      </c>
    </row>
    <row r="70" spans="1:64" ht="12.95" customHeight="1" x14ac:dyDescent="0.2">
      <c r="A70" t="s">
        <v>210</v>
      </c>
      <c r="B70" t="s">
        <v>94</v>
      </c>
      <c r="C70" s="10">
        <v>52701.055899999999</v>
      </c>
      <c r="D70" s="10" t="s">
        <v>284</v>
      </c>
      <c r="E70">
        <f t="shared" si="65"/>
        <v>446.50305359822761</v>
      </c>
      <c r="F70">
        <f t="shared" si="66"/>
        <v>446.5</v>
      </c>
      <c r="G70">
        <f t="shared" si="82"/>
        <v>1.3733500018133782E-3</v>
      </c>
      <c r="J70">
        <f>G70</f>
        <v>1.3733500018133782E-3</v>
      </c>
      <c r="O70">
        <f t="shared" ca="1" si="86"/>
        <v>3.84978323085307E-4</v>
      </c>
      <c r="P70">
        <f t="shared" si="37"/>
        <v>0.12294037990053841</v>
      </c>
      <c r="Q70" s="2">
        <f t="shared" si="67"/>
        <v>37682.555899999999</v>
      </c>
      <c r="R70">
        <f t="shared" si="83"/>
        <v>1.4778542758397507E-2</v>
      </c>
      <c r="S70" s="3">
        <v>1</v>
      </c>
      <c r="U70" s="37"/>
      <c r="Z70">
        <f t="shared" si="68"/>
        <v>446.5</v>
      </c>
      <c r="AA70" s="87">
        <f t="shared" si="69"/>
        <v>3.8882579802730632E-4</v>
      </c>
      <c r="AB70" s="87">
        <f t="shared" si="70"/>
        <v>0.12392490410432448</v>
      </c>
      <c r="AC70" s="87">
        <f t="shared" si="71"/>
        <v>-0.12156702989872503</v>
      </c>
      <c r="AD70" s="87">
        <f t="shared" si="72"/>
        <v>9.8452420378607186E-4</v>
      </c>
      <c r="AE70" s="87">
        <f t="shared" si="73"/>
        <v>9.6928790784059872E-7</v>
      </c>
      <c r="AF70">
        <f t="shared" si="74"/>
        <v>-0.12156702989872503</v>
      </c>
      <c r="AG70" s="112"/>
      <c r="AH70">
        <f t="shared" si="75"/>
        <v>-0.1225515541025111</v>
      </c>
      <c r="AI70">
        <f t="shared" si="76"/>
        <v>0.78380261277718866</v>
      </c>
      <c r="AJ70">
        <f t="shared" si="77"/>
        <v>-0.99374270903087369</v>
      </c>
      <c r="AK70">
        <f t="shared" si="78"/>
        <v>-1.0501182299462725E-2</v>
      </c>
      <c r="AL70">
        <f t="shared" si="79"/>
        <v>-3.0930585997306546</v>
      </c>
      <c r="AM70">
        <f t="shared" si="80"/>
        <v>-41.200090105648741</v>
      </c>
      <c r="AN70" s="87">
        <f t="shared" si="85"/>
        <v>3.2020590779679643</v>
      </c>
      <c r="AO70" s="87">
        <f t="shared" si="85"/>
        <v>3.2020606953757604</v>
      </c>
      <c r="AP70" s="87">
        <f t="shared" si="85"/>
        <v>3.2020532093425822</v>
      </c>
      <c r="AQ70" s="87">
        <f t="shared" si="85"/>
        <v>3.2020878578331851</v>
      </c>
      <c r="AR70" s="87">
        <f t="shared" si="85"/>
        <v>3.2019274907460225</v>
      </c>
      <c r="AS70" s="87">
        <f t="shared" si="85"/>
        <v>3.202669746944113</v>
      </c>
      <c r="AT70" s="87">
        <f t="shared" si="85"/>
        <v>3.1992345038093664</v>
      </c>
      <c r="AU70" s="87">
        <f t="shared" si="81"/>
        <v>3.2151395482531875</v>
      </c>
      <c r="AW70">
        <v>18000</v>
      </c>
      <c r="AX70">
        <f t="shared" si="47"/>
        <v>9.4057004310283299E-2</v>
      </c>
      <c r="AY70">
        <f t="shared" si="48"/>
        <v>6.497720712861299E-2</v>
      </c>
      <c r="AZ70">
        <f t="shared" si="49"/>
        <v>2.9079797181670312E-2</v>
      </c>
      <c r="BA70">
        <f t="shared" si="50"/>
        <v>0.99066240142680073</v>
      </c>
      <c r="BB70">
        <f t="shared" si="51"/>
        <v>2.0238883858138389E-2</v>
      </c>
      <c r="BC70">
        <f t="shared" si="52"/>
        <v>-1.6139490145583704</v>
      </c>
      <c r="BD70">
        <f t="shared" si="53"/>
        <v>-1.0441112935855783</v>
      </c>
      <c r="BE70">
        <f t="shared" si="54"/>
        <v>4.8882404653759579</v>
      </c>
      <c r="BF70">
        <f t="shared" si="55"/>
        <v>4.8882404663733023</v>
      </c>
      <c r="BG70">
        <f t="shared" si="56"/>
        <v>4.8882404927109757</v>
      </c>
      <c r="BH70">
        <f t="shared" si="57"/>
        <v>4.8882411882299142</v>
      </c>
      <c r="BI70">
        <f t="shared" si="58"/>
        <v>4.8882595543412197</v>
      </c>
      <c r="BJ70">
        <f t="shared" si="59"/>
        <v>4.8887438512060788</v>
      </c>
      <c r="BK70">
        <f t="shared" si="60"/>
        <v>4.9010709127036431</v>
      </c>
      <c r="BL70">
        <f t="shared" si="61"/>
        <v>5.1013545933340616</v>
      </c>
    </row>
    <row r="71" spans="1:64" ht="12.95" customHeight="1" x14ac:dyDescent="0.2">
      <c r="A71" t="s">
        <v>216</v>
      </c>
      <c r="B71" t="s">
        <v>85</v>
      </c>
      <c r="C71" s="10">
        <v>53042.189200000001</v>
      </c>
      <c r="D71" s="10" t="s">
        <v>284</v>
      </c>
      <c r="E71">
        <f t="shared" si="65"/>
        <v>1205.0016442537553</v>
      </c>
      <c r="F71">
        <f t="shared" si="66"/>
        <v>1205</v>
      </c>
      <c r="G71">
        <f t="shared" si="82"/>
        <v>7.3949999932665378E-4</v>
      </c>
      <c r="J71">
        <f>G71</f>
        <v>7.3949999932665378E-4</v>
      </c>
      <c r="O71">
        <f t="shared" ca="1" si="86"/>
        <v>3.4394696990440827E-3</v>
      </c>
      <c r="P71">
        <f t="shared" si="37"/>
        <v>0.12380481056615751</v>
      </c>
      <c r="Q71" s="2">
        <f t="shared" si="67"/>
        <v>38023.689200000001</v>
      </c>
      <c r="R71">
        <f t="shared" si="83"/>
        <v>1.5145070664910531E-2</v>
      </c>
      <c r="S71" s="3">
        <v>1</v>
      </c>
      <c r="U71" s="37"/>
      <c r="Z71">
        <f t="shared" si="68"/>
        <v>1205</v>
      </c>
      <c r="AA71" s="87">
        <f t="shared" si="69"/>
        <v>2.5385219877402943E-3</v>
      </c>
      <c r="AB71" s="87">
        <f t="shared" si="70"/>
        <v>0.12200578857774387</v>
      </c>
      <c r="AC71" s="87">
        <f t="shared" si="71"/>
        <v>-0.12306531056683086</v>
      </c>
      <c r="AD71" s="87">
        <f t="shared" si="72"/>
        <v>-1.7990219884136405E-3</v>
      </c>
      <c r="AE71" s="87">
        <f t="shared" si="73"/>
        <v>3.2364801147957687E-6</v>
      </c>
      <c r="AF71">
        <f t="shared" si="74"/>
        <v>-0.12306531056683086</v>
      </c>
      <c r="AG71" s="112"/>
      <c r="AH71">
        <f t="shared" si="75"/>
        <v>-0.12126628857841722</v>
      </c>
      <c r="AI71">
        <f t="shared" si="76"/>
        <v>0.78468148560234696</v>
      </c>
      <c r="AJ71">
        <f t="shared" si="77"/>
        <v>-0.98628844713623909</v>
      </c>
      <c r="AK71">
        <f t="shared" si="78"/>
        <v>-2.2125153767702552E-2</v>
      </c>
      <c r="AL71">
        <f t="shared" si="79"/>
        <v>-3.0391965701781616</v>
      </c>
      <c r="AM71">
        <f t="shared" si="80"/>
        <v>-19.514928061599779</v>
      </c>
      <c r="AN71" s="87">
        <f t="shared" si="85"/>
        <v>3.2691157190439561</v>
      </c>
      <c r="AO71" s="87">
        <f t="shared" si="85"/>
        <v>3.2691189885347258</v>
      </c>
      <c r="AP71" s="87">
        <f t="shared" si="85"/>
        <v>3.26910375998242</v>
      </c>
      <c r="AQ71" s="87">
        <f t="shared" si="85"/>
        <v>3.2691746914056763</v>
      </c>
      <c r="AR71" s="87">
        <f t="shared" si="85"/>
        <v>3.2688443131091001</v>
      </c>
      <c r="AS71" s="87">
        <f t="shared" si="85"/>
        <v>3.2703832403494855</v>
      </c>
      <c r="AT71" s="87">
        <f t="shared" si="85"/>
        <v>3.2632173524267971</v>
      </c>
      <c r="AU71" s="87">
        <f t="shared" si="81"/>
        <v>3.2966443257445048</v>
      </c>
      <c r="AW71">
        <v>19000</v>
      </c>
      <c r="AX71">
        <f t="shared" si="47"/>
        <v>9.920440165936327E-2</v>
      </c>
      <c r="AY71">
        <f t="shared" si="48"/>
        <v>5.6768308892407596E-2</v>
      </c>
      <c r="AZ71">
        <f t="shared" si="49"/>
        <v>4.2436092766955674E-2</v>
      </c>
      <c r="BA71">
        <f t="shared" si="50"/>
        <v>1.0157981687544728</v>
      </c>
      <c r="BB71">
        <f t="shared" si="51"/>
        <v>0.13602178247237742</v>
      </c>
      <c r="BC71">
        <f t="shared" si="52"/>
        <v>-1.4977445225516339</v>
      </c>
      <c r="BD71">
        <f t="shared" si="53"/>
        <v>-0.9294921982380715</v>
      </c>
      <c r="BE71">
        <f t="shared" si="54"/>
        <v>5.0013303347262568</v>
      </c>
      <c r="BF71">
        <f t="shared" si="55"/>
        <v>5.0013303495333981</v>
      </c>
      <c r="BG71">
        <f t="shared" si="56"/>
        <v>5.0013305896151055</v>
      </c>
      <c r="BH71">
        <f t="shared" si="57"/>
        <v>5.0013344822521599</v>
      </c>
      <c r="BI71">
        <f t="shared" si="58"/>
        <v>5.001397589583247</v>
      </c>
      <c r="BJ71">
        <f t="shared" si="59"/>
        <v>5.0024188218232579</v>
      </c>
      <c r="BK71">
        <f t="shared" si="60"/>
        <v>5.0184848634329748</v>
      </c>
      <c r="BL71">
        <f t="shared" si="61"/>
        <v>5.2088098042652655</v>
      </c>
    </row>
    <row r="72" spans="1:64" ht="12.95" customHeight="1" x14ac:dyDescent="0.2">
      <c r="A72" s="37" t="s">
        <v>95</v>
      </c>
      <c r="B72" s="38" t="s">
        <v>94</v>
      </c>
      <c r="C72" s="39">
        <v>53053.208400000003</v>
      </c>
      <c r="D72" s="10">
        <v>5.0000000000000001E-4</v>
      </c>
      <c r="E72">
        <f t="shared" si="65"/>
        <v>1229.502470382876</v>
      </c>
      <c r="F72">
        <f t="shared" si="66"/>
        <v>1229.5</v>
      </c>
      <c r="G72">
        <f t="shared" si="82"/>
        <v>1.1110500054201111E-3</v>
      </c>
      <c r="K72">
        <f>+G72</f>
        <v>1.1110500054201111E-3</v>
      </c>
      <c r="O72">
        <f t="shared" ca="1" si="86"/>
        <v>3.5381315826445974E-3</v>
      </c>
      <c r="P72">
        <f t="shared" si="37"/>
        <v>0.12382765876261392</v>
      </c>
      <c r="Q72" s="2">
        <f t="shared" si="67"/>
        <v>38034.708400000003</v>
      </c>
      <c r="R72">
        <f t="shared" si="83"/>
        <v>1.5059366064866178E-2</v>
      </c>
      <c r="S72" s="3">
        <v>1</v>
      </c>
      <c r="U72" s="37"/>
      <c r="Z72">
        <f t="shared" si="68"/>
        <v>1229.5</v>
      </c>
      <c r="AA72" s="87">
        <f t="shared" si="69"/>
        <v>2.6120436003316261E-3</v>
      </c>
      <c r="AB72" s="87">
        <f t="shared" si="70"/>
        <v>0.12232666516770241</v>
      </c>
      <c r="AC72" s="87">
        <f t="shared" si="71"/>
        <v>-0.12271660875719381</v>
      </c>
      <c r="AD72" s="87">
        <f t="shared" si="72"/>
        <v>-1.500993594911515E-3</v>
      </c>
      <c r="AE72" s="87">
        <f t="shared" si="73"/>
        <v>2.252981771965393E-6</v>
      </c>
      <c r="AF72">
        <f t="shared" si="74"/>
        <v>-0.12271660875719381</v>
      </c>
      <c r="AG72" s="112"/>
      <c r="AH72">
        <f t="shared" si="75"/>
        <v>-0.1212156151622823</v>
      </c>
      <c r="AI72">
        <f t="shared" si="76"/>
        <v>0.78472035530758255</v>
      </c>
      <c r="AJ72">
        <f t="shared" si="77"/>
        <v>-0.98599946002795991</v>
      </c>
      <c r="AK72">
        <f t="shared" si="78"/>
        <v>-2.2500214504827833E-2</v>
      </c>
      <c r="AL72">
        <f t="shared" si="79"/>
        <v>-3.0374545253767278</v>
      </c>
      <c r="AM72">
        <f t="shared" si="80"/>
        <v>-19.187902156696257</v>
      </c>
      <c r="AN72" s="87">
        <f t="shared" ref="AN72:AT79" si="87">$AU72+$AB$7*SIN(AO72)</f>
        <v>3.2712831009980787</v>
      </c>
      <c r="AO72" s="87">
        <f t="shared" si="87"/>
        <v>3.2712864198152261</v>
      </c>
      <c r="AP72" s="87">
        <f t="shared" si="87"/>
        <v>3.2712709571786669</v>
      </c>
      <c r="AQ72" s="87">
        <f t="shared" si="87"/>
        <v>3.2713429991144007</v>
      </c>
      <c r="AR72" s="87">
        <f t="shared" si="87"/>
        <v>3.2710073544575766</v>
      </c>
      <c r="AS72" s="87">
        <f t="shared" si="87"/>
        <v>3.2725712544728061</v>
      </c>
      <c r="AT72" s="87">
        <f t="shared" si="87"/>
        <v>3.2652871140378621</v>
      </c>
      <c r="AU72" s="87">
        <f t="shared" si="81"/>
        <v>3.2992769784123195</v>
      </c>
      <c r="AW72">
        <v>20000</v>
      </c>
      <c r="AX72">
        <f t="shared" si="47"/>
        <v>0.10360036515658105</v>
      </c>
      <c r="AY72">
        <f t="shared" si="48"/>
        <v>4.8030474133750264E-2</v>
      </c>
      <c r="AZ72">
        <f t="shared" si="49"/>
        <v>5.5569891022830789E-2</v>
      </c>
      <c r="BA72">
        <f t="shared" si="50"/>
        <v>1.0420019570480938</v>
      </c>
      <c r="BB72">
        <f t="shared" si="51"/>
        <v>0.25580377466276538</v>
      </c>
      <c r="BC72">
        <f t="shared" si="52"/>
        <v>-1.3755102308383669</v>
      </c>
      <c r="BD72">
        <f t="shared" si="53"/>
        <v>-0.82156902417347766</v>
      </c>
      <c r="BE72">
        <f t="shared" si="54"/>
        <v>5.1173170921511835</v>
      </c>
      <c r="BF72">
        <f t="shared" si="55"/>
        <v>5.117317180111006</v>
      </c>
      <c r="BG72">
        <f t="shared" si="56"/>
        <v>5.1173182116306899</v>
      </c>
      <c r="BH72">
        <f t="shared" si="57"/>
        <v>5.1173303082509136</v>
      </c>
      <c r="BI72">
        <f t="shared" si="58"/>
        <v>5.1174721397191538</v>
      </c>
      <c r="BJ72">
        <f t="shared" si="59"/>
        <v>5.1191316118314756</v>
      </c>
      <c r="BK72">
        <f t="shared" si="60"/>
        <v>5.1380943106115113</v>
      </c>
      <c r="BL72">
        <f t="shared" si="61"/>
        <v>5.3162650151964685</v>
      </c>
    </row>
    <row r="73" spans="1:64" ht="12.95" customHeight="1" x14ac:dyDescent="0.2">
      <c r="A73" s="37" t="s">
        <v>95</v>
      </c>
      <c r="B73" s="38" t="s">
        <v>85</v>
      </c>
      <c r="C73" s="39">
        <v>53055.2327</v>
      </c>
      <c r="D73" s="10">
        <v>4.0000000000000002E-4</v>
      </c>
      <c r="E73">
        <f t="shared" si="65"/>
        <v>1234.0034343669315</v>
      </c>
      <c r="F73">
        <f t="shared" si="66"/>
        <v>1234</v>
      </c>
      <c r="G73">
        <f t="shared" si="82"/>
        <v>1.5446000033989549E-3</v>
      </c>
      <c r="K73">
        <f>+G73</f>
        <v>1.5446000033989549E-3</v>
      </c>
      <c r="O73">
        <f t="shared" ca="1" si="86"/>
        <v>3.5562531531018347E-3</v>
      </c>
      <c r="P73">
        <f t="shared" si="37"/>
        <v>0.12383182085701823</v>
      </c>
      <c r="Q73" s="2">
        <f t="shared" si="67"/>
        <v>38036.7327</v>
      </c>
      <c r="R73">
        <f t="shared" si="83"/>
        <v>1.4954164384101857E-2</v>
      </c>
      <c r="S73" s="3">
        <v>1</v>
      </c>
      <c r="U73" s="37"/>
      <c r="Z73">
        <f t="shared" si="68"/>
        <v>1234</v>
      </c>
      <c r="AA73" s="87">
        <f t="shared" si="69"/>
        <v>2.6255752382842723E-3</v>
      </c>
      <c r="AB73" s="87">
        <f t="shared" si="70"/>
        <v>0.12275084562213291</v>
      </c>
      <c r="AC73" s="87">
        <f t="shared" si="71"/>
        <v>-0.12228722085361927</v>
      </c>
      <c r="AD73" s="87">
        <f t="shared" si="72"/>
        <v>-1.0809752348853174E-3</v>
      </c>
      <c r="AE73" s="87">
        <f t="shared" si="73"/>
        <v>1.1685074584353672E-6</v>
      </c>
      <c r="AF73">
        <f t="shared" si="74"/>
        <v>-0.12228722085361927</v>
      </c>
      <c r="AG73" s="112"/>
      <c r="AH73">
        <f t="shared" si="75"/>
        <v>-0.12120624561873396</v>
      </c>
      <c r="AI73">
        <f t="shared" si="76"/>
        <v>0.78472756608811278</v>
      </c>
      <c r="AJ73">
        <f t="shared" si="77"/>
        <v>-0.98594605232021959</v>
      </c>
      <c r="AK73">
        <f t="shared" si="78"/>
        <v>-2.2569099878128409E-2</v>
      </c>
      <c r="AL73">
        <f t="shared" si="79"/>
        <v>-3.0371345391258839</v>
      </c>
      <c r="AM73">
        <f t="shared" si="80"/>
        <v>-19.12901737216227</v>
      </c>
      <c r="AN73" s="87">
        <f t="shared" si="87"/>
        <v>3.2716812032832032</v>
      </c>
      <c r="AO73" s="87">
        <f t="shared" si="87"/>
        <v>3.2716845311275846</v>
      </c>
      <c r="AP73" s="87">
        <f t="shared" si="87"/>
        <v>3.2716690256261689</v>
      </c>
      <c r="AQ73" s="87">
        <f t="shared" si="87"/>
        <v>3.2717412710316167</v>
      </c>
      <c r="AR73" s="87">
        <f t="shared" si="87"/>
        <v>3.2714046609302874</v>
      </c>
      <c r="AS73" s="87">
        <f t="shared" si="87"/>
        <v>3.272973141522296</v>
      </c>
      <c r="AT73" s="87">
        <f t="shared" si="87"/>
        <v>3.2656672998269296</v>
      </c>
      <c r="AU73" s="87">
        <f t="shared" si="81"/>
        <v>3.29976052686151</v>
      </c>
      <c r="AW73">
        <v>22000</v>
      </c>
      <c r="AX73">
        <f t="shared" si="47"/>
        <v>0.10925020479433616</v>
      </c>
      <c r="AY73">
        <f t="shared" si="48"/>
        <v>2.8967995049079875E-2</v>
      </c>
      <c r="AZ73">
        <f t="shared" si="49"/>
        <v>8.0282209745256281E-2</v>
      </c>
      <c r="BA73">
        <f t="shared" si="50"/>
        <v>1.0959428617289007</v>
      </c>
      <c r="BB73">
        <f t="shared" si="51"/>
        <v>0.49914868345761593</v>
      </c>
      <c r="BC73">
        <f t="shared" si="52"/>
        <v>-1.1115732417896269</v>
      </c>
      <c r="BD73">
        <f t="shared" si="53"/>
        <v>-0.62109545042614989</v>
      </c>
      <c r="BE73">
        <f t="shared" si="54"/>
        <v>5.3583312869451785</v>
      </c>
      <c r="BF73">
        <f t="shared" si="55"/>
        <v>5.358332118399681</v>
      </c>
      <c r="BG73">
        <f t="shared" si="56"/>
        <v>5.3583384997526311</v>
      </c>
      <c r="BH73">
        <f t="shared" si="57"/>
        <v>5.3583874743751627</v>
      </c>
      <c r="BI73">
        <f t="shared" si="58"/>
        <v>5.3587632314076821</v>
      </c>
      <c r="BJ73">
        <f t="shared" si="59"/>
        <v>5.3616400230374417</v>
      </c>
      <c r="BK73">
        <f t="shared" si="60"/>
        <v>5.3833151639134513</v>
      </c>
      <c r="BL73">
        <f t="shared" si="61"/>
        <v>5.5311754370588746</v>
      </c>
    </row>
    <row r="74" spans="1:64" ht="12.95" customHeight="1" x14ac:dyDescent="0.2">
      <c r="A74" t="s">
        <v>218</v>
      </c>
      <c r="B74" t="s">
        <v>85</v>
      </c>
      <c r="C74" s="10">
        <v>53372.3079</v>
      </c>
      <c r="D74" s="10" t="s">
        <v>284</v>
      </c>
      <c r="E74">
        <f t="shared" si="65"/>
        <v>1939.0096367277627</v>
      </c>
      <c r="F74">
        <f t="shared" si="66"/>
        <v>1939</v>
      </c>
      <c r="G74">
        <f t="shared" si="82"/>
        <v>4.3340999982319772E-3</v>
      </c>
      <c r="J74">
        <f>G74</f>
        <v>4.3340999982319772E-3</v>
      </c>
      <c r="O74">
        <f t="shared" ca="1" si="86"/>
        <v>6.3952991914023446E-3</v>
      </c>
      <c r="P74">
        <f t="shared" si="37"/>
        <v>0.12435159595059925</v>
      </c>
      <c r="Q74" s="2">
        <f t="shared" si="67"/>
        <v>38353.8079</v>
      </c>
      <c r="R74">
        <f t="shared" si="83"/>
        <v>1.4404199334676494E-2</v>
      </c>
      <c r="S74" s="3">
        <v>1</v>
      </c>
      <c r="U74" s="37"/>
      <c r="Z74">
        <f t="shared" si="68"/>
        <v>1939</v>
      </c>
      <c r="AA74" s="87">
        <f t="shared" si="69"/>
        <v>4.8510949737997633E-3</v>
      </c>
      <c r="AB74" s="87">
        <f t="shared" si="70"/>
        <v>0.12383460097503146</v>
      </c>
      <c r="AC74" s="87">
        <f t="shared" si="71"/>
        <v>-0.12001749595236727</v>
      </c>
      <c r="AD74" s="87">
        <f t="shared" si="72"/>
        <v>-5.1699497556778606E-4</v>
      </c>
      <c r="AE74" s="87">
        <f t="shared" si="73"/>
        <v>2.6728380476233572E-7</v>
      </c>
      <c r="AF74">
        <f t="shared" si="74"/>
        <v>-0.12001749595236727</v>
      </c>
      <c r="AG74" s="112"/>
      <c r="AH74">
        <f t="shared" si="75"/>
        <v>-0.11950050097679948</v>
      </c>
      <c r="AI74">
        <f t="shared" si="76"/>
        <v>0.78613176996316436</v>
      </c>
      <c r="AJ74">
        <f t="shared" si="77"/>
        <v>-0.97631753509568775</v>
      </c>
      <c r="AK74">
        <f t="shared" si="78"/>
        <v>-3.3346142993874887E-2</v>
      </c>
      <c r="AL74">
        <f t="shared" si="79"/>
        <v>-2.9869189370926352</v>
      </c>
      <c r="AM74">
        <f t="shared" si="80"/>
        <v>-12.904655865200809</v>
      </c>
      <c r="AN74" s="87">
        <f t="shared" si="87"/>
        <v>3.3341030612429234</v>
      </c>
      <c r="AO74" s="87">
        <f t="shared" si="87"/>
        <v>3.3341076617169891</v>
      </c>
      <c r="AP74" s="87">
        <f t="shared" si="87"/>
        <v>3.3340860077409356</v>
      </c>
      <c r="AQ74" s="87">
        <f t="shared" si="87"/>
        <v>3.3341879316602987</v>
      </c>
      <c r="AR74" s="87">
        <f t="shared" si="87"/>
        <v>3.3337081997619418</v>
      </c>
      <c r="AS74" s="87">
        <f t="shared" si="87"/>
        <v>3.3359665774112508</v>
      </c>
      <c r="AT74" s="87">
        <f t="shared" si="87"/>
        <v>3.3253436309021933</v>
      </c>
      <c r="AU74" s="87">
        <f t="shared" si="81"/>
        <v>3.375516450568008</v>
      </c>
      <c r="AW74">
        <v>24000</v>
      </c>
      <c r="AX74">
        <f t="shared" si="47"/>
        <v>0.10900071180593655</v>
      </c>
      <c r="AY74">
        <f t="shared" si="48"/>
        <v>7.7897698746017818E-3</v>
      </c>
      <c r="AZ74">
        <f t="shared" si="49"/>
        <v>0.10121094193133477</v>
      </c>
      <c r="BA74">
        <f t="shared" si="50"/>
        <v>1.1475625451217406</v>
      </c>
      <c r="BB74">
        <f t="shared" si="51"/>
        <v>0.72671044767820703</v>
      </c>
      <c r="BC74">
        <f t="shared" si="52"/>
        <v>-0.82066821631555265</v>
      </c>
      <c r="BD74">
        <f t="shared" si="53"/>
        <v>-0.43502848492537377</v>
      </c>
      <c r="BE74">
        <f t="shared" si="54"/>
        <v>5.6113636736421713</v>
      </c>
      <c r="BF74">
        <f t="shared" si="55"/>
        <v>5.6113664845275917</v>
      </c>
      <c r="BG74">
        <f t="shared" si="56"/>
        <v>5.6113830761114185</v>
      </c>
      <c r="BH74">
        <f t="shared" si="57"/>
        <v>5.6114810054394413</v>
      </c>
      <c r="BI74">
        <f t="shared" si="58"/>
        <v>5.6120588633603274</v>
      </c>
      <c r="BJ74">
        <f t="shared" si="59"/>
        <v>5.6154632892435901</v>
      </c>
      <c r="BK74">
        <f t="shared" si="60"/>
        <v>5.6353389200634689</v>
      </c>
      <c r="BL74">
        <f t="shared" si="61"/>
        <v>5.7460858589212807</v>
      </c>
    </row>
    <row r="75" spans="1:64" ht="12.95" customHeight="1" x14ac:dyDescent="0.2">
      <c r="A75" s="35" t="s">
        <v>91</v>
      </c>
      <c r="B75" s="34"/>
      <c r="C75" s="35">
        <v>53496.442499999997</v>
      </c>
      <c r="D75" s="35">
        <v>4.0000000000000002E-4</v>
      </c>
      <c r="E75">
        <f t="shared" ref="E75:E94" si="88">+(C75-C$7)/C$8</f>
        <v>2215.018807194514</v>
      </c>
      <c r="F75">
        <f t="shared" ref="F75:F99" si="89">ROUND(2*E75,0)/2</f>
        <v>2215</v>
      </c>
      <c r="G75">
        <f t="shared" ref="G75:G91" si="90">+C75-(C$7+F75*C$8)</f>
        <v>8.4585000004153699E-3</v>
      </c>
      <c r="K75">
        <f>+G75</f>
        <v>8.4585000004153699E-3</v>
      </c>
      <c r="O75">
        <f t="shared" ca="1" si="86"/>
        <v>7.5067555127795657E-3</v>
      </c>
      <c r="P75">
        <f t="shared" ref="P75:P94" si="91">+D$11+D$12*F75+D$13*F75^2</f>
        <v>0.12448347600167745</v>
      </c>
      <c r="Q75" s="2">
        <f t="shared" ref="Q75:Q94" si="92">+C75-15018.5</f>
        <v>38477.942499999997</v>
      </c>
      <c r="R75">
        <f t="shared" ref="R75:R94" si="93">+(P75-G75)^2</f>
        <v>1.3461795056093441E-2</v>
      </c>
      <c r="S75" s="3">
        <v>1</v>
      </c>
      <c r="U75" s="37"/>
      <c r="Z75">
        <f t="shared" si="68"/>
        <v>2215</v>
      </c>
      <c r="AA75" s="87">
        <f t="shared" si="69"/>
        <v>5.7791227319041599E-3</v>
      </c>
      <c r="AB75" s="87">
        <f t="shared" si="70"/>
        <v>0.12716285327018867</v>
      </c>
      <c r="AC75" s="87">
        <f t="shared" si="71"/>
        <v>-0.11602497600126208</v>
      </c>
      <c r="AD75" s="87">
        <f t="shared" si="72"/>
        <v>2.6793772685112099E-3</v>
      </c>
      <c r="AE75" s="87">
        <f t="shared" si="73"/>
        <v>7.179062547014592E-6</v>
      </c>
      <c r="AF75">
        <f t="shared" si="74"/>
        <v>-0.11602497600126208</v>
      </c>
      <c r="AG75" s="112"/>
      <c r="AH75">
        <f t="shared" si="75"/>
        <v>-0.11870435326977329</v>
      </c>
      <c r="AI75">
        <f t="shared" si="76"/>
        <v>0.78683065186691958</v>
      </c>
      <c r="AJ75">
        <f t="shared" si="77"/>
        <v>-0.97186324264003421</v>
      </c>
      <c r="AK75">
        <f t="shared" si="78"/>
        <v>-3.7555480135053027E-2</v>
      </c>
      <c r="AL75">
        <f t="shared" si="79"/>
        <v>-2.9672054456554715</v>
      </c>
      <c r="AM75">
        <f t="shared" si="80"/>
        <v>-11.439651851581116</v>
      </c>
      <c r="AN75" s="87">
        <f t="shared" si="87"/>
        <v>3.3585744890232974</v>
      </c>
      <c r="AO75" s="87">
        <f t="shared" si="87"/>
        <v>3.3585795006939265</v>
      </c>
      <c r="AP75" s="87">
        <f t="shared" si="87"/>
        <v>3.3585557910789889</v>
      </c>
      <c r="AQ75" s="87">
        <f t="shared" si="87"/>
        <v>3.3586679595281894</v>
      </c>
      <c r="AR75" s="87">
        <f t="shared" si="87"/>
        <v>3.3581373232854101</v>
      </c>
      <c r="AS75" s="87">
        <f t="shared" si="87"/>
        <v>3.3606481581533805</v>
      </c>
      <c r="AT75" s="87">
        <f t="shared" si="87"/>
        <v>3.3487796233406288</v>
      </c>
      <c r="AU75" s="87">
        <f t="shared" si="81"/>
        <v>3.4051740887850199</v>
      </c>
      <c r="AW75">
        <v>25000</v>
      </c>
      <c r="AX75">
        <f t="shared" si="47"/>
        <v>0.10597160817337341</v>
      </c>
      <c r="AY75">
        <f t="shared" si="48"/>
        <v>-3.5927474963151074E-3</v>
      </c>
      <c r="AZ75">
        <f t="shared" si="49"/>
        <v>0.10956435566968852</v>
      </c>
      <c r="BA75">
        <f t="shared" si="50"/>
        <v>1.1702623535632868</v>
      </c>
      <c r="BB75">
        <f t="shared" si="51"/>
        <v>0.82414080344691987</v>
      </c>
      <c r="BC75">
        <f t="shared" si="52"/>
        <v>-0.66550574228710624</v>
      </c>
      <c r="BD75">
        <f t="shared" si="53"/>
        <v>-0.34560362537960926</v>
      </c>
      <c r="BE75">
        <f t="shared" si="54"/>
        <v>5.7420440823556929</v>
      </c>
      <c r="BF75">
        <f t="shared" si="55"/>
        <v>5.7420479315914204</v>
      </c>
      <c r="BG75">
        <f t="shared" si="56"/>
        <v>5.7420686791177493</v>
      </c>
      <c r="BH75">
        <f t="shared" si="57"/>
        <v>5.74218050461596</v>
      </c>
      <c r="BI75">
        <f t="shared" si="58"/>
        <v>5.7427830949870851</v>
      </c>
      <c r="BJ75">
        <f t="shared" si="59"/>
        <v>5.7460265165225941</v>
      </c>
      <c r="BK75">
        <f t="shared" si="60"/>
        <v>5.7633784396784096</v>
      </c>
      <c r="BL75">
        <f t="shared" si="61"/>
        <v>5.8535410698524837</v>
      </c>
    </row>
    <row r="76" spans="1:64" ht="12.95" customHeight="1" x14ac:dyDescent="0.2">
      <c r="A76" t="s">
        <v>218</v>
      </c>
      <c r="B76" t="s">
        <v>85</v>
      </c>
      <c r="C76" s="10">
        <v>53722.220699999998</v>
      </c>
      <c r="D76" s="10" t="s">
        <v>284</v>
      </c>
      <c r="E76">
        <f t="shared" si="88"/>
        <v>2717.0291547646329</v>
      </c>
      <c r="F76">
        <f t="shared" si="89"/>
        <v>2717</v>
      </c>
      <c r="G76">
        <f t="shared" si="90"/>
        <v>1.3112300002831034E-2</v>
      </c>
      <c r="J76">
        <f>G76</f>
        <v>1.3112300002831034E-2</v>
      </c>
      <c r="O76">
        <f t="shared" ca="1" si="86"/>
        <v>9.5283173726758152E-3</v>
      </c>
      <c r="P76">
        <f t="shared" si="91"/>
        <v>0.12462005512400134</v>
      </c>
      <c r="Q76" s="2">
        <f t="shared" si="92"/>
        <v>38703.720699999998</v>
      </c>
      <c r="R76">
        <f t="shared" si="93"/>
        <v>1.2433979452162883E-2</v>
      </c>
      <c r="S76" s="3">
        <v>1</v>
      </c>
      <c r="U76" s="37"/>
      <c r="Z76">
        <f t="shared" si="68"/>
        <v>2717</v>
      </c>
      <c r="AA76" s="87">
        <f t="shared" si="69"/>
        <v>7.5480195850671505E-3</v>
      </c>
      <c r="AB76" s="87">
        <f t="shared" si="70"/>
        <v>0.13018433554176523</v>
      </c>
      <c r="AC76" s="87">
        <f t="shared" si="71"/>
        <v>-0.11150775512117031</v>
      </c>
      <c r="AD76" s="87">
        <f t="shared" si="72"/>
        <v>5.5642804177638838E-3</v>
      </c>
      <c r="AE76" s="87">
        <f t="shared" si="73"/>
        <v>3.0961216567510619E-5</v>
      </c>
      <c r="AF76">
        <f t="shared" si="74"/>
        <v>-0.11150775512117031</v>
      </c>
      <c r="AG76" s="112"/>
      <c r="AH76">
        <f t="shared" si="75"/>
        <v>-0.11707203553893419</v>
      </c>
      <c r="AI76">
        <f t="shared" si="76"/>
        <v>0.78831839664355674</v>
      </c>
      <c r="AJ76">
        <f t="shared" si="77"/>
        <v>-0.96276816207996585</v>
      </c>
      <c r="AK76">
        <f t="shared" si="78"/>
        <v>-4.5193847724023364E-2</v>
      </c>
      <c r="AL76">
        <f t="shared" si="79"/>
        <v>-2.9312514495173696</v>
      </c>
      <c r="AM76">
        <f t="shared" si="80"/>
        <v>-9.4732777722698671</v>
      </c>
      <c r="AN76" s="87">
        <f t="shared" si="87"/>
        <v>3.403145093340791</v>
      </c>
      <c r="AO76" s="87">
        <f t="shared" si="87"/>
        <v>3.4031507100198519</v>
      </c>
      <c r="AP76" s="87">
        <f t="shared" si="87"/>
        <v>3.4031238476666457</v>
      </c>
      <c r="AQ76" s="87">
        <f t="shared" si="87"/>
        <v>3.4032523214189583</v>
      </c>
      <c r="AR76" s="87">
        <f t="shared" si="87"/>
        <v>3.4026379138860823</v>
      </c>
      <c r="AS76" s="87">
        <f t="shared" si="87"/>
        <v>3.4055771477695855</v>
      </c>
      <c r="AT76" s="87">
        <f t="shared" si="87"/>
        <v>3.3915369061580809</v>
      </c>
      <c r="AU76" s="87">
        <f t="shared" si="81"/>
        <v>3.4591166046724844</v>
      </c>
      <c r="AW76">
        <v>26000</v>
      </c>
      <c r="AX76">
        <f t="shared" si="47"/>
        <v>0.10064488202861147</v>
      </c>
      <c r="AY76">
        <f t="shared" si="48"/>
        <v>-1.5504201389683947E-2</v>
      </c>
      <c r="AZ76">
        <f t="shared" si="49"/>
        <v>0.11614908341829541</v>
      </c>
      <c r="BA76">
        <f t="shared" si="50"/>
        <v>1.1894691043649237</v>
      </c>
      <c r="BB76">
        <f t="shared" si="51"/>
        <v>0.90421128753913738</v>
      </c>
      <c r="BC76">
        <f t="shared" si="52"/>
        <v>-0.50465991686678424</v>
      </c>
      <c r="BD76">
        <f t="shared" si="53"/>
        <v>-0.25782527370143982</v>
      </c>
      <c r="BE76">
        <f t="shared" si="54"/>
        <v>5.8750968748563794</v>
      </c>
      <c r="BF76">
        <f t="shared" si="55"/>
        <v>5.8751012016279507</v>
      </c>
      <c r="BG76">
        <f t="shared" si="56"/>
        <v>5.8751229793540665</v>
      </c>
      <c r="BH76">
        <f t="shared" si="57"/>
        <v>5.8752325889967842</v>
      </c>
      <c r="BI76">
        <f t="shared" si="58"/>
        <v>5.8757841873510488</v>
      </c>
      <c r="BJ76">
        <f t="shared" si="59"/>
        <v>5.8785580576168321</v>
      </c>
      <c r="BK76">
        <f t="shared" si="60"/>
        <v>5.8924580317795545</v>
      </c>
      <c r="BL76">
        <f t="shared" si="61"/>
        <v>5.9609962807836867</v>
      </c>
    </row>
    <row r="77" spans="1:64" ht="12.95" customHeight="1" x14ac:dyDescent="0.2">
      <c r="A77" t="s">
        <v>229</v>
      </c>
      <c r="B77" t="s">
        <v>85</v>
      </c>
      <c r="C77" s="10">
        <v>53800.020799999998</v>
      </c>
      <c r="D77" s="10" t="s">
        <v>284</v>
      </c>
      <c r="E77">
        <f t="shared" si="88"/>
        <v>2890.0150995635113</v>
      </c>
      <c r="F77">
        <f t="shared" si="89"/>
        <v>2890</v>
      </c>
      <c r="G77">
        <f t="shared" si="90"/>
        <v>6.790999999793712E-3</v>
      </c>
      <c r="J77">
        <f>G77</f>
        <v>6.790999999793712E-3</v>
      </c>
      <c r="O77">
        <f t="shared" ca="1" si="86"/>
        <v>1.022499108136516E-2</v>
      </c>
      <c r="P77">
        <f t="shared" si="91"/>
        <v>0.12463623994670511</v>
      </c>
      <c r="Q77" s="2">
        <f t="shared" si="92"/>
        <v>38781.520799999998</v>
      </c>
      <c r="R77">
        <f t="shared" si="93"/>
        <v>1.3887500578145123E-2</v>
      </c>
      <c r="S77" s="3">
        <v>1</v>
      </c>
      <c r="U77" s="37"/>
      <c r="Z77">
        <f t="shared" si="68"/>
        <v>2890</v>
      </c>
      <c r="AA77" s="87">
        <f t="shared" si="69"/>
        <v>8.181632981074799E-3</v>
      </c>
      <c r="AB77" s="87">
        <f t="shared" si="70"/>
        <v>0.12324560696542403</v>
      </c>
      <c r="AC77" s="87">
        <f t="shared" si="71"/>
        <v>-0.1178452399469114</v>
      </c>
      <c r="AD77" s="87">
        <f t="shared" si="72"/>
        <v>-1.3906329812810869E-3</v>
      </c>
      <c r="AE77" s="87">
        <f t="shared" si="73"/>
        <v>1.9338600886267238E-6</v>
      </c>
      <c r="AF77">
        <f t="shared" si="74"/>
        <v>-0.1178452399469114</v>
      </c>
      <c r="AG77" s="112"/>
      <c r="AH77">
        <f t="shared" si="75"/>
        <v>-0.11645460696563031</v>
      </c>
      <c r="AI77">
        <f t="shared" si="76"/>
        <v>0.78889619270897193</v>
      </c>
      <c r="AJ77">
        <f t="shared" si="77"/>
        <v>-0.95933547173051492</v>
      </c>
      <c r="AK77">
        <f t="shared" si="78"/>
        <v>-4.7820159126557703E-2</v>
      </c>
      <c r="AL77">
        <f t="shared" si="79"/>
        <v>-2.9188277586529567</v>
      </c>
      <c r="AM77">
        <f t="shared" si="80"/>
        <v>-8.9409170699407898</v>
      </c>
      <c r="AN77" s="87">
        <f t="shared" si="87"/>
        <v>3.4185256349247437</v>
      </c>
      <c r="AO77" s="87">
        <f t="shared" si="87"/>
        <v>3.418531415223689</v>
      </c>
      <c r="AP77" s="87">
        <f t="shared" si="87"/>
        <v>3.4185036527662342</v>
      </c>
      <c r="AQ77" s="87">
        <f t="shared" si="87"/>
        <v>3.4186369963212657</v>
      </c>
      <c r="AR77" s="87">
        <f t="shared" si="87"/>
        <v>3.4179965910861707</v>
      </c>
      <c r="AS77" s="87">
        <f t="shared" si="87"/>
        <v>3.4210733146852426</v>
      </c>
      <c r="AT77" s="87">
        <f t="shared" si="87"/>
        <v>3.406315904499349</v>
      </c>
      <c r="AU77" s="87">
        <f t="shared" si="81"/>
        <v>3.4777063561635821</v>
      </c>
      <c r="AW77">
        <v>27000</v>
      </c>
      <c r="AX77">
        <f t="shared" si="47"/>
        <v>9.2785929245787699E-2</v>
      </c>
      <c r="AY77">
        <f t="shared" si="48"/>
        <v>-2.7944591805504682E-2</v>
      </c>
      <c r="AZ77">
        <f t="shared" si="49"/>
        <v>0.12073052105129238</v>
      </c>
      <c r="BA77">
        <f t="shared" si="50"/>
        <v>1.2041230347091005</v>
      </c>
      <c r="BB77">
        <f t="shared" si="51"/>
        <v>0.96222072772060496</v>
      </c>
      <c r="BC77">
        <f t="shared" si="52"/>
        <v>-0.3391449333686325</v>
      </c>
      <c r="BD77">
        <f t="shared" si="53"/>
        <v>-0.17121672340176003</v>
      </c>
      <c r="BE77">
        <f t="shared" si="54"/>
        <v>6.0100675492572373</v>
      </c>
      <c r="BF77">
        <f t="shared" si="55"/>
        <v>6.0100713754318429</v>
      </c>
      <c r="BG77">
        <f t="shared" si="56"/>
        <v>6.0100897325398197</v>
      </c>
      <c r="BH77">
        <f t="shared" si="57"/>
        <v>6.0101778044198868</v>
      </c>
      <c r="BI77">
        <f t="shared" si="58"/>
        <v>6.0106003166078183</v>
      </c>
      <c r="BJ77">
        <f t="shared" si="59"/>
        <v>6.0126265658776115</v>
      </c>
      <c r="BK77">
        <f t="shared" si="60"/>
        <v>6.0223282479663576</v>
      </c>
      <c r="BL77">
        <f t="shared" si="61"/>
        <v>6.0684514917148897</v>
      </c>
    </row>
    <row r="78" spans="1:64" ht="12.95" customHeight="1" x14ac:dyDescent="0.2">
      <c r="A78" t="s">
        <v>229</v>
      </c>
      <c r="B78" t="s">
        <v>94</v>
      </c>
      <c r="C78" s="10">
        <v>53819.135499999997</v>
      </c>
      <c r="D78" s="10" t="s">
        <v>284</v>
      </c>
      <c r="E78">
        <f t="shared" si="88"/>
        <v>2932.51600173519</v>
      </c>
      <c r="F78">
        <f t="shared" si="89"/>
        <v>2932.5</v>
      </c>
      <c r="G78">
        <f t="shared" si="90"/>
        <v>7.1967499970924109E-3</v>
      </c>
      <c r="K78">
        <f>G78</f>
        <v>7.1967499970924109E-3</v>
      </c>
      <c r="O78">
        <f t="shared" ca="1" si="86"/>
        <v>1.0396139246794623E-2</v>
      </c>
      <c r="P78">
        <f t="shared" si="91"/>
        <v>0.12463779378827719</v>
      </c>
      <c r="Q78" s="2">
        <f t="shared" si="92"/>
        <v>38800.635499999997</v>
      </c>
      <c r="R78">
        <f t="shared" si="93"/>
        <v>1.379239876676298E-2</v>
      </c>
      <c r="S78" s="3">
        <v>1</v>
      </c>
      <c r="U78" s="37"/>
      <c r="Z78">
        <f t="shared" si="68"/>
        <v>2932.5</v>
      </c>
      <c r="AA78" s="87">
        <f t="shared" si="69"/>
        <v>8.3391606703241833E-3</v>
      </c>
      <c r="AB78" s="87">
        <f t="shared" si="70"/>
        <v>0.12349538311504542</v>
      </c>
      <c r="AC78" s="87">
        <f t="shared" si="71"/>
        <v>-0.11744104379118478</v>
      </c>
      <c r="AD78" s="87">
        <f t="shared" si="72"/>
        <v>-1.1424106732317724E-3</v>
      </c>
      <c r="AE78" s="87">
        <f t="shared" si="73"/>
        <v>1.3051021463138714E-6</v>
      </c>
      <c r="AF78">
        <f t="shared" si="74"/>
        <v>-0.11744104379118478</v>
      </c>
      <c r="AG78" s="112"/>
      <c r="AH78">
        <f t="shared" si="75"/>
        <v>-0.11629863311795301</v>
      </c>
      <c r="AI78">
        <f t="shared" si="76"/>
        <v>0.78904326283226667</v>
      </c>
      <c r="AJ78">
        <f t="shared" si="77"/>
        <v>-0.95846869784861144</v>
      </c>
      <c r="AK78">
        <f t="shared" si="78"/>
        <v>-4.8464833799371158E-2</v>
      </c>
      <c r="AL78">
        <f t="shared" si="79"/>
        <v>-2.9157728691120295</v>
      </c>
      <c r="AM78">
        <f t="shared" si="80"/>
        <v>-8.8189512558315215</v>
      </c>
      <c r="AN78" s="87">
        <f t="shared" si="87"/>
        <v>3.4223058414569114</v>
      </c>
      <c r="AO78" s="87">
        <f t="shared" si="87"/>
        <v>3.4223116583477298</v>
      </c>
      <c r="AP78" s="87">
        <f t="shared" si="87"/>
        <v>3.42228368989187</v>
      </c>
      <c r="AQ78" s="87">
        <f t="shared" si="87"/>
        <v>3.4224181683547124</v>
      </c>
      <c r="AR78" s="87">
        <f t="shared" si="87"/>
        <v>3.4217716141514662</v>
      </c>
      <c r="AS78" s="87">
        <f t="shared" si="87"/>
        <v>3.4248812659182351</v>
      </c>
      <c r="AT78" s="87">
        <f t="shared" si="87"/>
        <v>3.4099503075541575</v>
      </c>
      <c r="AU78" s="87">
        <f t="shared" si="81"/>
        <v>3.4822732026281584</v>
      </c>
      <c r="AW78">
        <v>28000</v>
      </c>
      <c r="AX78">
        <f t="shared" si="47"/>
        <v>8.2214618993711408E-2</v>
      </c>
      <c r="AY78">
        <f t="shared" si="48"/>
        <v>-4.0913918743777367E-2</v>
      </c>
      <c r="AZ78">
        <f t="shared" si="49"/>
        <v>0.12312853773748877</v>
      </c>
      <c r="BA78">
        <f t="shared" si="50"/>
        <v>1.2133210816869271</v>
      </c>
      <c r="BB78">
        <f t="shared" si="51"/>
        <v>0.9942909330850328</v>
      </c>
      <c r="BC78">
        <f t="shared" si="52"/>
        <v>-0.17029952436917828</v>
      </c>
      <c r="BD78">
        <f t="shared" si="53"/>
        <v>-8.5356153051244832E-2</v>
      </c>
      <c r="BE78">
        <f t="shared" si="54"/>
        <v>6.1463897370657969</v>
      </c>
      <c r="BF78">
        <f t="shared" si="55"/>
        <v>6.1463919966963037</v>
      </c>
      <c r="BG78">
        <f t="shared" si="56"/>
        <v>6.1464025345230624</v>
      </c>
      <c r="BH78">
        <f t="shared" si="57"/>
        <v>6.1464516776623492</v>
      </c>
      <c r="BI78">
        <f t="shared" si="58"/>
        <v>6.1466808522325795</v>
      </c>
      <c r="BJ78">
        <f t="shared" si="59"/>
        <v>6.1477494919842766</v>
      </c>
      <c r="BK78">
        <f t="shared" si="60"/>
        <v>6.1527305195812767</v>
      </c>
      <c r="BL78">
        <f t="shared" si="61"/>
        <v>6.1759067026460928</v>
      </c>
    </row>
    <row r="79" spans="1:64" ht="12.95" customHeight="1" x14ac:dyDescent="0.2">
      <c r="A79" s="36" t="s">
        <v>92</v>
      </c>
      <c r="B79" s="32" t="s">
        <v>85</v>
      </c>
      <c r="C79" s="33">
        <v>54079.757700000002</v>
      </c>
      <c r="D79" s="33">
        <v>1.1000000000000001E-3</v>
      </c>
      <c r="E79">
        <f t="shared" si="88"/>
        <v>3512.0008289084572</v>
      </c>
      <c r="F79">
        <f t="shared" si="89"/>
        <v>3512</v>
      </c>
      <c r="G79">
        <f t="shared" si="90"/>
        <v>3.7280000105965883E-4</v>
      </c>
      <c r="K79">
        <f>+G79</f>
        <v>3.7280000105965883E-4</v>
      </c>
      <c r="O79">
        <f t="shared" ca="1" si="86"/>
        <v>1.2729794820121071E-2</v>
      </c>
      <c r="P79">
        <f t="shared" si="91"/>
        <v>0.1245636535548343</v>
      </c>
      <c r="Q79" s="2">
        <f t="shared" si="92"/>
        <v>39061.257700000002</v>
      </c>
      <c r="R79">
        <f t="shared" si="93"/>
        <v>1.5423368106415099E-2</v>
      </c>
      <c r="S79" s="3">
        <v>1</v>
      </c>
      <c r="U79" s="37"/>
      <c r="Z79">
        <f t="shared" si="68"/>
        <v>3512</v>
      </c>
      <c r="AA79" s="87">
        <f t="shared" si="69"/>
        <v>1.0560168133418743E-2</v>
      </c>
      <c r="AB79" s="87">
        <f t="shared" si="70"/>
        <v>0.11437628542247522</v>
      </c>
      <c r="AC79" s="87">
        <f t="shared" si="71"/>
        <v>-0.12419085355377464</v>
      </c>
      <c r="AD79" s="87">
        <f t="shared" si="72"/>
        <v>-1.0187368132359084E-2</v>
      </c>
      <c r="AE79" s="87">
        <f t="shared" si="73"/>
        <v>1.0378246946420542E-4</v>
      </c>
      <c r="AF79">
        <f t="shared" si="74"/>
        <v>-0.12419085355377464</v>
      </c>
      <c r="AG79" s="112"/>
      <c r="AH79">
        <f t="shared" si="75"/>
        <v>-0.11400348542141556</v>
      </c>
      <c r="AI79">
        <f t="shared" si="76"/>
        <v>0.79125136900676196</v>
      </c>
      <c r="AJ79">
        <f t="shared" si="77"/>
        <v>-0.94572165520064977</v>
      </c>
      <c r="AK79">
        <f t="shared" si="78"/>
        <v>-5.7232806414728145E-2</v>
      </c>
      <c r="AL79">
        <f t="shared" si="79"/>
        <v>-2.8739973851923004</v>
      </c>
      <c r="AM79">
        <f t="shared" si="80"/>
        <v>-7.4293211771407162</v>
      </c>
      <c r="AN79" s="87">
        <f t="shared" si="87"/>
        <v>3.4739249792162892</v>
      </c>
      <c r="AO79" s="87">
        <f t="shared" si="87"/>
        <v>3.4739311520713465</v>
      </c>
      <c r="AP79" s="87">
        <f t="shared" si="87"/>
        <v>3.473900983114496</v>
      </c>
      <c r="AQ79" s="87">
        <f t="shared" si="87"/>
        <v>3.4740484326126224</v>
      </c>
      <c r="AR79" s="87">
        <f t="shared" si="87"/>
        <v>3.4733278506740399</v>
      </c>
      <c r="AS79" s="87">
        <f t="shared" si="87"/>
        <v>3.4768510240580355</v>
      </c>
      <c r="AT79" s="87">
        <f t="shared" si="87"/>
        <v>3.4596650839671139</v>
      </c>
      <c r="AU79" s="87">
        <f t="shared" si="81"/>
        <v>3.5445434973627905</v>
      </c>
      <c r="AW79">
        <v>29000</v>
      </c>
      <c r="AX79">
        <f t="shared" si="47"/>
        <v>6.8824398833040715E-2</v>
      </c>
      <c r="AY79">
        <f t="shared" si="48"/>
        <v>-5.4412182204501919E-2</v>
      </c>
      <c r="AZ79">
        <f t="shared" si="49"/>
        <v>0.12323658103754263</v>
      </c>
      <c r="BA79">
        <f t="shared" si="50"/>
        <v>1.2164522611951891</v>
      </c>
      <c r="BB79">
        <f t="shared" si="51"/>
        <v>0.99797350903848403</v>
      </c>
      <c r="BC79">
        <f t="shared" si="52"/>
        <v>2.8083658850264795E-4</v>
      </c>
      <c r="BD79">
        <f t="shared" si="53"/>
        <v>1.4041829517421372E-4</v>
      </c>
      <c r="BE79">
        <f t="shared" si="54"/>
        <v>6.2834106993790986</v>
      </c>
      <c r="BF79">
        <f t="shared" si="55"/>
        <v>6.2834106954477518</v>
      </c>
      <c r="BG79">
        <f t="shared" si="56"/>
        <v>6.2834106772851008</v>
      </c>
      <c r="BH79">
        <f t="shared" si="57"/>
        <v>6.2834105933744455</v>
      </c>
      <c r="BI79">
        <f t="shared" si="58"/>
        <v>6.2834102057108883</v>
      </c>
      <c r="BJ79">
        <f t="shared" si="59"/>
        <v>6.2834084147221958</v>
      </c>
      <c r="BK79">
        <f t="shared" si="60"/>
        <v>6.2834001404327315</v>
      </c>
      <c r="BL79">
        <f t="shared" si="61"/>
        <v>6.2833619135772967</v>
      </c>
    </row>
    <row r="80" spans="1:64" ht="12.95" customHeight="1" x14ac:dyDescent="0.2">
      <c r="A80" t="s">
        <v>241</v>
      </c>
      <c r="B80" t="s">
        <v>94</v>
      </c>
      <c r="C80" s="10">
        <v>54126.087800000001</v>
      </c>
      <c r="D80" s="10" t="s">
        <v>286</v>
      </c>
      <c r="E80">
        <f t="shared" si="88"/>
        <v>3615.0142713221085</v>
      </c>
      <c r="F80">
        <f t="shared" si="89"/>
        <v>3615</v>
      </c>
      <c r="G80">
        <f t="shared" si="90"/>
        <v>6.4185000010184012E-3</v>
      </c>
      <c r="K80">
        <f>G80</f>
        <v>6.4185000010184012E-3</v>
      </c>
      <c r="O80">
        <f t="shared" ca="1" si="86"/>
        <v>1.3144577432808948E-2</v>
      </c>
      <c r="P80">
        <f t="shared" si="91"/>
        <v>0.12453188445436827</v>
      </c>
      <c r="Q80" s="2">
        <f t="shared" si="92"/>
        <v>39107.587800000001</v>
      </c>
      <c r="R80">
        <f t="shared" si="93"/>
        <v>1.3950771587024832E-2</v>
      </c>
      <c r="S80" s="3">
        <v>1</v>
      </c>
      <c r="U80" s="37"/>
      <c r="Z80">
        <f t="shared" si="68"/>
        <v>3615</v>
      </c>
      <c r="AA80" s="87">
        <f t="shared" si="69"/>
        <v>1.0969072647783809E-2</v>
      </c>
      <c r="AB80" s="87">
        <f t="shared" si="70"/>
        <v>0.11998131180760287</v>
      </c>
      <c r="AC80" s="87">
        <f t="shared" si="71"/>
        <v>-0.11811338445334987</v>
      </c>
      <c r="AD80" s="87">
        <f t="shared" si="72"/>
        <v>-4.5505726467654078E-3</v>
      </c>
      <c r="AE80" s="87">
        <f t="shared" si="73"/>
        <v>2.070771141348953E-5</v>
      </c>
      <c r="AF80">
        <f t="shared" si="74"/>
        <v>-0.11811338445334987</v>
      </c>
      <c r="AG80" s="112"/>
      <c r="AH80">
        <f t="shared" si="75"/>
        <v>-0.11356281180658447</v>
      </c>
      <c r="AI80">
        <f t="shared" si="76"/>
        <v>0.79168357531898614</v>
      </c>
      <c r="AJ80">
        <f t="shared" si="77"/>
        <v>-0.94327416290061461</v>
      </c>
      <c r="AK80">
        <f t="shared" si="78"/>
        <v>-5.8786497427353826E-2</v>
      </c>
      <c r="AL80">
        <f t="shared" si="79"/>
        <v>-2.8665468265599792</v>
      </c>
      <c r="AM80">
        <f t="shared" si="80"/>
        <v>-7.2256166466938048</v>
      </c>
      <c r="AN80" s="87">
        <f t="shared" ref="AN80:AT89" si="94">$AU80+$AB$7*SIN(AO80)</f>
        <v>3.4831154248643217</v>
      </c>
      <c r="AO80" s="87">
        <f t="shared" si="94"/>
        <v>3.4831216332052048</v>
      </c>
      <c r="AP80" s="87">
        <f t="shared" si="94"/>
        <v>3.4830911929819619</v>
      </c>
      <c r="AQ80" s="87">
        <f t="shared" si="94"/>
        <v>3.4832404481175088</v>
      </c>
      <c r="AR80" s="87">
        <f t="shared" si="94"/>
        <v>3.4825086929539113</v>
      </c>
      <c r="AS80" s="87">
        <f t="shared" si="94"/>
        <v>3.4860981059565712</v>
      </c>
      <c r="AT80" s="87">
        <f t="shared" si="94"/>
        <v>3.4685344193953158</v>
      </c>
      <c r="AU80" s="87">
        <f t="shared" si="81"/>
        <v>3.5556113840887047</v>
      </c>
      <c r="AW80">
        <v>30000</v>
      </c>
      <c r="AX80">
        <f t="shared" si="47"/>
        <v>5.2595153019150617E-2</v>
      </c>
      <c r="AY80">
        <f t="shared" si="48"/>
        <v>-6.8439382187678449E-2</v>
      </c>
      <c r="AZ80">
        <f t="shared" si="49"/>
        <v>0.12103453520682907</v>
      </c>
      <c r="BA80">
        <f t="shared" si="50"/>
        <v>1.2133005503429404</v>
      </c>
      <c r="BB80">
        <f t="shared" si="51"/>
        <v>0.97268840888432506</v>
      </c>
      <c r="BC80">
        <f t="shared" si="52"/>
        <v>0.17085830078655506</v>
      </c>
      <c r="BD80">
        <f t="shared" si="53"/>
        <v>8.5637583509759946E-2</v>
      </c>
      <c r="BE80">
        <f t="shared" si="54"/>
        <v>6.4204304979574758</v>
      </c>
      <c r="BF80">
        <f t="shared" si="55"/>
        <v>6.4204282317150625</v>
      </c>
      <c r="BG80">
        <f t="shared" si="56"/>
        <v>6.4204176623984006</v>
      </c>
      <c r="BH80">
        <f t="shared" si="57"/>
        <v>6.4203683693517464</v>
      </c>
      <c r="BI80">
        <f t="shared" si="58"/>
        <v>6.4201384814863625</v>
      </c>
      <c r="BJ80">
        <f t="shared" si="59"/>
        <v>6.4190664499712797</v>
      </c>
      <c r="BK80">
        <f t="shared" si="60"/>
        <v>6.4140693203176724</v>
      </c>
      <c r="BL80">
        <f t="shared" si="61"/>
        <v>6.3908171245084997</v>
      </c>
    </row>
    <row r="81" spans="1:64" ht="12.95" customHeight="1" x14ac:dyDescent="0.2">
      <c r="A81" t="s">
        <v>241</v>
      </c>
      <c r="B81" t="s">
        <v>94</v>
      </c>
      <c r="C81" s="10">
        <v>54135.082799999996</v>
      </c>
      <c r="D81" s="10" t="s">
        <v>286</v>
      </c>
      <c r="E81">
        <f t="shared" si="88"/>
        <v>3635.0143558138393</v>
      </c>
      <c r="F81">
        <f t="shared" si="89"/>
        <v>3635</v>
      </c>
      <c r="G81">
        <f t="shared" si="90"/>
        <v>6.4564999993308447E-3</v>
      </c>
      <c r="K81">
        <f>G81</f>
        <v>6.4564999993308447E-3</v>
      </c>
      <c r="O81">
        <f t="shared" ca="1" si="86"/>
        <v>1.3225117745952225E-2</v>
      </c>
      <c r="P81">
        <f t="shared" si="91"/>
        <v>0.12452506510507362</v>
      </c>
      <c r="Q81" s="2">
        <f t="shared" si="92"/>
        <v>39116.582799999996</v>
      </c>
      <c r="R81">
        <f t="shared" si="93"/>
        <v>1.3940186066129021E-2</v>
      </c>
      <c r="S81" s="3">
        <v>1</v>
      </c>
      <c r="U81" s="37"/>
      <c r="Z81">
        <f t="shared" si="68"/>
        <v>3635</v>
      </c>
      <c r="AA81" s="87">
        <f t="shared" si="69"/>
        <v>1.104896275931333E-2</v>
      </c>
      <c r="AB81" s="87">
        <f t="shared" si="70"/>
        <v>0.11993260234509114</v>
      </c>
      <c r="AC81" s="87">
        <f t="shared" si="71"/>
        <v>-0.11806856510574278</v>
      </c>
      <c r="AD81" s="87">
        <f t="shared" si="72"/>
        <v>-4.5924627599824852E-3</v>
      </c>
      <c r="AE81" s="87">
        <f t="shared" si="73"/>
        <v>2.1090714201825945E-5</v>
      </c>
      <c r="AF81">
        <f t="shared" si="74"/>
        <v>-0.11806856510574278</v>
      </c>
      <c r="AG81" s="112"/>
      <c r="AH81">
        <f t="shared" si="75"/>
        <v>-0.11347610234576029</v>
      </c>
      <c r="AI81">
        <f t="shared" si="76"/>
        <v>0.79176889644784121</v>
      </c>
      <c r="AJ81">
        <f t="shared" si="77"/>
        <v>-0.94279252998311192</v>
      </c>
      <c r="AK81">
        <f t="shared" si="78"/>
        <v>-5.9088007117408518E-2</v>
      </c>
      <c r="AL81">
        <f t="shared" si="79"/>
        <v>-2.8650991663677465</v>
      </c>
      <c r="AM81">
        <f t="shared" si="80"/>
        <v>-7.187302364745606</v>
      </c>
      <c r="AN81" s="87">
        <f t="shared" si="94"/>
        <v>3.4849005632186287</v>
      </c>
      <c r="AO81" s="87">
        <f t="shared" si="94"/>
        <v>3.4849067774895923</v>
      </c>
      <c r="AP81" s="87">
        <f t="shared" si="94"/>
        <v>3.4848762887966798</v>
      </c>
      <c r="AQ81" s="87">
        <f t="shared" si="94"/>
        <v>3.4850258767677649</v>
      </c>
      <c r="AR81" s="87">
        <f t="shared" si="94"/>
        <v>3.4842920235404056</v>
      </c>
      <c r="AS81" s="87">
        <f t="shared" si="94"/>
        <v>3.4878940337281374</v>
      </c>
      <c r="AT81" s="87">
        <f t="shared" si="94"/>
        <v>3.470257848768866</v>
      </c>
      <c r="AU81" s="87">
        <f t="shared" si="81"/>
        <v>3.5577604883073288</v>
      </c>
      <c r="AW81">
        <v>31000</v>
      </c>
      <c r="AX81">
        <f t="shared" si="47"/>
        <v>3.3596693653042312E-2</v>
      </c>
      <c r="AY81">
        <f t="shared" si="48"/>
        <v>-8.2995518693306847E-2</v>
      </c>
      <c r="AZ81">
        <f t="shared" si="49"/>
        <v>0.11659221234634916</v>
      </c>
      <c r="BA81">
        <f t="shared" si="50"/>
        <v>1.2040833748798196</v>
      </c>
      <c r="BB81">
        <f t="shared" si="51"/>
        <v>0.91985399592697437</v>
      </c>
      <c r="BC81">
        <f t="shared" si="52"/>
        <v>0.33969526223730639</v>
      </c>
      <c r="BD81">
        <f t="shared" si="53"/>
        <v>0.17149996767883563</v>
      </c>
      <c r="BE81">
        <f t="shared" si="54"/>
        <v>6.5567492746366192</v>
      </c>
      <c r="BF81">
        <f t="shared" si="55"/>
        <v>6.5567454449946823</v>
      </c>
      <c r="BG81">
        <f t="shared" si="56"/>
        <v>6.556727068952755</v>
      </c>
      <c r="BH81">
        <f t="shared" si="57"/>
        <v>6.5566388952081969</v>
      </c>
      <c r="BI81">
        <f t="shared" si="58"/>
        <v>6.5562158415321967</v>
      </c>
      <c r="BJ81">
        <f t="shared" si="59"/>
        <v>6.5541867443076365</v>
      </c>
      <c r="BK81">
        <f t="shared" si="60"/>
        <v>6.5444702741198313</v>
      </c>
      <c r="BL81">
        <f t="shared" si="61"/>
        <v>6.4982723354397027</v>
      </c>
    </row>
    <row r="82" spans="1:64" ht="12.95" customHeight="1" x14ac:dyDescent="0.2">
      <c r="A82" t="s">
        <v>250</v>
      </c>
      <c r="B82" t="s">
        <v>94</v>
      </c>
      <c r="C82" s="10">
        <v>54515.124600000003</v>
      </c>
      <c r="D82" s="10" t="s">
        <v>286</v>
      </c>
      <c r="E82">
        <f t="shared" si="88"/>
        <v>4480.0247071638651</v>
      </c>
      <c r="F82">
        <f t="shared" si="89"/>
        <v>4480</v>
      </c>
      <c r="G82">
        <f t="shared" si="90"/>
        <v>1.111200000741519E-2</v>
      </c>
      <c r="K82">
        <f>G82</f>
        <v>1.111200000741519E-2</v>
      </c>
      <c r="O82">
        <f t="shared" ca="1" si="86"/>
        <v>1.6627945976255672E-2</v>
      </c>
      <c r="P82">
        <f t="shared" si="91"/>
        <v>0.12404364113353752</v>
      </c>
      <c r="Q82" s="2">
        <f t="shared" si="92"/>
        <v>39496.624600000003</v>
      </c>
      <c r="R82">
        <f t="shared" si="93"/>
        <v>1.2753555567439285E-2</v>
      </c>
      <c r="S82" s="3">
        <v>1</v>
      </c>
      <c r="U82" s="37"/>
      <c r="Z82">
        <f t="shared" si="68"/>
        <v>4480</v>
      </c>
      <c r="AA82" s="87">
        <f t="shared" si="69"/>
        <v>1.4568580840851456E-2</v>
      </c>
      <c r="AB82" s="87">
        <f t="shared" si="70"/>
        <v>0.12058706030010126</v>
      </c>
      <c r="AC82" s="87">
        <f t="shared" si="71"/>
        <v>-0.11293164112612233</v>
      </c>
      <c r="AD82" s="87">
        <f t="shared" si="72"/>
        <v>-3.4565808334362652E-3</v>
      </c>
      <c r="AE82" s="87">
        <f t="shared" si="73"/>
        <v>1.1947951058078946E-5</v>
      </c>
      <c r="AF82">
        <f t="shared" si="74"/>
        <v>-0.11293164112612233</v>
      </c>
      <c r="AG82" s="112"/>
      <c r="AH82">
        <f t="shared" si="75"/>
        <v>-0.10947506029268607</v>
      </c>
      <c r="AI82">
        <f t="shared" si="76"/>
        <v>0.79579210716508375</v>
      </c>
      <c r="AJ82">
        <f t="shared" si="77"/>
        <v>-0.92053151688264578</v>
      </c>
      <c r="AK82">
        <f t="shared" si="78"/>
        <v>-7.1768527751237626E-2</v>
      </c>
      <c r="AL82">
        <f t="shared" si="79"/>
        <v>-2.8036281245179548</v>
      </c>
      <c r="AM82">
        <f t="shared" si="80"/>
        <v>-5.8613458537688743</v>
      </c>
      <c r="AN82" s="87">
        <f t="shared" si="94"/>
        <v>3.5605118946608689</v>
      </c>
      <c r="AO82" s="87">
        <f t="shared" si="94"/>
        <v>3.5605180857638108</v>
      </c>
      <c r="AP82" s="87">
        <f t="shared" si="94"/>
        <v>3.5604867758648666</v>
      </c>
      <c r="AQ82" s="87">
        <f t="shared" si="94"/>
        <v>3.5606451220449298</v>
      </c>
      <c r="AR82" s="87">
        <f t="shared" si="94"/>
        <v>3.5598444190830008</v>
      </c>
      <c r="AS82" s="87">
        <f t="shared" si="94"/>
        <v>3.5638962412793611</v>
      </c>
      <c r="AT82" s="87">
        <f t="shared" si="94"/>
        <v>3.5434664177699897</v>
      </c>
      <c r="AU82" s="87">
        <f t="shared" si="81"/>
        <v>3.6485601415441948</v>
      </c>
      <c r="AW82">
        <v>32000</v>
      </c>
      <c r="AX82">
        <f t="shared" si="47"/>
        <v>1.1981893562222345E-2</v>
      </c>
      <c r="AY82">
        <f t="shared" si="48"/>
        <v>-9.8080591721387167E-2</v>
      </c>
      <c r="AZ82">
        <f t="shared" si="49"/>
        <v>0.11006248528360951</v>
      </c>
      <c r="BA82">
        <f t="shared" si="50"/>
        <v>1.1894128753965336</v>
      </c>
      <c r="BB82">
        <f t="shared" si="51"/>
        <v>0.84266108405839657</v>
      </c>
      <c r="BC82">
        <f t="shared" si="52"/>
        <v>0.50519692599910015</v>
      </c>
      <c r="BD82">
        <f t="shared" si="53"/>
        <v>0.25811164663739194</v>
      </c>
      <c r="BE82">
        <f t="shared" si="54"/>
        <v>6.691714516613616</v>
      </c>
      <c r="BF82">
        <f t="shared" si="55"/>
        <v>6.6917101899736142</v>
      </c>
      <c r="BG82">
        <f t="shared" si="56"/>
        <v>6.6916884087568471</v>
      </c>
      <c r="BH82">
        <f t="shared" si="57"/>
        <v>6.691578760644223</v>
      </c>
      <c r="BI82">
        <f t="shared" si="58"/>
        <v>6.6910268636276786</v>
      </c>
      <c r="BJ82">
        <f t="shared" si="59"/>
        <v>6.688250966793686</v>
      </c>
      <c r="BK82">
        <f t="shared" si="60"/>
        <v>6.6743383108492758</v>
      </c>
      <c r="BL82">
        <f t="shared" si="61"/>
        <v>6.6057275463709058</v>
      </c>
    </row>
    <row r="83" spans="1:64" ht="12.95" customHeight="1" x14ac:dyDescent="0.2">
      <c r="A83" s="33" t="s">
        <v>93</v>
      </c>
      <c r="B83" s="32" t="s">
        <v>85</v>
      </c>
      <c r="C83" s="33">
        <v>54848.849600000001</v>
      </c>
      <c r="D83" s="33">
        <v>4.0000000000000002E-4</v>
      </c>
      <c r="E83">
        <f t="shared" si="88"/>
        <v>5222.0511882095843</v>
      </c>
      <c r="F83">
        <f t="shared" si="89"/>
        <v>5222</v>
      </c>
      <c r="G83">
        <f t="shared" si="90"/>
        <v>2.3021799999696668E-2</v>
      </c>
      <c r="K83">
        <f>+G83</f>
        <v>2.3021799999696668E-2</v>
      </c>
      <c r="O83">
        <f t="shared" ca="1" si="86"/>
        <v>1.9615991593871247E-2</v>
      </c>
      <c r="P83">
        <f t="shared" si="91"/>
        <v>0.12330947395172324</v>
      </c>
      <c r="Q83" s="2">
        <f t="shared" si="92"/>
        <v>39830.349600000001</v>
      </c>
      <c r="R83">
        <f t="shared" si="93"/>
        <v>1.0057617546707989E-2</v>
      </c>
      <c r="S83" s="3">
        <v>1</v>
      </c>
      <c r="U83" s="37"/>
      <c r="Z83">
        <f t="shared" si="68"/>
        <v>5222</v>
      </c>
      <c r="AA83" s="87">
        <f t="shared" si="69"/>
        <v>1.788668130409958E-2</v>
      </c>
      <c r="AB83" s="87">
        <f t="shared" si="70"/>
        <v>0.12844459264732033</v>
      </c>
      <c r="AC83" s="87">
        <f t="shared" si="71"/>
        <v>-0.10028767395202658</v>
      </c>
      <c r="AD83" s="87">
        <f t="shared" si="72"/>
        <v>5.1351186955970879E-3</v>
      </c>
      <c r="AE83" s="87">
        <f t="shared" si="73"/>
        <v>2.6369444017870737E-5</v>
      </c>
      <c r="AF83">
        <f t="shared" si="74"/>
        <v>-0.10028767395202658</v>
      </c>
      <c r="AG83" s="112"/>
      <c r="AH83">
        <f t="shared" si="75"/>
        <v>-0.10542279264762366</v>
      </c>
      <c r="AI83">
        <f t="shared" si="76"/>
        <v>0.80000822914601177</v>
      </c>
      <c r="AJ83">
        <f t="shared" si="77"/>
        <v>-0.8978653928216821</v>
      </c>
      <c r="AK83">
        <f t="shared" si="78"/>
        <v>-8.2794182539250041E-2</v>
      </c>
      <c r="AL83">
        <f t="shared" si="79"/>
        <v>-2.7490861624167762</v>
      </c>
      <c r="AM83">
        <f t="shared" si="80"/>
        <v>-5.0298707930048367</v>
      </c>
      <c r="AN83" s="87">
        <f t="shared" si="94"/>
        <v>3.6272525943598311</v>
      </c>
      <c r="AO83" s="87">
        <f t="shared" si="94"/>
        <v>3.6272583727490653</v>
      </c>
      <c r="AP83" s="87">
        <f t="shared" si="94"/>
        <v>3.6272281864450102</v>
      </c>
      <c r="AQ83" s="87">
        <f t="shared" si="94"/>
        <v>3.6273858849978278</v>
      </c>
      <c r="AR83" s="87">
        <f t="shared" si="94"/>
        <v>3.6265621847974367</v>
      </c>
      <c r="AS83" s="87">
        <f t="shared" si="94"/>
        <v>3.6308685484429013</v>
      </c>
      <c r="AT83" s="87">
        <f t="shared" si="94"/>
        <v>3.6084606255689424</v>
      </c>
      <c r="AU83" s="87">
        <f t="shared" si="81"/>
        <v>3.728291908055148</v>
      </c>
      <c r="AW83">
        <v>33000</v>
      </c>
      <c r="AX83">
        <f t="shared" si="47"/>
        <v>-1.2028962045328134E-2</v>
      </c>
      <c r="AY83">
        <f t="shared" si="48"/>
        <v>-0.11369460127191947</v>
      </c>
      <c r="AZ83">
        <f t="shared" si="49"/>
        <v>0.10166563922659133</v>
      </c>
      <c r="BA83">
        <f t="shared" si="50"/>
        <v>1.170192859163244</v>
      </c>
      <c r="BB83">
        <f t="shared" si="51"/>
        <v>0.74556206307884787</v>
      </c>
      <c r="BC83">
        <f t="shared" si="52"/>
        <v>0.66602554336372832</v>
      </c>
      <c r="BD83">
        <f t="shared" si="53"/>
        <v>0.34589459506535419</v>
      </c>
      <c r="BE83">
        <f t="shared" si="54"/>
        <v>6.8247601897405463</v>
      </c>
      <c r="BF83">
        <f t="shared" si="55"/>
        <v>6.8247563432764995</v>
      </c>
      <c r="BG83">
        <f t="shared" si="56"/>
        <v>6.8247356052830179</v>
      </c>
      <c r="BH83">
        <f t="shared" si="57"/>
        <v>6.8246238020201746</v>
      </c>
      <c r="BI83">
        <f t="shared" si="58"/>
        <v>6.8240211745041899</v>
      </c>
      <c r="BJ83">
        <f t="shared" si="59"/>
        <v>6.8207767126879562</v>
      </c>
      <c r="BK83">
        <f t="shared" si="60"/>
        <v>6.8034148869896303</v>
      </c>
      <c r="BL83">
        <f t="shared" si="61"/>
        <v>6.7131827573021088</v>
      </c>
    </row>
    <row r="84" spans="1:64" ht="12.95" customHeight="1" x14ac:dyDescent="0.2">
      <c r="A84" t="s">
        <v>259</v>
      </c>
      <c r="B84" t="s">
        <v>94</v>
      </c>
      <c r="C84" s="10">
        <v>55265.993000000002</v>
      </c>
      <c r="D84" s="10" t="s">
        <v>286</v>
      </c>
      <c r="E84">
        <f t="shared" si="88"/>
        <v>6149.555717967467</v>
      </c>
      <c r="F84">
        <f t="shared" si="89"/>
        <v>6149.5</v>
      </c>
      <c r="G84">
        <f t="shared" si="90"/>
        <v>2.5059050007257611E-2</v>
      </c>
      <c r="K84">
        <f>G84</f>
        <v>2.5059050007257611E-2</v>
      </c>
      <c r="O84">
        <f t="shared" ca="1" si="86"/>
        <v>2.3351048615890709E-2</v>
      </c>
      <c r="P84">
        <f t="shared" si="91"/>
        <v>0.12198224612009206</v>
      </c>
      <c r="Q84" s="2">
        <f t="shared" si="92"/>
        <v>40247.493000000002</v>
      </c>
      <c r="R84">
        <f t="shared" si="93"/>
        <v>9.3941059447269683E-3</v>
      </c>
      <c r="S84" s="3">
        <v>1</v>
      </c>
      <c r="U84" s="37"/>
      <c r="Z84">
        <f t="shared" ref="Z84:Z91" si="95">F84</f>
        <v>6149.5</v>
      </c>
      <c r="AA84" s="87">
        <f t="shared" ref="AA84:AA91" si="96">AB$3+AB$4*Z84+AB$5*Z84^2+AH84</f>
        <v>2.2321987918789393E-2</v>
      </c>
      <c r="AB84" s="87">
        <f t="shared" si="70"/>
        <v>0.12471930820856028</v>
      </c>
      <c r="AC84" s="87">
        <f t="shared" si="71"/>
        <v>-9.6923196112834453E-2</v>
      </c>
      <c r="AD84" s="87">
        <f t="shared" si="72"/>
        <v>2.7370620884682173E-3</v>
      </c>
      <c r="AE84" s="87">
        <f t="shared" ref="AE84:AE91" si="97">+(G84-AA84)^2*S84</f>
        <v>7.491508876129999E-6</v>
      </c>
      <c r="AF84">
        <f t="shared" si="74"/>
        <v>-9.6923196112834453E-2</v>
      </c>
      <c r="AG84" s="112"/>
      <c r="AH84">
        <f t="shared" ref="AH84:AH91" si="98">$AB$6*($AB$11/AI84*AJ84+$AB$12)</f>
        <v>-9.9660258201302671E-2</v>
      </c>
      <c r="AI84">
        <f t="shared" ref="AI84:AI91" si="99">1+$AB$7*COS(AL84)</f>
        <v>0.80619858093325103</v>
      </c>
      <c r="AJ84">
        <f t="shared" ref="AJ84:AJ91" si="100">SIN(AL84+RADIANS($AB$9))</f>
        <v>-0.86534213520415859</v>
      </c>
      <c r="AK84">
        <f t="shared" ref="AK84:AK91" si="101">$AB$7*SIN(AL84)</f>
        <v>-9.639810703209456E-2</v>
      </c>
      <c r="AL84">
        <f t="shared" ref="AL84:AL91" si="102">2*ATAN(AM84)</f>
        <v>-2.6800219073871485</v>
      </c>
      <c r="AM84">
        <f t="shared" ref="AM84:AM91" si="103">SQRT((1+$AB$7)/(1-$AB$7))*TAN(AN84/2)</f>
        <v>-4.25582722968882</v>
      </c>
      <c r="AN84" s="87">
        <f t="shared" si="94"/>
        <v>3.7112192056212012</v>
      </c>
      <c r="AO84" s="87">
        <f t="shared" si="94"/>
        <v>3.711224093219855</v>
      </c>
      <c r="AP84" s="87">
        <f t="shared" si="94"/>
        <v>3.7111972789425454</v>
      </c>
      <c r="AQ84" s="87">
        <f t="shared" si="94"/>
        <v>3.7113443927337748</v>
      </c>
      <c r="AR84" s="87">
        <f t="shared" si="94"/>
        <v>3.710537438417155</v>
      </c>
      <c r="AS84" s="87">
        <f t="shared" si="94"/>
        <v>3.7149689268081358</v>
      </c>
      <c r="AT84" s="87">
        <f t="shared" si="94"/>
        <v>3.69078460040416</v>
      </c>
      <c r="AU84" s="87">
        <f t="shared" ref="AU84:AU91" si="104">RADIANS($AB$9)+$AB$18*(F84-AB$15)</f>
        <v>3.8279566161938385</v>
      </c>
      <c r="AW84">
        <v>34000</v>
      </c>
      <c r="AX84">
        <f t="shared" si="47"/>
        <v>-3.8169086905917721E-2</v>
      </c>
      <c r="AY84">
        <f t="shared" si="48"/>
        <v>-0.12983754734490363</v>
      </c>
      <c r="AZ84">
        <f t="shared" si="49"/>
        <v>9.166846043898591E-2</v>
      </c>
      <c r="BA84">
        <f t="shared" si="50"/>
        <v>1.1474833757407086</v>
      </c>
      <c r="BB84">
        <f t="shared" si="51"/>
        <v>0.63362919183949074</v>
      </c>
      <c r="BC84">
        <f t="shared" si="52"/>
        <v>0.82116804294190537</v>
      </c>
      <c r="BD84">
        <f t="shared" si="53"/>
        <v>0.43532572660088953</v>
      </c>
      <c r="BE84">
        <f t="shared" si="54"/>
        <v>6.9554321847886733</v>
      </c>
      <c r="BF84">
        <f t="shared" si="55"/>
        <v>6.9554293776832106</v>
      </c>
      <c r="BG84">
        <f t="shared" si="56"/>
        <v>6.9554128028044735</v>
      </c>
      <c r="BH84">
        <f t="shared" si="57"/>
        <v>6.9553149389733502</v>
      </c>
      <c r="BI84">
        <f t="shared" si="58"/>
        <v>6.95473727221537</v>
      </c>
      <c r="BJ84">
        <f t="shared" si="59"/>
        <v>6.9513328259265172</v>
      </c>
      <c r="BK84">
        <f t="shared" si="60"/>
        <v>6.9314505889310123</v>
      </c>
      <c r="BL84">
        <f t="shared" si="61"/>
        <v>6.8206379682333118</v>
      </c>
    </row>
    <row r="85" spans="1:64" ht="12.95" customHeight="1" x14ac:dyDescent="0.2">
      <c r="A85" s="55" t="s">
        <v>104</v>
      </c>
      <c r="B85" s="56" t="s">
        <v>94</v>
      </c>
      <c r="C85" s="55">
        <v>55575.8698</v>
      </c>
      <c r="D85" s="55">
        <v>4.0000000000000002E-4</v>
      </c>
      <c r="E85">
        <f t="shared" si="88"/>
        <v>6838.5565164144155</v>
      </c>
      <c r="F85">
        <f t="shared" si="89"/>
        <v>6838.5</v>
      </c>
      <c r="G85">
        <f t="shared" si="90"/>
        <v>2.5418150005862117E-2</v>
      </c>
      <c r="K85">
        <f>+G85</f>
        <v>2.5418150005862117E-2</v>
      </c>
      <c r="O85">
        <f t="shared" ca="1" si="86"/>
        <v>2.61256624036766E-2</v>
      </c>
      <c r="P85">
        <f t="shared" si="91"/>
        <v>0.12070174902656282</v>
      </c>
      <c r="Q85" s="2">
        <f t="shared" si="92"/>
        <v>40557.3698</v>
      </c>
      <c r="R85">
        <f t="shared" si="93"/>
        <v>9.0789642423376761E-3</v>
      </c>
      <c r="S85" s="3">
        <v>1</v>
      </c>
      <c r="U85" s="37"/>
      <c r="Z85">
        <f t="shared" si="95"/>
        <v>6838.5</v>
      </c>
      <c r="AA85" s="87">
        <f t="shared" si="96"/>
        <v>2.581467199457213E-2</v>
      </c>
      <c r="AB85" s="87">
        <f t="shared" si="70"/>
        <v>0.1203052270378528</v>
      </c>
      <c r="AC85" s="87">
        <f t="shared" si="71"/>
        <v>-9.5283599020700702E-2</v>
      </c>
      <c r="AD85" s="87">
        <f t="shared" si="72"/>
        <v>-3.9652198871001354E-4</v>
      </c>
      <c r="AE85" s="87">
        <f t="shared" si="97"/>
        <v>1.572296875305441E-7</v>
      </c>
      <c r="AF85">
        <f t="shared" si="74"/>
        <v>-9.5283599020700702E-2</v>
      </c>
      <c r="AG85" s="112"/>
      <c r="AH85">
        <f t="shared" si="98"/>
        <v>-9.4887077031990688E-2</v>
      </c>
      <c r="AI85">
        <f t="shared" si="99"/>
        <v>0.81147575930192217</v>
      </c>
      <c r="AJ85">
        <f t="shared" si="100"/>
        <v>-0.83809826297889556</v>
      </c>
      <c r="AK85">
        <f t="shared" si="101"/>
        <v>-0.10634940404567385</v>
      </c>
      <c r="AL85">
        <f t="shared" si="102"/>
        <v>-2.6279770057440555</v>
      </c>
      <c r="AM85">
        <f t="shared" si="103"/>
        <v>-3.8079810043415874</v>
      </c>
      <c r="AN85" s="87">
        <f t="shared" si="94"/>
        <v>3.7740426976241759</v>
      </c>
      <c r="AO85" s="87">
        <f t="shared" si="94"/>
        <v>3.7740467690165929</v>
      </c>
      <c r="AP85" s="87">
        <f t="shared" si="94"/>
        <v>3.7740234489350688</v>
      </c>
      <c r="AQ85" s="87">
        <f t="shared" si="94"/>
        <v>3.7741570268662303</v>
      </c>
      <c r="AR85" s="87">
        <f t="shared" si="94"/>
        <v>3.7733920665326046</v>
      </c>
      <c r="AS85" s="87">
        <f t="shared" si="94"/>
        <v>3.7777785911251232</v>
      </c>
      <c r="AT85" s="87">
        <f t="shared" si="94"/>
        <v>3.7528118064762266</v>
      </c>
      <c r="AU85" s="87">
        <f t="shared" si="104"/>
        <v>3.9019932565254374</v>
      </c>
      <c r="AW85">
        <v>35000</v>
      </c>
      <c r="AX85">
        <f t="shared" si="47"/>
        <v>-6.6147233607240036E-2</v>
      </c>
      <c r="AY85">
        <f t="shared" si="48"/>
        <v>-0.14650942994033972</v>
      </c>
      <c r="AZ85">
        <f t="shared" si="49"/>
        <v>8.0362196333099684E-2</v>
      </c>
      <c r="BA85">
        <f t="shared" si="50"/>
        <v>1.1223686762001601</v>
      </c>
      <c r="BB85">
        <f t="shared" si="51"/>
        <v>0.51194709121930393</v>
      </c>
      <c r="BC85">
        <f t="shared" si="52"/>
        <v>0.96995345947702705</v>
      </c>
      <c r="BD85">
        <f t="shared" si="53"/>
        <v>0.52695292943372773</v>
      </c>
      <c r="BE85">
        <f t="shared" si="54"/>
        <v>7.0833984115448532</v>
      </c>
      <c r="BF85">
        <f t="shared" si="55"/>
        <v>7.083396719497757</v>
      </c>
      <c r="BG85">
        <f t="shared" si="56"/>
        <v>7.0833854969268977</v>
      </c>
      <c r="BH85">
        <f t="shared" si="57"/>
        <v>7.0833110660547733</v>
      </c>
      <c r="BI85">
        <f t="shared" si="58"/>
        <v>7.0828175663711752</v>
      </c>
      <c r="BJ85">
        <f t="shared" si="59"/>
        <v>7.0795518225345386</v>
      </c>
      <c r="BK85">
        <f t="shared" si="60"/>
        <v>7.0582080100847842</v>
      </c>
      <c r="BL85">
        <f t="shared" si="61"/>
        <v>6.9280931791645148</v>
      </c>
    </row>
    <row r="86" spans="1:64" ht="12.95" customHeight="1" x14ac:dyDescent="0.2">
      <c r="A86" s="55" t="s">
        <v>104</v>
      </c>
      <c r="B86" s="56" t="s">
        <v>94</v>
      </c>
      <c r="C86" s="55">
        <v>55653.678099999997</v>
      </c>
      <c r="D86" s="55">
        <v>6.9999999999999999E-4</v>
      </c>
      <c r="E86">
        <f t="shared" si="88"/>
        <v>7011.5606936416161</v>
      </c>
      <c r="F86">
        <f t="shared" si="89"/>
        <v>7011.5</v>
      </c>
      <c r="G86">
        <f t="shared" si="90"/>
        <v>2.7296849999402184E-2</v>
      </c>
      <c r="K86">
        <f>+G86</f>
        <v>2.7296849999402184E-2</v>
      </c>
      <c r="O86">
        <f t="shared" ca="1" si="86"/>
        <v>2.6822336112365945E-2</v>
      </c>
      <c r="P86">
        <f t="shared" si="91"/>
        <v>0.12034079179449619</v>
      </c>
      <c r="Q86" s="2">
        <f t="shared" si="92"/>
        <v>40635.178099999997</v>
      </c>
      <c r="R86">
        <f t="shared" si="93"/>
        <v>8.6571751047688425E-3</v>
      </c>
      <c r="S86" s="3">
        <v>1</v>
      </c>
      <c r="U86" s="37"/>
      <c r="Z86">
        <f t="shared" si="95"/>
        <v>7011.5</v>
      </c>
      <c r="AA86" s="87">
        <f t="shared" si="96"/>
        <v>2.6717107066636839E-2</v>
      </c>
      <c r="AB86" s="87">
        <f t="shared" si="70"/>
        <v>0.12092053472726154</v>
      </c>
      <c r="AC86" s="87">
        <f t="shared" si="71"/>
        <v>-9.304394179509401E-2</v>
      </c>
      <c r="AD86" s="87">
        <f t="shared" si="72"/>
        <v>5.7974293276534528E-4</v>
      </c>
      <c r="AE86" s="87">
        <f t="shared" si="97"/>
        <v>3.3610186809136367E-7</v>
      </c>
      <c r="AF86">
        <f t="shared" si="74"/>
        <v>-9.304394179509401E-2</v>
      </c>
      <c r="AG86" s="112"/>
      <c r="AH86">
        <f t="shared" si="98"/>
        <v>-9.3623684727859355E-2</v>
      </c>
      <c r="AI86">
        <f t="shared" si="99"/>
        <v>0.81289352961425965</v>
      </c>
      <c r="AJ86">
        <f t="shared" si="100"/>
        <v>-0.83083700472278754</v>
      </c>
      <c r="AK86">
        <f t="shared" si="101"/>
        <v>-0.10882441734944813</v>
      </c>
      <c r="AL86">
        <f t="shared" si="102"/>
        <v>-2.6147992893610215</v>
      </c>
      <c r="AM86">
        <f t="shared" si="103"/>
        <v>-3.708347353891746</v>
      </c>
      <c r="AN86" s="87">
        <f t="shared" si="94"/>
        <v>3.7898831365213037</v>
      </c>
      <c r="AO86" s="87">
        <f t="shared" si="94"/>
        <v>3.7898869942525728</v>
      </c>
      <c r="AP86" s="87">
        <f t="shared" si="94"/>
        <v>3.7898646356203698</v>
      </c>
      <c r="AQ86" s="87">
        <f t="shared" si="94"/>
        <v>3.7899942270056854</v>
      </c>
      <c r="AR86" s="87">
        <f t="shared" si="94"/>
        <v>3.7892432876603737</v>
      </c>
      <c r="AS86" s="87">
        <f t="shared" si="94"/>
        <v>3.7936006927726345</v>
      </c>
      <c r="AT86" s="87">
        <f t="shared" si="94"/>
        <v>3.7685120221363784</v>
      </c>
      <c r="AU86" s="87">
        <f t="shared" si="104"/>
        <v>3.9205830080165356</v>
      </c>
      <c r="AW86">
        <v>36000</v>
      </c>
      <c r="AX86">
        <f t="shared" si="47"/>
        <v>-9.5667412875338961E-2</v>
      </c>
      <c r="AY86">
        <f t="shared" si="48"/>
        <v>-0.16371024905822773</v>
      </c>
      <c r="AZ86">
        <f t="shared" si="49"/>
        <v>6.8042836182888769E-2</v>
      </c>
      <c r="BA86">
        <f t="shared" si="50"/>
        <v>1.0958544014362224</v>
      </c>
      <c r="BB86">
        <f t="shared" si="51"/>
        <v>0.38515360792473508</v>
      </c>
      <c r="BC86">
        <f t="shared" si="52"/>
        <v>1.112029107405194</v>
      </c>
      <c r="BD86">
        <f t="shared" si="53"/>
        <v>0.62141135522073099</v>
      </c>
      <c r="BE86">
        <f t="shared" si="54"/>
        <v>7.2084454402495535</v>
      </c>
      <c r="BF86">
        <f t="shared" si="55"/>
        <v>7.2084446110527534</v>
      </c>
      <c r="BG86">
        <f t="shared" si="56"/>
        <v>7.208438243596536</v>
      </c>
      <c r="BH86">
        <f t="shared" si="57"/>
        <v>7.208389349279285</v>
      </c>
      <c r="BI86">
        <f t="shared" si="58"/>
        <v>7.2080140060965174</v>
      </c>
      <c r="BJ86">
        <f t="shared" si="59"/>
        <v>7.2051388346873875</v>
      </c>
      <c r="BK86">
        <f t="shared" si="60"/>
        <v>7.183464489491115</v>
      </c>
      <c r="BL86">
        <f t="shared" si="61"/>
        <v>7.0355483900957179</v>
      </c>
    </row>
    <row r="87" spans="1:64" ht="12.95" customHeight="1" x14ac:dyDescent="0.2">
      <c r="A87" s="33" t="s">
        <v>116</v>
      </c>
      <c r="B87" s="32" t="s">
        <v>94</v>
      </c>
      <c r="C87" s="33">
        <v>56011.684399999998</v>
      </c>
      <c r="D87" s="33">
        <v>2.9999999999999997E-4</v>
      </c>
      <c r="E87">
        <f t="shared" si="88"/>
        <v>7807.5758407873209</v>
      </c>
      <c r="F87">
        <f t="shared" si="89"/>
        <v>7807.5</v>
      </c>
      <c r="G87">
        <f t="shared" si="90"/>
        <v>3.4109250002074987E-2</v>
      </c>
      <c r="K87">
        <f>+G87</f>
        <v>3.4109250002074987E-2</v>
      </c>
      <c r="O87">
        <f t="shared" ca="1" si="86"/>
        <v>3.0027840575468367E-2</v>
      </c>
      <c r="P87">
        <f t="shared" si="91"/>
        <v>0.11847598051827007</v>
      </c>
      <c r="Q87" s="2">
        <f t="shared" si="92"/>
        <v>40993.184399999998</v>
      </c>
      <c r="R87">
        <f t="shared" si="93"/>
        <v>7.1177452179922831E-3</v>
      </c>
      <c r="S87" s="3">
        <v>1</v>
      </c>
      <c r="U87" s="37"/>
      <c r="Z87">
        <f t="shared" si="95"/>
        <v>7807.5</v>
      </c>
      <c r="AA87" s="87">
        <f t="shared" si="96"/>
        <v>3.0995469581344609E-2</v>
      </c>
      <c r="AB87" s="87">
        <f t="shared" si="70"/>
        <v>0.12158976093900045</v>
      </c>
      <c r="AC87" s="87">
        <f t="shared" si="71"/>
        <v>-8.4366730516195088E-2</v>
      </c>
      <c r="AD87" s="87">
        <f t="shared" si="72"/>
        <v>3.1137804207303776E-3</v>
      </c>
      <c r="AE87" s="87">
        <f t="shared" si="97"/>
        <v>9.6956285085238471E-6</v>
      </c>
      <c r="AF87">
        <f t="shared" si="74"/>
        <v>-8.4366730516195088E-2</v>
      </c>
      <c r="AG87" s="112"/>
      <c r="AH87">
        <f t="shared" si="98"/>
        <v>-8.7480510936925465E-2</v>
      </c>
      <c r="AI87">
        <f t="shared" si="99"/>
        <v>0.8199062515215958</v>
      </c>
      <c r="AJ87">
        <f t="shared" si="100"/>
        <v>-0.7952110505889467</v>
      </c>
      <c r="AK87">
        <f t="shared" si="101"/>
        <v>-0.12007425548656994</v>
      </c>
      <c r="AL87">
        <f t="shared" si="102"/>
        <v>-2.5535448576304964</v>
      </c>
      <c r="AM87">
        <f t="shared" si="103"/>
        <v>-3.3025065748057352</v>
      </c>
      <c r="AN87" s="87">
        <f t="shared" si="94"/>
        <v>3.8631399568972959</v>
      </c>
      <c r="AO87" s="87">
        <f t="shared" si="94"/>
        <v>3.8631428388642894</v>
      </c>
      <c r="AP87" s="87">
        <f t="shared" si="94"/>
        <v>3.8631251047608206</v>
      </c>
      <c r="AQ87" s="87">
        <f t="shared" si="94"/>
        <v>3.863234235459414</v>
      </c>
      <c r="AR87" s="87">
        <f t="shared" si="94"/>
        <v>3.8625628417882054</v>
      </c>
      <c r="AS87" s="87">
        <f t="shared" si="94"/>
        <v>3.8666997011649307</v>
      </c>
      <c r="AT87" s="87">
        <f t="shared" si="94"/>
        <v>3.8414433088439863</v>
      </c>
      <c r="AU87" s="87">
        <f t="shared" si="104"/>
        <v>4.0061173559177741</v>
      </c>
    </row>
    <row r="88" spans="1:64" ht="12.95" customHeight="1" x14ac:dyDescent="0.2">
      <c r="A88" s="116" t="s">
        <v>117</v>
      </c>
      <c r="B88" s="43" t="s">
        <v>94</v>
      </c>
      <c r="C88" s="42">
        <v>56309.876300000004</v>
      </c>
      <c r="D88" s="42">
        <v>2.0000000000000001E-4</v>
      </c>
      <c r="E88" s="117">
        <f t="shared" si="88"/>
        <v>8470.5956512101002</v>
      </c>
      <c r="F88">
        <f t="shared" si="89"/>
        <v>8470.5</v>
      </c>
      <c r="G88">
        <f t="shared" si="90"/>
        <v>4.3018950003897771E-2</v>
      </c>
      <c r="K88">
        <f>+G88</f>
        <v>4.3018950003897771E-2</v>
      </c>
      <c r="O88">
        <f t="shared" ca="1" si="86"/>
        <v>3.2697751956167996E-2</v>
      </c>
      <c r="P88">
        <f t="shared" si="91"/>
        <v>0.11666692738561532</v>
      </c>
      <c r="Q88" s="2">
        <f t="shared" si="92"/>
        <v>41291.376300000004</v>
      </c>
      <c r="R88">
        <f t="shared" si="93"/>
        <v>5.4240245724179797E-3</v>
      </c>
      <c r="S88" s="3">
        <v>1</v>
      </c>
      <c r="U88" s="37"/>
      <c r="Z88">
        <f t="shared" si="95"/>
        <v>8470.5</v>
      </c>
      <c r="AA88" s="87">
        <f t="shared" si="96"/>
        <v>3.4709480834180573E-2</v>
      </c>
      <c r="AB88" s="87">
        <f t="shared" si="70"/>
        <v>0.12497639655533252</v>
      </c>
      <c r="AC88" s="87">
        <f t="shared" si="71"/>
        <v>-7.364797738171755E-2</v>
      </c>
      <c r="AD88" s="87">
        <f t="shared" si="72"/>
        <v>8.3094691697171985E-3</v>
      </c>
      <c r="AE88" s="87">
        <f t="shared" si="97"/>
        <v>6.9047277882480635E-5</v>
      </c>
      <c r="AF88">
        <f t="shared" si="74"/>
        <v>-7.364797738171755E-2</v>
      </c>
      <c r="AG88" s="112"/>
      <c r="AH88">
        <f t="shared" si="98"/>
        <v>-8.1957446551434748E-2</v>
      </c>
      <c r="AI88">
        <f t="shared" si="99"/>
        <v>0.82637367474369028</v>
      </c>
      <c r="AJ88">
        <f t="shared" si="100"/>
        <v>-0.76270641930886918</v>
      </c>
      <c r="AK88">
        <f t="shared" si="101"/>
        <v>-0.12924969729034938</v>
      </c>
      <c r="AL88">
        <f t="shared" si="102"/>
        <v>-2.5016768108924543</v>
      </c>
      <c r="AM88">
        <f t="shared" si="103"/>
        <v>-3.0180232771526341</v>
      </c>
      <c r="AN88" s="87">
        <f t="shared" si="94"/>
        <v>3.9246618416976911</v>
      </c>
      <c r="AO88" s="87">
        <f t="shared" si="94"/>
        <v>3.9246639739760463</v>
      </c>
      <c r="AP88" s="87">
        <f t="shared" si="94"/>
        <v>3.9246500749118587</v>
      </c>
      <c r="AQ88" s="87">
        <f t="shared" si="94"/>
        <v>3.9247406781672063</v>
      </c>
      <c r="AR88" s="87">
        <f t="shared" si="94"/>
        <v>3.9241502133432706</v>
      </c>
      <c r="AS88" s="87">
        <f t="shared" si="94"/>
        <v>3.928004560399712</v>
      </c>
      <c r="AT88" s="87">
        <f t="shared" si="94"/>
        <v>3.9031042651238228</v>
      </c>
      <c r="AU88" s="87">
        <f t="shared" si="104"/>
        <v>4.0773601607651617</v>
      </c>
    </row>
    <row r="89" spans="1:64" ht="12.95" customHeight="1" x14ac:dyDescent="0.2">
      <c r="A89" t="s">
        <v>278</v>
      </c>
      <c r="B89" t="s">
        <v>94</v>
      </c>
      <c r="C89" s="10">
        <v>56335.061000000002</v>
      </c>
      <c r="D89" s="10" t="s">
        <v>286</v>
      </c>
      <c r="E89">
        <f t="shared" si="88"/>
        <v>8526.5929972800404</v>
      </c>
      <c r="F89">
        <f t="shared" si="89"/>
        <v>8526.5</v>
      </c>
      <c r="G89">
        <f t="shared" si="90"/>
        <v>4.1825350002909545E-2</v>
      </c>
      <c r="K89">
        <f>G89</f>
        <v>4.1825350002909545E-2</v>
      </c>
      <c r="O89">
        <f t="shared" ca="1" si="86"/>
        <v>3.2923264832969167E-2</v>
      </c>
      <c r="P89">
        <f t="shared" si="91"/>
        <v>0.11650347796762878</v>
      </c>
      <c r="Q89" s="2">
        <f t="shared" si="92"/>
        <v>41316.561000000002</v>
      </c>
      <c r="R89">
        <f t="shared" si="93"/>
        <v>5.5768227963149805E-3</v>
      </c>
      <c r="S89" s="3">
        <v>1</v>
      </c>
      <c r="U89" s="37"/>
      <c r="Z89">
        <f t="shared" si="95"/>
        <v>8526.5</v>
      </c>
      <c r="AA89" s="87">
        <f t="shared" si="96"/>
        <v>3.5029127902443183E-2</v>
      </c>
      <c r="AB89" s="87">
        <f t="shared" si="70"/>
        <v>0.12329970006809514</v>
      </c>
      <c r="AC89" s="87">
        <f t="shared" si="71"/>
        <v>-7.4678127964719232E-2</v>
      </c>
      <c r="AD89" s="87">
        <f t="shared" si="72"/>
        <v>6.796222100466362E-3</v>
      </c>
      <c r="AE89" s="87">
        <f t="shared" si="97"/>
        <v>4.6188634838867407E-5</v>
      </c>
      <c r="AF89">
        <f t="shared" si="74"/>
        <v>-7.4678127964719232E-2</v>
      </c>
      <c r="AG89" s="112"/>
      <c r="AH89">
        <f t="shared" si="98"/>
        <v>-8.1474350065185594E-2</v>
      </c>
      <c r="AI89">
        <f t="shared" si="99"/>
        <v>0.82694652927798229</v>
      </c>
      <c r="AJ89">
        <f t="shared" si="100"/>
        <v>-0.7598409825014687</v>
      </c>
      <c r="AK89">
        <f t="shared" si="101"/>
        <v>-0.13001569652438344</v>
      </c>
      <c r="AL89">
        <f t="shared" si="102"/>
        <v>-2.4972577590966338</v>
      </c>
      <c r="AM89">
        <f t="shared" si="103"/>
        <v>-2.99583627873628</v>
      </c>
      <c r="AN89" s="87">
        <f t="shared" si="94"/>
        <v>3.9298807845967532</v>
      </c>
      <c r="AO89" s="87">
        <f t="shared" si="94"/>
        <v>3.9298828578717471</v>
      </c>
      <c r="AP89" s="87">
        <f t="shared" si="94"/>
        <v>3.929869272659344</v>
      </c>
      <c r="AQ89" s="87">
        <f t="shared" si="94"/>
        <v>3.9299582936519633</v>
      </c>
      <c r="AR89" s="87">
        <f t="shared" si="94"/>
        <v>3.929375103034825</v>
      </c>
      <c r="AS89" s="87">
        <f t="shared" si="94"/>
        <v>3.9332019241112119</v>
      </c>
      <c r="AT89" s="87">
        <f t="shared" si="94"/>
        <v>3.9083522727197897</v>
      </c>
      <c r="AU89" s="87">
        <f t="shared" si="104"/>
        <v>4.0833776525773091</v>
      </c>
    </row>
    <row r="90" spans="1:64" ht="12.95" customHeight="1" x14ac:dyDescent="0.2">
      <c r="A90" t="s">
        <v>278</v>
      </c>
      <c r="B90" t="s">
        <v>94</v>
      </c>
      <c r="C90" s="10">
        <v>56337.078600000001</v>
      </c>
      <c r="D90" s="10" t="s">
        <v>286</v>
      </c>
      <c r="E90">
        <f t="shared" si="88"/>
        <v>8531.0790640360738</v>
      </c>
      <c r="F90">
        <f t="shared" si="89"/>
        <v>8531</v>
      </c>
      <c r="G90">
        <f t="shared" si="90"/>
        <v>3.55589000027976E-2</v>
      </c>
      <c r="K90">
        <f>G90</f>
        <v>3.55589000027976E-2</v>
      </c>
      <c r="O90">
        <f t="shared" ca="1" si="86"/>
        <v>3.2941386403426406E-2</v>
      </c>
      <c r="P90">
        <f t="shared" si="91"/>
        <v>0.11649027163791362</v>
      </c>
      <c r="Q90" s="2">
        <f t="shared" si="92"/>
        <v>41318.578600000001</v>
      </c>
      <c r="R90">
        <f t="shared" si="93"/>
        <v>6.5498869147412615E-3</v>
      </c>
      <c r="S90" s="3">
        <v>1</v>
      </c>
      <c r="U90" s="37"/>
      <c r="Z90">
        <f t="shared" si="95"/>
        <v>8531</v>
      </c>
      <c r="AA90" s="87">
        <f t="shared" si="96"/>
        <v>3.5054852918590063E-2</v>
      </c>
      <c r="AB90" s="87">
        <f t="shared" si="70"/>
        <v>0.11699431872212115</v>
      </c>
      <c r="AC90" s="87">
        <f t="shared" si="71"/>
        <v>-8.0931371635116017E-2</v>
      </c>
      <c r="AD90" s="87">
        <f t="shared" si="72"/>
        <v>5.040470842075373E-4</v>
      </c>
      <c r="AE90" s="87">
        <f t="shared" si="97"/>
        <v>2.5406346309812019E-7</v>
      </c>
      <c r="AF90">
        <f t="shared" si="74"/>
        <v>-8.0931371635116017E-2</v>
      </c>
      <c r="AG90" s="112"/>
      <c r="AH90">
        <f t="shared" si="98"/>
        <v>-8.1435418719323555E-2</v>
      </c>
      <c r="AI90">
        <f t="shared" si="99"/>
        <v>0.82699274370442466</v>
      </c>
      <c r="AJ90">
        <f t="shared" si="100"/>
        <v>-0.75960990618967617</v>
      </c>
      <c r="AK90">
        <f t="shared" si="101"/>
        <v>-0.1300771860886217</v>
      </c>
      <c r="AL90">
        <f t="shared" si="102"/>
        <v>-2.496902390464538</v>
      </c>
      <c r="AM90">
        <f t="shared" si="103"/>
        <v>-2.9940648144182074</v>
      </c>
      <c r="AN90" s="87">
        <f t="shared" ref="AN90:AT91" si="105">$AU90+$AB$7*SIN(AO90)</f>
        <v>3.9303003211371772</v>
      </c>
      <c r="AO90" s="87">
        <f t="shared" si="105"/>
        <v>3.9303023897042695</v>
      </c>
      <c r="AP90" s="87">
        <f t="shared" si="105"/>
        <v>3.9302888296173917</v>
      </c>
      <c r="AQ90" s="87">
        <f t="shared" si="105"/>
        <v>3.9303777234846629</v>
      </c>
      <c r="AR90" s="87">
        <f t="shared" si="105"/>
        <v>3.9297951197899788</v>
      </c>
      <c r="AS90" s="87">
        <f t="shared" si="105"/>
        <v>3.9336197058367803</v>
      </c>
      <c r="AT90" s="87">
        <f t="shared" si="105"/>
        <v>3.9087742623479782</v>
      </c>
      <c r="AU90" s="87">
        <f t="shared" si="104"/>
        <v>4.0838612010264992</v>
      </c>
    </row>
    <row r="91" spans="1:64" ht="12.95" customHeight="1" x14ac:dyDescent="0.2">
      <c r="A91" t="s">
        <v>278</v>
      </c>
      <c r="B91" t="s">
        <v>94</v>
      </c>
      <c r="C91" s="10">
        <v>56357.998399999997</v>
      </c>
      <c r="D91" s="10" t="s">
        <v>286</v>
      </c>
      <c r="E91">
        <f t="shared" si="88"/>
        <v>8577.5935462540001</v>
      </c>
      <c r="F91">
        <f t="shared" si="89"/>
        <v>8577.5</v>
      </c>
      <c r="G91">
        <f t="shared" si="90"/>
        <v>4.2072249998454936E-2</v>
      </c>
      <c r="K91">
        <f>G91</f>
        <v>4.2072249998454936E-2</v>
      </c>
      <c r="O91">
        <f t="shared" ca="1" si="86"/>
        <v>3.3128642631484524E-2</v>
      </c>
      <c r="P91">
        <f t="shared" si="91"/>
        <v>0.11635317904437524</v>
      </c>
      <c r="Q91" s="2">
        <f t="shared" si="92"/>
        <v>41339.498399999997</v>
      </c>
      <c r="R91">
        <f t="shared" si="93"/>
        <v>5.5176564199250471E-3</v>
      </c>
      <c r="S91" s="3">
        <v>1</v>
      </c>
      <c r="U91" s="37"/>
      <c r="Z91">
        <f t="shared" si="95"/>
        <v>8577.5</v>
      </c>
      <c r="AA91" s="87">
        <f t="shared" si="96"/>
        <v>3.5321017123419299E-2</v>
      </c>
      <c r="AB91" s="87">
        <f t="shared" si="70"/>
        <v>0.12310441191941088</v>
      </c>
      <c r="AC91" s="87">
        <f t="shared" si="71"/>
        <v>-7.4280929045920305E-2</v>
      </c>
      <c r="AD91" s="87">
        <f t="shared" si="72"/>
        <v>6.7512328750356371E-3</v>
      </c>
      <c r="AE91" s="87">
        <f t="shared" si="97"/>
        <v>4.5579145332961952E-5</v>
      </c>
      <c r="AF91">
        <f t="shared" si="74"/>
        <v>-7.4280929045920305E-2</v>
      </c>
      <c r="AG91" s="112"/>
      <c r="AH91">
        <f t="shared" si="98"/>
        <v>-8.1032161920955942E-2</v>
      </c>
      <c r="AI91">
        <f t="shared" si="99"/>
        <v>0.82747187576736614</v>
      </c>
      <c r="AJ91">
        <f t="shared" si="100"/>
        <v>-0.75721498321080594</v>
      </c>
      <c r="AK91">
        <f t="shared" si="101"/>
        <v>-0.13071201712323788</v>
      </c>
      <c r="AL91">
        <f t="shared" si="102"/>
        <v>-2.4932279168441074</v>
      </c>
      <c r="AM91">
        <f t="shared" si="103"/>
        <v>-2.9758579396475229</v>
      </c>
      <c r="AN91" s="87">
        <f t="shared" si="105"/>
        <v>3.9346369077466226</v>
      </c>
      <c r="AO91" s="87">
        <f t="shared" si="105"/>
        <v>3.934638927961303</v>
      </c>
      <c r="AP91" s="87">
        <f t="shared" si="105"/>
        <v>3.9346256266484039</v>
      </c>
      <c r="AQ91" s="87">
        <f t="shared" si="105"/>
        <v>3.9347132072402551</v>
      </c>
      <c r="AR91" s="87">
        <f t="shared" si="105"/>
        <v>3.9341366884600539</v>
      </c>
      <c r="AS91" s="87">
        <f t="shared" si="105"/>
        <v>3.9379379800557954</v>
      </c>
      <c r="AT91" s="87">
        <f t="shared" si="105"/>
        <v>3.913137221642585</v>
      </c>
      <c r="AU91" s="87">
        <f t="shared" si="104"/>
        <v>4.0888578683348005</v>
      </c>
    </row>
    <row r="92" spans="1:64" ht="12.95" customHeight="1" x14ac:dyDescent="0.2">
      <c r="A92" s="118" t="s">
        <v>360</v>
      </c>
      <c r="B92" s="119" t="s">
        <v>94</v>
      </c>
      <c r="C92" s="120">
        <v>57231.535400000001</v>
      </c>
      <c r="D92" s="120">
        <v>4.0000000000000002E-4</v>
      </c>
      <c r="E92">
        <f t="shared" si="88"/>
        <v>10519.874125093585</v>
      </c>
      <c r="F92">
        <f t="shared" si="89"/>
        <v>10520</v>
      </c>
      <c r="O92">
        <f t="shared" ca="1" si="86"/>
        <v>4.0951120545525292E-2</v>
      </c>
      <c r="P92">
        <f t="shared" si="91"/>
        <v>0.10960443833856233</v>
      </c>
      <c r="Q92" s="2">
        <f t="shared" si="92"/>
        <v>42213.035400000001</v>
      </c>
      <c r="R92">
        <f>+(P92-U93)^2</f>
        <v>2.7627904374061426E-2</v>
      </c>
      <c r="S92" s="3"/>
      <c r="U92" s="37"/>
      <c r="Z92">
        <f t="shared" ref="Z92:Z99" si="106">F92</f>
        <v>10520</v>
      </c>
      <c r="AA92" s="87"/>
      <c r="AB92" s="87"/>
      <c r="AC92" s="87"/>
      <c r="AD92" s="87"/>
      <c r="AE92" s="87"/>
      <c r="AG92" s="112"/>
      <c r="AN92" s="87"/>
      <c r="AO92" s="87"/>
      <c r="AP92" s="87"/>
      <c r="AQ92" s="87"/>
      <c r="AR92" s="87"/>
      <c r="AS92" s="87"/>
      <c r="AT92" s="87"/>
      <c r="AU92" s="87"/>
    </row>
    <row r="93" spans="1:64" ht="12.95" customHeight="1" x14ac:dyDescent="0.2">
      <c r="A93" s="118" t="s">
        <v>360</v>
      </c>
      <c r="B93" s="119" t="s">
        <v>85</v>
      </c>
      <c r="C93" s="120">
        <v>57476.298199999997</v>
      </c>
      <c r="D93" s="120">
        <v>2.9999999999999997E-4</v>
      </c>
      <c r="E93">
        <f t="shared" si="88"/>
        <v>11064.096101795649</v>
      </c>
      <c r="F93">
        <f t="shared" si="89"/>
        <v>11064</v>
      </c>
      <c r="G93">
        <f t="shared" ref="G93:G99" si="107">+C93-(C$7+F93*C$8)</f>
        <v>4.3221599997195881E-2</v>
      </c>
      <c r="K93">
        <f t="shared" ref="K93:K99" si="108">G93</f>
        <v>4.3221599997195881E-2</v>
      </c>
      <c r="O93">
        <f t="shared" ca="1" si="86"/>
        <v>4.3141817063022427E-2</v>
      </c>
      <c r="P93">
        <f t="shared" si="91"/>
        <v>0.10735670893505891</v>
      </c>
      <c r="Q93" s="2">
        <f t="shared" si="92"/>
        <v>42457.798199999997</v>
      </c>
      <c r="R93">
        <f t="shared" si="93"/>
        <v>4.1133121984715587E-3</v>
      </c>
      <c r="S93" s="3">
        <v>1</v>
      </c>
      <c r="U93" s="153">
        <f>+C92-(C$7+F92*C$8)</f>
        <v>-5.6612000000313856E-2</v>
      </c>
      <c r="Z93">
        <f t="shared" si="106"/>
        <v>11064</v>
      </c>
      <c r="AA93" s="87">
        <f t="shared" ref="AA93:AA99" si="109">AB$3+AB$4*Z93+AB$5*Z93^2+AH93</f>
        <v>5.0349320633695432E-2</v>
      </c>
      <c r="AB93" s="87">
        <f t="shared" ref="AB93:AB99" si="110">IF(R93&lt;&gt;0,G93-AH93, -9999)</f>
        <v>0.10022898829855936</v>
      </c>
      <c r="AC93" s="87">
        <f t="shared" ref="AC93:AC99" si="111">+G93-P93</f>
        <v>-6.4135108937863033E-2</v>
      </c>
      <c r="AD93" s="87">
        <f t="shared" ref="AD93:AD99" si="112">IF(R93&lt;&gt;0,G93-AA93, -9999)</f>
        <v>-7.1277206364995516E-3</v>
      </c>
      <c r="AE93" s="87">
        <f t="shared" ref="AE93:AE99" si="113">+(G93-AA93)^2*S93</f>
        <v>5.0804401471981572E-5</v>
      </c>
      <c r="AF93">
        <f t="shared" ref="AF93:AF99" si="114">IF(R93&lt;&gt;0,G93-P93, -9999)</f>
        <v>-6.4135108937863033E-2</v>
      </c>
      <c r="AG93" s="112"/>
      <c r="AH93">
        <f t="shared" ref="AH93:AH99" si="115">$AB$6*($AB$11/AI93*AJ93+$AB$12)</f>
        <v>-5.7007388301363482E-2</v>
      </c>
      <c r="AI93">
        <f t="shared" ref="AI93:AI99" si="116">1+$AB$7*COS(AL93)</f>
        <v>0.85744144102952324</v>
      </c>
      <c r="AJ93">
        <f t="shared" ref="AJ93:AJ99" si="117">SIN(AL93+RADIANS($AB$9))</f>
        <v>-0.60962133117003081</v>
      </c>
      <c r="AK93">
        <f t="shared" ref="AK93:AK99" si="118">$AB$7*SIN(AL93)</f>
        <v>-0.16287615643769929</v>
      </c>
      <c r="AL93">
        <f t="shared" ref="AL93:AL99" si="119">2*ATAN(AM93)</f>
        <v>-2.2897720841218541</v>
      </c>
      <c r="AM93">
        <f t="shared" ref="AM93:AM99" si="120">SQRT((1+$AB$7)/(1-$AB$7))*TAN(AN93/2)</f>
        <v>-2.2041951170348026</v>
      </c>
      <c r="AN93" s="87">
        <f t="shared" ref="AN93:AT95" si="121">$AU93+$AB$7*SIN(AO93)</f>
        <v>4.1705924496136637</v>
      </c>
      <c r="AO93" s="87">
        <f t="shared" si="121"/>
        <v>4.1705927890930594</v>
      </c>
      <c r="AP93" s="87">
        <f t="shared" si="121"/>
        <v>4.1705897476936782</v>
      </c>
      <c r="AQ93" s="87">
        <f t="shared" si="121"/>
        <v>4.1706169961698158</v>
      </c>
      <c r="AR93" s="87">
        <f t="shared" si="121"/>
        <v>4.1703729158494189</v>
      </c>
      <c r="AS93" s="87">
        <f t="shared" si="121"/>
        <v>4.1725628247064046</v>
      </c>
      <c r="AT93" s="87">
        <f t="shared" si="121"/>
        <v>4.1531908206517958</v>
      </c>
      <c r="AU93" s="87">
        <f t="shared" ref="AU93:AU99" si="122">RADIANS($AB$9)+$AB$18*(F93-AB$15)</f>
        <v>4.3560452503152369</v>
      </c>
    </row>
    <row r="94" spans="1:64" ht="12.95" customHeight="1" x14ac:dyDescent="0.2">
      <c r="A94" s="118" t="s">
        <v>360</v>
      </c>
      <c r="B94" s="119" t="s">
        <v>94</v>
      </c>
      <c r="C94" s="120">
        <v>57478.324200000003</v>
      </c>
      <c r="D94" s="120">
        <v>2.9999999999999997E-4</v>
      </c>
      <c r="E94">
        <f t="shared" si="88"/>
        <v>11068.6008456734</v>
      </c>
      <c r="F94">
        <f t="shared" si="89"/>
        <v>11068.5</v>
      </c>
      <c r="G94">
        <f t="shared" si="107"/>
        <v>4.5355150003160816E-2</v>
      </c>
      <c r="K94">
        <f t="shared" si="108"/>
        <v>4.5355150003160816E-2</v>
      </c>
      <c r="O94">
        <f t="shared" ca="1" si="86"/>
        <v>4.3159938633479659E-2</v>
      </c>
      <c r="P94">
        <f t="shared" si="91"/>
        <v>0.10733746281142796</v>
      </c>
      <c r="Q94" s="2">
        <f t="shared" si="92"/>
        <v>42459.824200000003</v>
      </c>
      <c r="R94">
        <f t="shared" si="93"/>
        <v>3.8418071010618772E-3</v>
      </c>
      <c r="S94" s="3">
        <v>1</v>
      </c>
      <c r="U94" s="37"/>
      <c r="Z94">
        <f t="shared" si="106"/>
        <v>11068.5</v>
      </c>
      <c r="AA94" s="87">
        <f t="shared" si="109"/>
        <v>5.0377725321091825E-2</v>
      </c>
      <c r="AB94" s="87">
        <f t="shared" si="110"/>
        <v>0.10231488749349696</v>
      </c>
      <c r="AC94" s="87">
        <f t="shared" si="111"/>
        <v>-6.1982312808267145E-2</v>
      </c>
      <c r="AD94" s="87">
        <f t="shared" si="112"/>
        <v>-5.0225753179310093E-3</v>
      </c>
      <c r="AE94" s="87">
        <f t="shared" si="113"/>
        <v>2.5226262824289779E-5</v>
      </c>
      <c r="AF94">
        <f t="shared" si="114"/>
        <v>-6.1982312808267145E-2</v>
      </c>
      <c r="AG94" s="112"/>
      <c r="AH94">
        <f t="shared" si="115"/>
        <v>-5.6959737490336136E-2</v>
      </c>
      <c r="AI94">
        <f t="shared" si="116"/>
        <v>0.85750368108126418</v>
      </c>
      <c r="AJ94">
        <f t="shared" si="117"/>
        <v>-0.60931842471975528</v>
      </c>
      <c r="AK94">
        <f t="shared" si="118"/>
        <v>-0.16293061150768054</v>
      </c>
      <c r="AL94">
        <f t="shared" si="119"/>
        <v>-2.2893900168531087</v>
      </c>
      <c r="AM94">
        <f t="shared" si="120"/>
        <v>-2.2030764220921832</v>
      </c>
      <c r="AN94" s="87">
        <f t="shared" si="121"/>
        <v>4.1710274602423176</v>
      </c>
      <c r="AO94" s="87">
        <f t="shared" si="121"/>
        <v>4.1710277982393746</v>
      </c>
      <c r="AP94" s="87">
        <f t="shared" si="121"/>
        <v>4.1710247679297927</v>
      </c>
      <c r="AQ94" s="87">
        <f t="shared" si="121"/>
        <v>4.17105193668848</v>
      </c>
      <c r="AR94" s="87">
        <f t="shared" si="121"/>
        <v>4.1708083943559604</v>
      </c>
      <c r="AS94" s="87">
        <f t="shared" si="121"/>
        <v>4.1729950559055604</v>
      </c>
      <c r="AT94" s="87">
        <f t="shared" si="121"/>
        <v>4.1536378803777296</v>
      </c>
      <c r="AU94" s="87">
        <f t="shared" si="122"/>
        <v>4.356528798764427</v>
      </c>
    </row>
    <row r="95" spans="1:64" ht="12.95" customHeight="1" x14ac:dyDescent="0.2">
      <c r="A95" s="121" t="s">
        <v>361</v>
      </c>
      <c r="B95" s="122" t="s">
        <v>94</v>
      </c>
      <c r="C95" s="123">
        <v>57771.121500000001</v>
      </c>
      <c r="D95" s="124" t="s">
        <v>244</v>
      </c>
      <c r="E95">
        <f>+(C95-C$7)/C$8</f>
        <v>11719.625941721606</v>
      </c>
      <c r="F95">
        <f t="shared" si="89"/>
        <v>11719.5</v>
      </c>
      <c r="G95">
        <f t="shared" si="107"/>
        <v>5.6642050003574695E-2</v>
      </c>
      <c r="K95">
        <f t="shared" si="108"/>
        <v>5.6642050003574695E-2</v>
      </c>
      <c r="O95">
        <f ca="1">+C$11+C$12*$F95</f>
        <v>4.5781525826293322E-2</v>
      </c>
      <c r="P95">
        <f>+D$11+D$12*F95+D$13*F95^2</f>
        <v>0.10444033358613997</v>
      </c>
      <c r="Q95" s="2">
        <f>+C95-15018.5</f>
        <v>42752.621500000001</v>
      </c>
      <c r="R95">
        <f>+(P95-G95)^2</f>
        <v>2.2846759134393289E-3</v>
      </c>
      <c r="S95" s="3">
        <v>1</v>
      </c>
      <c r="U95" s="37"/>
      <c r="Z95">
        <f t="shared" si="106"/>
        <v>11719.5</v>
      </c>
      <c r="AA95" s="87">
        <f t="shared" si="109"/>
        <v>5.4521510148767653E-2</v>
      </c>
      <c r="AB95" s="87">
        <f t="shared" si="110"/>
        <v>0.106560873440947</v>
      </c>
      <c r="AC95" s="87">
        <f t="shared" si="111"/>
        <v>-4.7798283582565271E-2</v>
      </c>
      <c r="AD95" s="87">
        <f t="shared" si="112"/>
        <v>2.1205398548070423E-3</v>
      </c>
      <c r="AE95" s="87">
        <f t="shared" si="113"/>
        <v>4.4966892758250717E-6</v>
      </c>
      <c r="AF95">
        <f t="shared" si="114"/>
        <v>-4.7798283582565271E-2</v>
      </c>
      <c r="AG95" s="112"/>
      <c r="AH95">
        <f t="shared" si="115"/>
        <v>-4.9918823437372313E-2</v>
      </c>
      <c r="AI95">
        <f t="shared" si="116"/>
        <v>0.86682466402515435</v>
      </c>
      <c r="AJ95">
        <f t="shared" si="117"/>
        <v>-0.56408782918448286</v>
      </c>
      <c r="AK95">
        <f t="shared" si="118"/>
        <v>-0.17063386228894833</v>
      </c>
      <c r="AL95">
        <f t="shared" si="119"/>
        <v>-2.233517412085805</v>
      </c>
      <c r="AM95">
        <f t="shared" si="120"/>
        <v>-2.0489930956007374</v>
      </c>
      <c r="AN95" s="87">
        <f t="shared" si="121"/>
        <v>4.2342994527361393</v>
      </c>
      <c r="AO95" s="87">
        <f t="shared" si="121"/>
        <v>4.2342996217433937</v>
      </c>
      <c r="AP95" s="87">
        <f t="shared" si="121"/>
        <v>4.234297924650039</v>
      </c>
      <c r="AQ95" s="87">
        <f t="shared" si="121"/>
        <v>4.2343149663357114</v>
      </c>
      <c r="AR95" s="87">
        <f t="shared" si="121"/>
        <v>4.2341438644426859</v>
      </c>
      <c r="AS95" s="87">
        <f t="shared" si="121"/>
        <v>4.2358643336495545</v>
      </c>
      <c r="AT95" s="87">
        <f t="shared" si="121"/>
        <v>4.2188164712644278</v>
      </c>
      <c r="AU95" s="87">
        <f t="shared" si="122"/>
        <v>4.4264821410806405</v>
      </c>
    </row>
    <row r="96" spans="1:64" ht="12.95" customHeight="1" x14ac:dyDescent="0.2">
      <c r="A96" s="125" t="s">
        <v>1</v>
      </c>
      <c r="B96" s="126" t="s">
        <v>85</v>
      </c>
      <c r="C96" s="125">
        <v>56713.975399999879</v>
      </c>
      <c r="D96" s="125" t="s">
        <v>244</v>
      </c>
      <c r="E96">
        <f>+(C96-C$7)/C$8</f>
        <v>9369.0966120810317</v>
      </c>
      <c r="F96">
        <f t="shared" si="89"/>
        <v>9369</v>
      </c>
      <c r="G96">
        <f t="shared" si="107"/>
        <v>4.345109988207696E-2</v>
      </c>
      <c r="K96">
        <f t="shared" si="108"/>
        <v>4.345109988207696E-2</v>
      </c>
      <c r="O96">
        <f ca="1">+C$11+C$12*$F96</f>
        <v>3.6316025524129707E-2</v>
      </c>
      <c r="P96">
        <f>+D$11+D$12*F96+D$13*F96^2</f>
        <v>0.11384424101150392</v>
      </c>
      <c r="Q96" s="2">
        <f>+C96-15018.5</f>
        <v>41695.475399999879</v>
      </c>
      <c r="R96">
        <f>+(P96-G96)^2</f>
        <v>4.9551943180674218E-3</v>
      </c>
      <c r="S96" s="3">
        <v>1</v>
      </c>
      <c r="U96" s="37"/>
      <c r="Z96">
        <f t="shared" si="106"/>
        <v>9369</v>
      </c>
      <c r="AA96" s="87">
        <f t="shared" si="109"/>
        <v>3.9942975351868415E-2</v>
      </c>
      <c r="AB96" s="87">
        <f t="shared" si="110"/>
        <v>0.11735236554171247</v>
      </c>
      <c r="AC96" s="87">
        <f t="shared" si="111"/>
        <v>-7.0393141129426962E-2</v>
      </c>
      <c r="AD96" s="87">
        <f t="shared" si="112"/>
        <v>3.5081245302085451E-3</v>
      </c>
      <c r="AE96" s="87">
        <f t="shared" si="113"/>
        <v>1.2306937719450926E-5</v>
      </c>
      <c r="AF96">
        <f t="shared" si="114"/>
        <v>-7.0393141129426962E-2</v>
      </c>
      <c r="AG96" s="112"/>
      <c r="AH96">
        <f t="shared" si="115"/>
        <v>-7.3901265659635507E-2</v>
      </c>
      <c r="AI96">
        <f t="shared" si="116"/>
        <v>0.83607513764594354</v>
      </c>
      <c r="AJ96">
        <f t="shared" si="117"/>
        <v>-0.71443422362906162</v>
      </c>
      <c r="AK96">
        <f t="shared" si="118"/>
        <v>-0.14135142225623493</v>
      </c>
      <c r="AL96">
        <f t="shared" si="119"/>
        <v>-2.4300044572235473</v>
      </c>
      <c r="AM96">
        <f t="shared" si="120"/>
        <v>-2.6910032174662111</v>
      </c>
      <c r="AN96" s="87">
        <f t="shared" ref="AN96:AT99" si="123">$AU96+$AB$7*SIN(AO96)</f>
        <v>4.008851034673599</v>
      </c>
      <c r="AO96" s="87">
        <f t="shared" si="123"/>
        <v>4.0088523225868133</v>
      </c>
      <c r="AP96" s="87">
        <f t="shared" si="123"/>
        <v>4.0088431250308822</v>
      </c>
      <c r="AQ96" s="87">
        <f t="shared" si="123"/>
        <v>4.0089088110186406</v>
      </c>
      <c r="AR96" s="87">
        <f t="shared" si="123"/>
        <v>4.008439814283153</v>
      </c>
      <c r="AS96" s="87">
        <f t="shared" si="123"/>
        <v>4.0117941494844871</v>
      </c>
      <c r="AT96" s="87">
        <f t="shared" si="123"/>
        <v>3.9880867715971093</v>
      </c>
      <c r="AU96" s="87">
        <f t="shared" si="122"/>
        <v>4.1739086677868471</v>
      </c>
    </row>
    <row r="97" spans="1:47" ht="12.95" customHeight="1" x14ac:dyDescent="0.2">
      <c r="A97" s="125" t="s">
        <v>0</v>
      </c>
      <c r="B97" s="126" t="s">
        <v>94</v>
      </c>
      <c r="C97" s="125">
        <v>58179.044100000057</v>
      </c>
      <c r="D97" s="125" t="s">
        <v>64</v>
      </c>
      <c r="E97">
        <f>+(C97-C$7)/C$8</f>
        <v>12626.628328168723</v>
      </c>
      <c r="F97">
        <f t="shared" si="89"/>
        <v>12626.5</v>
      </c>
      <c r="G97">
        <f t="shared" si="107"/>
        <v>5.7715350056241732E-2</v>
      </c>
      <c r="K97">
        <f t="shared" si="108"/>
        <v>5.7715350056241732E-2</v>
      </c>
      <c r="O97">
        <f ca="1">+C$11+C$12*$F97</f>
        <v>4.9434029027340932E-2</v>
      </c>
      <c r="P97">
        <f>+D$11+D$12*F97+D$13*F97^2</f>
        <v>0.1000302121953425</v>
      </c>
      <c r="Q97" s="2">
        <f>+C97-15018.5</f>
        <v>43160.544100000057</v>
      </c>
      <c r="R97">
        <f>+(P97-G97)^2</f>
        <v>1.7905475578511036E-3</v>
      </c>
      <c r="S97" s="3">
        <v>1</v>
      </c>
      <c r="U97" s="37"/>
      <c r="Z97">
        <f t="shared" si="106"/>
        <v>12626.5</v>
      </c>
      <c r="AA97" s="87">
        <f t="shared" si="109"/>
        <v>6.0386933683271533E-2</v>
      </c>
      <c r="AB97" s="87">
        <f t="shared" si="110"/>
        <v>9.7358628568312705E-2</v>
      </c>
      <c r="AC97" s="87">
        <f t="shared" si="111"/>
        <v>-4.2314862139100767E-2</v>
      </c>
      <c r="AD97" s="87">
        <f t="shared" si="112"/>
        <v>-2.6715836270298013E-3</v>
      </c>
      <c r="AE97" s="87">
        <f t="shared" si="113"/>
        <v>7.1373590762137088E-6</v>
      </c>
      <c r="AF97">
        <f t="shared" si="114"/>
        <v>-4.2314862139100767E-2</v>
      </c>
      <c r="AG97" s="112"/>
      <c r="AH97">
        <f t="shared" si="115"/>
        <v>-3.9643278512070966E-2</v>
      </c>
      <c r="AI97">
        <f t="shared" si="116"/>
        <v>0.88087959457581033</v>
      </c>
      <c r="AJ97">
        <f t="shared" si="117"/>
        <v>-0.49633134079876418</v>
      </c>
      <c r="AK97">
        <f t="shared" si="118"/>
        <v>-0.18072607471871202</v>
      </c>
      <c r="AL97">
        <f t="shared" si="119"/>
        <v>-2.1535570083602709</v>
      </c>
      <c r="AM97">
        <f t="shared" si="120"/>
        <v>-1.85680276450082</v>
      </c>
      <c r="AN97" s="87">
        <f t="shared" si="123"/>
        <v>4.3236423612277779</v>
      </c>
      <c r="AO97" s="87">
        <f t="shared" si="123"/>
        <v>4.323642411456178</v>
      </c>
      <c r="AP97" s="87">
        <f t="shared" si="123"/>
        <v>4.3236417992261122</v>
      </c>
      <c r="AQ97" s="87">
        <f t="shared" si="123"/>
        <v>4.3236492617132809</v>
      </c>
      <c r="AR97" s="87">
        <f t="shared" si="123"/>
        <v>4.3235583105449988</v>
      </c>
      <c r="AS97" s="87">
        <f t="shared" si="123"/>
        <v>4.3246681841183401</v>
      </c>
      <c r="AT97" s="87">
        <f t="shared" si="123"/>
        <v>4.3113236605815084</v>
      </c>
      <c r="AU97" s="87">
        <f t="shared" si="122"/>
        <v>4.5239440173952419</v>
      </c>
    </row>
    <row r="98" spans="1:47" ht="12.95" customHeight="1" x14ac:dyDescent="0.2">
      <c r="A98" s="125" t="s">
        <v>0</v>
      </c>
      <c r="B98" s="126" t="s">
        <v>94</v>
      </c>
      <c r="C98" s="125">
        <v>58179.044199999887</v>
      </c>
      <c r="D98" s="125" t="s">
        <v>64</v>
      </c>
      <c r="E98">
        <f>+(C98-C$7)/C$8</f>
        <v>12626.628550515032</v>
      </c>
      <c r="F98">
        <f t="shared" si="89"/>
        <v>12626.5</v>
      </c>
      <c r="G98">
        <f t="shared" si="107"/>
        <v>5.7815349886368494E-2</v>
      </c>
      <c r="K98">
        <f t="shared" si="108"/>
        <v>5.7815349886368494E-2</v>
      </c>
      <c r="O98">
        <f ca="1">+C$11+C$12*$F98</f>
        <v>4.9434029027340932E-2</v>
      </c>
      <c r="P98">
        <f>+D$11+D$12*F98+D$13*F98^2</f>
        <v>0.1000302121953425</v>
      </c>
      <c r="Q98" s="2">
        <f>+C98-15018.5</f>
        <v>43160.544199999887</v>
      </c>
      <c r="R98">
        <f>+(P98-G98)^2</f>
        <v>1.782094599765634E-3</v>
      </c>
      <c r="S98" s="3">
        <v>1</v>
      </c>
      <c r="U98" s="37"/>
      <c r="Z98">
        <f t="shared" si="106"/>
        <v>12626.5</v>
      </c>
      <c r="AA98" s="87">
        <f t="shared" si="109"/>
        <v>6.0386933683271533E-2</v>
      </c>
      <c r="AB98" s="87">
        <f t="shared" si="110"/>
        <v>9.7458628398439467E-2</v>
      </c>
      <c r="AC98" s="87">
        <f t="shared" si="111"/>
        <v>-4.2214862308974005E-2</v>
      </c>
      <c r="AD98" s="87">
        <f t="shared" si="112"/>
        <v>-2.5715837969030389E-3</v>
      </c>
      <c r="AE98" s="87">
        <f t="shared" si="113"/>
        <v>6.6130432244942498E-6</v>
      </c>
      <c r="AF98">
        <f t="shared" si="114"/>
        <v>-4.2214862308974005E-2</v>
      </c>
      <c r="AG98" s="112"/>
      <c r="AH98">
        <f t="shared" si="115"/>
        <v>-3.9643278512070966E-2</v>
      </c>
      <c r="AI98">
        <f t="shared" si="116"/>
        <v>0.88087959457581033</v>
      </c>
      <c r="AJ98">
        <f t="shared" si="117"/>
        <v>-0.49633134079876418</v>
      </c>
      <c r="AK98">
        <f t="shared" si="118"/>
        <v>-0.18072607471871202</v>
      </c>
      <c r="AL98">
        <f t="shared" si="119"/>
        <v>-2.1535570083602709</v>
      </c>
      <c r="AM98">
        <f t="shared" si="120"/>
        <v>-1.85680276450082</v>
      </c>
      <c r="AN98" s="87">
        <f t="shared" si="123"/>
        <v>4.3236423612277779</v>
      </c>
      <c r="AO98" s="87">
        <f t="shared" si="123"/>
        <v>4.323642411456178</v>
      </c>
      <c r="AP98" s="87">
        <f t="shared" si="123"/>
        <v>4.3236417992261122</v>
      </c>
      <c r="AQ98" s="87">
        <f t="shared" si="123"/>
        <v>4.3236492617132809</v>
      </c>
      <c r="AR98" s="87">
        <f t="shared" si="123"/>
        <v>4.3235583105449988</v>
      </c>
      <c r="AS98" s="87">
        <f t="shared" si="123"/>
        <v>4.3246681841183401</v>
      </c>
      <c r="AT98" s="87">
        <f t="shared" si="123"/>
        <v>4.3113236605815084</v>
      </c>
      <c r="AU98" s="87">
        <f t="shared" si="122"/>
        <v>4.5239440173952419</v>
      </c>
    </row>
    <row r="99" spans="1:47" ht="12.95" customHeight="1" x14ac:dyDescent="0.2">
      <c r="A99" s="125" t="s">
        <v>0</v>
      </c>
      <c r="B99" s="126" t="s">
        <v>94</v>
      </c>
      <c r="C99" s="125">
        <v>58179.044600000139</v>
      </c>
      <c r="D99" s="125" t="s">
        <v>64</v>
      </c>
      <c r="E99">
        <f>+(C99-C$7)/C$8</f>
        <v>12626.629439902339</v>
      </c>
      <c r="F99">
        <f t="shared" si="89"/>
        <v>12626.5</v>
      </c>
      <c r="G99">
        <f t="shared" si="107"/>
        <v>5.8215350138198119E-2</v>
      </c>
      <c r="K99">
        <f t="shared" si="108"/>
        <v>5.8215350138198119E-2</v>
      </c>
      <c r="O99">
        <f ca="1">+C$11+C$12*$F99</f>
        <v>4.9434029027340932E-2</v>
      </c>
      <c r="P99">
        <f>+D$11+D$12*F99+D$13*F99^2</f>
        <v>0.1000302121953425</v>
      </c>
      <c r="Q99" s="2">
        <f>+C99-15018.5</f>
        <v>43160.544600000139</v>
      </c>
      <c r="R99">
        <f>+(P99-G99)^2</f>
        <v>1.7484826888580127E-3</v>
      </c>
      <c r="S99" s="3">
        <v>1</v>
      </c>
      <c r="U99" s="37"/>
      <c r="Z99">
        <f t="shared" si="106"/>
        <v>12626.5</v>
      </c>
      <c r="AA99" s="87">
        <f t="shared" si="109"/>
        <v>6.0386933683271533E-2</v>
      </c>
      <c r="AB99" s="87">
        <f t="shared" si="110"/>
        <v>9.7858628650269092E-2</v>
      </c>
      <c r="AC99" s="87">
        <f t="shared" si="111"/>
        <v>-4.1814862057144381E-2</v>
      </c>
      <c r="AD99" s="87">
        <f t="shared" si="112"/>
        <v>-2.1715835450734147E-3</v>
      </c>
      <c r="AE99" s="87">
        <f t="shared" si="113"/>
        <v>4.7157750932336193E-6</v>
      </c>
      <c r="AF99">
        <f t="shared" si="114"/>
        <v>-4.1814862057144381E-2</v>
      </c>
      <c r="AG99" s="112"/>
      <c r="AH99">
        <f t="shared" si="115"/>
        <v>-3.9643278512070966E-2</v>
      </c>
      <c r="AI99">
        <f t="shared" si="116"/>
        <v>0.88087959457581033</v>
      </c>
      <c r="AJ99">
        <f t="shared" si="117"/>
        <v>-0.49633134079876418</v>
      </c>
      <c r="AK99">
        <f t="shared" si="118"/>
        <v>-0.18072607471871202</v>
      </c>
      <c r="AL99">
        <f t="shared" si="119"/>
        <v>-2.1535570083602709</v>
      </c>
      <c r="AM99">
        <f t="shared" si="120"/>
        <v>-1.85680276450082</v>
      </c>
      <c r="AN99" s="87">
        <f t="shared" si="123"/>
        <v>4.3236423612277779</v>
      </c>
      <c r="AO99" s="87">
        <f t="shared" si="123"/>
        <v>4.323642411456178</v>
      </c>
      <c r="AP99" s="87">
        <f t="shared" si="123"/>
        <v>4.3236417992261122</v>
      </c>
      <c r="AQ99" s="87">
        <f t="shared" si="123"/>
        <v>4.3236492617132809</v>
      </c>
      <c r="AR99" s="87">
        <f t="shared" si="123"/>
        <v>4.3235583105449988</v>
      </c>
      <c r="AS99" s="87">
        <f t="shared" si="123"/>
        <v>4.3246681841183401</v>
      </c>
      <c r="AT99" s="87">
        <f t="shared" si="123"/>
        <v>4.3113236605815084</v>
      </c>
      <c r="AU99" s="87">
        <f t="shared" si="122"/>
        <v>4.5239440173952419</v>
      </c>
    </row>
    <row r="100" spans="1:47" ht="12.95" customHeight="1" x14ac:dyDescent="0.2">
      <c r="A100" s="185" t="s">
        <v>398</v>
      </c>
      <c r="B100" s="59" t="s">
        <v>85</v>
      </c>
      <c r="C100" s="60">
        <v>58512.080300000001</v>
      </c>
      <c r="D100" s="60" t="s">
        <v>221</v>
      </c>
      <c r="E100">
        <f t="shared" ref="E100:E113" si="124">+(C100-C$7)/C$8</f>
        <v>13367.123285234564</v>
      </c>
      <c r="F100">
        <f t="shared" ref="F100:F113" si="125">ROUND(2*E100,0)/2</f>
        <v>13367</v>
      </c>
      <c r="G100">
        <f t="shared" ref="G100:G113" si="126">+C100-(C$7+F100*C$8)</f>
        <v>5.5447300001105759E-2</v>
      </c>
      <c r="K100">
        <f t="shared" ref="K100:K113" si="127">G100</f>
        <v>5.5447300001105759E-2</v>
      </c>
      <c r="O100">
        <f t="shared" ref="O100:O113" ca="1" si="128">+C$11+C$12*$F100</f>
        <v>5.2416034121470757E-2</v>
      </c>
      <c r="P100">
        <f t="shared" ref="P100:P113" si="129">+D$11+D$12*F100+D$13*F100^2</f>
        <v>9.6107022225106781E-2</v>
      </c>
      <c r="Q100" s="2">
        <f t="shared" ref="Q100:Q113" si="130">+C100-15018.5</f>
        <v>43493.580300000001</v>
      </c>
      <c r="R100">
        <f t="shared" ref="R100:R113" si="131">+(P100-G100)^2</f>
        <v>1.6532130113329226E-3</v>
      </c>
      <c r="S100" s="3">
        <v>1</v>
      </c>
      <c r="U100" s="37"/>
      <c r="Z100">
        <f t="shared" ref="Z100:Z113" si="132">F100</f>
        <v>13367</v>
      </c>
      <c r="AA100" s="87">
        <f t="shared" ref="AA100:AA113" si="133">AB$3+AB$4*Z100+AB$5*Z100^2+AH100</f>
        <v>6.522369323100019E-2</v>
      </c>
      <c r="AB100" s="87">
        <f t="shared" ref="AB100:AB113" si="134">IF(R100&lt;&gt;0,G100-AH100, -9999)</f>
        <v>8.633062899521235E-2</v>
      </c>
      <c r="AC100" s="87">
        <f t="shared" ref="AC100:AC113" si="135">+G100-P100</f>
        <v>-4.0659722224001021E-2</v>
      </c>
      <c r="AD100" s="87">
        <f t="shared" ref="AD100:AD113" si="136">IF(R100&lt;&gt;0,G100-AA100, -9999)</f>
        <v>-9.7763932298944312E-3</v>
      </c>
      <c r="AE100" s="87">
        <f t="shared" ref="AE100:AE113" si="137">+(G100-AA100)^2*S100</f>
        <v>9.5577864585525674E-5</v>
      </c>
      <c r="AF100">
        <f t="shared" ref="AF100:AF113" si="138">IF(R100&lt;&gt;0,G100-P100, -9999)</f>
        <v>-4.0659722224001021E-2</v>
      </c>
      <c r="AG100" s="112"/>
      <c r="AH100">
        <f t="shared" ref="AH100:AH113" si="139">$AB$6*($AB$11/AI100*AJ100+$AB$12)</f>
        <v>-3.088332899410659E-2</v>
      </c>
      <c r="AI100">
        <f t="shared" ref="AI100:AI113" si="140">1+$AB$7*COS(AL100)</f>
        <v>0.89329910425274228</v>
      </c>
      <c r="AJ100">
        <f t="shared" ref="AJ100:AJ113" si="141">SIN(AL100+RADIANS($AB$9))</f>
        <v>-0.43684482118532003</v>
      </c>
      <c r="AK100">
        <f t="shared" ref="AK100:AK113" si="142">$AB$7*SIN(AL100)</f>
        <v>-0.18832552646518638</v>
      </c>
      <c r="AL100">
        <f t="shared" ref="AL100:AL113" si="143">2*ATAN(AM100)</f>
        <v>-2.0862773949236466</v>
      </c>
      <c r="AM100">
        <f t="shared" ref="AM100:AM113" si="144">SQRT((1+$AB$7)/(1-$AB$7))*TAN(AN100/2)</f>
        <v>-1.7159286451690448</v>
      </c>
      <c r="AN100" s="87">
        <f t="shared" ref="AN100:AN113" si="145">$AU100+$AB$7*SIN(AO100)</f>
        <v>4.3976922387221755</v>
      </c>
      <c r="AO100" s="87">
        <f t="shared" ref="AO100:AO113" si="146">$AU100+$AB$7*SIN(AP100)</f>
        <v>4.3976922523678725</v>
      </c>
      <c r="AP100" s="87">
        <f t="shared" ref="AP100:AP113" si="147">$AU100+$AB$7*SIN(AQ100)</f>
        <v>4.3976920486949211</v>
      </c>
      <c r="AQ100" s="87">
        <f t="shared" ref="AQ100:AQ113" si="148">$AU100+$AB$7*SIN(AR100)</f>
        <v>4.3976950886899768</v>
      </c>
      <c r="AR100" s="87">
        <f t="shared" ref="AR100:AR113" si="149">$AU100+$AB$7*SIN(AS100)</f>
        <v>4.397649717083203</v>
      </c>
      <c r="AS100" s="87">
        <f t="shared" ref="AS100:AS113" si="150">$AU100+$AB$7*SIN(AT100)</f>
        <v>4.3983275420347887</v>
      </c>
      <c r="AT100" s="87">
        <f t="shared" ref="AT100:AT113" si="151">$AU100+$AB$7*SIN(AU100)</f>
        <v>4.3883439372442314</v>
      </c>
      <c r="AU100" s="87">
        <f t="shared" ref="AU100:AU113" si="152">RADIANS($AB$9)+$AB$18*(F100-AB$15)</f>
        <v>4.6035146010897972</v>
      </c>
    </row>
    <row r="101" spans="1:47" ht="12.95" customHeight="1" x14ac:dyDescent="0.2">
      <c r="A101" s="185" t="s">
        <v>398</v>
      </c>
      <c r="B101" s="59" t="s">
        <v>85</v>
      </c>
      <c r="C101" s="60">
        <v>58512.080800000003</v>
      </c>
      <c r="D101" s="60" t="s">
        <v>340</v>
      </c>
      <c r="E101">
        <f t="shared" si="124"/>
        <v>13367.124396968004</v>
      </c>
      <c r="F101">
        <f t="shared" si="125"/>
        <v>13367</v>
      </c>
      <c r="G101">
        <f t="shared" si="126"/>
        <v>5.5947300003026612E-2</v>
      </c>
      <c r="K101">
        <f t="shared" si="127"/>
        <v>5.5947300003026612E-2</v>
      </c>
      <c r="O101">
        <f t="shared" ca="1" si="128"/>
        <v>5.2416034121470757E-2</v>
      </c>
      <c r="P101">
        <f t="shared" si="129"/>
        <v>9.6107022225106781E-2</v>
      </c>
      <c r="Q101" s="2">
        <f t="shared" si="130"/>
        <v>43493.580800000003</v>
      </c>
      <c r="R101">
        <f t="shared" si="131"/>
        <v>1.6128032889546396E-3</v>
      </c>
      <c r="S101" s="3">
        <v>1</v>
      </c>
      <c r="U101" s="37"/>
      <c r="Z101">
        <f t="shared" si="132"/>
        <v>13367</v>
      </c>
      <c r="AA101" s="87">
        <f t="shared" si="133"/>
        <v>6.522369323100019E-2</v>
      </c>
      <c r="AB101" s="87">
        <f t="shared" si="134"/>
        <v>8.6830628997133202E-2</v>
      </c>
      <c r="AC101" s="87">
        <f t="shared" si="135"/>
        <v>-4.0159722222080169E-2</v>
      </c>
      <c r="AD101" s="87">
        <f t="shared" si="136"/>
        <v>-9.2763932279735783E-3</v>
      </c>
      <c r="AE101" s="87">
        <f t="shared" si="137"/>
        <v>8.6051471319994067E-5</v>
      </c>
      <c r="AF101">
        <f t="shared" si="138"/>
        <v>-4.0159722222080169E-2</v>
      </c>
      <c r="AG101" s="112"/>
      <c r="AH101">
        <f t="shared" si="139"/>
        <v>-3.088332899410659E-2</v>
      </c>
      <c r="AI101">
        <f t="shared" si="140"/>
        <v>0.89329910425274228</v>
      </c>
      <c r="AJ101">
        <f t="shared" si="141"/>
        <v>-0.43684482118532003</v>
      </c>
      <c r="AK101">
        <f t="shared" si="142"/>
        <v>-0.18832552646518638</v>
      </c>
      <c r="AL101">
        <f t="shared" si="143"/>
        <v>-2.0862773949236466</v>
      </c>
      <c r="AM101">
        <f t="shared" si="144"/>
        <v>-1.7159286451690448</v>
      </c>
      <c r="AN101" s="87">
        <f t="shared" si="145"/>
        <v>4.3976922387221755</v>
      </c>
      <c r="AO101" s="87">
        <f t="shared" si="146"/>
        <v>4.3976922523678725</v>
      </c>
      <c r="AP101" s="87">
        <f t="shared" si="147"/>
        <v>4.3976920486949211</v>
      </c>
      <c r="AQ101" s="87">
        <f t="shared" si="148"/>
        <v>4.3976950886899768</v>
      </c>
      <c r="AR101" s="87">
        <f t="shared" si="149"/>
        <v>4.397649717083203</v>
      </c>
      <c r="AS101" s="87">
        <f t="shared" si="150"/>
        <v>4.3983275420347887</v>
      </c>
      <c r="AT101" s="87">
        <f t="shared" si="151"/>
        <v>4.3883439372442314</v>
      </c>
      <c r="AU101" s="87">
        <f t="shared" si="152"/>
        <v>4.6035146010897972</v>
      </c>
    </row>
    <row r="102" spans="1:47" ht="12.95" customHeight="1" x14ac:dyDescent="0.2">
      <c r="A102" s="185" t="s">
        <v>398</v>
      </c>
      <c r="B102" s="59" t="s">
        <v>85</v>
      </c>
      <c r="C102" s="60">
        <v>58512.081100000003</v>
      </c>
      <c r="D102" s="60" t="s">
        <v>244</v>
      </c>
      <c r="E102">
        <f t="shared" si="124"/>
        <v>13367.125064008063</v>
      </c>
      <c r="F102">
        <f t="shared" si="125"/>
        <v>13367</v>
      </c>
      <c r="G102">
        <f t="shared" si="126"/>
        <v>5.6247300002723932E-2</v>
      </c>
      <c r="K102">
        <f t="shared" si="127"/>
        <v>5.6247300002723932E-2</v>
      </c>
      <c r="O102">
        <f t="shared" ca="1" si="128"/>
        <v>5.2416034121470757E-2</v>
      </c>
      <c r="P102">
        <f t="shared" si="129"/>
        <v>9.6107022225106781E-2</v>
      </c>
      <c r="Q102" s="2">
        <f t="shared" si="130"/>
        <v>43493.581100000003</v>
      </c>
      <c r="R102">
        <f t="shared" si="131"/>
        <v>1.5887974556455212E-3</v>
      </c>
      <c r="S102" s="3">
        <v>1</v>
      </c>
      <c r="U102" s="37"/>
      <c r="Z102">
        <f t="shared" si="132"/>
        <v>13367</v>
      </c>
      <c r="AA102" s="87">
        <f t="shared" si="133"/>
        <v>6.522369323100019E-2</v>
      </c>
      <c r="AB102" s="87">
        <f t="shared" si="134"/>
        <v>8.7130628996830523E-2</v>
      </c>
      <c r="AC102" s="87">
        <f t="shared" si="135"/>
        <v>-3.9859722222382848E-2</v>
      </c>
      <c r="AD102" s="87">
        <f t="shared" si="136"/>
        <v>-8.9763932282762582E-3</v>
      </c>
      <c r="AE102" s="87">
        <f t="shared" si="137"/>
        <v>8.057563538864386E-5</v>
      </c>
      <c r="AF102">
        <f t="shared" si="138"/>
        <v>-3.9859722222382848E-2</v>
      </c>
      <c r="AG102" s="112"/>
      <c r="AH102">
        <f t="shared" si="139"/>
        <v>-3.088332899410659E-2</v>
      </c>
      <c r="AI102">
        <f t="shared" si="140"/>
        <v>0.89329910425274228</v>
      </c>
      <c r="AJ102">
        <f t="shared" si="141"/>
        <v>-0.43684482118532003</v>
      </c>
      <c r="AK102">
        <f t="shared" si="142"/>
        <v>-0.18832552646518638</v>
      </c>
      <c r="AL102">
        <f t="shared" si="143"/>
        <v>-2.0862773949236466</v>
      </c>
      <c r="AM102">
        <f t="shared" si="144"/>
        <v>-1.7159286451690448</v>
      </c>
      <c r="AN102" s="87">
        <f t="shared" si="145"/>
        <v>4.3976922387221755</v>
      </c>
      <c r="AO102" s="87">
        <f t="shared" si="146"/>
        <v>4.3976922523678725</v>
      </c>
      <c r="AP102" s="87">
        <f t="shared" si="147"/>
        <v>4.3976920486949211</v>
      </c>
      <c r="AQ102" s="87">
        <f t="shared" si="148"/>
        <v>4.3976950886899768</v>
      </c>
      <c r="AR102" s="87">
        <f t="shared" si="149"/>
        <v>4.397649717083203</v>
      </c>
      <c r="AS102" s="87">
        <f t="shared" si="150"/>
        <v>4.3983275420347887</v>
      </c>
      <c r="AT102" s="87">
        <f t="shared" si="151"/>
        <v>4.3883439372442314</v>
      </c>
      <c r="AU102" s="87">
        <f t="shared" si="152"/>
        <v>4.6035146010897972</v>
      </c>
    </row>
    <row r="103" spans="1:47" ht="12.95" customHeight="1" x14ac:dyDescent="0.2">
      <c r="A103" s="185" t="s">
        <v>398</v>
      </c>
      <c r="B103" s="59" t="s">
        <v>94</v>
      </c>
      <c r="C103" s="60">
        <v>58821.275999999998</v>
      </c>
      <c r="D103" s="60" t="s">
        <v>399</v>
      </c>
      <c r="E103">
        <f t="shared" si="124"/>
        <v>14054.609680396648</v>
      </c>
      <c r="F103">
        <f t="shared" si="125"/>
        <v>14054.5</v>
      </c>
      <c r="G103">
        <f t="shared" si="126"/>
        <v>4.9328549997881055E-2</v>
      </c>
      <c r="K103">
        <f t="shared" si="127"/>
        <v>4.9328549997881055E-2</v>
      </c>
      <c r="O103">
        <f t="shared" ca="1" si="128"/>
        <v>5.5184607385770898E-2</v>
      </c>
      <c r="P103">
        <f t="shared" si="129"/>
        <v>9.2204986040320652E-2</v>
      </c>
      <c r="Q103" s="2">
        <f t="shared" si="130"/>
        <v>43802.775999999998</v>
      </c>
      <c r="R103">
        <f t="shared" si="131"/>
        <v>1.8383887677014133E-3</v>
      </c>
      <c r="S103" s="3">
        <v>1</v>
      </c>
      <c r="U103" s="37"/>
      <c r="Z103">
        <f t="shared" si="132"/>
        <v>14054.5</v>
      </c>
      <c r="AA103" s="87">
        <f t="shared" si="133"/>
        <v>6.9723605673269462E-2</v>
      </c>
      <c r="AB103" s="87">
        <f t="shared" si="134"/>
        <v>7.1809930364932245E-2</v>
      </c>
      <c r="AC103" s="87">
        <f t="shared" si="135"/>
        <v>-4.2876436042439597E-2</v>
      </c>
      <c r="AD103" s="87">
        <f t="shared" si="136"/>
        <v>-2.0395055675388407E-2</v>
      </c>
      <c r="AE103" s="87">
        <f t="shared" si="137"/>
        <v>4.1595829600219288E-4</v>
      </c>
      <c r="AF103">
        <f t="shared" si="138"/>
        <v>-4.2876436042439597E-2</v>
      </c>
      <c r="AG103" s="112"/>
      <c r="AH103">
        <f t="shared" si="139"/>
        <v>-2.2481380367051187E-2</v>
      </c>
      <c r="AI103">
        <f t="shared" si="140"/>
        <v>0.90560476021857883</v>
      </c>
      <c r="AJ103">
        <f t="shared" si="141"/>
        <v>-0.37821694348826651</v>
      </c>
      <c r="AK103">
        <f t="shared" si="142"/>
        <v>-0.1947848140340124</v>
      </c>
      <c r="AL103">
        <f t="shared" si="143"/>
        <v>-2.0220586814789816</v>
      </c>
      <c r="AM103">
        <f t="shared" si="144"/>
        <v>-1.5958508421402864</v>
      </c>
      <c r="AN103" s="87">
        <f t="shared" si="145"/>
        <v>4.4674010014116448</v>
      </c>
      <c r="AO103" s="87">
        <f t="shared" si="146"/>
        <v>4.4674010041008456</v>
      </c>
      <c r="AP103" s="87">
        <f t="shared" si="147"/>
        <v>4.4674009528773357</v>
      </c>
      <c r="AQ103" s="87">
        <f t="shared" si="148"/>
        <v>4.4674019285771669</v>
      </c>
      <c r="AR103" s="87">
        <f t="shared" si="149"/>
        <v>4.4673833442076276</v>
      </c>
      <c r="AS103" s="87">
        <f t="shared" si="150"/>
        <v>4.4677375625511022</v>
      </c>
      <c r="AT103" s="87">
        <f t="shared" si="151"/>
        <v>4.4610703441893431</v>
      </c>
      <c r="AU103" s="87">
        <f t="shared" si="152"/>
        <v>4.6773900586049999</v>
      </c>
    </row>
    <row r="104" spans="1:47" ht="12.95" customHeight="1" x14ac:dyDescent="0.2">
      <c r="A104" s="185" t="s">
        <v>398</v>
      </c>
      <c r="B104" s="59" t="s">
        <v>94</v>
      </c>
      <c r="C104" s="60">
        <v>58821.281499999997</v>
      </c>
      <c r="D104" s="60" t="s">
        <v>340</v>
      </c>
      <c r="E104">
        <f t="shared" si="124"/>
        <v>14054.621909464429</v>
      </c>
      <c r="F104">
        <f t="shared" si="125"/>
        <v>14054.5</v>
      </c>
      <c r="G104">
        <f t="shared" si="126"/>
        <v>5.4828549997182563E-2</v>
      </c>
      <c r="K104">
        <f t="shared" si="127"/>
        <v>5.4828549997182563E-2</v>
      </c>
      <c r="O104">
        <f t="shared" ca="1" si="128"/>
        <v>5.5184607385770898E-2</v>
      </c>
      <c r="P104">
        <f t="shared" si="129"/>
        <v>9.2204986040320652E-2</v>
      </c>
      <c r="Q104" s="2">
        <f t="shared" si="130"/>
        <v>43802.781499999997</v>
      </c>
      <c r="R104">
        <f t="shared" si="131"/>
        <v>1.396997971286792E-3</v>
      </c>
      <c r="S104" s="3">
        <v>1</v>
      </c>
      <c r="U104" s="37"/>
      <c r="Z104">
        <f t="shared" si="132"/>
        <v>14054.5</v>
      </c>
      <c r="AA104" s="87">
        <f t="shared" si="133"/>
        <v>6.9723605673269462E-2</v>
      </c>
      <c r="AB104" s="87">
        <f t="shared" si="134"/>
        <v>7.7309930364233753E-2</v>
      </c>
      <c r="AC104" s="87">
        <f t="shared" si="135"/>
        <v>-3.7376436043138089E-2</v>
      </c>
      <c r="AD104" s="87">
        <f t="shared" si="136"/>
        <v>-1.4895055676086899E-2</v>
      </c>
      <c r="AE104" s="87">
        <f t="shared" si="137"/>
        <v>2.2186268359372855E-4</v>
      </c>
      <c r="AF104">
        <f t="shared" si="138"/>
        <v>-3.7376436043138089E-2</v>
      </c>
      <c r="AG104" s="112"/>
      <c r="AH104">
        <f t="shared" si="139"/>
        <v>-2.2481380367051187E-2</v>
      </c>
      <c r="AI104">
        <f t="shared" si="140"/>
        <v>0.90560476021857883</v>
      </c>
      <c r="AJ104">
        <f t="shared" si="141"/>
        <v>-0.37821694348826651</v>
      </c>
      <c r="AK104">
        <f t="shared" si="142"/>
        <v>-0.1947848140340124</v>
      </c>
      <c r="AL104">
        <f t="shared" si="143"/>
        <v>-2.0220586814789816</v>
      </c>
      <c r="AM104">
        <f t="shared" si="144"/>
        <v>-1.5958508421402864</v>
      </c>
      <c r="AN104" s="87">
        <f t="shared" si="145"/>
        <v>4.4674010014116448</v>
      </c>
      <c r="AO104" s="87">
        <f t="shared" si="146"/>
        <v>4.4674010041008456</v>
      </c>
      <c r="AP104" s="87">
        <f t="shared" si="147"/>
        <v>4.4674009528773357</v>
      </c>
      <c r="AQ104" s="87">
        <f t="shared" si="148"/>
        <v>4.4674019285771669</v>
      </c>
      <c r="AR104" s="87">
        <f t="shared" si="149"/>
        <v>4.4673833442076276</v>
      </c>
      <c r="AS104" s="87">
        <f t="shared" si="150"/>
        <v>4.4677375625511022</v>
      </c>
      <c r="AT104" s="87">
        <f t="shared" si="151"/>
        <v>4.4610703441893431</v>
      </c>
      <c r="AU104" s="87">
        <f t="shared" si="152"/>
        <v>4.6773900586049999</v>
      </c>
    </row>
    <row r="105" spans="1:47" ht="12.95" customHeight="1" x14ac:dyDescent="0.2">
      <c r="A105" s="185" t="s">
        <v>398</v>
      </c>
      <c r="B105" s="59" t="s">
        <v>94</v>
      </c>
      <c r="C105" s="60">
        <v>58821.281999999999</v>
      </c>
      <c r="D105" s="60" t="s">
        <v>244</v>
      </c>
      <c r="E105">
        <f t="shared" si="124"/>
        <v>14054.623021197869</v>
      </c>
      <c r="F105">
        <f t="shared" si="125"/>
        <v>14054.5</v>
      </c>
      <c r="G105">
        <f t="shared" si="126"/>
        <v>5.5328549999103416E-2</v>
      </c>
      <c r="K105">
        <f t="shared" si="127"/>
        <v>5.5328549999103416E-2</v>
      </c>
      <c r="O105">
        <f t="shared" ca="1" si="128"/>
        <v>5.5184607385770898E-2</v>
      </c>
      <c r="P105">
        <f t="shared" si="129"/>
        <v>9.2204986040320652E-2</v>
      </c>
      <c r="Q105" s="2">
        <f t="shared" si="130"/>
        <v>43802.781999999999</v>
      </c>
      <c r="R105">
        <f t="shared" si="131"/>
        <v>1.3598715351019856E-3</v>
      </c>
      <c r="S105" s="3">
        <v>1</v>
      </c>
      <c r="U105" s="37"/>
      <c r="Z105">
        <f t="shared" si="132"/>
        <v>14054.5</v>
      </c>
      <c r="AA105" s="87">
        <f t="shared" si="133"/>
        <v>6.9723605673269462E-2</v>
      </c>
      <c r="AB105" s="87">
        <f t="shared" si="134"/>
        <v>7.7809930366154606E-2</v>
      </c>
      <c r="AC105" s="87">
        <f t="shared" si="135"/>
        <v>-3.6876436041217237E-2</v>
      </c>
      <c r="AD105" s="87">
        <f t="shared" si="136"/>
        <v>-1.4395055674166046E-2</v>
      </c>
      <c r="AE105" s="87">
        <f t="shared" si="137"/>
        <v>2.0721762786234007E-4</v>
      </c>
      <c r="AF105">
        <f t="shared" si="138"/>
        <v>-3.6876436041217237E-2</v>
      </c>
      <c r="AG105" s="112"/>
      <c r="AH105">
        <f t="shared" si="139"/>
        <v>-2.2481380367051187E-2</v>
      </c>
      <c r="AI105">
        <f t="shared" si="140"/>
        <v>0.90560476021857883</v>
      </c>
      <c r="AJ105">
        <f t="shared" si="141"/>
        <v>-0.37821694348826651</v>
      </c>
      <c r="AK105">
        <f t="shared" si="142"/>
        <v>-0.1947848140340124</v>
      </c>
      <c r="AL105">
        <f t="shared" si="143"/>
        <v>-2.0220586814789816</v>
      </c>
      <c r="AM105">
        <f t="shared" si="144"/>
        <v>-1.5958508421402864</v>
      </c>
      <c r="AN105" s="87">
        <f t="shared" si="145"/>
        <v>4.4674010014116448</v>
      </c>
      <c r="AO105" s="87">
        <f t="shared" si="146"/>
        <v>4.4674010041008456</v>
      </c>
      <c r="AP105" s="87">
        <f t="shared" si="147"/>
        <v>4.4674009528773357</v>
      </c>
      <c r="AQ105" s="87">
        <f t="shared" si="148"/>
        <v>4.4674019285771669</v>
      </c>
      <c r="AR105" s="87">
        <f t="shared" si="149"/>
        <v>4.4673833442076276</v>
      </c>
      <c r="AS105" s="87">
        <f t="shared" si="150"/>
        <v>4.4677375625511022</v>
      </c>
      <c r="AT105" s="87">
        <f t="shared" si="151"/>
        <v>4.4610703441893431</v>
      </c>
      <c r="AU105" s="87">
        <f t="shared" si="152"/>
        <v>4.6773900586049999</v>
      </c>
    </row>
    <row r="106" spans="1:47" ht="12.95" customHeight="1" x14ac:dyDescent="0.2">
      <c r="A106" s="185" t="s">
        <v>398</v>
      </c>
      <c r="B106" s="59" t="s">
        <v>94</v>
      </c>
      <c r="C106" s="60">
        <v>58821.282800000001</v>
      </c>
      <c r="D106" s="60" t="s">
        <v>221</v>
      </c>
      <c r="E106">
        <f t="shared" si="124"/>
        <v>14054.624799971367</v>
      </c>
      <c r="F106">
        <f t="shared" si="125"/>
        <v>14054.5</v>
      </c>
      <c r="G106">
        <f t="shared" si="126"/>
        <v>5.6128550000721589E-2</v>
      </c>
      <c r="K106">
        <f t="shared" si="127"/>
        <v>5.6128550000721589E-2</v>
      </c>
      <c r="O106">
        <f t="shared" ca="1" si="128"/>
        <v>5.5184607385770898E-2</v>
      </c>
      <c r="P106">
        <f t="shared" si="129"/>
        <v>9.2204986040320652E-2</v>
      </c>
      <c r="Q106" s="2">
        <f t="shared" si="130"/>
        <v>43802.782800000001</v>
      </c>
      <c r="R106">
        <f t="shared" si="131"/>
        <v>1.3015092373192822E-3</v>
      </c>
      <c r="S106" s="3">
        <v>1</v>
      </c>
      <c r="U106" s="37"/>
      <c r="Z106">
        <f t="shared" si="132"/>
        <v>14054.5</v>
      </c>
      <c r="AA106" s="87">
        <f t="shared" si="133"/>
        <v>6.9723605673269462E-2</v>
      </c>
      <c r="AB106" s="87">
        <f t="shared" si="134"/>
        <v>7.8609930367772779E-2</v>
      </c>
      <c r="AC106" s="87">
        <f t="shared" si="135"/>
        <v>-3.6076436039599064E-2</v>
      </c>
      <c r="AD106" s="87">
        <f t="shared" si="136"/>
        <v>-1.3595055672547873E-2</v>
      </c>
      <c r="AE106" s="87">
        <f t="shared" si="137"/>
        <v>1.8482553873967611E-4</v>
      </c>
      <c r="AF106">
        <f t="shared" si="138"/>
        <v>-3.6076436039599064E-2</v>
      </c>
      <c r="AG106" s="112"/>
      <c r="AH106">
        <f t="shared" si="139"/>
        <v>-2.2481380367051187E-2</v>
      </c>
      <c r="AI106">
        <f t="shared" si="140"/>
        <v>0.90560476021857883</v>
      </c>
      <c r="AJ106">
        <f t="shared" si="141"/>
        <v>-0.37821694348826651</v>
      </c>
      <c r="AK106">
        <f t="shared" si="142"/>
        <v>-0.1947848140340124</v>
      </c>
      <c r="AL106">
        <f t="shared" si="143"/>
        <v>-2.0220586814789816</v>
      </c>
      <c r="AM106">
        <f t="shared" si="144"/>
        <v>-1.5958508421402864</v>
      </c>
      <c r="AN106" s="87">
        <f t="shared" si="145"/>
        <v>4.4674010014116448</v>
      </c>
      <c r="AO106" s="87">
        <f t="shared" si="146"/>
        <v>4.4674010041008456</v>
      </c>
      <c r="AP106" s="87">
        <f t="shared" si="147"/>
        <v>4.4674009528773357</v>
      </c>
      <c r="AQ106" s="87">
        <f t="shared" si="148"/>
        <v>4.4674019285771669</v>
      </c>
      <c r="AR106" s="87">
        <f t="shared" si="149"/>
        <v>4.4673833442076276</v>
      </c>
      <c r="AS106" s="87">
        <f t="shared" si="150"/>
        <v>4.4677375625511022</v>
      </c>
      <c r="AT106" s="87">
        <f t="shared" si="151"/>
        <v>4.4610703441893431</v>
      </c>
      <c r="AU106" s="87">
        <f t="shared" si="152"/>
        <v>4.6773900586049999</v>
      </c>
    </row>
    <row r="107" spans="1:47" ht="12.95" customHeight="1" x14ac:dyDescent="0.2">
      <c r="A107" s="186" t="s">
        <v>400</v>
      </c>
      <c r="B107" s="187" t="s">
        <v>85</v>
      </c>
      <c r="C107" s="188">
        <v>58920.0023</v>
      </c>
      <c r="D107" s="188" t="s">
        <v>244</v>
      </c>
      <c r="E107">
        <f t="shared" si="124"/>
        <v>14274.12433760143</v>
      </c>
      <c r="F107">
        <f t="shared" si="125"/>
        <v>14274</v>
      </c>
      <c r="G107">
        <f t="shared" si="126"/>
        <v>5.5920600003446452E-2</v>
      </c>
      <c r="K107">
        <f t="shared" si="127"/>
        <v>5.5920600003446452E-2</v>
      </c>
      <c r="O107">
        <f t="shared" ca="1" si="128"/>
        <v>5.6068537322518361E-2</v>
      </c>
      <c r="P107">
        <f t="shared" si="129"/>
        <v>9.0906520245198547E-2</v>
      </c>
      <c r="Q107" s="2">
        <f t="shared" si="130"/>
        <v>43901.5023</v>
      </c>
      <c r="R107">
        <f t="shared" si="131"/>
        <v>1.2240146151622389E-3</v>
      </c>
      <c r="S107" s="3">
        <v>1</v>
      </c>
      <c r="U107" s="37"/>
      <c r="Z107">
        <f t="shared" si="132"/>
        <v>14274</v>
      </c>
      <c r="AA107" s="87">
        <f t="shared" si="133"/>
        <v>7.1157508973014968E-2</v>
      </c>
      <c r="AB107" s="87">
        <f t="shared" si="134"/>
        <v>7.566961127563003E-2</v>
      </c>
      <c r="AC107" s="87">
        <f t="shared" si="135"/>
        <v>-3.4985920241752094E-2</v>
      </c>
      <c r="AD107" s="87">
        <f t="shared" si="136"/>
        <v>-1.5236908969568516E-2</v>
      </c>
      <c r="AE107" s="87">
        <f t="shared" si="137"/>
        <v>2.321633949469175E-4</v>
      </c>
      <c r="AF107">
        <f t="shared" si="138"/>
        <v>-3.4985920241752094E-2</v>
      </c>
      <c r="AG107" s="112"/>
      <c r="AH107">
        <f t="shared" si="139"/>
        <v>-1.9749011272183582E-2</v>
      </c>
      <c r="AI107">
        <f t="shared" si="140"/>
        <v>0.90969234400276089</v>
      </c>
      <c r="AJ107">
        <f t="shared" si="141"/>
        <v>-0.35880600287841519</v>
      </c>
      <c r="AK107">
        <f t="shared" si="142"/>
        <v>-0.19671327443754555</v>
      </c>
      <c r="AL107">
        <f t="shared" si="143"/>
        <v>-2.0011776841895701</v>
      </c>
      <c r="AM107">
        <f t="shared" si="144"/>
        <v>-1.5594266660714287</v>
      </c>
      <c r="AN107" s="87">
        <f t="shared" si="145"/>
        <v>4.4898613308734818</v>
      </c>
      <c r="AO107" s="87">
        <f t="shared" si="146"/>
        <v>4.4898613322764414</v>
      </c>
      <c r="AP107" s="87">
        <f t="shared" si="147"/>
        <v>4.489861302907447</v>
      </c>
      <c r="AQ107" s="87">
        <f t="shared" si="148"/>
        <v>4.4898619177072172</v>
      </c>
      <c r="AR107" s="87">
        <f t="shared" si="149"/>
        <v>4.4898490480625703</v>
      </c>
      <c r="AS107" s="87">
        <f t="shared" si="150"/>
        <v>4.4901186020819477</v>
      </c>
      <c r="AT107" s="87">
        <f t="shared" si="151"/>
        <v>4.4845383034577164</v>
      </c>
      <c r="AU107" s="87">
        <f t="shared" si="152"/>
        <v>4.7009764774043985</v>
      </c>
    </row>
    <row r="108" spans="1:47" ht="12.95" customHeight="1" x14ac:dyDescent="0.2">
      <c r="A108" s="186" t="s">
        <v>400</v>
      </c>
      <c r="B108" s="187" t="s">
        <v>85</v>
      </c>
      <c r="C108" s="188">
        <v>58920.002899999999</v>
      </c>
      <c r="D108" s="188" t="s">
        <v>340</v>
      </c>
      <c r="E108">
        <f t="shared" si="124"/>
        <v>14274.125671681551</v>
      </c>
      <c r="F108">
        <f t="shared" si="125"/>
        <v>14274</v>
      </c>
      <c r="G108">
        <f t="shared" si="126"/>
        <v>5.6520600002841093E-2</v>
      </c>
      <c r="K108">
        <f t="shared" si="127"/>
        <v>5.6520600002841093E-2</v>
      </c>
      <c r="O108">
        <f t="shared" ca="1" si="128"/>
        <v>5.6068537322518361E-2</v>
      </c>
      <c r="P108">
        <f t="shared" si="129"/>
        <v>9.0906520245198547E-2</v>
      </c>
      <c r="Q108" s="2">
        <f t="shared" si="130"/>
        <v>43901.502899999999</v>
      </c>
      <c r="R108">
        <f t="shared" si="131"/>
        <v>1.1823915109137682E-3</v>
      </c>
      <c r="S108" s="3">
        <v>1</v>
      </c>
      <c r="U108" s="37"/>
      <c r="Z108">
        <f t="shared" si="132"/>
        <v>14274</v>
      </c>
      <c r="AA108" s="87">
        <f t="shared" si="133"/>
        <v>7.1157508973014968E-2</v>
      </c>
      <c r="AB108" s="87">
        <f t="shared" si="134"/>
        <v>7.6269611275024671E-2</v>
      </c>
      <c r="AC108" s="87">
        <f t="shared" si="135"/>
        <v>-3.4385920242357454E-2</v>
      </c>
      <c r="AD108" s="87">
        <f t="shared" si="136"/>
        <v>-1.4636908970173876E-2</v>
      </c>
      <c r="AE108" s="87">
        <f t="shared" si="137"/>
        <v>2.1423910420115646E-4</v>
      </c>
      <c r="AF108">
        <f t="shared" si="138"/>
        <v>-3.4385920242357454E-2</v>
      </c>
      <c r="AG108" s="112"/>
      <c r="AH108">
        <f t="shared" si="139"/>
        <v>-1.9749011272183582E-2</v>
      </c>
      <c r="AI108">
        <f t="shared" si="140"/>
        <v>0.90969234400276089</v>
      </c>
      <c r="AJ108">
        <f t="shared" si="141"/>
        <v>-0.35880600287841519</v>
      </c>
      <c r="AK108">
        <f t="shared" si="142"/>
        <v>-0.19671327443754555</v>
      </c>
      <c r="AL108">
        <f t="shared" si="143"/>
        <v>-2.0011776841895701</v>
      </c>
      <c r="AM108">
        <f t="shared" si="144"/>
        <v>-1.5594266660714287</v>
      </c>
      <c r="AN108" s="87">
        <f t="shared" si="145"/>
        <v>4.4898613308734818</v>
      </c>
      <c r="AO108" s="87">
        <f t="shared" si="146"/>
        <v>4.4898613322764414</v>
      </c>
      <c r="AP108" s="87">
        <f t="shared" si="147"/>
        <v>4.489861302907447</v>
      </c>
      <c r="AQ108" s="87">
        <f t="shared" si="148"/>
        <v>4.4898619177072172</v>
      </c>
      <c r="AR108" s="87">
        <f t="shared" si="149"/>
        <v>4.4898490480625703</v>
      </c>
      <c r="AS108" s="87">
        <f t="shared" si="150"/>
        <v>4.4901186020819477</v>
      </c>
      <c r="AT108" s="87">
        <f t="shared" si="151"/>
        <v>4.4845383034577164</v>
      </c>
      <c r="AU108" s="87">
        <f t="shared" si="152"/>
        <v>4.7009764774043985</v>
      </c>
    </row>
    <row r="109" spans="1:47" ht="12.95" customHeight="1" x14ac:dyDescent="0.2">
      <c r="A109" s="186" t="s">
        <v>400</v>
      </c>
      <c r="B109" s="187" t="s">
        <v>85</v>
      </c>
      <c r="C109" s="188">
        <v>58920.003199999999</v>
      </c>
      <c r="D109" s="188" t="s">
        <v>221</v>
      </c>
      <c r="E109">
        <f t="shared" si="124"/>
        <v>14274.126338721611</v>
      </c>
      <c r="F109">
        <f t="shared" si="125"/>
        <v>14274</v>
      </c>
      <c r="G109">
        <f t="shared" si="126"/>
        <v>5.6820600002538413E-2</v>
      </c>
      <c r="K109">
        <f t="shared" si="127"/>
        <v>5.6820600002538413E-2</v>
      </c>
      <c r="O109">
        <f t="shared" ca="1" si="128"/>
        <v>5.6068537322518361E-2</v>
      </c>
      <c r="P109">
        <f t="shared" si="129"/>
        <v>9.0906520245198547E-2</v>
      </c>
      <c r="Q109" s="2">
        <f t="shared" si="130"/>
        <v>43901.503199999999</v>
      </c>
      <c r="R109">
        <f t="shared" si="131"/>
        <v>1.1618499587889878E-3</v>
      </c>
      <c r="S109" s="3">
        <v>1</v>
      </c>
      <c r="U109" s="37"/>
      <c r="Z109">
        <f t="shared" si="132"/>
        <v>14274</v>
      </c>
      <c r="AA109" s="87">
        <f t="shared" si="133"/>
        <v>7.1157508973014968E-2</v>
      </c>
      <c r="AB109" s="87">
        <f t="shared" si="134"/>
        <v>7.6569611274721991E-2</v>
      </c>
      <c r="AC109" s="87">
        <f t="shared" si="135"/>
        <v>-3.4085920242660134E-2</v>
      </c>
      <c r="AD109" s="87">
        <f t="shared" si="136"/>
        <v>-1.4336908970476556E-2</v>
      </c>
      <c r="AE109" s="87">
        <f t="shared" si="137"/>
        <v>2.0554695882773113E-4</v>
      </c>
      <c r="AF109">
        <f t="shared" si="138"/>
        <v>-3.4085920242660134E-2</v>
      </c>
      <c r="AG109" s="112"/>
      <c r="AH109">
        <f t="shared" si="139"/>
        <v>-1.9749011272183582E-2</v>
      </c>
      <c r="AI109">
        <f t="shared" si="140"/>
        <v>0.90969234400276089</v>
      </c>
      <c r="AJ109">
        <f t="shared" si="141"/>
        <v>-0.35880600287841519</v>
      </c>
      <c r="AK109">
        <f t="shared" si="142"/>
        <v>-0.19671327443754555</v>
      </c>
      <c r="AL109">
        <f t="shared" si="143"/>
        <v>-2.0011776841895701</v>
      </c>
      <c r="AM109">
        <f t="shared" si="144"/>
        <v>-1.5594266660714287</v>
      </c>
      <c r="AN109" s="87">
        <f t="shared" si="145"/>
        <v>4.4898613308734818</v>
      </c>
      <c r="AO109" s="87">
        <f t="shared" si="146"/>
        <v>4.4898613322764414</v>
      </c>
      <c r="AP109" s="87">
        <f t="shared" si="147"/>
        <v>4.489861302907447</v>
      </c>
      <c r="AQ109" s="87">
        <f t="shared" si="148"/>
        <v>4.4898619177072172</v>
      </c>
      <c r="AR109" s="87">
        <f t="shared" si="149"/>
        <v>4.4898490480625703</v>
      </c>
      <c r="AS109" s="87">
        <f t="shared" si="150"/>
        <v>4.4901186020819477</v>
      </c>
      <c r="AT109" s="87">
        <f t="shared" si="151"/>
        <v>4.4845383034577164</v>
      </c>
      <c r="AU109" s="87">
        <f t="shared" si="152"/>
        <v>4.7009764774043985</v>
      </c>
    </row>
    <row r="110" spans="1:47" ht="12.95" customHeight="1" x14ac:dyDescent="0.2">
      <c r="A110" s="186" t="s">
        <v>400</v>
      </c>
      <c r="B110" s="187" t="s">
        <v>94</v>
      </c>
      <c r="C110" s="188">
        <v>58881.098700000002</v>
      </c>
      <c r="D110" s="188" t="s">
        <v>399</v>
      </c>
      <c r="E110">
        <f t="shared" si="124"/>
        <v>14187.623471894609</v>
      </c>
      <c r="F110">
        <f t="shared" si="125"/>
        <v>14187.5</v>
      </c>
      <c r="G110">
        <f t="shared" si="126"/>
        <v>5.5531250007334165E-2</v>
      </c>
      <c r="K110">
        <f t="shared" si="127"/>
        <v>5.5531250007334165E-2</v>
      </c>
      <c r="O110">
        <f t="shared" ca="1" si="128"/>
        <v>5.5720200468173692E-2</v>
      </c>
      <c r="P110">
        <f t="shared" si="129"/>
        <v>9.1421258908136988E-2</v>
      </c>
      <c r="Q110" s="2">
        <f t="shared" si="130"/>
        <v>43862.598700000002</v>
      </c>
      <c r="R110">
        <f t="shared" si="131"/>
        <v>1.2880927388997058E-3</v>
      </c>
      <c r="S110" s="3">
        <v>1</v>
      </c>
      <c r="U110" s="37"/>
      <c r="Z110">
        <f t="shared" si="132"/>
        <v>14187.5</v>
      </c>
      <c r="AA110" s="87">
        <f t="shared" si="133"/>
        <v>7.0592745866666542E-2</v>
      </c>
      <c r="AB110" s="87">
        <f t="shared" si="134"/>
        <v>7.635976304880461E-2</v>
      </c>
      <c r="AC110" s="87">
        <f t="shared" si="135"/>
        <v>-3.5890008900802822E-2</v>
      </c>
      <c r="AD110" s="87">
        <f t="shared" si="136"/>
        <v>-1.5061495859332377E-2</v>
      </c>
      <c r="AE110" s="87">
        <f t="shared" si="137"/>
        <v>2.2684865752068634E-4</v>
      </c>
      <c r="AF110">
        <f t="shared" si="138"/>
        <v>-3.5890008900802822E-2</v>
      </c>
      <c r="AG110" s="112"/>
      <c r="AH110">
        <f t="shared" si="139"/>
        <v>-2.0828513041470445E-2</v>
      </c>
      <c r="AI110">
        <f t="shared" si="140"/>
        <v>0.90807231540755173</v>
      </c>
      <c r="AJ110">
        <f t="shared" si="141"/>
        <v>-0.36649547462248883</v>
      </c>
      <c r="AK110">
        <f t="shared" si="142"/>
        <v>-0.19596143977101246</v>
      </c>
      <c r="AL110">
        <f t="shared" si="143"/>
        <v>-2.0094288872607131</v>
      </c>
      <c r="AM110">
        <f t="shared" si="144"/>
        <v>-1.5736767125394524</v>
      </c>
      <c r="AN110" s="87">
        <f t="shared" si="145"/>
        <v>4.4809981371327234</v>
      </c>
      <c r="AO110" s="87">
        <f t="shared" si="146"/>
        <v>4.48099813896392</v>
      </c>
      <c r="AP110" s="87">
        <f t="shared" si="147"/>
        <v>4.4809981020738769</v>
      </c>
      <c r="AQ110" s="87">
        <f t="shared" si="148"/>
        <v>4.4809988452365479</v>
      </c>
      <c r="AR110" s="87">
        <f t="shared" si="149"/>
        <v>4.4809838744195778</v>
      </c>
      <c r="AS110" s="87">
        <f t="shared" si="150"/>
        <v>4.4812856412593067</v>
      </c>
      <c r="AT110" s="87">
        <f t="shared" si="151"/>
        <v>4.4752757371529812</v>
      </c>
      <c r="AU110" s="87">
        <f t="shared" si="152"/>
        <v>4.6916816016588498</v>
      </c>
    </row>
    <row r="111" spans="1:47" ht="12.95" customHeight="1" x14ac:dyDescent="0.2">
      <c r="A111" s="186" t="s">
        <v>400</v>
      </c>
      <c r="B111" s="187" t="s">
        <v>94</v>
      </c>
      <c r="C111" s="188">
        <v>58881.099300000002</v>
      </c>
      <c r="D111" s="188" t="s">
        <v>221</v>
      </c>
      <c r="E111">
        <f t="shared" si="124"/>
        <v>14187.62480597473</v>
      </c>
      <c r="F111">
        <f t="shared" si="125"/>
        <v>14187.5</v>
      </c>
      <c r="G111">
        <f t="shared" si="126"/>
        <v>5.6131250006728806E-2</v>
      </c>
      <c r="K111">
        <f t="shared" si="127"/>
        <v>5.6131250006728806E-2</v>
      </c>
      <c r="O111">
        <f t="shared" ca="1" si="128"/>
        <v>5.5720200468173692E-2</v>
      </c>
      <c r="P111">
        <f t="shared" si="129"/>
        <v>9.1421258908136988E-2</v>
      </c>
      <c r="Q111" s="2">
        <f t="shared" si="130"/>
        <v>43862.599300000002</v>
      </c>
      <c r="R111">
        <f t="shared" si="131"/>
        <v>1.2453847282614687E-3</v>
      </c>
      <c r="S111" s="3">
        <v>1</v>
      </c>
      <c r="U111" s="37"/>
      <c r="Z111">
        <f t="shared" si="132"/>
        <v>14187.5</v>
      </c>
      <c r="AA111" s="87">
        <f t="shared" si="133"/>
        <v>7.0592745866666542E-2</v>
      </c>
      <c r="AB111" s="87">
        <f t="shared" si="134"/>
        <v>7.6959763048199251E-2</v>
      </c>
      <c r="AC111" s="87">
        <f t="shared" si="135"/>
        <v>-3.5290008901408182E-2</v>
      </c>
      <c r="AD111" s="87">
        <f t="shared" si="136"/>
        <v>-1.4461495859937737E-2</v>
      </c>
      <c r="AE111" s="87">
        <f t="shared" si="137"/>
        <v>2.0913486250699631E-4</v>
      </c>
      <c r="AF111">
        <f t="shared" si="138"/>
        <v>-3.5290008901408182E-2</v>
      </c>
      <c r="AG111" s="112"/>
      <c r="AH111">
        <f t="shared" si="139"/>
        <v>-2.0828513041470445E-2</v>
      </c>
      <c r="AI111">
        <f t="shared" si="140"/>
        <v>0.90807231540755173</v>
      </c>
      <c r="AJ111">
        <f t="shared" si="141"/>
        <v>-0.36649547462248883</v>
      </c>
      <c r="AK111">
        <f t="shared" si="142"/>
        <v>-0.19596143977101246</v>
      </c>
      <c r="AL111">
        <f t="shared" si="143"/>
        <v>-2.0094288872607131</v>
      </c>
      <c r="AM111">
        <f t="shared" si="144"/>
        <v>-1.5736767125394524</v>
      </c>
      <c r="AN111" s="87">
        <f t="shared" si="145"/>
        <v>4.4809981371327234</v>
      </c>
      <c r="AO111" s="87">
        <f t="shared" si="146"/>
        <v>4.48099813896392</v>
      </c>
      <c r="AP111" s="87">
        <f t="shared" si="147"/>
        <v>4.4809981020738769</v>
      </c>
      <c r="AQ111" s="87">
        <f t="shared" si="148"/>
        <v>4.4809988452365479</v>
      </c>
      <c r="AR111" s="87">
        <f t="shared" si="149"/>
        <v>4.4809838744195778</v>
      </c>
      <c r="AS111" s="87">
        <f t="shared" si="150"/>
        <v>4.4812856412593067</v>
      </c>
      <c r="AT111" s="87">
        <f t="shared" si="151"/>
        <v>4.4752757371529812</v>
      </c>
      <c r="AU111" s="87">
        <f t="shared" si="152"/>
        <v>4.6916816016588498</v>
      </c>
    </row>
    <row r="112" spans="1:47" ht="12.95" customHeight="1" x14ac:dyDescent="0.2">
      <c r="A112" s="186" t="s">
        <v>400</v>
      </c>
      <c r="B112" s="187" t="s">
        <v>94</v>
      </c>
      <c r="C112" s="188">
        <v>58881.099399999999</v>
      </c>
      <c r="D112" s="188" t="s">
        <v>340</v>
      </c>
      <c r="E112">
        <f t="shared" si="124"/>
        <v>14187.625028321412</v>
      </c>
      <c r="F112">
        <f t="shared" si="125"/>
        <v>14187.5</v>
      </c>
      <c r="G112">
        <f t="shared" si="126"/>
        <v>5.6231250004202593E-2</v>
      </c>
      <c r="K112">
        <f t="shared" si="127"/>
        <v>5.6231250004202593E-2</v>
      </c>
      <c r="O112">
        <f t="shared" ca="1" si="128"/>
        <v>5.5720200468173692E-2</v>
      </c>
      <c r="P112">
        <f t="shared" si="129"/>
        <v>9.1421258908136988E-2</v>
      </c>
      <c r="Q112" s="2">
        <f t="shared" si="130"/>
        <v>43862.599399999999</v>
      </c>
      <c r="R112">
        <f t="shared" si="131"/>
        <v>1.2383367266589819E-3</v>
      </c>
      <c r="S112" s="3">
        <v>1</v>
      </c>
      <c r="U112" s="37"/>
      <c r="Z112">
        <f t="shared" si="132"/>
        <v>14187.5</v>
      </c>
      <c r="AA112" s="87">
        <f t="shared" si="133"/>
        <v>7.0592745866666542E-2</v>
      </c>
      <c r="AB112" s="87">
        <f t="shared" si="134"/>
        <v>7.7059763045673038E-2</v>
      </c>
      <c r="AC112" s="87">
        <f t="shared" si="135"/>
        <v>-3.5190008903934394E-2</v>
      </c>
      <c r="AD112" s="87">
        <f t="shared" si="136"/>
        <v>-1.4361495862463949E-2</v>
      </c>
      <c r="AE112" s="87">
        <f t="shared" si="137"/>
        <v>2.0625256340756914E-4</v>
      </c>
      <c r="AF112">
        <f t="shared" si="138"/>
        <v>-3.5190008903934394E-2</v>
      </c>
      <c r="AG112" s="112"/>
      <c r="AH112">
        <f t="shared" si="139"/>
        <v>-2.0828513041470445E-2</v>
      </c>
      <c r="AI112">
        <f t="shared" si="140"/>
        <v>0.90807231540755173</v>
      </c>
      <c r="AJ112">
        <f t="shared" si="141"/>
        <v>-0.36649547462248883</v>
      </c>
      <c r="AK112">
        <f t="shared" si="142"/>
        <v>-0.19596143977101246</v>
      </c>
      <c r="AL112">
        <f t="shared" si="143"/>
        <v>-2.0094288872607131</v>
      </c>
      <c r="AM112">
        <f t="shared" si="144"/>
        <v>-1.5736767125394524</v>
      </c>
      <c r="AN112" s="87">
        <f t="shared" si="145"/>
        <v>4.4809981371327234</v>
      </c>
      <c r="AO112" s="87">
        <f t="shared" si="146"/>
        <v>4.48099813896392</v>
      </c>
      <c r="AP112" s="87">
        <f t="shared" si="147"/>
        <v>4.4809981020738769</v>
      </c>
      <c r="AQ112" s="87">
        <f t="shared" si="148"/>
        <v>4.4809988452365479</v>
      </c>
      <c r="AR112" s="87">
        <f t="shared" si="149"/>
        <v>4.4809838744195778</v>
      </c>
      <c r="AS112" s="87">
        <f t="shared" si="150"/>
        <v>4.4812856412593067</v>
      </c>
      <c r="AT112" s="87">
        <f t="shared" si="151"/>
        <v>4.4752757371529812</v>
      </c>
      <c r="AU112" s="87">
        <f t="shared" si="152"/>
        <v>4.6916816016588498</v>
      </c>
    </row>
    <row r="113" spans="1:47" ht="12.95" customHeight="1" x14ac:dyDescent="0.2">
      <c r="A113" s="186" t="s">
        <v>400</v>
      </c>
      <c r="B113" s="187" t="s">
        <v>94</v>
      </c>
      <c r="C113" s="188">
        <v>58881.099800000004</v>
      </c>
      <c r="D113" s="188" t="s">
        <v>244</v>
      </c>
      <c r="E113">
        <f t="shared" si="124"/>
        <v>14187.625917708168</v>
      </c>
      <c r="F113">
        <f t="shared" si="125"/>
        <v>14187.5</v>
      </c>
      <c r="G113">
        <f t="shared" si="126"/>
        <v>5.6631250008649658E-2</v>
      </c>
      <c r="K113">
        <f t="shared" si="127"/>
        <v>5.6631250008649658E-2</v>
      </c>
      <c r="O113">
        <f t="shared" ca="1" si="128"/>
        <v>5.5720200468173692E-2</v>
      </c>
      <c r="P113">
        <f t="shared" si="129"/>
        <v>9.1421258908136988E-2</v>
      </c>
      <c r="Q113" s="2">
        <f t="shared" si="130"/>
        <v>43862.599800000004</v>
      </c>
      <c r="R113">
        <f t="shared" si="131"/>
        <v>1.2103447192264075E-3</v>
      </c>
      <c r="S113" s="3">
        <v>1</v>
      </c>
      <c r="U113" s="37"/>
      <c r="Z113">
        <f t="shared" si="132"/>
        <v>14187.5</v>
      </c>
      <c r="AA113" s="87">
        <f t="shared" si="133"/>
        <v>7.0592745866666542E-2</v>
      </c>
      <c r="AB113" s="87">
        <f t="shared" si="134"/>
        <v>7.7459763050120103E-2</v>
      </c>
      <c r="AC113" s="87">
        <f t="shared" si="135"/>
        <v>-3.4790008899487329E-2</v>
      </c>
      <c r="AD113" s="87">
        <f t="shared" si="136"/>
        <v>-1.3961495858016884E-2</v>
      </c>
      <c r="AE113" s="87">
        <f t="shared" si="137"/>
        <v>1.9492336659342261E-4</v>
      </c>
      <c r="AF113">
        <f t="shared" si="138"/>
        <v>-3.4790008899487329E-2</v>
      </c>
      <c r="AG113" s="112"/>
      <c r="AH113">
        <f t="shared" si="139"/>
        <v>-2.0828513041470445E-2</v>
      </c>
      <c r="AI113">
        <f t="shared" si="140"/>
        <v>0.90807231540755173</v>
      </c>
      <c r="AJ113">
        <f t="shared" si="141"/>
        <v>-0.36649547462248883</v>
      </c>
      <c r="AK113">
        <f t="shared" si="142"/>
        <v>-0.19596143977101246</v>
      </c>
      <c r="AL113">
        <f t="shared" si="143"/>
        <v>-2.0094288872607131</v>
      </c>
      <c r="AM113">
        <f t="shared" si="144"/>
        <v>-1.5736767125394524</v>
      </c>
      <c r="AN113" s="87">
        <f t="shared" si="145"/>
        <v>4.4809981371327234</v>
      </c>
      <c r="AO113" s="87">
        <f t="shared" si="146"/>
        <v>4.48099813896392</v>
      </c>
      <c r="AP113" s="87">
        <f t="shared" si="147"/>
        <v>4.4809981020738769</v>
      </c>
      <c r="AQ113" s="87">
        <f t="shared" si="148"/>
        <v>4.4809988452365479</v>
      </c>
      <c r="AR113" s="87">
        <f t="shared" si="149"/>
        <v>4.4809838744195778</v>
      </c>
      <c r="AS113" s="87">
        <f t="shared" si="150"/>
        <v>4.4812856412593067</v>
      </c>
      <c r="AT113" s="87">
        <f t="shared" si="151"/>
        <v>4.4752757371529812</v>
      </c>
      <c r="AU113" s="87">
        <f t="shared" si="152"/>
        <v>4.6916816016588498</v>
      </c>
    </row>
    <row r="114" spans="1:47" ht="12.95" customHeight="1" x14ac:dyDescent="0.2">
      <c r="A114" s="189" t="s">
        <v>401</v>
      </c>
      <c r="B114" s="190" t="s">
        <v>85</v>
      </c>
      <c r="C114" s="193">
        <v>59604.066999999806</v>
      </c>
      <c r="D114" s="194" t="s">
        <v>221</v>
      </c>
      <c r="E114">
        <f t="shared" ref="E114:E119" si="153">+(C114-C$7)/C$8</f>
        <v>15795.119534690215</v>
      </c>
      <c r="F114">
        <f t="shared" ref="F114:F119" si="154">ROUND(2*E114,0)/2</f>
        <v>15795</v>
      </c>
      <c r="G114">
        <f t="shared" ref="G114:G119" si="155">+C114-(C$7+F114*C$8)</f>
        <v>5.3760499809868634E-2</v>
      </c>
      <c r="K114">
        <f t="shared" ref="K114:K119" si="156">G114</f>
        <v>5.3760499809868634E-2</v>
      </c>
      <c r="O114">
        <f t="shared" ref="O114:O119" ca="1" si="157">+C$11+C$12*$F114</f>
        <v>6.2193628137064569E-2</v>
      </c>
      <c r="P114">
        <f t="shared" ref="P114:P119" si="158">+D$11+D$12*F114+D$13*F114^2</f>
        <v>8.1208823925655524E-2</v>
      </c>
      <c r="Q114" s="2">
        <f t="shared" ref="Q114:Q119" si="159">+C114-15018.5</f>
        <v>44585.566999999806</v>
      </c>
      <c r="R114">
        <f t="shared" ref="R114:R119" si="160">+(P114-G114)^2</f>
        <v>7.5341049676528812E-4</v>
      </c>
      <c r="S114" s="3">
        <v>1</v>
      </c>
      <c r="U114" s="37"/>
      <c r="Z114">
        <f t="shared" ref="Z114:Z119" si="161">F114</f>
        <v>15795</v>
      </c>
      <c r="AA114" s="87">
        <f t="shared" ref="AA114:AA119" si="162">AB$3+AB$4*Z114+AB$5*Z114^2+AH114</f>
        <v>8.0950946496555334E-2</v>
      </c>
      <c r="AB114" s="87">
        <f t="shared" ref="AB114:AB119" si="163">IF(R114&lt;&gt;0,G114-AH114, -9999)</f>
        <v>5.4018377238968823E-2</v>
      </c>
      <c r="AC114" s="87">
        <f t="shared" ref="AC114:AC119" si="164">+G114-P114</f>
        <v>-2.744832411578689E-2</v>
      </c>
      <c r="AD114" s="87">
        <f t="shared" ref="AD114:AD119" si="165">IF(R114&lt;&gt;0,G114-AA114, -9999)</f>
        <v>-2.7190446686686701E-2</v>
      </c>
      <c r="AE114" s="87">
        <f t="shared" ref="AE114:AE119" si="166">+(G114-AA114)^2*S114</f>
        <v>7.3932039102155174E-4</v>
      </c>
      <c r="AF114">
        <f t="shared" ref="AF114:AF119" si="167">IF(R114&lt;&gt;0,G114-P114, -9999)</f>
        <v>-2.744832411578689E-2</v>
      </c>
      <c r="AG114" s="112"/>
      <c r="AH114">
        <f t="shared" ref="AH114:AH119" si="168">$AB$6*($AB$11/AI114*AJ114+$AB$12)</f>
        <v>-2.5787742910018989E-4</v>
      </c>
      <c r="AI114">
        <f t="shared" ref="AI114:AI119" si="169">1+$AB$7*COS(AL114)</f>
        <v>0.94013718954703884</v>
      </c>
      <c r="AJ114">
        <f t="shared" ref="AJ114:AJ119" si="170">SIN(AL114+RADIANS($AB$9))</f>
        <v>-0.21512848216400499</v>
      </c>
      <c r="AK114">
        <f t="shared" ref="AK114:AK119" si="171">$AB$7*SIN(AL114)</f>
        <v>-0.20800968486185839</v>
      </c>
      <c r="AL114">
        <f t="shared" ref="AL114:AL119" si="172">2*ATAN(AM114)</f>
        <v>-1.8510126708932648</v>
      </c>
      <c r="AM114">
        <f t="shared" ref="AM114:AM119" si="173">SQRT((1+$AB$7)/(1-$AB$7))*TAN(AN114/2)</f>
        <v>-1.3283760338724695</v>
      </c>
      <c r="AN114" s="87">
        <f t="shared" ref="AN114:AN119" si="174">$AU114+$AB$7*SIN(AO114)</f>
        <v>4.6484064841773476</v>
      </c>
      <c r="AO114" s="87">
        <f t="shared" ref="AO114:AO119" si="175">$AU114+$AB$7*SIN(AP114)</f>
        <v>4.6484064841763075</v>
      </c>
      <c r="AP114" s="87">
        <f t="shared" ref="AP114:AP119" si="176">$AU114+$AB$7*SIN(AQ114)</f>
        <v>4.6484064842514821</v>
      </c>
      <c r="AQ114" s="87">
        <f t="shared" ref="AQ114:AQ119" si="177">$AU114+$AB$7*SIN(AR114)</f>
        <v>4.6484064788196271</v>
      </c>
      <c r="AR114" s="87">
        <f t="shared" ref="AR114:AR119" si="178">$AU114+$AB$7*SIN(AS114)</f>
        <v>4.6484068713041315</v>
      </c>
      <c r="AS114" s="87">
        <f t="shared" ref="AS114:AS119" si="179">$AU114+$AB$7*SIN(AT114)</f>
        <v>4.6483785181037813</v>
      </c>
      <c r="AT114" s="87">
        <f t="shared" ref="AT114:AT119" si="180">$AU114+$AB$7*SIN(AU114)</f>
        <v>4.6504601104266969</v>
      </c>
      <c r="AU114" s="87">
        <f t="shared" ref="AU114:AU119" si="181">RADIANS($AB$9)+$AB$18*(F114-AB$15)</f>
        <v>4.8644158532307591</v>
      </c>
    </row>
    <row r="115" spans="1:47" ht="12.95" customHeight="1" x14ac:dyDescent="0.2">
      <c r="A115" s="189" t="s">
        <v>401</v>
      </c>
      <c r="B115" s="190" t="s">
        <v>85</v>
      </c>
      <c r="C115" s="193">
        <v>59604.06799999997</v>
      </c>
      <c r="D115" s="194" t="s">
        <v>244</v>
      </c>
      <c r="E115">
        <f t="shared" si="153"/>
        <v>15795.121758157449</v>
      </c>
      <c r="F115">
        <f t="shared" si="154"/>
        <v>15795</v>
      </c>
      <c r="G115">
        <f t="shared" si="155"/>
        <v>5.4760499973781407E-2</v>
      </c>
      <c r="K115">
        <f t="shared" si="156"/>
        <v>5.4760499973781407E-2</v>
      </c>
      <c r="O115">
        <f t="shared" ca="1" si="157"/>
        <v>6.2193628137064569E-2</v>
      </c>
      <c r="P115">
        <f t="shared" si="158"/>
        <v>8.1208823925655524E-2</v>
      </c>
      <c r="Q115" s="2">
        <f t="shared" si="159"/>
        <v>44585.56799999997</v>
      </c>
      <c r="R115">
        <f t="shared" si="160"/>
        <v>6.9951383986327812E-4</v>
      </c>
      <c r="S115" s="3">
        <v>1</v>
      </c>
      <c r="U115" s="37"/>
      <c r="Z115">
        <f t="shared" si="161"/>
        <v>15795</v>
      </c>
      <c r="AA115" s="87">
        <f t="shared" si="162"/>
        <v>8.0950946496555334E-2</v>
      </c>
      <c r="AB115" s="87">
        <f t="shared" si="163"/>
        <v>5.5018377402881596E-2</v>
      </c>
      <c r="AC115" s="87">
        <f t="shared" si="164"/>
        <v>-2.6448323951874117E-2</v>
      </c>
      <c r="AD115" s="87">
        <f t="shared" si="165"/>
        <v>-2.6190446522773927E-2</v>
      </c>
      <c r="AE115" s="87">
        <f t="shared" si="166"/>
        <v>6.859394890622809E-4</v>
      </c>
      <c r="AF115">
        <f t="shared" si="167"/>
        <v>-2.6448323951874117E-2</v>
      </c>
      <c r="AG115" s="112"/>
      <c r="AH115">
        <f t="shared" si="168"/>
        <v>-2.5787742910018989E-4</v>
      </c>
      <c r="AI115">
        <f t="shared" si="169"/>
        <v>0.94013718954703884</v>
      </c>
      <c r="AJ115">
        <f t="shared" si="170"/>
        <v>-0.21512848216400499</v>
      </c>
      <c r="AK115">
        <f t="shared" si="171"/>
        <v>-0.20800968486185839</v>
      </c>
      <c r="AL115">
        <f t="shared" si="172"/>
        <v>-1.8510126708932648</v>
      </c>
      <c r="AM115">
        <f t="shared" si="173"/>
        <v>-1.3283760338724695</v>
      </c>
      <c r="AN115" s="87">
        <f t="shared" si="174"/>
        <v>4.6484064841773476</v>
      </c>
      <c r="AO115" s="87">
        <f t="shared" si="175"/>
        <v>4.6484064841763075</v>
      </c>
      <c r="AP115" s="87">
        <f t="shared" si="176"/>
        <v>4.6484064842514821</v>
      </c>
      <c r="AQ115" s="87">
        <f t="shared" si="177"/>
        <v>4.6484064788196271</v>
      </c>
      <c r="AR115" s="87">
        <f t="shared" si="178"/>
        <v>4.6484068713041315</v>
      </c>
      <c r="AS115" s="87">
        <f t="shared" si="179"/>
        <v>4.6483785181037813</v>
      </c>
      <c r="AT115" s="87">
        <f t="shared" si="180"/>
        <v>4.6504601104266969</v>
      </c>
      <c r="AU115" s="87">
        <f t="shared" si="181"/>
        <v>4.8644158532307591</v>
      </c>
    </row>
    <row r="116" spans="1:47" ht="12.95" customHeight="1" x14ac:dyDescent="0.2">
      <c r="A116" s="189" t="s">
        <v>401</v>
      </c>
      <c r="B116" s="190" t="s">
        <v>85</v>
      </c>
      <c r="C116" s="193">
        <v>59644.997599999886</v>
      </c>
      <c r="D116" s="194" t="s">
        <v>221</v>
      </c>
      <c r="E116">
        <f t="shared" si="153"/>
        <v>15886.127367741827</v>
      </c>
      <c r="F116">
        <f t="shared" si="154"/>
        <v>15886</v>
      </c>
      <c r="G116">
        <f t="shared" si="155"/>
        <v>5.7283399888547137E-2</v>
      </c>
      <c r="K116">
        <f t="shared" si="156"/>
        <v>5.7283399888547137E-2</v>
      </c>
      <c r="O116">
        <f t="shared" ca="1" si="157"/>
        <v>6.2560086561866485E-2</v>
      </c>
      <c r="P116">
        <f t="shared" si="158"/>
        <v>8.0589824494173762E-2</v>
      </c>
      <c r="Q116" s="2">
        <f t="shared" si="159"/>
        <v>44626.497599999886</v>
      </c>
      <c r="R116">
        <f t="shared" si="160"/>
        <v>5.4318942789775815E-4</v>
      </c>
      <c r="S116" s="3">
        <v>1</v>
      </c>
      <c r="U116" s="37"/>
      <c r="Z116">
        <f t="shared" si="161"/>
        <v>15886</v>
      </c>
      <c r="AA116" s="87">
        <f t="shared" si="162"/>
        <v>8.1524070921262501E-2</v>
      </c>
      <c r="AB116" s="87">
        <f t="shared" si="163"/>
        <v>5.6349153461458398E-2</v>
      </c>
      <c r="AC116" s="87">
        <f t="shared" si="164"/>
        <v>-2.3306424605626624E-2</v>
      </c>
      <c r="AD116" s="87">
        <f t="shared" si="165"/>
        <v>-2.4240671032715363E-2</v>
      </c>
      <c r="AE116" s="87">
        <f t="shared" si="166"/>
        <v>5.8761013211632571E-4</v>
      </c>
      <c r="AF116">
        <f t="shared" si="167"/>
        <v>-2.3306424605626624E-2</v>
      </c>
      <c r="AG116" s="112"/>
      <c r="AH116">
        <f t="shared" si="168"/>
        <v>9.3424642708874231E-4</v>
      </c>
      <c r="AI116">
        <f t="shared" si="169"/>
        <v>0.94207567801905756</v>
      </c>
      <c r="AJ116">
        <f t="shared" si="170"/>
        <v>-0.20603031751601456</v>
      </c>
      <c r="AK116">
        <f t="shared" si="171"/>
        <v>-0.20855780492397041</v>
      </c>
      <c r="AL116">
        <f t="shared" si="172"/>
        <v>-1.8417057781224371</v>
      </c>
      <c r="AM116">
        <f t="shared" si="173"/>
        <v>-1.3155901396826779</v>
      </c>
      <c r="AN116" s="87">
        <f t="shared" si="174"/>
        <v>4.6580613575564698</v>
      </c>
      <c r="AO116" s="87">
        <f t="shared" si="175"/>
        <v>4.6580613575559129</v>
      </c>
      <c r="AP116" s="87">
        <f t="shared" si="176"/>
        <v>4.6580613576032341</v>
      </c>
      <c r="AQ116" s="87">
        <f t="shared" si="177"/>
        <v>4.6580613535771711</v>
      </c>
      <c r="AR116" s="87">
        <f t="shared" si="178"/>
        <v>4.658061696118236</v>
      </c>
      <c r="AS116" s="87">
        <f t="shared" si="179"/>
        <v>4.6580325601248296</v>
      </c>
      <c r="AT116" s="87">
        <f t="shared" si="180"/>
        <v>4.6605692946636967</v>
      </c>
      <c r="AU116" s="87">
        <f t="shared" si="181"/>
        <v>4.8741942774254978</v>
      </c>
    </row>
    <row r="117" spans="1:47" ht="12.95" customHeight="1" x14ac:dyDescent="0.2">
      <c r="A117" s="189" t="s">
        <v>401</v>
      </c>
      <c r="B117" s="190" t="s">
        <v>85</v>
      </c>
      <c r="C117" s="193">
        <v>59644.998399999924</v>
      </c>
      <c r="D117" s="194" t="s">
        <v>244</v>
      </c>
      <c r="E117">
        <f t="shared" si="153"/>
        <v>15886.129146515406</v>
      </c>
      <c r="F117">
        <f t="shared" si="154"/>
        <v>15886</v>
      </c>
      <c r="G117">
        <f t="shared" si="155"/>
        <v>5.8083399926545098E-2</v>
      </c>
      <c r="K117">
        <f t="shared" si="156"/>
        <v>5.8083399926545098E-2</v>
      </c>
      <c r="O117">
        <f t="shared" ca="1" si="157"/>
        <v>6.2560086561866485E-2</v>
      </c>
      <c r="P117">
        <f t="shared" si="158"/>
        <v>8.0589824494173762E-2</v>
      </c>
      <c r="Q117" s="2">
        <f t="shared" si="159"/>
        <v>44626.498399999924</v>
      </c>
      <c r="R117">
        <f t="shared" si="160"/>
        <v>5.0653914681835909E-4</v>
      </c>
      <c r="S117" s="3">
        <v>1</v>
      </c>
      <c r="U117" s="37"/>
      <c r="Z117">
        <f t="shared" si="161"/>
        <v>15886</v>
      </c>
      <c r="AA117" s="87">
        <f t="shared" si="162"/>
        <v>8.1524070921262501E-2</v>
      </c>
      <c r="AB117" s="87">
        <f t="shared" si="163"/>
        <v>5.7149153499456359E-2</v>
      </c>
      <c r="AC117" s="87">
        <f t="shared" si="164"/>
        <v>-2.2506424567628663E-2</v>
      </c>
      <c r="AD117" s="87">
        <f t="shared" si="165"/>
        <v>-2.3440670994717402E-2</v>
      </c>
      <c r="AE117" s="87">
        <f t="shared" si="166"/>
        <v>5.4946505668258577E-4</v>
      </c>
      <c r="AF117">
        <f t="shared" si="167"/>
        <v>-2.2506424567628663E-2</v>
      </c>
      <c r="AG117" s="112"/>
      <c r="AH117">
        <f t="shared" si="168"/>
        <v>9.3424642708874231E-4</v>
      </c>
      <c r="AI117">
        <f t="shared" si="169"/>
        <v>0.94207567801905756</v>
      </c>
      <c r="AJ117">
        <f t="shared" si="170"/>
        <v>-0.20603031751601456</v>
      </c>
      <c r="AK117">
        <f t="shared" si="171"/>
        <v>-0.20855780492397041</v>
      </c>
      <c r="AL117">
        <f t="shared" si="172"/>
        <v>-1.8417057781224371</v>
      </c>
      <c r="AM117">
        <f t="shared" si="173"/>
        <v>-1.3155901396826779</v>
      </c>
      <c r="AN117" s="87">
        <f t="shared" si="174"/>
        <v>4.6580613575564698</v>
      </c>
      <c r="AO117" s="87">
        <f t="shared" si="175"/>
        <v>4.6580613575559129</v>
      </c>
      <c r="AP117" s="87">
        <f t="shared" si="176"/>
        <v>4.6580613576032341</v>
      </c>
      <c r="AQ117" s="87">
        <f t="shared" si="177"/>
        <v>4.6580613535771711</v>
      </c>
      <c r="AR117" s="87">
        <f t="shared" si="178"/>
        <v>4.658061696118236</v>
      </c>
      <c r="AS117" s="87">
        <f t="shared" si="179"/>
        <v>4.6580325601248296</v>
      </c>
      <c r="AT117" s="87">
        <f t="shared" si="180"/>
        <v>4.6605692946636967</v>
      </c>
      <c r="AU117" s="87">
        <f t="shared" si="181"/>
        <v>4.8741942774254978</v>
      </c>
    </row>
    <row r="118" spans="1:47" ht="12.95" customHeight="1" x14ac:dyDescent="0.2">
      <c r="A118" s="189" t="s">
        <v>401</v>
      </c>
      <c r="B118" s="190" t="s">
        <v>94</v>
      </c>
      <c r="C118" s="193">
        <v>59927.208999999799</v>
      </c>
      <c r="D118" s="194" t="s">
        <v>244</v>
      </c>
      <c r="E118">
        <f t="shared" si="153"/>
        <v>16513.615065855309</v>
      </c>
      <c r="F118">
        <f t="shared" si="154"/>
        <v>16513.5</v>
      </c>
      <c r="G118">
        <f t="shared" si="155"/>
        <v>5.1750649799942039E-2</v>
      </c>
      <c r="K118">
        <f t="shared" si="156"/>
        <v>5.1750649799942039E-2</v>
      </c>
      <c r="O118">
        <f t="shared" ca="1" si="157"/>
        <v>6.5087038886736795E-2</v>
      </c>
      <c r="P118">
        <f t="shared" si="158"/>
        <v>7.6202211463900577E-2</v>
      </c>
      <c r="Q118" s="2">
        <f t="shared" si="159"/>
        <v>44908.708999999799</v>
      </c>
      <c r="R118">
        <f t="shared" si="160"/>
        <v>5.9787886780636684E-4</v>
      </c>
      <c r="S118" s="3">
        <v>1</v>
      </c>
      <c r="U118" s="37"/>
      <c r="Z118">
        <f t="shared" si="161"/>
        <v>16513.5</v>
      </c>
      <c r="AA118" s="87">
        <f t="shared" si="162"/>
        <v>8.5416323472960826E-2</v>
      </c>
      <c r="AB118" s="87">
        <f t="shared" si="163"/>
        <v>4.253653779088179E-2</v>
      </c>
      <c r="AC118" s="87">
        <f t="shared" si="164"/>
        <v>-2.4451561663958538E-2</v>
      </c>
      <c r="AD118" s="87">
        <f t="shared" si="165"/>
        <v>-3.3665673673018787E-2</v>
      </c>
      <c r="AE118" s="87">
        <f t="shared" si="166"/>
        <v>1.1333775838581902E-3</v>
      </c>
      <c r="AF118">
        <f t="shared" si="167"/>
        <v>-2.4451561663958538E-2</v>
      </c>
      <c r="AG118" s="112"/>
      <c r="AH118">
        <f t="shared" si="168"/>
        <v>9.2141120090602456E-3</v>
      </c>
      <c r="AI118">
        <f t="shared" si="169"/>
        <v>0.95579623378014378</v>
      </c>
      <c r="AJ118">
        <f t="shared" si="170"/>
        <v>-0.14179385580032661</v>
      </c>
      <c r="AK118">
        <f t="shared" si="171"/>
        <v>-0.21189056638660694</v>
      </c>
      <c r="AL118">
        <f t="shared" si="172"/>
        <v>-1.7764626264627024</v>
      </c>
      <c r="AM118">
        <f t="shared" si="173"/>
        <v>-1.2301445996192693</v>
      </c>
      <c r="AN118" s="87">
        <f t="shared" si="174"/>
        <v>4.7251878810361427</v>
      </c>
      <c r="AO118" s="87">
        <f t="shared" si="175"/>
        <v>4.7251878810361436</v>
      </c>
      <c r="AP118" s="87">
        <f t="shared" si="176"/>
        <v>4.7251878810365486</v>
      </c>
      <c r="AQ118" s="87">
        <f t="shared" si="177"/>
        <v>4.7251878811827144</v>
      </c>
      <c r="AR118" s="87">
        <f t="shared" si="178"/>
        <v>4.7251879339448024</v>
      </c>
      <c r="AS118" s="87">
        <f t="shared" si="179"/>
        <v>4.7252069655083604</v>
      </c>
      <c r="AT118" s="87">
        <f t="shared" si="180"/>
        <v>4.7308323562796479</v>
      </c>
      <c r="AU118" s="87">
        <f t="shared" si="181"/>
        <v>4.9416224222848282</v>
      </c>
    </row>
    <row r="119" spans="1:47" ht="12.95" customHeight="1" x14ac:dyDescent="0.2">
      <c r="A119" s="189" t="s">
        <v>401</v>
      </c>
      <c r="B119" s="190" t="s">
        <v>94</v>
      </c>
      <c r="C119" s="193">
        <v>59927.209999999963</v>
      </c>
      <c r="D119" s="194" t="s">
        <v>221</v>
      </c>
      <c r="E119">
        <f t="shared" si="153"/>
        <v>16513.617289322545</v>
      </c>
      <c r="F119">
        <f t="shared" si="154"/>
        <v>16513.5</v>
      </c>
      <c r="G119">
        <f t="shared" si="155"/>
        <v>5.2750649963854812E-2</v>
      </c>
      <c r="K119">
        <f t="shared" si="156"/>
        <v>5.2750649963854812E-2</v>
      </c>
      <c r="O119">
        <f t="shared" ca="1" si="157"/>
        <v>6.5087038886736795E-2</v>
      </c>
      <c r="P119">
        <f t="shared" si="158"/>
        <v>7.6202211463900577E-2</v>
      </c>
      <c r="Q119" s="2">
        <f t="shared" si="159"/>
        <v>44908.709999999963</v>
      </c>
      <c r="R119">
        <f t="shared" si="160"/>
        <v>5.4997573679042876E-4</v>
      </c>
      <c r="S119" s="3">
        <v>1</v>
      </c>
      <c r="U119" s="37"/>
      <c r="Z119">
        <f t="shared" si="161"/>
        <v>16513.5</v>
      </c>
      <c r="AA119" s="87">
        <f t="shared" si="162"/>
        <v>8.5416323472960826E-2</v>
      </c>
      <c r="AB119" s="87">
        <f t="shared" si="163"/>
        <v>4.3536537954794563E-2</v>
      </c>
      <c r="AC119" s="87">
        <f t="shared" si="164"/>
        <v>-2.3451561500045764E-2</v>
      </c>
      <c r="AD119" s="87">
        <f t="shared" si="165"/>
        <v>-3.2665673509106014E-2</v>
      </c>
      <c r="AE119" s="87">
        <f t="shared" si="166"/>
        <v>1.0670462258035103E-3</v>
      </c>
      <c r="AF119">
        <f t="shared" si="167"/>
        <v>-2.3451561500045764E-2</v>
      </c>
      <c r="AG119" s="112"/>
      <c r="AH119">
        <f t="shared" si="168"/>
        <v>9.2141120090602456E-3</v>
      </c>
      <c r="AI119">
        <f t="shared" si="169"/>
        <v>0.95579623378014378</v>
      </c>
      <c r="AJ119">
        <f t="shared" si="170"/>
        <v>-0.14179385580032661</v>
      </c>
      <c r="AK119">
        <f t="shared" si="171"/>
        <v>-0.21189056638660694</v>
      </c>
      <c r="AL119">
        <f t="shared" si="172"/>
        <v>-1.7764626264627024</v>
      </c>
      <c r="AM119">
        <f t="shared" si="173"/>
        <v>-1.2301445996192693</v>
      </c>
      <c r="AN119" s="87">
        <f t="shared" si="174"/>
        <v>4.7251878810361427</v>
      </c>
      <c r="AO119" s="87">
        <f t="shared" si="175"/>
        <v>4.7251878810361436</v>
      </c>
      <c r="AP119" s="87">
        <f t="shared" si="176"/>
        <v>4.7251878810365486</v>
      </c>
      <c r="AQ119" s="87">
        <f t="shared" si="177"/>
        <v>4.7251878811827144</v>
      </c>
      <c r="AR119" s="87">
        <f t="shared" si="178"/>
        <v>4.7251879339448024</v>
      </c>
      <c r="AS119" s="87">
        <f t="shared" si="179"/>
        <v>4.7252069655083604</v>
      </c>
      <c r="AT119" s="87">
        <f t="shared" si="180"/>
        <v>4.7308323562796479</v>
      </c>
      <c r="AU119" s="87">
        <f t="shared" si="181"/>
        <v>4.9416224222848282</v>
      </c>
    </row>
    <row r="120" spans="1:47" ht="12.95" customHeight="1" x14ac:dyDescent="0.2">
      <c r="C120" s="10"/>
      <c r="D120" s="10"/>
      <c r="AA120" s="87"/>
      <c r="AB120" s="87"/>
      <c r="AC120" s="87"/>
      <c r="AD120" s="87"/>
      <c r="AE120" s="87"/>
      <c r="AG120" s="112"/>
      <c r="AN120" s="87"/>
      <c r="AO120" s="87"/>
      <c r="AP120" s="87"/>
      <c r="AQ120" s="87"/>
      <c r="AR120" s="87"/>
      <c r="AS120" s="87"/>
      <c r="AT120" s="87"/>
      <c r="AU120" s="87"/>
    </row>
    <row r="121" spans="1:47" ht="12.95" customHeight="1" x14ac:dyDescent="0.2">
      <c r="C121" s="10"/>
      <c r="D121" s="10"/>
      <c r="AA121" s="87"/>
      <c r="AB121" s="87"/>
      <c r="AC121" s="87"/>
      <c r="AD121" s="87"/>
      <c r="AE121" s="87"/>
      <c r="AG121" s="112"/>
      <c r="AN121" s="87"/>
      <c r="AO121" s="87"/>
      <c r="AP121" s="87"/>
      <c r="AQ121" s="87"/>
      <c r="AR121" s="87"/>
      <c r="AS121" s="87"/>
      <c r="AT121" s="87"/>
      <c r="AU121" s="87"/>
    </row>
    <row r="122" spans="1:47" ht="12.95" customHeight="1" x14ac:dyDescent="0.2">
      <c r="C122" s="10"/>
      <c r="D122" s="10"/>
      <c r="AA122" s="87"/>
      <c r="AB122" s="87"/>
      <c r="AC122" s="87"/>
      <c r="AD122" s="87"/>
      <c r="AE122" s="87"/>
      <c r="AG122" s="112"/>
      <c r="AN122" s="87"/>
      <c r="AO122" s="87"/>
      <c r="AP122" s="87"/>
      <c r="AQ122" s="87"/>
      <c r="AR122" s="87"/>
      <c r="AS122" s="87"/>
      <c r="AT122" s="87"/>
      <c r="AU122" s="87"/>
    </row>
    <row r="123" spans="1:47" ht="12.95" customHeight="1" x14ac:dyDescent="0.2">
      <c r="C123" s="10"/>
      <c r="D123" s="10"/>
      <c r="AA123" s="87"/>
      <c r="AB123" s="87"/>
      <c r="AC123" s="87"/>
      <c r="AD123" s="87"/>
      <c r="AE123" s="87"/>
      <c r="AG123" s="112"/>
      <c r="AN123" s="87"/>
      <c r="AO123" s="87"/>
      <c r="AP123" s="87"/>
      <c r="AQ123" s="87"/>
      <c r="AR123" s="87"/>
      <c r="AS123" s="87"/>
      <c r="AT123" s="87"/>
      <c r="AU123" s="87"/>
    </row>
    <row r="124" spans="1:47" ht="12.95" customHeight="1" x14ac:dyDescent="0.2">
      <c r="C124" s="10"/>
      <c r="D124" s="10"/>
      <c r="AA124" s="87"/>
      <c r="AB124" s="87"/>
      <c r="AC124" s="87"/>
      <c r="AD124" s="87"/>
      <c r="AE124" s="87"/>
      <c r="AG124" s="112"/>
      <c r="AN124" s="87"/>
      <c r="AO124" s="87"/>
      <c r="AP124" s="87"/>
      <c r="AQ124" s="87"/>
      <c r="AR124" s="87"/>
      <c r="AS124" s="87"/>
      <c r="AT124" s="87"/>
      <c r="AU124" s="87"/>
    </row>
    <row r="125" spans="1:47" ht="12.95" customHeight="1" x14ac:dyDescent="0.2">
      <c r="C125" s="10"/>
      <c r="D125" s="10"/>
      <c r="AA125" s="87"/>
      <c r="AB125" s="87"/>
      <c r="AC125" s="87"/>
      <c r="AD125" s="87"/>
      <c r="AE125" s="87"/>
      <c r="AG125" s="112"/>
      <c r="AN125" s="87"/>
      <c r="AO125" s="87"/>
      <c r="AP125" s="87"/>
      <c r="AQ125" s="87"/>
      <c r="AR125" s="87"/>
      <c r="AS125" s="87"/>
      <c r="AT125" s="87"/>
      <c r="AU125" s="87"/>
    </row>
    <row r="126" spans="1:47" ht="12.95" customHeight="1" x14ac:dyDescent="0.2">
      <c r="C126" s="10"/>
      <c r="D126" s="10"/>
      <c r="AA126" s="87"/>
      <c r="AB126" s="87"/>
      <c r="AC126" s="87"/>
      <c r="AD126" s="87"/>
      <c r="AE126" s="87"/>
      <c r="AG126" s="112"/>
      <c r="AN126" s="87"/>
      <c r="AO126" s="87"/>
      <c r="AP126" s="87"/>
      <c r="AQ126" s="87"/>
      <c r="AR126" s="87"/>
      <c r="AS126" s="87"/>
      <c r="AT126" s="87"/>
      <c r="AU126" s="87"/>
    </row>
    <row r="127" spans="1:47" ht="12.95" customHeight="1" x14ac:dyDescent="0.2">
      <c r="C127" s="10"/>
      <c r="D127" s="10"/>
      <c r="AA127" s="87"/>
      <c r="AB127" s="87"/>
      <c r="AC127" s="87"/>
      <c r="AD127" s="87"/>
      <c r="AE127" s="87"/>
      <c r="AG127" s="112"/>
      <c r="AN127" s="87"/>
      <c r="AO127" s="87"/>
      <c r="AP127" s="87"/>
      <c r="AQ127" s="87"/>
      <c r="AR127" s="87"/>
      <c r="AS127" s="87"/>
      <c r="AT127" s="87"/>
      <c r="AU127" s="87"/>
    </row>
    <row r="128" spans="1:47" ht="12.95" customHeight="1" x14ac:dyDescent="0.2">
      <c r="C128" s="10"/>
      <c r="D128" s="10"/>
      <c r="AA128" s="87"/>
      <c r="AB128" s="87"/>
      <c r="AC128" s="87"/>
      <c r="AD128" s="87"/>
      <c r="AE128" s="87"/>
      <c r="AG128" s="112"/>
      <c r="AN128" s="87"/>
      <c r="AO128" s="87"/>
      <c r="AP128" s="87"/>
      <c r="AQ128" s="87"/>
      <c r="AR128" s="87"/>
      <c r="AS128" s="87"/>
      <c r="AT128" s="87"/>
      <c r="AU128" s="87"/>
    </row>
    <row r="129" spans="3:47" ht="12.95" customHeight="1" x14ac:dyDescent="0.2">
      <c r="C129" s="10"/>
      <c r="D129" s="10"/>
      <c r="AA129" s="87"/>
      <c r="AB129" s="87"/>
      <c r="AC129" s="87"/>
      <c r="AD129" s="87"/>
      <c r="AE129" s="87"/>
      <c r="AG129" s="112"/>
      <c r="AN129" s="87"/>
      <c r="AO129" s="87"/>
      <c r="AP129" s="87"/>
      <c r="AQ129" s="87"/>
      <c r="AR129" s="87"/>
      <c r="AS129" s="87"/>
      <c r="AT129" s="87"/>
      <c r="AU129" s="87"/>
    </row>
    <row r="130" spans="3:47" ht="12.95" customHeight="1" x14ac:dyDescent="0.2">
      <c r="C130" s="10"/>
      <c r="D130" s="10"/>
      <c r="AA130" s="87"/>
      <c r="AB130" s="87"/>
      <c r="AC130" s="87"/>
      <c r="AD130" s="87"/>
      <c r="AE130" s="87"/>
      <c r="AG130" s="112"/>
      <c r="AN130" s="87"/>
      <c r="AO130" s="87"/>
      <c r="AP130" s="87"/>
      <c r="AQ130" s="87"/>
      <c r="AR130" s="87"/>
      <c r="AS130" s="87"/>
      <c r="AT130" s="87"/>
      <c r="AU130" s="87"/>
    </row>
    <row r="131" spans="3:47" ht="12.95" customHeight="1" x14ac:dyDescent="0.2">
      <c r="C131" s="10"/>
      <c r="D131" s="10"/>
      <c r="AA131" s="87"/>
      <c r="AB131" s="87"/>
      <c r="AC131" s="87"/>
      <c r="AD131" s="87"/>
      <c r="AE131" s="87"/>
      <c r="AG131" s="112"/>
      <c r="AN131" s="87"/>
      <c r="AO131" s="87"/>
      <c r="AP131" s="87"/>
      <c r="AQ131" s="87"/>
      <c r="AR131" s="87"/>
      <c r="AS131" s="87"/>
      <c r="AT131" s="87"/>
      <c r="AU131" s="87"/>
    </row>
    <row r="132" spans="3:47" ht="12.95" customHeight="1" x14ac:dyDescent="0.2">
      <c r="C132" s="10"/>
      <c r="D132" s="10"/>
      <c r="AA132" s="87"/>
      <c r="AB132" s="87"/>
      <c r="AC132" s="87"/>
      <c r="AD132" s="87"/>
      <c r="AE132" s="87"/>
      <c r="AG132" s="112"/>
      <c r="AN132" s="87"/>
      <c r="AO132" s="87"/>
      <c r="AP132" s="87"/>
      <c r="AQ132" s="87"/>
      <c r="AR132" s="87"/>
      <c r="AS132" s="87"/>
      <c r="AT132" s="87"/>
      <c r="AU132" s="87"/>
    </row>
    <row r="133" spans="3:47" ht="12.95" customHeight="1" x14ac:dyDescent="0.2">
      <c r="C133" s="10"/>
      <c r="D133" s="10"/>
      <c r="AA133" s="87"/>
      <c r="AB133" s="87"/>
      <c r="AC133" s="87"/>
      <c r="AD133" s="87"/>
      <c r="AE133" s="87"/>
      <c r="AG133" s="112"/>
      <c r="AN133" s="87"/>
      <c r="AO133" s="87"/>
      <c r="AP133" s="87"/>
      <c r="AQ133" s="87"/>
      <c r="AR133" s="87"/>
      <c r="AS133" s="87"/>
      <c r="AT133" s="87"/>
      <c r="AU133" s="87"/>
    </row>
    <row r="134" spans="3:47" ht="12.95" customHeight="1" x14ac:dyDescent="0.2">
      <c r="C134" s="10"/>
      <c r="D134" s="10"/>
      <c r="AA134" s="87"/>
      <c r="AB134" s="87"/>
      <c r="AC134" s="87"/>
      <c r="AD134" s="87"/>
      <c r="AE134" s="87"/>
      <c r="AG134" s="112"/>
      <c r="AN134" s="87"/>
      <c r="AO134" s="87"/>
      <c r="AP134" s="87"/>
      <c r="AQ134" s="87"/>
      <c r="AR134" s="87"/>
      <c r="AS134" s="87"/>
      <c r="AT134" s="87"/>
      <c r="AU134" s="87"/>
    </row>
    <row r="135" spans="3:47" ht="12.95" customHeight="1" x14ac:dyDescent="0.2">
      <c r="C135" s="10"/>
      <c r="D135" s="10"/>
      <c r="AA135" s="87"/>
      <c r="AB135" s="87"/>
      <c r="AC135" s="87"/>
      <c r="AD135" s="87"/>
      <c r="AE135" s="87"/>
      <c r="AG135" s="112"/>
      <c r="AN135" s="87"/>
      <c r="AO135" s="87"/>
      <c r="AP135" s="87"/>
      <c r="AQ135" s="87"/>
      <c r="AR135" s="87"/>
      <c r="AS135" s="87"/>
      <c r="AT135" s="87"/>
      <c r="AU135" s="87"/>
    </row>
    <row r="136" spans="3:47" ht="12.95" customHeight="1" x14ac:dyDescent="0.2">
      <c r="C136" s="10"/>
      <c r="D136" s="10"/>
      <c r="AA136" s="87"/>
      <c r="AB136" s="87"/>
      <c r="AC136" s="87"/>
      <c r="AD136" s="87"/>
      <c r="AE136" s="87"/>
      <c r="AG136" s="112"/>
      <c r="AN136" s="87"/>
      <c r="AO136" s="87"/>
      <c r="AP136" s="87"/>
      <c r="AQ136" s="87"/>
      <c r="AR136" s="87"/>
      <c r="AS136" s="87"/>
      <c r="AT136" s="87"/>
      <c r="AU136" s="87"/>
    </row>
    <row r="137" spans="3:47" ht="12.95" customHeight="1" x14ac:dyDescent="0.2">
      <c r="C137" s="10"/>
      <c r="D137" s="10"/>
      <c r="AA137" s="87"/>
      <c r="AB137" s="87"/>
      <c r="AC137" s="87"/>
      <c r="AD137" s="87"/>
      <c r="AE137" s="87"/>
      <c r="AG137" s="112"/>
      <c r="AN137" s="87"/>
      <c r="AO137" s="87"/>
      <c r="AP137" s="87"/>
      <c r="AQ137" s="87"/>
      <c r="AR137" s="87"/>
      <c r="AS137" s="87"/>
      <c r="AT137" s="87"/>
      <c r="AU137" s="87"/>
    </row>
    <row r="138" spans="3:47" ht="12.95" customHeight="1" x14ac:dyDescent="0.2">
      <c r="C138" s="10"/>
      <c r="D138" s="10"/>
      <c r="AA138" s="87"/>
      <c r="AB138" s="87"/>
      <c r="AC138" s="87"/>
      <c r="AD138" s="87"/>
      <c r="AE138" s="87"/>
      <c r="AG138" s="112"/>
      <c r="AN138" s="87"/>
      <c r="AO138" s="87"/>
      <c r="AP138" s="87"/>
      <c r="AQ138" s="87"/>
      <c r="AR138" s="87"/>
      <c r="AS138" s="87"/>
      <c r="AT138" s="87"/>
      <c r="AU138" s="87"/>
    </row>
    <row r="139" spans="3:47" ht="12.95" customHeight="1" x14ac:dyDescent="0.2">
      <c r="C139" s="10"/>
      <c r="D139" s="10"/>
      <c r="AA139" s="87"/>
      <c r="AB139" s="87"/>
      <c r="AC139" s="87"/>
      <c r="AD139" s="87"/>
      <c r="AE139" s="87"/>
      <c r="AG139" s="112"/>
      <c r="AN139" s="87"/>
      <c r="AO139" s="87"/>
      <c r="AP139" s="87"/>
      <c r="AQ139" s="87"/>
      <c r="AR139" s="87"/>
      <c r="AS139" s="87"/>
      <c r="AT139" s="87"/>
      <c r="AU139" s="87"/>
    </row>
    <row r="140" spans="3:47" ht="12.95" customHeight="1" x14ac:dyDescent="0.2">
      <c r="C140" s="10"/>
      <c r="D140" s="10"/>
      <c r="AA140" s="87"/>
      <c r="AB140" s="87"/>
      <c r="AC140" s="87"/>
      <c r="AD140" s="87"/>
      <c r="AE140" s="87"/>
      <c r="AG140" s="112"/>
      <c r="AN140" s="87"/>
      <c r="AO140" s="87"/>
      <c r="AP140" s="87"/>
      <c r="AQ140" s="87"/>
      <c r="AR140" s="87"/>
      <c r="AS140" s="87"/>
      <c r="AT140" s="87"/>
      <c r="AU140" s="87"/>
    </row>
    <row r="141" spans="3:47" ht="12.95" customHeight="1" x14ac:dyDescent="0.2">
      <c r="C141" s="10"/>
      <c r="D141" s="10"/>
      <c r="AA141" s="87"/>
      <c r="AB141" s="87"/>
      <c r="AC141" s="87"/>
      <c r="AD141" s="87"/>
      <c r="AE141" s="87"/>
      <c r="AG141" s="112"/>
      <c r="AN141" s="87"/>
      <c r="AO141" s="87"/>
      <c r="AP141" s="87"/>
      <c r="AQ141" s="87"/>
      <c r="AR141" s="87"/>
      <c r="AS141" s="87"/>
      <c r="AT141" s="87"/>
      <c r="AU141" s="87"/>
    </row>
    <row r="142" spans="3:47" ht="12.95" customHeight="1" x14ac:dyDescent="0.2">
      <c r="C142" s="10"/>
      <c r="D142" s="10"/>
      <c r="AA142" s="87"/>
      <c r="AB142" s="87"/>
      <c r="AC142" s="87"/>
      <c r="AD142" s="87"/>
      <c r="AE142" s="87"/>
      <c r="AG142" s="112"/>
      <c r="AN142" s="87"/>
      <c r="AO142" s="87"/>
      <c r="AP142" s="87"/>
      <c r="AQ142" s="87"/>
      <c r="AR142" s="87"/>
      <c r="AS142" s="87"/>
      <c r="AT142" s="87"/>
      <c r="AU142" s="87"/>
    </row>
    <row r="143" spans="3:47" ht="12.95" customHeight="1" x14ac:dyDescent="0.2">
      <c r="C143" s="10"/>
      <c r="D143" s="10"/>
      <c r="AA143" s="87"/>
      <c r="AB143" s="87"/>
      <c r="AC143" s="87"/>
      <c r="AD143" s="87"/>
      <c r="AE143" s="87"/>
      <c r="AG143" s="112"/>
      <c r="AN143" s="87"/>
      <c r="AO143" s="87"/>
      <c r="AP143" s="87"/>
      <c r="AQ143" s="87"/>
      <c r="AR143" s="87"/>
      <c r="AS143" s="87"/>
      <c r="AT143" s="87"/>
      <c r="AU143" s="87"/>
    </row>
    <row r="144" spans="3:47" ht="12.95" customHeight="1" x14ac:dyDescent="0.2">
      <c r="C144" s="10"/>
      <c r="D144" s="10"/>
      <c r="AA144" s="87"/>
      <c r="AB144" s="87"/>
      <c r="AC144" s="87"/>
      <c r="AD144" s="87"/>
      <c r="AE144" s="87"/>
      <c r="AG144" s="112"/>
      <c r="AN144" s="87"/>
      <c r="AO144" s="87"/>
      <c r="AP144" s="87"/>
      <c r="AQ144" s="87"/>
      <c r="AR144" s="87"/>
      <c r="AS144" s="87"/>
      <c r="AT144" s="87"/>
      <c r="AU144" s="87"/>
    </row>
    <row r="145" spans="3:47" ht="12.95" customHeight="1" x14ac:dyDescent="0.2">
      <c r="C145" s="10"/>
      <c r="D145" s="10"/>
      <c r="AA145" s="87"/>
      <c r="AB145" s="87"/>
      <c r="AC145" s="87"/>
      <c r="AD145" s="87"/>
      <c r="AE145" s="87"/>
      <c r="AG145" s="112"/>
      <c r="AN145" s="87"/>
      <c r="AO145" s="87"/>
      <c r="AP145" s="87"/>
      <c r="AQ145" s="87"/>
      <c r="AR145" s="87"/>
      <c r="AS145" s="87"/>
      <c r="AT145" s="87"/>
      <c r="AU145" s="87"/>
    </row>
    <row r="146" spans="3:47" ht="12.95" customHeight="1" x14ac:dyDescent="0.2">
      <c r="C146" s="10"/>
      <c r="D146" s="10"/>
      <c r="AA146" s="87"/>
      <c r="AB146" s="87"/>
      <c r="AC146" s="87"/>
      <c r="AD146" s="87"/>
      <c r="AE146" s="87"/>
      <c r="AG146" s="112"/>
      <c r="AN146" s="87"/>
      <c r="AO146" s="87"/>
      <c r="AP146" s="87"/>
      <c r="AQ146" s="87"/>
      <c r="AR146" s="87"/>
      <c r="AS146" s="87"/>
      <c r="AT146" s="87"/>
      <c r="AU146" s="87"/>
    </row>
    <row r="147" spans="3:47" ht="12.95" customHeight="1" x14ac:dyDescent="0.2">
      <c r="C147" s="10"/>
      <c r="D147" s="10"/>
      <c r="AA147" s="87"/>
      <c r="AB147" s="87"/>
      <c r="AC147" s="87"/>
      <c r="AD147" s="87"/>
      <c r="AE147" s="87"/>
      <c r="AG147" s="112"/>
      <c r="AN147" s="87"/>
      <c r="AO147" s="87"/>
      <c r="AP147" s="87"/>
      <c r="AQ147" s="87"/>
      <c r="AR147" s="87"/>
      <c r="AS147" s="87"/>
      <c r="AT147" s="87"/>
      <c r="AU147" s="87"/>
    </row>
    <row r="148" spans="3:47" ht="12.95" customHeight="1" x14ac:dyDescent="0.2">
      <c r="C148" s="10"/>
      <c r="D148" s="10"/>
      <c r="AA148" s="87"/>
      <c r="AB148" s="87"/>
      <c r="AC148" s="87"/>
      <c r="AD148" s="87"/>
      <c r="AE148" s="87"/>
      <c r="AG148" s="112"/>
      <c r="AN148" s="87"/>
      <c r="AO148" s="87"/>
      <c r="AP148" s="87"/>
      <c r="AQ148" s="87"/>
      <c r="AR148" s="87"/>
      <c r="AS148" s="87"/>
      <c r="AT148" s="87"/>
      <c r="AU148" s="87"/>
    </row>
    <row r="149" spans="3:47" ht="12.95" customHeight="1" x14ac:dyDescent="0.2">
      <c r="C149" s="10"/>
      <c r="D149" s="10"/>
      <c r="AA149" s="87"/>
      <c r="AB149" s="87"/>
      <c r="AC149" s="87"/>
      <c r="AD149" s="87"/>
      <c r="AE149" s="87"/>
      <c r="AG149" s="112"/>
      <c r="AN149" s="87"/>
      <c r="AO149" s="87"/>
      <c r="AP149" s="87"/>
      <c r="AQ149" s="87"/>
      <c r="AR149" s="87"/>
      <c r="AS149" s="87"/>
      <c r="AT149" s="87"/>
      <c r="AU149" s="87"/>
    </row>
    <row r="150" spans="3:47" ht="12.95" customHeight="1" x14ac:dyDescent="0.2">
      <c r="C150" s="10"/>
      <c r="D150" s="10"/>
      <c r="AA150" s="87"/>
      <c r="AB150" s="87"/>
      <c r="AC150" s="87"/>
      <c r="AD150" s="87"/>
      <c r="AE150" s="87"/>
      <c r="AG150" s="112"/>
      <c r="AN150" s="87"/>
      <c r="AO150" s="87"/>
      <c r="AP150" s="87"/>
      <c r="AQ150" s="87"/>
      <c r="AR150" s="87"/>
      <c r="AS150" s="87"/>
      <c r="AT150" s="87"/>
      <c r="AU150" s="87"/>
    </row>
    <row r="151" spans="3:47" ht="12.95" customHeight="1" x14ac:dyDescent="0.2">
      <c r="C151" s="10"/>
      <c r="D151" s="10"/>
      <c r="AA151" s="87"/>
      <c r="AB151" s="87"/>
      <c r="AC151" s="87"/>
      <c r="AD151" s="87"/>
      <c r="AE151" s="87"/>
      <c r="AG151" s="112"/>
      <c r="AN151" s="87"/>
      <c r="AO151" s="87"/>
      <c r="AP151" s="87"/>
      <c r="AQ151" s="87"/>
      <c r="AR151" s="87"/>
      <c r="AS151" s="87"/>
      <c r="AT151" s="87"/>
      <c r="AU151" s="87"/>
    </row>
    <row r="152" spans="3:47" ht="12.95" customHeight="1" x14ac:dyDescent="0.2">
      <c r="C152" s="10"/>
      <c r="D152" s="10"/>
      <c r="AA152" s="87"/>
      <c r="AB152" s="87"/>
      <c r="AC152" s="87"/>
      <c r="AD152" s="87"/>
      <c r="AE152" s="87"/>
      <c r="AG152" s="112"/>
      <c r="AN152" s="87"/>
      <c r="AO152" s="87"/>
      <c r="AP152" s="87"/>
      <c r="AQ152" s="87"/>
      <c r="AR152" s="87"/>
      <c r="AS152" s="87"/>
      <c r="AT152" s="87"/>
      <c r="AU152" s="87"/>
    </row>
    <row r="153" spans="3:47" ht="12.95" customHeight="1" x14ac:dyDescent="0.2">
      <c r="C153" s="10"/>
      <c r="D153" s="10"/>
      <c r="AA153" s="87"/>
      <c r="AB153" s="87"/>
      <c r="AC153" s="87"/>
      <c r="AD153" s="87"/>
      <c r="AE153" s="87"/>
      <c r="AG153" s="112"/>
      <c r="AN153" s="87"/>
      <c r="AO153" s="87"/>
      <c r="AP153" s="87"/>
      <c r="AQ153" s="87"/>
      <c r="AR153" s="87"/>
      <c r="AS153" s="87"/>
      <c r="AT153" s="87"/>
      <c r="AU153" s="87"/>
    </row>
    <row r="154" spans="3:47" ht="12.95" customHeight="1" x14ac:dyDescent="0.2">
      <c r="C154" s="10"/>
      <c r="D154" s="10"/>
      <c r="AA154" s="87"/>
      <c r="AB154" s="87"/>
      <c r="AC154" s="87"/>
      <c r="AD154" s="87"/>
      <c r="AE154" s="87"/>
      <c r="AG154" s="112"/>
      <c r="AN154" s="87"/>
      <c r="AO154" s="87"/>
      <c r="AP154" s="87"/>
      <c r="AQ154" s="87"/>
      <c r="AR154" s="87"/>
      <c r="AS154" s="87"/>
      <c r="AT154" s="87"/>
      <c r="AU154" s="87"/>
    </row>
    <row r="155" spans="3:47" ht="12.95" customHeight="1" x14ac:dyDescent="0.2">
      <c r="C155" s="10"/>
      <c r="D155" s="10"/>
      <c r="AA155" s="87"/>
      <c r="AB155" s="87"/>
      <c r="AC155" s="87"/>
      <c r="AD155" s="87"/>
      <c r="AE155" s="87"/>
      <c r="AG155" s="112"/>
      <c r="AN155" s="87"/>
      <c r="AO155" s="87"/>
      <c r="AP155" s="87"/>
      <c r="AQ155" s="87"/>
      <c r="AR155" s="87"/>
      <c r="AS155" s="87"/>
      <c r="AT155" s="87"/>
      <c r="AU155" s="87"/>
    </row>
    <row r="156" spans="3:47" ht="12.95" customHeight="1" x14ac:dyDescent="0.2">
      <c r="C156" s="10"/>
      <c r="D156" s="10"/>
      <c r="AA156" s="87"/>
      <c r="AB156" s="87"/>
      <c r="AC156" s="87"/>
      <c r="AD156" s="87"/>
      <c r="AE156" s="87"/>
      <c r="AG156" s="112"/>
      <c r="AN156" s="87"/>
      <c r="AO156" s="87"/>
      <c r="AP156" s="87"/>
      <c r="AQ156" s="87"/>
      <c r="AR156" s="87"/>
      <c r="AS156" s="87"/>
      <c r="AT156" s="87"/>
      <c r="AU156" s="87"/>
    </row>
    <row r="157" spans="3:47" ht="12.95" customHeight="1" x14ac:dyDescent="0.2">
      <c r="C157" s="10"/>
      <c r="D157" s="10"/>
      <c r="AA157" s="87"/>
      <c r="AB157" s="87"/>
      <c r="AC157" s="87"/>
      <c r="AD157" s="87"/>
      <c r="AE157" s="87"/>
      <c r="AG157" s="112"/>
      <c r="AN157" s="87"/>
      <c r="AO157" s="87"/>
      <c r="AP157" s="87"/>
      <c r="AQ157" s="87"/>
      <c r="AR157" s="87"/>
      <c r="AS157" s="87"/>
      <c r="AT157" s="87"/>
      <c r="AU157" s="87"/>
    </row>
    <row r="158" spans="3:47" ht="12.95" customHeight="1" x14ac:dyDescent="0.2">
      <c r="C158" s="10"/>
      <c r="D158" s="10"/>
      <c r="AA158" s="87"/>
      <c r="AB158" s="87"/>
      <c r="AC158" s="87"/>
      <c r="AD158" s="87"/>
      <c r="AE158" s="87"/>
      <c r="AG158" s="112"/>
      <c r="AN158" s="87"/>
      <c r="AO158" s="87"/>
      <c r="AP158" s="87"/>
      <c r="AQ158" s="87"/>
      <c r="AR158" s="87"/>
      <c r="AS158" s="87"/>
      <c r="AT158" s="87"/>
      <c r="AU158" s="87"/>
    </row>
    <row r="159" spans="3:47" ht="12.95" customHeight="1" x14ac:dyDescent="0.2">
      <c r="C159" s="10"/>
      <c r="D159" s="10"/>
      <c r="AA159" s="87"/>
      <c r="AB159" s="87"/>
      <c r="AC159" s="87"/>
      <c r="AD159" s="87"/>
      <c r="AE159" s="87"/>
      <c r="AG159" s="112"/>
      <c r="AN159" s="87"/>
      <c r="AO159" s="87"/>
      <c r="AP159" s="87"/>
      <c r="AQ159" s="87"/>
      <c r="AR159" s="87"/>
      <c r="AS159" s="87"/>
      <c r="AT159" s="87"/>
      <c r="AU159" s="87"/>
    </row>
    <row r="160" spans="3:47" ht="12.95" customHeight="1" x14ac:dyDescent="0.2">
      <c r="C160" s="10"/>
      <c r="D160" s="10"/>
      <c r="AA160" s="87"/>
      <c r="AB160" s="87"/>
      <c r="AC160" s="87"/>
      <c r="AD160" s="87"/>
      <c r="AE160" s="87"/>
      <c r="AG160" s="112"/>
      <c r="AN160" s="87"/>
      <c r="AO160" s="87"/>
      <c r="AP160" s="87"/>
      <c r="AQ160" s="87"/>
      <c r="AR160" s="87"/>
      <c r="AS160" s="87"/>
      <c r="AT160" s="87"/>
      <c r="AU160" s="87"/>
    </row>
    <row r="161" spans="3:48" ht="12.95" customHeight="1" x14ac:dyDescent="0.2">
      <c r="C161" s="10"/>
      <c r="D161" s="10"/>
      <c r="AA161" s="87"/>
      <c r="AB161" s="87"/>
      <c r="AC161" s="87"/>
      <c r="AD161" s="87"/>
      <c r="AE161" s="87"/>
      <c r="AG161" s="112"/>
      <c r="AN161" s="87"/>
      <c r="AO161" s="87"/>
      <c r="AP161" s="87"/>
      <c r="AQ161" s="87"/>
      <c r="AR161" s="87"/>
      <c r="AS161" s="87"/>
      <c r="AT161" s="87"/>
      <c r="AU161" s="87"/>
    </row>
    <row r="162" spans="3:48" ht="12.95" customHeight="1" x14ac:dyDescent="0.2">
      <c r="C162" s="10"/>
      <c r="D162" s="10"/>
      <c r="AA162" s="87"/>
      <c r="AB162" s="87"/>
      <c r="AC162" s="87"/>
      <c r="AD162" s="87"/>
      <c r="AE162" s="87"/>
      <c r="AG162" s="112"/>
      <c r="AN162" s="87"/>
      <c r="AO162" s="87"/>
      <c r="AP162" s="87"/>
      <c r="AQ162" s="87"/>
      <c r="AR162" s="87"/>
      <c r="AS162" s="87"/>
      <c r="AT162" s="87"/>
      <c r="AU162" s="87"/>
    </row>
    <row r="163" spans="3:48" ht="12.95" customHeight="1" x14ac:dyDescent="0.2">
      <c r="C163" s="10"/>
      <c r="D163" s="10"/>
      <c r="AA163" s="87"/>
      <c r="AB163" s="87"/>
      <c r="AC163" s="87"/>
      <c r="AD163" s="87"/>
      <c r="AE163" s="87"/>
      <c r="AG163" s="112"/>
      <c r="AN163" s="87"/>
      <c r="AO163" s="87"/>
      <c r="AP163" s="87"/>
      <c r="AQ163" s="87"/>
      <c r="AR163" s="87"/>
      <c r="AS163" s="87"/>
      <c r="AT163" s="87"/>
      <c r="AU163" s="87"/>
    </row>
    <row r="164" spans="3:48" ht="12.95" customHeight="1" x14ac:dyDescent="0.2">
      <c r="C164" s="10"/>
      <c r="D164" s="10"/>
      <c r="AA164" s="87"/>
      <c r="AB164" s="87"/>
      <c r="AC164" s="87"/>
      <c r="AD164" s="87"/>
      <c r="AE164" s="87"/>
      <c r="AG164" s="112"/>
      <c r="AN164" s="87"/>
      <c r="AO164" s="87"/>
      <c r="AP164" s="87"/>
      <c r="AQ164" s="87"/>
      <c r="AR164" s="87"/>
      <c r="AS164" s="87"/>
      <c r="AT164" s="87"/>
      <c r="AU164" s="87"/>
    </row>
    <row r="165" spans="3:48" ht="12.95" customHeight="1" x14ac:dyDescent="0.2">
      <c r="C165" s="10"/>
      <c r="D165" s="10"/>
      <c r="AA165" s="87"/>
      <c r="AB165" s="87"/>
      <c r="AC165" s="87"/>
      <c r="AD165" s="87"/>
      <c r="AE165" s="87"/>
      <c r="AG165" s="112"/>
      <c r="AN165" s="87"/>
      <c r="AO165" s="87"/>
      <c r="AP165" s="87"/>
      <c r="AQ165" s="87"/>
      <c r="AR165" s="87"/>
      <c r="AS165" s="87"/>
      <c r="AT165" s="87"/>
      <c r="AU165" s="87"/>
    </row>
    <row r="166" spans="3:48" ht="12.95" customHeight="1" x14ac:dyDescent="0.2">
      <c r="C166" s="10"/>
      <c r="D166" s="10"/>
      <c r="AA166" s="87"/>
      <c r="AB166" s="87"/>
      <c r="AC166" s="87"/>
      <c r="AD166" s="87"/>
      <c r="AE166" s="87"/>
      <c r="AG166" s="112"/>
      <c r="AN166" s="87"/>
      <c r="AO166" s="87"/>
      <c r="AP166" s="87"/>
      <c r="AQ166" s="87"/>
      <c r="AR166" s="87"/>
      <c r="AS166" s="87"/>
      <c r="AT166" s="87"/>
      <c r="AU166" s="87"/>
    </row>
    <row r="167" spans="3:48" ht="12.95" customHeight="1" x14ac:dyDescent="0.2">
      <c r="C167" s="10"/>
      <c r="D167" s="10"/>
      <c r="AA167" s="87"/>
      <c r="AB167" s="87"/>
      <c r="AC167" s="87"/>
      <c r="AD167" s="87"/>
      <c r="AE167" s="87"/>
      <c r="AG167" s="112"/>
      <c r="AN167" s="87"/>
      <c r="AO167" s="87"/>
      <c r="AP167" s="87"/>
      <c r="AQ167" s="87"/>
      <c r="AR167" s="87"/>
      <c r="AS167" s="87"/>
      <c r="AT167" s="87"/>
      <c r="AU167" s="87"/>
    </row>
    <row r="168" spans="3:48" ht="12.95" customHeight="1" x14ac:dyDescent="0.2">
      <c r="C168" s="10"/>
      <c r="D168" s="10"/>
      <c r="AA168" s="87"/>
      <c r="AB168" s="87"/>
      <c r="AC168" s="87"/>
      <c r="AD168" s="87"/>
      <c r="AE168" s="87"/>
      <c r="AG168" s="112"/>
      <c r="AN168" s="87"/>
      <c r="AO168" s="87"/>
      <c r="AP168" s="87"/>
      <c r="AQ168" s="87"/>
      <c r="AR168" s="87"/>
      <c r="AS168" s="87"/>
      <c r="AT168" s="87"/>
      <c r="AU168" s="87"/>
      <c r="AV168" s="87"/>
    </row>
    <row r="169" spans="3:48" ht="12.95" customHeight="1" x14ac:dyDescent="0.2">
      <c r="C169" s="10"/>
      <c r="D169" s="10"/>
      <c r="AA169" s="87"/>
      <c r="AB169" s="87"/>
      <c r="AC169" s="87"/>
      <c r="AD169" s="87"/>
      <c r="AE169" s="87"/>
      <c r="AG169" s="112"/>
      <c r="AN169" s="87"/>
      <c r="AO169" s="87"/>
      <c r="AP169" s="87"/>
      <c r="AQ169" s="87"/>
      <c r="AR169" s="87"/>
      <c r="AS169" s="87"/>
      <c r="AT169" s="87"/>
      <c r="AU169" s="87"/>
    </row>
    <row r="170" spans="3:48" ht="12.95" customHeight="1" x14ac:dyDescent="0.2">
      <c r="C170" s="10"/>
      <c r="D170" s="10"/>
      <c r="AA170" s="87"/>
      <c r="AB170" s="87"/>
      <c r="AC170" s="87"/>
      <c r="AD170" s="87"/>
      <c r="AE170" s="87"/>
      <c r="AG170" s="112"/>
      <c r="AN170" s="87"/>
      <c r="AO170" s="87"/>
      <c r="AP170" s="87"/>
      <c r="AQ170" s="87"/>
      <c r="AR170" s="87"/>
      <c r="AS170" s="87"/>
      <c r="AT170" s="87"/>
      <c r="AU170" s="87"/>
    </row>
    <row r="171" spans="3:48" ht="12.95" customHeight="1" x14ac:dyDescent="0.2">
      <c r="C171" s="10"/>
      <c r="D171" s="10"/>
      <c r="AA171" s="87"/>
      <c r="AB171" s="87"/>
      <c r="AC171" s="87"/>
      <c r="AD171" s="87"/>
      <c r="AE171" s="87"/>
      <c r="AG171" s="112"/>
      <c r="AN171" s="87"/>
      <c r="AO171" s="87"/>
      <c r="AP171" s="87"/>
      <c r="AQ171" s="87"/>
      <c r="AR171" s="87"/>
      <c r="AS171" s="87"/>
      <c r="AT171" s="87"/>
      <c r="AU171" s="87"/>
      <c r="AV171" s="87"/>
    </row>
    <row r="172" spans="3:48" ht="12.95" customHeight="1" x14ac:dyDescent="0.2">
      <c r="C172" s="10"/>
      <c r="D172" s="10"/>
      <c r="AA172" s="87"/>
      <c r="AB172" s="87"/>
      <c r="AC172" s="87"/>
      <c r="AD172" s="87"/>
      <c r="AE172" s="87"/>
      <c r="AG172" s="112"/>
      <c r="AN172" s="87"/>
      <c r="AO172" s="87"/>
      <c r="AP172" s="87"/>
      <c r="AQ172" s="87"/>
      <c r="AR172" s="87"/>
      <c r="AS172" s="87"/>
      <c r="AT172" s="87"/>
      <c r="AU172" s="87"/>
    </row>
    <row r="173" spans="3:48" ht="12.95" customHeight="1" x14ac:dyDescent="0.2">
      <c r="C173" s="10"/>
      <c r="D173" s="10"/>
      <c r="AA173" s="87"/>
      <c r="AB173" s="87"/>
      <c r="AC173" s="87"/>
      <c r="AD173" s="87"/>
      <c r="AE173" s="87"/>
      <c r="AG173" s="112"/>
      <c r="AN173" s="87"/>
      <c r="AO173" s="87"/>
      <c r="AP173" s="87"/>
      <c r="AQ173" s="87"/>
      <c r="AR173" s="87"/>
      <c r="AS173" s="87"/>
      <c r="AT173" s="87"/>
      <c r="AU173" s="87"/>
      <c r="AV173" s="87"/>
    </row>
    <row r="174" spans="3:48" ht="12.95" customHeight="1" x14ac:dyDescent="0.2">
      <c r="C174" s="10"/>
      <c r="D174" s="10"/>
      <c r="AA174" s="87"/>
      <c r="AB174" s="87"/>
      <c r="AC174" s="87"/>
      <c r="AD174" s="87"/>
      <c r="AE174" s="87"/>
      <c r="AG174" s="112"/>
      <c r="AN174" s="87"/>
      <c r="AO174" s="87"/>
      <c r="AP174" s="87"/>
      <c r="AQ174" s="87"/>
      <c r="AR174" s="87"/>
      <c r="AS174" s="87"/>
      <c r="AT174" s="87"/>
      <c r="AU174" s="87"/>
    </row>
    <row r="175" spans="3:48" ht="12.95" customHeight="1" x14ac:dyDescent="0.2">
      <c r="C175" s="10"/>
      <c r="D175" s="10"/>
      <c r="AA175" s="87"/>
      <c r="AB175" s="87"/>
      <c r="AC175" s="87"/>
      <c r="AD175" s="87"/>
      <c r="AE175" s="87"/>
      <c r="AG175" s="112"/>
      <c r="AN175" s="87"/>
      <c r="AO175" s="87"/>
      <c r="AP175" s="87"/>
      <c r="AQ175" s="87"/>
      <c r="AR175" s="87"/>
      <c r="AS175" s="87"/>
      <c r="AT175" s="87"/>
      <c r="AU175" s="87"/>
    </row>
    <row r="176" spans="3:48" ht="12.95" customHeight="1" x14ac:dyDescent="0.2">
      <c r="C176" s="10"/>
      <c r="D176" s="10"/>
      <c r="AA176" s="87"/>
      <c r="AB176" s="87"/>
      <c r="AC176" s="87"/>
      <c r="AD176" s="87"/>
      <c r="AE176" s="87"/>
      <c r="AG176" s="112"/>
      <c r="AN176" s="87"/>
      <c r="AO176" s="87"/>
      <c r="AP176" s="87"/>
      <c r="AQ176" s="87"/>
      <c r="AR176" s="87"/>
      <c r="AS176" s="87"/>
      <c r="AT176" s="87"/>
      <c r="AU176" s="87"/>
    </row>
    <row r="177" spans="3:48" ht="12.95" customHeight="1" x14ac:dyDescent="0.2">
      <c r="C177" s="10"/>
      <c r="D177" s="10"/>
      <c r="AA177" s="87"/>
      <c r="AB177" s="87"/>
      <c r="AC177" s="87"/>
      <c r="AD177" s="87"/>
      <c r="AE177" s="87"/>
      <c r="AG177" s="112"/>
      <c r="AN177" s="87"/>
      <c r="AO177" s="87"/>
      <c r="AP177" s="87"/>
      <c r="AQ177" s="87"/>
      <c r="AR177" s="87"/>
      <c r="AS177" s="87"/>
      <c r="AT177" s="87"/>
      <c r="AU177" s="87"/>
    </row>
    <row r="178" spans="3:48" ht="12.95" customHeight="1" x14ac:dyDescent="0.2">
      <c r="C178" s="10"/>
      <c r="D178" s="10"/>
      <c r="AA178" s="87"/>
      <c r="AB178" s="87"/>
      <c r="AC178" s="87"/>
      <c r="AD178" s="87"/>
      <c r="AE178" s="87"/>
      <c r="AG178" s="112"/>
      <c r="AN178" s="87"/>
      <c r="AO178" s="87"/>
      <c r="AP178" s="87"/>
      <c r="AQ178" s="87"/>
      <c r="AR178" s="87"/>
      <c r="AS178" s="87"/>
      <c r="AT178" s="87"/>
      <c r="AU178" s="87"/>
    </row>
    <row r="179" spans="3:48" ht="12.95" customHeight="1" x14ac:dyDescent="0.2">
      <c r="C179" s="10"/>
      <c r="D179" s="10"/>
      <c r="AA179" s="87"/>
      <c r="AB179" s="87"/>
      <c r="AC179" s="87"/>
      <c r="AD179" s="87"/>
      <c r="AE179" s="87"/>
      <c r="AG179" s="112"/>
      <c r="AN179" s="87"/>
      <c r="AO179" s="87"/>
      <c r="AP179" s="87"/>
      <c r="AQ179" s="87"/>
      <c r="AR179" s="87"/>
      <c r="AS179" s="87"/>
      <c r="AT179" s="87"/>
      <c r="AU179" s="87"/>
    </row>
    <row r="180" spans="3:48" ht="12.95" customHeight="1" x14ac:dyDescent="0.2">
      <c r="C180" s="10"/>
      <c r="D180" s="10"/>
      <c r="AA180" s="87"/>
      <c r="AB180" s="87"/>
      <c r="AC180" s="87"/>
      <c r="AD180" s="87"/>
      <c r="AE180" s="87"/>
      <c r="AG180" s="112"/>
      <c r="AN180" s="87"/>
      <c r="AO180" s="87"/>
      <c r="AP180" s="87"/>
      <c r="AQ180" s="87"/>
      <c r="AR180" s="87"/>
      <c r="AS180" s="87"/>
      <c r="AT180" s="87"/>
      <c r="AU180" s="87"/>
    </row>
    <row r="181" spans="3:48" ht="12.95" customHeight="1" x14ac:dyDescent="0.2">
      <c r="C181" s="10"/>
      <c r="D181" s="10"/>
      <c r="AA181" s="87"/>
      <c r="AB181" s="87"/>
      <c r="AC181" s="87"/>
      <c r="AD181" s="87"/>
      <c r="AE181" s="87"/>
      <c r="AG181" s="112"/>
      <c r="AN181" s="87"/>
      <c r="AO181" s="87"/>
      <c r="AP181" s="87"/>
      <c r="AQ181" s="87"/>
      <c r="AR181" s="87"/>
      <c r="AS181" s="87"/>
      <c r="AT181" s="87"/>
      <c r="AU181" s="87"/>
    </row>
    <row r="182" spans="3:48" ht="12.95" customHeight="1" x14ac:dyDescent="0.2">
      <c r="C182" s="10"/>
      <c r="D182" s="10"/>
      <c r="AA182" s="87"/>
      <c r="AB182" s="87"/>
      <c r="AC182" s="87"/>
      <c r="AD182" s="87"/>
      <c r="AE182" s="87"/>
      <c r="AG182" s="112"/>
      <c r="AN182" s="87"/>
      <c r="AO182" s="87"/>
      <c r="AP182" s="87"/>
      <c r="AQ182" s="87"/>
      <c r="AR182" s="87"/>
      <c r="AS182" s="87"/>
      <c r="AT182" s="87"/>
      <c r="AU182" s="87"/>
      <c r="AV182" s="87"/>
    </row>
    <row r="183" spans="3:48" ht="12.95" customHeight="1" x14ac:dyDescent="0.2">
      <c r="C183" s="10"/>
      <c r="D183" s="10"/>
      <c r="AA183" s="87"/>
      <c r="AB183" s="87"/>
      <c r="AC183" s="87"/>
      <c r="AD183" s="87"/>
      <c r="AE183" s="87"/>
      <c r="AG183" s="112"/>
      <c r="AN183" s="87"/>
      <c r="AO183" s="87"/>
      <c r="AP183" s="87"/>
      <c r="AQ183" s="87"/>
      <c r="AR183" s="87"/>
      <c r="AS183" s="87"/>
      <c r="AT183" s="87"/>
      <c r="AU183" s="87"/>
    </row>
    <row r="184" spans="3:48" ht="12.95" customHeight="1" x14ac:dyDescent="0.2">
      <c r="C184" s="10"/>
      <c r="D184" s="10"/>
      <c r="AA184" s="87"/>
      <c r="AB184" s="87"/>
      <c r="AC184" s="87"/>
      <c r="AD184" s="87"/>
      <c r="AE184" s="87"/>
      <c r="AG184" s="112"/>
      <c r="AN184" s="87"/>
      <c r="AO184" s="87"/>
      <c r="AP184" s="87"/>
      <c r="AQ184" s="87"/>
      <c r="AR184" s="87"/>
      <c r="AS184" s="87"/>
      <c r="AT184" s="87"/>
      <c r="AU184" s="87"/>
    </row>
    <row r="185" spans="3:48" ht="12.95" customHeight="1" x14ac:dyDescent="0.2">
      <c r="C185" s="10"/>
      <c r="D185" s="10"/>
      <c r="AA185" s="87"/>
      <c r="AB185" s="87"/>
      <c r="AC185" s="87"/>
      <c r="AD185" s="87"/>
      <c r="AE185" s="87"/>
      <c r="AG185" s="112"/>
      <c r="AN185" s="87"/>
      <c r="AO185" s="87"/>
      <c r="AP185" s="87"/>
      <c r="AQ185" s="87"/>
      <c r="AR185" s="87"/>
      <c r="AS185" s="87"/>
      <c r="AT185" s="87"/>
      <c r="AU185" s="87"/>
    </row>
    <row r="186" spans="3:48" ht="12.95" customHeight="1" x14ac:dyDescent="0.2">
      <c r="C186" s="10"/>
      <c r="D186" s="10"/>
      <c r="AA186" s="87"/>
      <c r="AB186" s="87"/>
      <c r="AC186" s="87"/>
      <c r="AD186" s="87"/>
      <c r="AE186" s="87"/>
      <c r="AG186" s="112"/>
      <c r="AN186" s="87"/>
      <c r="AO186" s="87"/>
      <c r="AP186" s="87"/>
      <c r="AQ186" s="87"/>
      <c r="AR186" s="87"/>
      <c r="AS186" s="87"/>
      <c r="AT186" s="87"/>
      <c r="AU186" s="87"/>
    </row>
    <row r="187" spans="3:48" ht="12.95" customHeight="1" x14ac:dyDescent="0.2">
      <c r="C187" s="10"/>
      <c r="D187" s="10"/>
      <c r="AA187" s="87"/>
      <c r="AB187" s="87"/>
      <c r="AC187" s="87"/>
      <c r="AD187" s="87"/>
      <c r="AE187" s="87"/>
      <c r="AG187" s="112"/>
      <c r="AN187" s="87"/>
      <c r="AO187" s="87"/>
      <c r="AP187" s="87"/>
      <c r="AQ187" s="87"/>
      <c r="AR187" s="87"/>
      <c r="AS187" s="87"/>
      <c r="AT187" s="87"/>
      <c r="AU187" s="87"/>
    </row>
    <row r="188" spans="3:48" ht="12.95" customHeight="1" x14ac:dyDescent="0.2">
      <c r="C188" s="10"/>
      <c r="D188" s="10"/>
      <c r="AA188" s="87"/>
      <c r="AB188" s="87"/>
      <c r="AC188" s="87"/>
      <c r="AD188" s="87"/>
      <c r="AE188" s="87"/>
      <c r="AG188" s="112"/>
      <c r="AN188" s="87"/>
      <c r="AO188" s="87"/>
      <c r="AP188" s="87"/>
      <c r="AQ188" s="87"/>
      <c r="AR188" s="87"/>
      <c r="AS188" s="87"/>
      <c r="AT188" s="87"/>
      <c r="AU188" s="87"/>
    </row>
    <row r="189" spans="3:48" ht="12.95" customHeight="1" x14ac:dyDescent="0.2">
      <c r="C189" s="10"/>
      <c r="D189" s="10"/>
      <c r="AA189" s="87"/>
      <c r="AB189" s="87"/>
      <c r="AC189" s="87"/>
      <c r="AD189" s="87"/>
      <c r="AE189" s="87"/>
      <c r="AG189" s="112"/>
      <c r="AN189" s="87"/>
      <c r="AO189" s="87"/>
      <c r="AP189" s="87"/>
      <c r="AQ189" s="87"/>
      <c r="AR189" s="87"/>
      <c r="AS189" s="87"/>
      <c r="AT189" s="87"/>
      <c r="AU189" s="87"/>
      <c r="AV189" s="87"/>
    </row>
    <row r="190" spans="3:48" ht="12.95" customHeight="1" x14ac:dyDescent="0.2">
      <c r="C190" s="10"/>
      <c r="D190" s="10"/>
      <c r="AA190" s="87"/>
      <c r="AB190" s="87"/>
      <c r="AC190" s="87"/>
      <c r="AD190" s="87"/>
      <c r="AE190" s="87"/>
      <c r="AG190" s="112"/>
      <c r="AN190" s="87"/>
      <c r="AO190" s="87"/>
      <c r="AP190" s="87"/>
      <c r="AQ190" s="87"/>
      <c r="AR190" s="87"/>
      <c r="AS190" s="87"/>
      <c r="AT190" s="87"/>
      <c r="AU190" s="87"/>
    </row>
    <row r="191" spans="3:48" ht="12.95" customHeight="1" x14ac:dyDescent="0.2">
      <c r="C191" s="10"/>
      <c r="D191" s="10"/>
      <c r="AA191" s="87"/>
      <c r="AB191" s="87"/>
      <c r="AC191" s="87"/>
      <c r="AD191" s="87"/>
      <c r="AE191" s="87"/>
      <c r="AG191" s="112"/>
      <c r="AN191" s="87"/>
      <c r="AO191" s="87"/>
      <c r="AP191" s="87"/>
      <c r="AQ191" s="87"/>
      <c r="AR191" s="87"/>
      <c r="AS191" s="87"/>
      <c r="AT191" s="87"/>
      <c r="AU191" s="87"/>
    </row>
    <row r="192" spans="3:48" ht="12.95" customHeight="1" x14ac:dyDescent="0.2">
      <c r="C192" s="10"/>
      <c r="D192" s="10"/>
      <c r="AA192" s="87"/>
      <c r="AB192" s="87"/>
      <c r="AC192" s="87"/>
      <c r="AD192" s="87"/>
      <c r="AE192" s="87"/>
      <c r="AG192" s="112"/>
      <c r="AN192" s="87"/>
      <c r="AO192" s="87"/>
      <c r="AP192" s="87"/>
      <c r="AQ192" s="87"/>
      <c r="AR192" s="87"/>
      <c r="AS192" s="87"/>
      <c r="AT192" s="87"/>
      <c r="AU192" s="87"/>
      <c r="AV192" s="87"/>
    </row>
    <row r="193" spans="3:48" ht="12.95" customHeight="1" x14ac:dyDescent="0.2">
      <c r="C193" s="10"/>
      <c r="D193" s="10"/>
      <c r="AA193" s="87"/>
      <c r="AB193" s="87"/>
      <c r="AC193" s="87"/>
      <c r="AD193" s="87"/>
      <c r="AE193" s="87"/>
      <c r="AG193" s="112"/>
      <c r="AN193" s="87"/>
      <c r="AO193" s="87"/>
      <c r="AP193" s="87"/>
      <c r="AQ193" s="87"/>
      <c r="AR193" s="87"/>
      <c r="AS193" s="87"/>
      <c r="AT193" s="87"/>
      <c r="AU193" s="87"/>
    </row>
    <row r="194" spans="3:48" ht="12.95" customHeight="1" x14ac:dyDescent="0.2">
      <c r="C194" s="10"/>
      <c r="D194" s="10"/>
      <c r="AA194" s="87"/>
      <c r="AB194" s="87"/>
      <c r="AC194" s="87"/>
      <c r="AD194" s="87"/>
      <c r="AE194" s="87"/>
      <c r="AG194" s="112"/>
      <c r="AN194" s="87"/>
      <c r="AO194" s="87"/>
      <c r="AP194" s="87"/>
      <c r="AQ194" s="87"/>
      <c r="AR194" s="87"/>
      <c r="AS194" s="87"/>
      <c r="AT194" s="87"/>
      <c r="AU194" s="87"/>
    </row>
    <row r="195" spans="3:48" ht="12.95" customHeight="1" x14ac:dyDescent="0.2">
      <c r="C195" s="10"/>
      <c r="D195" s="10"/>
      <c r="AA195" s="87"/>
      <c r="AB195" s="87"/>
      <c r="AC195" s="87"/>
      <c r="AD195" s="87"/>
      <c r="AE195" s="87"/>
      <c r="AG195" s="112"/>
      <c r="AN195" s="87"/>
      <c r="AO195" s="87"/>
      <c r="AP195" s="87"/>
      <c r="AQ195" s="87"/>
      <c r="AR195" s="87"/>
      <c r="AS195" s="87"/>
      <c r="AT195" s="87"/>
      <c r="AU195" s="87"/>
    </row>
    <row r="196" spans="3:48" ht="12.95" customHeight="1" x14ac:dyDescent="0.2">
      <c r="C196" s="10"/>
      <c r="D196" s="10"/>
      <c r="AA196" s="87"/>
      <c r="AB196" s="87"/>
      <c r="AC196" s="87"/>
      <c r="AD196" s="87"/>
      <c r="AE196" s="87"/>
      <c r="AG196" s="112"/>
      <c r="AN196" s="87"/>
      <c r="AO196" s="87"/>
      <c r="AP196" s="87"/>
      <c r="AQ196" s="87"/>
      <c r="AR196" s="87"/>
      <c r="AS196" s="87"/>
      <c r="AT196" s="87"/>
      <c r="AU196" s="87"/>
    </row>
    <row r="197" spans="3:48" ht="12.95" customHeight="1" x14ac:dyDescent="0.2">
      <c r="C197" s="10"/>
      <c r="D197" s="10"/>
      <c r="AA197" s="87"/>
      <c r="AB197" s="87"/>
      <c r="AC197" s="87"/>
      <c r="AD197" s="87"/>
      <c r="AE197" s="87"/>
      <c r="AG197" s="112"/>
      <c r="AN197" s="87"/>
      <c r="AO197" s="87"/>
      <c r="AP197" s="87"/>
      <c r="AQ197" s="87"/>
      <c r="AR197" s="87"/>
      <c r="AS197" s="87"/>
      <c r="AT197" s="87"/>
      <c r="AU197" s="87"/>
    </row>
    <row r="198" spans="3:48" ht="12.95" customHeight="1" x14ac:dyDescent="0.2">
      <c r="C198" s="10"/>
      <c r="D198" s="10"/>
      <c r="AA198" s="87"/>
      <c r="AB198" s="87"/>
      <c r="AC198" s="87"/>
      <c r="AD198" s="87"/>
      <c r="AE198" s="87"/>
      <c r="AG198" s="112"/>
      <c r="AN198" s="87"/>
      <c r="AO198" s="87"/>
      <c r="AP198" s="87"/>
      <c r="AQ198" s="87"/>
      <c r="AR198" s="87"/>
      <c r="AS198" s="87"/>
      <c r="AT198" s="87"/>
      <c r="AU198" s="87"/>
    </row>
    <row r="199" spans="3:48" ht="12.95" customHeight="1" x14ac:dyDescent="0.2">
      <c r="C199" s="10"/>
      <c r="D199" s="10"/>
      <c r="AA199" s="87"/>
      <c r="AB199" s="87"/>
      <c r="AC199" s="87"/>
      <c r="AD199" s="87"/>
      <c r="AE199" s="87"/>
      <c r="AG199" s="112"/>
      <c r="AN199" s="87"/>
      <c r="AO199" s="87"/>
      <c r="AP199" s="87"/>
      <c r="AQ199" s="87"/>
      <c r="AR199" s="87"/>
      <c r="AS199" s="87"/>
      <c r="AT199" s="87"/>
      <c r="AU199" s="87"/>
    </row>
    <row r="200" spans="3:48" ht="12.95" customHeight="1" x14ac:dyDescent="0.2">
      <c r="C200" s="10"/>
      <c r="D200" s="10"/>
      <c r="AA200" s="87"/>
      <c r="AB200" s="87"/>
      <c r="AC200" s="87"/>
      <c r="AD200" s="87"/>
      <c r="AE200" s="87"/>
      <c r="AG200" s="112"/>
      <c r="AN200" s="87"/>
      <c r="AO200" s="87"/>
      <c r="AP200" s="87"/>
      <c r="AQ200" s="87"/>
      <c r="AR200" s="87"/>
      <c r="AS200" s="87"/>
      <c r="AT200" s="87"/>
      <c r="AU200" s="87"/>
    </row>
    <row r="201" spans="3:48" ht="12.95" customHeight="1" x14ac:dyDescent="0.2">
      <c r="C201" s="10"/>
      <c r="D201" s="10"/>
      <c r="AA201" s="87"/>
      <c r="AB201" s="87"/>
      <c r="AC201" s="87"/>
      <c r="AD201" s="87"/>
      <c r="AE201" s="87"/>
      <c r="AG201" s="112"/>
      <c r="AN201" s="87"/>
      <c r="AO201" s="87"/>
      <c r="AP201" s="87"/>
      <c r="AQ201" s="87"/>
      <c r="AR201" s="87"/>
      <c r="AS201" s="87"/>
      <c r="AT201" s="87"/>
      <c r="AU201" s="87"/>
    </row>
    <row r="202" spans="3:48" ht="12.95" customHeight="1" x14ac:dyDescent="0.2">
      <c r="C202" s="10"/>
      <c r="D202" s="10"/>
      <c r="AA202" s="87"/>
      <c r="AB202" s="87"/>
      <c r="AC202" s="87"/>
      <c r="AD202" s="87"/>
      <c r="AE202" s="87"/>
      <c r="AG202" s="112"/>
      <c r="AN202" s="87"/>
      <c r="AO202" s="87"/>
      <c r="AP202" s="87"/>
      <c r="AQ202" s="87"/>
      <c r="AR202" s="87"/>
      <c r="AS202" s="87"/>
      <c r="AT202" s="87"/>
      <c r="AU202" s="87"/>
    </row>
    <row r="203" spans="3:48" ht="12.95" customHeight="1" x14ac:dyDescent="0.2">
      <c r="C203" s="10"/>
      <c r="D203" s="10"/>
      <c r="AA203" s="87"/>
      <c r="AB203" s="87"/>
      <c r="AC203" s="87"/>
      <c r="AD203" s="87"/>
      <c r="AE203" s="87"/>
      <c r="AG203" s="112"/>
      <c r="AN203" s="87"/>
      <c r="AO203" s="87"/>
      <c r="AP203" s="87"/>
      <c r="AQ203" s="87"/>
      <c r="AR203" s="87"/>
      <c r="AS203" s="87"/>
      <c r="AT203" s="87"/>
      <c r="AU203" s="87"/>
    </row>
    <row r="204" spans="3:48" ht="12.95" customHeight="1" x14ac:dyDescent="0.2">
      <c r="C204" s="10"/>
      <c r="D204" s="10"/>
      <c r="AA204" s="87"/>
      <c r="AB204" s="87"/>
      <c r="AC204" s="87"/>
      <c r="AD204" s="87"/>
      <c r="AE204" s="87"/>
      <c r="AG204" s="112"/>
      <c r="AN204" s="87"/>
      <c r="AO204" s="87"/>
      <c r="AP204" s="87"/>
      <c r="AQ204" s="87"/>
      <c r="AR204" s="87"/>
      <c r="AS204" s="87"/>
      <c r="AT204" s="87"/>
      <c r="AU204" s="87"/>
    </row>
    <row r="205" spans="3:48" ht="12.95" customHeight="1" x14ac:dyDescent="0.2">
      <c r="C205" s="10"/>
      <c r="D205" s="10"/>
      <c r="AA205" s="87"/>
      <c r="AB205" s="87"/>
      <c r="AC205" s="87"/>
      <c r="AD205" s="87"/>
      <c r="AE205" s="87"/>
      <c r="AG205" s="112"/>
      <c r="AN205" s="87"/>
      <c r="AO205" s="87"/>
      <c r="AP205" s="87"/>
      <c r="AQ205" s="87"/>
      <c r="AR205" s="87"/>
      <c r="AS205" s="87"/>
      <c r="AT205" s="87"/>
      <c r="AU205" s="87"/>
    </row>
    <row r="206" spans="3:48" ht="12.95" customHeight="1" x14ac:dyDescent="0.2">
      <c r="C206" s="10"/>
      <c r="D206" s="10"/>
      <c r="AA206" s="87"/>
      <c r="AB206" s="87"/>
      <c r="AC206" s="87"/>
      <c r="AD206" s="87"/>
      <c r="AE206" s="87"/>
      <c r="AG206" s="112"/>
      <c r="AN206" s="87"/>
      <c r="AO206" s="87"/>
      <c r="AP206" s="87"/>
      <c r="AQ206" s="87"/>
      <c r="AR206" s="87"/>
      <c r="AS206" s="87"/>
      <c r="AT206" s="87"/>
      <c r="AU206" s="87"/>
      <c r="AV206" s="87"/>
    </row>
    <row r="207" spans="3:48" ht="12.95" customHeight="1" x14ac:dyDescent="0.2">
      <c r="C207" s="10"/>
      <c r="D207" s="10"/>
      <c r="AA207" s="87"/>
      <c r="AB207" s="87"/>
      <c r="AC207" s="87"/>
      <c r="AD207" s="87"/>
      <c r="AE207" s="87"/>
      <c r="AG207" s="112"/>
      <c r="AN207" s="87"/>
      <c r="AO207" s="87"/>
      <c r="AP207" s="87"/>
      <c r="AQ207" s="87"/>
      <c r="AR207" s="87"/>
      <c r="AS207" s="87"/>
      <c r="AT207" s="87"/>
      <c r="AU207" s="87"/>
      <c r="AV207" s="87"/>
    </row>
    <row r="208" spans="3:48" ht="12.95" customHeight="1" x14ac:dyDescent="0.2">
      <c r="C208" s="10"/>
      <c r="D208" s="10"/>
      <c r="AA208" s="87"/>
      <c r="AB208" s="87"/>
      <c r="AC208" s="87"/>
      <c r="AD208" s="87"/>
      <c r="AE208" s="87"/>
      <c r="AG208" s="112"/>
      <c r="AN208" s="87"/>
      <c r="AO208" s="87"/>
      <c r="AP208" s="87"/>
      <c r="AQ208" s="87"/>
      <c r="AR208" s="87"/>
      <c r="AS208" s="87"/>
      <c r="AT208" s="87"/>
      <c r="AU208" s="87"/>
      <c r="AV208" s="87"/>
    </row>
    <row r="209" spans="3:47" ht="12.95" customHeight="1" x14ac:dyDescent="0.2">
      <c r="C209" s="10"/>
      <c r="D209" s="10"/>
      <c r="AA209" s="87"/>
      <c r="AB209" s="87"/>
      <c r="AC209" s="87"/>
      <c r="AD209" s="87"/>
      <c r="AE209" s="87"/>
      <c r="AG209" s="112"/>
      <c r="AN209" s="87"/>
      <c r="AO209" s="87"/>
      <c r="AP209" s="87"/>
      <c r="AQ209" s="87"/>
      <c r="AR209" s="87"/>
      <c r="AS209" s="87"/>
      <c r="AT209" s="87"/>
      <c r="AU209" s="87"/>
    </row>
    <row r="210" spans="3:47" ht="12.95" customHeight="1" x14ac:dyDescent="0.2">
      <c r="C210" s="10"/>
      <c r="D210" s="10"/>
      <c r="AA210" s="87"/>
      <c r="AB210" s="87"/>
      <c r="AC210" s="87"/>
      <c r="AD210" s="87"/>
      <c r="AE210" s="87"/>
      <c r="AG210" s="112"/>
      <c r="AN210" s="87"/>
      <c r="AO210" s="87"/>
      <c r="AP210" s="87"/>
      <c r="AQ210" s="87"/>
      <c r="AR210" s="87"/>
      <c r="AS210" s="87"/>
      <c r="AT210" s="87"/>
      <c r="AU210" s="87"/>
    </row>
    <row r="211" spans="3:47" ht="12.95" customHeight="1" x14ac:dyDescent="0.2">
      <c r="C211" s="10"/>
      <c r="D211" s="10"/>
      <c r="AA211" s="87"/>
      <c r="AB211" s="87"/>
      <c r="AC211" s="87"/>
      <c r="AD211" s="87"/>
      <c r="AE211" s="87"/>
      <c r="AG211" s="112"/>
      <c r="AN211" s="87"/>
      <c r="AO211" s="87"/>
      <c r="AP211" s="87"/>
      <c r="AQ211" s="87"/>
      <c r="AR211" s="87"/>
      <c r="AS211" s="87"/>
      <c r="AT211" s="87"/>
      <c r="AU211" s="87"/>
    </row>
    <row r="212" spans="3:47" ht="12.95" customHeight="1" x14ac:dyDescent="0.2">
      <c r="C212" s="10"/>
      <c r="D212" s="10"/>
      <c r="AA212" s="87"/>
      <c r="AB212" s="87"/>
      <c r="AC212" s="87"/>
      <c r="AD212" s="87"/>
      <c r="AE212" s="87"/>
      <c r="AG212" s="112"/>
      <c r="AN212" s="87"/>
      <c r="AO212" s="87"/>
      <c r="AP212" s="87"/>
      <c r="AQ212" s="87"/>
      <c r="AR212" s="87"/>
      <c r="AS212" s="87"/>
      <c r="AT212" s="87"/>
      <c r="AU212" s="87"/>
    </row>
    <row r="213" spans="3:47" ht="12.95" customHeight="1" x14ac:dyDescent="0.2">
      <c r="C213" s="10"/>
      <c r="D213" s="10"/>
      <c r="AA213" s="87"/>
      <c r="AB213" s="87"/>
      <c r="AC213" s="87"/>
      <c r="AD213" s="87"/>
      <c r="AE213" s="87"/>
      <c r="AG213" s="112"/>
      <c r="AN213" s="87"/>
      <c r="AO213" s="87"/>
      <c r="AP213" s="87"/>
      <c r="AQ213" s="87"/>
      <c r="AR213" s="87"/>
      <c r="AS213" s="87"/>
      <c r="AT213" s="87"/>
      <c r="AU213" s="87"/>
    </row>
    <row r="214" spans="3:47" ht="12.95" customHeight="1" x14ac:dyDescent="0.2">
      <c r="C214" s="10"/>
      <c r="D214" s="10"/>
      <c r="AA214" s="87"/>
      <c r="AB214" s="87"/>
      <c r="AC214" s="87"/>
      <c r="AD214" s="87"/>
      <c r="AE214" s="87"/>
      <c r="AG214" s="112"/>
      <c r="AN214" s="87"/>
      <c r="AO214" s="87"/>
      <c r="AP214" s="87"/>
      <c r="AQ214" s="87"/>
      <c r="AR214" s="87"/>
      <c r="AS214" s="87"/>
      <c r="AT214" s="87"/>
      <c r="AU214" s="87"/>
    </row>
    <row r="215" spans="3:47" ht="12.95" customHeight="1" x14ac:dyDescent="0.2">
      <c r="C215" s="10"/>
      <c r="D215" s="10"/>
      <c r="AA215" s="87"/>
      <c r="AB215" s="87"/>
      <c r="AC215" s="87"/>
      <c r="AD215" s="87"/>
      <c r="AE215" s="87"/>
      <c r="AG215" s="112"/>
      <c r="AN215" s="87"/>
      <c r="AO215" s="87"/>
      <c r="AP215" s="87"/>
      <c r="AQ215" s="87"/>
      <c r="AR215" s="87"/>
      <c r="AS215" s="87"/>
      <c r="AT215" s="87"/>
      <c r="AU215" s="87"/>
    </row>
    <row r="216" spans="3:47" ht="12.95" customHeight="1" x14ac:dyDescent="0.2">
      <c r="C216" s="10"/>
      <c r="D216" s="10"/>
      <c r="AA216" s="87"/>
      <c r="AB216" s="87"/>
      <c r="AC216" s="87"/>
      <c r="AD216" s="87"/>
      <c r="AE216" s="87"/>
      <c r="AG216" s="112"/>
      <c r="AN216" s="87"/>
      <c r="AO216" s="87"/>
      <c r="AP216" s="87"/>
      <c r="AQ216" s="87"/>
      <c r="AR216" s="87"/>
      <c r="AS216" s="87"/>
      <c r="AT216" s="87"/>
      <c r="AU216" s="87"/>
    </row>
    <row r="217" spans="3:47" ht="12.95" customHeight="1" x14ac:dyDescent="0.2">
      <c r="C217" s="10"/>
      <c r="D217" s="10"/>
      <c r="AA217" s="87"/>
      <c r="AB217" s="87"/>
      <c r="AC217" s="87"/>
      <c r="AD217" s="87"/>
      <c r="AE217" s="87"/>
      <c r="AG217" s="112"/>
      <c r="AN217" s="87"/>
      <c r="AO217" s="87"/>
      <c r="AP217" s="87"/>
      <c r="AQ217" s="87"/>
      <c r="AR217" s="87"/>
      <c r="AS217" s="87"/>
      <c r="AT217" s="87"/>
      <c r="AU217" s="87"/>
    </row>
    <row r="218" spans="3:47" ht="12.95" customHeight="1" x14ac:dyDescent="0.2">
      <c r="C218" s="10"/>
      <c r="D218" s="10"/>
      <c r="AA218" s="87"/>
      <c r="AB218" s="87"/>
      <c r="AC218" s="87"/>
      <c r="AD218" s="87"/>
      <c r="AE218" s="87"/>
      <c r="AG218" s="112"/>
      <c r="AN218" s="87"/>
      <c r="AO218" s="87"/>
      <c r="AP218" s="87"/>
      <c r="AQ218" s="87"/>
      <c r="AR218" s="87"/>
      <c r="AS218" s="87"/>
      <c r="AT218" s="87"/>
      <c r="AU218" s="87"/>
    </row>
    <row r="219" spans="3:47" ht="12.95" customHeight="1" x14ac:dyDescent="0.2">
      <c r="C219" s="10"/>
      <c r="D219" s="10"/>
      <c r="AA219" s="87"/>
      <c r="AB219" s="87"/>
      <c r="AC219" s="87"/>
      <c r="AD219" s="87"/>
      <c r="AE219" s="87"/>
      <c r="AG219" s="112"/>
      <c r="AN219" s="87"/>
      <c r="AO219" s="87"/>
      <c r="AP219" s="87"/>
      <c r="AQ219" s="87"/>
      <c r="AR219" s="87"/>
      <c r="AS219" s="87"/>
      <c r="AT219" s="87"/>
      <c r="AU219" s="87"/>
    </row>
    <row r="220" spans="3:47" ht="12.95" customHeight="1" x14ac:dyDescent="0.2">
      <c r="C220" s="10"/>
      <c r="D220" s="10"/>
      <c r="AA220" s="87"/>
      <c r="AB220" s="87"/>
      <c r="AC220" s="87"/>
      <c r="AD220" s="87"/>
      <c r="AE220" s="87"/>
      <c r="AG220" s="112"/>
      <c r="AN220" s="87"/>
      <c r="AO220" s="87"/>
      <c r="AP220" s="87"/>
      <c r="AQ220" s="87"/>
      <c r="AR220" s="87"/>
      <c r="AS220" s="87"/>
      <c r="AT220" s="87"/>
      <c r="AU220" s="87"/>
    </row>
    <row r="221" spans="3:47" ht="12.95" customHeight="1" x14ac:dyDescent="0.2">
      <c r="C221" s="10"/>
      <c r="D221" s="10"/>
      <c r="AA221" s="87"/>
      <c r="AB221" s="87"/>
      <c r="AC221" s="87"/>
      <c r="AD221" s="87"/>
      <c r="AE221" s="87"/>
      <c r="AG221" s="112"/>
      <c r="AN221" s="87"/>
      <c r="AO221" s="87"/>
      <c r="AP221" s="87"/>
      <c r="AQ221" s="87"/>
      <c r="AR221" s="87"/>
      <c r="AS221" s="87"/>
      <c r="AT221" s="87"/>
      <c r="AU221" s="87"/>
    </row>
    <row r="222" spans="3:47" ht="12.95" customHeight="1" x14ac:dyDescent="0.2">
      <c r="C222" s="10"/>
      <c r="D222" s="10"/>
      <c r="AA222" s="87"/>
      <c r="AB222" s="87"/>
      <c r="AC222" s="87"/>
      <c r="AD222" s="87"/>
      <c r="AE222" s="87"/>
      <c r="AG222" s="112"/>
      <c r="AN222" s="87"/>
      <c r="AO222" s="87"/>
      <c r="AP222" s="87"/>
      <c r="AQ222" s="87"/>
      <c r="AR222" s="87"/>
      <c r="AS222" s="87"/>
      <c r="AT222" s="87"/>
      <c r="AU222" s="87"/>
    </row>
    <row r="223" spans="3:47" ht="12.95" customHeight="1" x14ac:dyDescent="0.2">
      <c r="C223" s="10"/>
      <c r="D223" s="10"/>
      <c r="AA223" s="87"/>
      <c r="AB223" s="87"/>
      <c r="AC223" s="87"/>
      <c r="AD223" s="87"/>
      <c r="AE223" s="87"/>
      <c r="AG223" s="112"/>
      <c r="AN223" s="87"/>
      <c r="AO223" s="87"/>
      <c r="AP223" s="87"/>
      <c r="AQ223" s="87"/>
      <c r="AR223" s="87"/>
      <c r="AS223" s="87"/>
      <c r="AT223" s="87"/>
      <c r="AU223" s="87"/>
    </row>
    <row r="224" spans="3:47" ht="12.95" customHeight="1" x14ac:dyDescent="0.2">
      <c r="C224" s="10"/>
      <c r="D224" s="10"/>
      <c r="AA224" s="87"/>
      <c r="AB224" s="87"/>
      <c r="AC224" s="87"/>
      <c r="AD224" s="87"/>
      <c r="AE224" s="87"/>
      <c r="AG224" s="112"/>
      <c r="AN224" s="87"/>
      <c r="AO224" s="87"/>
      <c r="AP224" s="87"/>
      <c r="AQ224" s="87"/>
      <c r="AR224" s="87"/>
      <c r="AS224" s="87"/>
      <c r="AT224" s="87"/>
      <c r="AU224" s="87"/>
    </row>
    <row r="225" spans="3:48" ht="12.95" customHeight="1" x14ac:dyDescent="0.2">
      <c r="C225" s="10"/>
      <c r="D225" s="10"/>
      <c r="AA225" s="87"/>
      <c r="AB225" s="87"/>
      <c r="AC225" s="87"/>
      <c r="AD225" s="87"/>
      <c r="AE225" s="87"/>
      <c r="AG225" s="112"/>
      <c r="AN225" s="87"/>
      <c r="AO225" s="87"/>
      <c r="AP225" s="87"/>
      <c r="AQ225" s="87"/>
      <c r="AR225" s="87"/>
      <c r="AS225" s="87"/>
      <c r="AT225" s="87"/>
      <c r="AU225" s="87"/>
    </row>
    <row r="226" spans="3:48" ht="12.95" customHeight="1" x14ac:dyDescent="0.2">
      <c r="C226" s="10"/>
      <c r="D226" s="10"/>
      <c r="AA226" s="87"/>
      <c r="AB226" s="87"/>
      <c r="AC226" s="87"/>
      <c r="AD226" s="87"/>
      <c r="AE226" s="87"/>
      <c r="AG226" s="112"/>
      <c r="AN226" s="87"/>
      <c r="AO226" s="87"/>
      <c r="AP226" s="87"/>
      <c r="AQ226" s="87"/>
      <c r="AR226" s="87"/>
      <c r="AS226" s="87"/>
      <c r="AT226" s="87"/>
      <c r="AU226" s="87"/>
    </row>
    <row r="227" spans="3:48" ht="12.95" customHeight="1" x14ac:dyDescent="0.2">
      <c r="C227" s="10"/>
      <c r="D227" s="10"/>
      <c r="AA227" s="87"/>
      <c r="AB227" s="87"/>
      <c r="AC227" s="87"/>
      <c r="AD227" s="87"/>
      <c r="AE227" s="87"/>
      <c r="AG227" s="112"/>
      <c r="AN227" s="87"/>
      <c r="AO227" s="87"/>
      <c r="AP227" s="87"/>
      <c r="AQ227" s="87"/>
      <c r="AR227" s="87"/>
      <c r="AS227" s="87"/>
      <c r="AT227" s="87"/>
      <c r="AU227" s="87"/>
    </row>
    <row r="228" spans="3:48" ht="12.95" customHeight="1" x14ac:dyDescent="0.2">
      <c r="C228" s="10"/>
      <c r="D228" s="10"/>
      <c r="AA228" s="87"/>
      <c r="AB228" s="87"/>
      <c r="AC228" s="87"/>
      <c r="AD228" s="87"/>
      <c r="AE228" s="87"/>
      <c r="AG228" s="112"/>
      <c r="AN228" s="87"/>
      <c r="AO228" s="87"/>
      <c r="AP228" s="87"/>
      <c r="AQ228" s="87"/>
      <c r="AR228" s="87"/>
      <c r="AS228" s="87"/>
      <c r="AT228" s="87"/>
      <c r="AU228" s="87"/>
    </row>
    <row r="229" spans="3:48" ht="12.95" customHeight="1" x14ac:dyDescent="0.2">
      <c r="C229" s="10"/>
      <c r="D229" s="10"/>
      <c r="AA229" s="87"/>
      <c r="AB229" s="87"/>
      <c r="AC229" s="87"/>
      <c r="AD229" s="87"/>
      <c r="AE229" s="87"/>
      <c r="AG229" s="112"/>
      <c r="AN229" s="87"/>
      <c r="AO229" s="87"/>
      <c r="AP229" s="87"/>
      <c r="AQ229" s="87"/>
      <c r="AR229" s="87"/>
      <c r="AS229" s="87"/>
      <c r="AT229" s="87"/>
      <c r="AU229" s="87"/>
    </row>
    <row r="230" spans="3:48" ht="12.95" customHeight="1" x14ac:dyDescent="0.2">
      <c r="C230" s="10"/>
      <c r="D230" s="10"/>
      <c r="AA230" s="87"/>
      <c r="AB230" s="87"/>
      <c r="AC230" s="87"/>
      <c r="AD230" s="87"/>
      <c r="AE230" s="87"/>
      <c r="AG230" s="112"/>
      <c r="AN230" s="87"/>
      <c r="AO230" s="87"/>
      <c r="AP230" s="87"/>
      <c r="AQ230" s="87"/>
      <c r="AR230" s="87"/>
      <c r="AS230" s="87"/>
      <c r="AT230" s="87"/>
      <c r="AU230" s="87"/>
      <c r="AV230" s="87"/>
    </row>
    <row r="231" spans="3:48" ht="12.95" customHeight="1" x14ac:dyDescent="0.2">
      <c r="C231" s="10"/>
      <c r="D231" s="10"/>
      <c r="AA231" s="87"/>
      <c r="AB231" s="87"/>
      <c r="AC231" s="87"/>
      <c r="AD231" s="87"/>
      <c r="AE231" s="87"/>
      <c r="AG231" s="112"/>
      <c r="AN231" s="87"/>
      <c r="AO231" s="87"/>
      <c r="AP231" s="87"/>
      <c r="AQ231" s="87"/>
      <c r="AR231" s="87"/>
      <c r="AS231" s="87"/>
      <c r="AT231" s="87"/>
      <c r="AU231" s="87"/>
    </row>
    <row r="232" spans="3:48" ht="12.95" customHeight="1" x14ac:dyDescent="0.2">
      <c r="C232" s="10"/>
      <c r="D232" s="10"/>
      <c r="AA232" s="87"/>
      <c r="AB232" s="87"/>
      <c r="AC232" s="87"/>
      <c r="AD232" s="87"/>
      <c r="AE232" s="87"/>
      <c r="AG232" s="112"/>
      <c r="AN232" s="87"/>
      <c r="AO232" s="87"/>
      <c r="AP232" s="87"/>
      <c r="AQ232" s="87"/>
      <c r="AR232" s="87"/>
      <c r="AS232" s="87"/>
      <c r="AT232" s="87"/>
      <c r="AU232" s="87"/>
    </row>
    <row r="233" spans="3:48" ht="12.95" customHeight="1" x14ac:dyDescent="0.2">
      <c r="C233" s="10"/>
      <c r="D233" s="10"/>
      <c r="AA233" s="87"/>
      <c r="AB233" s="87"/>
      <c r="AC233" s="87"/>
      <c r="AD233" s="87"/>
      <c r="AE233" s="87"/>
      <c r="AG233" s="112"/>
      <c r="AN233" s="87"/>
      <c r="AO233" s="87"/>
      <c r="AP233" s="87"/>
      <c r="AQ233" s="87"/>
      <c r="AR233" s="87"/>
      <c r="AS233" s="87"/>
      <c r="AT233" s="87"/>
      <c r="AU233" s="87"/>
    </row>
    <row r="234" spans="3:48" ht="12.95" customHeight="1" x14ac:dyDescent="0.2">
      <c r="C234" s="10"/>
      <c r="D234" s="10"/>
      <c r="AA234" s="87"/>
      <c r="AB234" s="87"/>
      <c r="AC234" s="87"/>
      <c r="AD234" s="87"/>
      <c r="AE234" s="87"/>
      <c r="AG234" s="112"/>
      <c r="AN234" s="87"/>
      <c r="AO234" s="87"/>
      <c r="AP234" s="87"/>
      <c r="AQ234" s="87"/>
      <c r="AR234" s="87"/>
      <c r="AS234" s="87"/>
      <c r="AT234" s="87"/>
      <c r="AU234" s="87"/>
    </row>
    <row r="235" spans="3:48" ht="12.95" customHeight="1" x14ac:dyDescent="0.2">
      <c r="C235" s="10"/>
      <c r="D235" s="10"/>
      <c r="AA235" s="87"/>
      <c r="AB235" s="87"/>
      <c r="AC235" s="87"/>
      <c r="AD235" s="87"/>
      <c r="AE235" s="87"/>
      <c r="AG235" s="112"/>
      <c r="AN235" s="87"/>
      <c r="AO235" s="87"/>
      <c r="AP235" s="87"/>
      <c r="AQ235" s="87"/>
      <c r="AR235" s="87"/>
      <c r="AS235" s="87"/>
      <c r="AT235" s="87"/>
      <c r="AU235" s="87"/>
    </row>
    <row r="236" spans="3:48" ht="12.95" customHeight="1" x14ac:dyDescent="0.2">
      <c r="C236" s="10"/>
      <c r="D236" s="10"/>
      <c r="AA236" s="87"/>
      <c r="AB236" s="87"/>
      <c r="AC236" s="87"/>
      <c r="AD236" s="87"/>
      <c r="AE236" s="87"/>
      <c r="AG236" s="112"/>
      <c r="AN236" s="87"/>
      <c r="AO236" s="87"/>
      <c r="AP236" s="87"/>
      <c r="AQ236" s="87"/>
      <c r="AR236" s="87"/>
      <c r="AS236" s="87"/>
      <c r="AT236" s="87"/>
      <c r="AU236" s="87"/>
    </row>
    <row r="237" spans="3:48" ht="12.95" customHeight="1" x14ac:dyDescent="0.2">
      <c r="C237" s="10"/>
      <c r="D237" s="10"/>
      <c r="AA237" s="87"/>
      <c r="AB237" s="87"/>
      <c r="AC237" s="87"/>
      <c r="AD237" s="87"/>
      <c r="AE237" s="87"/>
      <c r="AG237" s="112"/>
      <c r="AN237" s="87"/>
      <c r="AO237" s="87"/>
      <c r="AP237" s="87"/>
      <c r="AQ237" s="87"/>
      <c r="AR237" s="87"/>
      <c r="AS237" s="87"/>
      <c r="AT237" s="87"/>
      <c r="AU237" s="87"/>
    </row>
    <row r="238" spans="3:48" ht="12.95" customHeight="1" x14ac:dyDescent="0.2">
      <c r="C238" s="10"/>
      <c r="D238" s="10"/>
      <c r="AA238" s="87"/>
      <c r="AB238" s="87"/>
      <c r="AC238" s="87"/>
      <c r="AD238" s="87"/>
      <c r="AE238" s="87"/>
      <c r="AG238" s="112"/>
      <c r="AN238" s="87"/>
      <c r="AO238" s="87"/>
      <c r="AP238" s="87"/>
      <c r="AQ238" s="87"/>
      <c r="AR238" s="87"/>
      <c r="AS238" s="87"/>
      <c r="AT238" s="87"/>
      <c r="AU238" s="87"/>
    </row>
    <row r="239" spans="3:48" ht="12.95" customHeight="1" x14ac:dyDescent="0.2">
      <c r="C239" s="10"/>
      <c r="D239" s="10"/>
      <c r="AA239" s="87"/>
      <c r="AB239" s="87"/>
      <c r="AC239" s="87"/>
      <c r="AD239" s="87"/>
      <c r="AE239" s="87"/>
      <c r="AG239" s="112"/>
      <c r="AN239" s="87"/>
      <c r="AO239" s="87"/>
      <c r="AP239" s="87"/>
      <c r="AQ239" s="87"/>
      <c r="AR239" s="87"/>
      <c r="AS239" s="87"/>
      <c r="AT239" s="87"/>
      <c r="AU239" s="87"/>
    </row>
    <row r="240" spans="3:48" ht="12.95" customHeight="1" x14ac:dyDescent="0.2">
      <c r="C240" s="10"/>
      <c r="D240" s="10"/>
      <c r="AA240" s="87"/>
      <c r="AB240" s="87"/>
      <c r="AC240" s="87"/>
      <c r="AD240" s="87"/>
      <c r="AE240" s="87"/>
      <c r="AG240" s="112"/>
      <c r="AN240" s="87"/>
      <c r="AO240" s="87"/>
      <c r="AP240" s="87"/>
      <c r="AQ240" s="87"/>
      <c r="AR240" s="87"/>
      <c r="AS240" s="87"/>
      <c r="AT240" s="87"/>
      <c r="AU240" s="87"/>
    </row>
    <row r="241" spans="3:48" ht="12.95" customHeight="1" x14ac:dyDescent="0.2">
      <c r="C241" s="10"/>
      <c r="D241" s="10"/>
      <c r="AA241" s="87"/>
      <c r="AB241" s="87"/>
      <c r="AC241" s="87"/>
      <c r="AD241" s="87"/>
      <c r="AE241" s="87"/>
      <c r="AG241" s="112"/>
      <c r="AN241" s="87"/>
      <c r="AO241" s="87"/>
      <c r="AP241" s="87"/>
      <c r="AQ241" s="87"/>
      <c r="AR241" s="87"/>
      <c r="AS241" s="87"/>
      <c r="AT241" s="87"/>
      <c r="AU241" s="87"/>
    </row>
    <row r="242" spans="3:48" ht="12.95" customHeight="1" x14ac:dyDescent="0.2">
      <c r="C242" s="10"/>
      <c r="D242" s="10"/>
      <c r="AA242" s="87"/>
      <c r="AB242" s="87"/>
      <c r="AC242" s="87"/>
      <c r="AD242" s="87"/>
      <c r="AE242" s="87"/>
      <c r="AG242" s="112"/>
      <c r="AN242" s="87"/>
      <c r="AO242" s="87"/>
      <c r="AP242" s="87"/>
      <c r="AQ242" s="87"/>
      <c r="AR242" s="87"/>
      <c r="AS242" s="87"/>
      <c r="AT242" s="87"/>
      <c r="AU242" s="87"/>
    </row>
    <row r="243" spans="3:48" ht="12.95" customHeight="1" x14ac:dyDescent="0.2">
      <c r="C243" s="10"/>
      <c r="D243" s="10"/>
      <c r="AA243" s="87"/>
      <c r="AB243" s="87"/>
      <c r="AC243" s="87"/>
      <c r="AD243" s="87"/>
      <c r="AE243" s="87"/>
      <c r="AG243" s="112"/>
      <c r="AN243" s="87"/>
      <c r="AO243" s="87"/>
      <c r="AP243" s="87"/>
      <c r="AQ243" s="87"/>
      <c r="AR243" s="87"/>
      <c r="AS243" s="87"/>
      <c r="AT243" s="87"/>
      <c r="AU243" s="87"/>
    </row>
    <row r="244" spans="3:48" ht="12.95" customHeight="1" x14ac:dyDescent="0.2">
      <c r="C244" s="10"/>
      <c r="D244" s="10"/>
      <c r="AA244" s="87"/>
      <c r="AB244" s="87"/>
      <c r="AC244" s="87"/>
      <c r="AD244" s="87"/>
      <c r="AE244" s="87"/>
      <c r="AG244" s="112"/>
      <c r="AN244" s="87"/>
      <c r="AO244" s="87"/>
      <c r="AP244" s="87"/>
      <c r="AQ244" s="87"/>
      <c r="AR244" s="87"/>
      <c r="AS244" s="87"/>
      <c r="AT244" s="87"/>
      <c r="AU244" s="87"/>
    </row>
    <row r="245" spans="3:48" ht="12.95" customHeight="1" x14ac:dyDescent="0.2">
      <c r="C245" s="10"/>
      <c r="D245" s="10"/>
      <c r="AA245" s="87"/>
      <c r="AB245" s="87"/>
      <c r="AC245" s="87"/>
      <c r="AD245" s="87"/>
      <c r="AE245" s="87"/>
      <c r="AG245" s="112"/>
      <c r="AN245" s="87"/>
      <c r="AO245" s="87"/>
      <c r="AP245" s="87"/>
      <c r="AQ245" s="87"/>
      <c r="AR245" s="87"/>
      <c r="AS245" s="87"/>
      <c r="AT245" s="87"/>
      <c r="AU245" s="87"/>
    </row>
    <row r="246" spans="3:48" ht="12.95" customHeight="1" x14ac:dyDescent="0.2">
      <c r="C246" s="10"/>
      <c r="D246" s="10"/>
      <c r="AA246" s="87"/>
      <c r="AB246" s="87"/>
      <c r="AC246" s="87"/>
      <c r="AD246" s="87"/>
      <c r="AE246" s="87"/>
      <c r="AG246" s="112"/>
      <c r="AN246" s="87"/>
      <c r="AO246" s="87"/>
      <c r="AP246" s="87"/>
      <c r="AQ246" s="87"/>
      <c r="AR246" s="87"/>
      <c r="AS246" s="87"/>
      <c r="AT246" s="87"/>
      <c r="AU246" s="87"/>
    </row>
    <row r="247" spans="3:48" ht="12.95" customHeight="1" x14ac:dyDescent="0.2">
      <c r="C247" s="10"/>
      <c r="D247" s="10"/>
      <c r="AA247" s="87"/>
      <c r="AB247" s="87"/>
      <c r="AC247" s="87"/>
      <c r="AD247" s="87"/>
      <c r="AE247" s="87"/>
      <c r="AG247" s="112"/>
      <c r="AN247" s="87"/>
      <c r="AO247" s="87"/>
      <c r="AP247" s="87"/>
      <c r="AQ247" s="87"/>
      <c r="AR247" s="87"/>
      <c r="AS247" s="87"/>
      <c r="AT247" s="87"/>
      <c r="AU247" s="87"/>
    </row>
    <row r="248" spans="3:48" ht="12.95" customHeight="1" x14ac:dyDescent="0.2">
      <c r="C248" s="10"/>
      <c r="D248" s="10"/>
      <c r="AA248" s="87"/>
      <c r="AB248" s="87"/>
      <c r="AC248" s="87"/>
      <c r="AD248" s="87"/>
      <c r="AE248" s="87"/>
      <c r="AG248" s="112"/>
      <c r="AN248" s="87"/>
      <c r="AO248" s="87"/>
      <c r="AP248" s="87"/>
      <c r="AQ248" s="87"/>
      <c r="AR248" s="87"/>
      <c r="AS248" s="87"/>
      <c r="AT248" s="87"/>
      <c r="AU248" s="87"/>
    </row>
    <row r="249" spans="3:48" ht="12.95" customHeight="1" x14ac:dyDescent="0.2">
      <c r="C249" s="10"/>
      <c r="D249" s="10"/>
      <c r="AA249" s="87"/>
      <c r="AB249" s="87"/>
      <c r="AC249" s="87"/>
      <c r="AD249" s="87"/>
      <c r="AE249" s="87"/>
      <c r="AG249" s="112"/>
      <c r="AN249" s="87"/>
      <c r="AO249" s="87"/>
      <c r="AP249" s="87"/>
      <c r="AQ249" s="87"/>
      <c r="AR249" s="87"/>
      <c r="AS249" s="87"/>
      <c r="AT249" s="87"/>
      <c r="AU249" s="87"/>
    </row>
    <row r="250" spans="3:48" ht="12.95" customHeight="1" x14ac:dyDescent="0.2">
      <c r="C250" s="10"/>
      <c r="D250" s="10"/>
      <c r="AA250" s="87"/>
      <c r="AB250" s="87"/>
      <c r="AC250" s="87"/>
      <c r="AD250" s="87"/>
      <c r="AE250" s="87"/>
      <c r="AG250" s="112"/>
      <c r="AN250" s="87"/>
      <c r="AO250" s="87"/>
      <c r="AP250" s="87"/>
      <c r="AQ250" s="87"/>
      <c r="AR250" s="87"/>
      <c r="AS250" s="87"/>
      <c r="AT250" s="87"/>
      <c r="AU250" s="87"/>
    </row>
    <row r="251" spans="3:48" ht="12.95" customHeight="1" x14ac:dyDescent="0.2">
      <c r="C251" s="10"/>
      <c r="D251" s="10"/>
      <c r="AA251" s="87"/>
      <c r="AB251" s="87"/>
      <c r="AC251" s="87"/>
      <c r="AD251" s="87"/>
      <c r="AE251" s="87"/>
      <c r="AG251" s="112"/>
      <c r="AN251" s="87"/>
      <c r="AO251" s="87"/>
      <c r="AP251" s="87"/>
      <c r="AQ251" s="87"/>
      <c r="AR251" s="87"/>
      <c r="AS251" s="87"/>
      <c r="AT251" s="87"/>
      <c r="AU251" s="87"/>
      <c r="AV251" s="87"/>
    </row>
    <row r="252" spans="3:48" ht="12.95" customHeight="1" x14ac:dyDescent="0.2">
      <c r="C252" s="10"/>
      <c r="D252" s="10"/>
      <c r="AA252" s="87"/>
      <c r="AB252" s="87"/>
      <c r="AC252" s="87"/>
      <c r="AD252" s="87"/>
      <c r="AE252" s="87"/>
      <c r="AG252" s="112"/>
      <c r="AN252" s="87"/>
      <c r="AO252" s="87"/>
      <c r="AP252" s="87"/>
      <c r="AQ252" s="87"/>
      <c r="AR252" s="87"/>
      <c r="AS252" s="87"/>
      <c r="AT252" s="87"/>
      <c r="AU252" s="87"/>
    </row>
    <row r="253" spans="3:48" ht="12.95" customHeight="1" x14ac:dyDescent="0.2">
      <c r="C253" s="10"/>
      <c r="D253" s="10"/>
      <c r="AA253" s="87"/>
      <c r="AB253" s="87"/>
      <c r="AC253" s="87"/>
      <c r="AD253" s="87"/>
      <c r="AE253" s="87"/>
      <c r="AG253" s="112"/>
      <c r="AN253" s="87"/>
      <c r="AO253" s="87"/>
      <c r="AP253" s="87"/>
      <c r="AQ253" s="87"/>
      <c r="AR253" s="87"/>
      <c r="AS253" s="87"/>
      <c r="AT253" s="87"/>
      <c r="AU253" s="87"/>
      <c r="AV253" s="87"/>
    </row>
    <row r="254" spans="3:48" ht="12.95" customHeight="1" x14ac:dyDescent="0.2">
      <c r="C254" s="10"/>
      <c r="D254" s="10"/>
      <c r="AA254" s="87"/>
      <c r="AB254" s="87"/>
      <c r="AC254" s="87"/>
      <c r="AD254" s="87"/>
      <c r="AE254" s="87"/>
      <c r="AG254" s="112"/>
      <c r="AN254" s="87"/>
      <c r="AO254" s="87"/>
      <c r="AP254" s="87"/>
      <c r="AQ254" s="87"/>
      <c r="AR254" s="87"/>
      <c r="AS254" s="87"/>
      <c r="AT254" s="87"/>
      <c r="AU254" s="87"/>
    </row>
    <row r="255" spans="3:48" ht="12.95" customHeight="1" x14ac:dyDescent="0.2">
      <c r="C255" s="10"/>
      <c r="D255" s="10"/>
      <c r="AA255" s="87"/>
      <c r="AB255" s="87"/>
      <c r="AC255" s="87"/>
      <c r="AD255" s="87"/>
      <c r="AE255" s="87"/>
      <c r="AG255" s="112"/>
      <c r="AN255" s="87"/>
      <c r="AO255" s="87"/>
      <c r="AP255" s="87"/>
      <c r="AQ255" s="87"/>
      <c r="AR255" s="87"/>
      <c r="AS255" s="87"/>
      <c r="AT255" s="87"/>
      <c r="AU255" s="87"/>
      <c r="AV255" s="87"/>
    </row>
    <row r="256" spans="3:48" ht="12.95" customHeight="1" x14ac:dyDescent="0.2">
      <c r="C256" s="10"/>
      <c r="D256" s="10"/>
      <c r="AA256" s="87"/>
      <c r="AB256" s="87"/>
      <c r="AC256" s="87"/>
      <c r="AD256" s="87"/>
      <c r="AE256" s="87"/>
      <c r="AG256" s="112"/>
      <c r="AN256" s="87"/>
      <c r="AO256" s="87"/>
      <c r="AP256" s="87"/>
      <c r="AQ256" s="87"/>
      <c r="AR256" s="87"/>
      <c r="AS256" s="87"/>
      <c r="AT256" s="87"/>
      <c r="AU256" s="87"/>
      <c r="AV256" s="87"/>
    </row>
    <row r="257" spans="3:48" ht="12.95" customHeight="1" x14ac:dyDescent="0.2">
      <c r="C257" s="10"/>
      <c r="D257" s="10"/>
      <c r="AA257" s="87"/>
      <c r="AB257" s="87"/>
      <c r="AC257" s="87"/>
      <c r="AD257" s="87"/>
      <c r="AE257" s="87"/>
      <c r="AG257" s="112"/>
      <c r="AN257" s="87"/>
      <c r="AO257" s="87"/>
      <c r="AP257" s="87"/>
      <c r="AQ257" s="87"/>
      <c r="AR257" s="87"/>
      <c r="AS257" s="87"/>
      <c r="AT257" s="87"/>
      <c r="AU257" s="87"/>
    </row>
    <row r="258" spans="3:48" ht="12.95" customHeight="1" x14ac:dyDescent="0.2">
      <c r="C258" s="10"/>
      <c r="D258" s="10"/>
      <c r="AA258" s="87"/>
      <c r="AB258" s="87"/>
      <c r="AC258" s="87"/>
      <c r="AD258" s="87"/>
      <c r="AE258" s="87"/>
      <c r="AG258" s="112"/>
      <c r="AN258" s="87"/>
      <c r="AO258" s="87"/>
      <c r="AP258" s="87"/>
      <c r="AQ258" s="87"/>
      <c r="AR258" s="87"/>
      <c r="AS258" s="87"/>
      <c r="AT258" s="87"/>
      <c r="AU258" s="87"/>
      <c r="AV258" s="87"/>
    </row>
    <row r="259" spans="3:48" ht="12.95" customHeight="1" x14ac:dyDescent="0.2">
      <c r="C259" s="10"/>
      <c r="D259" s="10"/>
      <c r="AA259" s="87"/>
      <c r="AB259" s="87"/>
      <c r="AC259" s="87"/>
      <c r="AD259" s="87"/>
      <c r="AE259" s="87"/>
      <c r="AG259" s="112"/>
      <c r="AN259" s="87"/>
      <c r="AO259" s="87"/>
      <c r="AP259" s="87"/>
      <c r="AQ259" s="87"/>
      <c r="AR259" s="87"/>
      <c r="AS259" s="87"/>
      <c r="AT259" s="87"/>
      <c r="AU259" s="87"/>
      <c r="AV259" s="87"/>
    </row>
    <row r="260" spans="3:48" ht="12.95" customHeight="1" x14ac:dyDescent="0.2">
      <c r="C260" s="10"/>
      <c r="D260" s="10"/>
      <c r="AA260" s="87"/>
      <c r="AB260" s="87"/>
      <c r="AC260" s="87"/>
      <c r="AD260" s="87"/>
      <c r="AE260" s="87"/>
      <c r="AG260" s="112"/>
      <c r="AN260" s="87"/>
      <c r="AO260" s="87"/>
      <c r="AP260" s="87"/>
      <c r="AQ260" s="87"/>
      <c r="AR260" s="87"/>
      <c r="AS260" s="87"/>
      <c r="AT260" s="87"/>
      <c r="AU260" s="87"/>
    </row>
    <row r="261" spans="3:48" x14ac:dyDescent="0.2">
      <c r="C261" s="10"/>
      <c r="D261" s="10"/>
      <c r="AA261" s="87"/>
      <c r="AB261" s="87"/>
      <c r="AC261" s="87"/>
      <c r="AD261" s="87"/>
      <c r="AE261" s="87"/>
      <c r="AG261" s="112"/>
      <c r="AN261" s="87"/>
      <c r="AO261" s="87"/>
      <c r="AP261" s="87"/>
      <c r="AQ261" s="87"/>
      <c r="AR261" s="87"/>
      <c r="AS261" s="87"/>
      <c r="AT261" s="87"/>
      <c r="AU261" s="87"/>
      <c r="AV261" s="87"/>
    </row>
    <row r="262" spans="3:48" x14ac:dyDescent="0.2">
      <c r="C262" s="10"/>
      <c r="D262" s="10"/>
      <c r="AA262" s="87"/>
      <c r="AB262" s="87"/>
      <c r="AC262" s="87"/>
      <c r="AD262" s="87"/>
      <c r="AE262" s="87"/>
      <c r="AG262" s="112"/>
      <c r="AN262" s="87"/>
      <c r="AO262" s="87"/>
      <c r="AP262" s="87"/>
      <c r="AQ262" s="87"/>
      <c r="AR262" s="87"/>
      <c r="AS262" s="87"/>
      <c r="AT262" s="87"/>
      <c r="AU262" s="87"/>
      <c r="AV262" s="87"/>
    </row>
    <row r="263" spans="3:48" x14ac:dyDescent="0.2">
      <c r="C263" s="10"/>
      <c r="D263" s="10"/>
      <c r="AA263" s="87"/>
      <c r="AB263" s="87"/>
      <c r="AC263" s="87"/>
      <c r="AD263" s="87"/>
      <c r="AE263" s="87"/>
      <c r="AG263" s="112"/>
      <c r="AN263" s="87"/>
      <c r="AO263" s="87"/>
      <c r="AP263" s="87"/>
      <c r="AQ263" s="87"/>
      <c r="AR263" s="87"/>
      <c r="AS263" s="87"/>
      <c r="AT263" s="87"/>
      <c r="AU263" s="87"/>
      <c r="AV263" s="87"/>
    </row>
    <row r="264" spans="3:48" x14ac:dyDescent="0.2">
      <c r="C264" s="10"/>
      <c r="D264" s="10"/>
      <c r="AA264" s="87"/>
      <c r="AB264" s="87"/>
      <c r="AC264" s="87"/>
      <c r="AD264" s="87"/>
      <c r="AE264" s="87"/>
      <c r="AG264" s="112"/>
      <c r="AN264" s="87"/>
      <c r="AO264" s="87"/>
      <c r="AP264" s="87"/>
      <c r="AQ264" s="87"/>
      <c r="AR264" s="87"/>
      <c r="AS264" s="87"/>
      <c r="AT264" s="87"/>
      <c r="AU264" s="87"/>
      <c r="AV264" s="87"/>
    </row>
    <row r="265" spans="3:48" x14ac:dyDescent="0.2">
      <c r="C265" s="10"/>
      <c r="D265" s="10"/>
      <c r="AA265" s="87"/>
      <c r="AB265" s="87"/>
      <c r="AC265" s="87"/>
      <c r="AD265" s="87"/>
      <c r="AE265" s="87"/>
      <c r="AG265" s="112"/>
      <c r="AN265" s="87"/>
      <c r="AO265" s="87"/>
      <c r="AP265" s="87"/>
      <c r="AQ265" s="87"/>
      <c r="AR265" s="87"/>
      <c r="AS265" s="87"/>
      <c r="AT265" s="87"/>
      <c r="AU265" s="87"/>
    </row>
    <row r="266" spans="3:48" x14ac:dyDescent="0.2">
      <c r="C266" s="10"/>
      <c r="D266" s="10"/>
      <c r="AA266" s="87"/>
      <c r="AB266" s="87"/>
      <c r="AC266" s="87"/>
      <c r="AD266" s="87"/>
      <c r="AE266" s="87"/>
      <c r="AG266" s="112"/>
      <c r="AN266" s="87"/>
      <c r="AO266" s="87"/>
      <c r="AP266" s="87"/>
      <c r="AQ266" s="87"/>
      <c r="AR266" s="87"/>
      <c r="AS266" s="87"/>
      <c r="AT266" s="87"/>
      <c r="AU266" s="87"/>
      <c r="AV266" s="87"/>
    </row>
    <row r="267" spans="3:48" x14ac:dyDescent="0.2">
      <c r="C267" s="10"/>
      <c r="D267" s="10"/>
      <c r="AA267" s="87"/>
      <c r="AB267" s="87"/>
      <c r="AC267" s="87"/>
      <c r="AD267" s="87"/>
      <c r="AE267" s="87"/>
      <c r="AG267" s="112"/>
      <c r="AN267" s="87"/>
      <c r="AO267" s="87"/>
      <c r="AP267" s="87"/>
      <c r="AQ267" s="87"/>
      <c r="AR267" s="87"/>
      <c r="AS267" s="87"/>
      <c r="AT267" s="87"/>
      <c r="AU267" s="87"/>
    </row>
    <row r="268" spans="3:48" x14ac:dyDescent="0.2">
      <c r="C268" s="10"/>
      <c r="D268" s="10"/>
      <c r="AA268" s="87"/>
      <c r="AB268" s="87"/>
      <c r="AC268" s="87"/>
      <c r="AD268" s="87"/>
      <c r="AE268" s="87"/>
      <c r="AG268" s="112"/>
      <c r="AN268" s="87"/>
      <c r="AO268" s="87"/>
      <c r="AP268" s="87"/>
      <c r="AQ268" s="87"/>
      <c r="AR268" s="87"/>
      <c r="AS268" s="87"/>
      <c r="AT268" s="87"/>
      <c r="AU268" s="87"/>
    </row>
    <row r="269" spans="3:48" x14ac:dyDescent="0.2">
      <c r="C269" s="10"/>
      <c r="D269" s="10"/>
      <c r="AA269" s="87"/>
      <c r="AB269" s="87"/>
      <c r="AC269" s="87"/>
      <c r="AD269" s="87"/>
      <c r="AE269" s="87"/>
      <c r="AG269" s="112"/>
      <c r="AN269" s="87"/>
      <c r="AO269" s="87"/>
      <c r="AP269" s="87"/>
      <c r="AQ269" s="87"/>
      <c r="AR269" s="87"/>
      <c r="AS269" s="87"/>
      <c r="AT269" s="87"/>
      <c r="AU269" s="87"/>
    </row>
    <row r="270" spans="3:48" x14ac:dyDescent="0.2">
      <c r="C270" s="10"/>
      <c r="D270" s="10"/>
      <c r="AA270" s="87"/>
      <c r="AB270" s="87"/>
      <c r="AC270" s="87"/>
      <c r="AD270" s="87"/>
      <c r="AE270" s="87"/>
      <c r="AG270" s="112"/>
      <c r="AN270" s="87"/>
      <c r="AO270" s="87"/>
      <c r="AP270" s="87"/>
      <c r="AQ270" s="87"/>
      <c r="AR270" s="87"/>
      <c r="AS270" s="87"/>
      <c r="AT270" s="87"/>
      <c r="AU270" s="87"/>
    </row>
    <row r="271" spans="3:48" x14ac:dyDescent="0.2">
      <c r="C271" s="10"/>
      <c r="D271" s="10"/>
      <c r="AA271" s="87"/>
      <c r="AB271" s="87"/>
      <c r="AC271" s="87"/>
      <c r="AD271" s="87"/>
      <c r="AE271" s="87"/>
      <c r="AG271" s="112"/>
      <c r="AN271" s="87"/>
      <c r="AO271" s="87"/>
      <c r="AP271" s="87"/>
      <c r="AQ271" s="87"/>
      <c r="AR271" s="87"/>
      <c r="AS271" s="87"/>
      <c r="AT271" s="87"/>
      <c r="AU271" s="87"/>
    </row>
    <row r="272" spans="3:48" x14ac:dyDescent="0.2">
      <c r="C272" s="10"/>
      <c r="D272" s="10"/>
      <c r="AA272" s="87"/>
      <c r="AB272" s="87"/>
      <c r="AC272" s="87"/>
      <c r="AD272" s="87"/>
      <c r="AE272" s="87"/>
      <c r="AG272" s="112"/>
      <c r="AN272" s="87"/>
      <c r="AO272" s="87"/>
      <c r="AP272" s="87"/>
      <c r="AQ272" s="87"/>
      <c r="AR272" s="87"/>
      <c r="AS272" s="87"/>
      <c r="AT272" s="87"/>
      <c r="AU272" s="87"/>
    </row>
    <row r="273" spans="3:48" x14ac:dyDescent="0.2">
      <c r="C273" s="10"/>
      <c r="D273" s="10"/>
      <c r="AA273" s="87"/>
      <c r="AB273" s="87"/>
      <c r="AC273" s="87"/>
      <c r="AD273" s="87"/>
      <c r="AE273" s="87"/>
      <c r="AG273" s="112"/>
      <c r="AN273" s="87"/>
      <c r="AO273" s="87"/>
      <c r="AP273" s="87"/>
      <c r="AQ273" s="87"/>
      <c r="AR273" s="87"/>
      <c r="AS273" s="87"/>
      <c r="AT273" s="87"/>
      <c r="AU273" s="87"/>
    </row>
    <row r="274" spans="3:48" x14ac:dyDescent="0.2">
      <c r="C274" s="10"/>
      <c r="D274" s="10"/>
      <c r="AA274" s="87"/>
      <c r="AB274" s="87"/>
      <c r="AC274" s="87"/>
      <c r="AD274" s="87"/>
      <c r="AE274" s="87"/>
      <c r="AG274" s="112"/>
      <c r="AN274" s="87"/>
      <c r="AO274" s="87"/>
      <c r="AP274" s="87"/>
      <c r="AQ274" s="87"/>
      <c r="AR274" s="87"/>
      <c r="AS274" s="87"/>
      <c r="AT274" s="87"/>
      <c r="AU274" s="87"/>
      <c r="AV274" s="87"/>
    </row>
    <row r="275" spans="3:48" x14ac:dyDescent="0.2">
      <c r="C275" s="10"/>
      <c r="D275" s="10"/>
      <c r="AA275" s="87"/>
      <c r="AB275" s="87"/>
      <c r="AC275" s="87"/>
      <c r="AD275" s="87"/>
      <c r="AE275" s="87"/>
      <c r="AG275" s="112"/>
      <c r="AN275" s="87"/>
      <c r="AO275" s="87"/>
      <c r="AP275" s="87"/>
      <c r="AQ275" s="87"/>
      <c r="AR275" s="87"/>
      <c r="AS275" s="87"/>
      <c r="AT275" s="87"/>
      <c r="AU275" s="87"/>
    </row>
    <row r="276" spans="3:48" x14ac:dyDescent="0.2">
      <c r="C276" s="10"/>
      <c r="D276" s="10"/>
      <c r="AA276" s="87"/>
      <c r="AB276" s="87"/>
      <c r="AC276" s="87"/>
      <c r="AD276" s="87"/>
      <c r="AE276" s="87"/>
      <c r="AG276" s="112"/>
      <c r="AN276" s="87"/>
      <c r="AO276" s="87"/>
      <c r="AP276" s="87"/>
      <c r="AQ276" s="87"/>
      <c r="AR276" s="87"/>
      <c r="AS276" s="87"/>
      <c r="AT276" s="87"/>
      <c r="AU276" s="87"/>
    </row>
    <row r="277" spans="3:48" x14ac:dyDescent="0.2">
      <c r="C277" s="10"/>
      <c r="D277" s="10"/>
      <c r="AA277" s="87"/>
      <c r="AB277" s="87"/>
      <c r="AC277" s="87"/>
      <c r="AD277" s="87"/>
      <c r="AE277" s="87"/>
      <c r="AG277" s="112"/>
      <c r="AN277" s="87"/>
      <c r="AO277" s="87"/>
      <c r="AP277" s="87"/>
      <c r="AQ277" s="87"/>
      <c r="AR277" s="87"/>
      <c r="AS277" s="87"/>
      <c r="AT277" s="87"/>
      <c r="AU277" s="87"/>
    </row>
    <row r="278" spans="3:48" x14ac:dyDescent="0.2">
      <c r="C278" s="10"/>
      <c r="D278" s="10"/>
      <c r="AA278" s="87"/>
      <c r="AB278" s="87"/>
      <c r="AC278" s="87"/>
      <c r="AD278" s="87"/>
      <c r="AE278" s="87"/>
      <c r="AG278" s="112"/>
      <c r="AN278" s="87"/>
      <c r="AO278" s="87"/>
      <c r="AP278" s="87"/>
      <c r="AQ278" s="87"/>
      <c r="AR278" s="87"/>
      <c r="AS278" s="87"/>
      <c r="AT278" s="87"/>
      <c r="AU278" s="87"/>
    </row>
    <row r="279" spans="3:48" x14ac:dyDescent="0.2">
      <c r="C279" s="10"/>
      <c r="D279" s="10"/>
      <c r="AA279" s="87"/>
      <c r="AB279" s="87"/>
      <c r="AC279" s="87"/>
      <c r="AD279" s="87"/>
      <c r="AE279" s="87"/>
      <c r="AG279" s="112"/>
      <c r="AN279" s="87"/>
      <c r="AO279" s="87"/>
      <c r="AP279" s="87"/>
      <c r="AQ279" s="87"/>
      <c r="AR279" s="87"/>
      <c r="AS279" s="87"/>
      <c r="AT279" s="87"/>
      <c r="AU279" s="87"/>
      <c r="AV279" s="87"/>
    </row>
    <row r="280" spans="3:48" x14ac:dyDescent="0.2">
      <c r="C280" s="10"/>
      <c r="D280" s="10"/>
      <c r="AA280" s="87"/>
      <c r="AB280" s="87"/>
      <c r="AC280" s="87"/>
      <c r="AD280" s="87"/>
      <c r="AE280" s="87"/>
      <c r="AG280" s="112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3:48" x14ac:dyDescent="0.2">
      <c r="C281" s="10"/>
      <c r="D281" s="10"/>
      <c r="AA281" s="87"/>
      <c r="AB281" s="87"/>
      <c r="AC281" s="87"/>
      <c r="AD281" s="87"/>
      <c r="AE281" s="87"/>
      <c r="AG281" s="112"/>
      <c r="AN281" s="87"/>
      <c r="AO281" s="87"/>
      <c r="AP281" s="87"/>
      <c r="AQ281" s="87"/>
      <c r="AR281" s="87"/>
      <c r="AS281" s="87"/>
      <c r="AT281" s="87"/>
      <c r="AU281" s="87"/>
    </row>
    <row r="282" spans="3:48" x14ac:dyDescent="0.2">
      <c r="C282" s="10"/>
      <c r="D282" s="10"/>
      <c r="AA282" s="87"/>
      <c r="AB282" s="87"/>
      <c r="AC282" s="87"/>
      <c r="AD282" s="87"/>
      <c r="AE282" s="87"/>
      <c r="AG282" s="112"/>
      <c r="AN282" s="87"/>
      <c r="AO282" s="87"/>
      <c r="AP282" s="87"/>
      <c r="AQ282" s="87"/>
      <c r="AR282" s="87"/>
      <c r="AS282" s="87"/>
      <c r="AT282" s="87"/>
      <c r="AU282" s="87"/>
    </row>
    <row r="283" spans="3:48" x14ac:dyDescent="0.2">
      <c r="C283" s="10"/>
      <c r="D283" s="10"/>
      <c r="AA283" s="87"/>
      <c r="AB283" s="87"/>
      <c r="AC283" s="87"/>
      <c r="AD283" s="87"/>
      <c r="AE283" s="87"/>
      <c r="AG283" s="112"/>
      <c r="AN283" s="87"/>
      <c r="AO283" s="87"/>
      <c r="AP283" s="87"/>
      <c r="AQ283" s="87"/>
      <c r="AR283" s="87"/>
      <c r="AS283" s="87"/>
      <c r="AT283" s="87"/>
      <c r="AU283" s="87"/>
    </row>
    <row r="284" spans="3:48" x14ac:dyDescent="0.2">
      <c r="C284" s="10"/>
      <c r="D284" s="10"/>
      <c r="AA284" s="87"/>
      <c r="AB284" s="87"/>
      <c r="AC284" s="87"/>
      <c r="AD284" s="87"/>
      <c r="AE284" s="87"/>
      <c r="AG284" s="112"/>
      <c r="AN284" s="87"/>
      <c r="AO284" s="87"/>
      <c r="AP284" s="87"/>
      <c r="AQ284" s="87"/>
      <c r="AR284" s="87"/>
      <c r="AS284" s="87"/>
      <c r="AT284" s="87"/>
      <c r="AU284" s="87"/>
    </row>
    <row r="285" spans="3:48" x14ac:dyDescent="0.2">
      <c r="C285" s="10"/>
      <c r="D285" s="10"/>
      <c r="AA285" s="87"/>
      <c r="AB285" s="87"/>
      <c r="AC285" s="87"/>
      <c r="AD285" s="87"/>
      <c r="AE285" s="87"/>
      <c r="AG285" s="112"/>
      <c r="AN285" s="87"/>
      <c r="AO285" s="87"/>
      <c r="AP285" s="87"/>
      <c r="AQ285" s="87"/>
      <c r="AR285" s="87"/>
      <c r="AS285" s="87"/>
      <c r="AT285" s="87"/>
      <c r="AU285" s="87"/>
      <c r="AV285" s="87"/>
    </row>
    <row r="286" spans="3:48" x14ac:dyDescent="0.2">
      <c r="C286" s="10"/>
      <c r="D286" s="10"/>
      <c r="AA286" s="87"/>
      <c r="AB286" s="87"/>
      <c r="AC286" s="87"/>
      <c r="AD286" s="87"/>
      <c r="AE286" s="87"/>
      <c r="AG286" s="112"/>
      <c r="AN286" s="87"/>
      <c r="AO286" s="87"/>
      <c r="AP286" s="87"/>
      <c r="AQ286" s="87"/>
      <c r="AR286" s="87"/>
      <c r="AS286" s="87"/>
      <c r="AT286" s="87"/>
      <c r="AU286" s="87"/>
      <c r="AV286" s="87"/>
    </row>
    <row r="287" spans="3:48" x14ac:dyDescent="0.2">
      <c r="C287" s="10"/>
      <c r="D287" s="10"/>
      <c r="AA287" s="87"/>
      <c r="AB287" s="87"/>
      <c r="AC287" s="87"/>
      <c r="AD287" s="87"/>
      <c r="AE287" s="87"/>
      <c r="AG287" s="112"/>
      <c r="AN287" s="87"/>
      <c r="AO287" s="87"/>
      <c r="AP287" s="87"/>
      <c r="AQ287" s="87"/>
      <c r="AR287" s="87"/>
      <c r="AS287" s="87"/>
      <c r="AT287" s="87"/>
      <c r="AU287" s="87"/>
    </row>
    <row r="288" spans="3:48" x14ac:dyDescent="0.2">
      <c r="C288" s="10"/>
      <c r="D288" s="10"/>
      <c r="AA288" s="87"/>
      <c r="AB288" s="87"/>
      <c r="AC288" s="87"/>
      <c r="AD288" s="87"/>
      <c r="AE288" s="87"/>
      <c r="AG288" s="112"/>
      <c r="AN288" s="87"/>
      <c r="AO288" s="87"/>
      <c r="AP288" s="87"/>
      <c r="AQ288" s="87"/>
      <c r="AR288" s="87"/>
      <c r="AS288" s="87"/>
      <c r="AT288" s="87"/>
      <c r="AU288" s="87"/>
    </row>
    <row r="289" spans="3:48" x14ac:dyDescent="0.2">
      <c r="C289" s="10"/>
      <c r="D289" s="10"/>
      <c r="AA289" s="87"/>
      <c r="AB289" s="87"/>
      <c r="AC289" s="87"/>
      <c r="AD289" s="87"/>
      <c r="AE289" s="87"/>
      <c r="AG289" s="112"/>
      <c r="AN289" s="87"/>
      <c r="AO289" s="87"/>
      <c r="AP289" s="87"/>
      <c r="AQ289" s="87"/>
      <c r="AR289" s="87"/>
      <c r="AS289" s="87"/>
      <c r="AT289" s="87"/>
      <c r="AU289" s="87"/>
    </row>
    <row r="290" spans="3:48" x14ac:dyDescent="0.2">
      <c r="C290" s="10"/>
      <c r="D290" s="10"/>
      <c r="AA290" s="87"/>
      <c r="AB290" s="87"/>
      <c r="AC290" s="87"/>
      <c r="AD290" s="87"/>
      <c r="AE290" s="87"/>
      <c r="AG290" s="112"/>
      <c r="AN290" s="87"/>
      <c r="AO290" s="87"/>
      <c r="AP290" s="87"/>
      <c r="AQ290" s="87"/>
      <c r="AR290" s="87"/>
      <c r="AS290" s="87"/>
      <c r="AT290" s="87"/>
      <c r="AU290" s="87"/>
    </row>
    <row r="291" spans="3:48" x14ac:dyDescent="0.2">
      <c r="C291" s="10"/>
      <c r="D291" s="10"/>
      <c r="AA291" s="87"/>
      <c r="AB291" s="87"/>
      <c r="AC291" s="87"/>
      <c r="AD291" s="87"/>
      <c r="AE291" s="87"/>
      <c r="AG291" s="112"/>
      <c r="AN291" s="87"/>
      <c r="AO291" s="87"/>
      <c r="AP291" s="87"/>
      <c r="AQ291" s="87"/>
      <c r="AR291" s="87"/>
      <c r="AS291" s="87"/>
      <c r="AT291" s="87"/>
      <c r="AU291" s="87"/>
    </row>
    <row r="292" spans="3:48" x14ac:dyDescent="0.2">
      <c r="C292" s="10"/>
      <c r="D292" s="10"/>
      <c r="AA292" s="87"/>
      <c r="AB292" s="87"/>
      <c r="AC292" s="87"/>
      <c r="AD292" s="87"/>
      <c r="AE292" s="87"/>
      <c r="AG292" s="112"/>
      <c r="AN292" s="87"/>
      <c r="AO292" s="87"/>
      <c r="AP292" s="87"/>
      <c r="AQ292" s="87"/>
      <c r="AR292" s="87"/>
      <c r="AS292" s="87"/>
      <c r="AT292" s="87"/>
      <c r="AU292" s="87"/>
    </row>
    <row r="293" spans="3:48" x14ac:dyDescent="0.2">
      <c r="C293" s="10"/>
      <c r="D293" s="10"/>
      <c r="AA293" s="87"/>
      <c r="AB293" s="87"/>
      <c r="AC293" s="87"/>
      <c r="AD293" s="87"/>
      <c r="AE293" s="87"/>
      <c r="AG293" s="112"/>
      <c r="AN293" s="87"/>
      <c r="AO293" s="87"/>
      <c r="AP293" s="87"/>
      <c r="AQ293" s="87"/>
      <c r="AR293" s="87"/>
      <c r="AS293" s="87"/>
      <c r="AT293" s="87"/>
      <c r="AU293" s="87"/>
      <c r="AV293" s="87"/>
    </row>
    <row r="294" spans="3:48" x14ac:dyDescent="0.2">
      <c r="C294" s="10"/>
      <c r="D294" s="10"/>
      <c r="AA294" s="87"/>
      <c r="AB294" s="87"/>
      <c r="AC294" s="87"/>
      <c r="AD294" s="87"/>
      <c r="AE294" s="87"/>
      <c r="AG294" s="112"/>
      <c r="AN294" s="87"/>
      <c r="AO294" s="87"/>
      <c r="AP294" s="87"/>
      <c r="AQ294" s="87"/>
      <c r="AR294" s="87"/>
      <c r="AS294" s="87"/>
      <c r="AT294" s="87"/>
      <c r="AU294" s="87"/>
      <c r="AV294" s="87"/>
    </row>
    <row r="295" spans="3:48" x14ac:dyDescent="0.2">
      <c r="C295" s="10"/>
      <c r="D295" s="10"/>
      <c r="AA295" s="87"/>
      <c r="AB295" s="87"/>
      <c r="AC295" s="87"/>
      <c r="AD295" s="87"/>
      <c r="AE295" s="87"/>
      <c r="AG295" s="112"/>
      <c r="AN295" s="87"/>
      <c r="AO295" s="87"/>
      <c r="AP295" s="87"/>
      <c r="AQ295" s="87"/>
      <c r="AR295" s="87"/>
      <c r="AS295" s="87"/>
      <c r="AT295" s="87"/>
      <c r="AU295" s="87"/>
      <c r="AV295" s="87"/>
    </row>
    <row r="296" spans="3:48" x14ac:dyDescent="0.2">
      <c r="C296" s="10"/>
      <c r="D296" s="10"/>
      <c r="AA296" s="87"/>
      <c r="AB296" s="87"/>
      <c r="AC296" s="87"/>
      <c r="AD296" s="87"/>
      <c r="AE296" s="87"/>
      <c r="AG296" s="112"/>
      <c r="AN296" s="87"/>
      <c r="AO296" s="87"/>
      <c r="AP296" s="87"/>
      <c r="AQ296" s="87"/>
      <c r="AR296" s="87"/>
      <c r="AS296" s="87"/>
      <c r="AT296" s="87"/>
      <c r="AU296" s="87"/>
    </row>
    <row r="297" spans="3:48" x14ac:dyDescent="0.2">
      <c r="C297" s="10"/>
      <c r="D297" s="10"/>
      <c r="AA297" s="87"/>
      <c r="AB297" s="87"/>
      <c r="AC297" s="87"/>
      <c r="AD297" s="87"/>
      <c r="AE297" s="87"/>
      <c r="AG297" s="112"/>
      <c r="AN297" s="87"/>
      <c r="AO297" s="87"/>
      <c r="AP297" s="87"/>
      <c r="AQ297" s="87"/>
      <c r="AR297" s="87"/>
      <c r="AS297" s="87"/>
      <c r="AT297" s="87"/>
      <c r="AU297" s="87"/>
    </row>
    <row r="298" spans="3:48" x14ac:dyDescent="0.2">
      <c r="C298" s="10"/>
      <c r="D298" s="10"/>
      <c r="AA298" s="87"/>
      <c r="AB298" s="87"/>
      <c r="AC298" s="87"/>
      <c r="AD298" s="87"/>
      <c r="AE298" s="87"/>
      <c r="AG298" s="112"/>
      <c r="AN298" s="87"/>
      <c r="AO298" s="87"/>
      <c r="AP298" s="87"/>
      <c r="AQ298" s="87"/>
      <c r="AR298" s="87"/>
      <c r="AS298" s="87"/>
      <c r="AT298" s="87"/>
      <c r="AU298" s="87"/>
    </row>
    <row r="299" spans="3:48" x14ac:dyDescent="0.2">
      <c r="C299" s="10"/>
      <c r="D299" s="10"/>
      <c r="AA299" s="87"/>
      <c r="AB299" s="87"/>
      <c r="AC299" s="87"/>
      <c r="AD299" s="87"/>
      <c r="AE299" s="87"/>
      <c r="AG299" s="112"/>
      <c r="AN299" s="87"/>
      <c r="AO299" s="87"/>
      <c r="AP299" s="87"/>
      <c r="AQ299" s="87"/>
      <c r="AR299" s="87"/>
      <c r="AS299" s="87"/>
      <c r="AT299" s="87"/>
      <c r="AU299" s="87"/>
    </row>
    <row r="300" spans="3:48" x14ac:dyDescent="0.2">
      <c r="C300" s="10"/>
      <c r="D300" s="10"/>
      <c r="AA300" s="87"/>
      <c r="AB300" s="87"/>
      <c r="AC300" s="87"/>
      <c r="AD300" s="87"/>
      <c r="AE300" s="87"/>
      <c r="AG300" s="112"/>
      <c r="AN300" s="87"/>
      <c r="AO300" s="87"/>
      <c r="AP300" s="87"/>
      <c r="AQ300" s="87"/>
      <c r="AR300" s="87"/>
      <c r="AS300" s="87"/>
      <c r="AT300" s="87"/>
      <c r="AU300" s="87"/>
    </row>
    <row r="301" spans="3:48" x14ac:dyDescent="0.2">
      <c r="C301" s="10"/>
      <c r="D301" s="10"/>
      <c r="AA301" s="87"/>
      <c r="AB301" s="87"/>
      <c r="AC301" s="87"/>
      <c r="AD301" s="87"/>
      <c r="AE301" s="87"/>
      <c r="AG301" s="112"/>
      <c r="AN301" s="87"/>
      <c r="AO301" s="87"/>
      <c r="AP301" s="87"/>
      <c r="AQ301" s="87"/>
      <c r="AR301" s="87"/>
      <c r="AS301" s="87"/>
      <c r="AT301" s="87"/>
      <c r="AU301" s="87"/>
    </row>
    <row r="302" spans="3:48" x14ac:dyDescent="0.2">
      <c r="C302" s="10"/>
      <c r="D302" s="10"/>
      <c r="AA302" s="87"/>
      <c r="AB302" s="87"/>
      <c r="AC302" s="87"/>
      <c r="AD302" s="87"/>
      <c r="AE302" s="87"/>
      <c r="AG302" s="112"/>
      <c r="AN302" s="87"/>
      <c r="AO302" s="87"/>
      <c r="AP302" s="87"/>
      <c r="AQ302" s="87"/>
      <c r="AR302" s="87"/>
      <c r="AS302" s="87"/>
      <c r="AT302" s="87"/>
      <c r="AU302" s="87"/>
    </row>
    <row r="303" spans="3:48" x14ac:dyDescent="0.2">
      <c r="C303" s="10"/>
      <c r="D303" s="10"/>
      <c r="AA303" s="87"/>
      <c r="AB303" s="87"/>
      <c r="AC303" s="87"/>
      <c r="AD303" s="87"/>
      <c r="AE303" s="87"/>
      <c r="AG303" s="112"/>
      <c r="AN303" s="87"/>
      <c r="AO303" s="87"/>
      <c r="AP303" s="87"/>
      <c r="AQ303" s="87"/>
      <c r="AR303" s="87"/>
      <c r="AS303" s="87"/>
      <c r="AT303" s="87"/>
      <c r="AU303" s="87"/>
      <c r="AV303" s="87"/>
    </row>
    <row r="304" spans="3:48" x14ac:dyDescent="0.2">
      <c r="C304" s="10"/>
      <c r="D304" s="10"/>
      <c r="AA304" s="87"/>
      <c r="AB304" s="87"/>
      <c r="AC304" s="87"/>
      <c r="AD304" s="87"/>
      <c r="AE304" s="87"/>
      <c r="AG304" s="112"/>
      <c r="AN304" s="87"/>
      <c r="AO304" s="87"/>
      <c r="AP304" s="87"/>
      <c r="AQ304" s="87"/>
      <c r="AR304" s="87"/>
      <c r="AS304" s="87"/>
      <c r="AT304" s="87"/>
      <c r="AU304" s="87"/>
      <c r="AV304" s="87"/>
    </row>
    <row r="305" spans="3:48" x14ac:dyDescent="0.2">
      <c r="C305" s="10"/>
      <c r="D305" s="10"/>
      <c r="AA305" s="87"/>
      <c r="AB305" s="87"/>
      <c r="AC305" s="87"/>
      <c r="AD305" s="87"/>
      <c r="AE305" s="87"/>
      <c r="AG305" s="112"/>
      <c r="AN305" s="87"/>
      <c r="AO305" s="87"/>
      <c r="AP305" s="87"/>
      <c r="AQ305" s="87"/>
      <c r="AR305" s="87"/>
      <c r="AS305" s="87"/>
      <c r="AT305" s="87"/>
      <c r="AU305" s="87"/>
      <c r="AV305" s="87"/>
    </row>
    <row r="306" spans="3:48" x14ac:dyDescent="0.2">
      <c r="C306" s="10"/>
      <c r="D306" s="10"/>
      <c r="AA306" s="87"/>
      <c r="AB306" s="87"/>
      <c r="AC306" s="87"/>
      <c r="AD306" s="87"/>
      <c r="AE306" s="87"/>
      <c r="AG306" s="112"/>
      <c r="AN306" s="87"/>
      <c r="AO306" s="87"/>
      <c r="AP306" s="87"/>
      <c r="AQ306" s="87"/>
      <c r="AR306" s="87"/>
      <c r="AS306" s="87"/>
      <c r="AT306" s="87"/>
      <c r="AU306" s="87"/>
    </row>
    <row r="307" spans="3:48" x14ac:dyDescent="0.2">
      <c r="C307" s="10"/>
      <c r="D307" s="10"/>
      <c r="AA307" s="87"/>
      <c r="AB307" s="87"/>
      <c r="AC307" s="87"/>
      <c r="AD307" s="87"/>
      <c r="AE307" s="87"/>
      <c r="AG307" s="112"/>
      <c r="AN307" s="87"/>
      <c r="AO307" s="87"/>
      <c r="AP307" s="87"/>
      <c r="AQ307" s="87"/>
      <c r="AR307" s="87"/>
      <c r="AS307" s="87"/>
      <c r="AT307" s="87"/>
      <c r="AU307" s="87"/>
    </row>
    <row r="308" spans="3:48" x14ac:dyDescent="0.2">
      <c r="C308" s="10"/>
      <c r="D308" s="10"/>
      <c r="AA308" s="87"/>
      <c r="AB308" s="87"/>
      <c r="AC308" s="87"/>
      <c r="AD308" s="87"/>
      <c r="AE308" s="87"/>
      <c r="AG308" s="112"/>
      <c r="AN308" s="87"/>
      <c r="AO308" s="87"/>
      <c r="AP308" s="87"/>
      <c r="AQ308" s="87"/>
      <c r="AR308" s="87"/>
      <c r="AS308" s="87"/>
      <c r="AT308" s="87"/>
      <c r="AU308" s="87"/>
    </row>
    <row r="309" spans="3:48" x14ac:dyDescent="0.2">
      <c r="C309" s="10"/>
      <c r="D309" s="10"/>
      <c r="AA309" s="87"/>
      <c r="AB309" s="87"/>
      <c r="AC309" s="87"/>
      <c r="AD309" s="87"/>
      <c r="AE309" s="87"/>
      <c r="AG309" s="112"/>
      <c r="AN309" s="87"/>
      <c r="AO309" s="87"/>
      <c r="AP309" s="87"/>
      <c r="AQ309" s="87"/>
      <c r="AR309" s="87"/>
      <c r="AS309" s="87"/>
      <c r="AT309" s="87"/>
      <c r="AU309" s="87"/>
    </row>
    <row r="310" spans="3:48" x14ac:dyDescent="0.2">
      <c r="C310" s="10"/>
      <c r="D310" s="10"/>
      <c r="AA310" s="87"/>
      <c r="AB310" s="87"/>
      <c r="AC310" s="87"/>
      <c r="AD310" s="87"/>
      <c r="AE310" s="87"/>
      <c r="AG310" s="112"/>
      <c r="AN310" s="87"/>
      <c r="AO310" s="87"/>
      <c r="AP310" s="87"/>
      <c r="AQ310" s="87"/>
      <c r="AR310" s="87"/>
      <c r="AS310" s="87"/>
      <c r="AT310" s="87"/>
      <c r="AU310" s="87"/>
    </row>
    <row r="311" spans="3:48" x14ac:dyDescent="0.2">
      <c r="C311" s="10"/>
      <c r="D311" s="10"/>
      <c r="AA311" s="87"/>
      <c r="AB311" s="87"/>
      <c r="AC311" s="87"/>
      <c r="AD311" s="87"/>
      <c r="AE311" s="87"/>
      <c r="AG311" s="112"/>
      <c r="AN311" s="87"/>
      <c r="AO311" s="87"/>
      <c r="AP311" s="87"/>
      <c r="AQ311" s="87"/>
      <c r="AR311" s="87"/>
      <c r="AS311" s="87"/>
      <c r="AT311" s="87"/>
      <c r="AU311" s="87"/>
    </row>
    <row r="312" spans="3:48" x14ac:dyDescent="0.2">
      <c r="C312" s="10"/>
      <c r="D312" s="10"/>
      <c r="AA312" s="87"/>
      <c r="AB312" s="87"/>
      <c r="AC312" s="87"/>
      <c r="AD312" s="87"/>
      <c r="AE312" s="87"/>
      <c r="AG312" s="112"/>
      <c r="AN312" s="87"/>
      <c r="AO312" s="87"/>
      <c r="AP312" s="87"/>
      <c r="AQ312" s="87"/>
      <c r="AR312" s="87"/>
      <c r="AS312" s="87"/>
      <c r="AT312" s="87"/>
      <c r="AU312" s="87"/>
    </row>
    <row r="313" spans="3:48" x14ac:dyDescent="0.2">
      <c r="C313" s="10"/>
      <c r="D313" s="10"/>
      <c r="AA313" s="87"/>
      <c r="AB313" s="87"/>
      <c r="AC313" s="87"/>
      <c r="AD313" s="87"/>
      <c r="AE313" s="87"/>
      <c r="AG313" s="112"/>
      <c r="AN313" s="87"/>
      <c r="AO313" s="87"/>
      <c r="AP313" s="87"/>
      <c r="AQ313" s="87"/>
      <c r="AR313" s="87"/>
      <c r="AS313" s="87"/>
      <c r="AT313" s="87"/>
      <c r="AU313" s="87"/>
    </row>
    <row r="314" spans="3:48" x14ac:dyDescent="0.2">
      <c r="C314" s="10"/>
      <c r="D314" s="10"/>
      <c r="AA314" s="87"/>
      <c r="AB314" s="87"/>
      <c r="AC314" s="87"/>
      <c r="AD314" s="87"/>
      <c r="AE314" s="87"/>
      <c r="AG314" s="112"/>
      <c r="AN314" s="87"/>
      <c r="AO314" s="87"/>
      <c r="AP314" s="87"/>
      <c r="AQ314" s="87"/>
      <c r="AR314" s="87"/>
      <c r="AS314" s="87"/>
      <c r="AT314" s="87"/>
      <c r="AU314" s="87"/>
    </row>
    <row r="315" spans="3:48" x14ac:dyDescent="0.2">
      <c r="C315" s="10"/>
      <c r="D315" s="10"/>
      <c r="AA315" s="87"/>
      <c r="AB315" s="87"/>
      <c r="AC315" s="87"/>
      <c r="AD315" s="87"/>
      <c r="AE315" s="87"/>
      <c r="AG315" s="112"/>
      <c r="AN315" s="87"/>
      <c r="AO315" s="87"/>
      <c r="AP315" s="87"/>
      <c r="AQ315" s="87"/>
      <c r="AR315" s="87"/>
      <c r="AS315" s="87"/>
      <c r="AT315" s="87"/>
      <c r="AU315" s="87"/>
    </row>
    <row r="316" spans="3:48" x14ac:dyDescent="0.2">
      <c r="C316" s="10"/>
      <c r="D316" s="10"/>
      <c r="AA316" s="87"/>
      <c r="AB316" s="87"/>
      <c r="AC316" s="87"/>
      <c r="AD316" s="87"/>
      <c r="AE316" s="87"/>
      <c r="AG316" s="112"/>
      <c r="AN316" s="87"/>
      <c r="AO316" s="87"/>
      <c r="AP316" s="87"/>
      <c r="AQ316" s="87"/>
      <c r="AR316" s="87"/>
      <c r="AS316" s="87"/>
      <c r="AT316" s="87"/>
      <c r="AU316" s="87"/>
    </row>
    <row r="317" spans="3:48" x14ac:dyDescent="0.2">
      <c r="C317" s="10"/>
      <c r="D317" s="10"/>
      <c r="AA317" s="87"/>
      <c r="AB317" s="87"/>
      <c r="AC317" s="87"/>
      <c r="AD317" s="87"/>
      <c r="AE317" s="87"/>
      <c r="AG317" s="112"/>
      <c r="AN317" s="87"/>
      <c r="AO317" s="87"/>
      <c r="AP317" s="87"/>
      <c r="AQ317" s="87"/>
      <c r="AR317" s="87"/>
      <c r="AS317" s="87"/>
      <c r="AT317" s="87"/>
      <c r="AU317" s="87"/>
    </row>
    <row r="318" spans="3:48" x14ac:dyDescent="0.2">
      <c r="C318" s="10"/>
      <c r="D318" s="10"/>
      <c r="AA318" s="87"/>
      <c r="AB318" s="87"/>
      <c r="AC318" s="87"/>
      <c r="AD318" s="87"/>
      <c r="AE318" s="87"/>
      <c r="AG318" s="112"/>
      <c r="AN318" s="87"/>
      <c r="AO318" s="87"/>
      <c r="AP318" s="87"/>
      <c r="AQ318" s="87"/>
      <c r="AR318" s="87"/>
      <c r="AS318" s="87"/>
      <c r="AT318" s="87"/>
      <c r="AU318" s="87"/>
    </row>
    <row r="319" spans="3:48" x14ac:dyDescent="0.2">
      <c r="C319" s="10"/>
      <c r="D319" s="10"/>
      <c r="AA319" s="87"/>
      <c r="AB319" s="87"/>
      <c r="AC319" s="87"/>
      <c r="AD319" s="87"/>
      <c r="AE319" s="87"/>
      <c r="AG319" s="112"/>
      <c r="AN319" s="87"/>
      <c r="AO319" s="87"/>
      <c r="AP319" s="87"/>
      <c r="AQ319" s="87"/>
      <c r="AR319" s="87"/>
      <c r="AS319" s="87"/>
      <c r="AT319" s="87"/>
      <c r="AU319" s="87"/>
    </row>
    <row r="320" spans="3:48" x14ac:dyDescent="0.2">
      <c r="C320" s="10"/>
      <c r="D320" s="10"/>
      <c r="AA320" s="87"/>
      <c r="AB320" s="87"/>
      <c r="AC320" s="87"/>
      <c r="AD320" s="87"/>
      <c r="AE320" s="87"/>
      <c r="AG320" s="112"/>
      <c r="AN320" s="87"/>
      <c r="AO320" s="87"/>
      <c r="AP320" s="87"/>
      <c r="AQ320" s="87"/>
      <c r="AR320" s="87"/>
      <c r="AS320" s="87"/>
      <c r="AT320" s="87"/>
      <c r="AU320" s="87"/>
    </row>
    <row r="321" spans="3:48" x14ac:dyDescent="0.2">
      <c r="C321" s="10"/>
      <c r="D321" s="10"/>
      <c r="AA321" s="87"/>
      <c r="AB321" s="87"/>
      <c r="AC321" s="87"/>
      <c r="AD321" s="87"/>
      <c r="AE321" s="87"/>
      <c r="AG321" s="112"/>
      <c r="AN321" s="87"/>
      <c r="AO321" s="87"/>
      <c r="AP321" s="87"/>
      <c r="AQ321" s="87"/>
      <c r="AR321" s="87"/>
      <c r="AS321" s="87"/>
      <c r="AT321" s="87"/>
      <c r="AU321" s="87"/>
      <c r="AV321" s="87"/>
    </row>
    <row r="322" spans="3:48" x14ac:dyDescent="0.2">
      <c r="C322" s="10"/>
      <c r="D322" s="10"/>
      <c r="AA322" s="87"/>
      <c r="AB322" s="87"/>
      <c r="AC322" s="87"/>
      <c r="AD322" s="87"/>
      <c r="AE322" s="87"/>
      <c r="AG322" s="112"/>
      <c r="AN322" s="87"/>
      <c r="AO322" s="87"/>
      <c r="AP322" s="87"/>
      <c r="AQ322" s="87"/>
      <c r="AR322" s="87"/>
      <c r="AS322" s="87"/>
      <c r="AT322" s="87"/>
      <c r="AU322" s="87"/>
    </row>
    <row r="323" spans="3:48" x14ac:dyDescent="0.2">
      <c r="C323" s="10"/>
      <c r="D323" s="10"/>
      <c r="AA323" s="87"/>
      <c r="AB323" s="87"/>
      <c r="AC323" s="87"/>
      <c r="AD323" s="87"/>
      <c r="AE323" s="87"/>
      <c r="AG323" s="112"/>
      <c r="AN323" s="87"/>
      <c r="AO323" s="87"/>
      <c r="AP323" s="87"/>
      <c r="AQ323" s="87"/>
      <c r="AR323" s="87"/>
      <c r="AS323" s="87"/>
      <c r="AT323" s="87"/>
      <c r="AU323" s="87"/>
    </row>
    <row r="324" spans="3:48" x14ac:dyDescent="0.2">
      <c r="C324" s="10"/>
      <c r="D324" s="10"/>
      <c r="AA324" s="87"/>
      <c r="AB324" s="87"/>
      <c r="AC324" s="87"/>
      <c r="AD324" s="87"/>
      <c r="AE324" s="87"/>
      <c r="AG324" s="112"/>
      <c r="AN324" s="87"/>
      <c r="AO324" s="87"/>
      <c r="AP324" s="87"/>
      <c r="AQ324" s="87"/>
      <c r="AR324" s="87"/>
      <c r="AS324" s="87"/>
      <c r="AT324" s="87"/>
      <c r="AU324" s="87"/>
    </row>
    <row r="325" spans="3:48" x14ac:dyDescent="0.2">
      <c r="C325" s="10"/>
      <c r="D325" s="10"/>
      <c r="AA325" s="87"/>
      <c r="AB325" s="87"/>
      <c r="AC325" s="87"/>
      <c r="AD325" s="87"/>
      <c r="AE325" s="87"/>
      <c r="AG325" s="112"/>
      <c r="AN325" s="87"/>
      <c r="AO325" s="87"/>
      <c r="AP325" s="87"/>
      <c r="AQ325" s="87"/>
      <c r="AR325" s="87"/>
      <c r="AS325" s="87"/>
      <c r="AT325" s="87"/>
      <c r="AU325" s="87"/>
    </row>
    <row r="326" spans="3:48" x14ac:dyDescent="0.2">
      <c r="C326" s="10"/>
      <c r="D326" s="10"/>
      <c r="AA326" s="87"/>
      <c r="AB326" s="87"/>
      <c r="AC326" s="87"/>
      <c r="AD326" s="87"/>
      <c r="AE326" s="87"/>
      <c r="AG326" s="112"/>
      <c r="AN326" s="87"/>
      <c r="AO326" s="87"/>
      <c r="AP326" s="87"/>
      <c r="AQ326" s="87"/>
      <c r="AR326" s="87"/>
      <c r="AS326" s="87"/>
      <c r="AT326" s="87"/>
      <c r="AU326" s="87"/>
    </row>
    <row r="327" spans="3:48" x14ac:dyDescent="0.2">
      <c r="C327" s="10"/>
      <c r="D327" s="10"/>
      <c r="AA327" s="87"/>
      <c r="AB327" s="87"/>
      <c r="AC327" s="87"/>
      <c r="AD327" s="87"/>
      <c r="AE327" s="87"/>
      <c r="AG327" s="112"/>
      <c r="AN327" s="87"/>
      <c r="AO327" s="87"/>
      <c r="AP327" s="87"/>
      <c r="AQ327" s="87"/>
      <c r="AR327" s="87"/>
      <c r="AS327" s="87"/>
      <c r="AT327" s="87"/>
      <c r="AU327" s="87"/>
    </row>
    <row r="328" spans="3:48" x14ac:dyDescent="0.2">
      <c r="C328" s="10"/>
      <c r="D328" s="10"/>
      <c r="AA328" s="87"/>
      <c r="AB328" s="87"/>
      <c r="AC328" s="87"/>
      <c r="AD328" s="87"/>
      <c r="AE328" s="87"/>
      <c r="AG328" s="112"/>
      <c r="AN328" s="87"/>
      <c r="AO328" s="87"/>
      <c r="AP328" s="87"/>
      <c r="AQ328" s="87"/>
      <c r="AR328" s="87"/>
      <c r="AS328" s="87"/>
      <c r="AT328" s="87"/>
      <c r="AU328" s="87"/>
    </row>
    <row r="329" spans="3:48" x14ac:dyDescent="0.2">
      <c r="C329" s="10"/>
      <c r="D329" s="10"/>
      <c r="AA329" s="87"/>
      <c r="AB329" s="87"/>
      <c r="AC329" s="87"/>
      <c r="AD329" s="87"/>
      <c r="AE329" s="87"/>
      <c r="AG329" s="112"/>
      <c r="AN329" s="87"/>
      <c r="AO329" s="87"/>
      <c r="AP329" s="87"/>
      <c r="AQ329" s="87"/>
      <c r="AR329" s="87"/>
      <c r="AS329" s="87"/>
      <c r="AT329" s="87"/>
      <c r="AU329" s="87"/>
    </row>
    <row r="330" spans="3:48" x14ac:dyDescent="0.2">
      <c r="C330" s="10"/>
      <c r="D330" s="10"/>
      <c r="AA330" s="87"/>
      <c r="AB330" s="87"/>
      <c r="AC330" s="87"/>
      <c r="AD330" s="87"/>
      <c r="AE330" s="87"/>
      <c r="AG330" s="112"/>
      <c r="AN330" s="87"/>
      <c r="AO330" s="87"/>
      <c r="AP330" s="87"/>
      <c r="AQ330" s="87"/>
      <c r="AR330" s="87"/>
      <c r="AS330" s="87"/>
      <c r="AT330" s="87"/>
      <c r="AU330" s="87"/>
    </row>
    <row r="331" spans="3:48" x14ac:dyDescent="0.2">
      <c r="C331" s="10"/>
      <c r="D331" s="10"/>
      <c r="AA331" s="87"/>
      <c r="AB331" s="87"/>
      <c r="AC331" s="87"/>
      <c r="AD331" s="87"/>
      <c r="AE331" s="87"/>
      <c r="AG331" s="112"/>
      <c r="AN331" s="87"/>
      <c r="AO331" s="87"/>
      <c r="AP331" s="87"/>
      <c r="AQ331" s="87"/>
      <c r="AR331" s="87"/>
      <c r="AS331" s="87"/>
      <c r="AT331" s="87"/>
      <c r="AU331" s="87"/>
    </row>
    <row r="332" spans="3:48" x14ac:dyDescent="0.2">
      <c r="C332" s="10"/>
      <c r="D332" s="10"/>
      <c r="AA332" s="87"/>
      <c r="AB332" s="87"/>
      <c r="AC332" s="87"/>
      <c r="AD332" s="87"/>
      <c r="AE332" s="87"/>
      <c r="AG332" s="112"/>
      <c r="AN332" s="87"/>
      <c r="AO332" s="87"/>
      <c r="AP332" s="87"/>
      <c r="AQ332" s="87"/>
      <c r="AR332" s="87"/>
      <c r="AS332" s="87"/>
      <c r="AT332" s="87"/>
      <c r="AU332" s="87"/>
    </row>
    <row r="333" spans="3:48" x14ac:dyDescent="0.2">
      <c r="C333" s="10"/>
      <c r="D333" s="10"/>
      <c r="AA333" s="87"/>
      <c r="AB333" s="87"/>
      <c r="AC333" s="87"/>
      <c r="AD333" s="87"/>
      <c r="AE333" s="87"/>
      <c r="AG333" s="112"/>
      <c r="AN333" s="87"/>
      <c r="AO333" s="87"/>
      <c r="AP333" s="87"/>
      <c r="AQ333" s="87"/>
      <c r="AR333" s="87"/>
      <c r="AS333" s="87"/>
      <c r="AT333" s="87"/>
      <c r="AU333" s="87"/>
    </row>
    <row r="334" spans="3:48" x14ac:dyDescent="0.2">
      <c r="C334" s="10"/>
      <c r="D334" s="10"/>
      <c r="AA334" s="87"/>
      <c r="AB334" s="87"/>
      <c r="AC334" s="87"/>
      <c r="AD334" s="87"/>
      <c r="AE334" s="87"/>
      <c r="AG334" s="112"/>
      <c r="AN334" s="87"/>
      <c r="AO334" s="87"/>
      <c r="AP334" s="87"/>
      <c r="AQ334" s="87"/>
      <c r="AR334" s="87"/>
      <c r="AS334" s="87"/>
      <c r="AT334" s="87"/>
      <c r="AU334" s="87"/>
    </row>
    <row r="335" spans="3:48" x14ac:dyDescent="0.2">
      <c r="C335" s="10"/>
      <c r="D335" s="10"/>
      <c r="AA335" s="87"/>
      <c r="AB335" s="87"/>
      <c r="AC335" s="87"/>
      <c r="AD335" s="87"/>
      <c r="AE335" s="87"/>
      <c r="AG335" s="112"/>
      <c r="AN335" s="87"/>
      <c r="AO335" s="87"/>
      <c r="AP335" s="87"/>
      <c r="AQ335" s="87"/>
      <c r="AR335" s="87"/>
      <c r="AS335" s="87"/>
      <c r="AT335" s="87"/>
      <c r="AU335" s="87"/>
      <c r="AV335" s="87"/>
    </row>
    <row r="336" spans="3:48" x14ac:dyDescent="0.2">
      <c r="C336" s="10"/>
      <c r="D336" s="10"/>
      <c r="AA336" s="87"/>
      <c r="AB336" s="87"/>
      <c r="AC336" s="87"/>
      <c r="AD336" s="87"/>
      <c r="AE336" s="87"/>
      <c r="AG336" s="112"/>
      <c r="AN336" s="87"/>
      <c r="AO336" s="87"/>
      <c r="AP336" s="87"/>
      <c r="AQ336" s="87"/>
      <c r="AR336" s="87"/>
      <c r="AS336" s="87"/>
      <c r="AT336" s="87"/>
      <c r="AU336" s="87"/>
    </row>
    <row r="337" spans="3:47" x14ac:dyDescent="0.2">
      <c r="C337" s="10"/>
      <c r="D337" s="10"/>
      <c r="AA337" s="87"/>
      <c r="AB337" s="87"/>
      <c r="AC337" s="87"/>
      <c r="AD337" s="87"/>
      <c r="AE337" s="87"/>
      <c r="AG337" s="112"/>
      <c r="AN337" s="87"/>
      <c r="AO337" s="87"/>
      <c r="AP337" s="87"/>
      <c r="AQ337" s="87"/>
      <c r="AR337" s="87"/>
      <c r="AS337" s="87"/>
      <c r="AT337" s="87"/>
      <c r="AU337" s="87"/>
    </row>
    <row r="338" spans="3:47" x14ac:dyDescent="0.2">
      <c r="C338" s="10"/>
      <c r="D338" s="10"/>
      <c r="AA338" s="87"/>
      <c r="AB338" s="87"/>
      <c r="AC338" s="87"/>
      <c r="AD338" s="87"/>
      <c r="AE338" s="87"/>
      <c r="AG338" s="112"/>
      <c r="AN338" s="87"/>
      <c r="AO338" s="87"/>
      <c r="AP338" s="87"/>
      <c r="AQ338" s="87"/>
      <c r="AR338" s="87"/>
      <c r="AS338" s="87"/>
      <c r="AT338" s="87"/>
      <c r="AU338" s="87"/>
    </row>
    <row r="339" spans="3:47" x14ac:dyDescent="0.2">
      <c r="C339" s="10"/>
      <c r="D339" s="10"/>
      <c r="AA339" s="87"/>
      <c r="AB339" s="87"/>
      <c r="AC339" s="87"/>
      <c r="AD339" s="87"/>
      <c r="AE339" s="87"/>
      <c r="AG339" s="112"/>
      <c r="AN339" s="87"/>
      <c r="AO339" s="87"/>
      <c r="AP339" s="87"/>
      <c r="AQ339" s="87"/>
      <c r="AR339" s="87"/>
      <c r="AS339" s="87"/>
      <c r="AT339" s="87"/>
      <c r="AU339" s="87"/>
    </row>
    <row r="340" spans="3:47" x14ac:dyDescent="0.2">
      <c r="C340" s="10"/>
      <c r="D340" s="10"/>
      <c r="AA340" s="87"/>
      <c r="AB340" s="87"/>
      <c r="AC340" s="87"/>
      <c r="AD340" s="87"/>
      <c r="AE340" s="87"/>
      <c r="AG340" s="112"/>
      <c r="AN340" s="87"/>
      <c r="AO340" s="87"/>
      <c r="AP340" s="87"/>
      <c r="AQ340" s="87"/>
      <c r="AR340" s="87"/>
      <c r="AS340" s="87"/>
      <c r="AT340" s="87"/>
      <c r="AU340" s="87"/>
    </row>
    <row r="341" spans="3:47" x14ac:dyDescent="0.2">
      <c r="C341" s="10"/>
      <c r="D341" s="10"/>
      <c r="AA341" s="87"/>
      <c r="AB341" s="87"/>
      <c r="AC341" s="87"/>
      <c r="AD341" s="87"/>
      <c r="AE341" s="87"/>
      <c r="AG341" s="112"/>
      <c r="AN341" s="87"/>
      <c r="AO341" s="87"/>
      <c r="AP341" s="87"/>
      <c r="AQ341" s="87"/>
      <c r="AR341" s="87"/>
      <c r="AS341" s="87"/>
      <c r="AT341" s="87"/>
      <c r="AU341" s="87"/>
    </row>
    <row r="342" spans="3:47" x14ac:dyDescent="0.2">
      <c r="C342" s="10"/>
      <c r="D342" s="10"/>
      <c r="AA342" s="87"/>
      <c r="AB342" s="87"/>
      <c r="AC342" s="87"/>
      <c r="AD342" s="87"/>
      <c r="AE342" s="87"/>
      <c r="AG342" s="112"/>
      <c r="AN342" s="87"/>
      <c r="AO342" s="87"/>
      <c r="AP342" s="87"/>
      <c r="AQ342" s="87"/>
      <c r="AR342" s="87"/>
      <c r="AS342" s="87"/>
      <c r="AT342" s="87"/>
      <c r="AU342" s="87"/>
    </row>
    <row r="343" spans="3:47" x14ac:dyDescent="0.2">
      <c r="C343" s="10"/>
      <c r="D343" s="10"/>
      <c r="AA343" s="87"/>
      <c r="AB343" s="87"/>
      <c r="AC343" s="87"/>
      <c r="AD343" s="87"/>
      <c r="AE343" s="87"/>
      <c r="AG343" s="112"/>
      <c r="AN343" s="87"/>
      <c r="AO343" s="87"/>
      <c r="AP343" s="87"/>
      <c r="AQ343" s="87"/>
      <c r="AR343" s="87"/>
      <c r="AS343" s="87"/>
      <c r="AT343" s="87"/>
      <c r="AU343" s="87"/>
    </row>
    <row r="344" spans="3:47" x14ac:dyDescent="0.2">
      <c r="C344" s="10"/>
      <c r="D344" s="10"/>
      <c r="AA344" s="87"/>
      <c r="AB344" s="87"/>
      <c r="AC344" s="87"/>
      <c r="AD344" s="87"/>
      <c r="AE344" s="87"/>
      <c r="AG344" s="112"/>
      <c r="AN344" s="87"/>
      <c r="AO344" s="87"/>
      <c r="AP344" s="87"/>
      <c r="AQ344" s="87"/>
      <c r="AR344" s="87"/>
      <c r="AS344" s="87"/>
      <c r="AT344" s="87"/>
      <c r="AU344" s="87"/>
    </row>
    <row r="345" spans="3:47" x14ac:dyDescent="0.2">
      <c r="C345" s="10"/>
      <c r="D345" s="10"/>
      <c r="AA345" s="87"/>
      <c r="AB345" s="87"/>
      <c r="AC345" s="87"/>
      <c r="AD345" s="87"/>
      <c r="AE345" s="87"/>
      <c r="AG345" s="112"/>
      <c r="AN345" s="87"/>
      <c r="AO345" s="87"/>
      <c r="AP345" s="87"/>
      <c r="AQ345" s="87"/>
      <c r="AR345" s="87"/>
      <c r="AS345" s="87"/>
      <c r="AT345" s="87"/>
      <c r="AU345" s="87"/>
    </row>
    <row r="346" spans="3:47" x14ac:dyDescent="0.2">
      <c r="C346" s="10"/>
      <c r="D346" s="10"/>
      <c r="AA346" s="87"/>
      <c r="AB346" s="87"/>
      <c r="AC346" s="87"/>
      <c r="AD346" s="87"/>
      <c r="AE346" s="87"/>
      <c r="AG346" s="112"/>
      <c r="AN346" s="87"/>
      <c r="AO346" s="87"/>
      <c r="AP346" s="87"/>
      <c r="AQ346" s="87"/>
      <c r="AR346" s="87"/>
      <c r="AS346" s="87"/>
      <c r="AT346" s="87"/>
      <c r="AU346" s="87"/>
    </row>
    <row r="347" spans="3:47" x14ac:dyDescent="0.2">
      <c r="C347" s="10"/>
      <c r="D347" s="10"/>
      <c r="AA347" s="87"/>
      <c r="AB347" s="87"/>
      <c r="AC347" s="87"/>
      <c r="AD347" s="87"/>
      <c r="AE347" s="87"/>
      <c r="AG347" s="112"/>
      <c r="AN347" s="87"/>
      <c r="AO347" s="87"/>
      <c r="AP347" s="87"/>
      <c r="AQ347" s="87"/>
      <c r="AR347" s="87"/>
      <c r="AS347" s="87"/>
      <c r="AT347" s="87"/>
      <c r="AU347" s="87"/>
    </row>
    <row r="348" spans="3:47" x14ac:dyDescent="0.2">
      <c r="C348" s="10"/>
      <c r="D348" s="10"/>
      <c r="AA348" s="87"/>
      <c r="AB348" s="87"/>
      <c r="AC348" s="87"/>
      <c r="AD348" s="87"/>
      <c r="AE348" s="87"/>
      <c r="AG348" s="112"/>
      <c r="AN348" s="87"/>
      <c r="AO348" s="87"/>
      <c r="AP348" s="87"/>
      <c r="AQ348" s="87"/>
      <c r="AR348" s="87"/>
      <c r="AS348" s="87"/>
      <c r="AT348" s="87"/>
      <c r="AU348" s="87"/>
    </row>
    <row r="349" spans="3:47" x14ac:dyDescent="0.2">
      <c r="C349" s="10"/>
      <c r="D349" s="10"/>
      <c r="AA349" s="87"/>
      <c r="AB349" s="87"/>
      <c r="AC349" s="87"/>
      <c r="AD349" s="87"/>
      <c r="AE349" s="87"/>
      <c r="AG349" s="112"/>
      <c r="AN349" s="87"/>
      <c r="AO349" s="87"/>
      <c r="AP349" s="87"/>
      <c r="AQ349" s="87"/>
      <c r="AR349" s="87"/>
      <c r="AS349" s="87"/>
      <c r="AT349" s="87"/>
      <c r="AU349" s="87"/>
    </row>
    <row r="350" spans="3:47" x14ac:dyDescent="0.2">
      <c r="C350" s="10"/>
      <c r="D350" s="10"/>
      <c r="AA350" s="87"/>
      <c r="AB350" s="87"/>
      <c r="AC350" s="87"/>
      <c r="AD350" s="87"/>
      <c r="AE350" s="87"/>
      <c r="AG350" s="112"/>
      <c r="AN350" s="87"/>
      <c r="AO350" s="87"/>
      <c r="AP350" s="87"/>
      <c r="AQ350" s="87"/>
      <c r="AR350" s="87"/>
      <c r="AS350" s="87"/>
      <c r="AT350" s="87"/>
      <c r="AU350" s="87"/>
    </row>
    <row r="351" spans="3:47" x14ac:dyDescent="0.2">
      <c r="C351" s="10"/>
      <c r="D351" s="10"/>
      <c r="AA351" s="87"/>
      <c r="AB351" s="87"/>
      <c r="AC351" s="87"/>
      <c r="AD351" s="87"/>
      <c r="AE351" s="87"/>
      <c r="AG351" s="112"/>
      <c r="AN351" s="87"/>
      <c r="AO351" s="87"/>
      <c r="AP351" s="87"/>
      <c r="AQ351" s="87"/>
      <c r="AR351" s="87"/>
      <c r="AS351" s="87"/>
      <c r="AT351" s="87"/>
      <c r="AU351" s="87"/>
    </row>
    <row r="352" spans="3:47" x14ac:dyDescent="0.2">
      <c r="C352" s="10"/>
      <c r="D352" s="10"/>
      <c r="AA352" s="87"/>
      <c r="AB352" s="87"/>
      <c r="AC352" s="87"/>
      <c r="AD352" s="87"/>
      <c r="AE352" s="87"/>
      <c r="AG352" s="112"/>
      <c r="AN352" s="87"/>
      <c r="AO352" s="87"/>
      <c r="AP352" s="87"/>
      <c r="AQ352" s="87"/>
      <c r="AR352" s="87"/>
      <c r="AS352" s="87"/>
      <c r="AT352" s="87"/>
      <c r="AU352" s="87"/>
    </row>
    <row r="353" spans="3:64" x14ac:dyDescent="0.2">
      <c r="C353" s="10"/>
      <c r="D353" s="10"/>
      <c r="AA353" s="87"/>
      <c r="AB353" s="87"/>
      <c r="AC353" s="87"/>
      <c r="AD353" s="87"/>
      <c r="AE353" s="87"/>
      <c r="AG353" s="112"/>
      <c r="AN353" s="87"/>
      <c r="AO353" s="87"/>
      <c r="AP353" s="87"/>
      <c r="AQ353" s="87"/>
      <c r="AR353" s="87"/>
      <c r="AS353" s="87"/>
      <c r="AT353" s="87"/>
      <c r="AU353" s="87"/>
      <c r="AV353" s="87"/>
    </row>
    <row r="354" spans="3:64" x14ac:dyDescent="0.2">
      <c r="C354" s="10"/>
      <c r="D354" s="10"/>
      <c r="AA354" s="87"/>
      <c r="AB354" s="87"/>
      <c r="AC354" s="87"/>
      <c r="AD354" s="87"/>
      <c r="AE354" s="87"/>
      <c r="AG354" s="112"/>
      <c r="AN354" s="87"/>
      <c r="AO354" s="87"/>
      <c r="AP354" s="87"/>
      <c r="AQ354" s="87"/>
      <c r="AR354" s="87"/>
      <c r="AS354" s="87"/>
      <c r="AT354" s="87"/>
      <c r="AU354" s="87"/>
    </row>
    <row r="355" spans="3:64" x14ac:dyDescent="0.2">
      <c r="C355" s="10"/>
      <c r="D355" s="10"/>
      <c r="AA355" s="87"/>
      <c r="AB355" s="87"/>
      <c r="AC355" s="87"/>
      <c r="AD355" s="87"/>
      <c r="AE355" s="87"/>
      <c r="AG355" s="112"/>
      <c r="AN355" s="87"/>
      <c r="AO355" s="87"/>
      <c r="AP355" s="87"/>
      <c r="AQ355" s="87"/>
      <c r="AR355" s="87"/>
      <c r="AS355" s="87"/>
      <c r="AT355" s="87"/>
      <c r="AU355" s="87"/>
    </row>
    <row r="356" spans="3:64" x14ac:dyDescent="0.2">
      <c r="C356" s="10"/>
      <c r="D356" s="10"/>
      <c r="AA356" s="87"/>
      <c r="AB356" s="87"/>
      <c r="AC356" s="87"/>
      <c r="AD356" s="87"/>
      <c r="AE356" s="87"/>
      <c r="AG356" s="112"/>
      <c r="AN356" s="87"/>
      <c r="AO356" s="87"/>
      <c r="AP356" s="87"/>
      <c r="AQ356" s="87"/>
      <c r="AR356" s="87"/>
      <c r="AS356" s="87"/>
      <c r="AT356" s="87"/>
      <c r="AU356" s="87"/>
    </row>
    <row r="357" spans="3:64" x14ac:dyDescent="0.2">
      <c r="C357" s="10"/>
      <c r="D357" s="10"/>
      <c r="AA357" s="87"/>
      <c r="AB357" s="87"/>
      <c r="AC357" s="87"/>
      <c r="AD357" s="87"/>
      <c r="AE357" s="87"/>
      <c r="AG357" s="112"/>
      <c r="AN357" s="87"/>
      <c r="AO357" s="87"/>
      <c r="AP357" s="87"/>
      <c r="AQ357" s="87"/>
      <c r="AR357" s="87"/>
      <c r="AS357" s="87"/>
      <c r="AT357" s="87"/>
      <c r="AU357" s="87"/>
    </row>
    <row r="358" spans="3:64" x14ac:dyDescent="0.2">
      <c r="C358" s="10"/>
      <c r="D358" s="10"/>
      <c r="AA358" s="87"/>
      <c r="AB358" s="87"/>
      <c r="AC358" s="87"/>
      <c r="AD358" s="87"/>
      <c r="AE358" s="87"/>
      <c r="AG358" s="112"/>
      <c r="AN358" s="87"/>
      <c r="AO358" s="87"/>
      <c r="AP358" s="87"/>
      <c r="AQ358" s="87"/>
      <c r="AR358" s="87"/>
      <c r="AS358" s="87"/>
      <c r="AT358" s="87"/>
      <c r="AU358" s="87"/>
    </row>
    <row r="359" spans="3:64" x14ac:dyDescent="0.2">
      <c r="C359" s="10"/>
      <c r="D359" s="10"/>
      <c r="AA359" s="87"/>
      <c r="AB359" s="87"/>
      <c r="AC359" s="87"/>
      <c r="AD359" s="87"/>
      <c r="AE359" s="87"/>
      <c r="AG359" s="112"/>
      <c r="AN359" s="87"/>
      <c r="AO359" s="87"/>
      <c r="AP359" s="87"/>
      <c r="AQ359" s="87"/>
      <c r="AR359" s="87"/>
      <c r="AS359" s="87"/>
      <c r="AT359" s="87"/>
      <c r="AU359" s="87"/>
    </row>
    <row r="360" spans="3:64" x14ac:dyDescent="0.2">
      <c r="C360" s="10"/>
      <c r="D360" s="10"/>
      <c r="AA360" s="87"/>
      <c r="AB360" s="87"/>
      <c r="AC360" s="87"/>
      <c r="AD360" s="87"/>
      <c r="AE360" s="87"/>
      <c r="AG360" s="112"/>
      <c r="AN360" s="87"/>
      <c r="AO360" s="87"/>
      <c r="AP360" s="87"/>
      <c r="AQ360" s="87"/>
      <c r="AR360" s="87"/>
      <c r="AS360" s="87"/>
      <c r="AT360" s="87"/>
      <c r="AU360" s="87"/>
    </row>
    <row r="361" spans="3:64" x14ac:dyDescent="0.2">
      <c r="C361" s="10"/>
      <c r="D361" s="10"/>
      <c r="AA361" s="87"/>
      <c r="AB361" s="87"/>
      <c r="AC361" s="87"/>
      <c r="AD361" s="87"/>
      <c r="AE361" s="87"/>
      <c r="AG361" s="112"/>
      <c r="AN361" s="87"/>
      <c r="AO361" s="87"/>
      <c r="AP361" s="87"/>
      <c r="AQ361" s="87"/>
      <c r="AR361" s="87"/>
      <c r="AS361" s="87"/>
      <c r="AT361" s="87"/>
      <c r="AU361" s="87"/>
    </row>
    <row r="362" spans="3:64" x14ac:dyDescent="0.2">
      <c r="C362" s="10"/>
      <c r="D362" s="10"/>
      <c r="AA362" s="87"/>
      <c r="AB362" s="87"/>
      <c r="AC362" s="87"/>
      <c r="AD362" s="87"/>
      <c r="AE362" s="87"/>
      <c r="AG362" s="112"/>
      <c r="AN362" s="87"/>
      <c r="AO362" s="87"/>
      <c r="AP362" s="87"/>
      <c r="AQ362" s="87"/>
      <c r="AR362" s="87"/>
      <c r="AS362" s="87"/>
      <c r="AT362" s="87"/>
      <c r="AU362" s="87"/>
    </row>
    <row r="363" spans="3:64" x14ac:dyDescent="0.2">
      <c r="C363" s="10"/>
      <c r="D363" s="10"/>
      <c r="AA363" s="87"/>
      <c r="AB363" s="87"/>
      <c r="AC363" s="87"/>
      <c r="AD363" s="87"/>
      <c r="AE363" s="87"/>
      <c r="AG363" s="112"/>
      <c r="AN363" s="87"/>
      <c r="AO363" s="87"/>
      <c r="AP363" s="87"/>
      <c r="AQ363" s="87"/>
      <c r="AR363" s="87"/>
      <c r="AS363" s="87"/>
      <c r="AT363" s="87"/>
      <c r="AU363" s="87"/>
    </row>
    <row r="364" spans="3:64" x14ac:dyDescent="0.2">
      <c r="C364" s="10"/>
      <c r="D364" s="10"/>
      <c r="AA364" s="87"/>
      <c r="AB364" s="87"/>
      <c r="AC364" s="87"/>
      <c r="AD364" s="87"/>
      <c r="AE364" s="87"/>
      <c r="AG364" s="112"/>
      <c r="AN364" s="87"/>
      <c r="AO364" s="87"/>
      <c r="AP364" s="87"/>
      <c r="AQ364" s="87"/>
      <c r="AR364" s="87"/>
      <c r="AS364" s="87"/>
      <c r="AT364" s="87"/>
      <c r="AU364" s="87"/>
    </row>
    <row r="365" spans="3:64" x14ac:dyDescent="0.2">
      <c r="C365" s="10"/>
      <c r="D365" s="10"/>
      <c r="AA365" s="87"/>
      <c r="AB365" s="87"/>
      <c r="AC365" s="87"/>
      <c r="AD365" s="87"/>
      <c r="AE365" s="87"/>
      <c r="AG365" s="112"/>
      <c r="AN365" s="87"/>
      <c r="AO365" s="87"/>
      <c r="AP365" s="87"/>
      <c r="AQ365" s="87"/>
      <c r="AR365" s="87"/>
      <c r="AS365" s="87"/>
      <c r="AT365" s="87"/>
      <c r="AU365" s="87"/>
    </row>
    <row r="366" spans="3:64" x14ac:dyDescent="0.2">
      <c r="C366" s="10"/>
      <c r="D366" s="10"/>
      <c r="AA366" s="87"/>
      <c r="AB366" s="87"/>
      <c r="AC366" s="87"/>
      <c r="AD366" s="87"/>
      <c r="AE366" s="87"/>
      <c r="AG366" s="112"/>
      <c r="AN366" s="87"/>
      <c r="AO366" s="87"/>
      <c r="AP366" s="87"/>
      <c r="AQ366" s="87"/>
      <c r="AR366" s="87"/>
      <c r="AS366" s="87"/>
      <c r="AT366" s="87"/>
      <c r="AU366" s="87"/>
    </row>
    <row r="367" spans="3:64" x14ac:dyDescent="0.2">
      <c r="C367" s="10"/>
      <c r="D367" s="10"/>
      <c r="AA367" s="87"/>
      <c r="AB367" s="87"/>
      <c r="AC367" s="87"/>
      <c r="AD367" s="87"/>
      <c r="AE367" s="87"/>
      <c r="AG367" s="112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</row>
    <row r="368" spans="3:64" x14ac:dyDescent="0.2">
      <c r="C368" s="10"/>
      <c r="D368" s="10"/>
      <c r="AA368" s="87"/>
      <c r="AB368" s="87"/>
      <c r="AC368" s="87"/>
      <c r="AD368" s="87"/>
      <c r="AE368" s="87"/>
      <c r="AG368" s="112"/>
      <c r="AN368" s="87"/>
      <c r="AO368" s="87"/>
      <c r="AP368" s="87"/>
      <c r="AQ368" s="87"/>
      <c r="AR368" s="87"/>
      <c r="AS368" s="87"/>
      <c r="AT368" s="87"/>
      <c r="AU368" s="87"/>
    </row>
    <row r="369" spans="3:47" x14ac:dyDescent="0.2">
      <c r="C369" s="10"/>
      <c r="D369" s="10"/>
      <c r="AA369" s="87"/>
      <c r="AB369" s="87"/>
      <c r="AC369" s="87"/>
      <c r="AD369" s="87"/>
      <c r="AE369" s="87"/>
      <c r="AG369" s="112"/>
      <c r="AN369" s="87"/>
      <c r="AO369" s="87"/>
      <c r="AP369" s="87"/>
      <c r="AQ369" s="87"/>
      <c r="AR369" s="87"/>
      <c r="AS369" s="87"/>
      <c r="AT369" s="87"/>
      <c r="AU369" s="87"/>
    </row>
    <row r="370" spans="3:47" x14ac:dyDescent="0.2">
      <c r="C370" s="10"/>
      <c r="D370" s="10"/>
      <c r="AA370" s="87"/>
      <c r="AB370" s="87"/>
      <c r="AC370" s="87"/>
      <c r="AD370" s="87"/>
      <c r="AE370" s="87"/>
      <c r="AG370" s="112"/>
      <c r="AN370" s="87"/>
      <c r="AO370" s="87"/>
      <c r="AP370" s="87"/>
      <c r="AQ370" s="87"/>
      <c r="AR370" s="87"/>
      <c r="AS370" s="87"/>
      <c r="AT370" s="87"/>
      <c r="AU370" s="87"/>
    </row>
    <row r="371" spans="3:47" x14ac:dyDescent="0.2">
      <c r="C371" s="10"/>
      <c r="D371" s="10"/>
      <c r="AA371" s="87"/>
      <c r="AB371" s="87"/>
      <c r="AC371" s="87"/>
      <c r="AD371" s="87"/>
      <c r="AE371" s="87"/>
      <c r="AG371" s="112"/>
      <c r="AN371" s="87"/>
      <c r="AO371" s="87"/>
      <c r="AP371" s="87"/>
      <c r="AQ371" s="87"/>
      <c r="AR371" s="87"/>
      <c r="AS371" s="87"/>
      <c r="AT371" s="87"/>
      <c r="AU371" s="87"/>
    </row>
    <row r="372" spans="3:47" x14ac:dyDescent="0.2">
      <c r="C372" s="10"/>
      <c r="D372" s="10"/>
      <c r="AA372" s="87"/>
      <c r="AB372" s="87"/>
      <c r="AC372" s="87"/>
      <c r="AD372" s="87"/>
      <c r="AE372" s="87"/>
      <c r="AG372" s="112"/>
      <c r="AN372" s="87"/>
      <c r="AO372" s="87"/>
      <c r="AP372" s="87"/>
      <c r="AQ372" s="87"/>
      <c r="AR372" s="87"/>
      <c r="AS372" s="87"/>
      <c r="AT372" s="87"/>
      <c r="AU372" s="87"/>
    </row>
    <row r="373" spans="3:47" x14ac:dyDescent="0.2">
      <c r="C373" s="10"/>
      <c r="D373" s="10"/>
      <c r="AA373" s="87"/>
      <c r="AB373" s="87"/>
      <c r="AC373" s="87"/>
      <c r="AD373" s="87"/>
      <c r="AE373" s="87"/>
      <c r="AG373" s="112"/>
      <c r="AN373" s="87"/>
      <c r="AO373" s="87"/>
      <c r="AP373" s="87"/>
      <c r="AQ373" s="87"/>
      <c r="AR373" s="87"/>
      <c r="AS373" s="87"/>
      <c r="AT373" s="87"/>
      <c r="AU373" s="87"/>
    </row>
    <row r="374" spans="3:47" x14ac:dyDescent="0.2">
      <c r="C374" s="10"/>
      <c r="D374" s="10"/>
      <c r="AA374" s="87"/>
      <c r="AB374" s="87"/>
      <c r="AC374" s="87"/>
      <c r="AD374" s="87"/>
      <c r="AE374" s="87"/>
      <c r="AG374" s="112"/>
      <c r="AN374" s="87"/>
      <c r="AO374" s="87"/>
      <c r="AP374" s="87"/>
      <c r="AQ374" s="87"/>
      <c r="AR374" s="87"/>
      <c r="AS374" s="87"/>
      <c r="AT374" s="87"/>
      <c r="AU374" s="87"/>
    </row>
    <row r="375" spans="3:47" x14ac:dyDescent="0.2">
      <c r="C375" s="10"/>
      <c r="D375" s="10"/>
      <c r="AA375" s="87"/>
      <c r="AB375" s="87"/>
      <c r="AC375" s="87"/>
      <c r="AD375" s="87"/>
      <c r="AE375" s="87"/>
      <c r="AG375" s="112"/>
      <c r="AN375" s="87"/>
      <c r="AO375" s="87"/>
      <c r="AP375" s="87"/>
      <c r="AQ375" s="87"/>
      <c r="AR375" s="87"/>
      <c r="AS375" s="87"/>
      <c r="AT375" s="87"/>
      <c r="AU375" s="87"/>
    </row>
    <row r="376" spans="3:47" x14ac:dyDescent="0.2">
      <c r="C376" s="10"/>
      <c r="D376" s="10"/>
      <c r="AA376" s="87"/>
      <c r="AB376" s="87"/>
      <c r="AC376" s="87"/>
      <c r="AD376" s="87"/>
      <c r="AE376" s="87"/>
      <c r="AG376" s="112"/>
      <c r="AN376" s="87"/>
      <c r="AO376" s="87"/>
      <c r="AP376" s="87"/>
      <c r="AQ376" s="87"/>
      <c r="AR376" s="87"/>
      <c r="AS376" s="87"/>
      <c r="AT376" s="87"/>
      <c r="AU376" s="87"/>
    </row>
    <row r="377" spans="3:47" x14ac:dyDescent="0.2">
      <c r="C377" s="10"/>
      <c r="D377" s="10"/>
      <c r="AA377" s="87"/>
      <c r="AB377" s="87"/>
      <c r="AC377" s="87"/>
      <c r="AD377" s="87"/>
      <c r="AE377" s="87"/>
      <c r="AG377" s="112"/>
      <c r="AN377" s="87"/>
      <c r="AO377" s="87"/>
      <c r="AP377" s="87"/>
      <c r="AQ377" s="87"/>
      <c r="AR377" s="87"/>
      <c r="AS377" s="87"/>
      <c r="AT377" s="87"/>
      <c r="AU377" s="87"/>
    </row>
    <row r="378" spans="3:47" x14ac:dyDescent="0.2">
      <c r="C378" s="10"/>
      <c r="D378" s="10"/>
      <c r="AA378" s="87"/>
      <c r="AB378" s="87"/>
      <c r="AC378" s="87"/>
      <c r="AD378" s="87"/>
      <c r="AE378" s="87"/>
      <c r="AG378" s="112"/>
      <c r="AN378" s="87"/>
      <c r="AO378" s="87"/>
      <c r="AP378" s="87"/>
      <c r="AQ378" s="87"/>
      <c r="AR378" s="87"/>
      <c r="AS378" s="87"/>
      <c r="AT378" s="87"/>
      <c r="AU378" s="87"/>
    </row>
    <row r="379" spans="3:47" x14ac:dyDescent="0.2">
      <c r="C379" s="10"/>
      <c r="D379" s="10"/>
      <c r="AA379" s="87"/>
      <c r="AB379" s="87"/>
      <c r="AC379" s="87"/>
      <c r="AD379" s="87"/>
      <c r="AE379" s="87"/>
      <c r="AG379" s="112"/>
      <c r="AN379" s="87"/>
      <c r="AO379" s="87"/>
      <c r="AP379" s="87"/>
      <c r="AQ379" s="87"/>
      <c r="AR379" s="87"/>
      <c r="AS379" s="87"/>
      <c r="AT379" s="87"/>
      <c r="AU379" s="87"/>
    </row>
    <row r="380" spans="3:47" x14ac:dyDescent="0.2">
      <c r="C380" s="10"/>
      <c r="D380" s="10"/>
      <c r="AA380" s="87"/>
      <c r="AB380" s="87"/>
      <c r="AC380" s="87"/>
      <c r="AD380" s="87"/>
      <c r="AE380" s="87"/>
      <c r="AG380" s="112"/>
      <c r="AN380" s="87"/>
      <c r="AO380" s="87"/>
      <c r="AP380" s="87"/>
      <c r="AQ380" s="87"/>
      <c r="AR380" s="87"/>
      <c r="AS380" s="87"/>
      <c r="AT380" s="87"/>
      <c r="AU380" s="87"/>
    </row>
    <row r="381" spans="3:47" x14ac:dyDescent="0.2">
      <c r="C381" s="10"/>
      <c r="D381" s="10"/>
      <c r="AA381" s="87"/>
      <c r="AB381" s="87"/>
      <c r="AC381" s="87"/>
      <c r="AD381" s="87"/>
      <c r="AE381" s="87"/>
      <c r="AG381" s="112"/>
      <c r="AN381" s="87"/>
      <c r="AO381" s="87"/>
      <c r="AP381" s="87"/>
      <c r="AQ381" s="87"/>
      <c r="AR381" s="87"/>
      <c r="AS381" s="87"/>
      <c r="AT381" s="87"/>
      <c r="AU381" s="87"/>
    </row>
    <row r="382" spans="3:47" x14ac:dyDescent="0.2">
      <c r="C382" s="10"/>
      <c r="D382" s="10"/>
      <c r="AA382" s="87"/>
      <c r="AB382" s="87"/>
      <c r="AC382" s="87"/>
      <c r="AD382" s="87"/>
      <c r="AE382" s="87"/>
      <c r="AG382" s="112"/>
      <c r="AN382" s="87"/>
      <c r="AO382" s="87"/>
      <c r="AP382" s="87"/>
      <c r="AQ382" s="87"/>
      <c r="AR382" s="87"/>
      <c r="AS382" s="87"/>
      <c r="AT382" s="87"/>
      <c r="AU382" s="87"/>
    </row>
    <row r="383" spans="3:47" x14ac:dyDescent="0.2">
      <c r="C383" s="10"/>
      <c r="D383" s="10"/>
      <c r="AA383" s="87"/>
      <c r="AB383" s="87"/>
      <c r="AC383" s="87"/>
      <c r="AD383" s="87"/>
      <c r="AE383" s="87"/>
      <c r="AG383" s="112"/>
      <c r="AN383" s="87"/>
      <c r="AO383" s="87"/>
      <c r="AP383" s="87"/>
      <c r="AQ383" s="87"/>
      <c r="AR383" s="87"/>
      <c r="AS383" s="87"/>
      <c r="AT383" s="87"/>
      <c r="AU383" s="87"/>
    </row>
    <row r="384" spans="3:47" x14ac:dyDescent="0.2">
      <c r="C384" s="10"/>
      <c r="D384" s="10"/>
      <c r="AA384" s="87"/>
      <c r="AB384" s="87"/>
      <c r="AC384" s="87"/>
      <c r="AD384" s="87"/>
      <c r="AE384" s="87"/>
      <c r="AG384" s="112"/>
      <c r="AN384" s="87"/>
      <c r="AO384" s="87"/>
      <c r="AP384" s="87"/>
      <c r="AQ384" s="87"/>
      <c r="AR384" s="87"/>
      <c r="AS384" s="87"/>
      <c r="AT384" s="87"/>
      <c r="AU384" s="87"/>
    </row>
    <row r="385" spans="3:64" x14ac:dyDescent="0.2">
      <c r="C385" s="10"/>
      <c r="D385" s="10"/>
      <c r="AA385" s="87"/>
      <c r="AB385" s="87"/>
      <c r="AC385" s="87"/>
      <c r="AD385" s="87"/>
      <c r="AE385" s="87"/>
      <c r="AG385" s="112"/>
      <c r="AN385" s="87"/>
      <c r="AO385" s="87"/>
      <c r="AP385" s="87"/>
      <c r="AQ385" s="87"/>
      <c r="AR385" s="87"/>
      <c r="AS385" s="87"/>
      <c r="AT385" s="87"/>
      <c r="AU385" s="87"/>
    </row>
    <row r="386" spans="3:64" x14ac:dyDescent="0.2">
      <c r="C386" s="10"/>
      <c r="D386" s="10"/>
      <c r="AA386" s="87"/>
      <c r="AB386" s="87"/>
      <c r="AC386" s="87"/>
      <c r="AD386" s="87"/>
      <c r="AE386" s="87"/>
      <c r="AG386" s="112"/>
      <c r="AN386" s="87"/>
      <c r="AO386" s="87"/>
      <c r="AP386" s="87"/>
      <c r="AQ386" s="87"/>
      <c r="AR386" s="87"/>
      <c r="AS386" s="87"/>
      <c r="AT386" s="87"/>
      <c r="AU386" s="87"/>
    </row>
    <row r="387" spans="3:64" x14ac:dyDescent="0.2">
      <c r="C387" s="10"/>
      <c r="D387" s="10"/>
      <c r="AA387" s="87"/>
      <c r="AB387" s="87"/>
      <c r="AC387" s="87"/>
      <c r="AD387" s="87"/>
      <c r="AE387" s="87"/>
      <c r="AG387" s="112"/>
      <c r="AN387" s="87"/>
      <c r="AO387" s="87"/>
      <c r="AP387" s="87"/>
      <c r="AQ387" s="87"/>
      <c r="AR387" s="87"/>
      <c r="AS387" s="87"/>
      <c r="AT387" s="87"/>
      <c r="AU387" s="87"/>
    </row>
    <row r="388" spans="3:64" x14ac:dyDescent="0.2">
      <c r="C388" s="10"/>
      <c r="D388" s="10"/>
      <c r="AA388" s="87"/>
      <c r="AB388" s="87"/>
      <c r="AC388" s="87"/>
      <c r="AD388" s="87"/>
      <c r="AE388" s="87"/>
      <c r="AG388" s="112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</row>
    <row r="389" spans="3:64" x14ac:dyDescent="0.2">
      <c r="C389" s="10"/>
      <c r="D389" s="10"/>
      <c r="AA389" s="87"/>
      <c r="AB389" s="87"/>
      <c r="AC389" s="87"/>
      <c r="AD389" s="87"/>
      <c r="AE389" s="87"/>
      <c r="AG389" s="112"/>
      <c r="AN389" s="87"/>
      <c r="AO389" s="87"/>
      <c r="AP389" s="87"/>
      <c r="AQ389" s="87"/>
      <c r="AR389" s="87"/>
      <c r="AS389" s="87"/>
      <c r="AT389" s="87"/>
      <c r="AU389" s="87"/>
    </row>
    <row r="390" spans="3:64" x14ac:dyDescent="0.2">
      <c r="C390" s="10"/>
      <c r="D390" s="10"/>
      <c r="AA390" s="87"/>
      <c r="AB390" s="87"/>
      <c r="AC390" s="87"/>
      <c r="AD390" s="87"/>
      <c r="AE390" s="87"/>
      <c r="AG390" s="112"/>
      <c r="AN390" s="87"/>
      <c r="AO390" s="87"/>
      <c r="AP390" s="87"/>
      <c r="AQ390" s="87"/>
      <c r="AR390" s="87"/>
      <c r="AS390" s="87"/>
      <c r="AT390" s="87"/>
      <c r="AU390" s="87"/>
      <c r="AV390" s="87"/>
    </row>
    <row r="391" spans="3:64" x14ac:dyDescent="0.2">
      <c r="C391" s="10"/>
      <c r="D391" s="10"/>
      <c r="AA391" s="87"/>
      <c r="AB391" s="87"/>
      <c r="AC391" s="87"/>
      <c r="AD391" s="87"/>
      <c r="AE391" s="87"/>
      <c r="AG391" s="112"/>
      <c r="AN391" s="87"/>
      <c r="AO391" s="87"/>
      <c r="AP391" s="87"/>
      <c r="AQ391" s="87"/>
      <c r="AR391" s="87"/>
      <c r="AS391" s="87"/>
      <c r="AT391" s="87"/>
      <c r="AU391" s="87"/>
    </row>
    <row r="392" spans="3:64" x14ac:dyDescent="0.2">
      <c r="C392" s="10"/>
      <c r="D392" s="10"/>
      <c r="AA392" s="87"/>
      <c r="AB392" s="87"/>
      <c r="AC392" s="87"/>
      <c r="AD392" s="87"/>
      <c r="AE392" s="87"/>
      <c r="AG392" s="112"/>
      <c r="AN392" s="87"/>
      <c r="AO392" s="87"/>
      <c r="AP392" s="87"/>
      <c r="AQ392" s="87"/>
      <c r="AR392" s="87"/>
      <c r="AS392" s="87"/>
      <c r="AT392" s="87"/>
      <c r="AU392" s="87"/>
    </row>
    <row r="393" spans="3:64" x14ac:dyDescent="0.2">
      <c r="C393" s="10"/>
      <c r="D393" s="10"/>
      <c r="AA393" s="87"/>
      <c r="AB393" s="87"/>
      <c r="AC393" s="87"/>
      <c r="AD393" s="87"/>
      <c r="AE393" s="87"/>
      <c r="AG393" s="112"/>
      <c r="AN393" s="87"/>
      <c r="AO393" s="87"/>
      <c r="AP393" s="87"/>
      <c r="AQ393" s="87"/>
      <c r="AR393" s="87"/>
      <c r="AS393" s="87"/>
      <c r="AT393" s="87"/>
      <c r="AU393" s="87"/>
    </row>
    <row r="394" spans="3:64" x14ac:dyDescent="0.2">
      <c r="C394" s="10"/>
      <c r="D394" s="10"/>
      <c r="AA394" s="87"/>
      <c r="AB394" s="87"/>
      <c r="AC394" s="87"/>
      <c r="AD394" s="87"/>
      <c r="AE394" s="87"/>
      <c r="AG394" s="112"/>
      <c r="AN394" s="87"/>
      <c r="AO394" s="87"/>
      <c r="AP394" s="87"/>
      <c r="AQ394" s="87"/>
      <c r="AR394" s="87"/>
      <c r="AS394" s="87"/>
      <c r="AT394" s="87"/>
      <c r="AU394" s="87"/>
    </row>
    <row r="395" spans="3:64" x14ac:dyDescent="0.2">
      <c r="C395" s="10"/>
      <c r="D395" s="10"/>
      <c r="AA395" s="87"/>
      <c r="AB395" s="87"/>
      <c r="AC395" s="87"/>
      <c r="AD395" s="87"/>
      <c r="AE395" s="87"/>
      <c r="AG395" s="112"/>
      <c r="AN395" s="87"/>
      <c r="AO395" s="87"/>
      <c r="AP395" s="87"/>
      <c r="AQ395" s="87"/>
      <c r="AR395" s="87"/>
      <c r="AS395" s="87"/>
      <c r="AT395" s="87"/>
      <c r="AU395" s="87"/>
    </row>
    <row r="396" spans="3:64" x14ac:dyDescent="0.2">
      <c r="C396" s="10"/>
      <c r="D396" s="10"/>
      <c r="AA396" s="87"/>
      <c r="AB396" s="87"/>
      <c r="AC396" s="87"/>
      <c r="AD396" s="87"/>
      <c r="AE396" s="87"/>
      <c r="AG396" s="112"/>
      <c r="AN396" s="87"/>
      <c r="AO396" s="87"/>
      <c r="AP396" s="87"/>
      <c r="AQ396" s="87"/>
      <c r="AR396" s="87"/>
      <c r="AS396" s="87"/>
      <c r="AT396" s="87"/>
      <c r="AU396" s="87"/>
    </row>
    <row r="397" spans="3:64" x14ac:dyDescent="0.2">
      <c r="C397" s="10"/>
      <c r="D397" s="10"/>
      <c r="AA397" s="87"/>
      <c r="AB397" s="87"/>
      <c r="AC397" s="87"/>
      <c r="AD397" s="87"/>
      <c r="AE397" s="87"/>
      <c r="AG397" s="112"/>
      <c r="AN397" s="87"/>
      <c r="AO397" s="87"/>
      <c r="AP397" s="87"/>
      <c r="AQ397" s="87"/>
      <c r="AR397" s="87"/>
      <c r="AS397" s="87"/>
      <c r="AT397" s="87"/>
      <c r="AU397" s="87"/>
    </row>
    <row r="398" spans="3:64" x14ac:dyDescent="0.2">
      <c r="C398" s="10"/>
      <c r="D398" s="10"/>
      <c r="AA398" s="87"/>
      <c r="AB398" s="87"/>
      <c r="AC398" s="87"/>
      <c r="AD398" s="87"/>
      <c r="AE398" s="87"/>
      <c r="AG398" s="112"/>
      <c r="AN398" s="87"/>
      <c r="AO398" s="87"/>
      <c r="AP398" s="87"/>
      <c r="AQ398" s="87"/>
      <c r="AR398" s="87"/>
      <c r="AS398" s="87"/>
      <c r="AT398" s="87"/>
      <c r="AU398" s="87"/>
    </row>
    <row r="399" spans="3:64" x14ac:dyDescent="0.2">
      <c r="C399" s="10"/>
      <c r="D399" s="10"/>
      <c r="AA399" s="87"/>
      <c r="AB399" s="87"/>
      <c r="AC399" s="87"/>
      <c r="AD399" s="87"/>
      <c r="AE399" s="87"/>
      <c r="AG399" s="112"/>
      <c r="AN399" s="87"/>
      <c r="AO399" s="87"/>
      <c r="AP399" s="87"/>
      <c r="AQ399" s="87"/>
      <c r="AR399" s="87"/>
      <c r="AS399" s="87"/>
      <c r="AT399" s="87"/>
      <c r="AU399" s="87"/>
    </row>
    <row r="400" spans="3:64" x14ac:dyDescent="0.2">
      <c r="C400" s="10"/>
      <c r="D400" s="10"/>
      <c r="AA400" s="87"/>
      <c r="AB400" s="87"/>
      <c r="AC400" s="87"/>
      <c r="AD400" s="87"/>
      <c r="AE400" s="87"/>
      <c r="AG400" s="112"/>
      <c r="AN400" s="87"/>
      <c r="AO400" s="87"/>
      <c r="AP400" s="87"/>
      <c r="AQ400" s="87"/>
      <c r="AR400" s="87"/>
      <c r="AS400" s="87"/>
      <c r="AT400" s="87"/>
      <c r="AU400" s="87"/>
    </row>
    <row r="401" spans="3:64" x14ac:dyDescent="0.2">
      <c r="C401" s="10"/>
      <c r="D401" s="10"/>
      <c r="AA401" s="87"/>
      <c r="AB401" s="87"/>
      <c r="AC401" s="87"/>
      <c r="AD401" s="87"/>
      <c r="AE401" s="87"/>
      <c r="AG401" s="112"/>
      <c r="AN401" s="87"/>
      <c r="AO401" s="87"/>
      <c r="AP401" s="87"/>
      <c r="AQ401" s="87"/>
      <c r="AR401" s="87"/>
      <c r="AS401" s="87"/>
      <c r="AT401" s="87"/>
      <c r="AU401" s="87"/>
    </row>
    <row r="402" spans="3:64" x14ac:dyDescent="0.2">
      <c r="C402" s="10"/>
      <c r="D402" s="10"/>
      <c r="AA402" s="87"/>
      <c r="AB402" s="87"/>
      <c r="AC402" s="87"/>
      <c r="AD402" s="87"/>
      <c r="AE402" s="87"/>
      <c r="AG402" s="112"/>
      <c r="AN402" s="87"/>
      <c r="AO402" s="87"/>
      <c r="AP402" s="87"/>
      <c r="AQ402" s="87"/>
      <c r="AR402" s="87"/>
      <c r="AS402" s="87"/>
      <c r="AT402" s="87"/>
      <c r="AU402" s="87"/>
    </row>
    <row r="403" spans="3:64" x14ac:dyDescent="0.2">
      <c r="C403" s="10"/>
      <c r="D403" s="10"/>
      <c r="AA403" s="87"/>
      <c r="AB403" s="87"/>
      <c r="AC403" s="87"/>
      <c r="AD403" s="87"/>
      <c r="AE403" s="87"/>
      <c r="AG403" s="112"/>
      <c r="AN403" s="87"/>
      <c r="AO403" s="87"/>
      <c r="AP403" s="87"/>
      <c r="AQ403" s="87"/>
      <c r="AR403" s="87"/>
      <c r="AS403" s="87"/>
      <c r="AT403" s="87"/>
      <c r="AU403" s="87"/>
    </row>
    <row r="404" spans="3:64" x14ac:dyDescent="0.2">
      <c r="C404" s="10"/>
      <c r="D404" s="10"/>
      <c r="AA404" s="87"/>
      <c r="AB404" s="87"/>
      <c r="AC404" s="87"/>
      <c r="AD404" s="87"/>
      <c r="AE404" s="87"/>
      <c r="AG404" s="112"/>
      <c r="AN404" s="87"/>
      <c r="AO404" s="87"/>
      <c r="AP404" s="87"/>
      <c r="AQ404" s="87"/>
      <c r="AR404" s="87"/>
      <c r="AS404" s="87"/>
      <c r="AT404" s="87"/>
      <c r="AU404" s="87"/>
    </row>
    <row r="405" spans="3:64" x14ac:dyDescent="0.2">
      <c r="C405" s="10"/>
      <c r="D405" s="10"/>
      <c r="AA405" s="87"/>
      <c r="AB405" s="87"/>
      <c r="AC405" s="87"/>
      <c r="AD405" s="87"/>
      <c r="AE405" s="87"/>
      <c r="AG405" s="112"/>
      <c r="AN405" s="87"/>
      <c r="AO405" s="87"/>
      <c r="AP405" s="87"/>
      <c r="AQ405" s="87"/>
      <c r="AR405" s="87"/>
      <c r="AS405" s="87"/>
      <c r="AT405" s="87"/>
      <c r="AU405" s="87"/>
    </row>
    <row r="406" spans="3:64" x14ac:dyDescent="0.2">
      <c r="C406" s="10"/>
      <c r="D406" s="10"/>
      <c r="AA406" s="87"/>
      <c r="AB406" s="87"/>
      <c r="AC406" s="87"/>
      <c r="AD406" s="87"/>
      <c r="AE406" s="87"/>
      <c r="AG406" s="112"/>
      <c r="AN406" s="87"/>
      <c r="AO406" s="87"/>
      <c r="AP406" s="87"/>
      <c r="AQ406" s="87"/>
      <c r="AR406" s="87"/>
      <c r="AS406" s="87"/>
      <c r="AT406" s="87"/>
      <c r="AU406" s="87"/>
    </row>
    <row r="407" spans="3:64" x14ac:dyDescent="0.2">
      <c r="C407" s="10"/>
      <c r="D407" s="10"/>
      <c r="AA407" s="87"/>
      <c r="AB407" s="87"/>
      <c r="AC407" s="87"/>
      <c r="AD407" s="87"/>
      <c r="AE407" s="87"/>
      <c r="AG407" s="112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</row>
    <row r="408" spans="3:64" x14ac:dyDescent="0.2">
      <c r="C408" s="10"/>
      <c r="D408" s="10"/>
      <c r="AA408" s="87"/>
      <c r="AB408" s="87"/>
      <c r="AC408" s="87"/>
      <c r="AD408" s="87"/>
      <c r="AE408" s="87"/>
      <c r="AG408" s="112"/>
      <c r="AN408" s="87"/>
      <c r="AO408" s="87"/>
      <c r="AP408" s="87"/>
      <c r="AQ408" s="87"/>
      <c r="AR408" s="87"/>
      <c r="AS408" s="87"/>
      <c r="AT408" s="87"/>
      <c r="AU408" s="87"/>
      <c r="AV408" s="87"/>
    </row>
    <row r="409" spans="3:64" x14ac:dyDescent="0.2">
      <c r="C409" s="10"/>
      <c r="D409" s="10"/>
      <c r="AA409" s="87"/>
      <c r="AB409" s="87"/>
      <c r="AC409" s="87"/>
      <c r="AD409" s="87"/>
      <c r="AE409" s="87"/>
      <c r="AG409" s="112"/>
      <c r="AN409" s="87"/>
      <c r="AO409" s="87"/>
      <c r="AP409" s="87"/>
      <c r="AQ409" s="87"/>
      <c r="AR409" s="87"/>
      <c r="AS409" s="87"/>
      <c r="AT409" s="87"/>
      <c r="AU409" s="87"/>
      <c r="AV409" s="87"/>
      <c r="AX409" s="87"/>
    </row>
    <row r="410" spans="3:64" x14ac:dyDescent="0.2">
      <c r="C410" s="10"/>
      <c r="D410" s="10"/>
      <c r="AA410" s="87"/>
      <c r="AB410" s="87"/>
      <c r="AC410" s="87"/>
      <c r="AD410" s="87"/>
      <c r="AE410" s="87"/>
      <c r="AG410" s="112"/>
      <c r="AN410" s="87"/>
      <c r="AO410" s="87"/>
      <c r="AP410" s="87"/>
      <c r="AQ410" s="87"/>
      <c r="AR410" s="87"/>
      <c r="AS410" s="87"/>
      <c r="AT410" s="87"/>
      <c r="AU410" s="87"/>
    </row>
    <row r="411" spans="3:64" x14ac:dyDescent="0.2">
      <c r="C411" s="10"/>
      <c r="D411" s="10"/>
      <c r="AA411" s="87"/>
      <c r="AB411" s="87"/>
      <c r="AC411" s="87"/>
      <c r="AD411" s="87"/>
      <c r="AE411" s="87"/>
      <c r="AG411" s="112"/>
      <c r="AN411" s="87"/>
      <c r="AO411" s="87"/>
      <c r="AP411" s="87"/>
      <c r="AQ411" s="87"/>
      <c r="AR411" s="87"/>
      <c r="AS411" s="87"/>
      <c r="AT411" s="87"/>
      <c r="AU411" s="87"/>
    </row>
    <row r="412" spans="3:64" x14ac:dyDescent="0.2">
      <c r="C412" s="10"/>
      <c r="D412" s="10"/>
      <c r="AA412" s="87"/>
      <c r="AB412" s="87"/>
      <c r="AC412" s="87"/>
      <c r="AD412" s="87"/>
      <c r="AE412" s="87"/>
      <c r="AG412" s="112"/>
      <c r="AN412" s="87"/>
      <c r="AO412" s="87"/>
      <c r="AP412" s="87"/>
      <c r="AQ412" s="87"/>
      <c r="AR412" s="87"/>
      <c r="AS412" s="87"/>
      <c r="AT412" s="87"/>
      <c r="AU412" s="87"/>
    </row>
    <row r="413" spans="3:64" x14ac:dyDescent="0.2">
      <c r="C413" s="10"/>
      <c r="D413" s="10"/>
      <c r="AA413" s="87"/>
      <c r="AB413" s="87"/>
      <c r="AC413" s="87"/>
      <c r="AD413" s="87"/>
      <c r="AE413" s="87"/>
      <c r="AG413" s="112"/>
      <c r="AN413" s="87"/>
      <c r="AO413" s="87"/>
      <c r="AP413" s="87"/>
      <c r="AQ413" s="87"/>
      <c r="AR413" s="87"/>
      <c r="AS413" s="87"/>
      <c r="AT413" s="87"/>
      <c r="AU413" s="87"/>
      <c r="AV413" s="87"/>
    </row>
    <row r="414" spans="3:64" x14ac:dyDescent="0.2">
      <c r="C414" s="10"/>
      <c r="D414" s="10"/>
      <c r="AA414" s="87"/>
      <c r="AB414" s="87"/>
      <c r="AC414" s="87"/>
      <c r="AD414" s="87"/>
      <c r="AE414" s="87"/>
      <c r="AG414" s="112"/>
      <c r="AN414" s="87"/>
      <c r="AO414" s="87"/>
      <c r="AP414" s="87"/>
      <c r="AQ414" s="87"/>
      <c r="AR414" s="87"/>
      <c r="AS414" s="87"/>
      <c r="AT414" s="87"/>
      <c r="AU414" s="87"/>
    </row>
    <row r="415" spans="3:64" x14ac:dyDescent="0.2">
      <c r="C415" s="10"/>
      <c r="D415" s="10"/>
      <c r="AA415" s="87"/>
      <c r="AB415" s="87"/>
      <c r="AC415" s="87"/>
      <c r="AD415" s="87"/>
      <c r="AE415" s="87"/>
      <c r="AG415" s="112"/>
      <c r="AN415" s="87"/>
      <c r="AO415" s="87"/>
      <c r="AP415" s="87"/>
      <c r="AQ415" s="87"/>
      <c r="AR415" s="87"/>
      <c r="AS415" s="87"/>
      <c r="AT415" s="87"/>
      <c r="AU415" s="87"/>
    </row>
    <row r="416" spans="3:64" x14ac:dyDescent="0.2">
      <c r="C416" s="10"/>
      <c r="D416" s="10"/>
      <c r="AA416" s="87"/>
      <c r="AB416" s="87"/>
      <c r="AC416" s="87"/>
      <c r="AD416" s="87"/>
      <c r="AE416" s="87"/>
      <c r="AG416" s="112"/>
      <c r="AN416" s="87"/>
      <c r="AO416" s="87"/>
      <c r="AP416" s="87"/>
      <c r="AQ416" s="87"/>
      <c r="AR416" s="87"/>
      <c r="AS416" s="87"/>
      <c r="AT416" s="87"/>
      <c r="AU416" s="87"/>
    </row>
    <row r="417" spans="3:47" x14ac:dyDescent="0.2">
      <c r="C417" s="10"/>
      <c r="D417" s="10"/>
      <c r="AA417" s="87"/>
      <c r="AB417" s="87"/>
      <c r="AC417" s="87"/>
      <c r="AD417" s="87"/>
      <c r="AE417" s="87"/>
      <c r="AG417" s="112"/>
      <c r="AN417" s="87"/>
      <c r="AO417" s="87"/>
      <c r="AP417" s="87"/>
      <c r="AQ417" s="87"/>
      <c r="AR417" s="87"/>
      <c r="AS417" s="87"/>
      <c r="AT417" s="87"/>
      <c r="AU417" s="87"/>
    </row>
    <row r="418" spans="3:47" x14ac:dyDescent="0.2">
      <c r="C418" s="10"/>
      <c r="D418" s="10"/>
      <c r="AA418" s="87"/>
      <c r="AB418" s="87"/>
      <c r="AC418" s="87"/>
      <c r="AD418" s="87"/>
      <c r="AE418" s="87"/>
      <c r="AG418" s="112"/>
      <c r="AN418" s="87"/>
      <c r="AO418" s="87"/>
      <c r="AP418" s="87"/>
      <c r="AQ418" s="87"/>
      <c r="AR418" s="87"/>
      <c r="AS418" s="87"/>
      <c r="AT418" s="87"/>
      <c r="AU418" s="87"/>
    </row>
    <row r="419" spans="3:47" x14ac:dyDescent="0.2">
      <c r="C419" s="10"/>
      <c r="D419" s="10"/>
      <c r="AA419" s="87"/>
      <c r="AB419" s="87"/>
      <c r="AC419" s="87"/>
      <c r="AD419" s="87"/>
      <c r="AE419" s="87"/>
      <c r="AG419" s="112"/>
      <c r="AN419" s="87"/>
      <c r="AO419" s="87"/>
      <c r="AP419" s="87"/>
      <c r="AQ419" s="87"/>
      <c r="AR419" s="87"/>
      <c r="AS419" s="87"/>
      <c r="AT419" s="87"/>
      <c r="AU419" s="87"/>
    </row>
    <row r="420" spans="3:47" x14ac:dyDescent="0.2">
      <c r="C420" s="10"/>
      <c r="D420" s="10"/>
      <c r="AA420" s="87"/>
      <c r="AB420" s="87"/>
      <c r="AC420" s="87"/>
      <c r="AD420" s="87"/>
      <c r="AE420" s="87"/>
      <c r="AG420" s="112"/>
      <c r="AN420" s="87"/>
      <c r="AO420" s="87"/>
      <c r="AP420" s="87"/>
      <c r="AQ420" s="87"/>
      <c r="AR420" s="87"/>
      <c r="AS420" s="87"/>
      <c r="AT420" s="87"/>
      <c r="AU420" s="87"/>
    </row>
    <row r="421" spans="3:47" x14ac:dyDescent="0.2">
      <c r="C421" s="10"/>
      <c r="D421" s="10"/>
      <c r="AA421" s="87"/>
      <c r="AB421" s="87"/>
      <c r="AC421" s="87"/>
      <c r="AD421" s="87"/>
      <c r="AE421" s="87"/>
      <c r="AG421" s="112"/>
      <c r="AN421" s="87"/>
      <c r="AO421" s="87"/>
      <c r="AP421" s="87"/>
      <c r="AQ421" s="87"/>
      <c r="AR421" s="87"/>
      <c r="AS421" s="87"/>
      <c r="AT421" s="87"/>
      <c r="AU421" s="87"/>
    </row>
    <row r="422" spans="3:47" x14ac:dyDescent="0.2">
      <c r="C422" s="10"/>
      <c r="D422" s="10"/>
      <c r="AA422" s="87"/>
      <c r="AB422" s="87"/>
      <c r="AC422" s="87"/>
      <c r="AD422" s="87"/>
      <c r="AE422" s="87"/>
      <c r="AG422" s="112"/>
      <c r="AN422" s="87"/>
      <c r="AO422" s="87"/>
      <c r="AP422" s="87"/>
      <c r="AQ422" s="87"/>
      <c r="AR422" s="87"/>
      <c r="AS422" s="87"/>
      <c r="AT422" s="87"/>
      <c r="AU422" s="87"/>
    </row>
    <row r="423" spans="3:47" x14ac:dyDescent="0.2">
      <c r="C423" s="10"/>
      <c r="D423" s="10"/>
      <c r="AA423" s="87"/>
      <c r="AB423" s="87"/>
      <c r="AC423" s="87"/>
      <c r="AD423" s="87"/>
      <c r="AE423" s="87"/>
      <c r="AG423" s="112"/>
      <c r="AN423" s="87"/>
      <c r="AO423" s="87"/>
      <c r="AP423" s="87"/>
      <c r="AQ423" s="87"/>
      <c r="AR423" s="87"/>
      <c r="AS423" s="87"/>
      <c r="AT423" s="87"/>
      <c r="AU423" s="87"/>
    </row>
    <row r="424" spans="3:47" x14ac:dyDescent="0.2">
      <c r="C424" s="10"/>
      <c r="D424" s="10"/>
      <c r="AA424" s="87"/>
      <c r="AB424" s="87"/>
      <c r="AC424" s="87"/>
      <c r="AD424" s="87"/>
      <c r="AE424" s="87"/>
      <c r="AG424" s="112"/>
      <c r="AN424" s="87"/>
      <c r="AO424" s="87"/>
      <c r="AP424" s="87"/>
      <c r="AQ424" s="87"/>
      <c r="AR424" s="87"/>
      <c r="AS424" s="87"/>
      <c r="AT424" s="87"/>
      <c r="AU424" s="87"/>
    </row>
    <row r="425" spans="3:47" x14ac:dyDescent="0.2">
      <c r="C425" s="10"/>
      <c r="D425" s="10"/>
      <c r="AA425" s="87"/>
      <c r="AB425" s="87"/>
      <c r="AC425" s="87"/>
      <c r="AD425" s="87"/>
      <c r="AE425" s="87"/>
      <c r="AG425" s="112"/>
      <c r="AN425" s="87"/>
      <c r="AO425" s="87"/>
      <c r="AP425" s="87"/>
      <c r="AQ425" s="87"/>
      <c r="AR425" s="87"/>
      <c r="AS425" s="87"/>
      <c r="AT425" s="87"/>
      <c r="AU425" s="87"/>
    </row>
    <row r="426" spans="3:47" x14ac:dyDescent="0.2">
      <c r="C426" s="10"/>
      <c r="D426" s="10"/>
      <c r="AA426" s="87"/>
      <c r="AB426" s="87"/>
      <c r="AC426" s="87"/>
      <c r="AD426" s="87"/>
      <c r="AE426" s="87"/>
      <c r="AG426" s="112"/>
      <c r="AN426" s="87"/>
      <c r="AO426" s="87"/>
      <c r="AP426" s="87"/>
      <c r="AQ426" s="87"/>
      <c r="AR426" s="87"/>
      <c r="AS426" s="87"/>
      <c r="AT426" s="87"/>
      <c r="AU426" s="87"/>
    </row>
    <row r="427" spans="3:47" x14ac:dyDescent="0.2">
      <c r="C427" s="10"/>
      <c r="D427" s="10"/>
      <c r="AA427" s="87"/>
      <c r="AB427" s="87"/>
      <c r="AC427" s="87"/>
      <c r="AD427" s="87"/>
      <c r="AE427" s="87"/>
      <c r="AG427" s="112"/>
      <c r="AN427" s="87"/>
      <c r="AO427" s="87"/>
      <c r="AP427" s="87"/>
      <c r="AQ427" s="87"/>
      <c r="AR427" s="87"/>
      <c r="AS427" s="87"/>
      <c r="AT427" s="87"/>
      <c r="AU427" s="87"/>
    </row>
    <row r="428" spans="3:47" x14ac:dyDescent="0.2">
      <c r="C428" s="10"/>
      <c r="D428" s="10"/>
      <c r="AA428" s="87"/>
      <c r="AB428" s="87"/>
      <c r="AC428" s="87"/>
      <c r="AD428" s="87"/>
      <c r="AE428" s="87"/>
      <c r="AG428" s="112"/>
      <c r="AN428" s="87"/>
      <c r="AO428" s="87"/>
      <c r="AP428" s="87"/>
      <c r="AQ428" s="87"/>
      <c r="AR428" s="87"/>
      <c r="AS428" s="87"/>
      <c r="AT428" s="87"/>
      <c r="AU428" s="87"/>
    </row>
    <row r="429" spans="3:47" x14ac:dyDescent="0.2">
      <c r="C429" s="10"/>
      <c r="D429" s="10"/>
      <c r="AA429" s="87"/>
      <c r="AB429" s="87"/>
      <c r="AC429" s="87"/>
      <c r="AD429" s="87"/>
      <c r="AE429" s="87"/>
      <c r="AG429" s="112"/>
      <c r="AN429" s="87"/>
      <c r="AO429" s="87"/>
      <c r="AP429" s="87"/>
      <c r="AQ429" s="87"/>
      <c r="AR429" s="87"/>
      <c r="AS429" s="87"/>
      <c r="AT429" s="87"/>
      <c r="AU429" s="87"/>
    </row>
    <row r="430" spans="3:47" x14ac:dyDescent="0.2">
      <c r="C430" s="10"/>
      <c r="D430" s="10"/>
      <c r="AA430" s="87"/>
      <c r="AB430" s="87"/>
      <c r="AC430" s="87"/>
      <c r="AD430" s="87"/>
      <c r="AE430" s="87"/>
      <c r="AG430" s="112"/>
      <c r="AN430" s="87"/>
      <c r="AO430" s="87"/>
      <c r="AP430" s="87"/>
      <c r="AQ430" s="87"/>
      <c r="AR430" s="87"/>
      <c r="AS430" s="87"/>
      <c r="AT430" s="87"/>
      <c r="AU430" s="87"/>
    </row>
    <row r="431" spans="3:47" x14ac:dyDescent="0.2">
      <c r="C431" s="10"/>
      <c r="D431" s="10"/>
      <c r="AA431" s="87"/>
      <c r="AB431" s="87"/>
      <c r="AC431" s="87"/>
      <c r="AD431" s="87"/>
      <c r="AE431" s="87"/>
      <c r="AG431" s="112"/>
      <c r="AN431" s="87"/>
      <c r="AO431" s="87"/>
      <c r="AP431" s="87"/>
      <c r="AQ431" s="87"/>
      <c r="AR431" s="87"/>
      <c r="AS431" s="87"/>
      <c r="AT431" s="87"/>
      <c r="AU431" s="87"/>
    </row>
    <row r="432" spans="3:47" x14ac:dyDescent="0.2">
      <c r="C432" s="10"/>
      <c r="D432" s="10"/>
      <c r="AA432" s="87"/>
      <c r="AB432" s="87"/>
      <c r="AC432" s="87"/>
      <c r="AD432" s="87"/>
      <c r="AE432" s="87"/>
      <c r="AG432" s="112"/>
      <c r="AN432" s="87"/>
      <c r="AO432" s="87"/>
      <c r="AP432" s="87"/>
      <c r="AQ432" s="87"/>
      <c r="AR432" s="87"/>
      <c r="AS432" s="87"/>
      <c r="AT432" s="87"/>
      <c r="AU432" s="87"/>
    </row>
    <row r="433" spans="3:47" x14ac:dyDescent="0.2">
      <c r="C433" s="10"/>
      <c r="D433" s="10"/>
      <c r="AA433" s="87"/>
      <c r="AB433" s="87"/>
      <c r="AC433" s="87"/>
      <c r="AD433" s="87"/>
      <c r="AE433" s="87"/>
      <c r="AG433" s="112"/>
      <c r="AN433" s="87"/>
      <c r="AO433" s="87"/>
      <c r="AP433" s="87"/>
      <c r="AQ433" s="87"/>
      <c r="AR433" s="87"/>
      <c r="AS433" s="87"/>
      <c r="AT433" s="87"/>
      <c r="AU433" s="87"/>
    </row>
    <row r="434" spans="3:47" x14ac:dyDescent="0.2">
      <c r="C434" s="10"/>
      <c r="D434" s="10"/>
      <c r="AA434" s="87"/>
      <c r="AB434" s="87"/>
      <c r="AC434" s="87"/>
      <c r="AD434" s="87"/>
      <c r="AE434" s="87"/>
      <c r="AG434" s="112"/>
      <c r="AN434" s="87"/>
      <c r="AO434" s="87"/>
      <c r="AP434" s="87"/>
      <c r="AQ434" s="87"/>
      <c r="AR434" s="87"/>
      <c r="AS434" s="87"/>
      <c r="AT434" s="87"/>
      <c r="AU434" s="87"/>
    </row>
    <row r="435" spans="3:47" x14ac:dyDescent="0.2">
      <c r="C435" s="10"/>
      <c r="D435" s="10"/>
      <c r="AA435" s="87"/>
      <c r="AB435" s="87"/>
      <c r="AC435" s="87"/>
      <c r="AD435" s="87"/>
      <c r="AE435" s="87"/>
      <c r="AG435" s="112"/>
      <c r="AN435" s="87"/>
      <c r="AO435" s="87"/>
      <c r="AP435" s="87"/>
      <c r="AQ435" s="87"/>
      <c r="AR435" s="87"/>
      <c r="AS435" s="87"/>
      <c r="AT435" s="87"/>
      <c r="AU435" s="87"/>
    </row>
    <row r="436" spans="3:47" x14ac:dyDescent="0.2">
      <c r="C436" s="10"/>
      <c r="D436" s="10"/>
      <c r="AA436" s="87"/>
      <c r="AB436" s="87"/>
      <c r="AC436" s="87"/>
      <c r="AD436" s="87"/>
      <c r="AE436" s="87"/>
      <c r="AG436" s="112"/>
      <c r="AN436" s="87"/>
      <c r="AO436" s="87"/>
      <c r="AP436" s="87"/>
      <c r="AQ436" s="87"/>
      <c r="AR436" s="87"/>
      <c r="AS436" s="87"/>
      <c r="AT436" s="87"/>
      <c r="AU436" s="87"/>
    </row>
    <row r="437" spans="3:47" x14ac:dyDescent="0.2">
      <c r="C437" s="10"/>
      <c r="D437" s="10"/>
      <c r="AA437" s="87"/>
      <c r="AB437" s="87"/>
      <c r="AC437" s="87"/>
      <c r="AD437" s="87"/>
      <c r="AE437" s="87"/>
      <c r="AG437" s="112"/>
      <c r="AN437" s="87"/>
      <c r="AO437" s="87"/>
      <c r="AP437" s="87"/>
      <c r="AQ437" s="87"/>
      <c r="AR437" s="87"/>
      <c r="AS437" s="87"/>
      <c r="AT437" s="87"/>
      <c r="AU437" s="87"/>
    </row>
    <row r="438" spans="3:47" x14ac:dyDescent="0.2">
      <c r="C438" s="10"/>
      <c r="D438" s="10"/>
      <c r="AA438" s="87"/>
      <c r="AB438" s="87"/>
      <c r="AC438" s="87"/>
      <c r="AD438" s="87"/>
      <c r="AE438" s="87"/>
      <c r="AG438" s="112"/>
      <c r="AN438" s="87"/>
      <c r="AO438" s="87"/>
      <c r="AP438" s="87"/>
      <c r="AQ438" s="87"/>
      <c r="AR438" s="87"/>
      <c r="AS438" s="87"/>
      <c r="AT438" s="87"/>
      <c r="AU438" s="87"/>
    </row>
    <row r="439" spans="3:47" x14ac:dyDescent="0.2">
      <c r="C439" s="10"/>
      <c r="D439" s="10"/>
      <c r="AA439" s="87"/>
      <c r="AB439" s="87"/>
      <c r="AC439" s="87"/>
      <c r="AD439" s="87"/>
      <c r="AE439" s="87"/>
      <c r="AG439" s="112"/>
      <c r="AN439" s="87"/>
      <c r="AO439" s="87"/>
      <c r="AP439" s="87"/>
      <c r="AQ439" s="87"/>
      <c r="AR439" s="87"/>
      <c r="AS439" s="87"/>
      <c r="AT439" s="87"/>
      <c r="AU439" s="87"/>
    </row>
    <row r="440" spans="3:47" x14ac:dyDescent="0.2">
      <c r="C440" s="10"/>
      <c r="D440" s="10"/>
      <c r="AA440" s="87"/>
      <c r="AB440" s="87"/>
      <c r="AC440" s="87"/>
      <c r="AD440" s="87"/>
      <c r="AE440" s="87"/>
      <c r="AG440" s="112"/>
      <c r="AN440" s="87"/>
      <c r="AO440" s="87"/>
      <c r="AP440" s="87"/>
      <c r="AQ440" s="87"/>
      <c r="AR440" s="87"/>
      <c r="AS440" s="87"/>
      <c r="AT440" s="87"/>
      <c r="AU440" s="87"/>
    </row>
    <row r="441" spans="3:47" x14ac:dyDescent="0.2">
      <c r="C441" s="10"/>
      <c r="D441" s="10"/>
      <c r="AA441" s="87"/>
      <c r="AB441" s="87"/>
      <c r="AC441" s="87"/>
      <c r="AD441" s="87"/>
      <c r="AE441" s="87"/>
      <c r="AG441" s="112"/>
      <c r="AN441" s="87"/>
      <c r="AO441" s="87"/>
      <c r="AP441" s="87"/>
      <c r="AQ441" s="87"/>
      <c r="AR441" s="87"/>
      <c r="AS441" s="87"/>
      <c r="AT441" s="87"/>
      <c r="AU441" s="87"/>
    </row>
    <row r="442" spans="3:47" x14ac:dyDescent="0.2">
      <c r="C442" s="10"/>
      <c r="D442" s="10"/>
      <c r="AA442" s="87"/>
      <c r="AB442" s="87"/>
      <c r="AC442" s="87"/>
      <c r="AD442" s="87"/>
      <c r="AE442" s="87"/>
      <c r="AG442" s="112"/>
      <c r="AN442" s="87"/>
      <c r="AO442" s="87"/>
      <c r="AP442" s="87"/>
      <c r="AQ442" s="87"/>
      <c r="AR442" s="87"/>
      <c r="AS442" s="87"/>
      <c r="AT442" s="87"/>
      <c r="AU442" s="87"/>
    </row>
    <row r="443" spans="3:47" x14ac:dyDescent="0.2">
      <c r="C443" s="10"/>
      <c r="D443" s="10"/>
      <c r="AA443" s="87"/>
      <c r="AB443" s="87"/>
      <c r="AC443" s="87"/>
      <c r="AD443" s="87"/>
      <c r="AE443" s="87"/>
      <c r="AG443" s="112"/>
      <c r="AN443" s="87"/>
      <c r="AO443" s="87"/>
      <c r="AP443" s="87"/>
      <c r="AQ443" s="87"/>
      <c r="AR443" s="87"/>
      <c r="AS443" s="87"/>
      <c r="AT443" s="87"/>
      <c r="AU443" s="87"/>
    </row>
    <row r="444" spans="3:47" x14ac:dyDescent="0.2">
      <c r="C444" s="10"/>
      <c r="D444" s="10"/>
      <c r="AA444" s="87"/>
      <c r="AB444" s="87"/>
      <c r="AC444" s="87"/>
      <c r="AD444" s="87"/>
      <c r="AE444" s="87"/>
      <c r="AG444" s="112"/>
      <c r="AN444" s="87"/>
      <c r="AO444" s="87"/>
      <c r="AP444" s="87"/>
      <c r="AQ444" s="87"/>
      <c r="AR444" s="87"/>
      <c r="AS444" s="87"/>
      <c r="AT444" s="87"/>
      <c r="AU444" s="87"/>
    </row>
    <row r="445" spans="3:47" x14ac:dyDescent="0.2">
      <c r="C445" s="10"/>
      <c r="D445" s="10"/>
      <c r="AA445" s="87"/>
      <c r="AB445" s="87"/>
      <c r="AC445" s="87"/>
      <c r="AD445" s="87"/>
      <c r="AE445" s="87"/>
      <c r="AG445" s="112"/>
      <c r="AN445" s="87"/>
      <c r="AO445" s="87"/>
      <c r="AP445" s="87"/>
      <c r="AQ445" s="87"/>
      <c r="AR445" s="87"/>
      <c r="AS445" s="87"/>
      <c r="AT445" s="87"/>
      <c r="AU445" s="87"/>
    </row>
    <row r="446" spans="3:47" x14ac:dyDescent="0.2">
      <c r="C446" s="10"/>
      <c r="D446" s="10"/>
      <c r="AA446" s="87"/>
      <c r="AB446" s="87"/>
      <c r="AC446" s="87"/>
      <c r="AD446" s="87"/>
      <c r="AE446" s="87"/>
      <c r="AG446" s="112"/>
      <c r="AN446" s="87"/>
      <c r="AO446" s="87"/>
      <c r="AP446" s="87"/>
      <c r="AQ446" s="87"/>
      <c r="AR446" s="87"/>
      <c r="AS446" s="87"/>
      <c r="AT446" s="87"/>
      <c r="AU446" s="87"/>
    </row>
    <row r="447" spans="3:47" x14ac:dyDescent="0.2">
      <c r="C447" s="10"/>
      <c r="D447" s="10"/>
      <c r="AA447" s="87"/>
      <c r="AB447" s="87"/>
      <c r="AC447" s="87"/>
      <c r="AD447" s="87"/>
      <c r="AE447" s="87"/>
      <c r="AG447" s="112"/>
      <c r="AN447" s="87"/>
      <c r="AO447" s="87"/>
      <c r="AP447" s="87"/>
      <c r="AQ447" s="87"/>
      <c r="AR447" s="87"/>
      <c r="AS447" s="87"/>
      <c r="AT447" s="87"/>
      <c r="AU447" s="87"/>
    </row>
    <row r="448" spans="3:47" x14ac:dyDescent="0.2">
      <c r="C448" s="10"/>
      <c r="D448" s="10"/>
      <c r="AA448" s="87"/>
      <c r="AB448" s="87"/>
      <c r="AC448" s="87"/>
      <c r="AD448" s="87"/>
      <c r="AE448" s="87"/>
      <c r="AG448" s="112"/>
      <c r="AN448" s="87"/>
      <c r="AO448" s="87"/>
      <c r="AP448" s="87"/>
      <c r="AQ448" s="87"/>
      <c r="AR448" s="87"/>
      <c r="AS448" s="87"/>
      <c r="AT448" s="87"/>
      <c r="AU448" s="87"/>
    </row>
    <row r="449" spans="3:47" x14ac:dyDescent="0.2">
      <c r="C449" s="10"/>
      <c r="D449" s="10"/>
      <c r="AA449" s="87"/>
      <c r="AB449" s="87"/>
      <c r="AC449" s="87"/>
      <c r="AD449" s="87"/>
      <c r="AE449" s="87"/>
      <c r="AG449" s="112"/>
      <c r="AN449" s="87"/>
      <c r="AO449" s="87"/>
      <c r="AP449" s="87"/>
      <c r="AQ449" s="87"/>
      <c r="AR449" s="87"/>
      <c r="AS449" s="87"/>
      <c r="AT449" s="87"/>
      <c r="AU449" s="87"/>
    </row>
    <row r="450" spans="3:47" x14ac:dyDescent="0.2">
      <c r="C450" s="10"/>
      <c r="D450" s="10"/>
      <c r="AA450" s="87"/>
      <c r="AB450" s="87"/>
      <c r="AC450" s="87"/>
      <c r="AD450" s="87"/>
      <c r="AE450" s="87"/>
      <c r="AG450" s="112"/>
      <c r="AN450" s="87"/>
      <c r="AO450" s="87"/>
      <c r="AP450" s="87"/>
      <c r="AQ450" s="87"/>
      <c r="AR450" s="87"/>
      <c r="AS450" s="87"/>
      <c r="AT450" s="87"/>
      <c r="AU450" s="87"/>
    </row>
    <row r="451" spans="3:47" x14ac:dyDescent="0.2">
      <c r="C451" s="10"/>
      <c r="D451" s="10"/>
      <c r="AA451" s="87"/>
      <c r="AB451" s="87"/>
      <c r="AC451" s="87"/>
      <c r="AD451" s="87"/>
      <c r="AE451" s="87"/>
      <c r="AG451" s="112"/>
      <c r="AN451" s="87"/>
      <c r="AO451" s="87"/>
      <c r="AP451" s="87"/>
      <c r="AQ451" s="87"/>
      <c r="AR451" s="87"/>
      <c r="AS451" s="87"/>
      <c r="AT451" s="87"/>
      <c r="AU451" s="87"/>
    </row>
    <row r="452" spans="3:47" x14ac:dyDescent="0.2">
      <c r="C452" s="10"/>
      <c r="D452" s="10"/>
      <c r="AA452" s="87"/>
      <c r="AB452" s="87"/>
      <c r="AC452" s="87"/>
      <c r="AD452" s="87"/>
      <c r="AE452" s="87"/>
      <c r="AG452" s="112"/>
      <c r="AN452" s="87"/>
      <c r="AO452" s="87"/>
      <c r="AP452" s="87"/>
      <c r="AQ452" s="87"/>
      <c r="AR452" s="87"/>
      <c r="AS452" s="87"/>
      <c r="AT452" s="87"/>
      <c r="AU452" s="87"/>
    </row>
    <row r="453" spans="3:47" x14ac:dyDescent="0.2">
      <c r="C453" s="10"/>
      <c r="D453" s="10"/>
      <c r="AA453" s="87"/>
      <c r="AB453" s="87"/>
      <c r="AC453" s="87"/>
      <c r="AD453" s="87"/>
      <c r="AE453" s="87"/>
      <c r="AG453" s="112"/>
      <c r="AN453" s="87"/>
      <c r="AO453" s="87"/>
      <c r="AP453" s="87"/>
      <c r="AQ453" s="87"/>
      <c r="AR453" s="87"/>
      <c r="AS453" s="87"/>
      <c r="AT453" s="87"/>
      <c r="AU453" s="87"/>
    </row>
    <row r="454" spans="3:47" x14ac:dyDescent="0.2">
      <c r="C454" s="10"/>
      <c r="D454" s="10"/>
      <c r="AA454" s="87"/>
      <c r="AB454" s="87"/>
      <c r="AC454" s="87"/>
      <c r="AD454" s="87"/>
      <c r="AE454" s="87"/>
      <c r="AG454" s="112"/>
      <c r="AN454" s="87"/>
      <c r="AO454" s="87"/>
      <c r="AP454" s="87"/>
      <c r="AQ454" s="87"/>
      <c r="AR454" s="87"/>
      <c r="AS454" s="87"/>
      <c r="AT454" s="87"/>
      <c r="AU454" s="87"/>
    </row>
    <row r="455" spans="3:47" x14ac:dyDescent="0.2">
      <c r="C455" s="10"/>
      <c r="D455" s="10"/>
      <c r="AA455" s="87"/>
      <c r="AB455" s="87"/>
      <c r="AC455" s="87"/>
      <c r="AD455" s="87"/>
      <c r="AE455" s="87"/>
      <c r="AG455" s="112"/>
      <c r="AN455" s="87"/>
      <c r="AO455" s="87"/>
      <c r="AP455" s="87"/>
      <c r="AQ455" s="87"/>
      <c r="AR455" s="87"/>
      <c r="AS455" s="87"/>
      <c r="AT455" s="87"/>
      <c r="AU455" s="87"/>
    </row>
    <row r="456" spans="3:47" x14ac:dyDescent="0.2">
      <c r="C456" s="10"/>
      <c r="D456" s="10"/>
      <c r="AA456" s="87"/>
      <c r="AB456" s="87"/>
      <c r="AC456" s="87"/>
      <c r="AD456" s="87"/>
      <c r="AE456" s="87"/>
      <c r="AG456" s="112"/>
      <c r="AN456" s="87"/>
      <c r="AO456" s="87"/>
      <c r="AP456" s="87"/>
      <c r="AQ456" s="87"/>
      <c r="AR456" s="87"/>
      <c r="AS456" s="87"/>
      <c r="AT456" s="87"/>
      <c r="AU456" s="87"/>
    </row>
    <row r="457" spans="3:47" x14ac:dyDescent="0.2">
      <c r="C457" s="10"/>
      <c r="D457" s="10"/>
      <c r="AA457" s="87"/>
      <c r="AB457" s="87"/>
      <c r="AC457" s="87"/>
      <c r="AD457" s="87"/>
      <c r="AE457" s="87"/>
      <c r="AG457" s="112"/>
      <c r="AN457" s="87"/>
      <c r="AO457" s="87"/>
      <c r="AP457" s="87"/>
      <c r="AQ457" s="87"/>
      <c r="AR457" s="87"/>
      <c r="AS457" s="87"/>
      <c r="AT457" s="87"/>
      <c r="AU457" s="87"/>
    </row>
    <row r="458" spans="3:47" x14ac:dyDescent="0.2">
      <c r="C458" s="10"/>
      <c r="D458" s="10"/>
      <c r="AA458" s="87"/>
      <c r="AB458" s="87"/>
      <c r="AC458" s="87"/>
      <c r="AD458" s="87"/>
      <c r="AE458" s="87"/>
      <c r="AG458" s="112"/>
      <c r="AN458" s="87"/>
      <c r="AO458" s="87"/>
      <c r="AP458" s="87"/>
      <c r="AQ458" s="87"/>
      <c r="AR458" s="87"/>
      <c r="AS458" s="87"/>
      <c r="AT458" s="87"/>
      <c r="AU458" s="87"/>
    </row>
    <row r="459" spans="3:47" x14ac:dyDescent="0.2">
      <c r="C459" s="10"/>
      <c r="D459" s="10"/>
      <c r="AA459" s="87"/>
      <c r="AB459" s="87"/>
      <c r="AC459" s="87"/>
      <c r="AD459" s="87"/>
      <c r="AE459" s="87"/>
      <c r="AG459" s="112"/>
      <c r="AN459" s="87"/>
      <c r="AO459" s="87"/>
      <c r="AP459" s="87"/>
      <c r="AQ459" s="87"/>
      <c r="AR459" s="87"/>
      <c r="AS459" s="87"/>
      <c r="AT459" s="87"/>
      <c r="AU459" s="87"/>
    </row>
    <row r="460" spans="3:47" x14ac:dyDescent="0.2">
      <c r="C460" s="10"/>
      <c r="D460" s="10"/>
      <c r="AA460" s="87"/>
      <c r="AB460" s="87"/>
      <c r="AC460" s="87"/>
      <c r="AD460" s="87"/>
      <c r="AE460" s="87"/>
      <c r="AG460" s="112"/>
      <c r="AN460" s="87"/>
      <c r="AO460" s="87"/>
      <c r="AP460" s="87"/>
      <c r="AQ460" s="87"/>
      <c r="AR460" s="87"/>
      <c r="AS460" s="87"/>
      <c r="AT460" s="87"/>
      <c r="AU460" s="87"/>
    </row>
    <row r="461" spans="3:47" x14ac:dyDescent="0.2">
      <c r="C461" s="10"/>
      <c r="D461" s="10"/>
      <c r="AA461" s="87"/>
      <c r="AB461" s="87"/>
      <c r="AC461" s="87"/>
      <c r="AD461" s="87"/>
      <c r="AE461" s="87"/>
      <c r="AG461" s="112"/>
      <c r="AN461" s="87"/>
      <c r="AO461" s="87"/>
      <c r="AP461" s="87"/>
      <c r="AQ461" s="87"/>
      <c r="AR461" s="87"/>
      <c r="AS461" s="87"/>
      <c r="AT461" s="87"/>
      <c r="AU461" s="87"/>
    </row>
    <row r="462" spans="3:47" x14ac:dyDescent="0.2">
      <c r="C462" s="10"/>
      <c r="D462" s="10"/>
      <c r="AA462" s="87"/>
      <c r="AB462" s="87"/>
      <c r="AC462" s="87"/>
      <c r="AD462" s="87"/>
      <c r="AE462" s="87"/>
      <c r="AG462" s="112"/>
      <c r="AN462" s="87"/>
      <c r="AO462" s="87"/>
      <c r="AP462" s="87"/>
      <c r="AQ462" s="87"/>
      <c r="AR462" s="87"/>
      <c r="AS462" s="87"/>
      <c r="AT462" s="87"/>
      <c r="AU462" s="87"/>
    </row>
    <row r="463" spans="3:47" x14ac:dyDescent="0.2">
      <c r="C463" s="10"/>
      <c r="D463" s="10"/>
      <c r="AA463" s="87"/>
      <c r="AB463" s="87"/>
      <c r="AC463" s="87"/>
      <c r="AD463" s="87"/>
      <c r="AE463" s="87"/>
      <c r="AG463" s="112"/>
      <c r="AN463" s="87"/>
      <c r="AO463" s="87"/>
      <c r="AP463" s="87"/>
      <c r="AQ463" s="87"/>
      <c r="AR463" s="87"/>
      <c r="AS463" s="87"/>
      <c r="AT463" s="87"/>
      <c r="AU463" s="87"/>
    </row>
    <row r="464" spans="3:47" x14ac:dyDescent="0.2">
      <c r="C464" s="10"/>
      <c r="D464" s="10"/>
      <c r="AA464" s="87"/>
      <c r="AB464" s="87"/>
      <c r="AC464" s="87"/>
      <c r="AD464" s="87"/>
      <c r="AE464" s="87"/>
      <c r="AG464" s="112"/>
      <c r="AN464" s="87"/>
      <c r="AO464" s="87"/>
      <c r="AP464" s="87"/>
      <c r="AQ464" s="87"/>
      <c r="AR464" s="87"/>
      <c r="AS464" s="87"/>
      <c r="AT464" s="87"/>
      <c r="AU464" s="87"/>
    </row>
    <row r="465" spans="3:50" x14ac:dyDescent="0.2">
      <c r="C465" s="10"/>
      <c r="D465" s="10"/>
      <c r="AA465" s="87"/>
      <c r="AB465" s="87"/>
      <c r="AC465" s="87"/>
      <c r="AD465" s="87"/>
      <c r="AE465" s="87"/>
      <c r="AG465" s="112"/>
      <c r="AN465" s="87"/>
      <c r="AO465" s="87"/>
      <c r="AP465" s="87"/>
      <c r="AQ465" s="87"/>
      <c r="AR465" s="87"/>
      <c r="AS465" s="87"/>
      <c r="AT465" s="87"/>
      <c r="AU465" s="87"/>
    </row>
    <row r="466" spans="3:50" x14ac:dyDescent="0.2">
      <c r="C466" s="10"/>
      <c r="D466" s="10"/>
      <c r="AA466" s="87"/>
      <c r="AB466" s="87"/>
      <c r="AC466" s="87"/>
      <c r="AD466" s="87"/>
      <c r="AE466" s="87"/>
      <c r="AG466" s="112"/>
      <c r="AN466" s="87"/>
      <c r="AO466" s="87"/>
      <c r="AP466" s="87"/>
      <c r="AQ466" s="87"/>
      <c r="AR466" s="87"/>
      <c r="AS466" s="87"/>
      <c r="AT466" s="87"/>
      <c r="AU466" s="87"/>
    </row>
    <row r="467" spans="3:50" x14ac:dyDescent="0.2">
      <c r="C467" s="10"/>
      <c r="D467" s="10"/>
      <c r="AA467" s="87"/>
      <c r="AB467" s="87"/>
      <c r="AC467" s="87"/>
      <c r="AD467" s="87"/>
      <c r="AE467" s="87"/>
      <c r="AG467" s="112"/>
      <c r="AN467" s="87"/>
      <c r="AO467" s="87"/>
      <c r="AP467" s="87"/>
      <c r="AQ467" s="87"/>
      <c r="AR467" s="87"/>
      <c r="AS467" s="87"/>
      <c r="AT467" s="87"/>
      <c r="AU467" s="87"/>
    </row>
    <row r="468" spans="3:50" x14ac:dyDescent="0.2">
      <c r="C468" s="10"/>
      <c r="D468" s="10"/>
      <c r="AA468" s="87"/>
      <c r="AB468" s="87"/>
      <c r="AC468" s="87"/>
      <c r="AD468" s="87"/>
      <c r="AE468" s="87"/>
      <c r="AG468" s="112"/>
      <c r="AN468" s="87"/>
      <c r="AO468" s="87"/>
      <c r="AP468" s="87"/>
      <c r="AQ468" s="87"/>
      <c r="AR468" s="87"/>
      <c r="AS468" s="87"/>
      <c r="AT468" s="87"/>
      <c r="AU468" s="87"/>
    </row>
    <row r="469" spans="3:50" x14ac:dyDescent="0.2">
      <c r="C469" s="10"/>
      <c r="D469" s="10"/>
      <c r="AA469" s="87"/>
      <c r="AB469" s="87"/>
      <c r="AC469" s="87"/>
      <c r="AD469" s="87"/>
      <c r="AE469" s="87"/>
      <c r="AG469" s="112"/>
      <c r="AN469" s="87"/>
      <c r="AO469" s="87"/>
      <c r="AP469" s="87"/>
      <c r="AQ469" s="87"/>
      <c r="AR469" s="87"/>
      <c r="AS469" s="87"/>
      <c r="AT469" s="87"/>
      <c r="AU469" s="87"/>
    </row>
    <row r="470" spans="3:50" x14ac:dyDescent="0.2">
      <c r="C470" s="10"/>
      <c r="D470" s="10"/>
      <c r="AA470" s="87"/>
      <c r="AB470" s="87"/>
      <c r="AC470" s="87"/>
      <c r="AD470" s="87"/>
      <c r="AE470" s="87"/>
      <c r="AG470" s="112"/>
      <c r="AN470" s="87"/>
      <c r="AO470" s="87"/>
      <c r="AP470" s="87"/>
      <c r="AQ470" s="87"/>
      <c r="AR470" s="87"/>
      <c r="AS470" s="87"/>
      <c r="AT470" s="87"/>
      <c r="AU470" s="87"/>
    </row>
    <row r="471" spans="3:50" x14ac:dyDescent="0.2">
      <c r="C471" s="10"/>
      <c r="D471" s="10"/>
      <c r="AA471" s="87"/>
      <c r="AB471" s="87"/>
      <c r="AC471" s="87"/>
      <c r="AD471" s="87"/>
      <c r="AE471" s="87"/>
      <c r="AG471" s="112"/>
      <c r="AN471" s="87"/>
      <c r="AO471" s="87"/>
      <c r="AP471" s="87"/>
      <c r="AQ471" s="87"/>
      <c r="AR471" s="87"/>
      <c r="AS471" s="87"/>
      <c r="AT471" s="87"/>
      <c r="AU471" s="87"/>
      <c r="AV471" s="87"/>
      <c r="AX471" s="87"/>
    </row>
    <row r="472" spans="3:50" x14ac:dyDescent="0.2">
      <c r="C472" s="10"/>
      <c r="D472" s="10"/>
      <c r="AA472" s="87"/>
      <c r="AB472" s="87"/>
      <c r="AC472" s="87"/>
      <c r="AD472" s="87"/>
      <c r="AE472" s="87"/>
      <c r="AG472" s="112"/>
      <c r="AN472" s="87"/>
      <c r="AO472" s="87"/>
      <c r="AP472" s="87"/>
      <c r="AQ472" s="87"/>
      <c r="AR472" s="87"/>
      <c r="AS472" s="87"/>
      <c r="AT472" s="87"/>
      <c r="AU472" s="87"/>
    </row>
    <row r="473" spans="3:50" x14ac:dyDescent="0.2">
      <c r="C473" s="10"/>
      <c r="D473" s="10"/>
      <c r="AA473" s="87"/>
      <c r="AB473" s="87"/>
      <c r="AC473" s="87"/>
      <c r="AD473" s="87"/>
      <c r="AE473" s="87"/>
      <c r="AG473" s="112"/>
      <c r="AN473" s="87"/>
      <c r="AO473" s="87"/>
      <c r="AP473" s="87"/>
      <c r="AQ473" s="87"/>
      <c r="AR473" s="87"/>
      <c r="AS473" s="87"/>
      <c r="AT473" s="87"/>
      <c r="AU473" s="87"/>
    </row>
    <row r="474" spans="3:50" x14ac:dyDescent="0.2">
      <c r="C474" s="10"/>
      <c r="D474" s="10"/>
      <c r="AA474" s="87"/>
      <c r="AB474" s="87"/>
      <c r="AC474" s="87"/>
      <c r="AD474" s="87"/>
      <c r="AE474" s="87"/>
      <c r="AG474" s="112"/>
      <c r="AN474" s="87"/>
      <c r="AO474" s="87"/>
      <c r="AP474" s="87"/>
      <c r="AQ474" s="87"/>
      <c r="AR474" s="87"/>
      <c r="AS474" s="87"/>
      <c r="AT474" s="87"/>
      <c r="AU474" s="87"/>
    </row>
    <row r="475" spans="3:50" x14ac:dyDescent="0.2">
      <c r="C475" s="10"/>
      <c r="D475" s="10"/>
      <c r="AA475" s="87"/>
      <c r="AB475" s="87"/>
      <c r="AC475" s="87"/>
      <c r="AD475" s="87"/>
      <c r="AE475" s="87"/>
      <c r="AG475" s="112"/>
      <c r="AN475" s="87"/>
      <c r="AO475" s="87"/>
      <c r="AP475" s="87"/>
      <c r="AQ475" s="87"/>
      <c r="AR475" s="87"/>
      <c r="AS475" s="87"/>
      <c r="AT475" s="87"/>
      <c r="AU475" s="87"/>
    </row>
    <row r="476" spans="3:50" x14ac:dyDescent="0.2">
      <c r="C476" s="10"/>
      <c r="D476" s="10"/>
      <c r="AA476" s="87"/>
      <c r="AB476" s="87"/>
      <c r="AC476" s="87"/>
      <c r="AD476" s="87"/>
      <c r="AE476" s="87"/>
      <c r="AG476" s="112"/>
      <c r="AN476" s="87"/>
      <c r="AO476" s="87"/>
      <c r="AP476" s="87"/>
      <c r="AQ476" s="87"/>
      <c r="AR476" s="87"/>
      <c r="AS476" s="87"/>
      <c r="AT476" s="87"/>
      <c r="AU476" s="87"/>
    </row>
    <row r="477" spans="3:50" x14ac:dyDescent="0.2">
      <c r="C477" s="10"/>
      <c r="D477" s="10"/>
      <c r="AA477" s="87"/>
      <c r="AB477" s="87"/>
      <c r="AC477" s="87"/>
      <c r="AD477" s="87"/>
      <c r="AE477" s="87"/>
      <c r="AG477" s="112"/>
      <c r="AN477" s="87"/>
      <c r="AO477" s="87"/>
      <c r="AP477" s="87"/>
      <c r="AQ477" s="87"/>
      <c r="AR477" s="87"/>
      <c r="AS477" s="87"/>
      <c r="AT477" s="87"/>
      <c r="AU477" s="87"/>
    </row>
    <row r="478" spans="3:50" x14ac:dyDescent="0.2">
      <c r="C478" s="10"/>
      <c r="D478" s="10"/>
      <c r="AA478" s="87"/>
      <c r="AB478" s="87"/>
      <c r="AC478" s="87"/>
      <c r="AD478" s="87"/>
      <c r="AE478" s="87"/>
      <c r="AG478" s="112"/>
      <c r="AN478" s="87"/>
      <c r="AO478" s="87"/>
      <c r="AP478" s="87"/>
      <c r="AQ478" s="87"/>
      <c r="AR478" s="87"/>
      <c r="AS478" s="87"/>
      <c r="AT478" s="87"/>
      <c r="AU478" s="87"/>
    </row>
    <row r="479" spans="3:50" x14ac:dyDescent="0.2">
      <c r="C479" s="10"/>
      <c r="D479" s="10"/>
      <c r="AA479" s="87"/>
      <c r="AB479" s="87"/>
      <c r="AC479" s="87"/>
      <c r="AD479" s="87"/>
      <c r="AE479" s="87"/>
      <c r="AG479" s="112"/>
      <c r="AN479" s="87"/>
      <c r="AO479" s="87"/>
      <c r="AP479" s="87"/>
      <c r="AQ479" s="87"/>
      <c r="AR479" s="87"/>
      <c r="AS479" s="87"/>
      <c r="AT479" s="87"/>
      <c r="AU479" s="87"/>
    </row>
    <row r="480" spans="3:50" x14ac:dyDescent="0.2">
      <c r="C480" s="10"/>
      <c r="D480" s="10"/>
      <c r="AA480" s="87"/>
      <c r="AB480" s="87"/>
      <c r="AC480" s="87"/>
      <c r="AD480" s="87"/>
      <c r="AE480" s="87"/>
      <c r="AG480" s="112"/>
      <c r="AN480" s="87"/>
      <c r="AO480" s="87"/>
      <c r="AP480" s="87"/>
      <c r="AQ480" s="87"/>
      <c r="AR480" s="87"/>
      <c r="AS480" s="87"/>
      <c r="AT480" s="87"/>
      <c r="AU480" s="87"/>
    </row>
    <row r="481" spans="3:64" x14ac:dyDescent="0.2">
      <c r="C481" s="10"/>
      <c r="D481" s="10"/>
      <c r="AA481" s="87"/>
      <c r="AB481" s="87"/>
      <c r="AC481" s="87"/>
      <c r="AD481" s="87"/>
      <c r="AE481" s="87"/>
      <c r="AG481" s="112"/>
      <c r="AN481" s="87"/>
      <c r="AO481" s="87"/>
      <c r="AP481" s="87"/>
      <c r="AQ481" s="87"/>
      <c r="AR481" s="87"/>
      <c r="AS481" s="87"/>
      <c r="AT481" s="87"/>
      <c r="AU481" s="87"/>
    </row>
    <row r="482" spans="3:64" x14ac:dyDescent="0.2">
      <c r="C482" s="10"/>
      <c r="D482" s="10"/>
      <c r="AA482" s="87"/>
      <c r="AB482" s="87"/>
      <c r="AC482" s="87"/>
      <c r="AD482" s="87"/>
      <c r="AE482" s="87"/>
      <c r="AG482" s="112"/>
      <c r="AN482" s="87"/>
      <c r="AO482" s="87"/>
      <c r="AP482" s="87"/>
      <c r="AQ482" s="87"/>
      <c r="AR482" s="87"/>
      <c r="AS482" s="87"/>
      <c r="AT482" s="87"/>
      <c r="AU482" s="87"/>
    </row>
    <row r="483" spans="3:64" x14ac:dyDescent="0.2">
      <c r="C483" s="10"/>
      <c r="D483" s="10"/>
      <c r="AA483" s="87"/>
      <c r="AB483" s="87"/>
      <c r="AC483" s="87"/>
      <c r="AD483" s="87"/>
      <c r="AE483" s="87"/>
      <c r="AG483" s="112"/>
      <c r="AN483" s="87"/>
      <c r="AO483" s="87"/>
      <c r="AP483" s="87"/>
      <c r="AQ483" s="87"/>
      <c r="AR483" s="87"/>
      <c r="AS483" s="87"/>
      <c r="AT483" s="87"/>
      <c r="AU483" s="87"/>
    </row>
    <row r="484" spans="3:64" x14ac:dyDescent="0.2">
      <c r="C484" s="10"/>
      <c r="D484" s="10"/>
      <c r="AA484" s="87"/>
      <c r="AB484" s="87"/>
      <c r="AC484" s="87"/>
      <c r="AD484" s="87"/>
      <c r="AE484" s="87"/>
      <c r="AG484" s="112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</row>
    <row r="485" spans="3:64" x14ac:dyDescent="0.2">
      <c r="C485" s="10"/>
      <c r="D485" s="10"/>
      <c r="AA485" s="87"/>
      <c r="AB485" s="87"/>
      <c r="AC485" s="87"/>
      <c r="AD485" s="87"/>
      <c r="AE485" s="87"/>
      <c r="AG485" s="112"/>
      <c r="AN485" s="87"/>
      <c r="AO485" s="87"/>
      <c r="AP485" s="87"/>
      <c r="AQ485" s="87"/>
      <c r="AR485" s="87"/>
      <c r="AS485" s="87"/>
      <c r="AT485" s="87"/>
      <c r="AU485" s="87"/>
    </row>
    <row r="486" spans="3:64" x14ac:dyDescent="0.2">
      <c r="C486" s="10"/>
      <c r="D486" s="10"/>
      <c r="AA486" s="87"/>
      <c r="AB486" s="87"/>
      <c r="AC486" s="87"/>
      <c r="AD486" s="87"/>
      <c r="AE486" s="87"/>
      <c r="AG486" s="112"/>
      <c r="AN486" s="87"/>
      <c r="AO486" s="87"/>
      <c r="AP486" s="87"/>
      <c r="AQ486" s="87"/>
      <c r="AR486" s="87"/>
      <c r="AS486" s="87"/>
      <c r="AT486" s="87"/>
      <c r="AU486" s="87"/>
    </row>
    <row r="487" spans="3:64" x14ac:dyDescent="0.2">
      <c r="C487" s="10"/>
      <c r="D487" s="10"/>
      <c r="AA487" s="87"/>
      <c r="AB487" s="87"/>
      <c r="AC487" s="87"/>
      <c r="AD487" s="87"/>
      <c r="AE487" s="87"/>
      <c r="AG487" s="112"/>
      <c r="AN487" s="87"/>
      <c r="AO487" s="87"/>
      <c r="AP487" s="87"/>
      <c r="AQ487" s="87"/>
      <c r="AR487" s="87"/>
      <c r="AS487" s="87"/>
      <c r="AT487" s="87"/>
      <c r="AU487" s="87"/>
    </row>
    <row r="488" spans="3:64" x14ac:dyDescent="0.2">
      <c r="C488" s="10"/>
      <c r="D488" s="10"/>
      <c r="AA488" s="87"/>
      <c r="AB488" s="87"/>
      <c r="AC488" s="87"/>
      <c r="AD488" s="87"/>
      <c r="AE488" s="87"/>
      <c r="AG488" s="112"/>
      <c r="AN488" s="87"/>
      <c r="AO488" s="87"/>
      <c r="AP488" s="87"/>
      <c r="AQ488" s="87"/>
      <c r="AR488" s="87"/>
      <c r="AS488" s="87"/>
      <c r="AT488" s="87"/>
      <c r="AU488" s="87"/>
    </row>
    <row r="489" spans="3:64" x14ac:dyDescent="0.2">
      <c r="C489" s="10"/>
      <c r="D489" s="10"/>
      <c r="AA489" s="87"/>
      <c r="AB489" s="87"/>
      <c r="AC489" s="87"/>
      <c r="AD489" s="87"/>
      <c r="AE489" s="87"/>
      <c r="AG489" s="112"/>
      <c r="AN489" s="87"/>
      <c r="AO489" s="87"/>
      <c r="AP489" s="87"/>
      <c r="AQ489" s="87"/>
      <c r="AR489" s="87"/>
      <c r="AS489" s="87"/>
      <c r="AT489" s="87"/>
      <c r="AU489" s="87"/>
    </row>
    <row r="490" spans="3:64" x14ac:dyDescent="0.2">
      <c r="C490" s="10"/>
      <c r="D490" s="10"/>
      <c r="AA490" s="87"/>
      <c r="AB490" s="87"/>
      <c r="AC490" s="87"/>
      <c r="AD490" s="87"/>
      <c r="AE490" s="87"/>
      <c r="AG490" s="112"/>
      <c r="AN490" s="87"/>
      <c r="AO490" s="87"/>
      <c r="AP490" s="87"/>
      <c r="AQ490" s="87"/>
      <c r="AR490" s="87"/>
      <c r="AS490" s="87"/>
      <c r="AT490" s="87"/>
      <c r="AU490" s="87"/>
    </row>
    <row r="491" spans="3:64" x14ac:dyDescent="0.2">
      <c r="C491" s="10"/>
      <c r="D491" s="10"/>
      <c r="AA491" s="87"/>
      <c r="AB491" s="87"/>
      <c r="AC491" s="87"/>
      <c r="AD491" s="87"/>
      <c r="AE491" s="87"/>
      <c r="AG491" s="112"/>
      <c r="AN491" s="87"/>
      <c r="AO491" s="87"/>
      <c r="AP491" s="87"/>
      <c r="AQ491" s="87"/>
      <c r="AR491" s="87"/>
      <c r="AS491" s="87"/>
      <c r="AT491" s="87"/>
      <c r="AU491" s="87"/>
    </row>
    <row r="492" spans="3:64" x14ac:dyDescent="0.2">
      <c r="C492" s="10"/>
      <c r="D492" s="10"/>
      <c r="AA492" s="87"/>
      <c r="AB492" s="87"/>
      <c r="AC492" s="87"/>
      <c r="AD492" s="87"/>
      <c r="AE492" s="87"/>
      <c r="AG492" s="112"/>
      <c r="AN492" s="87"/>
      <c r="AO492" s="87"/>
      <c r="AP492" s="87"/>
      <c r="AQ492" s="87"/>
      <c r="AR492" s="87"/>
      <c r="AS492" s="87"/>
      <c r="AT492" s="87"/>
      <c r="AU492" s="87"/>
    </row>
    <row r="493" spans="3:64" x14ac:dyDescent="0.2">
      <c r="C493" s="10"/>
      <c r="D493" s="10"/>
      <c r="AA493" s="87"/>
      <c r="AB493" s="87"/>
      <c r="AC493" s="87"/>
      <c r="AD493" s="87"/>
      <c r="AE493" s="87"/>
      <c r="AG493" s="112"/>
      <c r="AN493" s="87"/>
      <c r="AO493" s="87"/>
      <c r="AP493" s="87"/>
      <c r="AQ493" s="87"/>
      <c r="AR493" s="87"/>
      <c r="AS493" s="87"/>
      <c r="AT493" s="87"/>
      <c r="AU493" s="87"/>
    </row>
    <row r="494" spans="3:64" x14ac:dyDescent="0.2">
      <c r="C494" s="10"/>
      <c r="D494" s="10"/>
      <c r="AA494" s="87"/>
      <c r="AB494" s="87"/>
      <c r="AC494" s="87"/>
      <c r="AD494" s="87"/>
      <c r="AE494" s="87"/>
      <c r="AG494" s="112"/>
      <c r="AN494" s="87"/>
      <c r="AO494" s="87"/>
      <c r="AP494" s="87"/>
      <c r="AQ494" s="87"/>
      <c r="AR494" s="87"/>
      <c r="AS494" s="87"/>
      <c r="AT494" s="87"/>
      <c r="AU494" s="87"/>
    </row>
    <row r="495" spans="3:64" x14ac:dyDescent="0.2">
      <c r="C495" s="10"/>
      <c r="D495" s="10"/>
      <c r="AA495" s="87"/>
      <c r="AB495" s="87"/>
      <c r="AC495" s="87"/>
      <c r="AD495" s="87"/>
      <c r="AE495" s="87"/>
      <c r="AG495" s="112"/>
      <c r="AN495" s="87"/>
      <c r="AO495" s="87"/>
      <c r="AP495" s="87"/>
      <c r="AQ495" s="87"/>
      <c r="AR495" s="87"/>
      <c r="AS495" s="87"/>
      <c r="AT495" s="87"/>
      <c r="AU495" s="87"/>
    </row>
    <row r="496" spans="3:64" x14ac:dyDescent="0.2">
      <c r="C496" s="10"/>
      <c r="D496" s="10"/>
      <c r="AA496" s="87"/>
      <c r="AB496" s="87"/>
      <c r="AC496" s="87"/>
      <c r="AD496" s="87"/>
      <c r="AE496" s="87"/>
      <c r="AG496" s="112"/>
      <c r="AN496" s="87"/>
      <c r="AO496" s="87"/>
      <c r="AP496" s="87"/>
      <c r="AQ496" s="87"/>
      <c r="AR496" s="87"/>
      <c r="AS496" s="87"/>
      <c r="AT496" s="87"/>
      <c r="AU496" s="87"/>
    </row>
    <row r="497" spans="3:47" x14ac:dyDescent="0.2">
      <c r="C497" s="10"/>
      <c r="D497" s="10"/>
      <c r="AA497" s="87"/>
      <c r="AB497" s="87"/>
      <c r="AC497" s="87"/>
      <c r="AD497" s="87"/>
      <c r="AE497" s="87"/>
      <c r="AG497" s="112"/>
      <c r="AN497" s="87"/>
      <c r="AO497" s="87"/>
      <c r="AP497" s="87"/>
      <c r="AQ497" s="87"/>
      <c r="AR497" s="87"/>
      <c r="AS497" s="87"/>
      <c r="AT497" s="87"/>
      <c r="AU497" s="87"/>
    </row>
    <row r="498" spans="3:47" x14ac:dyDescent="0.2">
      <c r="C498" s="10"/>
      <c r="D498" s="10"/>
      <c r="AA498" s="87"/>
      <c r="AB498" s="87"/>
      <c r="AC498" s="87"/>
      <c r="AD498" s="87"/>
      <c r="AE498" s="87"/>
      <c r="AG498" s="112"/>
      <c r="AN498" s="87"/>
      <c r="AO498" s="87"/>
      <c r="AP498" s="87"/>
      <c r="AQ498" s="87"/>
      <c r="AR498" s="87"/>
      <c r="AS498" s="87"/>
      <c r="AT498" s="87"/>
      <c r="AU498" s="87"/>
    </row>
    <row r="499" spans="3:47" x14ac:dyDescent="0.2">
      <c r="C499" s="10"/>
      <c r="D499" s="10"/>
      <c r="AA499" s="87"/>
      <c r="AB499" s="87"/>
      <c r="AC499" s="87"/>
      <c r="AD499" s="87"/>
      <c r="AE499" s="87"/>
      <c r="AG499" s="112"/>
      <c r="AN499" s="87"/>
      <c r="AO499" s="87"/>
      <c r="AP499" s="87"/>
      <c r="AQ499" s="87"/>
      <c r="AR499" s="87"/>
      <c r="AS499" s="87"/>
      <c r="AT499" s="87"/>
      <c r="AU499" s="87"/>
    </row>
    <row r="500" spans="3:47" x14ac:dyDescent="0.2">
      <c r="C500" s="10"/>
      <c r="D500" s="10"/>
      <c r="AA500" s="87"/>
      <c r="AB500" s="87"/>
      <c r="AC500" s="87"/>
      <c r="AD500" s="87"/>
      <c r="AE500" s="87"/>
      <c r="AG500" s="112"/>
      <c r="AN500" s="87"/>
      <c r="AO500" s="87"/>
      <c r="AP500" s="87"/>
      <c r="AQ500" s="87"/>
      <c r="AR500" s="87"/>
      <c r="AS500" s="87"/>
      <c r="AT500" s="87"/>
      <c r="AU500" s="87"/>
    </row>
    <row r="501" spans="3:47" x14ac:dyDescent="0.2">
      <c r="C501" s="10"/>
      <c r="D501" s="10"/>
      <c r="AA501" s="87"/>
      <c r="AB501" s="87"/>
      <c r="AC501" s="87"/>
      <c r="AD501" s="87"/>
      <c r="AE501" s="87"/>
      <c r="AG501" s="112"/>
      <c r="AN501" s="87"/>
      <c r="AO501" s="87"/>
      <c r="AP501" s="87"/>
      <c r="AQ501" s="87"/>
      <c r="AR501" s="87"/>
      <c r="AS501" s="87"/>
      <c r="AT501" s="87"/>
      <c r="AU501" s="87"/>
    </row>
    <row r="502" spans="3:47" x14ac:dyDescent="0.2">
      <c r="C502" s="10"/>
      <c r="D502" s="10"/>
      <c r="AA502" s="87"/>
      <c r="AB502" s="87"/>
      <c r="AC502" s="87"/>
      <c r="AD502" s="87"/>
      <c r="AE502" s="87"/>
      <c r="AG502" s="112"/>
      <c r="AN502" s="87"/>
      <c r="AO502" s="87"/>
      <c r="AP502" s="87"/>
      <c r="AQ502" s="87"/>
      <c r="AR502" s="87"/>
      <c r="AS502" s="87"/>
      <c r="AT502" s="87"/>
      <c r="AU502" s="87"/>
    </row>
    <row r="503" spans="3:47" x14ac:dyDescent="0.2">
      <c r="C503" s="10"/>
      <c r="D503" s="10"/>
      <c r="AA503" s="87"/>
      <c r="AB503" s="87"/>
      <c r="AC503" s="87"/>
      <c r="AD503" s="87"/>
      <c r="AE503" s="87"/>
      <c r="AG503" s="112"/>
      <c r="AN503" s="87"/>
      <c r="AO503" s="87"/>
      <c r="AP503" s="87"/>
      <c r="AQ503" s="87"/>
      <c r="AR503" s="87"/>
      <c r="AS503" s="87"/>
      <c r="AT503" s="87"/>
      <c r="AU503" s="87"/>
    </row>
    <row r="504" spans="3:47" x14ac:dyDescent="0.2">
      <c r="C504" s="10"/>
      <c r="D504" s="10"/>
      <c r="AA504" s="87"/>
      <c r="AB504" s="87"/>
      <c r="AC504" s="87"/>
      <c r="AD504" s="87"/>
      <c r="AE504" s="87"/>
      <c r="AG504" s="112"/>
      <c r="AN504" s="87"/>
      <c r="AO504" s="87"/>
      <c r="AP504" s="87"/>
      <c r="AQ504" s="87"/>
      <c r="AR504" s="87"/>
      <c r="AS504" s="87"/>
      <c r="AT504" s="87"/>
      <c r="AU504" s="87"/>
    </row>
    <row r="505" spans="3:47" x14ac:dyDescent="0.2">
      <c r="C505" s="10"/>
      <c r="D505" s="10"/>
      <c r="AA505" s="87"/>
      <c r="AB505" s="87"/>
      <c r="AC505" s="87"/>
      <c r="AD505" s="87"/>
      <c r="AE505" s="87"/>
      <c r="AG505" s="112"/>
      <c r="AN505" s="87"/>
      <c r="AO505" s="87"/>
      <c r="AP505" s="87"/>
      <c r="AQ505" s="87"/>
      <c r="AR505" s="87"/>
      <c r="AS505" s="87"/>
      <c r="AT505" s="87"/>
      <c r="AU505" s="87"/>
    </row>
    <row r="506" spans="3:47" x14ac:dyDescent="0.2">
      <c r="C506" s="10"/>
      <c r="D506" s="10"/>
      <c r="AA506" s="87"/>
      <c r="AB506" s="87"/>
      <c r="AC506" s="87"/>
      <c r="AD506" s="87"/>
      <c r="AE506" s="87"/>
      <c r="AG506" s="112"/>
      <c r="AN506" s="87"/>
      <c r="AO506" s="87"/>
      <c r="AP506" s="87"/>
      <c r="AQ506" s="87"/>
      <c r="AR506" s="87"/>
      <c r="AS506" s="87"/>
      <c r="AT506" s="87"/>
      <c r="AU506" s="87"/>
    </row>
    <row r="507" spans="3:47" x14ac:dyDescent="0.2">
      <c r="C507" s="10"/>
      <c r="D507" s="10"/>
      <c r="AA507" s="87"/>
      <c r="AB507" s="87"/>
      <c r="AC507" s="87"/>
      <c r="AD507" s="87"/>
      <c r="AE507" s="87"/>
      <c r="AG507" s="112"/>
      <c r="AN507" s="87"/>
      <c r="AO507" s="87"/>
      <c r="AP507" s="87"/>
      <c r="AQ507" s="87"/>
      <c r="AR507" s="87"/>
      <c r="AS507" s="87"/>
      <c r="AT507" s="87"/>
      <c r="AU507" s="87"/>
    </row>
    <row r="508" spans="3:47" x14ac:dyDescent="0.2">
      <c r="C508" s="10"/>
      <c r="D508" s="10"/>
      <c r="AA508" s="87"/>
      <c r="AB508" s="87"/>
      <c r="AC508" s="87"/>
      <c r="AD508" s="87"/>
      <c r="AE508" s="87"/>
      <c r="AG508" s="112"/>
      <c r="AN508" s="87"/>
      <c r="AO508" s="87"/>
      <c r="AP508" s="87"/>
      <c r="AQ508" s="87"/>
      <c r="AR508" s="87"/>
      <c r="AS508" s="87"/>
      <c r="AT508" s="87"/>
      <c r="AU508" s="87"/>
    </row>
    <row r="509" spans="3:47" x14ac:dyDescent="0.2">
      <c r="C509" s="10"/>
      <c r="D509" s="10"/>
      <c r="AA509" s="87"/>
      <c r="AB509" s="87"/>
      <c r="AC509" s="87"/>
      <c r="AD509" s="87"/>
      <c r="AE509" s="87"/>
      <c r="AG509" s="112"/>
      <c r="AN509" s="87"/>
      <c r="AO509" s="87"/>
      <c r="AP509" s="87"/>
      <c r="AQ509" s="87"/>
      <c r="AR509" s="87"/>
      <c r="AS509" s="87"/>
      <c r="AT509" s="87"/>
      <c r="AU509" s="87"/>
    </row>
    <row r="510" spans="3:47" x14ac:dyDescent="0.2">
      <c r="C510" s="10"/>
      <c r="D510" s="10"/>
      <c r="AA510" s="87"/>
      <c r="AB510" s="87"/>
      <c r="AC510" s="87"/>
      <c r="AD510" s="87"/>
      <c r="AE510" s="87"/>
      <c r="AG510" s="112"/>
      <c r="AN510" s="87"/>
      <c r="AO510" s="87"/>
      <c r="AP510" s="87"/>
      <c r="AQ510" s="87"/>
      <c r="AR510" s="87"/>
      <c r="AS510" s="87"/>
      <c r="AT510" s="87"/>
      <c r="AU510" s="87"/>
    </row>
    <row r="511" spans="3:47" x14ac:dyDescent="0.2">
      <c r="C511" s="10"/>
      <c r="D511" s="10"/>
      <c r="AA511" s="87"/>
      <c r="AB511" s="87"/>
      <c r="AC511" s="87"/>
      <c r="AD511" s="87"/>
      <c r="AE511" s="87"/>
      <c r="AG511" s="112"/>
      <c r="AN511" s="87"/>
      <c r="AO511" s="87"/>
      <c r="AP511" s="87"/>
      <c r="AQ511" s="87"/>
      <c r="AR511" s="87"/>
      <c r="AS511" s="87"/>
      <c r="AT511" s="87"/>
      <c r="AU511" s="87"/>
    </row>
    <row r="512" spans="3:47" x14ac:dyDescent="0.2">
      <c r="C512" s="10"/>
      <c r="D512" s="10"/>
      <c r="AA512" s="87"/>
      <c r="AB512" s="87"/>
      <c r="AC512" s="87"/>
      <c r="AD512" s="87"/>
      <c r="AE512" s="87"/>
      <c r="AG512" s="112"/>
      <c r="AN512" s="87"/>
      <c r="AO512" s="87"/>
      <c r="AP512" s="87"/>
      <c r="AQ512" s="87"/>
      <c r="AR512" s="87"/>
      <c r="AS512" s="87"/>
      <c r="AT512" s="87"/>
      <c r="AU512" s="87"/>
    </row>
    <row r="513" spans="3:64" x14ac:dyDescent="0.2">
      <c r="C513" s="10"/>
      <c r="D513" s="10"/>
      <c r="AA513" s="87"/>
      <c r="AB513" s="87"/>
      <c r="AC513" s="87"/>
      <c r="AD513" s="87"/>
      <c r="AE513" s="87"/>
      <c r="AG513" s="112"/>
      <c r="AN513" s="87"/>
      <c r="AO513" s="87"/>
      <c r="AP513" s="87"/>
      <c r="AQ513" s="87"/>
      <c r="AR513" s="87"/>
      <c r="AS513" s="87"/>
      <c r="AT513" s="87"/>
      <c r="AU513" s="87"/>
    </row>
    <row r="514" spans="3:64" x14ac:dyDescent="0.2">
      <c r="C514" s="10"/>
      <c r="D514" s="10"/>
      <c r="AA514" s="87"/>
      <c r="AB514" s="87"/>
      <c r="AC514" s="87"/>
      <c r="AD514" s="87"/>
      <c r="AE514" s="87"/>
      <c r="AG514" s="112"/>
      <c r="AN514" s="87"/>
      <c r="AO514" s="87"/>
      <c r="AP514" s="87"/>
      <c r="AQ514" s="87"/>
      <c r="AR514" s="87"/>
      <c r="AS514" s="87"/>
      <c r="AT514" s="87"/>
      <c r="AU514" s="87"/>
      <c r="AV514" s="87"/>
    </row>
    <row r="515" spans="3:64" x14ac:dyDescent="0.2">
      <c r="C515" s="10"/>
      <c r="D515" s="10"/>
      <c r="AA515" s="87"/>
      <c r="AB515" s="87"/>
      <c r="AC515" s="87"/>
      <c r="AD515" s="87"/>
      <c r="AE515" s="87"/>
      <c r="AG515" s="112"/>
      <c r="AN515" s="87"/>
      <c r="AO515" s="87"/>
      <c r="AP515" s="87"/>
      <c r="AQ515" s="87"/>
      <c r="AR515" s="87"/>
      <c r="AS515" s="87"/>
      <c r="AT515" s="87"/>
      <c r="AU515" s="87"/>
    </row>
    <row r="516" spans="3:64" x14ac:dyDescent="0.2">
      <c r="C516" s="10"/>
      <c r="D516" s="10"/>
      <c r="AA516" s="87"/>
      <c r="AB516" s="87"/>
      <c r="AC516" s="87"/>
      <c r="AD516" s="87"/>
      <c r="AE516" s="87"/>
      <c r="AG516" s="112"/>
      <c r="AN516" s="87"/>
      <c r="AO516" s="87"/>
      <c r="AP516" s="87"/>
      <c r="AQ516" s="87"/>
      <c r="AR516" s="87"/>
      <c r="AS516" s="87"/>
      <c r="AT516" s="87"/>
      <c r="AU516" s="87"/>
    </row>
    <row r="517" spans="3:64" x14ac:dyDescent="0.2">
      <c r="C517" s="10"/>
      <c r="D517" s="10"/>
      <c r="AA517" s="87"/>
      <c r="AB517" s="87"/>
      <c r="AC517" s="87"/>
      <c r="AD517" s="87"/>
      <c r="AE517" s="87"/>
      <c r="AG517" s="112"/>
      <c r="AN517" s="87"/>
      <c r="AO517" s="87"/>
      <c r="AP517" s="87"/>
      <c r="AQ517" s="87"/>
      <c r="AR517" s="87"/>
      <c r="AS517" s="87"/>
      <c r="AT517" s="87"/>
      <c r="AU517" s="87"/>
      <c r="AV517" s="87"/>
    </row>
    <row r="518" spans="3:64" x14ac:dyDescent="0.2">
      <c r="C518" s="10"/>
      <c r="D518" s="10"/>
      <c r="AA518" s="87"/>
      <c r="AB518" s="87"/>
      <c r="AC518" s="87"/>
      <c r="AD518" s="87"/>
      <c r="AE518" s="87"/>
      <c r="AG518" s="112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</row>
    <row r="519" spans="3:64" x14ac:dyDescent="0.2">
      <c r="C519" s="10"/>
      <c r="D519" s="10"/>
      <c r="AA519" s="87"/>
      <c r="AB519" s="87"/>
      <c r="AC519" s="87"/>
      <c r="AD519" s="87"/>
      <c r="AE519" s="87"/>
      <c r="AG519" s="112"/>
      <c r="AN519" s="87"/>
      <c r="AO519" s="87"/>
      <c r="AP519" s="87"/>
      <c r="AQ519" s="87"/>
      <c r="AR519" s="87"/>
      <c r="AS519" s="87"/>
      <c r="AT519" s="87"/>
      <c r="AU519" s="87"/>
    </row>
    <row r="520" spans="3:64" x14ac:dyDescent="0.2">
      <c r="C520" s="10"/>
      <c r="D520" s="10"/>
      <c r="AA520" s="87"/>
      <c r="AB520" s="87"/>
      <c r="AC520" s="87"/>
      <c r="AD520" s="87"/>
      <c r="AE520" s="87"/>
      <c r="AG520" s="112"/>
      <c r="AN520" s="87"/>
      <c r="AO520" s="87"/>
      <c r="AP520" s="87"/>
      <c r="AQ520" s="87"/>
      <c r="AR520" s="87"/>
      <c r="AS520" s="87"/>
      <c r="AT520" s="87"/>
      <c r="AU520" s="87"/>
    </row>
    <row r="521" spans="3:64" x14ac:dyDescent="0.2">
      <c r="C521" s="10"/>
      <c r="D521" s="10"/>
      <c r="AA521" s="87"/>
      <c r="AB521" s="87"/>
      <c r="AC521" s="87"/>
      <c r="AD521" s="87"/>
      <c r="AE521" s="87"/>
      <c r="AG521" s="112"/>
      <c r="AN521" s="87"/>
      <c r="AO521" s="87"/>
      <c r="AP521" s="87"/>
      <c r="AQ521" s="87"/>
      <c r="AR521" s="87"/>
      <c r="AS521" s="87"/>
      <c r="AT521" s="87"/>
      <c r="AU521" s="87"/>
    </row>
    <row r="522" spans="3:64" x14ac:dyDescent="0.2">
      <c r="C522" s="10"/>
      <c r="D522" s="10"/>
      <c r="AA522" s="87"/>
      <c r="AB522" s="87"/>
      <c r="AC522" s="87"/>
      <c r="AD522" s="87"/>
      <c r="AE522" s="87"/>
      <c r="AG522" s="112"/>
      <c r="AN522" s="87"/>
      <c r="AO522" s="87"/>
      <c r="AP522" s="87"/>
      <c r="AQ522" s="87"/>
      <c r="AR522" s="87"/>
      <c r="AS522" s="87"/>
      <c r="AT522" s="87"/>
      <c r="AU522" s="87"/>
    </row>
    <row r="523" spans="3:64" x14ac:dyDescent="0.2">
      <c r="C523" s="10"/>
      <c r="D523" s="10"/>
      <c r="AA523" s="87"/>
      <c r="AB523" s="87"/>
      <c r="AC523" s="87"/>
      <c r="AD523" s="87"/>
      <c r="AE523" s="87"/>
      <c r="AG523" s="112"/>
      <c r="AN523" s="87"/>
      <c r="AO523" s="87"/>
      <c r="AP523" s="87"/>
      <c r="AQ523" s="87"/>
      <c r="AR523" s="87"/>
      <c r="AS523" s="87"/>
      <c r="AT523" s="87"/>
      <c r="AU523" s="87"/>
    </row>
    <row r="524" spans="3:64" x14ac:dyDescent="0.2">
      <c r="C524" s="10"/>
      <c r="D524" s="10"/>
      <c r="AA524" s="87"/>
      <c r="AB524" s="87"/>
      <c r="AC524" s="87"/>
      <c r="AD524" s="87"/>
      <c r="AE524" s="87"/>
      <c r="AG524" s="112"/>
      <c r="AN524" s="87"/>
      <c r="AO524" s="87"/>
      <c r="AP524" s="87"/>
      <c r="AQ524" s="87"/>
      <c r="AR524" s="87"/>
      <c r="AS524" s="87"/>
      <c r="AT524" s="87"/>
      <c r="AU524" s="87"/>
    </row>
    <row r="525" spans="3:64" x14ac:dyDescent="0.2">
      <c r="C525" s="10"/>
      <c r="D525" s="10"/>
      <c r="AA525" s="87"/>
      <c r="AB525" s="87"/>
      <c r="AC525" s="87"/>
      <c r="AD525" s="87"/>
      <c r="AE525" s="87"/>
      <c r="AG525" s="112"/>
      <c r="AN525" s="87"/>
      <c r="AO525" s="87"/>
      <c r="AP525" s="87"/>
      <c r="AQ525" s="87"/>
      <c r="AR525" s="87"/>
      <c r="AS525" s="87"/>
      <c r="AT525" s="87"/>
      <c r="AU525" s="87"/>
    </row>
    <row r="526" spans="3:64" x14ac:dyDescent="0.2">
      <c r="C526" s="10"/>
      <c r="D526" s="10"/>
      <c r="AA526" s="87"/>
      <c r="AB526" s="87"/>
      <c r="AC526" s="87"/>
      <c r="AD526" s="87"/>
      <c r="AE526" s="87"/>
      <c r="AG526" s="112"/>
      <c r="AN526" s="87"/>
      <c r="AO526" s="87"/>
      <c r="AP526" s="87"/>
      <c r="AQ526" s="87"/>
      <c r="AR526" s="87"/>
      <c r="AS526" s="87"/>
      <c r="AT526" s="87"/>
      <c r="AU526" s="87"/>
    </row>
    <row r="527" spans="3:64" x14ac:dyDescent="0.2">
      <c r="C527" s="10"/>
      <c r="D527" s="10"/>
      <c r="AA527" s="87"/>
      <c r="AB527" s="87"/>
      <c r="AC527" s="87"/>
      <c r="AD527" s="87"/>
      <c r="AE527" s="87"/>
      <c r="AG527" s="112"/>
      <c r="AN527" s="87"/>
      <c r="AO527" s="87"/>
      <c r="AP527" s="87"/>
      <c r="AQ527" s="87"/>
      <c r="AR527" s="87"/>
      <c r="AS527" s="87"/>
      <c r="AT527" s="87"/>
      <c r="AU527" s="87"/>
      <c r="AV527" s="87"/>
      <c r="AX527" s="87"/>
    </row>
    <row r="528" spans="3:64" x14ac:dyDescent="0.2">
      <c r="C528" s="10"/>
      <c r="D528" s="10"/>
      <c r="AA528" s="87"/>
      <c r="AB528" s="87"/>
      <c r="AC528" s="87"/>
      <c r="AD528" s="87"/>
      <c r="AE528" s="87"/>
      <c r="AG528" s="112"/>
      <c r="AN528" s="87"/>
      <c r="AO528" s="87"/>
      <c r="AP528" s="87"/>
      <c r="AQ528" s="87"/>
      <c r="AR528" s="87"/>
      <c r="AS528" s="87"/>
      <c r="AT528" s="87"/>
      <c r="AU528" s="87"/>
    </row>
    <row r="529" spans="3:64" x14ac:dyDescent="0.2">
      <c r="C529" s="10"/>
      <c r="D529" s="10"/>
      <c r="AA529" s="87"/>
      <c r="AB529" s="87"/>
      <c r="AC529" s="87"/>
      <c r="AD529" s="87"/>
      <c r="AE529" s="87"/>
      <c r="AG529" s="112"/>
      <c r="AN529" s="87"/>
      <c r="AO529" s="87"/>
      <c r="AP529" s="87"/>
      <c r="AQ529" s="87"/>
      <c r="AR529" s="87"/>
      <c r="AS529" s="87"/>
      <c r="AT529" s="87"/>
      <c r="AU529" s="87"/>
    </row>
    <row r="530" spans="3:64" x14ac:dyDescent="0.2">
      <c r="C530" s="10"/>
      <c r="D530" s="10"/>
      <c r="AA530" s="87"/>
      <c r="AB530" s="87"/>
      <c r="AC530" s="87"/>
      <c r="AD530" s="87"/>
      <c r="AE530" s="87"/>
      <c r="AG530" s="112"/>
      <c r="AN530" s="87"/>
      <c r="AO530" s="87"/>
      <c r="AP530" s="87"/>
      <c r="AQ530" s="87"/>
      <c r="AR530" s="87"/>
      <c r="AS530" s="87"/>
      <c r="AT530" s="87"/>
      <c r="AU530" s="87"/>
    </row>
    <row r="531" spans="3:64" x14ac:dyDescent="0.2">
      <c r="C531" s="10"/>
      <c r="D531" s="10"/>
      <c r="AA531" s="87"/>
      <c r="AB531" s="87"/>
      <c r="AC531" s="87"/>
      <c r="AD531" s="87"/>
      <c r="AE531" s="87"/>
      <c r="AG531" s="112"/>
      <c r="AN531" s="87"/>
      <c r="AO531" s="87"/>
      <c r="AP531" s="87"/>
      <c r="AQ531" s="87"/>
      <c r="AR531" s="87"/>
      <c r="AS531" s="87"/>
      <c r="AT531" s="87"/>
      <c r="AU531" s="87"/>
    </row>
    <row r="532" spans="3:64" x14ac:dyDescent="0.2">
      <c r="C532" s="10"/>
      <c r="D532" s="10"/>
      <c r="AA532" s="87"/>
      <c r="AB532" s="87"/>
      <c r="AC532" s="87"/>
      <c r="AD532" s="87"/>
      <c r="AE532" s="87"/>
      <c r="AG532" s="112"/>
      <c r="AN532" s="87"/>
      <c r="AO532" s="87"/>
      <c r="AP532" s="87"/>
      <c r="AQ532" s="87"/>
      <c r="AR532" s="87"/>
      <c r="AS532" s="87"/>
      <c r="AT532" s="87"/>
      <c r="AU532" s="87"/>
    </row>
    <row r="533" spans="3:64" x14ac:dyDescent="0.2">
      <c r="C533" s="10"/>
      <c r="D533" s="10"/>
      <c r="AA533" s="87"/>
      <c r="AB533" s="87"/>
      <c r="AC533" s="87"/>
      <c r="AD533" s="87"/>
      <c r="AE533" s="87"/>
      <c r="AG533" s="112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</row>
    <row r="534" spans="3:64" x14ac:dyDescent="0.2">
      <c r="C534" s="10"/>
      <c r="D534" s="10"/>
      <c r="AA534" s="87"/>
      <c r="AB534" s="87"/>
      <c r="AC534" s="87"/>
      <c r="AD534" s="87"/>
      <c r="AE534" s="87"/>
      <c r="AG534" s="112"/>
      <c r="AN534" s="87"/>
      <c r="AO534" s="87"/>
      <c r="AP534" s="87"/>
      <c r="AQ534" s="87"/>
      <c r="AR534" s="87"/>
      <c r="AS534" s="87"/>
      <c r="AT534" s="87"/>
      <c r="AU534" s="87"/>
    </row>
    <row r="535" spans="3:64" x14ac:dyDescent="0.2">
      <c r="C535" s="10"/>
      <c r="D535" s="10"/>
      <c r="AA535" s="87"/>
      <c r="AB535" s="87"/>
      <c r="AC535" s="87"/>
      <c r="AD535" s="87"/>
      <c r="AE535" s="87"/>
      <c r="AG535" s="112"/>
      <c r="AN535" s="87"/>
      <c r="AO535" s="87"/>
      <c r="AP535" s="87"/>
      <c r="AQ535" s="87"/>
      <c r="AR535" s="87"/>
      <c r="AS535" s="87"/>
      <c r="AT535" s="87"/>
      <c r="AU535" s="87"/>
    </row>
    <row r="536" spans="3:64" x14ac:dyDescent="0.2">
      <c r="C536" s="10"/>
      <c r="D536" s="10"/>
      <c r="AA536" s="87"/>
      <c r="AB536" s="87"/>
      <c r="AC536" s="87"/>
      <c r="AD536" s="87"/>
      <c r="AE536" s="87"/>
      <c r="AG536" s="112"/>
      <c r="AN536" s="87"/>
      <c r="AO536" s="87"/>
      <c r="AP536" s="87"/>
      <c r="AQ536" s="87"/>
      <c r="AR536" s="87"/>
      <c r="AS536" s="87"/>
      <c r="AT536" s="87"/>
      <c r="AU536" s="87"/>
    </row>
    <row r="537" spans="3:64" x14ac:dyDescent="0.2">
      <c r="C537" s="10"/>
      <c r="D537" s="10"/>
      <c r="AA537" s="87"/>
      <c r="AB537" s="87"/>
      <c r="AC537" s="87"/>
      <c r="AD537" s="87"/>
      <c r="AE537" s="87"/>
      <c r="AG537" s="112"/>
      <c r="AN537" s="87"/>
      <c r="AO537" s="87"/>
      <c r="AP537" s="87"/>
      <c r="AQ537" s="87"/>
      <c r="AR537" s="87"/>
      <c r="AS537" s="87"/>
      <c r="AT537" s="87"/>
      <c r="AU537" s="87"/>
    </row>
    <row r="538" spans="3:64" x14ac:dyDescent="0.2">
      <c r="C538" s="10"/>
      <c r="D538" s="10"/>
      <c r="AA538" s="87"/>
      <c r="AB538" s="87"/>
      <c r="AC538" s="87"/>
      <c r="AD538" s="87"/>
      <c r="AE538" s="87"/>
      <c r="AG538" s="112"/>
      <c r="AN538" s="87"/>
      <c r="AO538" s="87"/>
      <c r="AP538" s="87"/>
      <c r="AQ538" s="87"/>
      <c r="AR538" s="87"/>
      <c r="AS538" s="87"/>
      <c r="AT538" s="87"/>
      <c r="AU538" s="87"/>
    </row>
    <row r="539" spans="3:64" x14ac:dyDescent="0.2">
      <c r="C539" s="10"/>
      <c r="D539" s="10"/>
      <c r="AA539" s="87"/>
      <c r="AB539" s="87"/>
      <c r="AC539" s="87"/>
      <c r="AD539" s="87"/>
      <c r="AE539" s="87"/>
      <c r="AG539" s="112"/>
      <c r="AN539" s="87"/>
      <c r="AO539" s="87"/>
      <c r="AP539" s="87"/>
      <c r="AQ539" s="87"/>
      <c r="AR539" s="87"/>
      <c r="AS539" s="87"/>
      <c r="AT539" s="87"/>
      <c r="AU539" s="87"/>
    </row>
    <row r="540" spans="3:64" x14ac:dyDescent="0.2">
      <c r="C540" s="10"/>
      <c r="D540" s="10"/>
      <c r="AA540" s="87"/>
      <c r="AB540" s="87"/>
      <c r="AC540" s="87"/>
      <c r="AD540" s="87"/>
      <c r="AE540" s="87"/>
      <c r="AG540" s="112"/>
      <c r="AN540" s="87"/>
      <c r="AO540" s="87"/>
      <c r="AP540" s="87"/>
      <c r="AQ540" s="87"/>
      <c r="AR540" s="87"/>
      <c r="AS540" s="87"/>
      <c r="AT540" s="87"/>
      <c r="AU540" s="87"/>
    </row>
    <row r="541" spans="3:64" x14ac:dyDescent="0.2">
      <c r="C541" s="10"/>
      <c r="D541" s="10"/>
      <c r="AA541" s="87"/>
      <c r="AB541" s="87"/>
      <c r="AC541" s="87"/>
      <c r="AD541" s="87"/>
      <c r="AE541" s="87"/>
      <c r="AG541" s="112"/>
      <c r="AN541" s="87"/>
      <c r="AO541" s="87"/>
      <c r="AP541" s="87"/>
      <c r="AQ541" s="87"/>
      <c r="AR541" s="87"/>
      <c r="AS541" s="87"/>
      <c r="AT541" s="87"/>
      <c r="AU541" s="87"/>
    </row>
    <row r="542" spans="3:64" x14ac:dyDescent="0.2">
      <c r="C542" s="10"/>
      <c r="D542" s="10"/>
      <c r="AA542" s="87"/>
      <c r="AB542" s="87"/>
      <c r="AC542" s="87"/>
      <c r="AD542" s="87"/>
      <c r="AE542" s="87"/>
      <c r="AG542" s="112"/>
      <c r="AN542" s="87"/>
      <c r="AO542" s="87"/>
      <c r="AP542" s="87"/>
      <c r="AQ542" s="87"/>
      <c r="AR542" s="87"/>
      <c r="AS542" s="87"/>
      <c r="AT542" s="87"/>
      <c r="AU542" s="87"/>
    </row>
    <row r="543" spans="3:64" x14ac:dyDescent="0.2">
      <c r="C543" s="10"/>
      <c r="D543" s="10"/>
      <c r="AA543" s="87"/>
      <c r="AB543" s="87"/>
      <c r="AC543" s="87"/>
      <c r="AD543" s="87"/>
      <c r="AE543" s="87"/>
      <c r="AG543" s="112"/>
      <c r="AN543" s="87"/>
      <c r="AO543" s="87"/>
      <c r="AP543" s="87"/>
      <c r="AQ543" s="87"/>
      <c r="AR543" s="87"/>
      <c r="AS543" s="87"/>
      <c r="AT543" s="87"/>
      <c r="AU543" s="87"/>
    </row>
    <row r="544" spans="3:64" x14ac:dyDescent="0.2">
      <c r="C544" s="10"/>
      <c r="D544" s="10"/>
      <c r="AA544" s="87"/>
      <c r="AB544" s="87"/>
      <c r="AC544" s="87"/>
      <c r="AD544" s="87"/>
      <c r="AE544" s="87"/>
      <c r="AG544" s="112"/>
      <c r="AN544" s="87"/>
      <c r="AO544" s="87"/>
      <c r="AP544" s="87"/>
      <c r="AQ544" s="87"/>
      <c r="AR544" s="87"/>
      <c r="AS544" s="87"/>
      <c r="AT544" s="87"/>
      <c r="AU544" s="87"/>
    </row>
    <row r="545" spans="3:48" x14ac:dyDescent="0.2">
      <c r="C545" s="10"/>
      <c r="D545" s="10"/>
      <c r="AA545" s="87"/>
      <c r="AB545" s="87"/>
      <c r="AC545" s="87"/>
      <c r="AD545" s="87"/>
      <c r="AE545" s="87"/>
      <c r="AG545" s="112"/>
      <c r="AN545" s="87"/>
      <c r="AO545" s="87"/>
      <c r="AP545" s="87"/>
      <c r="AQ545" s="87"/>
      <c r="AR545" s="87"/>
      <c r="AS545" s="87"/>
      <c r="AT545" s="87"/>
      <c r="AU545" s="87"/>
    </row>
    <row r="546" spans="3:48" x14ac:dyDescent="0.2">
      <c r="C546" s="10"/>
      <c r="D546" s="10"/>
      <c r="AA546" s="87"/>
      <c r="AB546" s="87"/>
      <c r="AC546" s="87"/>
      <c r="AD546" s="87"/>
      <c r="AE546" s="87"/>
      <c r="AG546" s="112"/>
      <c r="AN546" s="87"/>
      <c r="AO546" s="87"/>
      <c r="AP546" s="87"/>
      <c r="AQ546" s="87"/>
      <c r="AR546" s="87"/>
      <c r="AS546" s="87"/>
      <c r="AT546" s="87"/>
      <c r="AU546" s="87"/>
    </row>
    <row r="547" spans="3:48" x14ac:dyDescent="0.2">
      <c r="C547" s="10"/>
      <c r="D547" s="10"/>
      <c r="AA547" s="87"/>
      <c r="AB547" s="87"/>
      <c r="AC547" s="87"/>
      <c r="AD547" s="87"/>
      <c r="AE547" s="87"/>
      <c r="AG547" s="112"/>
      <c r="AN547" s="87"/>
      <c r="AO547" s="87"/>
      <c r="AP547" s="87"/>
      <c r="AQ547" s="87"/>
      <c r="AR547" s="87"/>
      <c r="AS547" s="87"/>
      <c r="AT547" s="87"/>
      <c r="AU547" s="87"/>
    </row>
    <row r="548" spans="3:48" x14ac:dyDescent="0.2">
      <c r="C548" s="10"/>
      <c r="D548" s="10"/>
      <c r="AA548" s="87"/>
      <c r="AB548" s="87"/>
      <c r="AC548" s="87"/>
      <c r="AD548" s="87"/>
      <c r="AE548" s="87"/>
      <c r="AG548" s="112"/>
      <c r="AN548" s="87"/>
      <c r="AO548" s="87"/>
      <c r="AP548" s="87"/>
      <c r="AQ548" s="87"/>
      <c r="AR548" s="87"/>
      <c r="AS548" s="87"/>
      <c r="AT548" s="87"/>
      <c r="AU548" s="87"/>
    </row>
    <row r="549" spans="3:48" x14ac:dyDescent="0.2">
      <c r="C549" s="10"/>
      <c r="D549" s="10"/>
      <c r="AA549" s="87"/>
      <c r="AB549" s="87"/>
      <c r="AC549" s="87"/>
      <c r="AD549" s="87"/>
      <c r="AE549" s="87"/>
      <c r="AG549" s="112"/>
      <c r="AN549" s="87"/>
      <c r="AO549" s="87"/>
      <c r="AP549" s="87"/>
      <c r="AQ549" s="87"/>
      <c r="AR549" s="87"/>
      <c r="AS549" s="87"/>
      <c r="AT549" s="87"/>
      <c r="AU549" s="87"/>
    </row>
    <row r="550" spans="3:48" x14ac:dyDescent="0.2">
      <c r="C550" s="10"/>
      <c r="D550" s="10"/>
      <c r="AA550" s="87"/>
      <c r="AB550" s="87"/>
      <c r="AC550" s="87"/>
      <c r="AD550" s="87"/>
      <c r="AE550" s="87"/>
      <c r="AG550" s="112"/>
      <c r="AN550" s="87"/>
      <c r="AO550" s="87"/>
      <c r="AP550" s="87"/>
      <c r="AQ550" s="87"/>
      <c r="AR550" s="87"/>
      <c r="AS550" s="87"/>
      <c r="AT550" s="87"/>
      <c r="AU550" s="87"/>
    </row>
    <row r="551" spans="3:48" x14ac:dyDescent="0.2">
      <c r="C551" s="10"/>
      <c r="D551" s="10"/>
      <c r="AA551" s="87"/>
      <c r="AB551" s="87"/>
      <c r="AC551" s="87"/>
      <c r="AD551" s="87"/>
      <c r="AE551" s="87"/>
      <c r="AG551" s="112"/>
      <c r="AN551" s="87"/>
      <c r="AO551" s="87"/>
      <c r="AP551" s="87"/>
      <c r="AQ551" s="87"/>
      <c r="AR551" s="87"/>
      <c r="AS551" s="87"/>
      <c r="AT551" s="87"/>
      <c r="AU551" s="87"/>
    </row>
    <row r="552" spans="3:48" x14ac:dyDescent="0.2">
      <c r="C552" s="10"/>
      <c r="D552" s="10"/>
      <c r="AA552" s="87"/>
      <c r="AB552" s="87"/>
      <c r="AC552" s="87"/>
      <c r="AD552" s="87"/>
      <c r="AE552" s="87"/>
      <c r="AG552" s="112"/>
      <c r="AN552" s="87"/>
      <c r="AO552" s="87"/>
      <c r="AP552" s="87"/>
      <c r="AQ552" s="87"/>
      <c r="AR552" s="87"/>
      <c r="AS552" s="87"/>
      <c r="AT552" s="87"/>
      <c r="AU552" s="87"/>
    </row>
    <row r="553" spans="3:48" x14ac:dyDescent="0.2">
      <c r="C553" s="10"/>
      <c r="D553" s="10"/>
      <c r="AA553" s="87"/>
      <c r="AB553" s="87"/>
      <c r="AC553" s="87"/>
      <c r="AD553" s="87"/>
      <c r="AE553" s="87"/>
      <c r="AG553" s="112"/>
      <c r="AN553" s="87"/>
      <c r="AO553" s="87"/>
      <c r="AP553" s="87"/>
      <c r="AQ553" s="87"/>
      <c r="AR553" s="87"/>
      <c r="AS553" s="87"/>
      <c r="AT553" s="87"/>
      <c r="AU553" s="87"/>
    </row>
    <row r="554" spans="3:48" x14ac:dyDescent="0.2">
      <c r="C554" s="10"/>
      <c r="D554" s="10"/>
      <c r="AA554" s="87"/>
      <c r="AB554" s="87"/>
      <c r="AC554" s="87"/>
      <c r="AD554" s="87"/>
      <c r="AE554" s="87"/>
      <c r="AG554" s="112"/>
      <c r="AN554" s="87"/>
      <c r="AO554" s="87"/>
      <c r="AP554" s="87"/>
      <c r="AQ554" s="87"/>
      <c r="AR554" s="87"/>
      <c r="AS554" s="87"/>
      <c r="AT554" s="87"/>
      <c r="AU554" s="87"/>
    </row>
    <row r="555" spans="3:48" x14ac:dyDescent="0.2">
      <c r="C555" s="10"/>
      <c r="D555" s="10"/>
      <c r="AA555" s="87"/>
      <c r="AB555" s="87"/>
      <c r="AC555" s="87"/>
      <c r="AD555" s="87"/>
      <c r="AE555" s="87"/>
      <c r="AG555" s="112"/>
      <c r="AN555" s="87"/>
      <c r="AO555" s="87"/>
      <c r="AP555" s="87"/>
      <c r="AQ555" s="87"/>
      <c r="AR555" s="87"/>
      <c r="AS555" s="87"/>
      <c r="AT555" s="87"/>
      <c r="AU555" s="87"/>
    </row>
    <row r="556" spans="3:48" x14ac:dyDescent="0.2">
      <c r="C556" s="10"/>
      <c r="D556" s="10"/>
      <c r="AA556" s="87"/>
      <c r="AB556" s="87"/>
      <c r="AC556" s="87"/>
      <c r="AD556" s="87"/>
      <c r="AE556" s="87"/>
      <c r="AG556" s="112"/>
      <c r="AN556" s="87"/>
      <c r="AO556" s="87"/>
      <c r="AP556" s="87"/>
      <c r="AQ556" s="87"/>
      <c r="AR556" s="87"/>
      <c r="AS556" s="87"/>
      <c r="AT556" s="87"/>
      <c r="AU556" s="87"/>
    </row>
    <row r="557" spans="3:48" x14ac:dyDescent="0.2">
      <c r="C557" s="10"/>
      <c r="D557" s="10"/>
      <c r="AA557" s="87"/>
      <c r="AB557" s="87"/>
      <c r="AC557" s="87"/>
      <c r="AD557" s="87"/>
      <c r="AE557" s="87"/>
      <c r="AG557" s="112"/>
      <c r="AN557" s="87"/>
      <c r="AO557" s="87"/>
      <c r="AP557" s="87"/>
      <c r="AQ557" s="87"/>
      <c r="AR557" s="87"/>
      <c r="AS557" s="87"/>
      <c r="AT557" s="87"/>
      <c r="AU557" s="87"/>
    </row>
    <row r="558" spans="3:48" x14ac:dyDescent="0.2">
      <c r="C558" s="10"/>
      <c r="D558" s="10"/>
      <c r="AA558" s="87"/>
      <c r="AB558" s="87"/>
      <c r="AC558" s="87"/>
      <c r="AD558" s="87"/>
      <c r="AE558" s="87"/>
      <c r="AG558" s="112"/>
      <c r="AN558" s="87"/>
      <c r="AO558" s="87"/>
      <c r="AP558" s="87"/>
      <c r="AQ558" s="87"/>
      <c r="AR558" s="87"/>
      <c r="AS558" s="87"/>
      <c r="AT558" s="87"/>
      <c r="AU558" s="87"/>
      <c r="AV558" s="87"/>
    </row>
    <row r="559" spans="3:48" x14ac:dyDescent="0.2">
      <c r="C559" s="10"/>
      <c r="D559" s="10"/>
      <c r="AA559" s="87"/>
      <c r="AB559" s="87"/>
      <c r="AC559" s="87"/>
      <c r="AD559" s="87"/>
      <c r="AE559" s="87"/>
      <c r="AG559" s="112"/>
      <c r="AN559" s="87"/>
      <c r="AO559" s="87"/>
      <c r="AP559" s="87"/>
      <c r="AQ559" s="87"/>
      <c r="AR559" s="87"/>
      <c r="AS559" s="87"/>
      <c r="AT559" s="87"/>
      <c r="AU559" s="87"/>
    </row>
    <row r="560" spans="3:48" x14ac:dyDescent="0.2">
      <c r="C560" s="10"/>
      <c r="D560" s="10"/>
      <c r="AA560" s="87"/>
      <c r="AB560" s="87"/>
      <c r="AC560" s="87"/>
      <c r="AD560" s="87"/>
      <c r="AE560" s="87"/>
      <c r="AG560" s="112"/>
      <c r="AN560" s="87"/>
      <c r="AO560" s="87"/>
      <c r="AP560" s="87"/>
      <c r="AQ560" s="87"/>
      <c r="AR560" s="87"/>
      <c r="AS560" s="87"/>
      <c r="AT560" s="87"/>
      <c r="AU560" s="87"/>
    </row>
    <row r="561" spans="3:47" x14ac:dyDescent="0.2">
      <c r="C561" s="10"/>
      <c r="D561" s="10"/>
      <c r="AA561" s="87"/>
      <c r="AB561" s="87"/>
      <c r="AC561" s="87"/>
      <c r="AD561" s="87"/>
      <c r="AE561" s="87"/>
      <c r="AG561" s="112"/>
      <c r="AN561" s="87"/>
      <c r="AO561" s="87"/>
      <c r="AP561" s="87"/>
      <c r="AQ561" s="87"/>
      <c r="AR561" s="87"/>
      <c r="AS561" s="87"/>
      <c r="AT561" s="87"/>
      <c r="AU561" s="87"/>
    </row>
    <row r="562" spans="3:47" x14ac:dyDescent="0.2">
      <c r="C562" s="10"/>
      <c r="D562" s="10"/>
      <c r="AA562" s="87"/>
      <c r="AB562" s="87"/>
      <c r="AC562" s="87"/>
      <c r="AD562" s="87"/>
      <c r="AE562" s="87"/>
      <c r="AG562" s="112"/>
      <c r="AN562" s="87"/>
      <c r="AO562" s="87"/>
      <c r="AP562" s="87"/>
      <c r="AQ562" s="87"/>
      <c r="AR562" s="87"/>
      <c r="AS562" s="87"/>
      <c r="AT562" s="87"/>
      <c r="AU562" s="87"/>
    </row>
    <row r="563" spans="3:47" x14ac:dyDescent="0.2">
      <c r="C563" s="10"/>
      <c r="D563" s="10"/>
      <c r="AA563" s="87"/>
      <c r="AB563" s="87"/>
      <c r="AC563" s="87"/>
      <c r="AD563" s="87"/>
      <c r="AE563" s="87"/>
      <c r="AG563" s="112"/>
      <c r="AN563" s="87"/>
      <c r="AO563" s="87"/>
      <c r="AP563" s="87"/>
      <c r="AQ563" s="87"/>
      <c r="AR563" s="87"/>
      <c r="AS563" s="87"/>
      <c r="AT563" s="87"/>
      <c r="AU563" s="87"/>
    </row>
    <row r="564" spans="3:47" x14ac:dyDescent="0.2">
      <c r="C564" s="10"/>
      <c r="D564" s="10"/>
      <c r="AA564" s="87"/>
      <c r="AB564" s="87"/>
      <c r="AC564" s="87"/>
      <c r="AD564" s="87"/>
      <c r="AE564" s="87"/>
      <c r="AG564" s="112"/>
      <c r="AN564" s="87"/>
      <c r="AO564" s="87"/>
      <c r="AP564" s="87"/>
      <c r="AQ564" s="87"/>
      <c r="AR564" s="87"/>
      <c r="AS564" s="87"/>
      <c r="AT564" s="87"/>
      <c r="AU564" s="87"/>
    </row>
    <row r="565" spans="3:47" x14ac:dyDescent="0.2">
      <c r="C565" s="10"/>
      <c r="D565" s="10"/>
      <c r="AA565" s="87"/>
      <c r="AB565" s="87"/>
      <c r="AC565" s="87"/>
      <c r="AD565" s="87"/>
      <c r="AE565" s="87"/>
      <c r="AG565" s="112"/>
      <c r="AN565" s="87"/>
      <c r="AO565" s="87"/>
      <c r="AP565" s="87"/>
      <c r="AQ565" s="87"/>
      <c r="AR565" s="87"/>
      <c r="AS565" s="87"/>
      <c r="AT565" s="87"/>
      <c r="AU565" s="87"/>
    </row>
    <row r="566" spans="3:47" x14ac:dyDescent="0.2">
      <c r="C566" s="10"/>
      <c r="D566" s="10"/>
      <c r="AA566" s="87"/>
      <c r="AB566" s="87"/>
      <c r="AC566" s="87"/>
      <c r="AD566" s="87"/>
      <c r="AE566" s="87"/>
      <c r="AG566" s="112"/>
      <c r="AN566" s="87"/>
      <c r="AO566" s="87"/>
      <c r="AP566" s="87"/>
      <c r="AQ566" s="87"/>
      <c r="AR566" s="87"/>
      <c r="AS566" s="87"/>
      <c r="AT566" s="87"/>
      <c r="AU566" s="87"/>
    </row>
    <row r="567" spans="3:47" x14ac:dyDescent="0.2">
      <c r="C567" s="10"/>
      <c r="D567" s="10"/>
      <c r="AA567" s="87"/>
      <c r="AB567" s="87"/>
      <c r="AC567" s="87"/>
      <c r="AD567" s="87"/>
      <c r="AE567" s="87"/>
      <c r="AG567" s="112"/>
      <c r="AN567" s="87"/>
      <c r="AO567" s="87"/>
      <c r="AP567" s="87"/>
      <c r="AQ567" s="87"/>
      <c r="AR567" s="87"/>
      <c r="AS567" s="87"/>
      <c r="AT567" s="87"/>
      <c r="AU567" s="87"/>
    </row>
    <row r="568" spans="3:47" x14ac:dyDescent="0.2">
      <c r="C568" s="10"/>
      <c r="D568" s="10"/>
      <c r="AA568" s="87"/>
      <c r="AB568" s="87"/>
      <c r="AC568" s="87"/>
      <c r="AD568" s="87"/>
      <c r="AE568" s="87"/>
      <c r="AG568" s="112"/>
      <c r="AN568" s="87"/>
      <c r="AO568" s="87"/>
      <c r="AP568" s="87"/>
      <c r="AQ568" s="87"/>
      <c r="AR568" s="87"/>
      <c r="AS568" s="87"/>
      <c r="AT568" s="87"/>
      <c r="AU568" s="87"/>
    </row>
    <row r="569" spans="3:47" x14ac:dyDescent="0.2">
      <c r="C569" s="10"/>
      <c r="D569" s="10"/>
      <c r="AA569" s="87"/>
      <c r="AB569" s="87"/>
      <c r="AC569" s="87"/>
      <c r="AD569" s="87"/>
      <c r="AE569" s="87"/>
      <c r="AG569" s="112"/>
      <c r="AN569" s="87"/>
      <c r="AO569" s="87"/>
      <c r="AP569" s="87"/>
      <c r="AQ569" s="87"/>
      <c r="AR569" s="87"/>
      <c r="AS569" s="87"/>
      <c r="AT569" s="87"/>
      <c r="AU569" s="87"/>
    </row>
    <row r="570" spans="3:47" x14ac:dyDescent="0.2">
      <c r="C570" s="10"/>
      <c r="D570" s="10"/>
      <c r="AA570" s="87"/>
      <c r="AB570" s="87"/>
      <c r="AC570" s="87"/>
      <c r="AD570" s="87"/>
      <c r="AE570" s="87"/>
      <c r="AG570" s="112"/>
      <c r="AN570" s="87"/>
      <c r="AO570" s="87"/>
      <c r="AP570" s="87"/>
      <c r="AQ570" s="87"/>
      <c r="AR570" s="87"/>
      <c r="AS570" s="87"/>
      <c r="AT570" s="87"/>
      <c r="AU570" s="87"/>
    </row>
    <row r="571" spans="3:47" x14ac:dyDescent="0.2">
      <c r="C571" s="10"/>
      <c r="D571" s="10"/>
      <c r="AA571" s="87"/>
      <c r="AB571" s="87"/>
      <c r="AC571" s="87"/>
      <c r="AD571" s="87"/>
      <c r="AE571" s="87"/>
      <c r="AG571" s="112"/>
      <c r="AN571" s="87"/>
      <c r="AO571" s="87"/>
      <c r="AP571" s="87"/>
      <c r="AQ571" s="87"/>
      <c r="AR571" s="87"/>
      <c r="AS571" s="87"/>
      <c r="AT571" s="87"/>
      <c r="AU571" s="87"/>
    </row>
    <row r="572" spans="3:47" x14ac:dyDescent="0.2">
      <c r="C572" s="10"/>
      <c r="D572" s="10"/>
      <c r="AA572" s="87"/>
      <c r="AB572" s="87"/>
      <c r="AC572" s="87"/>
      <c r="AD572" s="87"/>
      <c r="AE572" s="87"/>
      <c r="AG572" s="112"/>
      <c r="AN572" s="87"/>
      <c r="AO572" s="87"/>
      <c r="AP572" s="87"/>
      <c r="AQ572" s="87"/>
      <c r="AR572" s="87"/>
      <c r="AS572" s="87"/>
      <c r="AT572" s="87"/>
      <c r="AU572" s="87"/>
    </row>
    <row r="573" spans="3:47" x14ac:dyDescent="0.2">
      <c r="C573" s="10"/>
      <c r="D573" s="10"/>
      <c r="AA573" s="87"/>
      <c r="AB573" s="87"/>
      <c r="AC573" s="87"/>
      <c r="AD573" s="87"/>
      <c r="AE573" s="87"/>
      <c r="AG573" s="112"/>
      <c r="AN573" s="87"/>
      <c r="AO573" s="87"/>
      <c r="AP573" s="87"/>
      <c r="AQ573" s="87"/>
      <c r="AR573" s="87"/>
      <c r="AS573" s="87"/>
      <c r="AT573" s="87"/>
      <c r="AU573" s="87"/>
    </row>
    <row r="574" spans="3:47" x14ac:dyDescent="0.2">
      <c r="C574" s="10"/>
      <c r="D574" s="10"/>
      <c r="AA574" s="87"/>
      <c r="AB574" s="87"/>
      <c r="AC574" s="87"/>
      <c r="AD574" s="87"/>
      <c r="AE574" s="87"/>
      <c r="AG574" s="112"/>
      <c r="AN574" s="87"/>
      <c r="AO574" s="87"/>
      <c r="AP574" s="87"/>
      <c r="AQ574" s="87"/>
      <c r="AR574" s="87"/>
      <c r="AS574" s="87"/>
      <c r="AT574" s="87"/>
      <c r="AU574" s="87"/>
    </row>
    <row r="575" spans="3:47" x14ac:dyDescent="0.2">
      <c r="C575" s="10"/>
      <c r="D575" s="10"/>
      <c r="AA575" s="87"/>
      <c r="AB575" s="87"/>
      <c r="AC575" s="87"/>
      <c r="AD575" s="87"/>
      <c r="AE575" s="87"/>
      <c r="AG575" s="112"/>
      <c r="AN575" s="87"/>
      <c r="AO575" s="87"/>
      <c r="AP575" s="87"/>
      <c r="AQ575" s="87"/>
      <c r="AR575" s="87"/>
      <c r="AS575" s="87"/>
      <c r="AT575" s="87"/>
      <c r="AU575" s="87"/>
    </row>
    <row r="576" spans="3:47" x14ac:dyDescent="0.2">
      <c r="C576" s="10"/>
      <c r="D576" s="10"/>
      <c r="AA576" s="87"/>
      <c r="AB576" s="87"/>
      <c r="AC576" s="87"/>
      <c r="AD576" s="87"/>
      <c r="AE576" s="87"/>
      <c r="AG576" s="112"/>
      <c r="AN576" s="87"/>
      <c r="AO576" s="87"/>
      <c r="AP576" s="87"/>
      <c r="AQ576" s="87"/>
      <c r="AR576" s="87"/>
      <c r="AS576" s="87"/>
      <c r="AT576" s="87"/>
      <c r="AU576" s="87"/>
    </row>
    <row r="577" spans="3:50" x14ac:dyDescent="0.2">
      <c r="C577" s="10"/>
      <c r="D577" s="10"/>
      <c r="AA577" s="87"/>
      <c r="AB577" s="87"/>
      <c r="AC577" s="87"/>
      <c r="AD577" s="87"/>
      <c r="AE577" s="87"/>
      <c r="AG577" s="112"/>
      <c r="AN577" s="87"/>
      <c r="AO577" s="87"/>
      <c r="AP577" s="87"/>
      <c r="AQ577" s="87"/>
      <c r="AR577" s="87"/>
      <c r="AS577" s="87"/>
      <c r="AT577" s="87"/>
      <c r="AU577" s="87"/>
    </row>
    <row r="578" spans="3:50" x14ac:dyDescent="0.2">
      <c r="C578" s="10"/>
      <c r="D578" s="10"/>
      <c r="AA578" s="87"/>
      <c r="AB578" s="87"/>
      <c r="AC578" s="87"/>
      <c r="AD578" s="87"/>
      <c r="AE578" s="87"/>
      <c r="AG578" s="112"/>
      <c r="AN578" s="87"/>
      <c r="AO578" s="87"/>
      <c r="AP578" s="87"/>
      <c r="AQ578" s="87"/>
      <c r="AR578" s="87"/>
      <c r="AS578" s="87"/>
      <c r="AT578" s="87"/>
      <c r="AU578" s="87"/>
      <c r="AV578" s="87"/>
    </row>
    <row r="579" spans="3:50" x14ac:dyDescent="0.2">
      <c r="C579" s="10"/>
      <c r="D579" s="10"/>
      <c r="AA579" s="87"/>
      <c r="AB579" s="87"/>
      <c r="AC579" s="87"/>
      <c r="AD579" s="87"/>
      <c r="AE579" s="87"/>
      <c r="AG579" s="112"/>
      <c r="AN579" s="87"/>
      <c r="AO579" s="87"/>
      <c r="AP579" s="87"/>
      <c r="AQ579" s="87"/>
      <c r="AR579" s="87"/>
      <c r="AS579" s="87"/>
      <c r="AT579" s="87"/>
      <c r="AU579" s="87"/>
    </row>
    <row r="580" spans="3:50" x14ac:dyDescent="0.2">
      <c r="C580" s="10"/>
      <c r="D580" s="10"/>
      <c r="AA580" s="87"/>
      <c r="AB580" s="87"/>
      <c r="AC580" s="87"/>
      <c r="AD580" s="87"/>
      <c r="AE580" s="87"/>
      <c r="AG580" s="112"/>
      <c r="AN580" s="87"/>
      <c r="AO580" s="87"/>
      <c r="AP580" s="87"/>
      <c r="AQ580" s="87"/>
      <c r="AR580" s="87"/>
      <c r="AS580" s="87"/>
      <c r="AT580" s="87"/>
      <c r="AU580" s="87"/>
    </row>
    <row r="581" spans="3:50" x14ac:dyDescent="0.2">
      <c r="C581" s="10"/>
      <c r="D581" s="10"/>
      <c r="AA581" s="87"/>
      <c r="AB581" s="87"/>
      <c r="AC581" s="87"/>
      <c r="AD581" s="87"/>
      <c r="AE581" s="87"/>
      <c r="AG581" s="112"/>
      <c r="AN581" s="87"/>
      <c r="AO581" s="87"/>
      <c r="AP581" s="87"/>
      <c r="AQ581" s="87"/>
      <c r="AR581" s="87"/>
      <c r="AS581" s="87"/>
      <c r="AT581" s="87"/>
      <c r="AU581" s="87"/>
    </row>
    <row r="582" spans="3:50" x14ac:dyDescent="0.2">
      <c r="C582" s="10"/>
      <c r="D582" s="10"/>
      <c r="AA582" s="87"/>
      <c r="AB582" s="87"/>
      <c r="AC582" s="87"/>
      <c r="AD582" s="87"/>
      <c r="AE582" s="87"/>
      <c r="AG582" s="112"/>
      <c r="AN582" s="87"/>
      <c r="AO582" s="87"/>
      <c r="AP582" s="87"/>
      <c r="AQ582" s="87"/>
      <c r="AR582" s="87"/>
      <c r="AS582" s="87"/>
      <c r="AT582" s="87"/>
      <c r="AU582" s="87"/>
    </row>
    <row r="583" spans="3:50" x14ac:dyDescent="0.2">
      <c r="C583" s="10"/>
      <c r="D583" s="10"/>
      <c r="AA583" s="87"/>
      <c r="AB583" s="87"/>
      <c r="AC583" s="87"/>
      <c r="AD583" s="87"/>
      <c r="AE583" s="87"/>
      <c r="AG583" s="112"/>
      <c r="AN583" s="87"/>
      <c r="AO583" s="87"/>
      <c r="AP583" s="87"/>
      <c r="AQ583" s="87"/>
      <c r="AR583" s="87"/>
      <c r="AS583" s="87"/>
      <c r="AT583" s="87"/>
      <c r="AU583" s="87"/>
    </row>
    <row r="584" spans="3:50" x14ac:dyDescent="0.2">
      <c r="C584" s="10"/>
      <c r="D584" s="10"/>
      <c r="AA584" s="87"/>
      <c r="AB584" s="87"/>
      <c r="AC584" s="87"/>
      <c r="AD584" s="87"/>
      <c r="AE584" s="87"/>
      <c r="AG584" s="112"/>
      <c r="AN584" s="87"/>
      <c r="AO584" s="87"/>
      <c r="AP584" s="87"/>
      <c r="AQ584" s="87"/>
      <c r="AR584" s="87"/>
      <c r="AS584" s="87"/>
      <c r="AT584" s="87"/>
      <c r="AU584" s="87"/>
    </row>
    <row r="585" spans="3:50" x14ac:dyDescent="0.2">
      <c r="C585" s="10"/>
      <c r="D585" s="10"/>
      <c r="AA585" s="87"/>
      <c r="AB585" s="87"/>
      <c r="AC585" s="87"/>
      <c r="AD585" s="87"/>
      <c r="AE585" s="87"/>
      <c r="AG585" s="112"/>
      <c r="AN585" s="87"/>
      <c r="AO585" s="87"/>
      <c r="AP585" s="87"/>
      <c r="AQ585" s="87"/>
      <c r="AR585" s="87"/>
      <c r="AS585" s="87"/>
      <c r="AT585" s="87"/>
      <c r="AU585" s="87"/>
    </row>
    <row r="586" spans="3:50" x14ac:dyDescent="0.2">
      <c r="C586" s="10"/>
      <c r="D586" s="10"/>
      <c r="AA586" s="87"/>
      <c r="AB586" s="87"/>
      <c r="AC586" s="87"/>
      <c r="AD586" s="87"/>
      <c r="AE586" s="87"/>
      <c r="AG586" s="112"/>
      <c r="AN586" s="87"/>
      <c r="AO586" s="87"/>
      <c r="AP586" s="87"/>
      <c r="AQ586" s="87"/>
      <c r="AR586" s="87"/>
      <c r="AS586" s="87"/>
      <c r="AT586" s="87"/>
      <c r="AU586" s="87"/>
    </row>
    <row r="587" spans="3:50" x14ac:dyDescent="0.2">
      <c r="C587" s="10"/>
      <c r="D587" s="10"/>
      <c r="AA587" s="87"/>
      <c r="AB587" s="87"/>
      <c r="AC587" s="87"/>
      <c r="AD587" s="87"/>
      <c r="AE587" s="87"/>
      <c r="AG587" s="112"/>
      <c r="AN587" s="87"/>
      <c r="AO587" s="87"/>
      <c r="AP587" s="87"/>
      <c r="AQ587" s="87"/>
      <c r="AR587" s="87"/>
      <c r="AS587" s="87"/>
      <c r="AT587" s="87"/>
      <c r="AU587" s="87"/>
    </row>
    <row r="588" spans="3:50" x14ac:dyDescent="0.2">
      <c r="C588" s="10"/>
      <c r="D588" s="10"/>
      <c r="AA588" s="87"/>
      <c r="AB588" s="87"/>
      <c r="AC588" s="87"/>
      <c r="AD588" s="87"/>
      <c r="AE588" s="87"/>
      <c r="AG588" s="112"/>
      <c r="AN588" s="87"/>
      <c r="AO588" s="87"/>
      <c r="AP588" s="87"/>
      <c r="AQ588" s="87"/>
      <c r="AR588" s="87"/>
      <c r="AS588" s="87"/>
      <c r="AT588" s="87"/>
      <c r="AU588" s="87"/>
    </row>
    <row r="589" spans="3:50" x14ac:dyDescent="0.2">
      <c r="C589" s="10"/>
      <c r="D589" s="10"/>
      <c r="AA589" s="87"/>
      <c r="AB589" s="87"/>
      <c r="AC589" s="87"/>
      <c r="AD589" s="87"/>
      <c r="AE589" s="87"/>
      <c r="AG589" s="112"/>
      <c r="AN589" s="87"/>
      <c r="AO589" s="87"/>
      <c r="AP589" s="87"/>
      <c r="AQ589" s="87"/>
      <c r="AR589" s="87"/>
      <c r="AS589" s="87"/>
      <c r="AT589" s="87"/>
      <c r="AU589" s="87"/>
    </row>
    <row r="590" spans="3:50" x14ac:dyDescent="0.2">
      <c r="C590" s="10"/>
      <c r="D590" s="10"/>
      <c r="AA590" s="87"/>
      <c r="AB590" s="87"/>
      <c r="AC590" s="87"/>
      <c r="AD590" s="87"/>
      <c r="AE590" s="87"/>
      <c r="AG590" s="112"/>
      <c r="AN590" s="87"/>
      <c r="AO590" s="87"/>
      <c r="AP590" s="87"/>
      <c r="AQ590" s="87"/>
      <c r="AR590" s="87"/>
      <c r="AS590" s="87"/>
      <c r="AT590" s="87"/>
      <c r="AU590" s="87"/>
      <c r="AV590" s="87"/>
    </row>
    <row r="591" spans="3:50" x14ac:dyDescent="0.2">
      <c r="C591" s="10"/>
      <c r="D591" s="10"/>
      <c r="AA591" s="87"/>
      <c r="AB591" s="87"/>
      <c r="AC591" s="87"/>
      <c r="AD591" s="87"/>
      <c r="AE591" s="87"/>
      <c r="AG591" s="112"/>
      <c r="AN591" s="87"/>
      <c r="AO591" s="87"/>
      <c r="AP591" s="87"/>
      <c r="AQ591" s="87"/>
      <c r="AR591" s="87"/>
      <c r="AS591" s="87"/>
      <c r="AT591" s="87"/>
      <c r="AU591" s="87"/>
      <c r="AV591" s="87"/>
    </row>
    <row r="592" spans="3:50" x14ac:dyDescent="0.2">
      <c r="C592" s="10"/>
      <c r="D592" s="10"/>
      <c r="AA592" s="87"/>
      <c r="AB592" s="87"/>
      <c r="AC592" s="87"/>
      <c r="AD592" s="87"/>
      <c r="AE592" s="87"/>
      <c r="AG592" s="112"/>
      <c r="AN592" s="87"/>
      <c r="AO592" s="87"/>
      <c r="AP592" s="87"/>
      <c r="AQ592" s="87"/>
      <c r="AR592" s="87"/>
      <c r="AS592" s="87"/>
      <c r="AT592" s="87"/>
      <c r="AU592" s="87"/>
      <c r="AV592" s="87"/>
      <c r="AX592" s="87"/>
    </row>
    <row r="593" spans="3:64" x14ac:dyDescent="0.2">
      <c r="C593" s="10"/>
      <c r="D593" s="10"/>
      <c r="AA593" s="87"/>
      <c r="AB593" s="87"/>
      <c r="AC593" s="87"/>
      <c r="AD593" s="87"/>
      <c r="AE593" s="87"/>
      <c r="AG593" s="112"/>
      <c r="AN593" s="87"/>
      <c r="AO593" s="87"/>
      <c r="AP593" s="87"/>
      <c r="AQ593" s="87"/>
      <c r="AR593" s="87"/>
      <c r="AS593" s="87"/>
      <c r="AT593" s="87"/>
      <c r="AU593" s="87"/>
      <c r="AV593" s="87"/>
    </row>
    <row r="594" spans="3:64" x14ac:dyDescent="0.2">
      <c r="C594" s="10"/>
      <c r="D594" s="10"/>
      <c r="AA594" s="87"/>
      <c r="AB594" s="87"/>
      <c r="AC594" s="87"/>
      <c r="AD594" s="87"/>
      <c r="AE594" s="87"/>
      <c r="AG594" s="112"/>
      <c r="AN594" s="87"/>
      <c r="AO594" s="87"/>
      <c r="AP594" s="87"/>
      <c r="AQ594" s="87"/>
      <c r="AR594" s="87"/>
      <c r="AS594" s="87"/>
      <c r="AT594" s="87"/>
      <c r="AU594" s="87"/>
    </row>
    <row r="595" spans="3:64" x14ac:dyDescent="0.2">
      <c r="C595" s="10"/>
      <c r="D595" s="10"/>
      <c r="AA595" s="87"/>
      <c r="AB595" s="87"/>
      <c r="AC595" s="87"/>
      <c r="AD595" s="87"/>
      <c r="AE595" s="87"/>
      <c r="AG595" s="112"/>
      <c r="AN595" s="87"/>
      <c r="AO595" s="87"/>
      <c r="AP595" s="87"/>
      <c r="AQ595" s="87"/>
      <c r="AR595" s="87"/>
      <c r="AS595" s="87"/>
      <c r="AT595" s="87"/>
      <c r="AU595" s="87"/>
    </row>
    <row r="596" spans="3:64" x14ac:dyDescent="0.2">
      <c r="C596" s="10"/>
      <c r="D596" s="10"/>
      <c r="AA596" s="87"/>
      <c r="AB596" s="87"/>
      <c r="AC596" s="87"/>
      <c r="AD596" s="87"/>
      <c r="AE596" s="87"/>
      <c r="AG596" s="112"/>
      <c r="AN596" s="87"/>
      <c r="AO596" s="87"/>
      <c r="AP596" s="87"/>
      <c r="AQ596" s="87"/>
      <c r="AR596" s="87"/>
      <c r="AS596" s="87"/>
      <c r="AT596" s="87"/>
      <c r="AU596" s="87"/>
    </row>
    <row r="597" spans="3:64" x14ac:dyDescent="0.2">
      <c r="C597" s="10"/>
      <c r="D597" s="10"/>
      <c r="AA597" s="87"/>
      <c r="AB597" s="87"/>
      <c r="AC597" s="87"/>
      <c r="AD597" s="87"/>
      <c r="AE597" s="87"/>
      <c r="AG597" s="112"/>
      <c r="AN597" s="87"/>
      <c r="AO597" s="87"/>
      <c r="AP597" s="87"/>
      <c r="AQ597" s="87"/>
      <c r="AR597" s="87"/>
      <c r="AS597" s="87"/>
      <c r="AT597" s="87"/>
      <c r="AU597" s="87"/>
    </row>
    <row r="598" spans="3:64" x14ac:dyDescent="0.2">
      <c r="C598" s="10"/>
      <c r="D598" s="10"/>
      <c r="AA598" s="87"/>
      <c r="AB598" s="87"/>
      <c r="AC598" s="87"/>
      <c r="AD598" s="87"/>
      <c r="AE598" s="87"/>
      <c r="AG598" s="112"/>
      <c r="AN598" s="87"/>
      <c r="AO598" s="87"/>
      <c r="AP598" s="87"/>
      <c r="AQ598" s="87"/>
      <c r="AR598" s="87"/>
      <c r="AS598" s="87"/>
      <c r="AT598" s="87"/>
      <c r="AU598" s="87"/>
    </row>
    <row r="599" spans="3:64" x14ac:dyDescent="0.2">
      <c r="C599" s="10"/>
      <c r="D599" s="10"/>
      <c r="AA599" s="87"/>
      <c r="AB599" s="87"/>
      <c r="AC599" s="87"/>
      <c r="AD599" s="87"/>
      <c r="AE599" s="87"/>
      <c r="AG599" s="112"/>
      <c r="AN599" s="87"/>
      <c r="AO599" s="87"/>
      <c r="AP599" s="87"/>
      <c r="AQ599" s="87"/>
      <c r="AR599" s="87"/>
      <c r="AS599" s="87"/>
      <c r="AT599" s="87"/>
      <c r="AU599" s="87"/>
    </row>
    <row r="600" spans="3:64" x14ac:dyDescent="0.2">
      <c r="C600" s="10"/>
      <c r="D600" s="10"/>
      <c r="AA600" s="87"/>
      <c r="AB600" s="87"/>
      <c r="AC600" s="87"/>
      <c r="AD600" s="87"/>
      <c r="AE600" s="87"/>
      <c r="AG600" s="112"/>
      <c r="AN600" s="87"/>
      <c r="AO600" s="87"/>
      <c r="AP600" s="87"/>
      <c r="AQ600" s="87"/>
      <c r="AR600" s="87"/>
      <c r="AS600" s="87"/>
      <c r="AT600" s="87"/>
      <c r="AU600" s="87"/>
    </row>
    <row r="601" spans="3:64" x14ac:dyDescent="0.2">
      <c r="C601" s="10"/>
      <c r="D601" s="10"/>
      <c r="AA601" s="87"/>
      <c r="AB601" s="87"/>
      <c r="AC601" s="87"/>
      <c r="AD601" s="87"/>
      <c r="AE601" s="87"/>
      <c r="AG601" s="112"/>
      <c r="AN601" s="87"/>
      <c r="AO601" s="87"/>
      <c r="AP601" s="87"/>
      <c r="AQ601" s="87"/>
      <c r="AR601" s="87"/>
      <c r="AS601" s="87"/>
      <c r="AT601" s="87"/>
      <c r="AU601" s="87"/>
    </row>
    <row r="602" spans="3:64" x14ac:dyDescent="0.2">
      <c r="C602" s="10"/>
      <c r="D602" s="10"/>
      <c r="AA602" s="87"/>
      <c r="AB602" s="87"/>
      <c r="AC602" s="87"/>
      <c r="AD602" s="87"/>
      <c r="AE602" s="87"/>
      <c r="AG602" s="112"/>
      <c r="AN602" s="87"/>
      <c r="AO602" s="87"/>
      <c r="AP602" s="87"/>
      <c r="AQ602" s="87"/>
      <c r="AR602" s="87"/>
      <c r="AS602" s="87"/>
      <c r="AT602" s="87"/>
      <c r="AU602" s="87"/>
    </row>
    <row r="603" spans="3:64" x14ac:dyDescent="0.2">
      <c r="C603" s="10"/>
      <c r="D603" s="10"/>
      <c r="AA603" s="87"/>
      <c r="AB603" s="87"/>
      <c r="AC603" s="87"/>
      <c r="AD603" s="87"/>
      <c r="AE603" s="87"/>
      <c r="AG603" s="112"/>
      <c r="AN603" s="87"/>
      <c r="AO603" s="87"/>
      <c r="AP603" s="87"/>
      <c r="AQ603" s="87"/>
      <c r="AR603" s="87"/>
      <c r="AS603" s="87"/>
      <c r="AT603" s="87"/>
      <c r="AU603" s="87"/>
    </row>
    <row r="604" spans="3:64" x14ac:dyDescent="0.2">
      <c r="C604" s="10"/>
      <c r="D604" s="10"/>
      <c r="AA604" s="87"/>
      <c r="AB604" s="87"/>
      <c r="AC604" s="87"/>
      <c r="AD604" s="87"/>
      <c r="AE604" s="87"/>
      <c r="AG604" s="112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</row>
    <row r="605" spans="3:64" x14ac:dyDescent="0.2">
      <c r="C605" s="10"/>
      <c r="D605" s="10"/>
      <c r="AA605" s="87"/>
      <c r="AB605" s="87"/>
      <c r="AC605" s="87"/>
      <c r="AD605" s="87"/>
      <c r="AE605" s="87"/>
      <c r="AG605" s="112"/>
      <c r="AN605" s="87"/>
      <c r="AO605" s="87"/>
      <c r="AP605" s="87"/>
      <c r="AQ605" s="87"/>
      <c r="AR605" s="87"/>
      <c r="AS605" s="87"/>
      <c r="AT605" s="87"/>
      <c r="AU605" s="87"/>
    </row>
    <row r="606" spans="3:64" x14ac:dyDescent="0.2">
      <c r="C606" s="10"/>
      <c r="D606" s="10"/>
      <c r="AA606" s="87"/>
      <c r="AB606" s="87"/>
      <c r="AC606" s="87"/>
      <c r="AD606" s="87"/>
      <c r="AE606" s="87"/>
      <c r="AG606" s="112"/>
      <c r="AN606" s="87"/>
      <c r="AO606" s="87"/>
      <c r="AP606" s="87"/>
      <c r="AQ606" s="87"/>
      <c r="AR606" s="87"/>
      <c r="AS606" s="87"/>
      <c r="AT606" s="87"/>
      <c r="AU606" s="87"/>
    </row>
    <row r="607" spans="3:64" x14ac:dyDescent="0.2">
      <c r="C607" s="10"/>
      <c r="D607" s="10"/>
      <c r="AA607" s="87"/>
      <c r="AB607" s="87"/>
      <c r="AC607" s="87"/>
      <c r="AD607" s="87"/>
      <c r="AE607" s="87"/>
      <c r="AG607" s="112"/>
      <c r="AN607" s="87"/>
      <c r="AO607" s="87"/>
      <c r="AP607" s="87"/>
      <c r="AQ607" s="87"/>
      <c r="AR607" s="87"/>
      <c r="AS607" s="87"/>
      <c r="AT607" s="87"/>
      <c r="AU607" s="87"/>
    </row>
    <row r="608" spans="3:64" x14ac:dyDescent="0.2">
      <c r="C608" s="10"/>
      <c r="D608" s="10"/>
      <c r="AA608" s="87"/>
      <c r="AB608" s="87"/>
      <c r="AC608" s="87"/>
      <c r="AD608" s="87"/>
      <c r="AE608" s="87"/>
      <c r="AG608" s="112"/>
      <c r="AN608" s="87"/>
      <c r="AO608" s="87"/>
      <c r="AP608" s="87"/>
      <c r="AQ608" s="87"/>
      <c r="AR608" s="87"/>
      <c r="AS608" s="87"/>
      <c r="AT608" s="87"/>
      <c r="AU608" s="87"/>
    </row>
    <row r="609" spans="3:64" x14ac:dyDescent="0.2">
      <c r="C609" s="10"/>
      <c r="D609" s="10"/>
      <c r="AA609" s="87"/>
      <c r="AB609" s="87"/>
      <c r="AC609" s="87"/>
      <c r="AD609" s="87"/>
      <c r="AE609" s="87"/>
      <c r="AG609" s="112"/>
      <c r="AN609" s="87"/>
      <c r="AO609" s="87"/>
      <c r="AP609" s="87"/>
      <c r="AQ609" s="87"/>
      <c r="AR609" s="87"/>
      <c r="AS609" s="87"/>
      <c r="AT609" s="87"/>
      <c r="AU609" s="87"/>
    </row>
    <row r="610" spans="3:64" x14ac:dyDescent="0.2">
      <c r="C610" s="10"/>
      <c r="D610" s="10"/>
      <c r="AA610" s="87"/>
      <c r="AB610" s="87"/>
      <c r="AC610" s="87"/>
      <c r="AD610" s="87"/>
      <c r="AE610" s="87"/>
      <c r="AG610" s="112"/>
      <c r="AN610" s="87"/>
      <c r="AO610" s="87"/>
      <c r="AP610" s="87"/>
      <c r="AQ610" s="87"/>
      <c r="AR610" s="87"/>
      <c r="AS610" s="87"/>
      <c r="AT610" s="87"/>
      <c r="AU610" s="87"/>
    </row>
    <row r="611" spans="3:64" x14ac:dyDescent="0.2">
      <c r="C611" s="10"/>
      <c r="D611" s="10"/>
      <c r="AA611" s="87"/>
      <c r="AB611" s="87"/>
      <c r="AC611" s="87"/>
      <c r="AD611" s="87"/>
      <c r="AE611" s="87"/>
      <c r="AG611" s="112"/>
      <c r="AN611" s="87"/>
      <c r="AO611" s="87"/>
      <c r="AP611" s="87"/>
      <c r="AQ611" s="87"/>
      <c r="AR611" s="87"/>
      <c r="AS611" s="87"/>
      <c r="AT611" s="87"/>
      <c r="AU611" s="87"/>
    </row>
    <row r="612" spans="3:64" x14ac:dyDescent="0.2">
      <c r="C612" s="10"/>
      <c r="D612" s="10"/>
      <c r="AA612" s="87"/>
      <c r="AB612" s="87"/>
      <c r="AC612" s="87"/>
      <c r="AD612" s="87"/>
      <c r="AE612" s="87"/>
      <c r="AG612" s="112"/>
      <c r="AN612" s="87"/>
      <c r="AO612" s="87"/>
      <c r="AP612" s="87"/>
      <c r="AQ612" s="87"/>
      <c r="AR612" s="87"/>
      <c r="AS612" s="87"/>
      <c r="AT612" s="87"/>
      <c r="AU612" s="87"/>
    </row>
    <row r="613" spans="3:64" x14ac:dyDescent="0.2">
      <c r="C613" s="10"/>
      <c r="D613" s="10"/>
      <c r="AA613" s="87"/>
      <c r="AB613" s="87"/>
      <c r="AC613" s="87"/>
      <c r="AD613" s="87"/>
      <c r="AE613" s="87"/>
      <c r="AG613" s="112"/>
      <c r="AN613" s="87"/>
      <c r="AO613" s="87"/>
      <c r="AP613" s="87"/>
      <c r="AQ613" s="87"/>
      <c r="AR613" s="87"/>
      <c r="AS613" s="87"/>
      <c r="AT613" s="87"/>
      <c r="AU613" s="87"/>
      <c r="AV613" s="87"/>
    </row>
    <row r="614" spans="3:64" x14ac:dyDescent="0.2">
      <c r="C614" s="10"/>
      <c r="D614" s="10"/>
      <c r="AA614" s="87"/>
      <c r="AB614" s="87"/>
      <c r="AC614" s="87"/>
      <c r="AD614" s="87"/>
      <c r="AE614" s="87"/>
      <c r="AG614" s="112"/>
      <c r="AN614" s="87"/>
      <c r="AO614" s="87"/>
      <c r="AP614" s="87"/>
      <c r="AQ614" s="87"/>
      <c r="AR614" s="87"/>
      <c r="AS614" s="87"/>
      <c r="AT614" s="87"/>
      <c r="AU614" s="87"/>
    </row>
    <row r="615" spans="3:64" x14ac:dyDescent="0.2">
      <c r="C615" s="10"/>
      <c r="D615" s="10"/>
      <c r="AA615" s="87"/>
      <c r="AB615" s="87"/>
      <c r="AC615" s="87"/>
      <c r="AD615" s="87"/>
      <c r="AE615" s="87"/>
      <c r="AG615" s="112"/>
      <c r="AN615" s="87"/>
      <c r="AO615" s="87"/>
      <c r="AP615" s="87"/>
      <c r="AQ615" s="87"/>
      <c r="AR615" s="87"/>
      <c r="AS615" s="87"/>
      <c r="AT615" s="87"/>
      <c r="AU615" s="87"/>
    </row>
    <row r="616" spans="3:64" x14ac:dyDescent="0.2">
      <c r="C616" s="10"/>
      <c r="D616" s="10"/>
      <c r="AA616" s="87"/>
      <c r="AB616" s="87"/>
      <c r="AC616" s="87"/>
      <c r="AD616" s="87"/>
      <c r="AE616" s="87"/>
      <c r="AG616" s="112"/>
      <c r="AN616" s="87"/>
      <c r="AO616" s="87"/>
      <c r="AP616" s="87"/>
      <c r="AQ616" s="87"/>
      <c r="AR616" s="87"/>
      <c r="AS616" s="87"/>
      <c r="AT616" s="87"/>
      <c r="AU616" s="87"/>
    </row>
    <row r="617" spans="3:64" x14ac:dyDescent="0.2">
      <c r="C617" s="10"/>
      <c r="D617" s="10"/>
      <c r="AA617" s="87"/>
      <c r="AB617" s="87"/>
      <c r="AC617" s="87"/>
      <c r="AD617" s="87"/>
      <c r="AE617" s="87"/>
      <c r="AG617" s="112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</row>
    <row r="618" spans="3:64" x14ac:dyDescent="0.2">
      <c r="C618" s="10"/>
      <c r="D618" s="10"/>
      <c r="AA618" s="87"/>
      <c r="AB618" s="87"/>
      <c r="AC618" s="87"/>
      <c r="AD618" s="87"/>
      <c r="AE618" s="87"/>
      <c r="AG618" s="112"/>
      <c r="AN618" s="87"/>
      <c r="AO618" s="87"/>
      <c r="AP618" s="87"/>
      <c r="AQ618" s="87"/>
      <c r="AR618" s="87"/>
      <c r="AS618" s="87"/>
      <c r="AT618" s="87"/>
      <c r="AU618" s="87"/>
    </row>
    <row r="619" spans="3:64" x14ac:dyDescent="0.2">
      <c r="C619" s="10"/>
      <c r="D619" s="10"/>
      <c r="AA619" s="87"/>
      <c r="AB619" s="87"/>
      <c r="AC619" s="87"/>
      <c r="AD619" s="87"/>
      <c r="AE619" s="87"/>
      <c r="AG619" s="112"/>
      <c r="AN619" s="87"/>
      <c r="AO619" s="87"/>
      <c r="AP619" s="87"/>
      <c r="AQ619" s="87"/>
      <c r="AR619" s="87"/>
      <c r="AS619" s="87"/>
      <c r="AT619" s="87"/>
      <c r="AU619" s="87"/>
    </row>
    <row r="620" spans="3:64" x14ac:dyDescent="0.2">
      <c r="C620" s="10"/>
      <c r="D620" s="10"/>
      <c r="AA620" s="87"/>
      <c r="AB620" s="87"/>
      <c r="AC620" s="87"/>
      <c r="AD620" s="87"/>
      <c r="AE620" s="87"/>
      <c r="AG620" s="112"/>
      <c r="AN620" s="87"/>
      <c r="AO620" s="87"/>
      <c r="AP620" s="87"/>
      <c r="AQ620" s="87"/>
      <c r="AR620" s="87"/>
      <c r="AS620" s="87"/>
      <c r="AT620" s="87"/>
      <c r="AU620" s="87"/>
    </row>
    <row r="621" spans="3:64" x14ac:dyDescent="0.2">
      <c r="C621" s="10"/>
      <c r="D621" s="10"/>
      <c r="AA621" s="87"/>
      <c r="AB621" s="87"/>
      <c r="AC621" s="87"/>
      <c r="AD621" s="87"/>
      <c r="AE621" s="87"/>
      <c r="AG621" s="112"/>
      <c r="AN621" s="87"/>
      <c r="AO621" s="87"/>
      <c r="AP621" s="87"/>
      <c r="AQ621" s="87"/>
      <c r="AR621" s="87"/>
      <c r="AS621" s="87"/>
      <c r="AT621" s="87"/>
      <c r="AU621" s="87"/>
    </row>
    <row r="622" spans="3:64" x14ac:dyDescent="0.2">
      <c r="C622" s="10"/>
      <c r="D622" s="10"/>
      <c r="AA622" s="87"/>
      <c r="AB622" s="87"/>
      <c r="AC622" s="87"/>
      <c r="AD622" s="87"/>
      <c r="AE622" s="87"/>
      <c r="AG622" s="112"/>
      <c r="AN622" s="87"/>
      <c r="AO622" s="87"/>
      <c r="AP622" s="87"/>
      <c r="AQ622" s="87"/>
      <c r="AR622" s="87"/>
      <c r="AS622" s="87"/>
      <c r="AT622" s="87"/>
      <c r="AU622" s="87"/>
    </row>
    <row r="623" spans="3:64" x14ac:dyDescent="0.2">
      <c r="C623" s="10"/>
      <c r="D623" s="10"/>
      <c r="AA623" s="87"/>
      <c r="AB623" s="87"/>
      <c r="AC623" s="87"/>
      <c r="AD623" s="87"/>
      <c r="AE623" s="87"/>
      <c r="AG623" s="112"/>
      <c r="AN623" s="87"/>
      <c r="AO623" s="87"/>
      <c r="AP623" s="87"/>
      <c r="AQ623" s="87"/>
      <c r="AR623" s="87"/>
      <c r="AS623" s="87"/>
      <c r="AT623" s="87"/>
      <c r="AU623" s="87"/>
    </row>
    <row r="624" spans="3:64" x14ac:dyDescent="0.2">
      <c r="C624" s="10"/>
      <c r="D624" s="10"/>
      <c r="AA624" s="87"/>
      <c r="AB624" s="87"/>
      <c r="AC624" s="87"/>
      <c r="AD624" s="87"/>
      <c r="AE624" s="87"/>
      <c r="AG624" s="112"/>
      <c r="AN624" s="87"/>
      <c r="AO624" s="87"/>
      <c r="AP624" s="87"/>
      <c r="AQ624" s="87"/>
      <c r="AR624" s="87"/>
      <c r="AS624" s="87"/>
      <c r="AT624" s="87"/>
      <c r="AU624" s="87"/>
    </row>
    <row r="625" spans="3:64" x14ac:dyDescent="0.2">
      <c r="C625" s="10"/>
      <c r="D625" s="10"/>
      <c r="AA625" s="87"/>
      <c r="AB625" s="87"/>
      <c r="AC625" s="87"/>
      <c r="AD625" s="87"/>
      <c r="AE625" s="87"/>
      <c r="AG625" s="112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</row>
    <row r="626" spans="3:64" x14ac:dyDescent="0.2">
      <c r="C626" s="10"/>
      <c r="D626" s="10"/>
      <c r="AA626" s="87"/>
      <c r="AB626" s="87"/>
      <c r="AC626" s="87"/>
      <c r="AD626" s="87"/>
      <c r="AE626" s="87"/>
      <c r="AG626" s="112"/>
      <c r="AN626" s="87"/>
      <c r="AO626" s="87"/>
      <c r="AP626" s="87"/>
      <c r="AQ626" s="87"/>
      <c r="AR626" s="87"/>
      <c r="AS626" s="87"/>
      <c r="AT626" s="87"/>
      <c r="AU626" s="87"/>
    </row>
    <row r="627" spans="3:64" x14ac:dyDescent="0.2">
      <c r="C627" s="10"/>
      <c r="D627" s="10"/>
      <c r="AA627" s="87"/>
      <c r="AB627" s="87"/>
      <c r="AC627" s="87"/>
      <c r="AD627" s="87"/>
      <c r="AE627" s="87"/>
      <c r="AG627" s="112"/>
      <c r="AN627" s="87"/>
      <c r="AO627" s="87"/>
      <c r="AP627" s="87"/>
      <c r="AQ627" s="87"/>
      <c r="AR627" s="87"/>
      <c r="AS627" s="87"/>
      <c r="AT627" s="87"/>
      <c r="AU627" s="87"/>
    </row>
    <row r="628" spans="3:64" x14ac:dyDescent="0.2">
      <c r="C628" s="10"/>
      <c r="D628" s="10"/>
      <c r="AA628" s="87"/>
      <c r="AB628" s="87"/>
      <c r="AC628" s="87"/>
      <c r="AD628" s="87"/>
      <c r="AE628" s="87"/>
      <c r="AG628" s="112"/>
      <c r="AN628" s="87"/>
      <c r="AO628" s="87"/>
      <c r="AP628" s="87"/>
      <c r="AQ628" s="87"/>
      <c r="AR628" s="87"/>
      <c r="AS628" s="87"/>
      <c r="AT628" s="87"/>
      <c r="AU628" s="87"/>
    </row>
    <row r="629" spans="3:64" x14ac:dyDescent="0.2">
      <c r="C629" s="10"/>
      <c r="D629" s="10"/>
      <c r="AA629" s="87"/>
      <c r="AB629" s="87"/>
      <c r="AC629" s="87"/>
      <c r="AD629" s="87"/>
      <c r="AE629" s="87"/>
      <c r="AG629" s="112"/>
      <c r="AN629" s="87"/>
      <c r="AO629" s="87"/>
      <c r="AP629" s="87"/>
      <c r="AQ629" s="87"/>
      <c r="AR629" s="87"/>
      <c r="AS629" s="87"/>
      <c r="AT629" s="87"/>
      <c r="AU629" s="87"/>
    </row>
    <row r="630" spans="3:64" x14ac:dyDescent="0.2">
      <c r="C630" s="10"/>
      <c r="D630" s="10"/>
      <c r="AA630" s="87"/>
      <c r="AB630" s="87"/>
      <c r="AC630" s="87"/>
      <c r="AD630" s="87"/>
      <c r="AE630" s="87"/>
      <c r="AG630" s="112"/>
      <c r="AN630" s="87"/>
      <c r="AO630" s="87"/>
      <c r="AP630" s="87"/>
      <c r="AQ630" s="87"/>
      <c r="AR630" s="87"/>
      <c r="AS630" s="87"/>
      <c r="AT630" s="87"/>
      <c r="AU630" s="87"/>
    </row>
    <row r="631" spans="3:64" x14ac:dyDescent="0.2">
      <c r="C631" s="10"/>
      <c r="D631" s="10"/>
      <c r="AA631" s="87"/>
      <c r="AB631" s="87"/>
      <c r="AC631" s="87"/>
      <c r="AD631" s="87"/>
      <c r="AE631" s="87"/>
      <c r="AG631" s="112"/>
      <c r="AN631" s="87"/>
      <c r="AO631" s="87"/>
      <c r="AP631" s="87"/>
      <c r="AQ631" s="87"/>
      <c r="AR631" s="87"/>
      <c r="AS631" s="87"/>
      <c r="AT631" s="87"/>
      <c r="AU631" s="87"/>
    </row>
    <row r="632" spans="3:64" x14ac:dyDescent="0.2">
      <c r="C632" s="10"/>
      <c r="D632" s="10"/>
      <c r="AA632" s="87"/>
      <c r="AB632" s="87"/>
      <c r="AC632" s="87"/>
      <c r="AD632" s="87"/>
      <c r="AE632" s="87"/>
      <c r="AG632" s="112"/>
      <c r="AN632" s="87"/>
      <c r="AO632" s="87"/>
      <c r="AP632" s="87"/>
      <c r="AQ632" s="87"/>
      <c r="AR632" s="87"/>
      <c r="AS632" s="87"/>
      <c r="AT632" s="87"/>
      <c r="AU632" s="87"/>
    </row>
    <row r="633" spans="3:64" x14ac:dyDescent="0.2">
      <c r="C633" s="10"/>
      <c r="D633" s="10"/>
      <c r="AA633" s="87"/>
      <c r="AB633" s="87"/>
      <c r="AC633" s="87"/>
      <c r="AD633" s="87"/>
      <c r="AE633" s="87"/>
      <c r="AG633" s="112"/>
      <c r="AN633" s="87"/>
      <c r="AO633" s="87"/>
      <c r="AP633" s="87"/>
      <c r="AQ633" s="87"/>
      <c r="AR633" s="87"/>
      <c r="AS633" s="87"/>
      <c r="AT633" s="87"/>
      <c r="AU633" s="87"/>
    </row>
    <row r="634" spans="3:64" x14ac:dyDescent="0.2">
      <c r="C634" s="10"/>
      <c r="D634" s="10"/>
      <c r="AA634" s="87"/>
      <c r="AB634" s="87"/>
      <c r="AC634" s="87"/>
      <c r="AD634" s="87"/>
      <c r="AE634" s="87"/>
      <c r="AG634" s="112"/>
      <c r="AN634" s="87"/>
      <c r="AO634" s="87"/>
      <c r="AP634" s="87"/>
      <c r="AQ634" s="87"/>
      <c r="AR634" s="87"/>
      <c r="AS634" s="87"/>
      <c r="AT634" s="87"/>
      <c r="AU634" s="87"/>
    </row>
    <row r="635" spans="3:64" x14ac:dyDescent="0.2">
      <c r="C635" s="10"/>
      <c r="D635" s="10"/>
      <c r="AA635" s="87"/>
      <c r="AB635" s="87"/>
      <c r="AC635" s="87"/>
      <c r="AD635" s="87"/>
      <c r="AE635" s="87"/>
      <c r="AG635" s="112"/>
      <c r="AN635" s="87"/>
      <c r="AO635" s="87"/>
      <c r="AP635" s="87"/>
      <c r="AQ635" s="87"/>
      <c r="AR635" s="87"/>
      <c r="AS635" s="87"/>
      <c r="AT635" s="87"/>
      <c r="AU635" s="87"/>
    </row>
    <row r="636" spans="3:64" x14ac:dyDescent="0.2">
      <c r="C636" s="10"/>
      <c r="D636" s="10"/>
      <c r="AA636" s="87"/>
      <c r="AB636" s="87"/>
      <c r="AC636" s="87"/>
      <c r="AD636" s="87"/>
      <c r="AE636" s="87"/>
      <c r="AG636" s="112"/>
      <c r="AN636" s="87"/>
      <c r="AO636" s="87"/>
      <c r="AP636" s="87"/>
      <c r="AQ636" s="87"/>
      <c r="AR636" s="87"/>
      <c r="AS636" s="87"/>
      <c r="AT636" s="87"/>
      <c r="AU636" s="87"/>
    </row>
    <row r="637" spans="3:64" x14ac:dyDescent="0.2">
      <c r="C637" s="10"/>
      <c r="D637" s="10"/>
      <c r="AA637" s="87"/>
      <c r="AB637" s="87"/>
      <c r="AC637" s="87"/>
      <c r="AD637" s="87"/>
      <c r="AE637" s="87"/>
      <c r="AG637" s="112"/>
      <c r="AN637" s="87"/>
      <c r="AO637" s="87"/>
      <c r="AP637" s="87"/>
      <c r="AQ637" s="87"/>
      <c r="AR637" s="87"/>
      <c r="AS637" s="87"/>
      <c r="AT637" s="87"/>
      <c r="AU637" s="87"/>
    </row>
    <row r="638" spans="3:64" x14ac:dyDescent="0.2">
      <c r="C638" s="10"/>
      <c r="D638" s="10"/>
      <c r="AA638" s="87"/>
      <c r="AB638" s="87"/>
      <c r="AC638" s="87"/>
      <c r="AD638" s="87"/>
      <c r="AE638" s="87"/>
      <c r="AG638" s="112"/>
      <c r="AN638" s="87"/>
      <c r="AO638" s="87"/>
      <c r="AP638" s="87"/>
      <c r="AQ638" s="87"/>
      <c r="AR638" s="87"/>
      <c r="AS638" s="87"/>
      <c r="AT638" s="87"/>
      <c r="AU638" s="87"/>
    </row>
    <row r="639" spans="3:64" x14ac:dyDescent="0.2">
      <c r="C639" s="10"/>
      <c r="D639" s="10"/>
      <c r="AA639" s="87"/>
      <c r="AB639" s="87"/>
      <c r="AC639" s="87"/>
      <c r="AD639" s="87"/>
      <c r="AE639" s="87"/>
      <c r="AG639" s="112"/>
      <c r="AN639" s="87"/>
      <c r="AO639" s="87"/>
      <c r="AP639" s="87"/>
      <c r="AQ639" s="87"/>
      <c r="AR639" s="87"/>
      <c r="AS639" s="87"/>
      <c r="AT639" s="87"/>
      <c r="AU639" s="87"/>
      <c r="AV639" s="87"/>
    </row>
    <row r="640" spans="3:64" x14ac:dyDescent="0.2">
      <c r="C640" s="10"/>
      <c r="D640" s="10"/>
      <c r="AA640" s="87"/>
      <c r="AB640" s="87"/>
      <c r="AC640" s="87"/>
      <c r="AD640" s="87"/>
      <c r="AE640" s="87"/>
      <c r="AG640" s="112"/>
      <c r="AN640" s="87"/>
      <c r="AO640" s="87"/>
      <c r="AP640" s="87"/>
      <c r="AQ640" s="87"/>
      <c r="AR640" s="87"/>
      <c r="AS640" s="87"/>
      <c r="AT640" s="87"/>
      <c r="AU640" s="87"/>
    </row>
    <row r="641" spans="3:47" x14ac:dyDescent="0.2">
      <c r="C641" s="10"/>
      <c r="D641" s="10"/>
      <c r="AA641" s="87"/>
      <c r="AB641" s="87"/>
      <c r="AC641" s="87"/>
      <c r="AD641" s="87"/>
      <c r="AE641" s="87"/>
      <c r="AG641" s="112"/>
      <c r="AN641" s="87"/>
      <c r="AO641" s="87"/>
      <c r="AP641" s="87"/>
      <c r="AQ641" s="87"/>
      <c r="AR641" s="87"/>
      <c r="AS641" s="87"/>
      <c r="AT641" s="87"/>
      <c r="AU641" s="87"/>
    </row>
    <row r="642" spans="3:47" x14ac:dyDescent="0.2">
      <c r="C642" s="10"/>
      <c r="D642" s="10"/>
      <c r="AA642" s="87"/>
      <c r="AB642" s="87"/>
      <c r="AC642" s="87"/>
      <c r="AD642" s="87"/>
      <c r="AE642" s="87"/>
      <c r="AG642" s="112"/>
      <c r="AN642" s="87"/>
      <c r="AO642" s="87"/>
      <c r="AP642" s="87"/>
      <c r="AQ642" s="87"/>
      <c r="AR642" s="87"/>
      <c r="AS642" s="87"/>
      <c r="AT642" s="87"/>
      <c r="AU642" s="87"/>
    </row>
    <row r="643" spans="3:47" x14ac:dyDescent="0.2">
      <c r="C643" s="10"/>
      <c r="D643" s="10"/>
      <c r="AA643" s="87"/>
      <c r="AB643" s="87"/>
      <c r="AC643" s="87"/>
      <c r="AD643" s="87"/>
      <c r="AE643" s="87"/>
      <c r="AG643" s="112"/>
      <c r="AN643" s="87"/>
      <c r="AO643" s="87"/>
      <c r="AP643" s="87"/>
      <c r="AQ643" s="87"/>
      <c r="AR643" s="87"/>
      <c r="AS643" s="87"/>
      <c r="AT643" s="87"/>
      <c r="AU643" s="87"/>
    </row>
    <row r="644" spans="3:47" x14ac:dyDescent="0.2">
      <c r="C644" s="10"/>
      <c r="D644" s="10"/>
      <c r="AA644" s="87"/>
      <c r="AB644" s="87"/>
      <c r="AC644" s="87"/>
      <c r="AD644" s="87"/>
      <c r="AE644" s="87"/>
      <c r="AG644" s="112"/>
      <c r="AN644" s="87"/>
      <c r="AO644" s="87"/>
      <c r="AP644" s="87"/>
      <c r="AQ644" s="87"/>
      <c r="AR644" s="87"/>
      <c r="AS644" s="87"/>
      <c r="AT644" s="87"/>
      <c r="AU644" s="87"/>
    </row>
    <row r="645" spans="3:47" x14ac:dyDescent="0.2">
      <c r="C645" s="10"/>
      <c r="D645" s="10"/>
      <c r="AA645" s="87"/>
      <c r="AB645" s="87"/>
      <c r="AC645" s="87"/>
      <c r="AD645" s="87"/>
      <c r="AE645" s="87"/>
      <c r="AG645" s="112"/>
      <c r="AN645" s="87"/>
      <c r="AO645" s="87"/>
      <c r="AP645" s="87"/>
      <c r="AQ645" s="87"/>
      <c r="AR645" s="87"/>
      <c r="AS645" s="87"/>
      <c r="AT645" s="87"/>
      <c r="AU645" s="87"/>
    </row>
    <row r="646" spans="3:47" x14ac:dyDescent="0.2">
      <c r="C646" s="10"/>
      <c r="D646" s="10"/>
      <c r="AA646" s="87"/>
      <c r="AB646" s="87"/>
      <c r="AC646" s="87"/>
      <c r="AD646" s="87"/>
      <c r="AE646" s="87"/>
      <c r="AG646" s="112"/>
      <c r="AN646" s="87"/>
      <c r="AO646" s="87"/>
      <c r="AP646" s="87"/>
      <c r="AQ646" s="87"/>
      <c r="AR646" s="87"/>
      <c r="AS646" s="87"/>
      <c r="AT646" s="87"/>
      <c r="AU646" s="87"/>
    </row>
    <row r="647" spans="3:47" x14ac:dyDescent="0.2">
      <c r="C647" s="10"/>
      <c r="D647" s="10"/>
      <c r="AA647" s="87"/>
      <c r="AB647" s="87"/>
      <c r="AC647" s="87"/>
      <c r="AD647" s="87"/>
      <c r="AE647" s="87"/>
      <c r="AG647" s="112"/>
      <c r="AN647" s="87"/>
      <c r="AO647" s="87"/>
      <c r="AP647" s="87"/>
      <c r="AQ647" s="87"/>
      <c r="AR647" s="87"/>
      <c r="AS647" s="87"/>
      <c r="AT647" s="87"/>
      <c r="AU647" s="87"/>
    </row>
    <row r="648" spans="3:47" x14ac:dyDescent="0.2">
      <c r="C648" s="10"/>
      <c r="D648" s="10"/>
      <c r="AA648" s="87"/>
      <c r="AB648" s="87"/>
      <c r="AC648" s="87"/>
      <c r="AD648" s="87"/>
      <c r="AE648" s="87"/>
      <c r="AG648" s="112"/>
      <c r="AN648" s="87"/>
      <c r="AO648" s="87"/>
      <c r="AP648" s="87"/>
      <c r="AQ648" s="87"/>
      <c r="AR648" s="87"/>
      <c r="AS648" s="87"/>
      <c r="AT648" s="87"/>
      <c r="AU648" s="87"/>
    </row>
    <row r="649" spans="3:47" x14ac:dyDescent="0.2">
      <c r="C649" s="10"/>
      <c r="D649" s="10"/>
      <c r="AA649" s="87"/>
      <c r="AB649" s="87"/>
      <c r="AC649" s="87"/>
      <c r="AD649" s="87"/>
      <c r="AE649" s="87"/>
      <c r="AG649" s="112"/>
      <c r="AN649" s="87"/>
      <c r="AO649" s="87"/>
      <c r="AP649" s="87"/>
      <c r="AQ649" s="87"/>
      <c r="AR649" s="87"/>
      <c r="AS649" s="87"/>
      <c r="AT649" s="87"/>
      <c r="AU649" s="87"/>
    </row>
    <row r="650" spans="3:47" x14ac:dyDescent="0.2">
      <c r="C650" s="10"/>
      <c r="D650" s="10"/>
      <c r="AA650" s="87"/>
      <c r="AB650" s="87"/>
      <c r="AC650" s="87"/>
      <c r="AD650" s="87"/>
      <c r="AE650" s="87"/>
      <c r="AG650" s="112"/>
      <c r="AN650" s="87"/>
      <c r="AO650" s="87"/>
      <c r="AP650" s="87"/>
      <c r="AQ650" s="87"/>
      <c r="AR650" s="87"/>
      <c r="AS650" s="87"/>
      <c r="AT650" s="87"/>
      <c r="AU650" s="87"/>
    </row>
    <row r="651" spans="3:47" x14ac:dyDescent="0.2">
      <c r="C651" s="10"/>
      <c r="D651" s="10"/>
      <c r="AA651" s="87"/>
      <c r="AB651" s="87"/>
      <c r="AC651" s="87"/>
      <c r="AD651" s="87"/>
      <c r="AE651" s="87"/>
      <c r="AG651" s="112"/>
      <c r="AN651" s="87"/>
      <c r="AO651" s="87"/>
      <c r="AP651" s="87"/>
      <c r="AQ651" s="87"/>
      <c r="AR651" s="87"/>
      <c r="AS651" s="87"/>
      <c r="AT651" s="87"/>
      <c r="AU651" s="87"/>
    </row>
    <row r="652" spans="3:47" x14ac:dyDescent="0.2">
      <c r="C652" s="10"/>
      <c r="D652" s="10"/>
      <c r="AA652" s="87"/>
      <c r="AB652" s="87"/>
      <c r="AC652" s="87"/>
      <c r="AD652" s="87"/>
      <c r="AE652" s="87"/>
      <c r="AG652" s="112"/>
      <c r="AN652" s="87"/>
      <c r="AO652" s="87"/>
      <c r="AP652" s="87"/>
      <c r="AQ652" s="87"/>
      <c r="AR652" s="87"/>
      <c r="AS652" s="87"/>
      <c r="AT652" s="87"/>
      <c r="AU652" s="87"/>
    </row>
    <row r="653" spans="3:47" x14ac:dyDescent="0.2">
      <c r="C653" s="10"/>
      <c r="D653" s="10"/>
      <c r="AA653" s="87"/>
      <c r="AB653" s="87"/>
      <c r="AC653" s="87"/>
      <c r="AD653" s="87"/>
      <c r="AE653" s="87"/>
      <c r="AG653" s="112"/>
      <c r="AN653" s="87"/>
      <c r="AO653" s="87"/>
      <c r="AP653" s="87"/>
      <c r="AQ653" s="87"/>
      <c r="AR653" s="87"/>
      <c r="AS653" s="87"/>
      <c r="AT653" s="87"/>
      <c r="AU653" s="87"/>
    </row>
    <row r="654" spans="3:47" x14ac:dyDescent="0.2">
      <c r="C654" s="10"/>
      <c r="D654" s="10"/>
      <c r="AA654" s="87"/>
      <c r="AB654" s="87"/>
      <c r="AC654" s="87"/>
      <c r="AD654" s="87"/>
      <c r="AE654" s="87"/>
      <c r="AG654" s="112"/>
      <c r="AN654" s="87"/>
      <c r="AO654" s="87"/>
      <c r="AP654" s="87"/>
      <c r="AQ654" s="87"/>
      <c r="AR654" s="87"/>
      <c r="AS654" s="87"/>
      <c r="AT654" s="87"/>
      <c r="AU654" s="87"/>
    </row>
    <row r="655" spans="3:47" x14ac:dyDescent="0.2">
      <c r="C655" s="10"/>
      <c r="D655" s="10"/>
      <c r="AA655" s="87"/>
      <c r="AB655" s="87"/>
      <c r="AC655" s="87"/>
      <c r="AD655" s="87"/>
      <c r="AE655" s="87"/>
      <c r="AG655" s="112"/>
      <c r="AN655" s="87"/>
      <c r="AO655" s="87"/>
      <c r="AP655" s="87"/>
      <c r="AQ655" s="87"/>
      <c r="AR655" s="87"/>
      <c r="AS655" s="87"/>
      <c r="AT655" s="87"/>
      <c r="AU655" s="87"/>
    </row>
    <row r="656" spans="3:47" x14ac:dyDescent="0.2">
      <c r="C656" s="10"/>
      <c r="D656" s="10"/>
      <c r="AA656" s="87"/>
      <c r="AB656" s="87"/>
      <c r="AC656" s="87"/>
      <c r="AD656" s="87"/>
      <c r="AE656" s="87"/>
      <c r="AG656" s="112"/>
      <c r="AN656" s="87"/>
      <c r="AO656" s="87"/>
      <c r="AP656" s="87"/>
      <c r="AQ656" s="87"/>
      <c r="AR656" s="87"/>
      <c r="AS656" s="87"/>
      <c r="AT656" s="87"/>
      <c r="AU656" s="87"/>
    </row>
    <row r="657" spans="3:64" x14ac:dyDescent="0.2">
      <c r="C657" s="10"/>
      <c r="D657" s="10"/>
      <c r="AA657" s="87"/>
      <c r="AB657" s="87"/>
      <c r="AC657" s="87"/>
      <c r="AD657" s="87"/>
      <c r="AE657" s="87"/>
      <c r="AG657" s="112"/>
      <c r="AN657" s="87"/>
      <c r="AO657" s="87"/>
      <c r="AP657" s="87"/>
      <c r="AQ657" s="87"/>
      <c r="AR657" s="87"/>
      <c r="AS657" s="87"/>
      <c r="AT657" s="87"/>
      <c r="AU657" s="87"/>
    </row>
    <row r="658" spans="3:64" x14ac:dyDescent="0.2">
      <c r="C658" s="10"/>
      <c r="D658" s="10"/>
      <c r="AA658" s="87"/>
      <c r="AB658" s="87"/>
      <c r="AC658" s="87"/>
      <c r="AD658" s="87"/>
      <c r="AE658" s="87"/>
      <c r="AG658" s="112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</row>
    <row r="659" spans="3:64" x14ac:dyDescent="0.2">
      <c r="C659" s="10"/>
      <c r="D659" s="10"/>
      <c r="AA659" s="87"/>
      <c r="AB659" s="87"/>
      <c r="AC659" s="87"/>
      <c r="AD659" s="87"/>
      <c r="AE659" s="87"/>
      <c r="AG659" s="112"/>
      <c r="AN659" s="87"/>
      <c r="AO659" s="87"/>
      <c r="AP659" s="87"/>
      <c r="AQ659" s="87"/>
      <c r="AR659" s="87"/>
      <c r="AS659" s="87"/>
      <c r="AT659" s="87"/>
      <c r="AU659" s="87"/>
    </row>
    <row r="660" spans="3:64" x14ac:dyDescent="0.2">
      <c r="C660" s="10"/>
      <c r="D660" s="10"/>
      <c r="AA660" s="87"/>
      <c r="AB660" s="87"/>
      <c r="AC660" s="87"/>
      <c r="AD660" s="87"/>
      <c r="AE660" s="87"/>
      <c r="AG660" s="112"/>
      <c r="AN660" s="87"/>
      <c r="AO660" s="87"/>
      <c r="AP660" s="87"/>
      <c r="AQ660" s="87"/>
      <c r="AR660" s="87"/>
      <c r="AS660" s="87"/>
      <c r="AT660" s="87"/>
      <c r="AU660" s="87"/>
    </row>
    <row r="661" spans="3:64" x14ac:dyDescent="0.2">
      <c r="C661" s="10"/>
      <c r="D661" s="10"/>
      <c r="AA661" s="87"/>
      <c r="AB661" s="87"/>
      <c r="AC661" s="87"/>
      <c r="AD661" s="87"/>
      <c r="AE661" s="87"/>
      <c r="AG661" s="112"/>
      <c r="AN661" s="87"/>
      <c r="AO661" s="87"/>
      <c r="AP661" s="87"/>
      <c r="AQ661" s="87"/>
      <c r="AR661" s="87"/>
      <c r="AS661" s="87"/>
      <c r="AT661" s="87"/>
      <c r="AU661" s="87"/>
    </row>
    <row r="662" spans="3:64" x14ac:dyDescent="0.2">
      <c r="C662" s="10"/>
      <c r="D662" s="10"/>
      <c r="AA662" s="87"/>
      <c r="AB662" s="87"/>
      <c r="AC662" s="87"/>
      <c r="AD662" s="87"/>
      <c r="AE662" s="87"/>
      <c r="AG662" s="112"/>
      <c r="AN662" s="87"/>
      <c r="AO662" s="87"/>
      <c r="AP662" s="87"/>
      <c r="AQ662" s="87"/>
      <c r="AR662" s="87"/>
      <c r="AS662" s="87"/>
      <c r="AT662" s="87"/>
      <c r="AU662" s="87"/>
    </row>
    <row r="663" spans="3:64" x14ac:dyDescent="0.2">
      <c r="C663" s="10"/>
      <c r="D663" s="10"/>
      <c r="AA663" s="87"/>
      <c r="AB663" s="87"/>
      <c r="AC663" s="87"/>
      <c r="AD663" s="87"/>
      <c r="AE663" s="87"/>
      <c r="AG663" s="112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</row>
    <row r="664" spans="3:64" x14ac:dyDescent="0.2">
      <c r="C664" s="10"/>
      <c r="D664" s="10"/>
      <c r="AA664" s="87"/>
      <c r="AB664" s="87"/>
      <c r="AC664" s="87"/>
      <c r="AD664" s="87"/>
      <c r="AE664" s="87"/>
      <c r="AG664" s="112"/>
      <c r="AN664" s="87"/>
      <c r="AO664" s="87"/>
      <c r="AP664" s="87"/>
      <c r="AQ664" s="87"/>
      <c r="AR664" s="87"/>
      <c r="AS664" s="87"/>
      <c r="AT664" s="87"/>
      <c r="AU664" s="87"/>
    </row>
    <row r="665" spans="3:64" x14ac:dyDescent="0.2">
      <c r="C665" s="10"/>
      <c r="D665" s="10"/>
      <c r="AA665" s="87"/>
      <c r="AB665" s="87"/>
      <c r="AC665" s="87"/>
      <c r="AD665" s="87"/>
      <c r="AE665" s="87"/>
      <c r="AG665" s="112"/>
      <c r="AN665" s="87"/>
      <c r="AO665" s="87"/>
      <c r="AP665" s="87"/>
      <c r="AQ665" s="87"/>
      <c r="AR665" s="87"/>
      <c r="AS665" s="87"/>
      <c r="AT665" s="87"/>
      <c r="AU665" s="87"/>
    </row>
    <row r="666" spans="3:64" x14ac:dyDescent="0.2">
      <c r="C666" s="10"/>
      <c r="D666" s="10"/>
      <c r="AA666" s="87"/>
      <c r="AB666" s="87"/>
      <c r="AC666" s="87"/>
      <c r="AD666" s="87"/>
      <c r="AE666" s="87"/>
      <c r="AG666" s="112"/>
      <c r="AN666" s="87"/>
      <c r="AO666" s="87"/>
      <c r="AP666" s="87"/>
      <c r="AQ666" s="87"/>
      <c r="AR666" s="87"/>
      <c r="AS666" s="87"/>
      <c r="AT666" s="87"/>
      <c r="AU666" s="87"/>
    </row>
    <row r="667" spans="3:64" x14ac:dyDescent="0.2">
      <c r="C667" s="10"/>
      <c r="D667" s="10"/>
      <c r="AA667" s="87"/>
      <c r="AB667" s="87"/>
      <c r="AC667" s="87"/>
      <c r="AD667" s="87"/>
      <c r="AE667" s="87"/>
      <c r="AG667" s="112"/>
      <c r="AN667" s="87"/>
      <c r="AO667" s="87"/>
      <c r="AP667" s="87"/>
      <c r="AQ667" s="87"/>
      <c r="AR667" s="87"/>
      <c r="AS667" s="87"/>
      <c r="AT667" s="87"/>
      <c r="AU667" s="87"/>
    </row>
    <row r="668" spans="3:64" x14ac:dyDescent="0.2">
      <c r="C668" s="10"/>
      <c r="D668" s="10"/>
      <c r="AA668" s="87"/>
      <c r="AB668" s="87"/>
      <c r="AC668" s="87"/>
      <c r="AD668" s="87"/>
      <c r="AE668" s="87"/>
      <c r="AG668" s="112"/>
      <c r="AN668" s="87"/>
      <c r="AO668" s="87"/>
      <c r="AP668" s="87"/>
      <c r="AQ668" s="87"/>
      <c r="AR668" s="87"/>
      <c r="AS668" s="87"/>
      <c r="AT668" s="87"/>
      <c r="AU668" s="87"/>
      <c r="AV668" s="87"/>
      <c r="AX668" s="87"/>
    </row>
    <row r="669" spans="3:64" x14ac:dyDescent="0.2">
      <c r="C669" s="10"/>
      <c r="D669" s="10"/>
      <c r="AA669" s="87"/>
      <c r="AB669" s="87"/>
      <c r="AC669" s="87"/>
      <c r="AD669" s="87"/>
      <c r="AE669" s="87"/>
      <c r="AG669" s="112"/>
      <c r="AN669" s="87"/>
      <c r="AO669" s="87"/>
      <c r="AP669" s="87"/>
      <c r="AQ669" s="87"/>
      <c r="AR669" s="87"/>
      <c r="AS669" s="87"/>
      <c r="AT669" s="87"/>
      <c r="AU669" s="87"/>
    </row>
    <row r="670" spans="3:64" x14ac:dyDescent="0.2">
      <c r="C670" s="10"/>
      <c r="D670" s="10"/>
      <c r="AA670" s="87"/>
      <c r="AB670" s="87"/>
      <c r="AC670" s="87"/>
      <c r="AD670" s="87"/>
      <c r="AE670" s="87"/>
      <c r="AG670" s="112"/>
      <c r="AN670" s="87"/>
      <c r="AO670" s="87"/>
      <c r="AP670" s="87"/>
      <c r="AQ670" s="87"/>
      <c r="AR670" s="87"/>
      <c r="AS670" s="87"/>
      <c r="AT670" s="87"/>
      <c r="AU670" s="87"/>
    </row>
    <row r="671" spans="3:64" x14ac:dyDescent="0.2">
      <c r="C671" s="10"/>
      <c r="D671" s="10"/>
      <c r="AA671" s="87"/>
      <c r="AB671" s="87"/>
      <c r="AC671" s="87"/>
      <c r="AD671" s="87"/>
      <c r="AE671" s="87"/>
      <c r="AG671" s="112"/>
      <c r="AN671" s="87"/>
      <c r="AO671" s="87"/>
      <c r="AP671" s="87"/>
      <c r="AQ671" s="87"/>
      <c r="AR671" s="87"/>
      <c r="AS671" s="87"/>
      <c r="AT671" s="87"/>
      <c r="AU671" s="87"/>
    </row>
    <row r="672" spans="3:64" x14ac:dyDescent="0.2">
      <c r="C672" s="10"/>
      <c r="D672" s="10"/>
      <c r="AA672" s="87"/>
      <c r="AB672" s="87"/>
      <c r="AC672" s="87"/>
      <c r="AD672" s="87"/>
      <c r="AE672" s="87"/>
      <c r="AG672" s="112"/>
      <c r="AN672" s="87"/>
      <c r="AO672" s="87"/>
      <c r="AP672" s="87"/>
      <c r="AQ672" s="87"/>
      <c r="AR672" s="87"/>
      <c r="AS672" s="87"/>
      <c r="AT672" s="87"/>
      <c r="AU672" s="87"/>
    </row>
    <row r="673" spans="3:47" x14ac:dyDescent="0.2">
      <c r="C673" s="10"/>
      <c r="D673" s="10"/>
      <c r="AA673" s="87"/>
      <c r="AB673" s="87"/>
      <c r="AC673" s="87"/>
      <c r="AD673" s="87"/>
      <c r="AE673" s="87"/>
      <c r="AG673" s="112"/>
      <c r="AN673" s="87"/>
      <c r="AO673" s="87"/>
      <c r="AP673" s="87"/>
      <c r="AQ673" s="87"/>
      <c r="AR673" s="87"/>
      <c r="AS673" s="87"/>
      <c r="AT673" s="87"/>
      <c r="AU673" s="87"/>
    </row>
    <row r="674" spans="3:47" x14ac:dyDescent="0.2">
      <c r="C674" s="10"/>
      <c r="D674" s="10"/>
      <c r="AA674" s="87"/>
      <c r="AB674" s="87"/>
      <c r="AC674" s="87"/>
      <c r="AD674" s="87"/>
      <c r="AE674" s="87"/>
      <c r="AG674" s="112"/>
      <c r="AN674" s="87"/>
      <c r="AO674" s="87"/>
      <c r="AP674" s="87"/>
      <c r="AQ674" s="87"/>
      <c r="AR674" s="87"/>
      <c r="AS674" s="87"/>
      <c r="AT674" s="87"/>
      <c r="AU674" s="87"/>
    </row>
    <row r="675" spans="3:47" x14ac:dyDescent="0.2">
      <c r="C675" s="10"/>
      <c r="D675" s="10"/>
      <c r="AA675" s="87"/>
      <c r="AB675" s="87"/>
      <c r="AC675" s="87"/>
      <c r="AD675" s="87"/>
      <c r="AE675" s="87"/>
      <c r="AG675" s="112"/>
      <c r="AN675" s="87"/>
      <c r="AO675" s="87"/>
      <c r="AP675" s="87"/>
      <c r="AQ675" s="87"/>
      <c r="AR675" s="87"/>
      <c r="AS675" s="87"/>
      <c r="AT675" s="87"/>
      <c r="AU675" s="87"/>
    </row>
    <row r="676" spans="3:47" x14ac:dyDescent="0.2">
      <c r="C676" s="10"/>
      <c r="D676" s="10"/>
      <c r="AA676" s="87"/>
      <c r="AB676" s="87"/>
      <c r="AC676" s="87"/>
      <c r="AD676" s="87"/>
      <c r="AE676" s="87"/>
      <c r="AG676" s="112"/>
      <c r="AN676" s="87"/>
      <c r="AO676" s="87"/>
      <c r="AP676" s="87"/>
      <c r="AQ676" s="87"/>
      <c r="AR676" s="87"/>
      <c r="AS676" s="87"/>
      <c r="AT676" s="87"/>
      <c r="AU676" s="87"/>
    </row>
    <row r="677" spans="3:47" x14ac:dyDescent="0.2">
      <c r="C677" s="10"/>
      <c r="D677" s="10"/>
      <c r="AA677" s="87"/>
      <c r="AB677" s="87"/>
      <c r="AC677" s="87"/>
      <c r="AD677" s="87"/>
      <c r="AE677" s="87"/>
      <c r="AG677" s="112"/>
      <c r="AN677" s="87"/>
      <c r="AO677" s="87"/>
      <c r="AP677" s="87"/>
      <c r="AQ677" s="87"/>
      <c r="AR677" s="87"/>
      <c r="AS677" s="87"/>
      <c r="AT677" s="87"/>
      <c r="AU677" s="87"/>
    </row>
    <row r="678" spans="3:47" x14ac:dyDescent="0.2">
      <c r="C678" s="10"/>
      <c r="D678" s="10"/>
      <c r="AA678" s="87"/>
      <c r="AB678" s="87"/>
      <c r="AC678" s="87"/>
      <c r="AD678" s="87"/>
      <c r="AE678" s="87"/>
      <c r="AG678" s="112"/>
      <c r="AN678" s="87"/>
      <c r="AO678" s="87"/>
      <c r="AP678" s="87"/>
      <c r="AQ678" s="87"/>
      <c r="AR678" s="87"/>
      <c r="AS678" s="87"/>
      <c r="AT678" s="87"/>
      <c r="AU678" s="87"/>
    </row>
    <row r="679" spans="3:47" x14ac:dyDescent="0.2">
      <c r="C679" s="10"/>
      <c r="D679" s="10"/>
      <c r="AA679" s="87"/>
      <c r="AB679" s="87"/>
      <c r="AC679" s="87"/>
      <c r="AD679" s="87"/>
      <c r="AE679" s="87"/>
      <c r="AG679" s="112"/>
      <c r="AN679" s="87"/>
      <c r="AO679" s="87"/>
      <c r="AP679" s="87"/>
      <c r="AQ679" s="87"/>
      <c r="AR679" s="87"/>
      <c r="AS679" s="87"/>
      <c r="AT679" s="87"/>
      <c r="AU679" s="87"/>
    </row>
    <row r="680" spans="3:47" x14ac:dyDescent="0.2">
      <c r="C680" s="10"/>
      <c r="D680" s="10"/>
      <c r="AA680" s="87"/>
      <c r="AB680" s="87"/>
      <c r="AC680" s="87"/>
      <c r="AD680" s="87"/>
      <c r="AE680" s="87"/>
      <c r="AG680" s="112"/>
      <c r="AN680" s="87"/>
      <c r="AO680" s="87"/>
      <c r="AP680" s="87"/>
      <c r="AQ680" s="87"/>
      <c r="AR680" s="87"/>
      <c r="AS680" s="87"/>
      <c r="AT680" s="87"/>
      <c r="AU680" s="87"/>
    </row>
    <row r="681" spans="3:47" x14ac:dyDescent="0.2">
      <c r="C681" s="10"/>
      <c r="D681" s="10"/>
      <c r="AA681" s="87"/>
      <c r="AB681" s="87"/>
      <c r="AC681" s="87"/>
      <c r="AD681" s="87"/>
      <c r="AE681" s="87"/>
      <c r="AG681" s="112"/>
      <c r="AN681" s="87"/>
      <c r="AO681" s="87"/>
      <c r="AP681" s="87"/>
      <c r="AQ681" s="87"/>
      <c r="AR681" s="87"/>
      <c r="AS681" s="87"/>
      <c r="AT681" s="87"/>
      <c r="AU681" s="87"/>
    </row>
    <row r="682" spans="3:47" x14ac:dyDescent="0.2">
      <c r="C682" s="10"/>
      <c r="D682" s="10"/>
      <c r="AA682" s="87"/>
      <c r="AB682" s="87"/>
      <c r="AC682" s="87"/>
      <c r="AD682" s="87"/>
      <c r="AE682" s="87"/>
      <c r="AG682" s="112"/>
      <c r="AN682" s="87"/>
      <c r="AO682" s="87"/>
      <c r="AP682" s="87"/>
      <c r="AQ682" s="87"/>
      <c r="AR682" s="87"/>
      <c r="AS682" s="87"/>
      <c r="AT682" s="87"/>
      <c r="AU682" s="87"/>
    </row>
    <row r="683" spans="3:47" x14ac:dyDescent="0.2">
      <c r="C683" s="10"/>
      <c r="D683" s="10"/>
      <c r="AA683" s="87"/>
      <c r="AB683" s="87"/>
      <c r="AC683" s="87"/>
      <c r="AD683" s="87"/>
      <c r="AE683" s="87"/>
      <c r="AG683" s="112"/>
      <c r="AN683" s="87"/>
      <c r="AO683" s="87"/>
      <c r="AP683" s="87"/>
      <c r="AQ683" s="87"/>
      <c r="AR683" s="87"/>
      <c r="AS683" s="87"/>
      <c r="AT683" s="87"/>
      <c r="AU683" s="87"/>
    </row>
    <row r="684" spans="3:47" x14ac:dyDescent="0.2">
      <c r="C684" s="10"/>
      <c r="D684" s="10"/>
      <c r="AA684" s="87"/>
      <c r="AB684" s="87"/>
      <c r="AC684" s="87"/>
      <c r="AD684" s="87"/>
      <c r="AE684" s="87"/>
      <c r="AG684" s="112"/>
      <c r="AN684" s="87"/>
      <c r="AO684" s="87"/>
      <c r="AP684" s="87"/>
      <c r="AQ684" s="87"/>
      <c r="AR684" s="87"/>
      <c r="AS684" s="87"/>
      <c r="AT684" s="87"/>
      <c r="AU684" s="87"/>
    </row>
    <row r="685" spans="3:47" x14ac:dyDescent="0.2">
      <c r="C685" s="10"/>
      <c r="D685" s="10"/>
      <c r="AA685" s="87"/>
      <c r="AB685" s="87"/>
      <c r="AC685" s="87"/>
      <c r="AD685" s="87"/>
      <c r="AE685" s="87"/>
      <c r="AG685" s="112"/>
      <c r="AN685" s="87"/>
      <c r="AO685" s="87"/>
      <c r="AP685" s="87"/>
      <c r="AQ685" s="87"/>
      <c r="AR685" s="87"/>
      <c r="AS685" s="87"/>
      <c r="AT685" s="87"/>
      <c r="AU685" s="87"/>
    </row>
    <row r="686" spans="3:47" x14ac:dyDescent="0.2">
      <c r="C686" s="10"/>
      <c r="D686" s="10"/>
      <c r="AA686" s="87"/>
      <c r="AB686" s="87"/>
      <c r="AC686" s="87"/>
      <c r="AD686" s="87"/>
      <c r="AE686" s="87"/>
      <c r="AG686" s="112"/>
      <c r="AN686" s="87"/>
      <c r="AO686" s="87"/>
      <c r="AP686" s="87"/>
      <c r="AQ686" s="87"/>
      <c r="AR686" s="87"/>
      <c r="AS686" s="87"/>
      <c r="AT686" s="87"/>
      <c r="AU686" s="87"/>
    </row>
    <row r="687" spans="3:47" x14ac:dyDescent="0.2">
      <c r="C687" s="10"/>
      <c r="D687" s="10"/>
      <c r="AA687" s="87"/>
      <c r="AB687" s="87"/>
      <c r="AC687" s="87"/>
      <c r="AD687" s="87"/>
      <c r="AE687" s="87"/>
      <c r="AG687" s="112"/>
      <c r="AN687" s="87"/>
      <c r="AO687" s="87"/>
      <c r="AP687" s="87"/>
      <c r="AQ687" s="87"/>
      <c r="AR687" s="87"/>
      <c r="AS687" s="87"/>
      <c r="AT687" s="87"/>
      <c r="AU687" s="87"/>
    </row>
    <row r="688" spans="3:47" x14ac:dyDescent="0.2">
      <c r="C688" s="10"/>
      <c r="D688" s="10"/>
      <c r="AA688" s="87"/>
      <c r="AB688" s="87"/>
      <c r="AC688" s="87"/>
      <c r="AD688" s="87"/>
      <c r="AE688" s="87"/>
      <c r="AG688" s="112"/>
      <c r="AN688" s="87"/>
      <c r="AO688" s="87"/>
      <c r="AP688" s="87"/>
      <c r="AQ688" s="87"/>
      <c r="AR688" s="87"/>
      <c r="AS688" s="87"/>
      <c r="AT688" s="87"/>
      <c r="AU688" s="87"/>
    </row>
    <row r="689" spans="3:64" x14ac:dyDescent="0.2">
      <c r="C689" s="10"/>
      <c r="D689" s="10"/>
      <c r="AA689" s="87"/>
      <c r="AB689" s="87"/>
      <c r="AC689" s="87"/>
      <c r="AD689" s="87"/>
      <c r="AE689" s="87"/>
      <c r="AG689" s="112"/>
      <c r="AN689" s="87"/>
      <c r="AO689" s="87"/>
      <c r="AP689" s="87"/>
      <c r="AQ689" s="87"/>
      <c r="AR689" s="87"/>
      <c r="AS689" s="87"/>
      <c r="AT689" s="87"/>
      <c r="AU689" s="87"/>
    </row>
    <row r="690" spans="3:64" x14ac:dyDescent="0.2">
      <c r="C690" s="10"/>
      <c r="D690" s="10"/>
      <c r="AA690" s="87"/>
      <c r="AB690" s="87"/>
      <c r="AC690" s="87"/>
      <c r="AD690" s="87"/>
      <c r="AE690" s="87"/>
      <c r="AG690" s="112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</row>
    <row r="691" spans="3:64" x14ac:dyDescent="0.2">
      <c r="C691" s="10"/>
      <c r="D691" s="10"/>
      <c r="AA691" s="87"/>
      <c r="AB691" s="87"/>
      <c r="AC691" s="87"/>
      <c r="AD691" s="87"/>
      <c r="AE691" s="87"/>
      <c r="AG691" s="112"/>
      <c r="AN691" s="87"/>
      <c r="AO691" s="87"/>
      <c r="AP691" s="87"/>
      <c r="AQ691" s="87"/>
      <c r="AR691" s="87"/>
      <c r="AS691" s="87"/>
      <c r="AT691" s="87"/>
      <c r="AU691" s="87"/>
    </row>
    <row r="692" spans="3:64" x14ac:dyDescent="0.2">
      <c r="C692" s="10"/>
      <c r="D692" s="10"/>
      <c r="AA692" s="87"/>
      <c r="AB692" s="87"/>
      <c r="AC692" s="87"/>
      <c r="AD692" s="87"/>
      <c r="AE692" s="87"/>
      <c r="AG692" s="112"/>
      <c r="AN692" s="87"/>
      <c r="AO692" s="87"/>
      <c r="AP692" s="87"/>
      <c r="AQ692" s="87"/>
      <c r="AR692" s="87"/>
      <c r="AS692" s="87"/>
      <c r="AT692" s="87"/>
      <c r="AU692" s="87"/>
    </row>
    <row r="693" spans="3:64" x14ac:dyDescent="0.2">
      <c r="C693" s="10"/>
      <c r="D693" s="10"/>
      <c r="AA693" s="87"/>
      <c r="AB693" s="87"/>
      <c r="AC693" s="87"/>
      <c r="AD693" s="87"/>
      <c r="AE693" s="87"/>
      <c r="AG693" s="112"/>
      <c r="AN693" s="87"/>
      <c r="AO693" s="87"/>
      <c r="AP693" s="87"/>
      <c r="AQ693" s="87"/>
      <c r="AR693" s="87"/>
      <c r="AS693" s="87"/>
      <c r="AT693" s="87"/>
      <c r="AU693" s="87"/>
    </row>
    <row r="694" spans="3:64" x14ac:dyDescent="0.2">
      <c r="C694" s="10"/>
      <c r="D694" s="10"/>
      <c r="AA694" s="87"/>
      <c r="AB694" s="87"/>
      <c r="AC694" s="87"/>
      <c r="AD694" s="87"/>
      <c r="AE694" s="87"/>
      <c r="AG694" s="112"/>
      <c r="AN694" s="87"/>
      <c r="AO694" s="87"/>
      <c r="AP694" s="87"/>
      <c r="AQ694" s="87"/>
      <c r="AR694" s="87"/>
      <c r="AS694" s="87"/>
      <c r="AT694" s="87"/>
      <c r="AU694" s="87"/>
    </row>
    <row r="695" spans="3:64" x14ac:dyDescent="0.2">
      <c r="C695" s="10"/>
      <c r="D695" s="10"/>
      <c r="AA695" s="87"/>
      <c r="AB695" s="87"/>
      <c r="AC695" s="87"/>
      <c r="AD695" s="87"/>
      <c r="AE695" s="87"/>
      <c r="AG695" s="112"/>
      <c r="AN695" s="87"/>
      <c r="AO695" s="87"/>
      <c r="AP695" s="87"/>
      <c r="AQ695" s="87"/>
      <c r="AR695" s="87"/>
      <c r="AS695" s="87"/>
      <c r="AT695" s="87"/>
      <c r="AU695" s="87"/>
    </row>
    <row r="696" spans="3:64" x14ac:dyDescent="0.2">
      <c r="C696" s="10"/>
      <c r="D696" s="10"/>
      <c r="AA696" s="87"/>
      <c r="AB696" s="87"/>
      <c r="AC696" s="87"/>
      <c r="AD696" s="87"/>
      <c r="AE696" s="87"/>
      <c r="AG696" s="112"/>
      <c r="AN696" s="87"/>
      <c r="AO696" s="87"/>
      <c r="AP696" s="87"/>
      <c r="AQ696" s="87"/>
      <c r="AR696" s="87"/>
      <c r="AS696" s="87"/>
      <c r="AT696" s="87"/>
      <c r="AU696" s="87"/>
    </row>
    <row r="697" spans="3:64" x14ac:dyDescent="0.2">
      <c r="C697" s="10"/>
      <c r="D697" s="10"/>
      <c r="AA697" s="87"/>
      <c r="AB697" s="87"/>
      <c r="AC697" s="87"/>
      <c r="AD697" s="87"/>
      <c r="AE697" s="87"/>
      <c r="AG697" s="112"/>
      <c r="AN697" s="87"/>
      <c r="AO697" s="87"/>
      <c r="AP697" s="87"/>
      <c r="AQ697" s="87"/>
      <c r="AR697" s="87"/>
      <c r="AS697" s="87"/>
      <c r="AT697" s="87"/>
      <c r="AU697" s="87"/>
    </row>
    <row r="698" spans="3:64" x14ac:dyDescent="0.2">
      <c r="C698" s="10"/>
      <c r="D698" s="10"/>
      <c r="AA698" s="87"/>
      <c r="AB698" s="87"/>
      <c r="AC698" s="87"/>
      <c r="AD698" s="87"/>
      <c r="AE698" s="87"/>
      <c r="AG698" s="112"/>
      <c r="AN698" s="87"/>
      <c r="AO698" s="87"/>
      <c r="AP698" s="87"/>
      <c r="AQ698" s="87"/>
      <c r="AR698" s="87"/>
      <c r="AS698" s="87"/>
      <c r="AT698" s="87"/>
      <c r="AU698" s="87"/>
    </row>
    <row r="699" spans="3:64" x14ac:dyDescent="0.2">
      <c r="C699" s="10"/>
      <c r="D699" s="10"/>
      <c r="AA699" s="87"/>
      <c r="AB699" s="87"/>
      <c r="AC699" s="87"/>
      <c r="AD699" s="87"/>
      <c r="AE699" s="87"/>
      <c r="AG699" s="112"/>
      <c r="AN699" s="87"/>
      <c r="AO699" s="87"/>
      <c r="AP699" s="87"/>
      <c r="AQ699" s="87"/>
      <c r="AR699" s="87"/>
      <c r="AS699" s="87"/>
      <c r="AT699" s="87"/>
      <c r="AU699" s="87"/>
    </row>
    <row r="700" spans="3:64" x14ac:dyDescent="0.2">
      <c r="C700" s="10"/>
      <c r="D700" s="10"/>
      <c r="AA700" s="87"/>
      <c r="AB700" s="87"/>
      <c r="AC700" s="87"/>
      <c r="AD700" s="87"/>
      <c r="AE700" s="87"/>
      <c r="AG700" s="112"/>
      <c r="AN700" s="87"/>
      <c r="AO700" s="87"/>
      <c r="AP700" s="87"/>
      <c r="AQ700" s="87"/>
      <c r="AR700" s="87"/>
      <c r="AS700" s="87"/>
      <c r="AT700" s="87"/>
      <c r="AU700" s="87"/>
    </row>
    <row r="701" spans="3:64" x14ac:dyDescent="0.2">
      <c r="C701" s="10"/>
      <c r="D701" s="10"/>
      <c r="AA701" s="87"/>
      <c r="AB701" s="87"/>
      <c r="AC701" s="87"/>
      <c r="AD701" s="87"/>
      <c r="AE701" s="87"/>
      <c r="AG701" s="112"/>
      <c r="AN701" s="87"/>
      <c r="AO701" s="87"/>
      <c r="AP701" s="87"/>
      <c r="AQ701" s="87"/>
      <c r="AR701" s="87"/>
      <c r="AS701" s="87"/>
      <c r="AT701" s="87"/>
      <c r="AU701" s="87"/>
    </row>
    <row r="702" spans="3:64" x14ac:dyDescent="0.2">
      <c r="C702" s="10"/>
      <c r="D702" s="10"/>
      <c r="AA702" s="87"/>
      <c r="AB702" s="87"/>
      <c r="AC702" s="87"/>
      <c r="AD702" s="87"/>
      <c r="AE702" s="87"/>
      <c r="AG702" s="112"/>
      <c r="AN702" s="87"/>
      <c r="AO702" s="87"/>
      <c r="AP702" s="87"/>
      <c r="AQ702" s="87"/>
      <c r="AR702" s="87"/>
      <c r="AS702" s="87"/>
      <c r="AT702" s="87"/>
      <c r="AU702" s="87"/>
    </row>
    <row r="703" spans="3:64" x14ac:dyDescent="0.2">
      <c r="C703" s="10"/>
      <c r="D703" s="10"/>
      <c r="AA703" s="87"/>
      <c r="AB703" s="87"/>
      <c r="AC703" s="87"/>
      <c r="AD703" s="87"/>
      <c r="AE703" s="87"/>
      <c r="AG703" s="112"/>
      <c r="AN703" s="87"/>
      <c r="AO703" s="87"/>
      <c r="AP703" s="87"/>
      <c r="AQ703" s="87"/>
      <c r="AR703" s="87"/>
      <c r="AS703" s="87"/>
      <c r="AT703" s="87"/>
      <c r="AU703" s="87"/>
    </row>
    <row r="704" spans="3:64" x14ac:dyDescent="0.2">
      <c r="C704" s="10"/>
      <c r="D704" s="10"/>
      <c r="AA704" s="87"/>
      <c r="AB704" s="87"/>
      <c r="AC704" s="87"/>
      <c r="AD704" s="87"/>
      <c r="AE704" s="87"/>
      <c r="AG704" s="112"/>
      <c r="AN704" s="87"/>
      <c r="AO704" s="87"/>
      <c r="AP704" s="87"/>
      <c r="AQ704" s="87"/>
      <c r="AR704" s="87"/>
      <c r="AS704" s="87"/>
      <c r="AT704" s="87"/>
      <c r="AU704" s="87"/>
    </row>
    <row r="705" spans="3:47" x14ac:dyDescent="0.2">
      <c r="C705" s="10"/>
      <c r="D705" s="10"/>
      <c r="AA705" s="87"/>
      <c r="AB705" s="87"/>
      <c r="AC705" s="87"/>
      <c r="AD705" s="87"/>
      <c r="AE705" s="87"/>
      <c r="AG705" s="112"/>
      <c r="AN705" s="87"/>
      <c r="AO705" s="87"/>
      <c r="AP705" s="87"/>
      <c r="AQ705" s="87"/>
      <c r="AR705" s="87"/>
      <c r="AS705" s="87"/>
      <c r="AT705" s="87"/>
      <c r="AU705" s="87"/>
    </row>
    <row r="706" spans="3:47" x14ac:dyDescent="0.2">
      <c r="C706" s="10"/>
      <c r="D706" s="10"/>
      <c r="AA706" s="87"/>
      <c r="AB706" s="87"/>
      <c r="AC706" s="87"/>
      <c r="AD706" s="87"/>
      <c r="AE706" s="87"/>
      <c r="AG706" s="112"/>
      <c r="AN706" s="87"/>
      <c r="AO706" s="87"/>
      <c r="AP706" s="87"/>
      <c r="AQ706" s="87"/>
      <c r="AR706" s="87"/>
      <c r="AS706" s="87"/>
      <c r="AT706" s="87"/>
      <c r="AU706" s="87"/>
    </row>
    <row r="707" spans="3:47" x14ac:dyDescent="0.2">
      <c r="C707" s="10"/>
      <c r="D707" s="10"/>
      <c r="AA707" s="87"/>
      <c r="AB707" s="87"/>
      <c r="AC707" s="87"/>
      <c r="AD707" s="87"/>
      <c r="AE707" s="87"/>
      <c r="AG707" s="112"/>
      <c r="AN707" s="87"/>
      <c r="AO707" s="87"/>
      <c r="AP707" s="87"/>
      <c r="AQ707" s="87"/>
      <c r="AR707" s="87"/>
      <c r="AS707" s="87"/>
      <c r="AT707" s="87"/>
      <c r="AU707" s="87"/>
    </row>
    <row r="708" spans="3:47" x14ac:dyDescent="0.2">
      <c r="C708" s="10"/>
      <c r="D708" s="10"/>
      <c r="AA708" s="87"/>
      <c r="AB708" s="87"/>
      <c r="AC708" s="87"/>
      <c r="AD708" s="87"/>
      <c r="AE708" s="87"/>
      <c r="AG708" s="112"/>
      <c r="AN708" s="87"/>
      <c r="AO708" s="87"/>
      <c r="AP708" s="87"/>
      <c r="AQ708" s="87"/>
      <c r="AR708" s="87"/>
      <c r="AS708" s="87"/>
      <c r="AT708" s="87"/>
      <c r="AU708" s="87"/>
    </row>
    <row r="709" spans="3:47" x14ac:dyDescent="0.2">
      <c r="C709" s="10"/>
      <c r="D709" s="10"/>
      <c r="AA709" s="87"/>
      <c r="AB709" s="87"/>
      <c r="AC709" s="87"/>
      <c r="AD709" s="87"/>
      <c r="AE709" s="87"/>
      <c r="AG709" s="112"/>
      <c r="AN709" s="87"/>
      <c r="AO709" s="87"/>
      <c r="AP709" s="87"/>
      <c r="AQ709" s="87"/>
      <c r="AR709" s="87"/>
      <c r="AS709" s="87"/>
      <c r="AT709" s="87"/>
      <c r="AU709" s="87"/>
    </row>
    <row r="710" spans="3:47" x14ac:dyDescent="0.2">
      <c r="C710" s="10"/>
      <c r="D710" s="10"/>
      <c r="AA710" s="87"/>
      <c r="AB710" s="87"/>
      <c r="AC710" s="87"/>
      <c r="AD710" s="87"/>
      <c r="AE710" s="87"/>
      <c r="AG710" s="112"/>
      <c r="AN710" s="87"/>
      <c r="AO710" s="87"/>
      <c r="AP710" s="87"/>
      <c r="AQ710" s="87"/>
      <c r="AR710" s="87"/>
      <c r="AS710" s="87"/>
      <c r="AT710" s="87"/>
      <c r="AU710" s="87"/>
    </row>
    <row r="711" spans="3:47" x14ac:dyDescent="0.2">
      <c r="C711" s="10"/>
      <c r="D711" s="10"/>
      <c r="AA711" s="87"/>
      <c r="AB711" s="87"/>
      <c r="AC711" s="87"/>
      <c r="AD711" s="87"/>
      <c r="AE711" s="87"/>
      <c r="AG711" s="112"/>
      <c r="AN711" s="87"/>
      <c r="AO711" s="87"/>
      <c r="AP711" s="87"/>
      <c r="AQ711" s="87"/>
      <c r="AR711" s="87"/>
      <c r="AS711" s="87"/>
      <c r="AT711" s="87"/>
      <c r="AU711" s="87"/>
    </row>
    <row r="712" spans="3:47" x14ac:dyDescent="0.2">
      <c r="C712" s="10"/>
      <c r="D712" s="10"/>
      <c r="AA712" s="87"/>
      <c r="AB712" s="87"/>
      <c r="AC712" s="87"/>
      <c r="AD712" s="87"/>
      <c r="AE712" s="87"/>
      <c r="AG712" s="112"/>
      <c r="AN712" s="87"/>
      <c r="AO712" s="87"/>
      <c r="AP712" s="87"/>
      <c r="AQ712" s="87"/>
      <c r="AR712" s="87"/>
      <c r="AS712" s="87"/>
      <c r="AT712" s="87"/>
      <c r="AU712" s="87"/>
    </row>
    <row r="713" spans="3:47" x14ac:dyDescent="0.2">
      <c r="C713" s="10"/>
      <c r="D713" s="10"/>
      <c r="AA713" s="87"/>
      <c r="AB713" s="87"/>
      <c r="AC713" s="87"/>
      <c r="AD713" s="87"/>
      <c r="AE713" s="87"/>
      <c r="AG713" s="112"/>
      <c r="AN713" s="87"/>
      <c r="AO713" s="87"/>
      <c r="AP713" s="87"/>
      <c r="AQ713" s="87"/>
      <c r="AR713" s="87"/>
      <c r="AS713" s="87"/>
      <c r="AT713" s="87"/>
      <c r="AU713" s="87"/>
    </row>
    <row r="714" spans="3:47" x14ac:dyDescent="0.2">
      <c r="C714" s="10"/>
      <c r="D714" s="10"/>
      <c r="AA714" s="87"/>
      <c r="AB714" s="87"/>
      <c r="AC714" s="87"/>
      <c r="AD714" s="87"/>
      <c r="AE714" s="87"/>
      <c r="AG714" s="112"/>
      <c r="AN714" s="87"/>
      <c r="AO714" s="87"/>
      <c r="AP714" s="87"/>
      <c r="AQ714" s="87"/>
      <c r="AR714" s="87"/>
      <c r="AS714" s="87"/>
      <c r="AT714" s="87"/>
      <c r="AU714" s="87"/>
    </row>
    <row r="715" spans="3:47" x14ac:dyDescent="0.2">
      <c r="C715" s="10"/>
      <c r="D715" s="10"/>
      <c r="AA715" s="87"/>
      <c r="AB715" s="87"/>
      <c r="AC715" s="87"/>
      <c r="AD715" s="87"/>
      <c r="AE715" s="87"/>
      <c r="AG715" s="112"/>
      <c r="AN715" s="87"/>
      <c r="AO715" s="87"/>
      <c r="AP715" s="87"/>
      <c r="AQ715" s="87"/>
      <c r="AR715" s="87"/>
      <c r="AS715" s="87"/>
      <c r="AT715" s="87"/>
      <c r="AU715" s="87"/>
    </row>
    <row r="716" spans="3:47" x14ac:dyDescent="0.2">
      <c r="C716" s="10"/>
      <c r="D716" s="10"/>
      <c r="AA716" s="87"/>
      <c r="AB716" s="87"/>
      <c r="AC716" s="87"/>
      <c r="AD716" s="87"/>
      <c r="AE716" s="87"/>
      <c r="AG716" s="112"/>
      <c r="AN716" s="87"/>
      <c r="AO716" s="87"/>
      <c r="AP716" s="87"/>
      <c r="AQ716" s="87"/>
      <c r="AR716" s="87"/>
      <c r="AS716" s="87"/>
      <c r="AT716" s="87"/>
      <c r="AU716" s="87"/>
    </row>
    <row r="717" spans="3:47" x14ac:dyDescent="0.2">
      <c r="C717" s="10"/>
      <c r="D717" s="10"/>
      <c r="AA717" s="87"/>
      <c r="AB717" s="87"/>
      <c r="AC717" s="87"/>
      <c r="AD717" s="87"/>
      <c r="AE717" s="87"/>
      <c r="AG717" s="112"/>
      <c r="AN717" s="87"/>
      <c r="AO717" s="87"/>
      <c r="AP717" s="87"/>
      <c r="AQ717" s="87"/>
      <c r="AR717" s="87"/>
      <c r="AS717" s="87"/>
      <c r="AT717" s="87"/>
      <c r="AU717" s="87"/>
    </row>
    <row r="718" spans="3:47" x14ac:dyDescent="0.2">
      <c r="C718" s="10"/>
      <c r="D718" s="10"/>
      <c r="AA718" s="87"/>
      <c r="AB718" s="87"/>
      <c r="AC718" s="87"/>
      <c r="AD718" s="87"/>
      <c r="AE718" s="87"/>
      <c r="AG718" s="112"/>
      <c r="AN718" s="87"/>
      <c r="AO718" s="87"/>
      <c r="AP718" s="87"/>
      <c r="AQ718" s="87"/>
      <c r="AR718" s="87"/>
      <c r="AS718" s="87"/>
      <c r="AT718" s="87"/>
      <c r="AU718" s="87"/>
    </row>
    <row r="719" spans="3:47" x14ac:dyDescent="0.2">
      <c r="C719" s="10"/>
      <c r="D719" s="10"/>
      <c r="AA719" s="87"/>
      <c r="AB719" s="87"/>
      <c r="AC719" s="87"/>
      <c r="AD719" s="87"/>
      <c r="AE719" s="87"/>
      <c r="AG719" s="112"/>
      <c r="AN719" s="87"/>
      <c r="AO719" s="87"/>
      <c r="AP719" s="87"/>
      <c r="AQ719" s="87"/>
      <c r="AR719" s="87"/>
      <c r="AS719" s="87"/>
      <c r="AT719" s="87"/>
      <c r="AU719" s="87"/>
    </row>
    <row r="720" spans="3:47" x14ac:dyDescent="0.2">
      <c r="C720" s="10"/>
      <c r="D720" s="10"/>
      <c r="AA720" s="87"/>
      <c r="AB720" s="87"/>
      <c r="AC720" s="87"/>
      <c r="AD720" s="87"/>
      <c r="AE720" s="87"/>
      <c r="AG720" s="112"/>
      <c r="AN720" s="87"/>
      <c r="AO720" s="87"/>
      <c r="AP720" s="87"/>
      <c r="AQ720" s="87"/>
      <c r="AR720" s="87"/>
      <c r="AS720" s="87"/>
      <c r="AT720" s="87"/>
      <c r="AU720" s="87"/>
    </row>
    <row r="721" spans="3:64" x14ac:dyDescent="0.2">
      <c r="C721" s="10"/>
      <c r="D721" s="10"/>
      <c r="AA721" s="87"/>
      <c r="AB721" s="87"/>
      <c r="AC721" s="87"/>
      <c r="AD721" s="87"/>
      <c r="AE721" s="87"/>
      <c r="AG721" s="112"/>
      <c r="AN721" s="87"/>
      <c r="AO721" s="87"/>
      <c r="AP721" s="87"/>
      <c r="AQ721" s="87"/>
      <c r="AR721" s="87"/>
      <c r="AS721" s="87"/>
      <c r="AT721" s="87"/>
      <c r="AU721" s="87"/>
    </row>
    <row r="722" spans="3:64" x14ac:dyDescent="0.2">
      <c r="C722" s="10"/>
      <c r="D722" s="10"/>
      <c r="AA722" s="87"/>
      <c r="AB722" s="87"/>
      <c r="AC722" s="87"/>
      <c r="AD722" s="87"/>
      <c r="AE722" s="87"/>
      <c r="AG722" s="112"/>
      <c r="AN722" s="87"/>
      <c r="AO722" s="87"/>
      <c r="AP722" s="87"/>
      <c r="AQ722" s="87"/>
      <c r="AR722" s="87"/>
      <c r="AS722" s="87"/>
      <c r="AT722" s="87"/>
      <c r="AU722" s="87"/>
    </row>
    <row r="723" spans="3:64" x14ac:dyDescent="0.2">
      <c r="C723" s="10"/>
      <c r="D723" s="10"/>
      <c r="AA723" s="87"/>
      <c r="AB723" s="87"/>
      <c r="AC723" s="87"/>
      <c r="AD723" s="87"/>
      <c r="AE723" s="87"/>
      <c r="AG723" s="112"/>
      <c r="AN723" s="87"/>
      <c r="AO723" s="87"/>
      <c r="AP723" s="87"/>
      <c r="AQ723" s="87"/>
      <c r="AR723" s="87"/>
      <c r="AS723" s="87"/>
      <c r="AT723" s="87"/>
      <c r="AU723" s="87"/>
    </row>
    <row r="724" spans="3:64" x14ac:dyDescent="0.2">
      <c r="C724" s="10"/>
      <c r="D724" s="10"/>
      <c r="AA724" s="87"/>
      <c r="AB724" s="87"/>
      <c r="AC724" s="87"/>
      <c r="AD724" s="87"/>
      <c r="AE724" s="87"/>
      <c r="AG724" s="112"/>
      <c r="AN724" s="87"/>
      <c r="AO724" s="87"/>
      <c r="AP724" s="87"/>
      <c r="AQ724" s="87"/>
      <c r="AR724" s="87"/>
      <c r="AS724" s="87"/>
      <c r="AT724" s="87"/>
      <c r="AU724" s="87"/>
    </row>
    <row r="725" spans="3:64" x14ac:dyDescent="0.2">
      <c r="C725" s="10"/>
      <c r="D725" s="10"/>
      <c r="AA725" s="87"/>
      <c r="AB725" s="87"/>
      <c r="AC725" s="87"/>
      <c r="AD725" s="87"/>
      <c r="AE725" s="87"/>
      <c r="AG725" s="112"/>
      <c r="AN725" s="87"/>
      <c r="AO725" s="87"/>
      <c r="AP725" s="87"/>
      <c r="AQ725" s="87"/>
      <c r="AR725" s="87"/>
      <c r="AS725" s="87"/>
      <c r="AT725" s="87"/>
      <c r="AU725" s="87"/>
    </row>
    <row r="726" spans="3:64" x14ac:dyDescent="0.2">
      <c r="C726" s="10"/>
      <c r="D726" s="10"/>
      <c r="AA726" s="87"/>
      <c r="AB726" s="87"/>
      <c r="AC726" s="87"/>
      <c r="AD726" s="87"/>
      <c r="AE726" s="87"/>
      <c r="AG726" s="112"/>
      <c r="AN726" s="87"/>
      <c r="AO726" s="87"/>
      <c r="AP726" s="87"/>
      <c r="AQ726" s="87"/>
      <c r="AR726" s="87"/>
      <c r="AS726" s="87"/>
      <c r="AT726" s="87"/>
      <c r="AU726" s="87"/>
      <c r="AV726" s="87"/>
    </row>
    <row r="727" spans="3:64" x14ac:dyDescent="0.2">
      <c r="C727" s="10"/>
      <c r="D727" s="10"/>
      <c r="AA727" s="87"/>
      <c r="AB727" s="87"/>
      <c r="AC727" s="87"/>
      <c r="AD727" s="87"/>
      <c r="AE727" s="87"/>
      <c r="AG727" s="112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</row>
    <row r="728" spans="3:64" x14ac:dyDescent="0.2">
      <c r="C728" s="10"/>
      <c r="D728" s="10"/>
      <c r="AA728" s="87"/>
      <c r="AB728" s="87"/>
      <c r="AC728" s="87"/>
      <c r="AD728" s="87"/>
      <c r="AE728" s="87"/>
      <c r="AG728" s="112"/>
      <c r="AN728" s="87"/>
      <c r="AO728" s="87"/>
      <c r="AP728" s="87"/>
      <c r="AQ728" s="87"/>
      <c r="AR728" s="87"/>
      <c r="AS728" s="87"/>
      <c r="AT728" s="87"/>
      <c r="AU728" s="87"/>
    </row>
    <row r="729" spans="3:64" x14ac:dyDescent="0.2">
      <c r="C729" s="10"/>
      <c r="D729" s="10"/>
      <c r="AA729" s="87"/>
      <c r="AB729" s="87"/>
      <c r="AC729" s="87"/>
      <c r="AD729" s="87"/>
      <c r="AE729" s="87"/>
      <c r="AG729" s="112"/>
      <c r="AN729" s="87"/>
      <c r="AO729" s="87"/>
      <c r="AP729" s="87"/>
      <c r="AQ729" s="87"/>
      <c r="AR729" s="87"/>
      <c r="AS729" s="87"/>
      <c r="AT729" s="87"/>
      <c r="AU729" s="87"/>
    </row>
    <row r="730" spans="3:64" x14ac:dyDescent="0.2">
      <c r="C730" s="10"/>
      <c r="D730" s="10"/>
      <c r="AA730" s="87"/>
      <c r="AB730" s="87"/>
      <c r="AC730" s="87"/>
      <c r="AD730" s="87"/>
      <c r="AE730" s="87"/>
      <c r="AG730" s="112"/>
      <c r="AN730" s="87"/>
      <c r="AO730" s="87"/>
      <c r="AP730" s="87"/>
      <c r="AQ730" s="87"/>
      <c r="AR730" s="87"/>
      <c r="AS730" s="87"/>
      <c r="AT730" s="87"/>
      <c r="AU730" s="87"/>
    </row>
    <row r="731" spans="3:64" x14ac:dyDescent="0.2">
      <c r="C731" s="10"/>
      <c r="D731" s="10"/>
      <c r="AA731" s="87"/>
      <c r="AB731" s="87"/>
      <c r="AC731" s="87"/>
      <c r="AD731" s="87"/>
      <c r="AE731" s="87"/>
      <c r="AG731" s="112"/>
      <c r="AN731" s="87"/>
      <c r="AO731" s="87"/>
      <c r="AP731" s="87"/>
      <c r="AQ731" s="87"/>
      <c r="AR731" s="87"/>
      <c r="AS731" s="87"/>
      <c r="AT731" s="87"/>
      <c r="AU731" s="87"/>
    </row>
    <row r="732" spans="3:64" x14ac:dyDescent="0.2">
      <c r="C732" s="10"/>
      <c r="D732" s="10"/>
      <c r="AA732" s="87"/>
      <c r="AB732" s="87"/>
      <c r="AC732" s="87"/>
      <c r="AD732" s="87"/>
      <c r="AE732" s="87"/>
      <c r="AG732" s="112"/>
      <c r="AN732" s="87"/>
      <c r="AO732" s="87"/>
      <c r="AP732" s="87"/>
      <c r="AQ732" s="87"/>
      <c r="AR732" s="87"/>
      <c r="AS732" s="87"/>
      <c r="AT732" s="87"/>
      <c r="AU732" s="87"/>
    </row>
    <row r="733" spans="3:64" x14ac:dyDescent="0.2">
      <c r="C733" s="10"/>
      <c r="D733" s="10"/>
      <c r="AA733" s="87"/>
      <c r="AB733" s="87"/>
      <c r="AC733" s="87"/>
      <c r="AD733" s="87"/>
      <c r="AE733" s="87"/>
      <c r="AG733" s="112"/>
      <c r="AN733" s="87"/>
      <c r="AO733" s="87"/>
      <c r="AP733" s="87"/>
      <c r="AQ733" s="87"/>
      <c r="AR733" s="87"/>
      <c r="AS733" s="87"/>
      <c r="AT733" s="87"/>
      <c r="AU733" s="87"/>
    </row>
    <row r="734" spans="3:64" x14ac:dyDescent="0.2">
      <c r="C734" s="10"/>
      <c r="D734" s="10"/>
      <c r="AA734" s="87"/>
      <c r="AB734" s="87"/>
      <c r="AC734" s="87"/>
      <c r="AD734" s="87"/>
      <c r="AE734" s="87"/>
      <c r="AG734" s="112"/>
      <c r="AN734" s="87"/>
      <c r="AO734" s="87"/>
      <c r="AP734" s="87"/>
      <c r="AQ734" s="87"/>
      <c r="AR734" s="87"/>
      <c r="AS734" s="87"/>
      <c r="AT734" s="87"/>
      <c r="AU734" s="87"/>
    </row>
    <row r="735" spans="3:64" x14ac:dyDescent="0.2">
      <c r="C735" s="10"/>
      <c r="D735" s="10"/>
      <c r="AA735" s="87"/>
      <c r="AB735" s="87"/>
      <c r="AC735" s="87"/>
      <c r="AD735" s="87"/>
      <c r="AE735" s="87"/>
      <c r="AG735" s="112"/>
      <c r="AN735" s="87"/>
      <c r="AO735" s="87"/>
      <c r="AP735" s="87"/>
      <c r="AQ735" s="87"/>
      <c r="AR735" s="87"/>
      <c r="AS735" s="87"/>
      <c r="AT735" s="87"/>
      <c r="AU735" s="87"/>
    </row>
    <row r="736" spans="3:64" x14ac:dyDescent="0.2">
      <c r="C736" s="10"/>
      <c r="D736" s="10"/>
      <c r="AA736" s="87"/>
      <c r="AB736" s="87"/>
      <c r="AC736" s="87"/>
      <c r="AD736" s="87"/>
      <c r="AE736" s="87"/>
      <c r="AG736" s="112"/>
      <c r="AN736" s="87"/>
      <c r="AO736" s="87"/>
      <c r="AP736" s="87"/>
      <c r="AQ736" s="87"/>
      <c r="AR736" s="87"/>
      <c r="AS736" s="87"/>
      <c r="AT736" s="87"/>
      <c r="AU736" s="87"/>
    </row>
    <row r="737" spans="3:64" x14ac:dyDescent="0.2">
      <c r="C737" s="10"/>
      <c r="D737" s="10"/>
      <c r="AA737" s="87"/>
      <c r="AB737" s="87"/>
      <c r="AC737" s="87"/>
      <c r="AD737" s="87"/>
      <c r="AE737" s="87"/>
      <c r="AG737" s="112"/>
      <c r="AN737" s="87"/>
      <c r="AO737" s="87"/>
      <c r="AP737" s="87"/>
      <c r="AQ737" s="87"/>
      <c r="AR737" s="87"/>
      <c r="AS737" s="87"/>
      <c r="AT737" s="87"/>
      <c r="AU737" s="87"/>
    </row>
    <row r="738" spans="3:64" x14ac:dyDescent="0.2">
      <c r="C738" s="10"/>
      <c r="D738" s="10"/>
      <c r="AA738" s="87"/>
      <c r="AB738" s="87"/>
      <c r="AC738" s="87"/>
      <c r="AD738" s="87"/>
      <c r="AE738" s="87"/>
      <c r="AG738" s="112"/>
      <c r="AN738" s="87"/>
      <c r="AO738" s="87"/>
      <c r="AP738" s="87"/>
      <c r="AQ738" s="87"/>
      <c r="AR738" s="87"/>
      <c r="AS738" s="87"/>
      <c r="AT738" s="87"/>
      <c r="AU738" s="87"/>
    </row>
    <row r="739" spans="3:64" x14ac:dyDescent="0.2">
      <c r="C739" s="10"/>
      <c r="D739" s="10"/>
      <c r="AA739" s="87"/>
      <c r="AB739" s="87"/>
      <c r="AC739" s="87"/>
      <c r="AD739" s="87"/>
      <c r="AE739" s="87"/>
      <c r="AG739" s="112"/>
      <c r="AN739" s="87"/>
      <c r="AO739" s="87"/>
      <c r="AP739" s="87"/>
      <c r="AQ739" s="87"/>
      <c r="AR739" s="87"/>
      <c r="AS739" s="87"/>
      <c r="AT739" s="87"/>
      <c r="AU739" s="87"/>
    </row>
    <row r="740" spans="3:64" x14ac:dyDescent="0.2">
      <c r="C740" s="10"/>
      <c r="D740" s="10"/>
      <c r="AA740" s="87"/>
      <c r="AB740" s="87"/>
      <c r="AC740" s="87"/>
      <c r="AD740" s="87"/>
      <c r="AE740" s="87"/>
      <c r="AG740" s="112"/>
      <c r="AN740" s="87"/>
      <c r="AO740" s="87"/>
      <c r="AP740" s="87"/>
      <c r="AQ740" s="87"/>
      <c r="AR740" s="87"/>
      <c r="AS740" s="87"/>
      <c r="AT740" s="87"/>
      <c r="AU740" s="87"/>
    </row>
    <row r="741" spans="3:64" x14ac:dyDescent="0.2">
      <c r="C741" s="10"/>
      <c r="D741" s="10"/>
      <c r="AA741" s="87"/>
      <c r="AB741" s="87"/>
      <c r="AC741" s="87"/>
      <c r="AD741" s="87"/>
      <c r="AE741" s="87"/>
      <c r="AG741" s="112"/>
      <c r="AN741" s="87"/>
      <c r="AO741" s="87"/>
      <c r="AP741" s="87"/>
      <c r="AQ741" s="87"/>
      <c r="AR741" s="87"/>
      <c r="AS741" s="87"/>
      <c r="AT741" s="87"/>
      <c r="AU741" s="87"/>
    </row>
    <row r="742" spans="3:64" x14ac:dyDescent="0.2">
      <c r="C742" s="10"/>
      <c r="D742" s="10"/>
      <c r="AA742" s="87"/>
      <c r="AB742" s="87"/>
      <c r="AC742" s="87"/>
      <c r="AD742" s="87"/>
      <c r="AE742" s="87"/>
      <c r="AG742" s="112"/>
      <c r="AN742" s="87"/>
      <c r="AO742" s="87"/>
      <c r="AP742" s="87"/>
      <c r="AQ742" s="87"/>
      <c r="AR742" s="87"/>
      <c r="AS742" s="87"/>
      <c r="AT742" s="87"/>
      <c r="AU742" s="87"/>
    </row>
    <row r="743" spans="3:64" x14ac:dyDescent="0.2">
      <c r="C743" s="10"/>
      <c r="D743" s="10"/>
      <c r="AA743" s="87"/>
      <c r="AB743" s="87"/>
      <c r="AC743" s="87"/>
      <c r="AD743" s="87"/>
      <c r="AE743" s="87"/>
      <c r="AG743" s="112"/>
      <c r="AN743" s="87"/>
      <c r="AO743" s="87"/>
      <c r="AP743" s="87"/>
      <c r="AQ743" s="87"/>
      <c r="AR743" s="87"/>
      <c r="AS743" s="87"/>
      <c r="AT743" s="87"/>
      <c r="AU743" s="87"/>
    </row>
    <row r="744" spans="3:64" x14ac:dyDescent="0.2">
      <c r="C744" s="10"/>
      <c r="D744" s="10"/>
      <c r="AA744" s="87"/>
      <c r="AB744" s="87"/>
      <c r="AC744" s="87"/>
      <c r="AD744" s="87"/>
      <c r="AE744" s="87"/>
      <c r="AG744" s="112"/>
      <c r="AN744" s="87"/>
      <c r="AO744" s="87"/>
      <c r="AP744" s="87"/>
      <c r="AQ744" s="87"/>
      <c r="AR744" s="87"/>
      <c r="AS744" s="87"/>
      <c r="AT744" s="87"/>
      <c r="AU744" s="87"/>
    </row>
    <row r="745" spans="3:64" x14ac:dyDescent="0.2">
      <c r="C745" s="10"/>
      <c r="D745" s="10"/>
      <c r="AA745" s="87"/>
      <c r="AB745" s="87"/>
      <c r="AC745" s="87"/>
      <c r="AD745" s="87"/>
      <c r="AE745" s="87"/>
      <c r="AG745" s="112"/>
      <c r="AN745" s="87"/>
      <c r="AO745" s="87"/>
      <c r="AP745" s="87"/>
      <c r="AQ745" s="87"/>
      <c r="AR745" s="87"/>
      <c r="AS745" s="87"/>
      <c r="AT745" s="87"/>
      <c r="AU745" s="87"/>
    </row>
    <row r="746" spans="3:64" x14ac:dyDescent="0.2">
      <c r="C746" s="10"/>
      <c r="D746" s="10"/>
      <c r="AA746" s="87"/>
      <c r="AB746" s="87"/>
      <c r="AC746" s="87"/>
      <c r="AD746" s="87"/>
      <c r="AE746" s="87"/>
      <c r="AG746" s="112"/>
      <c r="AN746" s="87"/>
      <c r="AO746" s="87"/>
      <c r="AP746" s="87"/>
      <c r="AQ746" s="87"/>
      <c r="AR746" s="87"/>
      <c r="AS746" s="87"/>
      <c r="AT746" s="87"/>
      <c r="AU746" s="87"/>
    </row>
    <row r="747" spans="3:64" x14ac:dyDescent="0.2">
      <c r="C747" s="10"/>
      <c r="D747" s="10"/>
      <c r="AA747" s="87"/>
      <c r="AB747" s="87"/>
      <c r="AC747" s="87"/>
      <c r="AD747" s="87"/>
      <c r="AE747" s="87"/>
      <c r="AG747" s="112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</row>
    <row r="748" spans="3:64" x14ac:dyDescent="0.2">
      <c r="C748" s="10"/>
      <c r="D748" s="10"/>
      <c r="AA748" s="87"/>
      <c r="AB748" s="87"/>
      <c r="AC748" s="87"/>
      <c r="AD748" s="87"/>
      <c r="AE748" s="87"/>
      <c r="AG748" s="112"/>
      <c r="AN748" s="87"/>
      <c r="AO748" s="87"/>
      <c r="AP748" s="87"/>
      <c r="AQ748" s="87"/>
      <c r="AR748" s="87"/>
      <c r="AS748" s="87"/>
      <c r="AT748" s="87"/>
      <c r="AU748" s="87"/>
    </row>
    <row r="749" spans="3:64" x14ac:dyDescent="0.2">
      <c r="C749" s="10"/>
      <c r="D749" s="10"/>
      <c r="AA749" s="87"/>
      <c r="AB749" s="87"/>
      <c r="AC749" s="87"/>
      <c r="AD749" s="87"/>
      <c r="AE749" s="87"/>
      <c r="AG749" s="112"/>
      <c r="AN749" s="87"/>
      <c r="AO749" s="87"/>
      <c r="AP749" s="87"/>
      <c r="AQ749" s="87"/>
      <c r="AR749" s="87"/>
      <c r="AS749" s="87"/>
      <c r="AT749" s="87"/>
      <c r="AU749" s="87"/>
    </row>
    <row r="750" spans="3:64" x14ac:dyDescent="0.2">
      <c r="C750" s="10"/>
      <c r="D750" s="10"/>
      <c r="AA750" s="87"/>
      <c r="AB750" s="87"/>
      <c r="AC750" s="87"/>
      <c r="AD750" s="87"/>
      <c r="AE750" s="87"/>
      <c r="AG750" s="112"/>
      <c r="AN750" s="87"/>
      <c r="AO750" s="87"/>
      <c r="AP750" s="87"/>
      <c r="AQ750" s="87"/>
      <c r="AR750" s="87"/>
      <c r="AS750" s="87"/>
      <c r="AT750" s="87"/>
      <c r="AU750" s="87"/>
    </row>
    <row r="751" spans="3:64" x14ac:dyDescent="0.2">
      <c r="C751" s="10"/>
      <c r="D751" s="10"/>
      <c r="AA751" s="87"/>
      <c r="AB751" s="87"/>
      <c r="AC751" s="87"/>
      <c r="AD751" s="87"/>
      <c r="AE751" s="87"/>
      <c r="AG751" s="112"/>
      <c r="AN751" s="87"/>
      <c r="AO751" s="87"/>
      <c r="AP751" s="87"/>
      <c r="AQ751" s="87"/>
      <c r="AR751" s="87"/>
      <c r="AS751" s="87"/>
      <c r="AT751" s="87"/>
      <c r="AU751" s="87"/>
    </row>
    <row r="752" spans="3:64" x14ac:dyDescent="0.2">
      <c r="C752" s="10"/>
      <c r="D752" s="10"/>
      <c r="AA752" s="87"/>
      <c r="AB752" s="87"/>
      <c r="AC752" s="87"/>
      <c r="AD752" s="87"/>
      <c r="AE752" s="87"/>
      <c r="AG752" s="112"/>
      <c r="AN752" s="87"/>
      <c r="AO752" s="87"/>
      <c r="AP752" s="87"/>
      <c r="AQ752" s="87"/>
      <c r="AR752" s="87"/>
      <c r="AS752" s="87"/>
      <c r="AT752" s="87"/>
      <c r="AU752" s="87"/>
    </row>
    <row r="753" spans="3:64" x14ac:dyDescent="0.2">
      <c r="C753" s="10"/>
      <c r="D753" s="10"/>
      <c r="AA753" s="87"/>
      <c r="AB753" s="87"/>
      <c r="AC753" s="87"/>
      <c r="AD753" s="87"/>
      <c r="AE753" s="87"/>
      <c r="AG753" s="112"/>
      <c r="AN753" s="87"/>
      <c r="AO753" s="87"/>
      <c r="AP753" s="87"/>
      <c r="AQ753" s="87"/>
      <c r="AR753" s="87"/>
      <c r="AS753" s="87"/>
      <c r="AT753" s="87"/>
      <c r="AU753" s="87"/>
    </row>
    <row r="754" spans="3:64" x14ac:dyDescent="0.2">
      <c r="C754" s="10"/>
      <c r="D754" s="10"/>
      <c r="AA754" s="87"/>
      <c r="AB754" s="87"/>
      <c r="AC754" s="87"/>
      <c r="AD754" s="87"/>
      <c r="AE754" s="87"/>
      <c r="AG754" s="112"/>
      <c r="AN754" s="87"/>
      <c r="AO754" s="87"/>
      <c r="AP754" s="87"/>
      <c r="AQ754" s="87"/>
      <c r="AR754" s="87"/>
      <c r="AS754" s="87"/>
      <c r="AT754" s="87"/>
      <c r="AU754" s="87"/>
    </row>
    <row r="755" spans="3:64" x14ac:dyDescent="0.2">
      <c r="C755" s="10"/>
      <c r="D755" s="10"/>
      <c r="AA755" s="87"/>
      <c r="AB755" s="87"/>
      <c r="AC755" s="87"/>
      <c r="AD755" s="87"/>
      <c r="AE755" s="87"/>
      <c r="AG755" s="112"/>
      <c r="AN755" s="87"/>
      <c r="AO755" s="87"/>
      <c r="AP755" s="87"/>
      <c r="AQ755" s="87"/>
      <c r="AR755" s="87"/>
      <c r="AS755" s="87"/>
      <c r="AT755" s="87"/>
      <c r="AU755" s="87"/>
    </row>
    <row r="756" spans="3:64" x14ac:dyDescent="0.2">
      <c r="C756" s="10"/>
      <c r="D756" s="10"/>
      <c r="AA756" s="87"/>
      <c r="AB756" s="87"/>
      <c r="AC756" s="87"/>
      <c r="AD756" s="87"/>
      <c r="AE756" s="87"/>
      <c r="AG756" s="112"/>
      <c r="AN756" s="87"/>
      <c r="AO756" s="87"/>
      <c r="AP756" s="87"/>
      <c r="AQ756" s="87"/>
      <c r="AR756" s="87"/>
      <c r="AS756" s="87"/>
      <c r="AT756" s="87"/>
      <c r="AU756" s="87"/>
    </row>
    <row r="757" spans="3:64" x14ac:dyDescent="0.2">
      <c r="C757" s="10"/>
      <c r="D757" s="10"/>
      <c r="AA757" s="87"/>
      <c r="AB757" s="87"/>
      <c r="AC757" s="87"/>
      <c r="AD757" s="87"/>
      <c r="AE757" s="87"/>
      <c r="AG757" s="112"/>
      <c r="AN757" s="87"/>
      <c r="AO757" s="87"/>
      <c r="AP757" s="87"/>
      <c r="AQ757" s="87"/>
      <c r="AR757" s="87"/>
      <c r="AS757" s="87"/>
      <c r="AT757" s="87"/>
      <c r="AU757" s="87"/>
    </row>
    <row r="758" spans="3:64" x14ac:dyDescent="0.2">
      <c r="C758" s="10"/>
      <c r="D758" s="10"/>
      <c r="AA758" s="87"/>
      <c r="AB758" s="87"/>
      <c r="AC758" s="87"/>
      <c r="AD758" s="87"/>
      <c r="AE758" s="87"/>
      <c r="AG758" s="112"/>
      <c r="AN758" s="87"/>
      <c r="AO758" s="87"/>
      <c r="AP758" s="87"/>
      <c r="AQ758" s="87"/>
      <c r="AR758" s="87"/>
      <c r="AS758" s="87"/>
      <c r="AT758" s="87"/>
      <c r="AU758" s="87"/>
      <c r="AV758" s="87"/>
    </row>
    <row r="759" spans="3:64" x14ac:dyDescent="0.2">
      <c r="C759" s="10"/>
      <c r="D759" s="10"/>
      <c r="AA759" s="87"/>
      <c r="AB759" s="87"/>
      <c r="AC759" s="87"/>
      <c r="AD759" s="87"/>
      <c r="AE759" s="87"/>
      <c r="AG759" s="112"/>
      <c r="AN759" s="87"/>
      <c r="AO759" s="87"/>
      <c r="AP759" s="87"/>
      <c r="AQ759" s="87"/>
      <c r="AR759" s="87"/>
      <c r="AS759" s="87"/>
      <c r="AT759" s="87"/>
      <c r="AU759" s="87"/>
    </row>
    <row r="760" spans="3:64" x14ac:dyDescent="0.2">
      <c r="C760" s="10"/>
      <c r="D760" s="10"/>
      <c r="AA760" s="87"/>
      <c r="AB760" s="87"/>
      <c r="AC760" s="87"/>
      <c r="AD760" s="87"/>
      <c r="AE760" s="87"/>
      <c r="AG760" s="112"/>
      <c r="AN760" s="87"/>
      <c r="AO760" s="87"/>
      <c r="AP760" s="87"/>
      <c r="AQ760" s="87"/>
      <c r="AR760" s="87"/>
      <c r="AS760" s="87"/>
      <c r="AT760" s="87"/>
      <c r="AU760" s="87"/>
    </row>
    <row r="761" spans="3:64" x14ac:dyDescent="0.2">
      <c r="C761" s="10"/>
      <c r="D761" s="10"/>
      <c r="AA761" s="87"/>
      <c r="AB761" s="87"/>
      <c r="AC761" s="87"/>
      <c r="AD761" s="87"/>
      <c r="AE761" s="87"/>
      <c r="AG761" s="112"/>
      <c r="AN761" s="87"/>
      <c r="AO761" s="87"/>
      <c r="AP761" s="87"/>
      <c r="AQ761" s="87"/>
      <c r="AR761" s="87"/>
      <c r="AS761" s="87"/>
      <c r="AT761" s="87"/>
      <c r="AU761" s="87"/>
    </row>
    <row r="762" spans="3:64" x14ac:dyDescent="0.2">
      <c r="C762" s="10"/>
      <c r="D762" s="10"/>
      <c r="AA762" s="87"/>
      <c r="AB762" s="87"/>
      <c r="AC762" s="87"/>
      <c r="AD762" s="87"/>
      <c r="AE762" s="87"/>
      <c r="AG762" s="112"/>
      <c r="AN762" s="87"/>
      <c r="AO762" s="87"/>
      <c r="AP762" s="87"/>
      <c r="AQ762" s="87"/>
      <c r="AR762" s="87"/>
      <c r="AS762" s="87"/>
      <c r="AT762" s="87"/>
      <c r="AU762" s="87"/>
    </row>
    <row r="763" spans="3:64" x14ac:dyDescent="0.2">
      <c r="C763" s="10"/>
      <c r="D763" s="10"/>
      <c r="AA763" s="87"/>
      <c r="AB763" s="87"/>
      <c r="AC763" s="87"/>
      <c r="AD763" s="87"/>
      <c r="AE763" s="87"/>
      <c r="AG763" s="112"/>
      <c r="AN763" s="87"/>
      <c r="AO763" s="87"/>
      <c r="AP763" s="87"/>
      <c r="AQ763" s="87"/>
      <c r="AR763" s="87"/>
      <c r="AS763" s="87"/>
      <c r="AT763" s="87"/>
      <c r="AU763" s="87"/>
    </row>
    <row r="764" spans="3:64" x14ac:dyDescent="0.2">
      <c r="C764" s="10"/>
      <c r="D764" s="10"/>
      <c r="AA764" s="87"/>
      <c r="AB764" s="87"/>
      <c r="AC764" s="87"/>
      <c r="AD764" s="87"/>
      <c r="AE764" s="87"/>
      <c r="AG764" s="112"/>
      <c r="AN764" s="87"/>
      <c r="AO764" s="87"/>
      <c r="AP764" s="87"/>
      <c r="AQ764" s="87"/>
      <c r="AR764" s="87"/>
      <c r="AS764" s="87"/>
      <c r="AT764" s="87"/>
      <c r="AU764" s="87"/>
    </row>
    <row r="765" spans="3:64" x14ac:dyDescent="0.2">
      <c r="C765" s="10"/>
      <c r="D765" s="10"/>
      <c r="AA765" s="87"/>
      <c r="AB765" s="87"/>
      <c r="AC765" s="87"/>
      <c r="AD765" s="87"/>
      <c r="AE765" s="87"/>
      <c r="AG765" s="112"/>
      <c r="AN765" s="87"/>
      <c r="AO765" s="87"/>
      <c r="AP765" s="87"/>
      <c r="AQ765" s="87"/>
      <c r="AR765" s="87"/>
      <c r="AS765" s="87"/>
      <c r="AT765" s="87"/>
      <c r="AU765" s="87"/>
    </row>
    <row r="766" spans="3:64" x14ac:dyDescent="0.2">
      <c r="C766" s="10"/>
      <c r="D766" s="10"/>
      <c r="AA766" s="87"/>
      <c r="AB766" s="87"/>
      <c r="AC766" s="87"/>
      <c r="AD766" s="87"/>
      <c r="AE766" s="87"/>
      <c r="AG766" s="112"/>
      <c r="AN766" s="87"/>
      <c r="AO766" s="87"/>
      <c r="AP766" s="87"/>
      <c r="AQ766" s="87"/>
      <c r="AR766" s="87"/>
      <c r="AS766" s="87"/>
      <c r="AT766" s="87"/>
      <c r="AU766" s="87"/>
    </row>
    <row r="767" spans="3:64" x14ac:dyDescent="0.2">
      <c r="C767" s="10"/>
      <c r="D767" s="10"/>
      <c r="AA767" s="87"/>
      <c r="AB767" s="87"/>
      <c r="AC767" s="87"/>
      <c r="AD767" s="87"/>
      <c r="AE767" s="87"/>
      <c r="AG767" s="112"/>
      <c r="AN767" s="87"/>
      <c r="AO767" s="87"/>
      <c r="AP767" s="87"/>
      <c r="AQ767" s="87"/>
      <c r="AR767" s="87"/>
      <c r="AS767" s="87"/>
      <c r="AT767" s="87"/>
      <c r="AU767" s="87"/>
    </row>
    <row r="768" spans="3:64" x14ac:dyDescent="0.2">
      <c r="C768" s="10"/>
      <c r="D768" s="10"/>
      <c r="AA768" s="87"/>
      <c r="AB768" s="87"/>
      <c r="AC768" s="87"/>
      <c r="AD768" s="87"/>
      <c r="AE768" s="87"/>
      <c r="AG768" s="112"/>
      <c r="AN768" s="87"/>
      <c r="AO768" s="87"/>
      <c r="AP768" s="87"/>
      <c r="AQ768" s="87"/>
      <c r="AR768" s="87"/>
      <c r="AS768" s="87"/>
      <c r="AT768" s="87"/>
      <c r="AU768" s="87"/>
      <c r="AV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</row>
    <row r="769" spans="3:64" x14ac:dyDescent="0.2">
      <c r="C769" s="10"/>
      <c r="D769" s="10"/>
      <c r="AA769" s="87"/>
      <c r="AB769" s="87"/>
      <c r="AC769" s="87"/>
      <c r="AD769" s="87"/>
      <c r="AE769" s="87"/>
      <c r="AG769" s="112"/>
      <c r="AN769" s="87"/>
      <c r="AO769" s="87"/>
      <c r="AP769" s="87"/>
      <c r="AQ769" s="87"/>
      <c r="AR769" s="87"/>
      <c r="AS769" s="87"/>
      <c r="AT769" s="87"/>
      <c r="AU769" s="87"/>
    </row>
    <row r="770" spans="3:64" x14ac:dyDescent="0.2">
      <c r="C770" s="10"/>
      <c r="D770" s="10"/>
      <c r="AA770" s="87"/>
      <c r="AB770" s="87"/>
      <c r="AC770" s="87"/>
      <c r="AD770" s="87"/>
      <c r="AE770" s="87"/>
      <c r="AG770" s="112"/>
      <c r="AN770" s="87"/>
      <c r="AO770" s="87"/>
      <c r="AP770" s="87"/>
      <c r="AQ770" s="87"/>
      <c r="AR770" s="87"/>
      <c r="AS770" s="87"/>
      <c r="AT770" s="87"/>
      <c r="AU770" s="87"/>
    </row>
    <row r="771" spans="3:64" x14ac:dyDescent="0.2">
      <c r="C771" s="10"/>
      <c r="D771" s="10"/>
      <c r="AA771" s="87"/>
      <c r="AB771" s="87"/>
      <c r="AC771" s="87"/>
      <c r="AD771" s="87"/>
      <c r="AE771" s="87"/>
      <c r="AG771" s="112"/>
      <c r="AN771" s="87"/>
      <c r="AO771" s="87"/>
      <c r="AP771" s="87"/>
      <c r="AQ771" s="87"/>
      <c r="AR771" s="87"/>
      <c r="AS771" s="87"/>
      <c r="AT771" s="87"/>
      <c r="AU771" s="87"/>
    </row>
    <row r="772" spans="3:64" x14ac:dyDescent="0.2">
      <c r="C772" s="10"/>
      <c r="D772" s="10"/>
      <c r="AA772" s="87"/>
      <c r="AB772" s="87"/>
      <c r="AC772" s="87"/>
      <c r="AD772" s="87"/>
      <c r="AE772" s="87"/>
      <c r="AG772" s="112"/>
      <c r="AN772" s="87"/>
      <c r="AO772" s="87"/>
      <c r="AP772" s="87"/>
      <c r="AQ772" s="87"/>
      <c r="AR772" s="87"/>
      <c r="AS772" s="87"/>
      <c r="AT772" s="87"/>
      <c r="AU772" s="87"/>
    </row>
    <row r="773" spans="3:64" x14ac:dyDescent="0.2">
      <c r="C773" s="10"/>
      <c r="D773" s="10"/>
      <c r="AA773" s="87"/>
      <c r="AB773" s="87"/>
      <c r="AC773" s="87"/>
      <c r="AD773" s="87"/>
      <c r="AE773" s="87"/>
      <c r="AG773" s="112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</row>
    <row r="774" spans="3:64" x14ac:dyDescent="0.2">
      <c r="C774" s="10"/>
      <c r="D774" s="10"/>
      <c r="AA774" s="87"/>
      <c r="AB774" s="87"/>
      <c r="AC774" s="87"/>
      <c r="AD774" s="87"/>
      <c r="AE774" s="87"/>
      <c r="AG774" s="112"/>
      <c r="AN774" s="87"/>
      <c r="AO774" s="87"/>
      <c r="AP774" s="87"/>
      <c r="AQ774" s="87"/>
      <c r="AR774" s="87"/>
      <c r="AS774" s="87"/>
      <c r="AT774" s="87"/>
      <c r="AU774" s="87"/>
    </row>
    <row r="775" spans="3:64" x14ac:dyDescent="0.2">
      <c r="C775" s="10"/>
      <c r="D775" s="10"/>
      <c r="AA775" s="87"/>
      <c r="AB775" s="87"/>
      <c r="AC775" s="87"/>
      <c r="AD775" s="87"/>
      <c r="AE775" s="87"/>
      <c r="AG775" s="112"/>
      <c r="AN775" s="87"/>
      <c r="AO775" s="87"/>
      <c r="AP775" s="87"/>
      <c r="AQ775" s="87"/>
      <c r="AR775" s="87"/>
      <c r="AS775" s="87"/>
      <c r="AT775" s="87"/>
      <c r="AU775" s="87"/>
    </row>
    <row r="776" spans="3:64" x14ac:dyDescent="0.2">
      <c r="C776" s="10"/>
      <c r="D776" s="10"/>
      <c r="AA776" s="87"/>
      <c r="AB776" s="87"/>
      <c r="AC776" s="87"/>
      <c r="AD776" s="87"/>
      <c r="AE776" s="87"/>
      <c r="AG776" s="112"/>
      <c r="AN776" s="87"/>
      <c r="AO776" s="87"/>
      <c r="AP776" s="87"/>
      <c r="AQ776" s="87"/>
      <c r="AR776" s="87"/>
      <c r="AS776" s="87"/>
      <c r="AT776" s="87"/>
      <c r="AU776" s="87"/>
    </row>
    <row r="777" spans="3:64" x14ac:dyDescent="0.2">
      <c r="C777" s="10"/>
      <c r="D777" s="10"/>
      <c r="AA777" s="87"/>
      <c r="AB777" s="87"/>
      <c r="AC777" s="87"/>
      <c r="AD777" s="87"/>
      <c r="AE777" s="87"/>
      <c r="AG777" s="112"/>
      <c r="AN777" s="87"/>
      <c r="AO777" s="87"/>
      <c r="AP777" s="87"/>
      <c r="AQ777" s="87"/>
      <c r="AR777" s="87"/>
      <c r="AS777" s="87"/>
      <c r="AT777" s="87"/>
      <c r="AU777" s="87"/>
    </row>
    <row r="778" spans="3:64" x14ac:dyDescent="0.2">
      <c r="C778" s="10"/>
      <c r="D778" s="10"/>
      <c r="AA778" s="87"/>
      <c r="AB778" s="87"/>
      <c r="AC778" s="87"/>
      <c r="AD778" s="87"/>
      <c r="AE778" s="87"/>
      <c r="AG778" s="112"/>
      <c r="AN778" s="87"/>
      <c r="AO778" s="87"/>
      <c r="AP778" s="87"/>
      <c r="AQ778" s="87"/>
      <c r="AR778" s="87"/>
      <c r="AS778" s="87"/>
      <c r="AT778" s="87"/>
      <c r="AU778" s="87"/>
    </row>
    <row r="779" spans="3:64" x14ac:dyDescent="0.2">
      <c r="C779" s="10"/>
      <c r="D779" s="10"/>
      <c r="AA779" s="87"/>
      <c r="AB779" s="87"/>
      <c r="AC779" s="87"/>
      <c r="AD779" s="87"/>
      <c r="AE779" s="87"/>
      <c r="AG779" s="112"/>
      <c r="AN779" s="87"/>
      <c r="AO779" s="87"/>
      <c r="AP779" s="87"/>
      <c r="AQ779" s="87"/>
      <c r="AR779" s="87"/>
      <c r="AS779" s="87"/>
      <c r="AT779" s="87"/>
      <c r="AU779" s="87"/>
    </row>
    <row r="780" spans="3:64" x14ac:dyDescent="0.2">
      <c r="C780" s="10"/>
      <c r="D780" s="10"/>
      <c r="AA780" s="87"/>
      <c r="AB780" s="87"/>
      <c r="AC780" s="87"/>
      <c r="AD780" s="87"/>
      <c r="AE780" s="87"/>
      <c r="AG780" s="112"/>
      <c r="AN780" s="87"/>
      <c r="AO780" s="87"/>
      <c r="AP780" s="87"/>
      <c r="AQ780" s="87"/>
      <c r="AR780" s="87"/>
      <c r="AS780" s="87"/>
      <c r="AT780" s="87"/>
      <c r="AU780" s="87"/>
    </row>
    <row r="781" spans="3:64" x14ac:dyDescent="0.2">
      <c r="C781" s="10"/>
      <c r="D781" s="10"/>
      <c r="AA781" s="87"/>
      <c r="AB781" s="87"/>
      <c r="AC781" s="87"/>
      <c r="AD781" s="87"/>
      <c r="AE781" s="87"/>
      <c r="AG781" s="112"/>
      <c r="AN781" s="87"/>
      <c r="AO781" s="87"/>
      <c r="AP781" s="87"/>
      <c r="AQ781" s="87"/>
      <c r="AR781" s="87"/>
      <c r="AS781" s="87"/>
      <c r="AT781" s="87"/>
      <c r="AU781" s="87"/>
    </row>
    <row r="782" spans="3:64" x14ac:dyDescent="0.2">
      <c r="C782" s="10"/>
      <c r="D782" s="10"/>
      <c r="AA782" s="87"/>
      <c r="AB782" s="87"/>
      <c r="AC782" s="87"/>
      <c r="AD782" s="87"/>
      <c r="AE782" s="87"/>
      <c r="AG782" s="112"/>
      <c r="AN782" s="87"/>
      <c r="AO782" s="87"/>
      <c r="AP782" s="87"/>
      <c r="AQ782" s="87"/>
      <c r="AR782" s="87"/>
      <c r="AS782" s="87"/>
      <c r="AT782" s="87"/>
      <c r="AU782" s="87"/>
      <c r="AV782" s="87"/>
    </row>
    <row r="783" spans="3:64" x14ac:dyDescent="0.2">
      <c r="C783" s="10"/>
      <c r="D783" s="10"/>
      <c r="AA783" s="87"/>
      <c r="AB783" s="87"/>
      <c r="AC783" s="87"/>
      <c r="AD783" s="87"/>
      <c r="AE783" s="87"/>
      <c r="AG783" s="112"/>
      <c r="AN783" s="87"/>
      <c r="AO783" s="87"/>
      <c r="AP783" s="87"/>
      <c r="AQ783" s="87"/>
      <c r="AR783" s="87"/>
      <c r="AS783" s="87"/>
      <c r="AT783" s="87"/>
      <c r="AU783" s="87"/>
    </row>
    <row r="784" spans="3:64" x14ac:dyDescent="0.2">
      <c r="C784" s="10"/>
      <c r="D784" s="10"/>
      <c r="AA784" s="87"/>
      <c r="AB784" s="87"/>
      <c r="AC784" s="87"/>
      <c r="AD784" s="87"/>
      <c r="AE784" s="87"/>
      <c r="AG784" s="112"/>
      <c r="AN784" s="87"/>
      <c r="AO784" s="87"/>
      <c r="AP784" s="87"/>
      <c r="AQ784" s="87"/>
      <c r="AR784" s="87"/>
      <c r="AS784" s="87"/>
      <c r="AT784" s="87"/>
      <c r="AU784" s="87"/>
    </row>
    <row r="785" spans="3:47" x14ac:dyDescent="0.2">
      <c r="C785" s="10"/>
      <c r="D785" s="10"/>
      <c r="AA785" s="87"/>
      <c r="AB785" s="87"/>
      <c r="AC785" s="87"/>
      <c r="AD785" s="87"/>
      <c r="AE785" s="87"/>
      <c r="AG785" s="112"/>
      <c r="AN785" s="87"/>
      <c r="AO785" s="87"/>
      <c r="AP785" s="87"/>
      <c r="AQ785" s="87"/>
      <c r="AR785" s="87"/>
      <c r="AS785" s="87"/>
      <c r="AT785" s="87"/>
      <c r="AU785" s="87"/>
    </row>
    <row r="786" spans="3:47" x14ac:dyDescent="0.2">
      <c r="C786" s="10"/>
      <c r="D786" s="10"/>
      <c r="AA786" s="87"/>
      <c r="AB786" s="87"/>
      <c r="AC786" s="87"/>
      <c r="AD786" s="87"/>
      <c r="AE786" s="87"/>
      <c r="AG786" s="112"/>
      <c r="AN786" s="87"/>
      <c r="AO786" s="87"/>
      <c r="AP786" s="87"/>
      <c r="AQ786" s="87"/>
      <c r="AR786" s="87"/>
      <c r="AS786" s="87"/>
      <c r="AT786" s="87"/>
      <c r="AU786" s="87"/>
    </row>
    <row r="787" spans="3:47" x14ac:dyDescent="0.2">
      <c r="C787" s="10"/>
      <c r="D787" s="10"/>
      <c r="AA787" s="87"/>
      <c r="AB787" s="87"/>
      <c r="AC787" s="87"/>
      <c r="AD787" s="87"/>
      <c r="AE787" s="87"/>
      <c r="AG787" s="112"/>
      <c r="AN787" s="87"/>
      <c r="AO787" s="87"/>
      <c r="AP787" s="87"/>
      <c r="AQ787" s="87"/>
      <c r="AR787" s="87"/>
      <c r="AS787" s="87"/>
      <c r="AT787" s="87"/>
      <c r="AU787" s="87"/>
    </row>
    <row r="788" spans="3:47" x14ac:dyDescent="0.2">
      <c r="C788" s="10"/>
      <c r="D788" s="10"/>
      <c r="AA788" s="87"/>
      <c r="AB788" s="87"/>
      <c r="AC788" s="87"/>
      <c r="AD788" s="87"/>
      <c r="AE788" s="87"/>
      <c r="AG788" s="112"/>
      <c r="AN788" s="87"/>
      <c r="AO788" s="87"/>
      <c r="AP788" s="87"/>
      <c r="AQ788" s="87"/>
      <c r="AR788" s="87"/>
      <c r="AS788" s="87"/>
      <c r="AT788" s="87"/>
      <c r="AU788" s="87"/>
    </row>
    <row r="789" spans="3:47" x14ac:dyDescent="0.2">
      <c r="C789" s="10"/>
      <c r="D789" s="10"/>
      <c r="AA789" s="87"/>
      <c r="AB789" s="87"/>
      <c r="AC789" s="87"/>
      <c r="AD789" s="87"/>
      <c r="AE789" s="87"/>
      <c r="AG789" s="112"/>
      <c r="AN789" s="87"/>
      <c r="AO789" s="87"/>
      <c r="AP789" s="87"/>
      <c r="AQ789" s="87"/>
      <c r="AR789" s="87"/>
      <c r="AS789" s="87"/>
      <c r="AT789" s="87"/>
      <c r="AU789" s="87"/>
    </row>
    <row r="790" spans="3:47" x14ac:dyDescent="0.2">
      <c r="C790" s="10"/>
      <c r="D790" s="10"/>
      <c r="AA790" s="87"/>
      <c r="AB790" s="87"/>
      <c r="AC790" s="87"/>
      <c r="AD790" s="87"/>
      <c r="AE790" s="87"/>
      <c r="AG790" s="112"/>
      <c r="AN790" s="87"/>
      <c r="AO790" s="87"/>
      <c r="AP790" s="87"/>
      <c r="AQ790" s="87"/>
      <c r="AR790" s="87"/>
      <c r="AS790" s="87"/>
      <c r="AT790" s="87"/>
      <c r="AU790" s="87"/>
    </row>
    <row r="791" spans="3:47" x14ac:dyDescent="0.2">
      <c r="C791" s="10"/>
      <c r="D791" s="10"/>
      <c r="AA791" s="87"/>
      <c r="AB791" s="87"/>
      <c r="AC791" s="87"/>
      <c r="AD791" s="87"/>
      <c r="AE791" s="87"/>
      <c r="AG791" s="112"/>
      <c r="AN791" s="87"/>
      <c r="AO791" s="87"/>
      <c r="AP791" s="87"/>
      <c r="AQ791" s="87"/>
      <c r="AR791" s="87"/>
      <c r="AS791" s="87"/>
      <c r="AT791" s="87"/>
      <c r="AU791" s="87"/>
    </row>
    <row r="792" spans="3:47" x14ac:dyDescent="0.2">
      <c r="C792" s="10"/>
      <c r="D792" s="10"/>
      <c r="AA792" s="87"/>
      <c r="AB792" s="87"/>
      <c r="AC792" s="87"/>
      <c r="AD792" s="87"/>
      <c r="AE792" s="87"/>
      <c r="AG792" s="112"/>
      <c r="AN792" s="87"/>
      <c r="AO792" s="87"/>
      <c r="AP792" s="87"/>
      <c r="AQ792" s="87"/>
      <c r="AR792" s="87"/>
      <c r="AS792" s="87"/>
      <c r="AT792" s="87"/>
      <c r="AU792" s="87"/>
    </row>
    <row r="793" spans="3:47" x14ac:dyDescent="0.2">
      <c r="C793" s="10"/>
      <c r="D793" s="10"/>
      <c r="AA793" s="87"/>
      <c r="AB793" s="87"/>
      <c r="AC793" s="87"/>
      <c r="AD793" s="87"/>
      <c r="AE793" s="87"/>
      <c r="AG793" s="112"/>
      <c r="AN793" s="87"/>
      <c r="AO793" s="87"/>
      <c r="AP793" s="87"/>
      <c r="AQ793" s="87"/>
      <c r="AR793" s="87"/>
      <c r="AS793" s="87"/>
      <c r="AT793" s="87"/>
      <c r="AU793" s="87"/>
    </row>
    <row r="794" spans="3:47" x14ac:dyDescent="0.2">
      <c r="C794" s="10"/>
      <c r="D794" s="10"/>
      <c r="AA794" s="87"/>
      <c r="AB794" s="87"/>
      <c r="AC794" s="87"/>
      <c r="AD794" s="87"/>
      <c r="AE794" s="87"/>
      <c r="AG794" s="112"/>
      <c r="AN794" s="87"/>
      <c r="AO794" s="87"/>
      <c r="AP794" s="87"/>
      <c r="AQ794" s="87"/>
      <c r="AR794" s="87"/>
      <c r="AS794" s="87"/>
      <c r="AT794" s="87"/>
      <c r="AU794" s="87"/>
    </row>
    <row r="795" spans="3:47" x14ac:dyDescent="0.2">
      <c r="C795" s="10"/>
      <c r="D795" s="10"/>
      <c r="AA795" s="87"/>
      <c r="AB795" s="87"/>
      <c r="AC795" s="87"/>
      <c r="AD795" s="87"/>
      <c r="AE795" s="87"/>
      <c r="AG795" s="112"/>
      <c r="AN795" s="87"/>
      <c r="AO795" s="87"/>
      <c r="AP795" s="87"/>
      <c r="AQ795" s="87"/>
      <c r="AR795" s="87"/>
      <c r="AS795" s="87"/>
      <c r="AT795" s="87"/>
      <c r="AU795" s="87"/>
    </row>
    <row r="796" spans="3:47" x14ac:dyDescent="0.2">
      <c r="C796" s="10"/>
      <c r="D796" s="10"/>
      <c r="AA796" s="87"/>
      <c r="AB796" s="87"/>
      <c r="AC796" s="87"/>
      <c r="AD796" s="87"/>
      <c r="AE796" s="87"/>
      <c r="AG796" s="112"/>
      <c r="AN796" s="87"/>
      <c r="AO796" s="87"/>
      <c r="AP796" s="87"/>
      <c r="AQ796" s="87"/>
      <c r="AR796" s="87"/>
      <c r="AS796" s="87"/>
      <c r="AT796" s="87"/>
      <c r="AU796" s="87"/>
    </row>
    <row r="797" spans="3:47" x14ac:dyDescent="0.2">
      <c r="C797" s="10"/>
      <c r="D797" s="10"/>
      <c r="AA797" s="87"/>
      <c r="AB797" s="87"/>
      <c r="AC797" s="87"/>
      <c r="AD797" s="87"/>
      <c r="AE797" s="87"/>
      <c r="AG797" s="112"/>
      <c r="AN797" s="87"/>
      <c r="AO797" s="87"/>
      <c r="AP797" s="87"/>
      <c r="AQ797" s="87"/>
      <c r="AR797" s="87"/>
      <c r="AS797" s="87"/>
      <c r="AT797" s="87"/>
      <c r="AU797" s="87"/>
    </row>
    <row r="798" spans="3:47" x14ac:dyDescent="0.2">
      <c r="C798" s="10"/>
      <c r="D798" s="10"/>
      <c r="AA798" s="87"/>
      <c r="AB798" s="87"/>
      <c r="AC798" s="87"/>
      <c r="AD798" s="87"/>
      <c r="AE798" s="87"/>
      <c r="AG798" s="112"/>
      <c r="AN798" s="87"/>
      <c r="AO798" s="87"/>
      <c r="AP798" s="87"/>
      <c r="AQ798" s="87"/>
      <c r="AR798" s="87"/>
      <c r="AS798" s="87"/>
      <c r="AT798" s="87"/>
      <c r="AU798" s="87"/>
    </row>
    <row r="799" spans="3:47" x14ac:dyDescent="0.2">
      <c r="C799" s="10"/>
      <c r="D799" s="10"/>
      <c r="AA799" s="87"/>
      <c r="AB799" s="87"/>
      <c r="AC799" s="87"/>
      <c r="AD799" s="87"/>
      <c r="AE799" s="87"/>
      <c r="AG799" s="112"/>
      <c r="AN799" s="87"/>
      <c r="AO799" s="87"/>
      <c r="AP799" s="87"/>
      <c r="AQ799" s="87"/>
      <c r="AR799" s="87"/>
      <c r="AS799" s="87"/>
      <c r="AT799" s="87"/>
      <c r="AU799" s="87"/>
    </row>
    <row r="800" spans="3:47" x14ac:dyDescent="0.2">
      <c r="C800" s="10"/>
      <c r="D800" s="10"/>
      <c r="AA800" s="87"/>
      <c r="AB800" s="87"/>
      <c r="AC800" s="87"/>
      <c r="AD800" s="87"/>
      <c r="AE800" s="87"/>
      <c r="AG800" s="112"/>
      <c r="AN800" s="87"/>
      <c r="AO800" s="87"/>
      <c r="AP800" s="87"/>
      <c r="AQ800" s="87"/>
      <c r="AR800" s="87"/>
      <c r="AS800" s="87"/>
      <c r="AT800" s="87"/>
      <c r="AU800" s="87"/>
    </row>
    <row r="801" spans="3:47" x14ac:dyDescent="0.2">
      <c r="C801" s="10"/>
      <c r="D801" s="10"/>
      <c r="AA801" s="87"/>
      <c r="AB801" s="87"/>
      <c r="AC801" s="87"/>
      <c r="AD801" s="87"/>
      <c r="AE801" s="87"/>
      <c r="AG801" s="112"/>
      <c r="AN801" s="87"/>
      <c r="AO801" s="87"/>
      <c r="AP801" s="87"/>
      <c r="AQ801" s="87"/>
      <c r="AR801" s="87"/>
      <c r="AS801" s="87"/>
      <c r="AT801" s="87"/>
      <c r="AU801" s="87"/>
    </row>
    <row r="802" spans="3:47" x14ac:dyDescent="0.2">
      <c r="C802" s="10"/>
      <c r="D802" s="10"/>
      <c r="AA802" s="87"/>
      <c r="AB802" s="87"/>
      <c r="AC802" s="87"/>
      <c r="AD802" s="87"/>
      <c r="AE802" s="87"/>
      <c r="AG802" s="112"/>
      <c r="AN802" s="87"/>
      <c r="AO802" s="87"/>
      <c r="AP802" s="87"/>
      <c r="AQ802" s="87"/>
      <c r="AR802" s="87"/>
      <c r="AS802" s="87"/>
      <c r="AT802" s="87"/>
      <c r="AU802" s="87"/>
    </row>
    <row r="803" spans="3:47" x14ac:dyDescent="0.2">
      <c r="C803" s="10"/>
      <c r="D803" s="10"/>
      <c r="AA803" s="87"/>
      <c r="AB803" s="87"/>
      <c r="AC803" s="87"/>
      <c r="AD803" s="87"/>
      <c r="AE803" s="87"/>
      <c r="AG803" s="112"/>
      <c r="AN803" s="87"/>
      <c r="AO803" s="87"/>
      <c r="AP803" s="87"/>
      <c r="AQ803" s="87"/>
      <c r="AR803" s="87"/>
      <c r="AS803" s="87"/>
      <c r="AT803" s="87"/>
      <c r="AU803" s="87"/>
    </row>
    <row r="804" spans="3:47" x14ac:dyDescent="0.2">
      <c r="C804" s="10"/>
      <c r="D804" s="10"/>
      <c r="AA804" s="87"/>
      <c r="AB804" s="87"/>
      <c r="AC804" s="87"/>
      <c r="AD804" s="87"/>
      <c r="AE804" s="87"/>
      <c r="AG804" s="112"/>
      <c r="AN804" s="87"/>
      <c r="AO804" s="87"/>
      <c r="AP804" s="87"/>
      <c r="AQ804" s="87"/>
      <c r="AR804" s="87"/>
      <c r="AS804" s="87"/>
      <c r="AT804" s="87"/>
      <c r="AU804" s="87"/>
    </row>
    <row r="805" spans="3:47" x14ac:dyDescent="0.2">
      <c r="C805" s="10"/>
      <c r="D805" s="10"/>
      <c r="AA805" s="87"/>
      <c r="AB805" s="87"/>
      <c r="AC805" s="87"/>
      <c r="AD805" s="87"/>
      <c r="AE805" s="87"/>
      <c r="AG805" s="112"/>
      <c r="AN805" s="87"/>
      <c r="AO805" s="87"/>
      <c r="AP805" s="87"/>
      <c r="AQ805" s="87"/>
      <c r="AR805" s="87"/>
      <c r="AS805" s="87"/>
      <c r="AT805" s="87"/>
      <c r="AU805" s="87"/>
    </row>
    <row r="806" spans="3:47" x14ac:dyDescent="0.2">
      <c r="C806" s="10"/>
      <c r="D806" s="10"/>
      <c r="AA806" s="87"/>
      <c r="AB806" s="87"/>
      <c r="AC806" s="87"/>
      <c r="AD806" s="87"/>
      <c r="AE806" s="87"/>
      <c r="AG806" s="112"/>
      <c r="AN806" s="87"/>
      <c r="AO806" s="87"/>
      <c r="AP806" s="87"/>
      <c r="AQ806" s="87"/>
      <c r="AR806" s="87"/>
      <c r="AS806" s="87"/>
      <c r="AT806" s="87"/>
      <c r="AU806" s="87"/>
    </row>
    <row r="807" spans="3:47" x14ac:dyDescent="0.2">
      <c r="C807" s="10"/>
      <c r="D807" s="10"/>
      <c r="AA807" s="87"/>
      <c r="AB807" s="87"/>
      <c r="AC807" s="87"/>
      <c r="AD807" s="87"/>
      <c r="AE807" s="87"/>
      <c r="AG807" s="112"/>
      <c r="AN807" s="87"/>
      <c r="AO807" s="87"/>
      <c r="AP807" s="87"/>
      <c r="AQ807" s="87"/>
      <c r="AR807" s="87"/>
      <c r="AS807" s="87"/>
      <c r="AT807" s="87"/>
      <c r="AU807" s="87"/>
    </row>
    <row r="808" spans="3:47" x14ac:dyDescent="0.2">
      <c r="C808" s="10"/>
      <c r="D808" s="10"/>
      <c r="AA808" s="87"/>
      <c r="AB808" s="87"/>
      <c r="AC808" s="87"/>
      <c r="AD808" s="87"/>
      <c r="AE808" s="87"/>
      <c r="AG808" s="112"/>
      <c r="AN808" s="87"/>
      <c r="AO808" s="87"/>
      <c r="AP808" s="87"/>
      <c r="AQ808" s="87"/>
      <c r="AR808" s="87"/>
      <c r="AS808" s="87"/>
      <c r="AT808" s="87"/>
      <c r="AU808" s="87"/>
    </row>
    <row r="809" spans="3:47" x14ac:dyDescent="0.2">
      <c r="C809" s="10"/>
      <c r="D809" s="10"/>
      <c r="AA809" s="87"/>
      <c r="AB809" s="87"/>
      <c r="AC809" s="87"/>
      <c r="AD809" s="87"/>
      <c r="AE809" s="87"/>
      <c r="AG809" s="112"/>
      <c r="AN809" s="87"/>
      <c r="AO809" s="87"/>
      <c r="AP809" s="87"/>
      <c r="AQ809" s="87"/>
      <c r="AR809" s="87"/>
      <c r="AS809" s="87"/>
      <c r="AT809" s="87"/>
      <c r="AU809" s="87"/>
    </row>
    <row r="810" spans="3:47" x14ac:dyDescent="0.2">
      <c r="C810" s="10"/>
      <c r="D810" s="10"/>
      <c r="AA810" s="87"/>
      <c r="AB810" s="87"/>
      <c r="AC810" s="87"/>
      <c r="AD810" s="87"/>
      <c r="AE810" s="87"/>
      <c r="AG810" s="112"/>
      <c r="AN810" s="87"/>
      <c r="AO810" s="87"/>
      <c r="AP810" s="87"/>
      <c r="AQ810" s="87"/>
      <c r="AR810" s="87"/>
      <c r="AS810" s="87"/>
      <c r="AT810" s="87"/>
      <c r="AU810" s="87"/>
    </row>
    <row r="811" spans="3:47" x14ac:dyDescent="0.2">
      <c r="C811" s="10"/>
      <c r="D811" s="10"/>
      <c r="AA811" s="87"/>
      <c r="AB811" s="87"/>
      <c r="AC811" s="87"/>
      <c r="AD811" s="87"/>
      <c r="AE811" s="87"/>
      <c r="AG811" s="112"/>
      <c r="AN811" s="87"/>
      <c r="AO811" s="87"/>
      <c r="AP811" s="87"/>
      <c r="AQ811" s="87"/>
      <c r="AR811" s="87"/>
      <c r="AS811" s="87"/>
      <c r="AT811" s="87"/>
      <c r="AU811" s="87"/>
    </row>
    <row r="812" spans="3:47" x14ac:dyDescent="0.2">
      <c r="C812" s="10"/>
      <c r="D812" s="10"/>
      <c r="AA812" s="87"/>
      <c r="AB812" s="87"/>
      <c r="AC812" s="87"/>
      <c r="AD812" s="87"/>
      <c r="AE812" s="87"/>
      <c r="AG812" s="112"/>
      <c r="AN812" s="87"/>
      <c r="AO812" s="87"/>
      <c r="AP812" s="87"/>
      <c r="AQ812" s="87"/>
      <c r="AR812" s="87"/>
      <c r="AS812" s="87"/>
      <c r="AT812" s="87"/>
      <c r="AU812" s="87"/>
    </row>
    <row r="813" spans="3:47" x14ac:dyDescent="0.2">
      <c r="C813" s="10"/>
      <c r="D813" s="10"/>
      <c r="AA813" s="87"/>
      <c r="AB813" s="87"/>
      <c r="AC813" s="87"/>
      <c r="AD813" s="87"/>
      <c r="AE813" s="87"/>
      <c r="AG813" s="112"/>
      <c r="AN813" s="87"/>
      <c r="AO813" s="87"/>
      <c r="AP813" s="87"/>
      <c r="AQ813" s="87"/>
      <c r="AR813" s="87"/>
      <c r="AS813" s="87"/>
      <c r="AT813" s="87"/>
      <c r="AU813" s="87"/>
    </row>
    <row r="814" spans="3:47" x14ac:dyDescent="0.2">
      <c r="C814" s="10"/>
      <c r="D814" s="10"/>
      <c r="AA814" s="87"/>
      <c r="AB814" s="87"/>
      <c r="AC814" s="87"/>
      <c r="AD814" s="87"/>
      <c r="AE814" s="87"/>
      <c r="AG814" s="112"/>
      <c r="AN814" s="87"/>
      <c r="AO814" s="87"/>
      <c r="AP814" s="87"/>
      <c r="AQ814" s="87"/>
      <c r="AR814" s="87"/>
      <c r="AS814" s="87"/>
      <c r="AT814" s="87"/>
      <c r="AU814" s="87"/>
    </row>
    <row r="815" spans="3:47" x14ac:dyDescent="0.2">
      <c r="C815" s="10"/>
      <c r="D815" s="10"/>
      <c r="AA815" s="87"/>
      <c r="AB815" s="87"/>
      <c r="AC815" s="87"/>
      <c r="AD815" s="87"/>
      <c r="AE815" s="87"/>
      <c r="AG815" s="112"/>
      <c r="AN815" s="87"/>
      <c r="AO815" s="87"/>
      <c r="AP815" s="87"/>
      <c r="AQ815" s="87"/>
      <c r="AR815" s="87"/>
      <c r="AS815" s="87"/>
      <c r="AT815" s="87"/>
      <c r="AU815" s="87"/>
    </row>
    <row r="816" spans="3:47" x14ac:dyDescent="0.2">
      <c r="C816" s="10"/>
      <c r="D816" s="10"/>
      <c r="AA816" s="87"/>
      <c r="AB816" s="87"/>
      <c r="AC816" s="87"/>
      <c r="AD816" s="87"/>
      <c r="AE816" s="87"/>
      <c r="AG816" s="112"/>
      <c r="AN816" s="87"/>
      <c r="AO816" s="87"/>
      <c r="AP816" s="87"/>
      <c r="AQ816" s="87"/>
      <c r="AR816" s="87"/>
      <c r="AS816" s="87"/>
      <c r="AT816" s="87"/>
      <c r="AU816" s="87"/>
    </row>
    <row r="817" spans="3:64" x14ac:dyDescent="0.2">
      <c r="C817" s="10"/>
      <c r="D817" s="10"/>
      <c r="AA817" s="87"/>
      <c r="AB817" s="87"/>
      <c r="AC817" s="87"/>
      <c r="AD817" s="87"/>
      <c r="AE817" s="87"/>
      <c r="AG817" s="112"/>
      <c r="AN817" s="87"/>
      <c r="AO817" s="87"/>
      <c r="AP817" s="87"/>
      <c r="AQ817" s="87"/>
      <c r="AR817" s="87"/>
      <c r="AS817" s="87"/>
      <c r="AT817" s="87"/>
      <c r="AU817" s="87"/>
    </row>
    <row r="818" spans="3:64" x14ac:dyDescent="0.2">
      <c r="C818" s="10"/>
      <c r="D818" s="10"/>
      <c r="AA818" s="87"/>
      <c r="AB818" s="87"/>
      <c r="AC818" s="87"/>
      <c r="AD818" s="87"/>
      <c r="AE818" s="87"/>
      <c r="AG818" s="112"/>
      <c r="AN818" s="87"/>
      <c r="AO818" s="87"/>
      <c r="AP818" s="87"/>
      <c r="AQ818" s="87"/>
      <c r="AR818" s="87"/>
      <c r="AS818" s="87"/>
      <c r="AT818" s="87"/>
      <c r="AU818" s="87"/>
    </row>
    <row r="819" spans="3:64" x14ac:dyDescent="0.2">
      <c r="C819" s="10"/>
      <c r="D819" s="10"/>
      <c r="AA819" s="87"/>
      <c r="AB819" s="87"/>
      <c r="AC819" s="87"/>
      <c r="AD819" s="87"/>
      <c r="AE819" s="87"/>
      <c r="AG819" s="112"/>
      <c r="AN819" s="87"/>
      <c r="AO819" s="87"/>
      <c r="AP819" s="87"/>
      <c r="AQ819" s="87"/>
      <c r="AR819" s="87"/>
      <c r="AS819" s="87"/>
      <c r="AT819" s="87"/>
      <c r="AU819" s="87"/>
    </row>
    <row r="820" spans="3:64" x14ac:dyDescent="0.2">
      <c r="C820" s="10"/>
      <c r="D820" s="10"/>
      <c r="AA820" s="87"/>
      <c r="AB820" s="87"/>
      <c r="AC820" s="87"/>
      <c r="AD820" s="87"/>
      <c r="AE820" s="87"/>
      <c r="AG820" s="112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</row>
    <row r="821" spans="3:64" x14ac:dyDescent="0.2">
      <c r="C821" s="10"/>
      <c r="D821" s="10"/>
      <c r="AA821" s="87"/>
      <c r="AB821" s="87"/>
      <c r="AC821" s="87"/>
      <c r="AD821" s="87"/>
      <c r="AE821" s="87"/>
      <c r="AG821" s="112"/>
      <c r="AN821" s="87"/>
      <c r="AO821" s="87"/>
      <c r="AP821" s="87"/>
      <c r="AQ821" s="87"/>
      <c r="AR821" s="87"/>
      <c r="AS821" s="87"/>
      <c r="AT821" s="87"/>
      <c r="AU821" s="87"/>
      <c r="AV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</row>
    <row r="822" spans="3:64" x14ac:dyDescent="0.2">
      <c r="C822" s="10"/>
      <c r="D822" s="10"/>
      <c r="AA822" s="87"/>
      <c r="AB822" s="87"/>
      <c r="AC822" s="87"/>
      <c r="AD822" s="87"/>
      <c r="AE822" s="87"/>
      <c r="AG822" s="112"/>
      <c r="AN822" s="87"/>
      <c r="AO822" s="87"/>
      <c r="AP822" s="87"/>
      <c r="AQ822" s="87"/>
      <c r="AR822" s="87"/>
      <c r="AS822" s="87"/>
      <c r="AT822" s="87"/>
      <c r="AU822" s="87"/>
    </row>
    <row r="823" spans="3:64" x14ac:dyDescent="0.2">
      <c r="C823" s="10"/>
      <c r="D823" s="10"/>
      <c r="AA823" s="87"/>
      <c r="AB823" s="87"/>
      <c r="AC823" s="87"/>
      <c r="AD823" s="87"/>
      <c r="AE823" s="87"/>
      <c r="AG823" s="112"/>
      <c r="AN823" s="87"/>
      <c r="AO823" s="87"/>
      <c r="AP823" s="87"/>
      <c r="AQ823" s="87"/>
      <c r="AR823" s="87"/>
      <c r="AS823" s="87"/>
      <c r="AT823" s="87"/>
      <c r="AU823" s="87"/>
    </row>
    <row r="824" spans="3:64" x14ac:dyDescent="0.2">
      <c r="C824" s="10"/>
      <c r="D824" s="10"/>
      <c r="AA824" s="87"/>
      <c r="AB824" s="87"/>
      <c r="AC824" s="87"/>
      <c r="AD824" s="87"/>
      <c r="AE824" s="87"/>
      <c r="AG824" s="112"/>
      <c r="AN824" s="87"/>
      <c r="AO824" s="87"/>
      <c r="AP824" s="87"/>
      <c r="AQ824" s="87"/>
      <c r="AR824" s="87"/>
      <c r="AS824" s="87"/>
      <c r="AT824" s="87"/>
      <c r="AU824" s="87"/>
    </row>
    <row r="825" spans="3:64" x14ac:dyDescent="0.2">
      <c r="C825" s="10"/>
      <c r="D825" s="10"/>
      <c r="AA825" s="87"/>
      <c r="AB825" s="87"/>
      <c r="AC825" s="87"/>
      <c r="AD825" s="87"/>
      <c r="AE825" s="87"/>
      <c r="AG825" s="112"/>
      <c r="AN825" s="87"/>
      <c r="AO825" s="87"/>
      <c r="AP825" s="87"/>
      <c r="AQ825" s="87"/>
      <c r="AR825" s="87"/>
      <c r="AS825" s="87"/>
      <c r="AT825" s="87"/>
      <c r="AU825" s="87"/>
    </row>
    <row r="826" spans="3:64" x14ac:dyDescent="0.2">
      <c r="C826" s="10"/>
      <c r="D826" s="10"/>
      <c r="AA826" s="87"/>
      <c r="AB826" s="87"/>
      <c r="AC826" s="87"/>
      <c r="AD826" s="87"/>
      <c r="AE826" s="87"/>
      <c r="AG826" s="112"/>
      <c r="AN826" s="87"/>
      <c r="AO826" s="87"/>
      <c r="AP826" s="87"/>
      <c r="AQ826" s="87"/>
      <c r="AR826" s="87"/>
      <c r="AS826" s="87"/>
      <c r="AT826" s="87"/>
      <c r="AU826" s="87"/>
    </row>
    <row r="827" spans="3:64" x14ac:dyDescent="0.2">
      <c r="C827" s="10"/>
      <c r="D827" s="10"/>
      <c r="AA827" s="87"/>
      <c r="AB827" s="87"/>
      <c r="AC827" s="87"/>
      <c r="AD827" s="87"/>
      <c r="AE827" s="87"/>
      <c r="AG827" s="112"/>
      <c r="AN827" s="87"/>
      <c r="AO827" s="87"/>
      <c r="AP827" s="87"/>
      <c r="AQ827" s="87"/>
      <c r="AR827" s="87"/>
      <c r="AS827" s="87"/>
      <c r="AT827" s="87"/>
      <c r="AU827" s="87"/>
    </row>
    <row r="828" spans="3:64" x14ac:dyDescent="0.2">
      <c r="C828" s="10"/>
      <c r="D828" s="10"/>
      <c r="AA828" s="87"/>
      <c r="AB828" s="87"/>
      <c r="AC828" s="87"/>
      <c r="AD828" s="87"/>
      <c r="AE828" s="87"/>
      <c r="AG828" s="112"/>
      <c r="AN828" s="87"/>
      <c r="AO828" s="87"/>
      <c r="AP828" s="87"/>
      <c r="AQ828" s="87"/>
      <c r="AR828" s="87"/>
      <c r="AS828" s="87"/>
      <c r="AT828" s="87"/>
      <c r="AU828" s="87"/>
    </row>
    <row r="829" spans="3:64" x14ac:dyDescent="0.2">
      <c r="C829" s="10"/>
      <c r="D829" s="10"/>
      <c r="AA829" s="87"/>
      <c r="AB829" s="87"/>
      <c r="AC829" s="87"/>
      <c r="AD829" s="87"/>
      <c r="AE829" s="87"/>
      <c r="AG829" s="112"/>
      <c r="AN829" s="87"/>
      <c r="AO829" s="87"/>
      <c r="AP829" s="87"/>
      <c r="AQ829" s="87"/>
      <c r="AR829" s="87"/>
      <c r="AS829" s="87"/>
      <c r="AT829" s="87"/>
      <c r="AU829" s="87"/>
    </row>
    <row r="830" spans="3:64" x14ac:dyDescent="0.2">
      <c r="C830" s="10"/>
      <c r="D830" s="10"/>
      <c r="AA830" s="87"/>
      <c r="AB830" s="87"/>
      <c r="AC830" s="87"/>
      <c r="AD830" s="87"/>
      <c r="AE830" s="87"/>
      <c r="AG830" s="112"/>
      <c r="AN830" s="87"/>
      <c r="AO830" s="87"/>
      <c r="AP830" s="87"/>
      <c r="AQ830" s="87"/>
      <c r="AR830" s="87"/>
      <c r="AS830" s="87"/>
      <c r="AT830" s="87"/>
      <c r="AU830" s="87"/>
    </row>
    <row r="831" spans="3:64" x14ac:dyDescent="0.2">
      <c r="C831" s="10"/>
      <c r="D831" s="10"/>
      <c r="AA831" s="87"/>
      <c r="AB831" s="87"/>
      <c r="AC831" s="87"/>
      <c r="AD831" s="87"/>
      <c r="AE831" s="87"/>
      <c r="AG831" s="112"/>
      <c r="AN831" s="87"/>
      <c r="AO831" s="87"/>
      <c r="AP831" s="87"/>
      <c r="AQ831" s="87"/>
      <c r="AR831" s="87"/>
      <c r="AS831" s="87"/>
      <c r="AT831" s="87"/>
      <c r="AU831" s="87"/>
    </row>
    <row r="832" spans="3:64" x14ac:dyDescent="0.2">
      <c r="C832" s="10"/>
      <c r="D832" s="10"/>
      <c r="AA832" s="87"/>
      <c r="AB832" s="87"/>
      <c r="AC832" s="87"/>
      <c r="AD832" s="87"/>
      <c r="AE832" s="87"/>
      <c r="AG832" s="112"/>
      <c r="AN832" s="87"/>
      <c r="AO832" s="87"/>
      <c r="AP832" s="87"/>
      <c r="AQ832" s="87"/>
      <c r="AR832" s="87"/>
      <c r="AS832" s="87"/>
      <c r="AT832" s="87"/>
      <c r="AU832" s="87"/>
      <c r="AV832" s="87"/>
      <c r="AX832" s="87"/>
    </row>
    <row r="833" spans="3:47" x14ac:dyDescent="0.2">
      <c r="C833" s="10"/>
      <c r="D833" s="10"/>
      <c r="AA833" s="87"/>
      <c r="AB833" s="87"/>
      <c r="AC833" s="87"/>
      <c r="AD833" s="87"/>
      <c r="AE833" s="87"/>
      <c r="AG833" s="112"/>
      <c r="AN833" s="87"/>
      <c r="AO833" s="87"/>
      <c r="AP833" s="87"/>
      <c r="AQ833" s="87"/>
      <c r="AR833" s="87"/>
      <c r="AS833" s="87"/>
      <c r="AT833" s="87"/>
      <c r="AU833" s="87"/>
    </row>
    <row r="834" spans="3:47" x14ac:dyDescent="0.2">
      <c r="C834" s="10"/>
      <c r="D834" s="10"/>
      <c r="AA834" s="87"/>
      <c r="AB834" s="87"/>
      <c r="AC834" s="87"/>
      <c r="AD834" s="87"/>
      <c r="AE834" s="87"/>
      <c r="AG834" s="112"/>
      <c r="AN834" s="87"/>
      <c r="AO834" s="87"/>
      <c r="AP834" s="87"/>
      <c r="AQ834" s="87"/>
      <c r="AR834" s="87"/>
      <c r="AS834" s="87"/>
      <c r="AT834" s="87"/>
      <c r="AU834" s="87"/>
    </row>
    <row r="835" spans="3:47" x14ac:dyDescent="0.2">
      <c r="C835" s="10"/>
      <c r="D835" s="10"/>
      <c r="AA835" s="87"/>
      <c r="AB835" s="87"/>
      <c r="AC835" s="87"/>
      <c r="AD835" s="87"/>
      <c r="AE835" s="87"/>
      <c r="AG835" s="112"/>
      <c r="AN835" s="87"/>
      <c r="AO835" s="87"/>
      <c r="AP835" s="87"/>
      <c r="AQ835" s="87"/>
      <c r="AR835" s="87"/>
      <c r="AS835" s="87"/>
      <c r="AT835" s="87"/>
      <c r="AU835" s="87"/>
    </row>
    <row r="836" spans="3:47" x14ac:dyDescent="0.2">
      <c r="C836" s="10"/>
      <c r="D836" s="10"/>
      <c r="AA836" s="87"/>
      <c r="AB836" s="87"/>
      <c r="AC836" s="87"/>
      <c r="AD836" s="87"/>
      <c r="AE836" s="87"/>
      <c r="AG836" s="112"/>
      <c r="AN836" s="87"/>
      <c r="AO836" s="87"/>
      <c r="AP836" s="87"/>
      <c r="AQ836" s="87"/>
      <c r="AR836" s="87"/>
      <c r="AS836" s="87"/>
      <c r="AT836" s="87"/>
      <c r="AU836" s="87"/>
    </row>
    <row r="837" spans="3:47" x14ac:dyDescent="0.2">
      <c r="C837" s="10"/>
      <c r="D837" s="10"/>
      <c r="AA837" s="87"/>
      <c r="AB837" s="87"/>
      <c r="AC837" s="87"/>
      <c r="AD837" s="87"/>
      <c r="AE837" s="87"/>
      <c r="AG837" s="112"/>
      <c r="AN837" s="87"/>
      <c r="AO837" s="87"/>
      <c r="AP837" s="87"/>
      <c r="AQ837" s="87"/>
      <c r="AR837" s="87"/>
      <c r="AS837" s="87"/>
      <c r="AT837" s="87"/>
      <c r="AU837" s="87"/>
    </row>
    <row r="838" spans="3:47" x14ac:dyDescent="0.2">
      <c r="C838" s="10"/>
      <c r="D838" s="10"/>
      <c r="AA838" s="87"/>
      <c r="AB838" s="87"/>
      <c r="AC838" s="87"/>
      <c r="AD838" s="87"/>
      <c r="AE838" s="87"/>
      <c r="AG838" s="112"/>
      <c r="AN838" s="87"/>
      <c r="AO838" s="87"/>
      <c r="AP838" s="87"/>
      <c r="AQ838" s="87"/>
      <c r="AR838" s="87"/>
      <c r="AS838" s="87"/>
      <c r="AT838" s="87"/>
      <c r="AU838" s="87"/>
    </row>
    <row r="839" spans="3:47" x14ac:dyDescent="0.2">
      <c r="C839" s="10"/>
      <c r="D839" s="10"/>
      <c r="AA839" s="87"/>
      <c r="AB839" s="87"/>
      <c r="AC839" s="87"/>
      <c r="AD839" s="87"/>
      <c r="AE839" s="87"/>
      <c r="AG839" s="112"/>
      <c r="AN839" s="87"/>
      <c r="AO839" s="87"/>
      <c r="AP839" s="87"/>
      <c r="AQ839" s="87"/>
      <c r="AR839" s="87"/>
      <c r="AS839" s="87"/>
      <c r="AT839" s="87"/>
      <c r="AU839" s="87"/>
    </row>
    <row r="840" spans="3:47" x14ac:dyDescent="0.2">
      <c r="C840" s="10"/>
      <c r="D840" s="10"/>
      <c r="AA840" s="87"/>
      <c r="AB840" s="87"/>
      <c r="AC840" s="87"/>
      <c r="AD840" s="87"/>
      <c r="AE840" s="87"/>
      <c r="AG840" s="112"/>
      <c r="AN840" s="87"/>
      <c r="AO840" s="87"/>
      <c r="AP840" s="87"/>
      <c r="AQ840" s="87"/>
      <c r="AR840" s="87"/>
      <c r="AS840" s="87"/>
      <c r="AT840" s="87"/>
      <c r="AU840" s="87"/>
    </row>
    <row r="841" spans="3:47" x14ac:dyDescent="0.2">
      <c r="C841" s="10"/>
      <c r="D841" s="10"/>
      <c r="AA841" s="87"/>
      <c r="AB841" s="87"/>
      <c r="AC841" s="87"/>
      <c r="AD841" s="87"/>
      <c r="AE841" s="87"/>
      <c r="AG841" s="112"/>
      <c r="AN841" s="87"/>
      <c r="AO841" s="87"/>
      <c r="AP841" s="87"/>
      <c r="AQ841" s="87"/>
      <c r="AR841" s="87"/>
      <c r="AS841" s="87"/>
      <c r="AT841" s="87"/>
      <c r="AU841" s="87"/>
    </row>
    <row r="842" spans="3:47" x14ac:dyDescent="0.2">
      <c r="C842" s="10"/>
      <c r="D842" s="10"/>
      <c r="AA842" s="87"/>
      <c r="AB842" s="87"/>
      <c r="AC842" s="87"/>
      <c r="AD842" s="87"/>
      <c r="AE842" s="87"/>
      <c r="AG842" s="112"/>
      <c r="AN842" s="87"/>
      <c r="AO842" s="87"/>
      <c r="AP842" s="87"/>
      <c r="AQ842" s="87"/>
      <c r="AR842" s="87"/>
      <c r="AS842" s="87"/>
      <c r="AT842" s="87"/>
      <c r="AU842" s="87"/>
    </row>
    <row r="843" spans="3:47" x14ac:dyDescent="0.2">
      <c r="C843" s="10"/>
      <c r="D843" s="10"/>
      <c r="AA843" s="87"/>
      <c r="AB843" s="87"/>
      <c r="AC843" s="87"/>
      <c r="AD843" s="87"/>
      <c r="AE843" s="87"/>
      <c r="AG843" s="112"/>
      <c r="AN843" s="87"/>
      <c r="AO843" s="87"/>
      <c r="AP843" s="87"/>
      <c r="AQ843" s="87"/>
      <c r="AR843" s="87"/>
      <c r="AS843" s="87"/>
      <c r="AT843" s="87"/>
      <c r="AU843" s="87"/>
    </row>
    <row r="844" spans="3:47" x14ac:dyDescent="0.2">
      <c r="C844" s="10"/>
      <c r="D844" s="10"/>
      <c r="AA844" s="87"/>
      <c r="AB844" s="87"/>
      <c r="AC844" s="87"/>
      <c r="AD844" s="87"/>
      <c r="AE844" s="87"/>
      <c r="AG844" s="112"/>
      <c r="AN844" s="87"/>
      <c r="AO844" s="87"/>
      <c r="AP844" s="87"/>
      <c r="AQ844" s="87"/>
      <c r="AR844" s="87"/>
      <c r="AS844" s="87"/>
      <c r="AT844" s="87"/>
      <c r="AU844" s="87"/>
    </row>
    <row r="845" spans="3:47" x14ac:dyDescent="0.2">
      <c r="C845" s="10"/>
      <c r="D845" s="10"/>
      <c r="AA845" s="87"/>
      <c r="AB845" s="87"/>
      <c r="AC845" s="87"/>
      <c r="AD845" s="87"/>
      <c r="AE845" s="87"/>
      <c r="AG845" s="112"/>
      <c r="AN845" s="87"/>
      <c r="AO845" s="87"/>
      <c r="AP845" s="87"/>
      <c r="AQ845" s="87"/>
      <c r="AR845" s="87"/>
      <c r="AS845" s="87"/>
      <c r="AT845" s="87"/>
      <c r="AU845" s="87"/>
    </row>
    <row r="846" spans="3:47" x14ac:dyDescent="0.2">
      <c r="C846" s="10"/>
      <c r="D846" s="10"/>
      <c r="AA846" s="87"/>
      <c r="AB846" s="87"/>
      <c r="AC846" s="87"/>
      <c r="AD846" s="87"/>
      <c r="AE846" s="87"/>
      <c r="AG846" s="112"/>
      <c r="AN846" s="87"/>
      <c r="AO846" s="87"/>
      <c r="AP846" s="87"/>
      <c r="AQ846" s="87"/>
      <c r="AR846" s="87"/>
      <c r="AS846" s="87"/>
      <c r="AT846" s="87"/>
      <c r="AU846" s="87"/>
    </row>
    <row r="847" spans="3:47" x14ac:dyDescent="0.2">
      <c r="C847" s="10"/>
      <c r="D847" s="10"/>
      <c r="AA847" s="87"/>
      <c r="AB847" s="87"/>
      <c r="AC847" s="87"/>
      <c r="AD847" s="87"/>
      <c r="AE847" s="87"/>
      <c r="AG847" s="112"/>
      <c r="AN847" s="87"/>
      <c r="AO847" s="87"/>
      <c r="AP847" s="87"/>
      <c r="AQ847" s="87"/>
      <c r="AR847" s="87"/>
      <c r="AS847" s="87"/>
      <c r="AT847" s="87"/>
      <c r="AU847" s="87"/>
    </row>
    <row r="848" spans="3:47" x14ac:dyDescent="0.2">
      <c r="C848" s="10"/>
      <c r="D848" s="10"/>
      <c r="AA848" s="87"/>
      <c r="AB848" s="87"/>
      <c r="AC848" s="87"/>
      <c r="AD848" s="87"/>
      <c r="AE848" s="87"/>
      <c r="AG848" s="112"/>
      <c r="AN848" s="87"/>
      <c r="AO848" s="87"/>
      <c r="AP848" s="87"/>
      <c r="AQ848" s="87"/>
      <c r="AR848" s="87"/>
      <c r="AS848" s="87"/>
      <c r="AT848" s="87"/>
      <c r="AU848" s="87"/>
    </row>
    <row r="849" spans="3:47" x14ac:dyDescent="0.2">
      <c r="C849" s="10"/>
      <c r="D849" s="10"/>
      <c r="AA849" s="87"/>
      <c r="AB849" s="87"/>
      <c r="AC849" s="87"/>
      <c r="AD849" s="87"/>
      <c r="AE849" s="87"/>
      <c r="AG849" s="112"/>
      <c r="AN849" s="87"/>
      <c r="AO849" s="87"/>
      <c r="AP849" s="87"/>
      <c r="AQ849" s="87"/>
      <c r="AR849" s="87"/>
      <c r="AS849" s="87"/>
      <c r="AT849" s="87"/>
      <c r="AU849" s="87"/>
    </row>
    <row r="850" spans="3:47" x14ac:dyDescent="0.2">
      <c r="C850" s="10"/>
      <c r="D850" s="10"/>
      <c r="AA850" s="87"/>
      <c r="AB850" s="87"/>
      <c r="AC850" s="87"/>
      <c r="AD850" s="87"/>
      <c r="AE850" s="87"/>
      <c r="AG850" s="112"/>
      <c r="AN850" s="87"/>
      <c r="AO850" s="87"/>
      <c r="AP850" s="87"/>
      <c r="AQ850" s="87"/>
      <c r="AR850" s="87"/>
      <c r="AS850" s="87"/>
      <c r="AT850" s="87"/>
      <c r="AU850" s="87"/>
    </row>
    <row r="851" spans="3:47" x14ac:dyDescent="0.2">
      <c r="C851" s="10"/>
      <c r="D851" s="10"/>
      <c r="AA851" s="87"/>
      <c r="AB851" s="87"/>
      <c r="AC851" s="87"/>
      <c r="AD851" s="87"/>
      <c r="AE851" s="87"/>
      <c r="AG851" s="112"/>
      <c r="AN851" s="87"/>
      <c r="AO851" s="87"/>
      <c r="AP851" s="87"/>
      <c r="AQ851" s="87"/>
      <c r="AR851" s="87"/>
      <c r="AS851" s="87"/>
      <c r="AT851" s="87"/>
      <c r="AU851" s="87"/>
    </row>
    <row r="852" spans="3:47" x14ac:dyDescent="0.2">
      <c r="C852" s="10"/>
      <c r="D852" s="10"/>
      <c r="AA852" s="87"/>
      <c r="AB852" s="87"/>
      <c r="AC852" s="87"/>
      <c r="AD852" s="87"/>
      <c r="AE852" s="87"/>
      <c r="AG852" s="112"/>
      <c r="AN852" s="87"/>
      <c r="AO852" s="87"/>
      <c r="AP852" s="87"/>
      <c r="AQ852" s="87"/>
      <c r="AR852" s="87"/>
      <c r="AS852" s="87"/>
      <c r="AT852" s="87"/>
      <c r="AU852" s="87"/>
    </row>
    <row r="853" spans="3:47" x14ac:dyDescent="0.2">
      <c r="C853" s="10"/>
      <c r="D853" s="10"/>
      <c r="AA853" s="87"/>
      <c r="AB853" s="87"/>
      <c r="AC853" s="87"/>
      <c r="AD853" s="87"/>
      <c r="AE853" s="87"/>
      <c r="AG853" s="112"/>
      <c r="AN853" s="87"/>
      <c r="AO853" s="87"/>
      <c r="AP853" s="87"/>
      <c r="AQ853" s="87"/>
      <c r="AR853" s="87"/>
      <c r="AS853" s="87"/>
      <c r="AT853" s="87"/>
      <c r="AU853" s="87"/>
    </row>
    <row r="854" spans="3:47" x14ac:dyDescent="0.2">
      <c r="C854" s="10"/>
      <c r="D854" s="10"/>
      <c r="AA854" s="87"/>
      <c r="AB854" s="87"/>
      <c r="AC854" s="87"/>
      <c r="AD854" s="87"/>
      <c r="AE854" s="87"/>
      <c r="AG854" s="112"/>
      <c r="AN854" s="87"/>
      <c r="AO854" s="87"/>
      <c r="AP854" s="87"/>
      <c r="AQ854" s="87"/>
      <c r="AR854" s="87"/>
      <c r="AS854" s="87"/>
      <c r="AT854" s="87"/>
      <c r="AU854" s="87"/>
    </row>
    <row r="855" spans="3:47" x14ac:dyDescent="0.2">
      <c r="C855" s="10"/>
      <c r="D855" s="10"/>
      <c r="AA855" s="87"/>
      <c r="AB855" s="87"/>
      <c r="AC855" s="87"/>
      <c r="AD855" s="87"/>
      <c r="AE855" s="87"/>
      <c r="AG855" s="112"/>
      <c r="AN855" s="87"/>
      <c r="AO855" s="87"/>
      <c r="AP855" s="87"/>
      <c r="AQ855" s="87"/>
      <c r="AR855" s="87"/>
      <c r="AS855" s="87"/>
      <c r="AT855" s="87"/>
      <c r="AU855" s="87"/>
    </row>
    <row r="856" spans="3:47" x14ac:dyDescent="0.2">
      <c r="C856" s="10"/>
      <c r="D856" s="10"/>
      <c r="AA856" s="87"/>
      <c r="AB856" s="87"/>
      <c r="AC856" s="87"/>
      <c r="AD856" s="87"/>
      <c r="AE856" s="87"/>
      <c r="AG856" s="112"/>
      <c r="AN856" s="87"/>
      <c r="AO856" s="87"/>
      <c r="AP856" s="87"/>
      <c r="AQ856" s="87"/>
      <c r="AR856" s="87"/>
      <c r="AS856" s="87"/>
      <c r="AT856" s="87"/>
      <c r="AU856" s="87"/>
    </row>
    <row r="857" spans="3:47" x14ac:dyDescent="0.2">
      <c r="C857" s="10"/>
      <c r="D857" s="10"/>
      <c r="AA857" s="87"/>
      <c r="AB857" s="87"/>
      <c r="AC857" s="87"/>
      <c r="AD857" s="87"/>
      <c r="AE857" s="87"/>
      <c r="AG857" s="112"/>
      <c r="AN857" s="87"/>
      <c r="AO857" s="87"/>
      <c r="AP857" s="87"/>
      <c r="AQ857" s="87"/>
      <c r="AR857" s="87"/>
      <c r="AS857" s="87"/>
      <c r="AT857" s="87"/>
      <c r="AU857" s="87"/>
    </row>
    <row r="858" spans="3:47" x14ac:dyDescent="0.2">
      <c r="C858" s="10"/>
      <c r="D858" s="10"/>
      <c r="AA858" s="87"/>
      <c r="AB858" s="87"/>
      <c r="AC858" s="87"/>
      <c r="AD858" s="87"/>
      <c r="AE858" s="87"/>
      <c r="AG858" s="112"/>
      <c r="AN858" s="87"/>
      <c r="AO858" s="87"/>
      <c r="AP858" s="87"/>
      <c r="AQ858" s="87"/>
      <c r="AR858" s="87"/>
      <c r="AS858" s="87"/>
      <c r="AT858" s="87"/>
      <c r="AU858" s="87"/>
    </row>
    <row r="859" spans="3:47" x14ac:dyDescent="0.2">
      <c r="C859" s="10"/>
      <c r="D859" s="10"/>
      <c r="AA859" s="87"/>
      <c r="AB859" s="87"/>
      <c r="AC859" s="87"/>
      <c r="AD859" s="87"/>
      <c r="AE859" s="87"/>
      <c r="AG859" s="112"/>
      <c r="AN859" s="87"/>
      <c r="AO859" s="87"/>
      <c r="AP859" s="87"/>
      <c r="AQ859" s="87"/>
      <c r="AR859" s="87"/>
      <c r="AS859" s="87"/>
      <c r="AT859" s="87"/>
      <c r="AU859" s="87"/>
    </row>
    <row r="860" spans="3:47" x14ac:dyDescent="0.2">
      <c r="C860" s="10"/>
      <c r="D860" s="10"/>
      <c r="AA860" s="87"/>
      <c r="AB860" s="87"/>
      <c r="AC860" s="87"/>
      <c r="AD860" s="87"/>
      <c r="AE860" s="87"/>
      <c r="AG860" s="112"/>
      <c r="AN860" s="87"/>
      <c r="AO860" s="87"/>
      <c r="AP860" s="87"/>
      <c r="AQ860" s="87"/>
      <c r="AR860" s="87"/>
      <c r="AS860" s="87"/>
      <c r="AT860" s="87"/>
      <c r="AU860" s="87"/>
    </row>
    <row r="861" spans="3:47" x14ac:dyDescent="0.2">
      <c r="C861" s="10"/>
      <c r="D861" s="10"/>
      <c r="AA861" s="87"/>
      <c r="AB861" s="87"/>
      <c r="AC861" s="87"/>
      <c r="AD861" s="87"/>
      <c r="AE861" s="87"/>
      <c r="AG861" s="112"/>
      <c r="AN861" s="87"/>
      <c r="AO861" s="87"/>
      <c r="AP861" s="87"/>
      <c r="AQ861" s="87"/>
      <c r="AR861" s="87"/>
      <c r="AS861" s="87"/>
      <c r="AT861" s="87"/>
      <c r="AU861" s="87"/>
    </row>
    <row r="862" spans="3:47" x14ac:dyDescent="0.2">
      <c r="C862" s="10"/>
      <c r="D862" s="10"/>
      <c r="AA862" s="87"/>
      <c r="AB862" s="87"/>
      <c r="AC862" s="87"/>
      <c r="AD862" s="87"/>
      <c r="AE862" s="87"/>
      <c r="AG862" s="112"/>
      <c r="AN862" s="87"/>
      <c r="AO862" s="87"/>
      <c r="AP862" s="87"/>
      <c r="AQ862" s="87"/>
      <c r="AR862" s="87"/>
      <c r="AS862" s="87"/>
      <c r="AT862" s="87"/>
      <c r="AU862" s="87"/>
    </row>
    <row r="863" spans="3:47" x14ac:dyDescent="0.2">
      <c r="C863" s="10"/>
      <c r="D863" s="10"/>
      <c r="AA863" s="87"/>
      <c r="AB863" s="87"/>
      <c r="AC863" s="87"/>
      <c r="AD863" s="87"/>
      <c r="AE863" s="87"/>
      <c r="AG863" s="112"/>
      <c r="AN863" s="87"/>
      <c r="AO863" s="87"/>
      <c r="AP863" s="87"/>
      <c r="AQ863" s="87"/>
      <c r="AR863" s="87"/>
      <c r="AS863" s="87"/>
      <c r="AT863" s="87"/>
      <c r="AU863" s="87"/>
    </row>
    <row r="864" spans="3:47" x14ac:dyDescent="0.2">
      <c r="C864" s="10"/>
      <c r="D864" s="10"/>
      <c r="AA864" s="87"/>
      <c r="AB864" s="87"/>
      <c r="AC864" s="87"/>
      <c r="AD864" s="87"/>
      <c r="AE864" s="87"/>
      <c r="AG864" s="112"/>
      <c r="AN864" s="87"/>
      <c r="AO864" s="87"/>
      <c r="AP864" s="87"/>
      <c r="AQ864" s="87"/>
      <c r="AR864" s="87"/>
      <c r="AS864" s="87"/>
      <c r="AT864" s="87"/>
      <c r="AU864" s="87"/>
    </row>
    <row r="865" spans="3:47" x14ac:dyDescent="0.2">
      <c r="C865" s="10"/>
      <c r="D865" s="10"/>
      <c r="AA865" s="87"/>
      <c r="AB865" s="87"/>
      <c r="AC865" s="87"/>
      <c r="AD865" s="87"/>
      <c r="AE865" s="87"/>
      <c r="AG865" s="112"/>
      <c r="AN865" s="87"/>
      <c r="AO865" s="87"/>
      <c r="AP865" s="87"/>
      <c r="AQ865" s="87"/>
      <c r="AR865" s="87"/>
      <c r="AS865" s="87"/>
      <c r="AT865" s="87"/>
      <c r="AU865" s="87"/>
    </row>
    <row r="866" spans="3:47" x14ac:dyDescent="0.2">
      <c r="C866" s="10"/>
      <c r="D866" s="10"/>
      <c r="AA866" s="87"/>
      <c r="AB866" s="87"/>
      <c r="AC866" s="87"/>
      <c r="AD866" s="87"/>
      <c r="AE866" s="87"/>
      <c r="AG866" s="112"/>
      <c r="AN866" s="87"/>
      <c r="AO866" s="87"/>
      <c r="AP866" s="87"/>
      <c r="AQ866" s="87"/>
      <c r="AR866" s="87"/>
      <c r="AS866" s="87"/>
      <c r="AT866" s="87"/>
      <c r="AU866" s="87"/>
    </row>
    <row r="867" spans="3:47" x14ac:dyDescent="0.2">
      <c r="C867" s="10"/>
      <c r="D867" s="10"/>
      <c r="AA867" s="87"/>
      <c r="AB867" s="87"/>
      <c r="AC867" s="87"/>
      <c r="AD867" s="87"/>
      <c r="AE867" s="87"/>
      <c r="AG867" s="112"/>
      <c r="AN867" s="87"/>
      <c r="AO867" s="87"/>
      <c r="AP867" s="87"/>
      <c r="AQ867" s="87"/>
      <c r="AR867" s="87"/>
      <c r="AS867" s="87"/>
      <c r="AT867" s="87"/>
      <c r="AU867" s="87"/>
    </row>
    <row r="868" spans="3:47" x14ac:dyDescent="0.2">
      <c r="C868" s="10"/>
      <c r="D868" s="10"/>
      <c r="AA868" s="87"/>
      <c r="AB868" s="87"/>
      <c r="AC868" s="87"/>
      <c r="AD868" s="87"/>
      <c r="AE868" s="87"/>
      <c r="AG868" s="112"/>
      <c r="AN868" s="87"/>
      <c r="AO868" s="87"/>
      <c r="AP868" s="87"/>
      <c r="AQ868" s="87"/>
      <c r="AR868" s="87"/>
      <c r="AS868" s="87"/>
      <c r="AT868" s="87"/>
      <c r="AU868" s="87"/>
    </row>
    <row r="869" spans="3:47" x14ac:dyDescent="0.2">
      <c r="C869" s="10"/>
      <c r="D869" s="10"/>
      <c r="AA869" s="87"/>
      <c r="AB869" s="87"/>
      <c r="AC869" s="87"/>
      <c r="AD869" s="87"/>
      <c r="AE869" s="87"/>
      <c r="AG869" s="112"/>
      <c r="AN869" s="87"/>
      <c r="AO869" s="87"/>
      <c r="AP869" s="87"/>
      <c r="AQ869" s="87"/>
      <c r="AR869" s="87"/>
      <c r="AS869" s="87"/>
      <c r="AT869" s="87"/>
      <c r="AU869" s="87"/>
    </row>
    <row r="870" spans="3:47" x14ac:dyDescent="0.2">
      <c r="C870" s="10"/>
      <c r="D870" s="10"/>
      <c r="AA870" s="87"/>
      <c r="AB870" s="87"/>
      <c r="AC870" s="87"/>
      <c r="AD870" s="87"/>
      <c r="AE870" s="87"/>
      <c r="AG870" s="112"/>
      <c r="AN870" s="87"/>
      <c r="AO870" s="87"/>
      <c r="AP870" s="87"/>
      <c r="AQ870" s="87"/>
      <c r="AR870" s="87"/>
      <c r="AS870" s="87"/>
      <c r="AT870" s="87"/>
      <c r="AU870" s="87"/>
    </row>
    <row r="871" spans="3:47" x14ac:dyDescent="0.2">
      <c r="C871" s="10"/>
      <c r="D871" s="10"/>
      <c r="AA871" s="87"/>
      <c r="AB871" s="87"/>
      <c r="AC871" s="87"/>
      <c r="AD871" s="87"/>
      <c r="AE871" s="87"/>
      <c r="AG871" s="112"/>
      <c r="AN871" s="87"/>
      <c r="AO871" s="87"/>
      <c r="AP871" s="87"/>
      <c r="AQ871" s="87"/>
      <c r="AR871" s="87"/>
      <c r="AS871" s="87"/>
      <c r="AT871" s="87"/>
      <c r="AU871" s="87"/>
    </row>
    <row r="872" spans="3:47" x14ac:dyDescent="0.2">
      <c r="C872" s="10"/>
      <c r="D872" s="10"/>
      <c r="AA872" s="87"/>
      <c r="AB872" s="87"/>
      <c r="AC872" s="87"/>
      <c r="AD872" s="87"/>
      <c r="AE872" s="87"/>
      <c r="AG872" s="112"/>
      <c r="AN872" s="87"/>
      <c r="AO872" s="87"/>
      <c r="AP872" s="87"/>
      <c r="AQ872" s="87"/>
      <c r="AR872" s="87"/>
      <c r="AS872" s="87"/>
      <c r="AT872" s="87"/>
      <c r="AU872" s="87"/>
    </row>
    <row r="873" spans="3:47" x14ac:dyDescent="0.2">
      <c r="C873" s="10"/>
      <c r="D873" s="10"/>
      <c r="AA873" s="87"/>
      <c r="AB873" s="87"/>
      <c r="AC873" s="87"/>
      <c r="AD873" s="87"/>
      <c r="AE873" s="87"/>
      <c r="AG873" s="112"/>
      <c r="AN873" s="87"/>
      <c r="AO873" s="87"/>
      <c r="AP873" s="87"/>
      <c r="AQ873" s="87"/>
      <c r="AR873" s="87"/>
      <c r="AS873" s="87"/>
      <c r="AT873" s="87"/>
      <c r="AU873" s="87"/>
    </row>
    <row r="874" spans="3:47" x14ac:dyDescent="0.2">
      <c r="C874" s="10"/>
      <c r="D874" s="10"/>
      <c r="AA874" s="87"/>
      <c r="AB874" s="87"/>
      <c r="AC874" s="87"/>
      <c r="AD874" s="87"/>
      <c r="AE874" s="87"/>
      <c r="AG874" s="112"/>
      <c r="AN874" s="87"/>
      <c r="AO874" s="87"/>
      <c r="AP874" s="87"/>
      <c r="AQ874" s="87"/>
      <c r="AR874" s="87"/>
      <c r="AS874" s="87"/>
      <c r="AT874" s="87"/>
      <c r="AU874" s="87"/>
    </row>
    <row r="875" spans="3:47" x14ac:dyDescent="0.2">
      <c r="C875" s="10"/>
      <c r="D875" s="10"/>
      <c r="AA875" s="87"/>
      <c r="AB875" s="87"/>
      <c r="AC875" s="87"/>
      <c r="AD875" s="87"/>
      <c r="AE875" s="87"/>
      <c r="AG875" s="112"/>
      <c r="AN875" s="87"/>
      <c r="AO875" s="87"/>
      <c r="AP875" s="87"/>
      <c r="AQ875" s="87"/>
      <c r="AR875" s="87"/>
      <c r="AS875" s="87"/>
      <c r="AT875" s="87"/>
      <c r="AU875" s="87"/>
    </row>
    <row r="876" spans="3:47" x14ac:dyDescent="0.2">
      <c r="C876" s="10"/>
      <c r="D876" s="10"/>
      <c r="AA876" s="87"/>
      <c r="AB876" s="87"/>
      <c r="AC876" s="87"/>
      <c r="AD876" s="87"/>
      <c r="AE876" s="87"/>
      <c r="AG876" s="112"/>
      <c r="AN876" s="87"/>
      <c r="AO876" s="87"/>
      <c r="AP876" s="87"/>
      <c r="AQ876" s="87"/>
      <c r="AR876" s="87"/>
      <c r="AS876" s="87"/>
      <c r="AT876" s="87"/>
      <c r="AU876" s="87"/>
    </row>
    <row r="877" spans="3:47" x14ac:dyDescent="0.2">
      <c r="C877" s="10"/>
      <c r="D877" s="10"/>
      <c r="AA877" s="87"/>
      <c r="AB877" s="87"/>
      <c r="AC877" s="87"/>
      <c r="AD877" s="87"/>
      <c r="AE877" s="87"/>
      <c r="AG877" s="112"/>
      <c r="AN877" s="87"/>
      <c r="AO877" s="87"/>
      <c r="AP877" s="87"/>
      <c r="AQ877" s="87"/>
      <c r="AR877" s="87"/>
      <c r="AS877" s="87"/>
      <c r="AT877" s="87"/>
      <c r="AU877" s="87"/>
    </row>
    <row r="878" spans="3:47" x14ac:dyDescent="0.2">
      <c r="C878" s="10"/>
      <c r="D878" s="10"/>
      <c r="AA878" s="87"/>
      <c r="AB878" s="87"/>
      <c r="AC878" s="87"/>
      <c r="AD878" s="87"/>
      <c r="AE878" s="87"/>
      <c r="AG878" s="112"/>
      <c r="AN878" s="87"/>
      <c r="AO878" s="87"/>
      <c r="AP878" s="87"/>
      <c r="AQ878" s="87"/>
      <c r="AR878" s="87"/>
      <c r="AS878" s="87"/>
      <c r="AT878" s="87"/>
      <c r="AU878" s="87"/>
    </row>
    <row r="879" spans="3:47" x14ac:dyDescent="0.2">
      <c r="C879" s="10"/>
      <c r="D879" s="10"/>
      <c r="AA879" s="87"/>
      <c r="AB879" s="87"/>
      <c r="AC879" s="87"/>
      <c r="AD879" s="87"/>
      <c r="AE879" s="87"/>
      <c r="AG879" s="112"/>
      <c r="AN879" s="87"/>
      <c r="AO879" s="87"/>
      <c r="AP879" s="87"/>
      <c r="AQ879" s="87"/>
      <c r="AR879" s="87"/>
      <c r="AS879" s="87"/>
      <c r="AT879" s="87"/>
      <c r="AU879" s="87"/>
    </row>
    <row r="880" spans="3:47" x14ac:dyDescent="0.2">
      <c r="C880" s="10"/>
      <c r="D880" s="10"/>
      <c r="AA880" s="87"/>
      <c r="AB880" s="87"/>
      <c r="AC880" s="87"/>
      <c r="AD880" s="87"/>
      <c r="AE880" s="87"/>
      <c r="AG880" s="112"/>
      <c r="AN880" s="87"/>
      <c r="AO880" s="87"/>
      <c r="AP880" s="87"/>
      <c r="AQ880" s="87"/>
      <c r="AR880" s="87"/>
      <c r="AS880" s="87"/>
      <c r="AT880" s="87"/>
      <c r="AU880" s="87"/>
    </row>
    <row r="881" spans="3:48" x14ac:dyDescent="0.2">
      <c r="C881" s="10"/>
      <c r="D881" s="10"/>
      <c r="AA881" s="87"/>
      <c r="AB881" s="87"/>
      <c r="AC881" s="87"/>
      <c r="AD881" s="87"/>
      <c r="AE881" s="87"/>
      <c r="AG881" s="112"/>
      <c r="AN881" s="87"/>
      <c r="AO881" s="87"/>
      <c r="AP881" s="87"/>
      <c r="AQ881" s="87"/>
      <c r="AR881" s="87"/>
      <c r="AS881" s="87"/>
      <c r="AT881" s="87"/>
      <c r="AU881" s="87"/>
    </row>
    <row r="882" spans="3:48" x14ac:dyDescent="0.2">
      <c r="C882" s="10"/>
      <c r="D882" s="10"/>
      <c r="AA882" s="87"/>
      <c r="AB882" s="87"/>
      <c r="AC882" s="87"/>
      <c r="AD882" s="87"/>
      <c r="AE882" s="87"/>
      <c r="AG882" s="112"/>
      <c r="AN882" s="87"/>
      <c r="AO882" s="87"/>
      <c r="AP882" s="87"/>
      <c r="AQ882" s="87"/>
      <c r="AR882" s="87"/>
      <c r="AS882" s="87"/>
      <c r="AT882" s="87"/>
      <c r="AU882" s="87"/>
    </row>
    <row r="883" spans="3:48" x14ac:dyDescent="0.2">
      <c r="C883" s="10"/>
      <c r="D883" s="10"/>
      <c r="AA883" s="87"/>
      <c r="AB883" s="87"/>
      <c r="AC883" s="87"/>
      <c r="AD883" s="87"/>
      <c r="AE883" s="87"/>
      <c r="AG883" s="112"/>
      <c r="AN883" s="87"/>
      <c r="AO883" s="87"/>
      <c r="AP883" s="87"/>
      <c r="AQ883" s="87"/>
      <c r="AR883" s="87"/>
      <c r="AS883" s="87"/>
      <c r="AT883" s="87"/>
      <c r="AU883" s="87"/>
    </row>
    <row r="884" spans="3:48" x14ac:dyDescent="0.2">
      <c r="C884" s="10"/>
      <c r="D884" s="10"/>
      <c r="AA884" s="87"/>
      <c r="AB884" s="87"/>
      <c r="AC884" s="87"/>
      <c r="AD884" s="87"/>
      <c r="AE884" s="87"/>
      <c r="AG884" s="112"/>
      <c r="AN884" s="87"/>
      <c r="AO884" s="87"/>
      <c r="AP884" s="87"/>
      <c r="AQ884" s="87"/>
      <c r="AR884" s="87"/>
      <c r="AS884" s="87"/>
      <c r="AT884" s="87"/>
      <c r="AU884" s="87"/>
    </row>
    <row r="885" spans="3:48" x14ac:dyDescent="0.2">
      <c r="C885" s="10"/>
      <c r="D885" s="10"/>
      <c r="AA885" s="87"/>
      <c r="AB885" s="87"/>
      <c r="AC885" s="87"/>
      <c r="AD885" s="87"/>
      <c r="AE885" s="87"/>
      <c r="AG885" s="112"/>
      <c r="AN885" s="87"/>
      <c r="AO885" s="87"/>
      <c r="AP885" s="87"/>
      <c r="AQ885" s="87"/>
      <c r="AR885" s="87"/>
      <c r="AS885" s="87"/>
      <c r="AT885" s="87"/>
      <c r="AU885" s="87"/>
    </row>
    <row r="886" spans="3:48" x14ac:dyDescent="0.2">
      <c r="C886" s="10"/>
      <c r="D886" s="10"/>
      <c r="AA886" s="87"/>
      <c r="AB886" s="87"/>
      <c r="AC886" s="87"/>
      <c r="AD886" s="87"/>
      <c r="AE886" s="87"/>
      <c r="AG886" s="112"/>
      <c r="AN886" s="87"/>
      <c r="AO886" s="87"/>
      <c r="AP886" s="87"/>
      <c r="AQ886" s="87"/>
      <c r="AR886" s="87"/>
      <c r="AS886" s="87"/>
      <c r="AT886" s="87"/>
      <c r="AU886" s="87"/>
    </row>
    <row r="887" spans="3:48" x14ac:dyDescent="0.2">
      <c r="C887" s="10"/>
      <c r="D887" s="10"/>
      <c r="AA887" s="87"/>
      <c r="AB887" s="87"/>
      <c r="AC887" s="87"/>
      <c r="AD887" s="87"/>
      <c r="AE887" s="87"/>
      <c r="AG887" s="112"/>
      <c r="AN887" s="87"/>
      <c r="AO887" s="87"/>
      <c r="AP887" s="87"/>
      <c r="AQ887" s="87"/>
      <c r="AR887" s="87"/>
      <c r="AS887" s="87"/>
      <c r="AT887" s="87"/>
      <c r="AU887" s="87"/>
      <c r="AV887" s="87"/>
    </row>
    <row r="888" spans="3:48" x14ac:dyDescent="0.2">
      <c r="C888" s="10"/>
      <c r="D888" s="10"/>
      <c r="AA888" s="87"/>
      <c r="AB888" s="87"/>
      <c r="AC888" s="87"/>
      <c r="AD888" s="87"/>
      <c r="AE888" s="87"/>
      <c r="AG888" s="112"/>
      <c r="AN888" s="87"/>
      <c r="AO888" s="87"/>
      <c r="AP888" s="87"/>
      <c r="AQ888" s="87"/>
      <c r="AR888" s="87"/>
      <c r="AS888" s="87"/>
      <c r="AT888" s="87"/>
      <c r="AU888" s="87"/>
    </row>
    <row r="889" spans="3:48" x14ac:dyDescent="0.2">
      <c r="C889" s="10"/>
      <c r="D889" s="10"/>
      <c r="AA889" s="87"/>
      <c r="AB889" s="87"/>
      <c r="AC889" s="87"/>
      <c r="AD889" s="87"/>
      <c r="AE889" s="87"/>
      <c r="AG889" s="112"/>
      <c r="AN889" s="87"/>
      <c r="AO889" s="87"/>
      <c r="AP889" s="87"/>
      <c r="AQ889" s="87"/>
      <c r="AR889" s="87"/>
      <c r="AS889" s="87"/>
      <c r="AT889" s="87"/>
      <c r="AU889" s="87"/>
    </row>
    <row r="890" spans="3:48" x14ac:dyDescent="0.2">
      <c r="C890" s="10"/>
      <c r="D890" s="10"/>
      <c r="AA890" s="87"/>
      <c r="AB890" s="87"/>
      <c r="AC890" s="87"/>
      <c r="AD890" s="87"/>
      <c r="AE890" s="87"/>
      <c r="AG890" s="112"/>
      <c r="AN890" s="87"/>
      <c r="AO890" s="87"/>
      <c r="AP890" s="87"/>
      <c r="AQ890" s="87"/>
      <c r="AR890" s="87"/>
      <c r="AS890" s="87"/>
      <c r="AT890" s="87"/>
      <c r="AU890" s="87"/>
    </row>
    <row r="891" spans="3:48" x14ac:dyDescent="0.2">
      <c r="C891" s="10"/>
      <c r="D891" s="10"/>
      <c r="AA891" s="87"/>
      <c r="AB891" s="87"/>
      <c r="AC891" s="87"/>
      <c r="AD891" s="87"/>
      <c r="AE891" s="87"/>
      <c r="AG891" s="112"/>
      <c r="AN891" s="87"/>
      <c r="AO891" s="87"/>
      <c r="AP891" s="87"/>
      <c r="AQ891" s="87"/>
      <c r="AR891" s="87"/>
      <c r="AS891" s="87"/>
      <c r="AT891" s="87"/>
      <c r="AU891" s="87"/>
    </row>
    <row r="892" spans="3:48" x14ac:dyDescent="0.2">
      <c r="C892" s="10"/>
      <c r="D892" s="10"/>
      <c r="AA892" s="87"/>
      <c r="AB892" s="87"/>
      <c r="AC892" s="87"/>
      <c r="AD892" s="87"/>
      <c r="AE892" s="87"/>
      <c r="AG892" s="112"/>
      <c r="AN892" s="87"/>
      <c r="AO892" s="87"/>
      <c r="AP892" s="87"/>
      <c r="AQ892" s="87"/>
      <c r="AR892" s="87"/>
      <c r="AS892" s="87"/>
      <c r="AT892" s="87"/>
      <c r="AU892" s="87"/>
    </row>
    <row r="893" spans="3:48" x14ac:dyDescent="0.2">
      <c r="C893" s="10"/>
      <c r="D893" s="10"/>
      <c r="AA893" s="87"/>
      <c r="AB893" s="87"/>
      <c r="AC893" s="87"/>
      <c r="AD893" s="87"/>
      <c r="AE893" s="87"/>
      <c r="AG893" s="112"/>
      <c r="AN893" s="87"/>
      <c r="AO893" s="87"/>
      <c r="AP893" s="87"/>
      <c r="AQ893" s="87"/>
      <c r="AR893" s="87"/>
      <c r="AS893" s="87"/>
      <c r="AT893" s="87"/>
      <c r="AU893" s="87"/>
    </row>
    <row r="894" spans="3:48" x14ac:dyDescent="0.2">
      <c r="C894" s="10"/>
      <c r="D894" s="10"/>
      <c r="AA894" s="87"/>
      <c r="AB894" s="87"/>
      <c r="AC894" s="87"/>
      <c r="AD894" s="87"/>
      <c r="AE894" s="87"/>
      <c r="AG894" s="112"/>
      <c r="AN894" s="87"/>
      <c r="AO894" s="87"/>
      <c r="AP894" s="87"/>
      <c r="AQ894" s="87"/>
      <c r="AR894" s="87"/>
      <c r="AS894" s="87"/>
      <c r="AT894" s="87"/>
      <c r="AU894" s="87"/>
    </row>
    <row r="895" spans="3:48" x14ac:dyDescent="0.2">
      <c r="C895" s="10"/>
      <c r="D895" s="10"/>
      <c r="AA895" s="87"/>
      <c r="AB895" s="87"/>
      <c r="AC895" s="87"/>
      <c r="AD895" s="87"/>
      <c r="AE895" s="87"/>
      <c r="AG895" s="112"/>
      <c r="AN895" s="87"/>
      <c r="AO895" s="87"/>
      <c r="AP895" s="87"/>
      <c r="AQ895" s="87"/>
      <c r="AR895" s="87"/>
      <c r="AS895" s="87"/>
      <c r="AT895" s="87"/>
      <c r="AU895" s="87"/>
    </row>
    <row r="896" spans="3:48" x14ac:dyDescent="0.2">
      <c r="C896" s="10"/>
      <c r="D896" s="10"/>
      <c r="AA896" s="87"/>
      <c r="AB896" s="87"/>
      <c r="AC896" s="87"/>
      <c r="AD896" s="87"/>
      <c r="AE896" s="87"/>
      <c r="AG896" s="112"/>
      <c r="AN896" s="87"/>
      <c r="AO896" s="87"/>
      <c r="AP896" s="87"/>
      <c r="AQ896" s="87"/>
      <c r="AR896" s="87"/>
      <c r="AS896" s="87"/>
      <c r="AT896" s="87"/>
      <c r="AU896" s="87"/>
    </row>
    <row r="897" spans="3:64" x14ac:dyDescent="0.2">
      <c r="C897" s="10"/>
      <c r="D897" s="10"/>
      <c r="AA897" s="87"/>
      <c r="AB897" s="87"/>
      <c r="AC897" s="87"/>
      <c r="AD897" s="87"/>
      <c r="AE897" s="87"/>
      <c r="AG897" s="112"/>
      <c r="AN897" s="87"/>
      <c r="AO897" s="87"/>
      <c r="AP897" s="87"/>
      <c r="AQ897" s="87"/>
      <c r="AR897" s="87"/>
      <c r="AS897" s="87"/>
      <c r="AT897" s="87"/>
      <c r="AU897" s="87"/>
    </row>
    <row r="898" spans="3:64" x14ac:dyDescent="0.2">
      <c r="C898" s="10"/>
      <c r="D898" s="10"/>
      <c r="AA898" s="87"/>
      <c r="AB898" s="87"/>
      <c r="AC898" s="87"/>
      <c r="AD898" s="87"/>
      <c r="AE898" s="87"/>
      <c r="AG898" s="112"/>
      <c r="AN898" s="87"/>
      <c r="AO898" s="87"/>
      <c r="AP898" s="87"/>
      <c r="AQ898" s="87"/>
      <c r="AR898" s="87"/>
      <c r="AS898" s="87"/>
      <c r="AT898" s="87"/>
      <c r="AU898" s="87"/>
    </row>
    <row r="899" spans="3:64" x14ac:dyDescent="0.2">
      <c r="C899" s="10"/>
      <c r="D899" s="10"/>
      <c r="AA899" s="87"/>
      <c r="AB899" s="87"/>
      <c r="AC899" s="87"/>
      <c r="AD899" s="87"/>
      <c r="AE899" s="87"/>
      <c r="AG899" s="112"/>
      <c r="AN899" s="87"/>
      <c r="AO899" s="87"/>
      <c r="AP899" s="87"/>
      <c r="AQ899" s="87"/>
      <c r="AR899" s="87"/>
      <c r="AS899" s="87"/>
      <c r="AT899" s="87"/>
      <c r="AU899" s="87"/>
    </row>
    <row r="900" spans="3:64" x14ac:dyDescent="0.2">
      <c r="C900" s="10"/>
      <c r="D900" s="10"/>
      <c r="AA900" s="87"/>
      <c r="AB900" s="87"/>
      <c r="AC900" s="87"/>
      <c r="AD900" s="87"/>
      <c r="AE900" s="87"/>
      <c r="AG900" s="112"/>
      <c r="AN900" s="87"/>
      <c r="AO900" s="87"/>
      <c r="AP900" s="87"/>
      <c r="AQ900" s="87"/>
      <c r="AR900" s="87"/>
      <c r="AS900" s="87"/>
      <c r="AT900" s="87"/>
      <c r="AU900" s="87"/>
    </row>
    <row r="901" spans="3:64" x14ac:dyDescent="0.2">
      <c r="C901" s="10"/>
      <c r="D901" s="10"/>
      <c r="AA901" s="87"/>
      <c r="AB901" s="87"/>
      <c r="AC901" s="87"/>
      <c r="AD901" s="87"/>
      <c r="AE901" s="87"/>
      <c r="AG901" s="112"/>
      <c r="AN901" s="87"/>
      <c r="AO901" s="87"/>
      <c r="AP901" s="87"/>
      <c r="AQ901" s="87"/>
      <c r="AR901" s="87"/>
      <c r="AS901" s="87"/>
      <c r="AT901" s="87"/>
      <c r="AU901" s="87"/>
    </row>
    <row r="902" spans="3:64" x14ac:dyDescent="0.2">
      <c r="C902" s="10"/>
      <c r="D902" s="10"/>
      <c r="AA902" s="87"/>
      <c r="AB902" s="87"/>
      <c r="AC902" s="87"/>
      <c r="AD902" s="87"/>
      <c r="AE902" s="87"/>
      <c r="AG902" s="112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</row>
    <row r="903" spans="3:64" x14ac:dyDescent="0.2">
      <c r="C903" s="10"/>
      <c r="D903" s="10"/>
      <c r="AA903" s="87"/>
      <c r="AB903" s="87"/>
      <c r="AC903" s="87"/>
      <c r="AD903" s="87"/>
      <c r="AE903" s="87"/>
      <c r="AG903" s="112"/>
      <c r="AN903" s="87"/>
      <c r="AO903" s="87"/>
      <c r="AP903" s="87"/>
      <c r="AQ903" s="87"/>
      <c r="AR903" s="87"/>
      <c r="AS903" s="87"/>
      <c r="AT903" s="87"/>
      <c r="AU903" s="87"/>
    </row>
    <row r="904" spans="3:64" x14ac:dyDescent="0.2">
      <c r="C904" s="10"/>
      <c r="D904" s="10"/>
      <c r="AA904" s="87"/>
      <c r="AB904" s="87"/>
      <c r="AC904" s="87"/>
      <c r="AD904" s="87"/>
      <c r="AE904" s="87"/>
      <c r="AG904" s="112"/>
      <c r="AN904" s="87"/>
      <c r="AO904" s="87"/>
      <c r="AP904" s="87"/>
      <c r="AQ904" s="87"/>
      <c r="AR904" s="87"/>
      <c r="AS904" s="87"/>
      <c r="AT904" s="87"/>
      <c r="AU904" s="87"/>
    </row>
    <row r="905" spans="3:64" x14ac:dyDescent="0.2">
      <c r="C905" s="10"/>
      <c r="D905" s="10"/>
      <c r="AA905" s="87"/>
      <c r="AB905" s="87"/>
      <c r="AC905" s="87"/>
      <c r="AD905" s="87"/>
      <c r="AE905" s="87"/>
      <c r="AG905" s="112"/>
      <c r="AN905" s="87"/>
      <c r="AO905" s="87"/>
      <c r="AP905" s="87"/>
      <c r="AQ905" s="87"/>
      <c r="AR905" s="87"/>
      <c r="AS905" s="87"/>
      <c r="AT905" s="87"/>
      <c r="AU905" s="87"/>
    </row>
    <row r="906" spans="3:64" x14ac:dyDescent="0.2">
      <c r="C906" s="10"/>
      <c r="D906" s="10"/>
      <c r="AA906" s="87"/>
      <c r="AB906" s="87"/>
      <c r="AC906" s="87"/>
      <c r="AD906" s="87"/>
      <c r="AE906" s="87"/>
      <c r="AG906" s="112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</row>
    <row r="907" spans="3:64" x14ac:dyDescent="0.2">
      <c r="C907" s="10"/>
      <c r="D907" s="10"/>
      <c r="AA907" s="87"/>
      <c r="AB907" s="87"/>
      <c r="AC907" s="87"/>
      <c r="AD907" s="87"/>
      <c r="AE907" s="87"/>
      <c r="AG907" s="112"/>
      <c r="AN907" s="87"/>
      <c r="AO907" s="87"/>
      <c r="AP907" s="87"/>
      <c r="AQ907" s="87"/>
      <c r="AR907" s="87"/>
      <c r="AS907" s="87"/>
      <c r="AT907" s="87"/>
      <c r="AU907" s="87"/>
    </row>
    <row r="908" spans="3:64" x14ac:dyDescent="0.2">
      <c r="C908" s="10"/>
      <c r="D908" s="10"/>
      <c r="AA908" s="87"/>
      <c r="AB908" s="87"/>
      <c r="AC908" s="87"/>
      <c r="AD908" s="87"/>
      <c r="AE908" s="87"/>
      <c r="AG908" s="112"/>
      <c r="AN908" s="87"/>
      <c r="AO908" s="87"/>
      <c r="AP908" s="87"/>
      <c r="AQ908" s="87"/>
      <c r="AR908" s="87"/>
      <c r="AS908" s="87"/>
      <c r="AT908" s="87"/>
      <c r="AU908" s="87"/>
    </row>
    <row r="909" spans="3:64" x14ac:dyDescent="0.2">
      <c r="C909" s="10"/>
      <c r="D909" s="10"/>
      <c r="AA909" s="87"/>
      <c r="AB909" s="87"/>
      <c r="AC909" s="87"/>
      <c r="AD909" s="87"/>
      <c r="AE909" s="87"/>
      <c r="AG909" s="112"/>
      <c r="AN909" s="87"/>
      <c r="AO909" s="87"/>
      <c r="AP909" s="87"/>
      <c r="AQ909" s="87"/>
      <c r="AR909" s="87"/>
      <c r="AS909" s="87"/>
      <c r="AT909" s="87"/>
      <c r="AU909" s="87"/>
    </row>
    <row r="910" spans="3:64" x14ac:dyDescent="0.2">
      <c r="C910" s="10"/>
      <c r="D910" s="10"/>
      <c r="AA910" s="87"/>
      <c r="AB910" s="87"/>
      <c r="AC910" s="87"/>
      <c r="AD910" s="87"/>
      <c r="AE910" s="87"/>
      <c r="AG910" s="112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</row>
    <row r="911" spans="3:64" x14ac:dyDescent="0.2">
      <c r="C911" s="10"/>
      <c r="D911" s="10"/>
      <c r="AA911" s="87"/>
      <c r="AB911" s="87"/>
      <c r="AC911" s="87"/>
      <c r="AD911" s="87"/>
      <c r="AE911" s="87"/>
      <c r="AG911" s="112"/>
      <c r="AN911" s="87"/>
      <c r="AO911" s="87"/>
      <c r="AP911" s="87"/>
      <c r="AQ911" s="87"/>
      <c r="AR911" s="87"/>
      <c r="AS911" s="87"/>
      <c r="AT911" s="87"/>
      <c r="AU911" s="87"/>
    </row>
    <row r="912" spans="3:64" x14ac:dyDescent="0.2">
      <c r="C912" s="10"/>
      <c r="D912" s="10"/>
      <c r="AA912" s="87"/>
      <c r="AB912" s="87"/>
      <c r="AC912" s="87"/>
      <c r="AD912" s="87"/>
      <c r="AE912" s="87"/>
      <c r="AG912" s="112"/>
      <c r="AN912" s="87"/>
      <c r="AO912" s="87"/>
      <c r="AP912" s="87"/>
      <c r="AQ912" s="87"/>
      <c r="AR912" s="87"/>
      <c r="AS912" s="87"/>
      <c r="AT912" s="87"/>
      <c r="AU912" s="87"/>
    </row>
    <row r="913" spans="3:64" x14ac:dyDescent="0.2">
      <c r="C913" s="10"/>
      <c r="D913" s="10"/>
      <c r="AA913" s="87"/>
      <c r="AB913" s="87"/>
      <c r="AC913" s="87"/>
      <c r="AD913" s="87"/>
      <c r="AE913" s="87"/>
      <c r="AG913" s="112"/>
      <c r="AN913" s="87"/>
      <c r="AO913" s="87"/>
      <c r="AP913" s="87"/>
      <c r="AQ913" s="87"/>
      <c r="AR913" s="87"/>
      <c r="AS913" s="87"/>
      <c r="AT913" s="87"/>
      <c r="AU913" s="87"/>
    </row>
    <row r="914" spans="3:64" x14ac:dyDescent="0.2">
      <c r="C914" s="10"/>
      <c r="D914" s="10"/>
      <c r="AA914" s="87"/>
      <c r="AB914" s="87"/>
      <c r="AC914" s="87"/>
      <c r="AD914" s="87"/>
      <c r="AE914" s="87"/>
      <c r="AG914" s="112"/>
      <c r="AN914" s="87"/>
      <c r="AO914" s="87"/>
      <c r="AP914" s="87"/>
      <c r="AQ914" s="87"/>
      <c r="AR914" s="87"/>
      <c r="AS914" s="87"/>
      <c r="AT914" s="87"/>
      <c r="AU914" s="87"/>
    </row>
    <row r="915" spans="3:64" x14ac:dyDescent="0.2">
      <c r="C915" s="10"/>
      <c r="D915" s="10"/>
      <c r="AA915" s="87"/>
      <c r="AB915" s="87"/>
      <c r="AC915" s="87"/>
      <c r="AD915" s="87"/>
      <c r="AE915" s="87"/>
      <c r="AG915" s="112"/>
      <c r="AN915" s="87"/>
      <c r="AO915" s="87"/>
      <c r="AP915" s="87"/>
      <c r="AQ915" s="87"/>
      <c r="AR915" s="87"/>
      <c r="AS915" s="87"/>
      <c r="AT915" s="87"/>
      <c r="AU915" s="87"/>
    </row>
    <row r="916" spans="3:64" x14ac:dyDescent="0.2">
      <c r="C916" s="10"/>
      <c r="D916" s="10"/>
      <c r="AA916" s="87"/>
      <c r="AB916" s="87"/>
      <c r="AC916" s="87"/>
      <c r="AD916" s="87"/>
      <c r="AE916" s="87"/>
      <c r="AG916" s="112"/>
      <c r="AN916" s="87"/>
      <c r="AO916" s="87"/>
      <c r="AP916" s="87"/>
      <c r="AQ916" s="87"/>
      <c r="AR916" s="87"/>
      <c r="AS916" s="87"/>
      <c r="AT916" s="87"/>
      <c r="AU916" s="87"/>
    </row>
    <row r="917" spans="3:64" x14ac:dyDescent="0.2">
      <c r="C917" s="10"/>
      <c r="D917" s="10"/>
      <c r="AA917" s="87"/>
      <c r="AB917" s="87"/>
      <c r="AC917" s="87"/>
      <c r="AD917" s="87"/>
      <c r="AE917" s="87"/>
      <c r="AG917" s="112"/>
      <c r="AN917" s="87"/>
      <c r="AO917" s="87"/>
      <c r="AP917" s="87"/>
      <c r="AQ917" s="87"/>
      <c r="AR917" s="87"/>
      <c r="AS917" s="87"/>
      <c r="AT917" s="87"/>
      <c r="AU917" s="87"/>
    </row>
    <row r="918" spans="3:64" x14ac:dyDescent="0.2">
      <c r="C918" s="10"/>
      <c r="D918" s="10"/>
      <c r="AA918" s="87"/>
      <c r="AB918" s="87"/>
      <c r="AC918" s="87"/>
      <c r="AD918" s="87"/>
      <c r="AE918" s="87"/>
      <c r="AG918" s="112"/>
      <c r="AN918" s="87"/>
      <c r="AO918" s="87"/>
      <c r="AP918" s="87"/>
      <c r="AQ918" s="87"/>
      <c r="AR918" s="87"/>
      <c r="AS918" s="87"/>
      <c r="AT918" s="87"/>
      <c r="AU918" s="87"/>
    </row>
    <row r="919" spans="3:64" x14ac:dyDescent="0.2">
      <c r="C919" s="10"/>
      <c r="D919" s="10"/>
      <c r="AA919" s="87"/>
      <c r="AB919" s="87"/>
      <c r="AC919" s="87"/>
      <c r="AD919" s="87"/>
      <c r="AE919" s="87"/>
      <c r="AG919" s="112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</row>
    <row r="920" spans="3:64" x14ac:dyDescent="0.2">
      <c r="C920" s="10"/>
      <c r="D920" s="10"/>
      <c r="AA920" s="87"/>
      <c r="AB920" s="87"/>
      <c r="AC920" s="87"/>
      <c r="AD920" s="87"/>
      <c r="AE920" s="87"/>
      <c r="AG920" s="112"/>
      <c r="AN920" s="87"/>
      <c r="AO920" s="87"/>
      <c r="AP920" s="87"/>
      <c r="AQ920" s="87"/>
      <c r="AR920" s="87"/>
      <c r="AS920" s="87"/>
      <c r="AT920" s="87"/>
      <c r="AU920" s="87"/>
    </row>
    <row r="921" spans="3:64" x14ac:dyDescent="0.2">
      <c r="C921" s="10"/>
      <c r="D921" s="10"/>
      <c r="AA921" s="87"/>
      <c r="AB921" s="87"/>
      <c r="AC921" s="87"/>
      <c r="AD921" s="87"/>
      <c r="AE921" s="87"/>
      <c r="AG921" s="112"/>
      <c r="AN921" s="87"/>
      <c r="AO921" s="87"/>
      <c r="AP921" s="87"/>
      <c r="AQ921" s="87"/>
      <c r="AR921" s="87"/>
      <c r="AS921" s="87"/>
      <c r="AT921" s="87"/>
      <c r="AU921" s="87"/>
    </row>
    <row r="922" spans="3:64" x14ac:dyDescent="0.2">
      <c r="C922" s="10"/>
      <c r="D922" s="10"/>
      <c r="AA922" s="87"/>
      <c r="AB922" s="87"/>
      <c r="AC922" s="87"/>
      <c r="AD922" s="87"/>
      <c r="AE922" s="87"/>
      <c r="AG922" s="112"/>
      <c r="AN922" s="87"/>
      <c r="AO922" s="87"/>
      <c r="AP922" s="87"/>
      <c r="AQ922" s="87"/>
      <c r="AR922" s="87"/>
      <c r="AS922" s="87"/>
      <c r="AT922" s="87"/>
      <c r="AU922" s="87"/>
    </row>
    <row r="923" spans="3:64" x14ac:dyDescent="0.2">
      <c r="C923" s="10"/>
      <c r="D923" s="10"/>
      <c r="AA923" s="87"/>
      <c r="AB923" s="87"/>
      <c r="AC923" s="87"/>
      <c r="AD923" s="87"/>
      <c r="AE923" s="87"/>
      <c r="AG923" s="112"/>
      <c r="AN923" s="87"/>
      <c r="AO923" s="87"/>
      <c r="AP923" s="87"/>
      <c r="AQ923" s="87"/>
      <c r="AR923" s="87"/>
      <c r="AS923" s="87"/>
      <c r="AT923" s="87"/>
      <c r="AU923" s="87"/>
    </row>
    <row r="924" spans="3:64" x14ac:dyDescent="0.2">
      <c r="C924" s="10"/>
      <c r="D924" s="10"/>
      <c r="AA924" s="87"/>
      <c r="AB924" s="87"/>
      <c r="AC924" s="87"/>
      <c r="AD924" s="87"/>
      <c r="AE924" s="87"/>
      <c r="AG924" s="112"/>
      <c r="AN924" s="87"/>
      <c r="AO924" s="87"/>
      <c r="AP924" s="87"/>
      <c r="AQ924" s="87"/>
      <c r="AR924" s="87"/>
      <c r="AS924" s="87"/>
      <c r="AT924" s="87"/>
      <c r="AU924" s="87"/>
    </row>
    <row r="925" spans="3:64" x14ac:dyDescent="0.2">
      <c r="C925" s="10"/>
      <c r="D925" s="10"/>
      <c r="AA925" s="87"/>
      <c r="AB925" s="87"/>
      <c r="AC925" s="87"/>
      <c r="AD925" s="87"/>
      <c r="AE925" s="87"/>
      <c r="AG925" s="112"/>
      <c r="AN925" s="87"/>
      <c r="AO925" s="87"/>
      <c r="AP925" s="87"/>
      <c r="AQ925" s="87"/>
      <c r="AR925" s="87"/>
      <c r="AS925" s="87"/>
      <c r="AT925" s="87"/>
      <c r="AU925" s="87"/>
    </row>
    <row r="926" spans="3:64" x14ac:dyDescent="0.2">
      <c r="C926" s="10"/>
      <c r="D926" s="10"/>
      <c r="AA926" s="87"/>
      <c r="AB926" s="87"/>
      <c r="AC926" s="87"/>
      <c r="AD926" s="87"/>
      <c r="AE926" s="87"/>
      <c r="AG926" s="112"/>
      <c r="AN926" s="87"/>
      <c r="AO926" s="87"/>
      <c r="AP926" s="87"/>
      <c r="AQ926" s="87"/>
      <c r="AR926" s="87"/>
      <c r="AS926" s="87"/>
      <c r="AT926" s="87"/>
      <c r="AU926" s="87"/>
    </row>
    <row r="927" spans="3:64" x14ac:dyDescent="0.2">
      <c r="C927" s="10"/>
      <c r="D927" s="10"/>
      <c r="AA927" s="87"/>
      <c r="AB927" s="87"/>
      <c r="AC927" s="87"/>
      <c r="AD927" s="87"/>
      <c r="AE927" s="87"/>
      <c r="AG927" s="112"/>
      <c r="AN927" s="87"/>
      <c r="AO927" s="87"/>
      <c r="AP927" s="87"/>
      <c r="AQ927" s="87"/>
      <c r="AR927" s="87"/>
      <c r="AS927" s="87"/>
      <c r="AT927" s="87"/>
      <c r="AU927" s="87"/>
    </row>
    <row r="928" spans="3:64" x14ac:dyDescent="0.2">
      <c r="C928" s="10"/>
      <c r="D928" s="10"/>
      <c r="AA928" s="87"/>
      <c r="AB928" s="87"/>
      <c r="AC928" s="87"/>
      <c r="AD928" s="87"/>
      <c r="AE928" s="87"/>
      <c r="AG928" s="112"/>
      <c r="AN928" s="87"/>
      <c r="AO928" s="87"/>
      <c r="AP928" s="87"/>
      <c r="AQ928" s="87"/>
      <c r="AR928" s="87"/>
      <c r="AS928" s="87"/>
      <c r="AT928" s="87"/>
      <c r="AU928" s="87"/>
    </row>
    <row r="929" spans="3:64" x14ac:dyDescent="0.2">
      <c r="C929" s="10"/>
      <c r="D929" s="10"/>
      <c r="AA929" s="87"/>
      <c r="AB929" s="87"/>
      <c r="AC929" s="87"/>
      <c r="AD929" s="87"/>
      <c r="AE929" s="87"/>
      <c r="AG929" s="112"/>
      <c r="AN929" s="87"/>
      <c r="AO929" s="87"/>
      <c r="AP929" s="87"/>
      <c r="AQ929" s="87"/>
      <c r="AR929" s="87"/>
      <c r="AS929" s="87"/>
      <c r="AT929" s="87"/>
      <c r="AU929" s="87"/>
    </row>
    <row r="930" spans="3:64" x14ac:dyDescent="0.2">
      <c r="C930" s="10"/>
      <c r="D930" s="10"/>
      <c r="AA930" s="87"/>
      <c r="AB930" s="87"/>
      <c r="AC930" s="87"/>
      <c r="AD930" s="87"/>
      <c r="AE930" s="87"/>
      <c r="AG930" s="112"/>
      <c r="AN930" s="87"/>
      <c r="AO930" s="87"/>
      <c r="AP930" s="87"/>
      <c r="AQ930" s="87"/>
      <c r="AR930" s="87"/>
      <c r="AS930" s="87"/>
      <c r="AT930" s="87"/>
      <c r="AU930" s="87"/>
    </row>
    <row r="931" spans="3:64" x14ac:dyDescent="0.2">
      <c r="C931" s="10"/>
      <c r="D931" s="10"/>
      <c r="AA931" s="87"/>
      <c r="AB931" s="87"/>
      <c r="AC931" s="87"/>
      <c r="AD931" s="87"/>
      <c r="AE931" s="87"/>
      <c r="AG931" s="112"/>
      <c r="AN931" s="87"/>
      <c r="AO931" s="87"/>
      <c r="AP931" s="87"/>
      <c r="AQ931" s="87"/>
      <c r="AR931" s="87"/>
      <c r="AS931" s="87"/>
      <c r="AT931" s="87"/>
      <c r="AU931" s="87"/>
    </row>
    <row r="932" spans="3:64" x14ac:dyDescent="0.2">
      <c r="C932" s="10"/>
      <c r="D932" s="10"/>
      <c r="AA932" s="87"/>
      <c r="AB932" s="87"/>
      <c r="AC932" s="87"/>
      <c r="AD932" s="87"/>
      <c r="AE932" s="87"/>
      <c r="AG932" s="112"/>
      <c r="AN932" s="87"/>
      <c r="AO932" s="87"/>
      <c r="AP932" s="87"/>
      <c r="AQ932" s="87"/>
      <c r="AR932" s="87"/>
      <c r="AS932" s="87"/>
      <c r="AT932" s="87"/>
      <c r="AU932" s="87"/>
    </row>
    <row r="933" spans="3:64" x14ac:dyDescent="0.2">
      <c r="C933" s="10"/>
      <c r="D933" s="10"/>
      <c r="AA933" s="87"/>
      <c r="AB933" s="87"/>
      <c r="AC933" s="87"/>
      <c r="AD933" s="87"/>
      <c r="AE933" s="87"/>
      <c r="AG933" s="112"/>
      <c r="AN933" s="87"/>
      <c r="AO933" s="87"/>
      <c r="AP933" s="87"/>
      <c r="AQ933" s="87"/>
      <c r="AR933" s="87"/>
      <c r="AS933" s="87"/>
      <c r="AT933" s="87"/>
      <c r="AU933" s="87"/>
    </row>
    <row r="934" spans="3:64" x14ac:dyDescent="0.2">
      <c r="C934" s="10"/>
      <c r="D934" s="10"/>
      <c r="AA934" s="87"/>
      <c r="AB934" s="87"/>
      <c r="AC934" s="87"/>
      <c r="AD934" s="87"/>
      <c r="AE934" s="87"/>
      <c r="AG934" s="112"/>
      <c r="AN934" s="87"/>
      <c r="AO934" s="87"/>
      <c r="AP934" s="87"/>
      <c r="AQ934" s="87"/>
      <c r="AR934" s="87"/>
      <c r="AS934" s="87"/>
      <c r="AT934" s="87"/>
      <c r="AU934" s="87"/>
    </row>
    <row r="935" spans="3:64" x14ac:dyDescent="0.2">
      <c r="C935" s="10"/>
      <c r="D935" s="10"/>
      <c r="AA935" s="87"/>
      <c r="AB935" s="87"/>
      <c r="AC935" s="87"/>
      <c r="AD935" s="87"/>
      <c r="AE935" s="87"/>
      <c r="AG935" s="112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</row>
    <row r="936" spans="3:64" x14ac:dyDescent="0.2">
      <c r="C936" s="10"/>
      <c r="D936" s="10"/>
      <c r="AA936" s="87"/>
      <c r="AB936" s="87"/>
      <c r="AC936" s="87"/>
      <c r="AD936" s="87"/>
      <c r="AE936" s="87"/>
      <c r="AG936" s="112"/>
      <c r="AN936" s="87"/>
      <c r="AO936" s="87"/>
      <c r="AP936" s="87"/>
      <c r="AQ936" s="87"/>
      <c r="AR936" s="87"/>
      <c r="AS936" s="87"/>
      <c r="AT936" s="87"/>
      <c r="AU936" s="87"/>
    </row>
    <row r="937" spans="3:64" x14ac:dyDescent="0.2">
      <c r="C937" s="10"/>
      <c r="D937" s="10"/>
      <c r="AA937" s="87"/>
      <c r="AB937" s="87"/>
      <c r="AC937" s="87"/>
      <c r="AD937" s="87"/>
      <c r="AE937" s="87"/>
      <c r="AG937" s="112"/>
      <c r="AN937" s="87"/>
      <c r="AO937" s="87"/>
      <c r="AP937" s="87"/>
      <c r="AQ937" s="87"/>
      <c r="AR937" s="87"/>
      <c r="AS937" s="87"/>
      <c r="AT937" s="87"/>
      <c r="AU937" s="87"/>
    </row>
    <row r="938" spans="3:64" x14ac:dyDescent="0.2">
      <c r="C938" s="10"/>
      <c r="D938" s="10"/>
      <c r="AA938" s="87"/>
      <c r="AB938" s="87"/>
      <c r="AC938" s="87"/>
      <c r="AD938" s="87"/>
      <c r="AE938" s="87"/>
      <c r="AG938" s="112"/>
      <c r="AN938" s="87"/>
      <c r="AO938" s="87"/>
      <c r="AP938" s="87"/>
      <c r="AQ938" s="87"/>
      <c r="AR938" s="87"/>
      <c r="AS938" s="87"/>
      <c r="AT938" s="87"/>
      <c r="AU938" s="87"/>
    </row>
    <row r="939" spans="3:64" x14ac:dyDescent="0.2">
      <c r="C939" s="10"/>
      <c r="D939" s="10"/>
      <c r="AA939" s="87"/>
      <c r="AB939" s="87"/>
      <c r="AC939" s="87"/>
      <c r="AD939" s="87"/>
      <c r="AE939" s="87"/>
      <c r="AG939" s="112"/>
      <c r="AN939" s="87"/>
      <c r="AO939" s="87"/>
      <c r="AP939" s="87"/>
      <c r="AQ939" s="87"/>
      <c r="AR939" s="87"/>
      <c r="AS939" s="87"/>
      <c r="AT939" s="87"/>
      <c r="AU939" s="87"/>
    </row>
    <row r="940" spans="3:64" x14ac:dyDescent="0.2">
      <c r="C940" s="10"/>
      <c r="D940" s="10"/>
      <c r="AA940" s="87"/>
      <c r="AB940" s="87"/>
      <c r="AC940" s="87"/>
      <c r="AD940" s="87"/>
      <c r="AE940" s="87"/>
      <c r="AG940" s="112"/>
      <c r="AN940" s="87"/>
      <c r="AO940" s="87"/>
      <c r="AP940" s="87"/>
      <c r="AQ940" s="87"/>
      <c r="AR940" s="87"/>
      <c r="AS940" s="87"/>
      <c r="AT940" s="87"/>
      <c r="AU940" s="87"/>
    </row>
    <row r="941" spans="3:64" x14ac:dyDescent="0.2">
      <c r="C941" s="10"/>
      <c r="D941" s="10"/>
      <c r="AA941" s="87"/>
      <c r="AB941" s="87"/>
      <c r="AC941" s="87"/>
      <c r="AD941" s="87"/>
      <c r="AE941" s="87"/>
      <c r="AG941" s="112"/>
      <c r="AN941" s="87"/>
      <c r="AO941" s="87"/>
      <c r="AP941" s="87"/>
      <c r="AQ941" s="87"/>
      <c r="AR941" s="87"/>
      <c r="AS941" s="87"/>
      <c r="AT941" s="87"/>
      <c r="AU941" s="87"/>
    </row>
    <row r="942" spans="3:64" x14ac:dyDescent="0.2">
      <c r="C942" s="10"/>
      <c r="D942" s="10"/>
      <c r="AA942" s="87"/>
      <c r="AB942" s="87"/>
      <c r="AC942" s="87"/>
      <c r="AD942" s="87"/>
      <c r="AE942" s="87"/>
      <c r="AG942" s="112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</row>
    <row r="943" spans="3:64" x14ac:dyDescent="0.2">
      <c r="C943" s="10"/>
      <c r="D943" s="10"/>
      <c r="AA943" s="87"/>
      <c r="AB943" s="87"/>
      <c r="AC943" s="87"/>
      <c r="AD943" s="87"/>
      <c r="AE943" s="87"/>
      <c r="AG943" s="112"/>
      <c r="AN943" s="87"/>
      <c r="AO943" s="87"/>
      <c r="AP943" s="87"/>
      <c r="AQ943" s="87"/>
      <c r="AR943" s="87"/>
      <c r="AS943" s="87"/>
      <c r="AT943" s="87"/>
      <c r="AU943" s="87"/>
    </row>
    <row r="944" spans="3:64" x14ac:dyDescent="0.2">
      <c r="C944" s="10"/>
      <c r="D944" s="10"/>
      <c r="AA944" s="87"/>
      <c r="AB944" s="87"/>
      <c r="AC944" s="87"/>
      <c r="AD944" s="87"/>
      <c r="AE944" s="87"/>
      <c r="AG944" s="112"/>
      <c r="AN944" s="87"/>
      <c r="AO944" s="87"/>
      <c r="AP944" s="87"/>
      <c r="AQ944" s="87"/>
      <c r="AR944" s="87"/>
      <c r="AS944" s="87"/>
      <c r="AT944" s="87"/>
      <c r="AU944" s="87"/>
    </row>
    <row r="945" spans="3:64" x14ac:dyDescent="0.2">
      <c r="C945" s="10"/>
      <c r="D945" s="10"/>
      <c r="AA945" s="87"/>
      <c r="AB945" s="87"/>
      <c r="AC945" s="87"/>
      <c r="AD945" s="87"/>
      <c r="AE945" s="87"/>
      <c r="AG945" s="112"/>
      <c r="AN945" s="87"/>
      <c r="AO945" s="87"/>
      <c r="AP945" s="87"/>
      <c r="AQ945" s="87"/>
      <c r="AR945" s="87"/>
      <c r="AS945" s="87"/>
      <c r="AT945" s="87"/>
      <c r="AU945" s="87"/>
    </row>
    <row r="946" spans="3:64" x14ac:dyDescent="0.2">
      <c r="C946" s="10"/>
      <c r="D946" s="10"/>
      <c r="AA946" s="87"/>
      <c r="AB946" s="87"/>
      <c r="AC946" s="87"/>
      <c r="AD946" s="87"/>
      <c r="AE946" s="87"/>
      <c r="AG946" s="112"/>
      <c r="AN946" s="87"/>
      <c r="AO946" s="87"/>
      <c r="AP946" s="87"/>
      <c r="AQ946" s="87"/>
      <c r="AR946" s="87"/>
      <c r="AS946" s="87"/>
      <c r="AT946" s="87"/>
      <c r="AU946" s="87"/>
    </row>
    <row r="947" spans="3:64" x14ac:dyDescent="0.2">
      <c r="C947" s="10"/>
      <c r="D947" s="10"/>
      <c r="AA947" s="87"/>
      <c r="AB947" s="87"/>
      <c r="AC947" s="87"/>
      <c r="AD947" s="87"/>
      <c r="AE947" s="87"/>
      <c r="AG947" s="112"/>
      <c r="AN947" s="87"/>
      <c r="AO947" s="87"/>
      <c r="AP947" s="87"/>
      <c r="AQ947" s="87"/>
      <c r="AR947" s="87"/>
      <c r="AS947" s="87"/>
      <c r="AT947" s="87"/>
      <c r="AU947" s="87"/>
    </row>
    <row r="948" spans="3:64" x14ac:dyDescent="0.2">
      <c r="C948" s="10"/>
      <c r="D948" s="10"/>
      <c r="AA948" s="87"/>
      <c r="AB948" s="87"/>
      <c r="AC948" s="87"/>
      <c r="AD948" s="87"/>
      <c r="AE948" s="87"/>
      <c r="AG948" s="112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</row>
    <row r="949" spans="3:64" x14ac:dyDescent="0.2">
      <c r="C949" s="10"/>
      <c r="D949" s="10"/>
      <c r="AA949" s="87"/>
      <c r="AB949" s="87"/>
      <c r="AC949" s="87"/>
      <c r="AD949" s="87"/>
      <c r="AE949" s="87"/>
      <c r="AG949" s="112"/>
      <c r="AN949" s="87"/>
      <c r="AO949" s="87"/>
      <c r="AP949" s="87"/>
      <c r="AQ949" s="87"/>
      <c r="AR949" s="87"/>
      <c r="AS949" s="87"/>
      <c r="AT949" s="87"/>
      <c r="AU949" s="87"/>
    </row>
    <row r="950" spans="3:64" x14ac:dyDescent="0.2">
      <c r="C950" s="10"/>
      <c r="D950" s="10"/>
      <c r="AA950" s="87"/>
      <c r="AB950" s="87"/>
      <c r="AC950" s="87"/>
      <c r="AD950" s="87"/>
      <c r="AE950" s="87"/>
      <c r="AG950" s="112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</row>
    <row r="951" spans="3:64" x14ac:dyDescent="0.2">
      <c r="C951" s="10"/>
      <c r="D951" s="10"/>
      <c r="AA951" s="87"/>
      <c r="AB951" s="87"/>
      <c r="AC951" s="87"/>
      <c r="AD951" s="87"/>
      <c r="AE951" s="87"/>
      <c r="AG951" s="112"/>
      <c r="AN951" s="87"/>
      <c r="AO951" s="87"/>
      <c r="AP951" s="87"/>
      <c r="AQ951" s="87"/>
      <c r="AR951" s="87"/>
      <c r="AS951" s="87"/>
      <c r="AT951" s="87"/>
      <c r="AU951" s="87"/>
    </row>
    <row r="952" spans="3:64" x14ac:dyDescent="0.2">
      <c r="C952" s="10"/>
      <c r="D952" s="10"/>
      <c r="AA952" s="87"/>
      <c r="AB952" s="87"/>
      <c r="AC952" s="87"/>
      <c r="AD952" s="87"/>
      <c r="AE952" s="87"/>
      <c r="AG952" s="112"/>
      <c r="AN952" s="87"/>
      <c r="AO952" s="87"/>
      <c r="AP952" s="87"/>
      <c r="AQ952" s="87"/>
      <c r="AR952" s="87"/>
      <c r="AS952" s="87"/>
      <c r="AT952" s="87"/>
      <c r="AU952" s="87"/>
      <c r="AV952" s="87"/>
    </row>
    <row r="953" spans="3:64" x14ac:dyDescent="0.2">
      <c r="C953" s="10"/>
      <c r="D953" s="10"/>
      <c r="AA953" s="87"/>
      <c r="AB953" s="87"/>
      <c r="AC953" s="87"/>
      <c r="AD953" s="87"/>
      <c r="AE953" s="87"/>
      <c r="AG953" s="112"/>
      <c r="AN953" s="87"/>
      <c r="AO953" s="87"/>
      <c r="AP953" s="87"/>
      <c r="AQ953" s="87"/>
      <c r="AR953" s="87"/>
      <c r="AS953" s="87"/>
      <c r="AT953" s="87"/>
      <c r="AU953" s="87"/>
    </row>
    <row r="954" spans="3:64" x14ac:dyDescent="0.2">
      <c r="C954" s="10"/>
      <c r="D954" s="10"/>
      <c r="AA954" s="87"/>
      <c r="AB954" s="87"/>
      <c r="AC954" s="87"/>
      <c r="AD954" s="87"/>
      <c r="AE954" s="87"/>
      <c r="AG954" s="112"/>
      <c r="AN954" s="87"/>
      <c r="AO954" s="87"/>
      <c r="AP954" s="87"/>
      <c r="AQ954" s="87"/>
      <c r="AR954" s="87"/>
      <c r="AS954" s="87"/>
      <c r="AT954" s="87"/>
      <c r="AU954" s="87"/>
    </row>
    <row r="955" spans="3:64" x14ac:dyDescent="0.2">
      <c r="C955" s="10"/>
      <c r="D955" s="10"/>
      <c r="AA955" s="87"/>
      <c r="AB955" s="87"/>
      <c r="AC955" s="87"/>
      <c r="AD955" s="87"/>
      <c r="AE955" s="87"/>
      <c r="AG955" s="112"/>
      <c r="AN955" s="87"/>
      <c r="AO955" s="87"/>
      <c r="AP955" s="87"/>
      <c r="AQ955" s="87"/>
      <c r="AR955" s="87"/>
      <c r="AS955" s="87"/>
      <c r="AT955" s="87"/>
      <c r="AU955" s="87"/>
    </row>
    <row r="956" spans="3:64" x14ac:dyDescent="0.2">
      <c r="C956" s="10"/>
      <c r="D956" s="10"/>
      <c r="AA956" s="87"/>
      <c r="AB956" s="87"/>
      <c r="AC956" s="87"/>
      <c r="AD956" s="87"/>
      <c r="AE956" s="87"/>
      <c r="AG956" s="112"/>
      <c r="AN956" s="87"/>
      <c r="AO956" s="87"/>
      <c r="AP956" s="87"/>
      <c r="AQ956" s="87"/>
      <c r="AR956" s="87"/>
      <c r="AS956" s="87"/>
      <c r="AT956" s="87"/>
      <c r="AU956" s="87"/>
    </row>
    <row r="957" spans="3:64" x14ac:dyDescent="0.2">
      <c r="C957" s="10"/>
      <c r="D957" s="10"/>
      <c r="AA957" s="87"/>
      <c r="AB957" s="87"/>
      <c r="AC957" s="87"/>
      <c r="AD957" s="87"/>
      <c r="AE957" s="87"/>
      <c r="AG957" s="112"/>
      <c r="AN957" s="87"/>
      <c r="AO957" s="87"/>
      <c r="AP957" s="87"/>
      <c r="AQ957" s="87"/>
      <c r="AR957" s="87"/>
      <c r="AS957" s="87"/>
      <c r="AT957" s="87"/>
      <c r="AU957" s="87"/>
    </row>
    <row r="958" spans="3:64" x14ac:dyDescent="0.2">
      <c r="C958" s="10"/>
      <c r="D958" s="10"/>
      <c r="AA958" s="87"/>
      <c r="AB958" s="87"/>
      <c r="AC958" s="87"/>
      <c r="AD958" s="87"/>
      <c r="AE958" s="87"/>
      <c r="AG958" s="112"/>
      <c r="AN958" s="87"/>
      <c r="AO958" s="87"/>
      <c r="AP958" s="87"/>
      <c r="AQ958" s="87"/>
      <c r="AR958" s="87"/>
      <c r="AS958" s="87"/>
      <c r="AT958" s="87"/>
      <c r="AU958" s="87"/>
      <c r="AV958" s="87"/>
    </row>
    <row r="959" spans="3:64" x14ac:dyDescent="0.2">
      <c r="C959" s="10"/>
      <c r="D959" s="10"/>
      <c r="AA959" s="87"/>
      <c r="AB959" s="87"/>
      <c r="AC959" s="87"/>
      <c r="AD959" s="87"/>
      <c r="AE959" s="87"/>
      <c r="AG959" s="112"/>
      <c r="AN959" s="87"/>
      <c r="AO959" s="87"/>
      <c r="AP959" s="87"/>
      <c r="AQ959" s="87"/>
      <c r="AR959" s="87"/>
      <c r="AS959" s="87"/>
      <c r="AT959" s="87"/>
      <c r="AU959" s="87"/>
    </row>
    <row r="960" spans="3:64" x14ac:dyDescent="0.2">
      <c r="C960" s="10"/>
      <c r="D960" s="10"/>
      <c r="AA960" s="87"/>
      <c r="AB960" s="87"/>
      <c r="AC960" s="87"/>
      <c r="AD960" s="87"/>
      <c r="AE960" s="87"/>
      <c r="AG960" s="112"/>
      <c r="AN960" s="87"/>
      <c r="AO960" s="87"/>
      <c r="AP960" s="87"/>
      <c r="AQ960" s="87"/>
      <c r="AR960" s="87"/>
      <c r="AS960" s="87"/>
      <c r="AT960" s="87"/>
      <c r="AU960" s="87"/>
    </row>
    <row r="961" spans="3:48" x14ac:dyDescent="0.2">
      <c r="C961" s="10"/>
      <c r="D961" s="10"/>
      <c r="AA961" s="87"/>
      <c r="AB961" s="87"/>
      <c r="AC961" s="87"/>
      <c r="AD961" s="87"/>
      <c r="AE961" s="87"/>
      <c r="AG961" s="112"/>
      <c r="AN961" s="87"/>
      <c r="AO961" s="87"/>
      <c r="AP961" s="87"/>
      <c r="AQ961" s="87"/>
      <c r="AR961" s="87"/>
      <c r="AS961" s="87"/>
      <c r="AT961" s="87"/>
      <c r="AU961" s="87"/>
    </row>
    <row r="962" spans="3:48" x14ac:dyDescent="0.2">
      <c r="C962" s="10"/>
      <c r="D962" s="10"/>
      <c r="AA962" s="87"/>
      <c r="AB962" s="87"/>
      <c r="AC962" s="87"/>
      <c r="AD962" s="87"/>
      <c r="AE962" s="87"/>
      <c r="AG962" s="112"/>
      <c r="AN962" s="87"/>
      <c r="AO962" s="87"/>
      <c r="AP962" s="87"/>
      <c r="AQ962" s="87"/>
      <c r="AR962" s="87"/>
      <c r="AS962" s="87"/>
      <c r="AT962" s="87"/>
      <c r="AU962" s="87"/>
    </row>
    <row r="963" spans="3:48" x14ac:dyDescent="0.2">
      <c r="C963" s="10"/>
      <c r="D963" s="10"/>
      <c r="AA963" s="87"/>
      <c r="AB963" s="87"/>
      <c r="AC963" s="87"/>
      <c r="AD963" s="87"/>
      <c r="AE963" s="87"/>
      <c r="AG963" s="112"/>
      <c r="AN963" s="87"/>
      <c r="AO963" s="87"/>
      <c r="AP963" s="87"/>
      <c r="AQ963" s="87"/>
      <c r="AR963" s="87"/>
      <c r="AS963" s="87"/>
      <c r="AT963" s="87"/>
      <c r="AU963" s="87"/>
    </row>
    <row r="964" spans="3:48" x14ac:dyDescent="0.2">
      <c r="C964" s="10"/>
      <c r="D964" s="10"/>
      <c r="AA964" s="87"/>
      <c r="AB964" s="87"/>
      <c r="AC964" s="87"/>
      <c r="AD964" s="87"/>
      <c r="AE964" s="87"/>
      <c r="AG964" s="112"/>
      <c r="AN964" s="87"/>
      <c r="AO964" s="87"/>
      <c r="AP964" s="87"/>
      <c r="AQ964" s="87"/>
      <c r="AR964" s="87"/>
      <c r="AS964" s="87"/>
      <c r="AT964" s="87"/>
      <c r="AU964" s="87"/>
    </row>
    <row r="965" spans="3:48" x14ac:dyDescent="0.2">
      <c r="C965" s="10"/>
      <c r="D965" s="10"/>
      <c r="AA965" s="87"/>
      <c r="AB965" s="87"/>
      <c r="AC965" s="87"/>
      <c r="AD965" s="87"/>
      <c r="AE965" s="87"/>
      <c r="AG965" s="112"/>
      <c r="AN965" s="87"/>
      <c r="AO965" s="87"/>
      <c r="AP965" s="87"/>
      <c r="AQ965" s="87"/>
      <c r="AR965" s="87"/>
      <c r="AS965" s="87"/>
      <c r="AT965" s="87"/>
      <c r="AU965" s="87"/>
    </row>
    <row r="966" spans="3:48" x14ac:dyDescent="0.2">
      <c r="C966" s="10"/>
      <c r="D966" s="10"/>
      <c r="AA966" s="87"/>
      <c r="AB966" s="87"/>
      <c r="AC966" s="87"/>
      <c r="AD966" s="87"/>
      <c r="AE966" s="87"/>
      <c r="AG966" s="112"/>
      <c r="AN966" s="87"/>
      <c r="AO966" s="87"/>
      <c r="AP966" s="87"/>
      <c r="AQ966" s="87"/>
      <c r="AR966" s="87"/>
      <c r="AS966" s="87"/>
      <c r="AT966" s="87"/>
      <c r="AU966" s="87"/>
    </row>
    <row r="967" spans="3:48" x14ac:dyDescent="0.2">
      <c r="C967" s="10"/>
      <c r="D967" s="10"/>
      <c r="AA967" s="87"/>
      <c r="AB967" s="87"/>
      <c r="AC967" s="87"/>
      <c r="AD967" s="87"/>
      <c r="AE967" s="87"/>
      <c r="AG967" s="112"/>
      <c r="AN967" s="87"/>
      <c r="AO967" s="87"/>
      <c r="AP967" s="87"/>
      <c r="AQ967" s="87"/>
      <c r="AR967" s="87"/>
      <c r="AS967" s="87"/>
      <c r="AT967" s="87"/>
      <c r="AU967" s="87"/>
    </row>
    <row r="968" spans="3:48" x14ac:dyDescent="0.2">
      <c r="C968" s="10"/>
      <c r="D968" s="10"/>
      <c r="AA968" s="87"/>
      <c r="AB968" s="87"/>
      <c r="AC968" s="87"/>
      <c r="AD968" s="87"/>
      <c r="AE968" s="87"/>
      <c r="AG968" s="112"/>
      <c r="AN968" s="87"/>
      <c r="AO968" s="87"/>
      <c r="AP968" s="87"/>
      <c r="AQ968" s="87"/>
      <c r="AR968" s="87"/>
      <c r="AS968" s="87"/>
      <c r="AT968" s="87"/>
      <c r="AU968" s="87"/>
    </row>
    <row r="969" spans="3:48" x14ac:dyDescent="0.2">
      <c r="C969" s="10"/>
      <c r="D969" s="10"/>
      <c r="AA969" s="87"/>
      <c r="AB969" s="87"/>
      <c r="AC969" s="87"/>
      <c r="AD969" s="87"/>
      <c r="AE969" s="87"/>
      <c r="AG969" s="112"/>
      <c r="AN969" s="87"/>
      <c r="AO969" s="87"/>
      <c r="AP969" s="87"/>
      <c r="AQ969" s="87"/>
      <c r="AR969" s="87"/>
      <c r="AS969" s="87"/>
      <c r="AT969" s="87"/>
      <c r="AU969" s="87"/>
      <c r="AV969" s="87"/>
    </row>
    <row r="970" spans="3:48" x14ac:dyDescent="0.2">
      <c r="C970" s="10"/>
      <c r="D970" s="10"/>
      <c r="AA970" s="87"/>
      <c r="AB970" s="87"/>
      <c r="AC970" s="87"/>
      <c r="AD970" s="87"/>
      <c r="AE970" s="87"/>
      <c r="AG970" s="112"/>
      <c r="AN970" s="87"/>
      <c r="AO970" s="87"/>
      <c r="AP970" s="87"/>
      <c r="AQ970" s="87"/>
      <c r="AR970" s="87"/>
      <c r="AS970" s="87"/>
      <c r="AT970" s="87"/>
      <c r="AU970" s="87"/>
    </row>
    <row r="971" spans="3:48" x14ac:dyDescent="0.2">
      <c r="C971" s="10"/>
      <c r="D971" s="10"/>
      <c r="AA971" s="87"/>
      <c r="AB971" s="87"/>
      <c r="AC971" s="87"/>
      <c r="AD971" s="87"/>
      <c r="AE971" s="87"/>
      <c r="AG971" s="112"/>
      <c r="AN971" s="87"/>
      <c r="AO971" s="87"/>
      <c r="AP971" s="87"/>
      <c r="AQ971" s="87"/>
      <c r="AR971" s="87"/>
      <c r="AS971" s="87"/>
      <c r="AT971" s="87"/>
      <c r="AU971" s="87"/>
    </row>
    <row r="972" spans="3:48" x14ac:dyDescent="0.2">
      <c r="C972" s="10"/>
      <c r="D972" s="10"/>
      <c r="AA972" s="87"/>
      <c r="AB972" s="87"/>
      <c r="AC972" s="87"/>
      <c r="AD972" s="87"/>
      <c r="AE972" s="87"/>
      <c r="AG972" s="112"/>
      <c r="AN972" s="87"/>
      <c r="AO972" s="87"/>
      <c r="AP972" s="87"/>
      <c r="AQ972" s="87"/>
      <c r="AR972" s="87"/>
      <c r="AS972" s="87"/>
      <c r="AT972" s="87"/>
      <c r="AU972" s="87"/>
    </row>
    <row r="973" spans="3:48" x14ac:dyDescent="0.2">
      <c r="C973" s="10"/>
      <c r="D973" s="10"/>
      <c r="AA973" s="87"/>
      <c r="AB973" s="87"/>
      <c r="AC973" s="87"/>
      <c r="AD973" s="87"/>
      <c r="AE973" s="87"/>
      <c r="AG973" s="112"/>
      <c r="AN973" s="87"/>
      <c r="AO973" s="87"/>
      <c r="AP973" s="87"/>
      <c r="AQ973" s="87"/>
      <c r="AR973" s="87"/>
      <c r="AS973" s="87"/>
      <c r="AT973" s="87"/>
      <c r="AU973" s="87"/>
    </row>
    <row r="974" spans="3:48" x14ac:dyDescent="0.2">
      <c r="C974" s="10"/>
      <c r="D974" s="10"/>
      <c r="AA974" s="87"/>
      <c r="AB974" s="87"/>
      <c r="AC974" s="87"/>
      <c r="AD974" s="87"/>
      <c r="AE974" s="87"/>
      <c r="AG974" s="112"/>
      <c r="AN974" s="87"/>
      <c r="AO974" s="87"/>
      <c r="AP974" s="87"/>
      <c r="AQ974" s="87"/>
      <c r="AR974" s="87"/>
      <c r="AS974" s="87"/>
      <c r="AT974" s="87"/>
      <c r="AU974" s="87"/>
    </row>
    <row r="975" spans="3:48" x14ac:dyDescent="0.2">
      <c r="C975" s="10"/>
      <c r="D975" s="10"/>
      <c r="AA975" s="87"/>
      <c r="AB975" s="87"/>
      <c r="AC975" s="87"/>
      <c r="AD975" s="87"/>
      <c r="AE975" s="87"/>
      <c r="AG975" s="112"/>
      <c r="AN975" s="87"/>
      <c r="AO975" s="87"/>
      <c r="AP975" s="87"/>
      <c r="AQ975" s="87"/>
      <c r="AR975" s="87"/>
      <c r="AS975" s="87"/>
      <c r="AT975" s="87"/>
      <c r="AU975" s="87"/>
      <c r="AV975" s="87"/>
    </row>
    <row r="976" spans="3:48" x14ac:dyDescent="0.2">
      <c r="C976" s="10"/>
      <c r="D976" s="10"/>
      <c r="AA976" s="87"/>
      <c r="AB976" s="87"/>
      <c r="AC976" s="87"/>
      <c r="AD976" s="87"/>
      <c r="AE976" s="87"/>
      <c r="AG976" s="112"/>
      <c r="AN976" s="87"/>
      <c r="AO976" s="87"/>
      <c r="AP976" s="87"/>
      <c r="AQ976" s="87"/>
      <c r="AR976" s="87"/>
      <c r="AS976" s="87"/>
      <c r="AT976" s="87"/>
      <c r="AU976" s="87"/>
    </row>
    <row r="977" spans="3:64" x14ac:dyDescent="0.2">
      <c r="C977" s="10"/>
      <c r="D977" s="10"/>
      <c r="AA977" s="87"/>
      <c r="AB977" s="87"/>
      <c r="AC977" s="87"/>
      <c r="AD977" s="87"/>
      <c r="AE977" s="87"/>
      <c r="AG977" s="112"/>
      <c r="AN977" s="87"/>
      <c r="AO977" s="87"/>
      <c r="AP977" s="87"/>
      <c r="AQ977" s="87"/>
      <c r="AR977" s="87"/>
      <c r="AS977" s="87"/>
      <c r="AT977" s="87"/>
      <c r="AU977" s="87"/>
    </row>
    <row r="978" spans="3:64" x14ac:dyDescent="0.2">
      <c r="C978" s="10"/>
      <c r="D978" s="10"/>
      <c r="AA978" s="87"/>
      <c r="AB978" s="87"/>
      <c r="AC978" s="87"/>
      <c r="AD978" s="87"/>
      <c r="AE978" s="87"/>
      <c r="AG978" s="112"/>
      <c r="AN978" s="87"/>
      <c r="AO978" s="87"/>
      <c r="AP978" s="87"/>
      <c r="AQ978" s="87"/>
      <c r="AR978" s="87"/>
      <c r="AS978" s="87"/>
      <c r="AT978" s="87"/>
      <c r="AU978" s="87"/>
    </row>
    <row r="979" spans="3:64" x14ac:dyDescent="0.2">
      <c r="C979" s="10"/>
      <c r="D979" s="10"/>
      <c r="AA979" s="87"/>
      <c r="AB979" s="87"/>
      <c r="AC979" s="87"/>
      <c r="AD979" s="87"/>
      <c r="AE979" s="87"/>
      <c r="AG979" s="112"/>
      <c r="AN979" s="87"/>
      <c r="AO979" s="87"/>
      <c r="AP979" s="87"/>
      <c r="AQ979" s="87"/>
      <c r="AR979" s="87"/>
      <c r="AS979" s="87"/>
      <c r="AT979" s="87"/>
      <c r="AU979" s="87"/>
    </row>
    <row r="980" spans="3:64" x14ac:dyDescent="0.2">
      <c r="C980" s="10"/>
      <c r="D980" s="10"/>
      <c r="AA980" s="87"/>
      <c r="AB980" s="87"/>
      <c r="AC980" s="87"/>
      <c r="AD980" s="87"/>
      <c r="AE980" s="87"/>
      <c r="AG980" s="112"/>
      <c r="AN980" s="87"/>
      <c r="AO980" s="87"/>
      <c r="AP980" s="87"/>
      <c r="AQ980" s="87"/>
      <c r="AR980" s="87"/>
      <c r="AS980" s="87"/>
      <c r="AT980" s="87"/>
      <c r="AU980" s="87"/>
    </row>
    <row r="981" spans="3:64" x14ac:dyDescent="0.2">
      <c r="C981" s="10"/>
      <c r="D981" s="10"/>
      <c r="AA981" s="87"/>
      <c r="AB981" s="87"/>
      <c r="AC981" s="87"/>
      <c r="AD981" s="87"/>
      <c r="AE981" s="87"/>
      <c r="AG981" s="112"/>
      <c r="AN981" s="87"/>
      <c r="AO981" s="87"/>
      <c r="AP981" s="87"/>
      <c r="AQ981" s="87"/>
      <c r="AR981" s="87"/>
      <c r="AS981" s="87"/>
      <c r="AT981" s="87"/>
      <c r="AU981" s="87"/>
    </row>
    <row r="982" spans="3:64" x14ac:dyDescent="0.2">
      <c r="C982" s="10"/>
      <c r="D982" s="10"/>
      <c r="AA982" s="87"/>
      <c r="AB982" s="87"/>
      <c r="AC982" s="87"/>
      <c r="AD982" s="87"/>
      <c r="AE982" s="87"/>
      <c r="AG982" s="112"/>
      <c r="AN982" s="87"/>
      <c r="AO982" s="87"/>
      <c r="AP982" s="87"/>
      <c r="AQ982" s="87"/>
      <c r="AR982" s="87"/>
      <c r="AS982" s="87"/>
      <c r="AT982" s="87"/>
      <c r="AU982" s="87"/>
    </row>
    <row r="983" spans="3:64" x14ac:dyDescent="0.2">
      <c r="C983" s="10"/>
      <c r="D983" s="10"/>
      <c r="AA983" s="87"/>
      <c r="AB983" s="87"/>
      <c r="AC983" s="87"/>
      <c r="AD983" s="87"/>
      <c r="AE983" s="87"/>
      <c r="AG983" s="112"/>
      <c r="AN983" s="87"/>
      <c r="AO983" s="87"/>
      <c r="AP983" s="87"/>
      <c r="AQ983" s="87"/>
      <c r="AR983" s="87"/>
      <c r="AS983" s="87"/>
      <c r="AT983" s="87"/>
      <c r="AU983" s="87"/>
    </row>
    <row r="984" spans="3:64" x14ac:dyDescent="0.2">
      <c r="C984" s="10"/>
      <c r="D984" s="10"/>
      <c r="AA984" s="87"/>
      <c r="AB984" s="87"/>
      <c r="AC984" s="87"/>
      <c r="AD984" s="87"/>
      <c r="AE984" s="87"/>
      <c r="AG984" s="112"/>
      <c r="AN984" s="87"/>
      <c r="AO984" s="87"/>
      <c r="AP984" s="87"/>
      <c r="AQ984" s="87"/>
      <c r="AR984" s="87"/>
      <c r="AS984" s="87"/>
      <c r="AT984" s="87"/>
      <c r="AU984" s="87"/>
    </row>
    <row r="985" spans="3:64" x14ac:dyDescent="0.2">
      <c r="C985" s="10"/>
      <c r="D985" s="10"/>
      <c r="AA985" s="87"/>
      <c r="AB985" s="87"/>
      <c r="AC985" s="87"/>
      <c r="AD985" s="87"/>
      <c r="AE985" s="87"/>
      <c r="AG985" s="112"/>
      <c r="AN985" s="87"/>
      <c r="AO985" s="87"/>
      <c r="AP985" s="87"/>
      <c r="AQ985" s="87"/>
      <c r="AR985" s="87"/>
      <c r="AS985" s="87"/>
      <c r="AT985" s="87"/>
      <c r="AU985" s="87"/>
    </row>
    <row r="986" spans="3:64" x14ac:dyDescent="0.2">
      <c r="C986" s="10"/>
      <c r="D986" s="10"/>
      <c r="AA986" s="87"/>
      <c r="AB986" s="87"/>
      <c r="AC986" s="87"/>
      <c r="AD986" s="87"/>
      <c r="AE986" s="87"/>
      <c r="AG986" s="112"/>
      <c r="AN986" s="87"/>
      <c r="AO986" s="87"/>
      <c r="AP986" s="87"/>
      <c r="AQ986" s="87"/>
      <c r="AR986" s="87"/>
      <c r="AS986" s="87"/>
      <c r="AT986" s="87"/>
      <c r="AU986" s="87"/>
    </row>
    <row r="987" spans="3:64" x14ac:dyDescent="0.2">
      <c r="C987" s="10"/>
      <c r="D987" s="10"/>
      <c r="AA987" s="87"/>
      <c r="AB987" s="87"/>
      <c r="AC987" s="87"/>
      <c r="AD987" s="87"/>
      <c r="AE987" s="87"/>
      <c r="AG987" s="112"/>
      <c r="AN987" s="87"/>
      <c r="AO987" s="87"/>
      <c r="AP987" s="87"/>
      <c r="AQ987" s="87"/>
      <c r="AR987" s="87"/>
      <c r="AS987" s="87"/>
      <c r="AT987" s="87"/>
      <c r="AU987" s="87"/>
    </row>
    <row r="988" spans="3:64" x14ac:dyDescent="0.2">
      <c r="C988" s="10"/>
      <c r="D988" s="10"/>
      <c r="AA988" s="87"/>
      <c r="AB988" s="87"/>
      <c r="AC988" s="87"/>
      <c r="AD988" s="87"/>
      <c r="AE988" s="87"/>
      <c r="AG988" s="112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</row>
    <row r="989" spans="3:64" x14ac:dyDescent="0.2">
      <c r="C989" s="10"/>
      <c r="D989" s="10"/>
      <c r="AA989" s="87"/>
      <c r="AB989" s="87"/>
      <c r="AC989" s="87"/>
      <c r="AD989" s="87"/>
      <c r="AE989" s="87"/>
      <c r="AG989" s="112"/>
      <c r="AN989" s="87"/>
      <c r="AO989" s="87"/>
      <c r="AP989" s="87"/>
      <c r="AQ989" s="87"/>
      <c r="AR989" s="87"/>
      <c r="AS989" s="87"/>
      <c r="AT989" s="87"/>
      <c r="AU989" s="87"/>
    </row>
    <row r="990" spans="3:64" x14ac:dyDescent="0.2">
      <c r="C990" s="10"/>
      <c r="D990" s="10"/>
      <c r="AA990" s="87"/>
      <c r="AB990" s="87"/>
      <c r="AC990" s="87"/>
      <c r="AD990" s="87"/>
      <c r="AE990" s="87"/>
      <c r="AG990" s="112"/>
      <c r="AN990" s="87"/>
      <c r="AO990" s="87"/>
      <c r="AP990" s="87"/>
      <c r="AQ990" s="87"/>
      <c r="AR990" s="87"/>
      <c r="AS990" s="87"/>
      <c r="AT990" s="87"/>
      <c r="AU990" s="87"/>
    </row>
    <row r="991" spans="3:64" x14ac:dyDescent="0.2">
      <c r="C991" s="10"/>
      <c r="D991" s="10"/>
      <c r="AA991" s="87"/>
      <c r="AB991" s="87"/>
      <c r="AC991" s="87"/>
      <c r="AD991" s="87"/>
      <c r="AE991" s="87"/>
      <c r="AG991" s="112"/>
      <c r="AN991" s="87"/>
      <c r="AO991" s="87"/>
      <c r="AP991" s="87"/>
      <c r="AQ991" s="87"/>
      <c r="AR991" s="87"/>
      <c r="AS991" s="87"/>
      <c r="AT991" s="87"/>
      <c r="AU991" s="87"/>
    </row>
    <row r="992" spans="3:64" x14ac:dyDescent="0.2">
      <c r="C992" s="10"/>
      <c r="D992" s="10"/>
      <c r="AA992" s="87"/>
      <c r="AB992" s="87"/>
      <c r="AC992" s="87"/>
      <c r="AD992" s="87"/>
      <c r="AE992" s="87"/>
      <c r="AG992" s="112"/>
      <c r="AN992" s="87"/>
      <c r="AO992" s="87"/>
      <c r="AP992" s="87"/>
      <c r="AQ992" s="87"/>
      <c r="AR992" s="87"/>
      <c r="AS992" s="87"/>
      <c r="AT992" s="87"/>
      <c r="AU992" s="87"/>
    </row>
    <row r="993" spans="3:64" x14ac:dyDescent="0.2">
      <c r="C993" s="10"/>
      <c r="D993" s="10"/>
      <c r="AA993" s="87"/>
      <c r="AB993" s="87"/>
      <c r="AC993" s="87"/>
      <c r="AD993" s="87"/>
      <c r="AE993" s="87"/>
      <c r="AG993" s="112"/>
      <c r="AN993" s="87"/>
      <c r="AO993" s="87"/>
      <c r="AP993" s="87"/>
      <c r="AQ993" s="87"/>
      <c r="AR993" s="87"/>
      <c r="AS993" s="87"/>
      <c r="AT993" s="87"/>
      <c r="AU993" s="87"/>
    </row>
    <row r="994" spans="3:64" x14ac:dyDescent="0.2">
      <c r="C994" s="10"/>
      <c r="D994" s="10"/>
      <c r="AA994" s="87"/>
      <c r="AB994" s="87"/>
      <c r="AC994" s="87"/>
      <c r="AD994" s="87"/>
      <c r="AE994" s="87"/>
      <c r="AG994" s="112"/>
      <c r="AN994" s="87"/>
      <c r="AO994" s="87"/>
      <c r="AP994" s="87"/>
      <c r="AQ994" s="87"/>
      <c r="AR994" s="87"/>
      <c r="AS994" s="87"/>
      <c r="AT994" s="87"/>
      <c r="AU994" s="87"/>
    </row>
    <row r="995" spans="3:64" x14ac:dyDescent="0.2">
      <c r="C995" s="10"/>
      <c r="D995" s="10"/>
      <c r="AA995" s="87"/>
      <c r="AB995" s="87"/>
      <c r="AC995" s="87"/>
      <c r="AD995" s="87"/>
      <c r="AE995" s="87"/>
      <c r="AG995" s="112"/>
      <c r="AN995" s="87"/>
      <c r="AO995" s="87"/>
      <c r="AP995" s="87"/>
      <c r="AQ995" s="87"/>
      <c r="AR995" s="87"/>
      <c r="AS995" s="87"/>
      <c r="AT995" s="87"/>
      <c r="AU995" s="87"/>
    </row>
    <row r="996" spans="3:64" x14ac:dyDescent="0.2">
      <c r="C996" s="10"/>
      <c r="D996" s="10"/>
      <c r="AA996" s="87"/>
      <c r="AB996" s="87"/>
      <c r="AC996" s="87"/>
      <c r="AD996" s="87"/>
      <c r="AE996" s="87"/>
      <c r="AG996" s="112"/>
      <c r="AN996" s="87"/>
      <c r="AO996" s="87"/>
      <c r="AP996" s="87"/>
      <c r="AQ996" s="87"/>
      <c r="AR996" s="87"/>
      <c r="AS996" s="87"/>
      <c r="AT996" s="87"/>
      <c r="AU996" s="87"/>
    </row>
    <row r="997" spans="3:64" x14ac:dyDescent="0.2">
      <c r="C997" s="10"/>
      <c r="D997" s="10"/>
      <c r="AA997" s="87"/>
      <c r="AB997" s="87"/>
      <c r="AC997" s="87"/>
      <c r="AD997" s="87"/>
      <c r="AE997" s="87"/>
      <c r="AG997" s="112"/>
      <c r="AN997" s="87"/>
      <c r="AO997" s="87"/>
      <c r="AP997" s="87"/>
      <c r="AQ997" s="87"/>
      <c r="AR997" s="87"/>
      <c r="AS997" s="87"/>
      <c r="AT997" s="87"/>
      <c r="AU997" s="87"/>
    </row>
    <row r="998" spans="3:64" x14ac:dyDescent="0.2">
      <c r="C998" s="10"/>
      <c r="D998" s="10"/>
      <c r="AA998" s="87"/>
      <c r="AB998" s="87"/>
      <c r="AC998" s="87"/>
      <c r="AD998" s="87"/>
      <c r="AE998" s="87"/>
      <c r="AG998" s="112"/>
      <c r="AN998" s="87"/>
      <c r="AO998" s="87"/>
      <c r="AP998" s="87"/>
      <c r="AQ998" s="87"/>
      <c r="AR998" s="87"/>
      <c r="AS998" s="87"/>
      <c r="AT998" s="87"/>
      <c r="AU998" s="87"/>
    </row>
    <row r="999" spans="3:64" x14ac:dyDescent="0.2">
      <c r="C999" s="10"/>
      <c r="D999" s="10"/>
      <c r="AA999" s="87"/>
      <c r="AB999" s="87"/>
      <c r="AC999" s="87"/>
      <c r="AD999" s="87"/>
      <c r="AE999" s="87"/>
      <c r="AG999" s="112"/>
      <c r="AN999" s="87"/>
      <c r="AO999" s="87"/>
      <c r="AP999" s="87"/>
      <c r="AQ999" s="87"/>
      <c r="AR999" s="87"/>
      <c r="AS999" s="87"/>
      <c r="AT999" s="87"/>
      <c r="AU999" s="87"/>
    </row>
    <row r="1000" spans="3:64" x14ac:dyDescent="0.2">
      <c r="C1000" s="10"/>
      <c r="D1000" s="10"/>
      <c r="AA1000" s="87"/>
      <c r="AB1000" s="87"/>
      <c r="AC1000" s="87"/>
      <c r="AD1000" s="87"/>
      <c r="AE1000" s="87"/>
      <c r="AG1000" s="112"/>
      <c r="AN1000" s="87"/>
      <c r="AO1000" s="87"/>
      <c r="AP1000" s="87"/>
      <c r="AQ1000" s="87"/>
      <c r="AR1000" s="87"/>
      <c r="AS1000" s="87"/>
      <c r="AT1000" s="87"/>
      <c r="AU1000" s="87"/>
    </row>
    <row r="1001" spans="3:64" x14ac:dyDescent="0.2">
      <c r="C1001" s="10"/>
      <c r="D1001" s="10"/>
      <c r="AA1001" s="87"/>
      <c r="AB1001" s="87"/>
      <c r="AC1001" s="87"/>
      <c r="AD1001" s="87"/>
      <c r="AE1001" s="87"/>
      <c r="AG1001" s="112"/>
      <c r="AN1001" s="87"/>
      <c r="AO1001" s="87"/>
      <c r="AP1001" s="87"/>
      <c r="AQ1001" s="87"/>
      <c r="AR1001" s="87"/>
      <c r="AS1001" s="87"/>
      <c r="AT1001" s="87"/>
      <c r="AU1001" s="87"/>
    </row>
    <row r="1002" spans="3:64" x14ac:dyDescent="0.2">
      <c r="C1002" s="10"/>
      <c r="D1002" s="10"/>
      <c r="AA1002" s="87"/>
      <c r="AB1002" s="87"/>
      <c r="AC1002" s="87"/>
      <c r="AD1002" s="87"/>
      <c r="AE1002" s="87"/>
      <c r="AG1002" s="112"/>
      <c r="AN1002" s="87"/>
      <c r="AO1002" s="87"/>
      <c r="AP1002" s="87"/>
      <c r="AQ1002" s="87"/>
      <c r="AR1002" s="87"/>
      <c r="AS1002" s="87"/>
      <c r="AT1002" s="87"/>
      <c r="AU1002" s="87"/>
    </row>
    <row r="1003" spans="3:64" x14ac:dyDescent="0.2">
      <c r="C1003" s="10"/>
      <c r="D1003" s="10"/>
      <c r="AA1003" s="87"/>
      <c r="AB1003" s="87"/>
      <c r="AC1003" s="87"/>
      <c r="AD1003" s="87"/>
      <c r="AE1003" s="87"/>
      <c r="AG1003" s="112"/>
      <c r="AN1003" s="87"/>
      <c r="AO1003" s="87"/>
      <c r="AP1003" s="87"/>
      <c r="AQ1003" s="87"/>
      <c r="AR1003" s="87"/>
      <c r="AS1003" s="87"/>
      <c r="AT1003" s="87"/>
      <c r="AU1003" s="87"/>
    </row>
    <row r="1004" spans="3:64" x14ac:dyDescent="0.2">
      <c r="C1004" s="10"/>
      <c r="D1004" s="10"/>
      <c r="AA1004" s="87"/>
      <c r="AB1004" s="87"/>
      <c r="AC1004" s="87"/>
      <c r="AD1004" s="87"/>
      <c r="AE1004" s="87"/>
      <c r="AG1004" s="112"/>
      <c r="AN1004" s="87"/>
      <c r="AO1004" s="87"/>
      <c r="AP1004" s="87"/>
      <c r="AQ1004" s="87"/>
      <c r="AR1004" s="87"/>
      <c r="AS1004" s="87"/>
      <c r="AT1004" s="87"/>
      <c r="AU1004" s="87"/>
    </row>
    <row r="1005" spans="3:64" x14ac:dyDescent="0.2">
      <c r="C1005" s="10"/>
      <c r="D1005" s="10"/>
      <c r="AA1005" s="87"/>
      <c r="AB1005" s="87"/>
      <c r="AC1005" s="87"/>
      <c r="AD1005" s="87"/>
      <c r="AE1005" s="87"/>
      <c r="AG1005" s="112"/>
      <c r="AN1005" s="87"/>
      <c r="AO1005" s="87"/>
      <c r="AP1005" s="87"/>
      <c r="AQ1005" s="87"/>
      <c r="AR1005" s="87"/>
      <c r="AS1005" s="87"/>
      <c r="AT1005" s="87"/>
      <c r="AU1005" s="87"/>
    </row>
    <row r="1006" spans="3:64" x14ac:dyDescent="0.2">
      <c r="C1006" s="10"/>
      <c r="D1006" s="10"/>
      <c r="AA1006" s="87"/>
      <c r="AB1006" s="87"/>
      <c r="AC1006" s="87"/>
      <c r="AD1006" s="87"/>
      <c r="AE1006" s="87"/>
      <c r="AG1006" s="112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</row>
    <row r="1007" spans="3:64" x14ac:dyDescent="0.2">
      <c r="C1007" s="10"/>
      <c r="D1007" s="10"/>
      <c r="AA1007" s="87"/>
      <c r="AB1007" s="87"/>
      <c r="AC1007" s="87"/>
      <c r="AD1007" s="87"/>
      <c r="AE1007" s="87"/>
      <c r="AG1007" s="112"/>
      <c r="AN1007" s="87"/>
      <c r="AO1007" s="87"/>
      <c r="AP1007" s="87"/>
      <c r="AQ1007" s="87"/>
      <c r="AR1007" s="87"/>
      <c r="AS1007" s="87"/>
      <c r="AT1007" s="87"/>
      <c r="AU1007" s="87"/>
    </row>
    <row r="1008" spans="3:64" x14ac:dyDescent="0.2">
      <c r="C1008" s="10"/>
      <c r="D1008" s="10"/>
      <c r="AA1008" s="87"/>
      <c r="AB1008" s="87"/>
      <c r="AC1008" s="87"/>
      <c r="AD1008" s="87"/>
      <c r="AE1008" s="87"/>
      <c r="AG1008" s="112"/>
      <c r="AN1008" s="87"/>
      <c r="AO1008" s="87"/>
      <c r="AP1008" s="87"/>
      <c r="AQ1008" s="87"/>
      <c r="AR1008" s="87"/>
      <c r="AS1008" s="87"/>
      <c r="AT1008" s="87"/>
      <c r="AU1008" s="87"/>
    </row>
    <row r="1009" spans="3:47" x14ac:dyDescent="0.2">
      <c r="C1009" s="10"/>
      <c r="D1009" s="10"/>
      <c r="AA1009" s="87"/>
      <c r="AB1009" s="87"/>
      <c r="AC1009" s="87"/>
      <c r="AD1009" s="87"/>
      <c r="AE1009" s="87"/>
      <c r="AG1009" s="112"/>
      <c r="AN1009" s="87"/>
      <c r="AO1009" s="87"/>
      <c r="AP1009" s="87"/>
      <c r="AQ1009" s="87"/>
      <c r="AR1009" s="87"/>
      <c r="AS1009" s="87"/>
      <c r="AT1009" s="87"/>
      <c r="AU1009" s="87"/>
    </row>
    <row r="1010" spans="3:47" x14ac:dyDescent="0.2">
      <c r="C1010" s="10"/>
      <c r="D1010" s="10"/>
      <c r="AA1010" s="87"/>
      <c r="AB1010" s="87"/>
      <c r="AC1010" s="87"/>
      <c r="AD1010" s="87"/>
      <c r="AE1010" s="87"/>
      <c r="AG1010" s="112"/>
      <c r="AN1010" s="87"/>
      <c r="AO1010" s="87"/>
      <c r="AP1010" s="87"/>
      <c r="AQ1010" s="87"/>
      <c r="AR1010" s="87"/>
      <c r="AS1010" s="87"/>
      <c r="AT1010" s="87"/>
      <c r="AU1010" s="87"/>
    </row>
    <row r="1011" spans="3:47" x14ac:dyDescent="0.2">
      <c r="C1011" s="10"/>
      <c r="D1011" s="10"/>
      <c r="AA1011" s="87"/>
      <c r="AB1011" s="87"/>
      <c r="AC1011" s="87"/>
      <c r="AD1011" s="87"/>
      <c r="AE1011" s="87"/>
      <c r="AG1011" s="112"/>
      <c r="AN1011" s="87"/>
      <c r="AO1011" s="87"/>
      <c r="AP1011" s="87"/>
      <c r="AQ1011" s="87"/>
      <c r="AR1011" s="87"/>
      <c r="AS1011" s="87"/>
      <c r="AT1011" s="87"/>
      <c r="AU1011" s="87"/>
    </row>
    <row r="1012" spans="3:47" x14ac:dyDescent="0.2">
      <c r="C1012" s="10"/>
      <c r="D1012" s="10"/>
      <c r="AA1012" s="87"/>
      <c r="AB1012" s="87"/>
      <c r="AC1012" s="87"/>
      <c r="AD1012" s="87"/>
      <c r="AE1012" s="87"/>
      <c r="AG1012" s="112"/>
      <c r="AN1012" s="87"/>
      <c r="AO1012" s="87"/>
      <c r="AP1012" s="87"/>
      <c r="AQ1012" s="87"/>
      <c r="AR1012" s="87"/>
      <c r="AS1012" s="87"/>
      <c r="AT1012" s="87"/>
      <c r="AU1012" s="87"/>
    </row>
    <row r="1013" spans="3:47" x14ac:dyDescent="0.2">
      <c r="C1013" s="10"/>
      <c r="D1013" s="10"/>
      <c r="AA1013" s="87"/>
      <c r="AB1013" s="87"/>
      <c r="AC1013" s="87"/>
      <c r="AD1013" s="87"/>
      <c r="AE1013" s="87"/>
      <c r="AG1013" s="112"/>
      <c r="AN1013" s="87"/>
      <c r="AO1013" s="87"/>
      <c r="AP1013" s="87"/>
      <c r="AQ1013" s="87"/>
      <c r="AR1013" s="87"/>
      <c r="AS1013" s="87"/>
      <c r="AT1013" s="87"/>
      <c r="AU1013" s="87"/>
    </row>
    <row r="1014" spans="3:47" x14ac:dyDescent="0.2">
      <c r="C1014" s="10"/>
      <c r="D1014" s="10"/>
      <c r="AA1014" s="87"/>
      <c r="AB1014" s="87"/>
      <c r="AC1014" s="87"/>
      <c r="AD1014" s="87"/>
      <c r="AE1014" s="87"/>
      <c r="AG1014" s="112"/>
      <c r="AN1014" s="87"/>
      <c r="AO1014" s="87"/>
      <c r="AP1014" s="87"/>
      <c r="AQ1014" s="87"/>
      <c r="AR1014" s="87"/>
      <c r="AS1014" s="87"/>
      <c r="AT1014" s="87"/>
      <c r="AU1014" s="87"/>
    </row>
    <row r="1015" spans="3:47" x14ac:dyDescent="0.2">
      <c r="C1015" s="10"/>
      <c r="D1015" s="10"/>
      <c r="AA1015" s="87"/>
      <c r="AB1015" s="87"/>
      <c r="AC1015" s="87"/>
      <c r="AD1015" s="87"/>
      <c r="AE1015" s="87"/>
      <c r="AG1015" s="112"/>
      <c r="AN1015" s="87"/>
      <c r="AO1015" s="87"/>
      <c r="AP1015" s="87"/>
      <c r="AQ1015" s="87"/>
      <c r="AR1015" s="87"/>
      <c r="AS1015" s="87"/>
      <c r="AT1015" s="87"/>
      <c r="AU1015" s="87"/>
    </row>
    <row r="1016" spans="3:47" x14ac:dyDescent="0.2">
      <c r="C1016" s="10"/>
      <c r="D1016" s="10"/>
      <c r="AA1016" s="87"/>
      <c r="AB1016" s="87"/>
      <c r="AC1016" s="87"/>
      <c r="AD1016" s="87"/>
      <c r="AE1016" s="87"/>
      <c r="AG1016" s="112"/>
      <c r="AN1016" s="87"/>
      <c r="AO1016" s="87"/>
      <c r="AP1016" s="87"/>
      <c r="AQ1016" s="87"/>
      <c r="AR1016" s="87"/>
      <c r="AS1016" s="87"/>
      <c r="AT1016" s="87"/>
      <c r="AU1016" s="87"/>
    </row>
    <row r="1017" spans="3:47" x14ac:dyDescent="0.2">
      <c r="C1017" s="10"/>
      <c r="D1017" s="10"/>
      <c r="AA1017" s="87"/>
      <c r="AB1017" s="87"/>
      <c r="AC1017" s="87"/>
      <c r="AD1017" s="87"/>
      <c r="AE1017" s="87"/>
      <c r="AG1017" s="112"/>
      <c r="AN1017" s="87"/>
      <c r="AO1017" s="87"/>
      <c r="AP1017" s="87"/>
      <c r="AQ1017" s="87"/>
      <c r="AR1017" s="87"/>
      <c r="AS1017" s="87"/>
      <c r="AT1017" s="87"/>
      <c r="AU1017" s="87"/>
    </row>
    <row r="1018" spans="3:47" x14ac:dyDescent="0.2">
      <c r="C1018" s="10"/>
      <c r="D1018" s="10"/>
      <c r="AA1018" s="87"/>
      <c r="AB1018" s="87"/>
      <c r="AC1018" s="87"/>
      <c r="AD1018" s="87"/>
      <c r="AE1018" s="87"/>
      <c r="AG1018" s="112"/>
      <c r="AN1018" s="87"/>
      <c r="AO1018" s="87"/>
      <c r="AP1018" s="87"/>
      <c r="AQ1018" s="87"/>
      <c r="AR1018" s="87"/>
      <c r="AS1018" s="87"/>
      <c r="AT1018" s="87"/>
      <c r="AU1018" s="87"/>
    </row>
    <row r="1019" spans="3:47" x14ac:dyDescent="0.2">
      <c r="C1019" s="10"/>
      <c r="D1019" s="10"/>
      <c r="AA1019" s="87"/>
      <c r="AB1019" s="87"/>
      <c r="AC1019" s="87"/>
      <c r="AD1019" s="87"/>
      <c r="AE1019" s="87"/>
      <c r="AG1019" s="112"/>
      <c r="AN1019" s="87"/>
      <c r="AO1019" s="87"/>
      <c r="AP1019" s="87"/>
      <c r="AQ1019" s="87"/>
      <c r="AR1019" s="87"/>
      <c r="AS1019" s="87"/>
      <c r="AT1019" s="87"/>
      <c r="AU1019" s="87"/>
    </row>
    <row r="1020" spans="3:47" x14ac:dyDescent="0.2">
      <c r="C1020" s="10"/>
      <c r="D1020" s="10"/>
      <c r="AA1020" s="87"/>
      <c r="AB1020" s="87"/>
      <c r="AC1020" s="87"/>
      <c r="AD1020" s="87"/>
      <c r="AE1020" s="87"/>
      <c r="AG1020" s="112"/>
      <c r="AN1020" s="87"/>
      <c r="AO1020" s="87"/>
      <c r="AP1020" s="87"/>
      <c r="AQ1020" s="87"/>
      <c r="AR1020" s="87"/>
      <c r="AS1020" s="87"/>
      <c r="AT1020" s="87"/>
      <c r="AU1020" s="87"/>
    </row>
    <row r="1021" spans="3:47" x14ac:dyDescent="0.2">
      <c r="C1021" s="10"/>
      <c r="D1021" s="10"/>
      <c r="AA1021" s="87"/>
      <c r="AB1021" s="87"/>
      <c r="AC1021" s="87"/>
      <c r="AD1021" s="87"/>
      <c r="AE1021" s="87"/>
      <c r="AG1021" s="112"/>
      <c r="AN1021" s="87"/>
      <c r="AO1021" s="87"/>
      <c r="AP1021" s="87"/>
      <c r="AQ1021" s="87"/>
      <c r="AR1021" s="87"/>
      <c r="AS1021" s="87"/>
      <c r="AT1021" s="87"/>
      <c r="AU1021" s="87"/>
    </row>
    <row r="1022" spans="3:47" x14ac:dyDescent="0.2">
      <c r="C1022" s="10"/>
      <c r="D1022" s="10"/>
      <c r="AA1022" s="87"/>
      <c r="AB1022" s="87"/>
      <c r="AC1022" s="87"/>
      <c r="AD1022" s="87"/>
      <c r="AE1022" s="87"/>
      <c r="AG1022" s="112"/>
      <c r="AN1022" s="87"/>
      <c r="AO1022" s="87"/>
      <c r="AP1022" s="87"/>
      <c r="AQ1022" s="87"/>
      <c r="AR1022" s="87"/>
      <c r="AS1022" s="87"/>
      <c r="AT1022" s="87"/>
      <c r="AU1022" s="87"/>
    </row>
    <row r="1023" spans="3:47" x14ac:dyDescent="0.2">
      <c r="C1023" s="10"/>
      <c r="D1023" s="10"/>
      <c r="AA1023" s="87"/>
      <c r="AB1023" s="87"/>
      <c r="AC1023" s="87"/>
      <c r="AD1023" s="87"/>
      <c r="AE1023" s="87"/>
      <c r="AG1023" s="112"/>
      <c r="AN1023" s="87"/>
      <c r="AO1023" s="87"/>
      <c r="AP1023" s="87"/>
      <c r="AQ1023" s="87"/>
      <c r="AR1023" s="87"/>
      <c r="AS1023" s="87"/>
      <c r="AT1023" s="87"/>
      <c r="AU1023" s="87"/>
    </row>
    <row r="1024" spans="3:47" x14ac:dyDescent="0.2">
      <c r="C1024" s="10"/>
      <c r="D1024" s="10"/>
      <c r="AA1024" s="87"/>
      <c r="AB1024" s="87"/>
      <c r="AC1024" s="87"/>
      <c r="AD1024" s="87"/>
      <c r="AE1024" s="87"/>
      <c r="AG1024" s="112"/>
      <c r="AN1024" s="87"/>
      <c r="AO1024" s="87"/>
      <c r="AP1024" s="87"/>
      <c r="AQ1024" s="87"/>
      <c r="AR1024" s="87"/>
      <c r="AS1024" s="87"/>
      <c r="AT1024" s="87"/>
      <c r="AU1024" s="87"/>
    </row>
    <row r="1025" spans="3:47" x14ac:dyDescent="0.2">
      <c r="C1025" s="10"/>
      <c r="D1025" s="10"/>
      <c r="AA1025" s="87"/>
      <c r="AB1025" s="87"/>
      <c r="AC1025" s="87"/>
      <c r="AD1025" s="87"/>
      <c r="AE1025" s="87"/>
      <c r="AG1025" s="112"/>
      <c r="AN1025" s="87"/>
      <c r="AO1025" s="87"/>
      <c r="AP1025" s="87"/>
      <c r="AQ1025" s="87"/>
      <c r="AR1025" s="87"/>
      <c r="AS1025" s="87"/>
      <c r="AT1025" s="87"/>
      <c r="AU1025" s="87"/>
    </row>
    <row r="1026" spans="3:47" x14ac:dyDescent="0.2">
      <c r="C1026" s="10"/>
      <c r="D1026" s="10"/>
      <c r="AA1026" s="87"/>
      <c r="AB1026" s="87"/>
      <c r="AC1026" s="87"/>
      <c r="AD1026" s="87"/>
      <c r="AE1026" s="87"/>
      <c r="AG1026" s="112"/>
      <c r="AN1026" s="87"/>
      <c r="AO1026" s="87"/>
      <c r="AP1026" s="87"/>
      <c r="AQ1026" s="87"/>
      <c r="AR1026" s="87"/>
      <c r="AS1026" s="87"/>
      <c r="AT1026" s="87"/>
      <c r="AU1026" s="87"/>
    </row>
    <row r="1027" spans="3:47" x14ac:dyDescent="0.2">
      <c r="C1027" s="10"/>
      <c r="D1027" s="10"/>
      <c r="AA1027" s="87"/>
      <c r="AB1027" s="87"/>
      <c r="AC1027" s="87"/>
      <c r="AD1027" s="87"/>
      <c r="AE1027" s="87"/>
      <c r="AG1027" s="112"/>
      <c r="AN1027" s="87"/>
      <c r="AO1027" s="87"/>
      <c r="AP1027" s="87"/>
      <c r="AQ1027" s="87"/>
      <c r="AR1027" s="87"/>
      <c r="AS1027" s="87"/>
      <c r="AT1027" s="87"/>
      <c r="AU1027" s="87"/>
    </row>
    <row r="1028" spans="3:47" x14ac:dyDescent="0.2">
      <c r="C1028" s="10"/>
      <c r="D1028" s="10"/>
      <c r="AA1028" s="87"/>
      <c r="AB1028" s="87"/>
      <c r="AC1028" s="87"/>
      <c r="AD1028" s="87"/>
      <c r="AE1028" s="87"/>
      <c r="AG1028" s="112"/>
      <c r="AN1028" s="87"/>
      <c r="AO1028" s="87"/>
      <c r="AP1028" s="87"/>
      <c r="AQ1028" s="87"/>
      <c r="AR1028" s="87"/>
      <c r="AS1028" s="87"/>
      <c r="AT1028" s="87"/>
      <c r="AU1028" s="87"/>
    </row>
    <row r="1029" spans="3:47" x14ac:dyDescent="0.2">
      <c r="C1029" s="10"/>
      <c r="D1029" s="10"/>
      <c r="AA1029" s="87"/>
      <c r="AB1029" s="87"/>
      <c r="AC1029" s="87"/>
      <c r="AD1029" s="87"/>
      <c r="AE1029" s="87"/>
      <c r="AG1029" s="112"/>
      <c r="AN1029" s="87"/>
      <c r="AO1029" s="87"/>
      <c r="AP1029" s="87"/>
      <c r="AQ1029" s="87"/>
      <c r="AR1029" s="87"/>
      <c r="AS1029" s="87"/>
      <c r="AT1029" s="87"/>
      <c r="AU1029" s="87"/>
    </row>
    <row r="1030" spans="3:47" x14ac:dyDescent="0.2">
      <c r="C1030" s="10"/>
      <c r="D1030" s="10"/>
      <c r="AA1030" s="87"/>
      <c r="AB1030" s="87"/>
      <c r="AC1030" s="87"/>
      <c r="AD1030" s="87"/>
      <c r="AE1030" s="87"/>
      <c r="AG1030" s="112"/>
      <c r="AN1030" s="87"/>
      <c r="AO1030" s="87"/>
      <c r="AP1030" s="87"/>
      <c r="AQ1030" s="87"/>
      <c r="AR1030" s="87"/>
      <c r="AS1030" s="87"/>
      <c r="AT1030" s="87"/>
      <c r="AU1030" s="87"/>
    </row>
    <row r="1031" spans="3:47" x14ac:dyDescent="0.2">
      <c r="C1031" s="10"/>
      <c r="D1031" s="10"/>
      <c r="AA1031" s="87"/>
      <c r="AB1031" s="87"/>
      <c r="AC1031" s="87"/>
      <c r="AD1031" s="87"/>
      <c r="AE1031" s="87"/>
      <c r="AG1031" s="112"/>
      <c r="AN1031" s="87"/>
      <c r="AO1031" s="87"/>
      <c r="AP1031" s="87"/>
      <c r="AQ1031" s="87"/>
      <c r="AR1031" s="87"/>
      <c r="AS1031" s="87"/>
      <c r="AT1031" s="87"/>
      <c r="AU1031" s="87"/>
    </row>
    <row r="1032" spans="3:47" x14ac:dyDescent="0.2">
      <c r="C1032" s="10"/>
      <c r="D1032" s="10"/>
      <c r="AA1032" s="87"/>
      <c r="AB1032" s="87"/>
      <c r="AC1032" s="87"/>
      <c r="AD1032" s="87"/>
      <c r="AE1032" s="87"/>
      <c r="AG1032" s="112"/>
      <c r="AN1032" s="87"/>
      <c r="AO1032" s="87"/>
      <c r="AP1032" s="87"/>
      <c r="AQ1032" s="87"/>
      <c r="AR1032" s="87"/>
      <c r="AS1032" s="87"/>
      <c r="AT1032" s="87"/>
      <c r="AU1032" s="87"/>
    </row>
    <row r="1033" spans="3:47" x14ac:dyDescent="0.2">
      <c r="C1033" s="10"/>
      <c r="D1033" s="10"/>
      <c r="AA1033" s="87"/>
      <c r="AB1033" s="87"/>
      <c r="AC1033" s="87"/>
      <c r="AD1033" s="87"/>
      <c r="AE1033" s="87"/>
      <c r="AG1033" s="112"/>
      <c r="AN1033" s="87"/>
      <c r="AO1033" s="87"/>
      <c r="AP1033" s="87"/>
      <c r="AQ1033" s="87"/>
      <c r="AR1033" s="87"/>
      <c r="AS1033" s="87"/>
      <c r="AT1033" s="87"/>
      <c r="AU1033" s="87"/>
    </row>
    <row r="1034" spans="3:47" x14ac:dyDescent="0.2">
      <c r="C1034" s="10"/>
      <c r="D1034" s="10"/>
      <c r="AA1034" s="87"/>
      <c r="AB1034" s="87"/>
      <c r="AC1034" s="87"/>
      <c r="AD1034" s="87"/>
      <c r="AE1034" s="87"/>
      <c r="AG1034" s="112"/>
      <c r="AN1034" s="87"/>
      <c r="AO1034" s="87"/>
      <c r="AP1034" s="87"/>
      <c r="AQ1034" s="87"/>
      <c r="AR1034" s="87"/>
      <c r="AS1034" s="87"/>
      <c r="AT1034" s="87"/>
      <c r="AU1034" s="87"/>
    </row>
    <row r="1035" spans="3:47" x14ac:dyDescent="0.2">
      <c r="C1035" s="10"/>
      <c r="D1035" s="10"/>
      <c r="AA1035" s="87"/>
      <c r="AB1035" s="87"/>
      <c r="AC1035" s="87"/>
      <c r="AD1035" s="87"/>
      <c r="AE1035" s="87"/>
      <c r="AG1035" s="112"/>
      <c r="AN1035" s="87"/>
      <c r="AO1035" s="87"/>
      <c r="AP1035" s="87"/>
      <c r="AQ1035" s="87"/>
      <c r="AR1035" s="87"/>
      <c r="AS1035" s="87"/>
      <c r="AT1035" s="87"/>
      <c r="AU1035" s="87"/>
    </row>
    <row r="1036" spans="3:47" x14ac:dyDescent="0.2">
      <c r="C1036" s="10"/>
      <c r="D1036" s="10"/>
      <c r="AA1036" s="87"/>
      <c r="AB1036" s="87"/>
      <c r="AC1036" s="87"/>
      <c r="AD1036" s="87"/>
      <c r="AE1036" s="87"/>
      <c r="AG1036" s="112"/>
      <c r="AN1036" s="87"/>
      <c r="AO1036" s="87"/>
      <c r="AP1036" s="87"/>
      <c r="AQ1036" s="87"/>
      <c r="AR1036" s="87"/>
      <c r="AS1036" s="87"/>
      <c r="AT1036" s="87"/>
      <c r="AU1036" s="87"/>
    </row>
    <row r="1037" spans="3:47" x14ac:dyDescent="0.2">
      <c r="C1037" s="10"/>
      <c r="D1037" s="10"/>
      <c r="AA1037" s="87"/>
      <c r="AB1037" s="87"/>
      <c r="AC1037" s="87"/>
      <c r="AD1037" s="87"/>
      <c r="AE1037" s="87"/>
      <c r="AG1037" s="112"/>
      <c r="AN1037" s="87"/>
      <c r="AO1037" s="87"/>
      <c r="AP1037" s="87"/>
      <c r="AQ1037" s="87"/>
      <c r="AR1037" s="87"/>
      <c r="AS1037" s="87"/>
      <c r="AT1037" s="87"/>
      <c r="AU1037" s="87"/>
    </row>
    <row r="1038" spans="3:47" x14ac:dyDescent="0.2">
      <c r="C1038" s="10"/>
      <c r="D1038" s="10"/>
      <c r="AA1038" s="87"/>
      <c r="AB1038" s="87"/>
      <c r="AC1038" s="87"/>
      <c r="AD1038" s="87"/>
      <c r="AE1038" s="87"/>
      <c r="AG1038" s="112"/>
      <c r="AN1038" s="87"/>
      <c r="AO1038" s="87"/>
      <c r="AP1038" s="87"/>
      <c r="AQ1038" s="87"/>
      <c r="AR1038" s="87"/>
      <c r="AS1038" s="87"/>
      <c r="AT1038" s="87"/>
      <c r="AU1038" s="87"/>
    </row>
    <row r="1039" spans="3:47" x14ac:dyDescent="0.2">
      <c r="C1039" s="10"/>
      <c r="D1039" s="10"/>
      <c r="AA1039" s="87"/>
      <c r="AB1039" s="87"/>
      <c r="AC1039" s="87"/>
      <c r="AD1039" s="87"/>
      <c r="AE1039" s="87"/>
      <c r="AG1039" s="112"/>
      <c r="AN1039" s="87"/>
      <c r="AO1039" s="87"/>
      <c r="AP1039" s="87"/>
      <c r="AQ1039" s="87"/>
      <c r="AR1039" s="87"/>
      <c r="AS1039" s="87"/>
      <c r="AT1039" s="87"/>
      <c r="AU1039" s="87"/>
    </row>
    <row r="1040" spans="3:47" x14ac:dyDescent="0.2">
      <c r="C1040" s="10"/>
      <c r="D1040" s="10"/>
      <c r="AA1040" s="87"/>
      <c r="AB1040" s="87"/>
      <c r="AC1040" s="87"/>
      <c r="AD1040" s="87"/>
      <c r="AE1040" s="87"/>
      <c r="AG1040" s="112"/>
      <c r="AN1040" s="87"/>
      <c r="AO1040" s="87"/>
      <c r="AP1040" s="87"/>
      <c r="AQ1040" s="87"/>
      <c r="AR1040" s="87"/>
      <c r="AS1040" s="87"/>
      <c r="AT1040" s="87"/>
      <c r="AU1040" s="87"/>
    </row>
    <row r="1041" spans="3:48" x14ac:dyDescent="0.2">
      <c r="C1041" s="10"/>
      <c r="D1041" s="10"/>
      <c r="AA1041" s="87"/>
      <c r="AB1041" s="87"/>
      <c r="AC1041" s="87"/>
      <c r="AD1041" s="87"/>
      <c r="AE1041" s="87"/>
      <c r="AG1041" s="112"/>
      <c r="AN1041" s="87"/>
      <c r="AO1041" s="87"/>
      <c r="AP1041" s="87"/>
      <c r="AQ1041" s="87"/>
      <c r="AR1041" s="87"/>
      <c r="AS1041" s="87"/>
      <c r="AT1041" s="87"/>
      <c r="AU1041" s="87"/>
    </row>
    <row r="1042" spans="3:48" x14ac:dyDescent="0.2">
      <c r="C1042" s="10"/>
      <c r="D1042" s="10"/>
      <c r="AA1042" s="87"/>
      <c r="AB1042" s="87"/>
      <c r="AC1042" s="87"/>
      <c r="AD1042" s="87"/>
      <c r="AE1042" s="87"/>
      <c r="AG1042" s="112"/>
      <c r="AN1042" s="87"/>
      <c r="AO1042" s="87"/>
      <c r="AP1042" s="87"/>
      <c r="AQ1042" s="87"/>
      <c r="AR1042" s="87"/>
      <c r="AS1042" s="87"/>
      <c r="AT1042" s="87"/>
      <c r="AU1042" s="87"/>
    </row>
    <row r="1043" spans="3:48" x14ac:dyDescent="0.2">
      <c r="C1043" s="10"/>
      <c r="D1043" s="10"/>
      <c r="AA1043" s="87"/>
      <c r="AB1043" s="87"/>
      <c r="AC1043" s="87"/>
      <c r="AD1043" s="87"/>
      <c r="AE1043" s="87"/>
      <c r="AG1043" s="112"/>
      <c r="AN1043" s="87"/>
      <c r="AO1043" s="87"/>
      <c r="AP1043" s="87"/>
      <c r="AQ1043" s="87"/>
      <c r="AR1043" s="87"/>
      <c r="AS1043" s="87"/>
      <c r="AT1043" s="87"/>
      <c r="AU1043" s="87"/>
      <c r="AV1043" s="87"/>
    </row>
    <row r="1044" spans="3:48" x14ac:dyDescent="0.2">
      <c r="C1044" s="10"/>
      <c r="D1044" s="10"/>
      <c r="AA1044" s="87"/>
      <c r="AB1044" s="87"/>
      <c r="AC1044" s="87"/>
      <c r="AD1044" s="87"/>
      <c r="AE1044" s="87"/>
      <c r="AG1044" s="112"/>
      <c r="AN1044" s="87"/>
      <c r="AO1044" s="87"/>
      <c r="AP1044" s="87"/>
      <c r="AQ1044" s="87"/>
      <c r="AR1044" s="87"/>
      <c r="AS1044" s="87"/>
      <c r="AT1044" s="87"/>
      <c r="AU1044" s="87"/>
      <c r="AV1044" s="87"/>
    </row>
    <row r="1045" spans="3:48" x14ac:dyDescent="0.2">
      <c r="C1045" s="10"/>
      <c r="D1045" s="10"/>
      <c r="AA1045" s="87"/>
      <c r="AB1045" s="87"/>
      <c r="AC1045" s="87"/>
      <c r="AD1045" s="87"/>
      <c r="AE1045" s="87"/>
      <c r="AG1045" s="112"/>
      <c r="AN1045" s="87"/>
      <c r="AO1045" s="87"/>
      <c r="AP1045" s="87"/>
      <c r="AQ1045" s="87"/>
      <c r="AR1045" s="87"/>
      <c r="AS1045" s="87"/>
      <c r="AT1045" s="87"/>
      <c r="AU1045" s="87"/>
    </row>
    <row r="1046" spans="3:48" x14ac:dyDescent="0.2">
      <c r="C1046" s="10"/>
      <c r="D1046" s="10"/>
      <c r="AA1046" s="87"/>
      <c r="AB1046" s="87"/>
      <c r="AC1046" s="87"/>
      <c r="AD1046" s="87"/>
      <c r="AE1046" s="87"/>
      <c r="AG1046" s="112"/>
      <c r="AN1046" s="87"/>
      <c r="AO1046" s="87"/>
      <c r="AP1046" s="87"/>
      <c r="AQ1046" s="87"/>
      <c r="AR1046" s="87"/>
      <c r="AS1046" s="87"/>
      <c r="AT1046" s="87"/>
      <c r="AU1046" s="87"/>
    </row>
    <row r="1047" spans="3:48" x14ac:dyDescent="0.2">
      <c r="C1047" s="10"/>
      <c r="D1047" s="10"/>
      <c r="AA1047" s="87"/>
      <c r="AB1047" s="87"/>
      <c r="AC1047" s="87"/>
      <c r="AD1047" s="87"/>
      <c r="AE1047" s="87"/>
      <c r="AG1047" s="112"/>
      <c r="AN1047" s="87"/>
      <c r="AO1047" s="87"/>
      <c r="AP1047" s="87"/>
      <c r="AQ1047" s="87"/>
      <c r="AR1047" s="87"/>
      <c r="AS1047" s="87"/>
      <c r="AT1047" s="87"/>
      <c r="AU1047" s="87"/>
    </row>
    <row r="1048" spans="3:48" x14ac:dyDescent="0.2">
      <c r="C1048" s="10"/>
      <c r="D1048" s="10"/>
      <c r="AA1048" s="87"/>
      <c r="AB1048" s="87"/>
      <c r="AC1048" s="87"/>
      <c r="AD1048" s="87"/>
      <c r="AE1048" s="87"/>
      <c r="AG1048" s="112"/>
      <c r="AN1048" s="87"/>
      <c r="AO1048" s="87"/>
      <c r="AP1048" s="87"/>
      <c r="AQ1048" s="87"/>
      <c r="AR1048" s="87"/>
      <c r="AS1048" s="87"/>
      <c r="AT1048" s="87"/>
      <c r="AU1048" s="87"/>
    </row>
    <row r="1049" spans="3:48" x14ac:dyDescent="0.2">
      <c r="C1049" s="10"/>
      <c r="D1049" s="10"/>
      <c r="AA1049" s="87"/>
      <c r="AB1049" s="87"/>
      <c r="AC1049" s="87"/>
      <c r="AD1049" s="87"/>
      <c r="AE1049" s="87"/>
      <c r="AG1049" s="112"/>
      <c r="AN1049" s="87"/>
      <c r="AO1049" s="87"/>
      <c r="AP1049" s="87"/>
      <c r="AQ1049" s="87"/>
      <c r="AR1049" s="87"/>
      <c r="AS1049" s="87"/>
      <c r="AT1049" s="87"/>
      <c r="AU1049" s="87"/>
    </row>
    <row r="1050" spans="3:48" x14ac:dyDescent="0.2">
      <c r="C1050" s="10"/>
      <c r="D1050" s="10"/>
      <c r="AA1050" s="87"/>
      <c r="AB1050" s="87"/>
      <c r="AC1050" s="87"/>
      <c r="AD1050" s="87"/>
      <c r="AE1050" s="87"/>
      <c r="AG1050" s="112"/>
      <c r="AN1050" s="87"/>
      <c r="AO1050" s="87"/>
      <c r="AP1050" s="87"/>
      <c r="AQ1050" s="87"/>
      <c r="AR1050" s="87"/>
      <c r="AS1050" s="87"/>
      <c r="AT1050" s="87"/>
      <c r="AU1050" s="87"/>
    </row>
    <row r="1051" spans="3:48" x14ac:dyDescent="0.2">
      <c r="C1051" s="10"/>
      <c r="D1051" s="10"/>
      <c r="AA1051" s="87"/>
      <c r="AB1051" s="87"/>
      <c r="AC1051" s="87"/>
      <c r="AD1051" s="87"/>
      <c r="AE1051" s="87"/>
      <c r="AG1051" s="112"/>
      <c r="AN1051" s="87"/>
      <c r="AO1051" s="87"/>
      <c r="AP1051" s="87"/>
      <c r="AQ1051" s="87"/>
      <c r="AR1051" s="87"/>
      <c r="AS1051" s="87"/>
      <c r="AT1051" s="87"/>
      <c r="AU1051" s="87"/>
    </row>
    <row r="1052" spans="3:48" x14ac:dyDescent="0.2">
      <c r="C1052" s="10"/>
      <c r="D1052" s="10"/>
      <c r="AA1052" s="87"/>
      <c r="AB1052" s="87"/>
      <c r="AC1052" s="87"/>
      <c r="AD1052" s="87"/>
      <c r="AE1052" s="87"/>
      <c r="AG1052" s="112"/>
      <c r="AN1052" s="87"/>
      <c r="AO1052" s="87"/>
      <c r="AP1052" s="87"/>
      <c r="AQ1052" s="87"/>
      <c r="AR1052" s="87"/>
      <c r="AS1052" s="87"/>
      <c r="AT1052" s="87"/>
      <c r="AU1052" s="87"/>
    </row>
    <row r="1053" spans="3:48" x14ac:dyDescent="0.2">
      <c r="C1053" s="10"/>
      <c r="D1053" s="10"/>
      <c r="AA1053" s="87"/>
      <c r="AB1053" s="87"/>
      <c r="AC1053" s="87"/>
      <c r="AD1053" s="87"/>
      <c r="AE1053" s="87"/>
      <c r="AG1053" s="112"/>
      <c r="AN1053" s="87"/>
      <c r="AO1053" s="87"/>
      <c r="AP1053" s="87"/>
      <c r="AQ1053" s="87"/>
      <c r="AR1053" s="87"/>
      <c r="AS1053" s="87"/>
      <c r="AT1053" s="87"/>
      <c r="AU1053" s="87"/>
    </row>
    <row r="1054" spans="3:48" x14ac:dyDescent="0.2">
      <c r="C1054" s="10"/>
      <c r="D1054" s="10"/>
      <c r="AA1054" s="87"/>
      <c r="AB1054" s="87"/>
      <c r="AC1054" s="87"/>
      <c r="AD1054" s="87"/>
      <c r="AE1054" s="87"/>
      <c r="AG1054" s="112"/>
      <c r="AN1054" s="87"/>
      <c r="AO1054" s="87"/>
      <c r="AP1054" s="87"/>
      <c r="AQ1054" s="87"/>
      <c r="AR1054" s="87"/>
      <c r="AS1054" s="87"/>
      <c r="AT1054" s="87"/>
      <c r="AU1054" s="87"/>
    </row>
    <row r="1055" spans="3:48" x14ac:dyDescent="0.2">
      <c r="C1055" s="10"/>
      <c r="D1055" s="10"/>
      <c r="AA1055" s="87"/>
      <c r="AB1055" s="87"/>
      <c r="AC1055" s="87"/>
      <c r="AD1055" s="87"/>
      <c r="AE1055" s="87"/>
      <c r="AG1055" s="112"/>
      <c r="AN1055" s="87"/>
      <c r="AO1055" s="87"/>
      <c r="AP1055" s="87"/>
      <c r="AQ1055" s="87"/>
      <c r="AR1055" s="87"/>
      <c r="AS1055" s="87"/>
      <c r="AT1055" s="87"/>
      <c r="AU1055" s="87"/>
    </row>
    <row r="1056" spans="3:48" x14ac:dyDescent="0.2">
      <c r="C1056" s="10"/>
      <c r="D1056" s="10"/>
      <c r="AA1056" s="87"/>
      <c r="AB1056" s="87"/>
      <c r="AC1056" s="87"/>
      <c r="AD1056" s="87"/>
      <c r="AE1056" s="87"/>
      <c r="AG1056" s="112"/>
      <c r="AN1056" s="87"/>
      <c r="AO1056" s="87"/>
      <c r="AP1056" s="87"/>
      <c r="AQ1056" s="87"/>
      <c r="AR1056" s="87"/>
      <c r="AS1056" s="87"/>
      <c r="AT1056" s="87"/>
      <c r="AU1056" s="87"/>
    </row>
    <row r="1057" spans="3:64" x14ac:dyDescent="0.2">
      <c r="C1057" s="10"/>
      <c r="D1057" s="10"/>
      <c r="AA1057" s="87"/>
      <c r="AB1057" s="87"/>
      <c r="AC1057" s="87"/>
      <c r="AD1057" s="87"/>
      <c r="AE1057" s="87"/>
      <c r="AG1057" s="112"/>
      <c r="AN1057" s="87"/>
      <c r="AO1057" s="87"/>
      <c r="AP1057" s="87"/>
      <c r="AQ1057" s="87"/>
      <c r="AR1057" s="87"/>
      <c r="AS1057" s="87"/>
      <c r="AT1057" s="87"/>
      <c r="AU1057" s="87"/>
    </row>
    <row r="1058" spans="3:64" x14ac:dyDescent="0.2">
      <c r="C1058" s="10"/>
      <c r="D1058" s="10"/>
      <c r="AA1058" s="87"/>
      <c r="AB1058" s="87"/>
      <c r="AC1058" s="87"/>
      <c r="AD1058" s="87"/>
      <c r="AE1058" s="87"/>
      <c r="AG1058" s="112"/>
      <c r="AN1058" s="87"/>
      <c r="AO1058" s="87"/>
      <c r="AP1058" s="87"/>
      <c r="AQ1058" s="87"/>
      <c r="AR1058" s="87"/>
      <c r="AS1058" s="87"/>
      <c r="AT1058" s="87"/>
      <c r="AU1058" s="87"/>
    </row>
    <row r="1059" spans="3:64" x14ac:dyDescent="0.2">
      <c r="C1059" s="10"/>
      <c r="D1059" s="10"/>
      <c r="AA1059" s="87"/>
      <c r="AB1059" s="87"/>
      <c r="AC1059" s="87"/>
      <c r="AD1059" s="87"/>
      <c r="AE1059" s="87"/>
      <c r="AG1059" s="112"/>
      <c r="AN1059" s="87"/>
      <c r="AO1059" s="87"/>
      <c r="AP1059" s="87"/>
      <c r="AQ1059" s="87"/>
      <c r="AR1059" s="87"/>
      <c r="AS1059" s="87"/>
      <c r="AT1059" s="87"/>
      <c r="AU1059" s="87"/>
    </row>
    <row r="1060" spans="3:64" x14ac:dyDescent="0.2">
      <c r="C1060" s="10"/>
      <c r="D1060" s="10"/>
      <c r="AA1060" s="87"/>
      <c r="AB1060" s="87"/>
      <c r="AC1060" s="87"/>
      <c r="AD1060" s="87"/>
      <c r="AE1060" s="87"/>
      <c r="AG1060" s="112"/>
      <c r="AN1060" s="87"/>
      <c r="AO1060" s="87"/>
      <c r="AP1060" s="87"/>
      <c r="AQ1060" s="87"/>
      <c r="AR1060" s="87"/>
      <c r="AS1060" s="87"/>
      <c r="AT1060" s="87"/>
      <c r="AU1060" s="87"/>
    </row>
    <row r="1061" spans="3:64" x14ac:dyDescent="0.2">
      <c r="C1061" s="10"/>
      <c r="D1061" s="10"/>
      <c r="AA1061" s="87"/>
      <c r="AB1061" s="87"/>
      <c r="AC1061" s="87"/>
      <c r="AD1061" s="87"/>
      <c r="AE1061" s="87"/>
      <c r="AG1061" s="112"/>
      <c r="AN1061" s="87"/>
      <c r="AO1061" s="87"/>
      <c r="AP1061" s="87"/>
      <c r="AQ1061" s="87"/>
      <c r="AR1061" s="87"/>
      <c r="AS1061" s="87"/>
      <c r="AT1061" s="87"/>
      <c r="AU1061" s="87"/>
    </row>
    <row r="1062" spans="3:64" x14ac:dyDescent="0.2">
      <c r="C1062" s="10"/>
      <c r="D1062" s="10"/>
      <c r="AA1062" s="87"/>
      <c r="AB1062" s="87"/>
      <c r="AC1062" s="87"/>
      <c r="AD1062" s="87"/>
      <c r="AE1062" s="87"/>
      <c r="AG1062" s="112"/>
      <c r="AN1062" s="87"/>
      <c r="AO1062" s="87"/>
      <c r="AP1062" s="87"/>
      <c r="AQ1062" s="87"/>
      <c r="AR1062" s="87"/>
      <c r="AS1062" s="87"/>
      <c r="AT1062" s="87"/>
      <c r="AU1062" s="87"/>
    </row>
    <row r="1063" spans="3:64" x14ac:dyDescent="0.2">
      <c r="C1063" s="10"/>
      <c r="D1063" s="10"/>
      <c r="AA1063" s="87"/>
      <c r="AB1063" s="87"/>
      <c r="AC1063" s="87"/>
      <c r="AD1063" s="87"/>
      <c r="AE1063" s="87"/>
      <c r="AG1063" s="112"/>
      <c r="AN1063" s="87"/>
      <c r="AO1063" s="87"/>
      <c r="AP1063" s="87"/>
      <c r="AQ1063" s="87"/>
      <c r="AR1063" s="87"/>
      <c r="AS1063" s="87"/>
      <c r="AT1063" s="87"/>
      <c r="AU1063" s="87"/>
    </row>
    <row r="1064" spans="3:64" x14ac:dyDescent="0.2">
      <c r="C1064" s="10"/>
      <c r="D1064" s="10"/>
      <c r="AA1064" s="87"/>
      <c r="AB1064" s="87"/>
      <c r="AC1064" s="87"/>
      <c r="AD1064" s="87"/>
      <c r="AE1064" s="87"/>
      <c r="AG1064" s="112"/>
      <c r="AN1064" s="87"/>
      <c r="AO1064" s="87"/>
      <c r="AP1064" s="87"/>
      <c r="AQ1064" s="87"/>
      <c r="AR1064" s="87"/>
      <c r="AS1064" s="87"/>
      <c r="AT1064" s="87"/>
      <c r="AU1064" s="87"/>
    </row>
    <row r="1065" spans="3:64" x14ac:dyDescent="0.2">
      <c r="C1065" s="10"/>
      <c r="D1065" s="10"/>
      <c r="AA1065" s="87"/>
      <c r="AB1065" s="87"/>
      <c r="AC1065" s="87"/>
      <c r="AD1065" s="87"/>
      <c r="AE1065" s="87"/>
      <c r="AG1065" s="112"/>
      <c r="AN1065" s="87"/>
      <c r="AO1065" s="87"/>
      <c r="AP1065" s="87"/>
      <c r="AQ1065" s="87"/>
      <c r="AR1065" s="87"/>
      <c r="AS1065" s="87"/>
      <c r="AT1065" s="87"/>
      <c r="AU1065" s="87"/>
    </row>
    <row r="1066" spans="3:64" x14ac:dyDescent="0.2">
      <c r="C1066" s="10"/>
      <c r="D1066" s="10"/>
      <c r="AA1066" s="87"/>
      <c r="AB1066" s="87"/>
      <c r="AC1066" s="87"/>
      <c r="AD1066" s="87"/>
      <c r="AE1066" s="87"/>
      <c r="AG1066" s="112"/>
      <c r="AN1066" s="87"/>
      <c r="AO1066" s="87"/>
      <c r="AP1066" s="87"/>
      <c r="AQ1066" s="87"/>
      <c r="AR1066" s="87"/>
      <c r="AS1066" s="87"/>
      <c r="AT1066" s="87"/>
      <c r="AU1066" s="87"/>
    </row>
    <row r="1067" spans="3:64" x14ac:dyDescent="0.2">
      <c r="C1067" s="10"/>
      <c r="D1067" s="10"/>
      <c r="AA1067" s="87"/>
      <c r="AB1067" s="87"/>
      <c r="AC1067" s="87"/>
      <c r="AD1067" s="87"/>
      <c r="AE1067" s="87"/>
      <c r="AG1067" s="112"/>
      <c r="AN1067" s="87"/>
      <c r="AO1067" s="87"/>
      <c r="AP1067" s="87"/>
      <c r="AQ1067" s="87"/>
      <c r="AR1067" s="87"/>
      <c r="AS1067" s="87"/>
      <c r="AT1067" s="87"/>
      <c r="AU1067" s="87"/>
    </row>
    <row r="1068" spans="3:64" x14ac:dyDescent="0.2">
      <c r="C1068" s="10"/>
      <c r="D1068" s="10"/>
      <c r="AA1068" s="87"/>
      <c r="AB1068" s="87"/>
      <c r="AC1068" s="87"/>
      <c r="AD1068" s="87"/>
      <c r="AE1068" s="87"/>
      <c r="AG1068" s="112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</row>
    <row r="1069" spans="3:64" x14ac:dyDescent="0.2">
      <c r="C1069" s="10"/>
      <c r="D1069" s="10"/>
      <c r="AA1069" s="87"/>
      <c r="AB1069" s="87"/>
      <c r="AC1069" s="87"/>
      <c r="AD1069" s="87"/>
      <c r="AE1069" s="87"/>
      <c r="AG1069" s="112"/>
      <c r="AN1069" s="87"/>
      <c r="AO1069" s="87"/>
      <c r="AP1069" s="87"/>
      <c r="AQ1069" s="87"/>
      <c r="AR1069" s="87"/>
      <c r="AS1069" s="87"/>
      <c r="AT1069" s="87"/>
      <c r="AU1069" s="87"/>
    </row>
    <row r="1070" spans="3:64" x14ac:dyDescent="0.2">
      <c r="C1070" s="10"/>
      <c r="D1070" s="10"/>
      <c r="AA1070" s="87"/>
      <c r="AB1070" s="87"/>
      <c r="AC1070" s="87"/>
      <c r="AD1070" s="87"/>
      <c r="AE1070" s="87"/>
      <c r="AG1070" s="112"/>
      <c r="AN1070" s="87"/>
      <c r="AO1070" s="87"/>
      <c r="AP1070" s="87"/>
      <c r="AQ1070" s="87"/>
      <c r="AR1070" s="87"/>
      <c r="AS1070" s="87"/>
      <c r="AT1070" s="87"/>
      <c r="AU1070" s="87"/>
    </row>
    <row r="1071" spans="3:64" x14ac:dyDescent="0.2">
      <c r="C1071" s="10"/>
      <c r="D1071" s="10"/>
      <c r="AA1071" s="87"/>
      <c r="AB1071" s="87"/>
      <c r="AC1071" s="87"/>
      <c r="AD1071" s="87"/>
      <c r="AE1071" s="87"/>
      <c r="AG1071" s="112"/>
      <c r="AN1071" s="87"/>
      <c r="AO1071" s="87"/>
      <c r="AP1071" s="87"/>
      <c r="AQ1071" s="87"/>
      <c r="AR1071" s="87"/>
      <c r="AS1071" s="87"/>
      <c r="AT1071" s="87"/>
      <c r="AU1071" s="87"/>
    </row>
    <row r="1072" spans="3:64" x14ac:dyDescent="0.2">
      <c r="C1072" s="10"/>
      <c r="D1072" s="10"/>
      <c r="AA1072" s="87"/>
      <c r="AB1072" s="87"/>
      <c r="AC1072" s="87"/>
      <c r="AD1072" s="87"/>
      <c r="AE1072" s="87"/>
      <c r="AG1072" s="112"/>
      <c r="AN1072" s="87"/>
      <c r="AO1072" s="87"/>
      <c r="AP1072" s="87"/>
      <c r="AQ1072" s="87"/>
      <c r="AR1072" s="87"/>
      <c r="AS1072" s="87"/>
      <c r="AT1072" s="87"/>
      <c r="AU1072" s="87"/>
    </row>
    <row r="1073" spans="3:48" x14ac:dyDescent="0.2">
      <c r="C1073" s="10"/>
      <c r="D1073" s="10"/>
      <c r="AA1073" s="87"/>
      <c r="AB1073" s="87"/>
      <c r="AC1073" s="87"/>
      <c r="AD1073" s="87"/>
      <c r="AE1073" s="87"/>
      <c r="AG1073" s="112"/>
      <c r="AN1073" s="87"/>
      <c r="AO1073" s="87"/>
      <c r="AP1073" s="87"/>
      <c r="AQ1073" s="87"/>
      <c r="AR1073" s="87"/>
      <c r="AS1073" s="87"/>
      <c r="AT1073" s="87"/>
      <c r="AU1073" s="87"/>
    </row>
    <row r="1074" spans="3:48" x14ac:dyDescent="0.2">
      <c r="C1074" s="10"/>
      <c r="D1074" s="10"/>
      <c r="AA1074" s="87"/>
      <c r="AB1074" s="87"/>
      <c r="AC1074" s="87"/>
      <c r="AD1074" s="87"/>
      <c r="AE1074" s="87"/>
      <c r="AG1074" s="112"/>
      <c r="AN1074" s="87"/>
      <c r="AO1074" s="87"/>
      <c r="AP1074" s="87"/>
      <c r="AQ1074" s="87"/>
      <c r="AR1074" s="87"/>
      <c r="AS1074" s="87"/>
      <c r="AT1074" s="87"/>
      <c r="AU1074" s="87"/>
    </row>
    <row r="1075" spans="3:48" x14ac:dyDescent="0.2">
      <c r="C1075" s="10"/>
      <c r="D1075" s="10"/>
      <c r="AA1075" s="87"/>
      <c r="AB1075" s="87"/>
      <c r="AC1075" s="87"/>
      <c r="AD1075" s="87"/>
      <c r="AE1075" s="87"/>
      <c r="AG1075" s="112"/>
      <c r="AN1075" s="87"/>
      <c r="AO1075" s="87"/>
      <c r="AP1075" s="87"/>
      <c r="AQ1075" s="87"/>
      <c r="AR1075" s="87"/>
      <c r="AS1075" s="87"/>
      <c r="AT1075" s="87"/>
      <c r="AU1075" s="87"/>
    </row>
    <row r="1076" spans="3:48" x14ac:dyDescent="0.2">
      <c r="C1076" s="10"/>
      <c r="D1076" s="10"/>
      <c r="AA1076" s="87"/>
      <c r="AB1076" s="87"/>
      <c r="AC1076" s="87"/>
      <c r="AD1076" s="87"/>
      <c r="AE1076" s="87"/>
      <c r="AG1076" s="112"/>
      <c r="AN1076" s="87"/>
      <c r="AO1076" s="87"/>
      <c r="AP1076" s="87"/>
      <c r="AQ1076" s="87"/>
      <c r="AR1076" s="87"/>
      <c r="AS1076" s="87"/>
      <c r="AT1076" s="87"/>
      <c r="AU1076" s="87"/>
    </row>
    <row r="1077" spans="3:48" x14ac:dyDescent="0.2">
      <c r="C1077" s="10"/>
      <c r="D1077" s="10"/>
      <c r="AA1077" s="87"/>
      <c r="AB1077" s="87"/>
      <c r="AC1077" s="87"/>
      <c r="AD1077" s="87"/>
      <c r="AE1077" s="87"/>
      <c r="AG1077" s="112"/>
      <c r="AN1077" s="87"/>
      <c r="AO1077" s="87"/>
      <c r="AP1077" s="87"/>
      <c r="AQ1077" s="87"/>
      <c r="AR1077" s="87"/>
      <c r="AS1077" s="87"/>
      <c r="AT1077" s="87"/>
      <c r="AU1077" s="87"/>
    </row>
    <row r="1078" spans="3:48" x14ac:dyDescent="0.2">
      <c r="C1078" s="10"/>
      <c r="D1078" s="10"/>
      <c r="AA1078" s="87"/>
      <c r="AB1078" s="87"/>
      <c r="AC1078" s="87"/>
      <c r="AD1078" s="87"/>
      <c r="AE1078" s="87"/>
      <c r="AG1078" s="112"/>
      <c r="AN1078" s="87"/>
      <c r="AO1078" s="87"/>
      <c r="AP1078" s="87"/>
      <c r="AQ1078" s="87"/>
      <c r="AR1078" s="87"/>
      <c r="AS1078" s="87"/>
      <c r="AT1078" s="87"/>
      <c r="AU1078" s="87"/>
    </row>
    <row r="1079" spans="3:48" x14ac:dyDescent="0.2">
      <c r="C1079" s="10"/>
      <c r="D1079" s="10"/>
      <c r="AA1079" s="87"/>
      <c r="AB1079" s="87"/>
      <c r="AC1079" s="87"/>
      <c r="AD1079" s="87"/>
      <c r="AE1079" s="87"/>
      <c r="AG1079" s="112"/>
      <c r="AN1079" s="87"/>
      <c r="AO1079" s="87"/>
      <c r="AP1079" s="87"/>
      <c r="AQ1079" s="87"/>
      <c r="AR1079" s="87"/>
      <c r="AS1079" s="87"/>
      <c r="AT1079" s="87"/>
      <c r="AU1079" s="87"/>
    </row>
    <row r="1080" spans="3:48" x14ac:dyDescent="0.2">
      <c r="C1080" s="10"/>
      <c r="D1080" s="10"/>
      <c r="AA1080" s="87"/>
      <c r="AB1080" s="87"/>
      <c r="AC1080" s="87"/>
      <c r="AD1080" s="87"/>
      <c r="AE1080" s="87"/>
      <c r="AG1080" s="112"/>
      <c r="AN1080" s="87"/>
      <c r="AO1080" s="87"/>
      <c r="AP1080" s="87"/>
      <c r="AQ1080" s="87"/>
      <c r="AR1080" s="87"/>
      <c r="AS1080" s="87"/>
      <c r="AT1080" s="87"/>
      <c r="AU1080" s="87"/>
      <c r="AV1080" s="87"/>
    </row>
    <row r="1081" spans="3:48" x14ac:dyDescent="0.2">
      <c r="C1081" s="10"/>
      <c r="D1081" s="10"/>
      <c r="AA1081" s="87"/>
      <c r="AB1081" s="87"/>
      <c r="AC1081" s="87"/>
      <c r="AD1081" s="87"/>
      <c r="AE1081" s="87"/>
      <c r="AG1081" s="112"/>
      <c r="AN1081" s="87"/>
      <c r="AO1081" s="87"/>
      <c r="AP1081" s="87"/>
      <c r="AQ1081" s="87"/>
      <c r="AR1081" s="87"/>
      <c r="AS1081" s="87"/>
      <c r="AT1081" s="87"/>
      <c r="AU1081" s="87"/>
    </row>
    <row r="1082" spans="3:48" x14ac:dyDescent="0.2">
      <c r="C1082" s="10"/>
      <c r="D1082" s="10"/>
      <c r="AA1082" s="87"/>
      <c r="AB1082" s="87"/>
      <c r="AC1082" s="87"/>
      <c r="AD1082" s="87"/>
      <c r="AE1082" s="87"/>
      <c r="AG1082" s="112"/>
      <c r="AN1082" s="87"/>
      <c r="AO1082" s="87"/>
      <c r="AP1082" s="87"/>
      <c r="AQ1082" s="87"/>
      <c r="AR1082" s="87"/>
      <c r="AS1082" s="87"/>
      <c r="AT1082" s="87"/>
      <c r="AU1082" s="87"/>
      <c r="AV1082" s="87"/>
    </row>
    <row r="1083" spans="3:48" x14ac:dyDescent="0.2">
      <c r="C1083" s="10"/>
      <c r="D1083" s="10"/>
      <c r="AA1083" s="87"/>
      <c r="AB1083" s="87"/>
      <c r="AC1083" s="87"/>
      <c r="AD1083" s="87"/>
      <c r="AE1083" s="87"/>
      <c r="AG1083" s="112"/>
      <c r="AN1083" s="87"/>
      <c r="AO1083" s="87"/>
      <c r="AP1083" s="87"/>
      <c r="AQ1083" s="87"/>
      <c r="AR1083" s="87"/>
      <c r="AS1083" s="87"/>
      <c r="AT1083" s="87"/>
      <c r="AU1083" s="87"/>
    </row>
    <row r="1084" spans="3:48" x14ac:dyDescent="0.2">
      <c r="C1084" s="10"/>
      <c r="D1084" s="10"/>
      <c r="AA1084" s="87"/>
      <c r="AB1084" s="87"/>
      <c r="AC1084" s="87"/>
      <c r="AD1084" s="87"/>
      <c r="AE1084" s="87"/>
      <c r="AG1084" s="112"/>
      <c r="AN1084" s="87"/>
      <c r="AO1084" s="87"/>
      <c r="AP1084" s="87"/>
      <c r="AQ1084" s="87"/>
      <c r="AR1084" s="87"/>
      <c r="AS1084" s="87"/>
      <c r="AT1084" s="87"/>
      <c r="AU1084" s="87"/>
    </row>
    <row r="1085" spans="3:48" x14ac:dyDescent="0.2">
      <c r="C1085" s="10"/>
      <c r="D1085" s="10"/>
      <c r="AA1085" s="87"/>
      <c r="AB1085" s="87"/>
      <c r="AC1085" s="87"/>
      <c r="AD1085" s="87"/>
      <c r="AE1085" s="87"/>
      <c r="AG1085" s="112"/>
      <c r="AN1085" s="87"/>
      <c r="AO1085" s="87"/>
      <c r="AP1085" s="87"/>
      <c r="AQ1085" s="87"/>
      <c r="AR1085" s="87"/>
      <c r="AS1085" s="87"/>
      <c r="AT1085" s="87"/>
      <c r="AU1085" s="87"/>
    </row>
    <row r="1086" spans="3:48" x14ac:dyDescent="0.2">
      <c r="C1086" s="10"/>
      <c r="D1086" s="10"/>
      <c r="AA1086" s="87"/>
      <c r="AB1086" s="87"/>
      <c r="AC1086" s="87"/>
      <c r="AD1086" s="87"/>
      <c r="AE1086" s="87"/>
      <c r="AG1086" s="112"/>
      <c r="AN1086" s="87"/>
      <c r="AO1086" s="87"/>
      <c r="AP1086" s="87"/>
      <c r="AQ1086" s="87"/>
      <c r="AR1086" s="87"/>
      <c r="AS1086" s="87"/>
      <c r="AT1086" s="87"/>
      <c r="AU1086" s="87"/>
    </row>
    <row r="1087" spans="3:48" x14ac:dyDescent="0.2">
      <c r="C1087" s="10"/>
      <c r="D1087" s="10"/>
      <c r="AA1087" s="87"/>
      <c r="AB1087" s="87"/>
      <c r="AC1087" s="87"/>
      <c r="AD1087" s="87"/>
      <c r="AE1087" s="87"/>
      <c r="AG1087" s="112"/>
      <c r="AN1087" s="87"/>
      <c r="AO1087" s="87"/>
      <c r="AP1087" s="87"/>
      <c r="AQ1087" s="87"/>
      <c r="AR1087" s="87"/>
      <c r="AS1087" s="87"/>
      <c r="AT1087" s="87"/>
      <c r="AU1087" s="87"/>
    </row>
    <row r="1088" spans="3:48" x14ac:dyDescent="0.2">
      <c r="C1088" s="10"/>
      <c r="D1088" s="10"/>
      <c r="AA1088" s="87"/>
      <c r="AB1088" s="87"/>
      <c r="AC1088" s="87"/>
      <c r="AD1088" s="87"/>
      <c r="AE1088" s="87"/>
      <c r="AG1088" s="112"/>
      <c r="AN1088" s="87"/>
      <c r="AO1088" s="87"/>
      <c r="AP1088" s="87"/>
      <c r="AQ1088" s="87"/>
      <c r="AR1088" s="87"/>
      <c r="AS1088" s="87"/>
      <c r="AT1088" s="87"/>
      <c r="AU1088" s="87"/>
    </row>
    <row r="1089" spans="3:47" x14ac:dyDescent="0.2">
      <c r="C1089" s="10"/>
      <c r="D1089" s="10"/>
      <c r="AA1089" s="87"/>
      <c r="AB1089" s="87"/>
      <c r="AC1089" s="87"/>
      <c r="AD1089" s="87"/>
      <c r="AE1089" s="87"/>
      <c r="AG1089" s="112"/>
      <c r="AN1089" s="87"/>
      <c r="AO1089" s="87"/>
      <c r="AP1089" s="87"/>
      <c r="AQ1089" s="87"/>
      <c r="AR1089" s="87"/>
      <c r="AS1089" s="87"/>
      <c r="AT1089" s="87"/>
      <c r="AU1089" s="87"/>
    </row>
    <row r="1090" spans="3:47" x14ac:dyDescent="0.2">
      <c r="C1090" s="10"/>
      <c r="D1090" s="10"/>
      <c r="AA1090" s="87"/>
      <c r="AB1090" s="87"/>
      <c r="AC1090" s="87"/>
      <c r="AD1090" s="87"/>
      <c r="AE1090" s="87"/>
      <c r="AG1090" s="112"/>
      <c r="AN1090" s="87"/>
      <c r="AO1090" s="87"/>
      <c r="AP1090" s="87"/>
      <c r="AQ1090" s="87"/>
      <c r="AR1090" s="87"/>
      <c r="AS1090" s="87"/>
      <c r="AT1090" s="87"/>
      <c r="AU1090" s="87"/>
    </row>
    <row r="1091" spans="3:47" x14ac:dyDescent="0.2">
      <c r="C1091" s="10"/>
      <c r="D1091" s="10"/>
      <c r="AA1091" s="87"/>
      <c r="AB1091" s="87"/>
      <c r="AC1091" s="87"/>
      <c r="AD1091" s="87"/>
      <c r="AE1091" s="87"/>
      <c r="AG1091" s="112"/>
      <c r="AN1091" s="87"/>
      <c r="AO1091" s="87"/>
      <c r="AP1091" s="87"/>
      <c r="AQ1091" s="87"/>
      <c r="AR1091" s="87"/>
      <c r="AS1091" s="87"/>
      <c r="AT1091" s="87"/>
      <c r="AU1091" s="87"/>
    </row>
    <row r="1092" spans="3:47" x14ac:dyDescent="0.2">
      <c r="C1092" s="10"/>
      <c r="D1092" s="10"/>
      <c r="AA1092" s="87"/>
      <c r="AB1092" s="87"/>
      <c r="AC1092" s="87"/>
      <c r="AD1092" s="87"/>
      <c r="AE1092" s="87"/>
      <c r="AG1092" s="112"/>
      <c r="AN1092" s="87"/>
      <c r="AO1092" s="87"/>
      <c r="AP1092" s="87"/>
      <c r="AQ1092" s="87"/>
      <c r="AR1092" s="87"/>
      <c r="AS1092" s="87"/>
      <c r="AT1092" s="87"/>
      <c r="AU1092" s="87"/>
    </row>
    <row r="1093" spans="3:47" x14ac:dyDescent="0.2">
      <c r="C1093" s="10"/>
      <c r="D1093" s="10"/>
      <c r="AA1093" s="87"/>
      <c r="AB1093" s="87"/>
      <c r="AC1093" s="87"/>
      <c r="AD1093" s="87"/>
      <c r="AE1093" s="87"/>
      <c r="AG1093" s="112"/>
      <c r="AN1093" s="87"/>
      <c r="AO1093" s="87"/>
      <c r="AP1093" s="87"/>
      <c r="AQ1093" s="87"/>
      <c r="AR1093" s="87"/>
      <c r="AS1093" s="87"/>
      <c r="AT1093" s="87"/>
      <c r="AU1093" s="87"/>
    </row>
    <row r="1094" spans="3:47" x14ac:dyDescent="0.2">
      <c r="C1094" s="10"/>
      <c r="D1094" s="10"/>
      <c r="AA1094" s="87"/>
      <c r="AB1094" s="87"/>
      <c r="AC1094" s="87"/>
      <c r="AD1094" s="87"/>
      <c r="AE1094" s="87"/>
      <c r="AG1094" s="112"/>
      <c r="AN1094" s="87"/>
      <c r="AO1094" s="87"/>
      <c r="AP1094" s="87"/>
      <c r="AQ1094" s="87"/>
      <c r="AR1094" s="87"/>
      <c r="AS1094" s="87"/>
      <c r="AT1094" s="87"/>
      <c r="AU1094" s="87"/>
    </row>
    <row r="1095" spans="3:47" x14ac:dyDescent="0.2">
      <c r="C1095" s="10"/>
      <c r="D1095" s="10"/>
      <c r="AA1095" s="87"/>
      <c r="AB1095" s="87"/>
      <c r="AC1095" s="87"/>
      <c r="AD1095" s="87"/>
      <c r="AE1095" s="87"/>
      <c r="AG1095" s="112"/>
      <c r="AN1095" s="87"/>
      <c r="AO1095" s="87"/>
      <c r="AP1095" s="87"/>
      <c r="AQ1095" s="87"/>
      <c r="AR1095" s="87"/>
      <c r="AS1095" s="87"/>
      <c r="AT1095" s="87"/>
      <c r="AU1095" s="87"/>
    </row>
    <row r="1096" spans="3:47" x14ac:dyDescent="0.2">
      <c r="C1096" s="10"/>
      <c r="D1096" s="10"/>
      <c r="AA1096" s="87"/>
      <c r="AB1096" s="87"/>
      <c r="AC1096" s="87"/>
      <c r="AD1096" s="87"/>
      <c r="AE1096" s="87"/>
      <c r="AG1096" s="112"/>
      <c r="AN1096" s="87"/>
      <c r="AO1096" s="87"/>
      <c r="AP1096" s="87"/>
      <c r="AQ1096" s="87"/>
      <c r="AR1096" s="87"/>
      <c r="AS1096" s="87"/>
      <c r="AT1096" s="87"/>
      <c r="AU1096" s="87"/>
    </row>
    <row r="1097" spans="3:47" x14ac:dyDescent="0.2">
      <c r="C1097" s="10"/>
      <c r="D1097" s="10"/>
      <c r="AA1097" s="87"/>
      <c r="AB1097" s="87"/>
      <c r="AC1097" s="87"/>
      <c r="AD1097" s="87"/>
      <c r="AE1097" s="87"/>
      <c r="AG1097" s="112"/>
      <c r="AN1097" s="87"/>
      <c r="AO1097" s="87"/>
      <c r="AP1097" s="87"/>
      <c r="AQ1097" s="87"/>
      <c r="AR1097" s="87"/>
      <c r="AS1097" s="87"/>
      <c r="AT1097" s="87"/>
      <c r="AU1097" s="87"/>
    </row>
    <row r="1098" spans="3:47" x14ac:dyDescent="0.2">
      <c r="C1098" s="10"/>
      <c r="D1098" s="10"/>
      <c r="AA1098" s="87"/>
      <c r="AB1098" s="87"/>
      <c r="AC1098" s="87"/>
      <c r="AD1098" s="87"/>
      <c r="AE1098" s="87"/>
      <c r="AG1098" s="112"/>
      <c r="AN1098" s="87"/>
      <c r="AO1098" s="87"/>
      <c r="AP1098" s="87"/>
      <c r="AQ1098" s="87"/>
      <c r="AR1098" s="87"/>
      <c r="AS1098" s="87"/>
      <c r="AT1098" s="87"/>
      <c r="AU1098" s="87"/>
    </row>
    <row r="1099" spans="3:47" x14ac:dyDescent="0.2">
      <c r="C1099" s="10"/>
      <c r="D1099" s="10"/>
      <c r="AA1099" s="87"/>
      <c r="AB1099" s="87"/>
      <c r="AC1099" s="87"/>
      <c r="AD1099" s="87"/>
      <c r="AE1099" s="87"/>
      <c r="AG1099" s="112"/>
      <c r="AN1099" s="87"/>
      <c r="AO1099" s="87"/>
      <c r="AP1099" s="87"/>
      <c r="AQ1099" s="87"/>
      <c r="AR1099" s="87"/>
      <c r="AS1099" s="87"/>
      <c r="AT1099" s="87"/>
      <c r="AU1099" s="87"/>
    </row>
    <row r="1100" spans="3:47" x14ac:dyDescent="0.2">
      <c r="C1100" s="10"/>
      <c r="D1100" s="10"/>
      <c r="AA1100" s="87"/>
      <c r="AB1100" s="87"/>
      <c r="AC1100" s="87"/>
      <c r="AD1100" s="87"/>
      <c r="AE1100" s="87"/>
      <c r="AG1100" s="112"/>
      <c r="AN1100" s="87"/>
      <c r="AO1100" s="87"/>
      <c r="AP1100" s="87"/>
      <c r="AQ1100" s="87"/>
      <c r="AR1100" s="87"/>
      <c r="AS1100" s="87"/>
      <c r="AT1100" s="87"/>
      <c r="AU1100" s="87"/>
    </row>
    <row r="1101" spans="3:47" x14ac:dyDescent="0.2">
      <c r="C1101" s="10"/>
      <c r="D1101" s="10"/>
      <c r="AA1101" s="87"/>
      <c r="AB1101" s="87"/>
      <c r="AC1101" s="87"/>
      <c r="AD1101" s="87"/>
      <c r="AE1101" s="87"/>
      <c r="AG1101" s="112"/>
      <c r="AN1101" s="87"/>
      <c r="AO1101" s="87"/>
      <c r="AP1101" s="87"/>
      <c r="AQ1101" s="87"/>
      <c r="AR1101" s="87"/>
      <c r="AS1101" s="87"/>
      <c r="AT1101" s="87"/>
      <c r="AU1101" s="87"/>
    </row>
    <row r="1102" spans="3:47" x14ac:dyDescent="0.2">
      <c r="C1102" s="10"/>
      <c r="D1102" s="10"/>
      <c r="AA1102" s="87"/>
      <c r="AB1102" s="87"/>
      <c r="AC1102" s="87"/>
      <c r="AD1102" s="87"/>
      <c r="AE1102" s="87"/>
      <c r="AG1102" s="112"/>
      <c r="AN1102" s="87"/>
      <c r="AO1102" s="87"/>
      <c r="AP1102" s="87"/>
      <c r="AQ1102" s="87"/>
      <c r="AR1102" s="87"/>
      <c r="AS1102" s="87"/>
      <c r="AT1102" s="87"/>
      <c r="AU1102" s="87"/>
    </row>
    <row r="1103" spans="3:47" x14ac:dyDescent="0.2">
      <c r="C1103" s="10"/>
      <c r="D1103" s="10"/>
      <c r="AA1103" s="87"/>
      <c r="AB1103" s="87"/>
      <c r="AC1103" s="87"/>
      <c r="AD1103" s="87"/>
      <c r="AE1103" s="87"/>
      <c r="AG1103" s="112"/>
      <c r="AN1103" s="87"/>
      <c r="AO1103" s="87"/>
      <c r="AP1103" s="87"/>
      <c r="AQ1103" s="87"/>
      <c r="AR1103" s="87"/>
      <c r="AS1103" s="87"/>
      <c r="AT1103" s="87"/>
      <c r="AU1103" s="87"/>
    </row>
    <row r="1104" spans="3:47" x14ac:dyDescent="0.2">
      <c r="C1104" s="10"/>
      <c r="D1104" s="10"/>
      <c r="AA1104" s="87"/>
      <c r="AB1104" s="87"/>
      <c r="AC1104" s="87"/>
      <c r="AD1104" s="87"/>
      <c r="AE1104" s="87"/>
      <c r="AG1104" s="112"/>
      <c r="AN1104" s="87"/>
      <c r="AO1104" s="87"/>
      <c r="AP1104" s="87"/>
      <c r="AQ1104" s="87"/>
      <c r="AR1104" s="87"/>
      <c r="AS1104" s="87"/>
      <c r="AT1104" s="87"/>
      <c r="AU1104" s="87"/>
    </row>
    <row r="1105" spans="3:47" x14ac:dyDescent="0.2">
      <c r="C1105" s="10"/>
      <c r="D1105" s="10"/>
      <c r="AA1105" s="87"/>
      <c r="AB1105" s="87"/>
      <c r="AC1105" s="87"/>
      <c r="AD1105" s="87"/>
      <c r="AE1105" s="87"/>
      <c r="AG1105" s="112"/>
      <c r="AN1105" s="87"/>
      <c r="AO1105" s="87"/>
      <c r="AP1105" s="87"/>
      <c r="AQ1105" s="87"/>
      <c r="AR1105" s="87"/>
      <c r="AS1105" s="87"/>
      <c r="AT1105" s="87"/>
      <c r="AU1105" s="87"/>
    </row>
    <row r="1106" spans="3:47" x14ac:dyDescent="0.2">
      <c r="C1106" s="10"/>
      <c r="D1106" s="10"/>
      <c r="AA1106" s="87"/>
      <c r="AB1106" s="87"/>
      <c r="AC1106" s="87"/>
      <c r="AD1106" s="87"/>
      <c r="AE1106" s="87"/>
      <c r="AG1106" s="112"/>
      <c r="AN1106" s="87"/>
      <c r="AO1106" s="87"/>
      <c r="AP1106" s="87"/>
      <c r="AQ1106" s="87"/>
      <c r="AR1106" s="87"/>
      <c r="AS1106" s="87"/>
      <c r="AT1106" s="87"/>
      <c r="AU1106" s="87"/>
    </row>
    <row r="1107" spans="3:47" x14ac:dyDescent="0.2">
      <c r="C1107" s="10"/>
      <c r="D1107" s="10"/>
      <c r="AA1107" s="87"/>
      <c r="AB1107" s="87"/>
      <c r="AC1107" s="87"/>
      <c r="AD1107" s="87"/>
      <c r="AE1107" s="87"/>
      <c r="AG1107" s="112"/>
      <c r="AN1107" s="87"/>
      <c r="AO1107" s="87"/>
      <c r="AP1107" s="87"/>
      <c r="AQ1107" s="87"/>
      <c r="AR1107" s="87"/>
      <c r="AS1107" s="87"/>
      <c r="AT1107" s="87"/>
      <c r="AU1107" s="87"/>
    </row>
    <row r="1108" spans="3:47" x14ac:dyDescent="0.2">
      <c r="C1108" s="10"/>
      <c r="D1108" s="10"/>
      <c r="AA1108" s="87"/>
      <c r="AB1108" s="87"/>
      <c r="AC1108" s="87"/>
      <c r="AD1108" s="87"/>
      <c r="AE1108" s="87"/>
      <c r="AG1108" s="112"/>
      <c r="AN1108" s="87"/>
      <c r="AO1108" s="87"/>
      <c r="AP1108" s="87"/>
      <c r="AQ1108" s="87"/>
      <c r="AR1108" s="87"/>
      <c r="AS1108" s="87"/>
      <c r="AT1108" s="87"/>
      <c r="AU1108" s="87"/>
    </row>
    <row r="1109" spans="3:47" x14ac:dyDescent="0.2">
      <c r="C1109" s="10"/>
      <c r="D1109" s="10"/>
      <c r="AA1109" s="87"/>
      <c r="AB1109" s="87"/>
      <c r="AC1109" s="87"/>
      <c r="AD1109" s="87"/>
      <c r="AE1109" s="87"/>
      <c r="AG1109" s="112"/>
      <c r="AN1109" s="87"/>
      <c r="AO1109" s="87"/>
      <c r="AP1109" s="87"/>
      <c r="AQ1109" s="87"/>
      <c r="AR1109" s="87"/>
      <c r="AS1109" s="87"/>
      <c r="AT1109" s="87"/>
      <c r="AU1109" s="87"/>
    </row>
    <row r="1110" spans="3:47" x14ac:dyDescent="0.2">
      <c r="C1110" s="10"/>
      <c r="D1110" s="10"/>
      <c r="AA1110" s="87"/>
      <c r="AB1110" s="87"/>
      <c r="AC1110" s="87"/>
      <c r="AD1110" s="87"/>
      <c r="AE1110" s="87"/>
      <c r="AG1110" s="112"/>
      <c r="AN1110" s="87"/>
      <c r="AO1110" s="87"/>
      <c r="AP1110" s="87"/>
      <c r="AQ1110" s="87"/>
      <c r="AR1110" s="87"/>
      <c r="AS1110" s="87"/>
      <c r="AT1110" s="87"/>
      <c r="AU1110" s="87"/>
    </row>
    <row r="1111" spans="3:47" x14ac:dyDescent="0.2">
      <c r="C1111" s="10"/>
      <c r="D1111" s="10"/>
      <c r="AA1111" s="87"/>
      <c r="AB1111" s="87"/>
      <c r="AC1111" s="87"/>
      <c r="AD1111" s="87"/>
      <c r="AE1111" s="87"/>
      <c r="AG1111" s="112"/>
      <c r="AN1111" s="87"/>
      <c r="AO1111" s="87"/>
      <c r="AP1111" s="87"/>
      <c r="AQ1111" s="87"/>
      <c r="AR1111" s="87"/>
      <c r="AS1111" s="87"/>
      <c r="AT1111" s="87"/>
      <c r="AU1111" s="87"/>
    </row>
    <row r="1112" spans="3:47" x14ac:dyDescent="0.2">
      <c r="C1112" s="10"/>
      <c r="D1112" s="10"/>
      <c r="AA1112" s="87"/>
      <c r="AB1112" s="87"/>
      <c r="AC1112" s="87"/>
      <c r="AD1112" s="87"/>
      <c r="AE1112" s="87"/>
      <c r="AG1112" s="112"/>
      <c r="AN1112" s="87"/>
      <c r="AO1112" s="87"/>
      <c r="AP1112" s="87"/>
      <c r="AQ1112" s="87"/>
      <c r="AR1112" s="87"/>
      <c r="AS1112" s="87"/>
      <c r="AT1112" s="87"/>
      <c r="AU1112" s="87"/>
    </row>
    <row r="1113" spans="3:47" x14ac:dyDescent="0.2">
      <c r="C1113" s="10"/>
      <c r="D1113" s="10"/>
      <c r="AA1113" s="87"/>
      <c r="AB1113" s="87"/>
      <c r="AC1113" s="87"/>
      <c r="AD1113" s="87"/>
      <c r="AE1113" s="87"/>
      <c r="AG1113" s="112"/>
      <c r="AN1113" s="87"/>
      <c r="AO1113" s="87"/>
      <c r="AP1113" s="87"/>
      <c r="AQ1113" s="87"/>
      <c r="AR1113" s="87"/>
      <c r="AS1113" s="87"/>
      <c r="AT1113" s="87"/>
      <c r="AU1113" s="87"/>
    </row>
    <row r="1114" spans="3:47" x14ac:dyDescent="0.2">
      <c r="C1114" s="10"/>
      <c r="D1114" s="10"/>
      <c r="AA1114" s="87"/>
      <c r="AB1114" s="87"/>
      <c r="AC1114" s="87"/>
      <c r="AD1114" s="87"/>
      <c r="AE1114" s="87"/>
      <c r="AG1114" s="112"/>
      <c r="AN1114" s="87"/>
      <c r="AO1114" s="87"/>
      <c r="AP1114" s="87"/>
      <c r="AQ1114" s="87"/>
      <c r="AR1114" s="87"/>
      <c r="AS1114" s="87"/>
      <c r="AT1114" s="87"/>
      <c r="AU1114" s="87"/>
    </row>
    <row r="1115" spans="3:47" x14ac:dyDescent="0.2">
      <c r="C1115" s="10"/>
      <c r="D1115" s="10"/>
      <c r="AA1115" s="87"/>
      <c r="AB1115" s="87"/>
      <c r="AC1115" s="87"/>
      <c r="AD1115" s="87"/>
      <c r="AE1115" s="87"/>
      <c r="AG1115" s="112"/>
      <c r="AN1115" s="87"/>
      <c r="AO1115" s="87"/>
      <c r="AP1115" s="87"/>
      <c r="AQ1115" s="87"/>
      <c r="AR1115" s="87"/>
      <c r="AS1115" s="87"/>
      <c r="AT1115" s="87"/>
      <c r="AU1115" s="87"/>
    </row>
    <row r="1116" spans="3:47" x14ac:dyDescent="0.2">
      <c r="C1116" s="10"/>
      <c r="D1116" s="10"/>
      <c r="AA1116" s="87"/>
      <c r="AB1116" s="87"/>
      <c r="AC1116" s="87"/>
      <c r="AD1116" s="87"/>
      <c r="AE1116" s="87"/>
      <c r="AG1116" s="112"/>
      <c r="AN1116" s="87"/>
      <c r="AO1116" s="87"/>
      <c r="AP1116" s="87"/>
      <c r="AQ1116" s="87"/>
      <c r="AR1116" s="87"/>
      <c r="AS1116" s="87"/>
      <c r="AT1116" s="87"/>
      <c r="AU1116" s="87"/>
    </row>
    <row r="1117" spans="3:47" x14ac:dyDescent="0.2">
      <c r="C1117" s="10"/>
      <c r="D1117" s="10"/>
      <c r="AA1117" s="87"/>
      <c r="AB1117" s="87"/>
      <c r="AC1117" s="87"/>
      <c r="AD1117" s="87"/>
      <c r="AE1117" s="87"/>
      <c r="AG1117" s="112"/>
      <c r="AN1117" s="87"/>
      <c r="AO1117" s="87"/>
      <c r="AP1117" s="87"/>
      <c r="AQ1117" s="87"/>
      <c r="AR1117" s="87"/>
      <c r="AS1117" s="87"/>
      <c r="AT1117" s="87"/>
      <c r="AU1117" s="87"/>
    </row>
    <row r="1118" spans="3:47" x14ac:dyDescent="0.2">
      <c r="C1118" s="10"/>
      <c r="D1118" s="10"/>
      <c r="AA1118" s="87"/>
      <c r="AB1118" s="87"/>
      <c r="AC1118" s="87"/>
      <c r="AD1118" s="87"/>
      <c r="AE1118" s="87"/>
      <c r="AG1118" s="112"/>
      <c r="AN1118" s="87"/>
      <c r="AO1118" s="87"/>
      <c r="AP1118" s="87"/>
      <c r="AQ1118" s="87"/>
      <c r="AR1118" s="87"/>
      <c r="AS1118" s="87"/>
      <c r="AT1118" s="87"/>
      <c r="AU1118" s="87"/>
    </row>
    <row r="1119" spans="3:47" x14ac:dyDescent="0.2">
      <c r="C1119" s="10"/>
      <c r="D1119" s="10"/>
      <c r="AA1119" s="87"/>
      <c r="AB1119" s="87"/>
      <c r="AC1119" s="87"/>
      <c r="AD1119" s="87"/>
      <c r="AE1119" s="87"/>
      <c r="AG1119" s="112"/>
      <c r="AN1119" s="87"/>
      <c r="AO1119" s="87"/>
      <c r="AP1119" s="87"/>
      <c r="AQ1119" s="87"/>
      <c r="AR1119" s="87"/>
      <c r="AS1119" s="87"/>
      <c r="AT1119" s="87"/>
      <c r="AU1119" s="87"/>
    </row>
    <row r="1120" spans="3:47" x14ac:dyDescent="0.2">
      <c r="C1120" s="10"/>
      <c r="D1120" s="10"/>
      <c r="AA1120" s="87"/>
      <c r="AB1120" s="87"/>
      <c r="AC1120" s="87"/>
      <c r="AD1120" s="87"/>
      <c r="AE1120" s="87"/>
      <c r="AG1120" s="112"/>
      <c r="AN1120" s="87"/>
      <c r="AO1120" s="87"/>
      <c r="AP1120" s="87"/>
      <c r="AQ1120" s="87"/>
      <c r="AR1120" s="87"/>
      <c r="AS1120" s="87"/>
      <c r="AT1120" s="87"/>
      <c r="AU1120" s="87"/>
    </row>
    <row r="1121" spans="3:47" x14ac:dyDescent="0.2">
      <c r="C1121" s="10"/>
      <c r="D1121" s="10"/>
      <c r="AA1121" s="87"/>
      <c r="AB1121" s="87"/>
      <c r="AC1121" s="87"/>
      <c r="AD1121" s="87"/>
      <c r="AE1121" s="87"/>
      <c r="AG1121" s="112"/>
      <c r="AN1121" s="87"/>
      <c r="AO1121" s="87"/>
      <c r="AP1121" s="87"/>
      <c r="AQ1121" s="87"/>
      <c r="AR1121" s="87"/>
      <c r="AS1121" s="87"/>
      <c r="AT1121" s="87"/>
      <c r="AU1121" s="87"/>
    </row>
    <row r="1122" spans="3:47" x14ac:dyDescent="0.2">
      <c r="C1122" s="10"/>
      <c r="D1122" s="10"/>
      <c r="AA1122" s="87"/>
      <c r="AB1122" s="87"/>
      <c r="AC1122" s="87"/>
      <c r="AD1122" s="87"/>
      <c r="AE1122" s="87"/>
      <c r="AG1122" s="112"/>
      <c r="AN1122" s="87"/>
      <c r="AO1122" s="87"/>
      <c r="AP1122" s="87"/>
      <c r="AQ1122" s="87"/>
      <c r="AR1122" s="87"/>
      <c r="AS1122" s="87"/>
      <c r="AT1122" s="87"/>
      <c r="AU1122" s="87"/>
    </row>
    <row r="1123" spans="3:47" x14ac:dyDescent="0.2">
      <c r="C1123" s="10"/>
      <c r="D1123" s="10"/>
      <c r="AA1123" s="87"/>
      <c r="AB1123" s="87"/>
      <c r="AC1123" s="87"/>
      <c r="AD1123" s="87"/>
      <c r="AE1123" s="87"/>
      <c r="AG1123" s="112"/>
      <c r="AN1123" s="87"/>
      <c r="AO1123" s="87"/>
      <c r="AP1123" s="87"/>
      <c r="AQ1123" s="87"/>
      <c r="AR1123" s="87"/>
      <c r="AS1123" s="87"/>
      <c r="AT1123" s="87"/>
      <c r="AU1123" s="87"/>
    </row>
    <row r="1124" spans="3:47" x14ac:dyDescent="0.2">
      <c r="C1124" s="10"/>
      <c r="D1124" s="10"/>
      <c r="AA1124" s="87"/>
      <c r="AB1124" s="87"/>
      <c r="AC1124" s="87"/>
      <c r="AD1124" s="87"/>
      <c r="AE1124" s="87"/>
      <c r="AG1124" s="112"/>
      <c r="AN1124" s="87"/>
      <c r="AO1124" s="87"/>
      <c r="AP1124" s="87"/>
      <c r="AQ1124" s="87"/>
      <c r="AR1124" s="87"/>
      <c r="AS1124" s="87"/>
      <c r="AT1124" s="87"/>
      <c r="AU1124" s="87"/>
    </row>
    <row r="1125" spans="3:47" x14ac:dyDescent="0.2">
      <c r="C1125" s="10"/>
      <c r="D1125" s="10"/>
      <c r="AA1125" s="87"/>
      <c r="AB1125" s="87"/>
      <c r="AC1125" s="87"/>
      <c r="AD1125" s="87"/>
      <c r="AE1125" s="87"/>
      <c r="AG1125" s="112"/>
      <c r="AN1125" s="87"/>
      <c r="AO1125" s="87"/>
      <c r="AP1125" s="87"/>
      <c r="AQ1125" s="87"/>
      <c r="AR1125" s="87"/>
      <c r="AS1125" s="87"/>
      <c r="AT1125" s="87"/>
      <c r="AU1125" s="87"/>
    </row>
    <row r="1126" spans="3:47" x14ac:dyDescent="0.2">
      <c r="C1126" s="10"/>
      <c r="D1126" s="10"/>
      <c r="AA1126" s="87"/>
      <c r="AB1126" s="87"/>
      <c r="AC1126" s="87"/>
      <c r="AD1126" s="87"/>
      <c r="AE1126" s="87"/>
      <c r="AG1126" s="112"/>
      <c r="AN1126" s="87"/>
      <c r="AO1126" s="87"/>
      <c r="AP1126" s="87"/>
      <c r="AQ1126" s="87"/>
      <c r="AR1126" s="87"/>
      <c r="AS1126" s="87"/>
      <c r="AT1126" s="87"/>
      <c r="AU1126" s="87"/>
    </row>
    <row r="1127" spans="3:47" x14ac:dyDescent="0.2">
      <c r="C1127" s="10"/>
      <c r="D1127" s="10"/>
      <c r="AA1127" s="87"/>
      <c r="AB1127" s="87"/>
      <c r="AC1127" s="87"/>
      <c r="AD1127" s="87"/>
      <c r="AE1127" s="87"/>
      <c r="AG1127" s="112"/>
      <c r="AN1127" s="87"/>
      <c r="AO1127" s="87"/>
      <c r="AP1127" s="87"/>
      <c r="AQ1127" s="87"/>
      <c r="AR1127" s="87"/>
      <c r="AS1127" s="87"/>
      <c r="AT1127" s="87"/>
      <c r="AU1127" s="87"/>
    </row>
    <row r="1128" spans="3:47" x14ac:dyDescent="0.2">
      <c r="C1128" s="10"/>
      <c r="D1128" s="10"/>
      <c r="AA1128" s="87"/>
      <c r="AB1128" s="87"/>
      <c r="AC1128" s="87"/>
      <c r="AD1128" s="87"/>
      <c r="AE1128" s="87"/>
      <c r="AG1128" s="112"/>
      <c r="AN1128" s="87"/>
      <c r="AO1128" s="87"/>
      <c r="AP1128" s="87"/>
      <c r="AQ1128" s="87"/>
      <c r="AR1128" s="87"/>
      <c r="AS1128" s="87"/>
      <c r="AT1128" s="87"/>
      <c r="AU1128" s="87"/>
    </row>
    <row r="1129" spans="3:47" x14ac:dyDescent="0.2">
      <c r="C1129" s="10"/>
      <c r="D1129" s="10"/>
      <c r="AA1129" s="87"/>
      <c r="AB1129" s="87"/>
      <c r="AC1129" s="87"/>
      <c r="AD1129" s="87"/>
      <c r="AE1129" s="87"/>
      <c r="AG1129" s="112"/>
      <c r="AN1129" s="87"/>
      <c r="AO1129" s="87"/>
      <c r="AP1129" s="87"/>
      <c r="AQ1129" s="87"/>
      <c r="AR1129" s="87"/>
      <c r="AS1129" s="87"/>
      <c r="AT1129" s="87"/>
      <c r="AU1129" s="87"/>
    </row>
    <row r="1130" spans="3:47" x14ac:dyDescent="0.2">
      <c r="C1130" s="10"/>
      <c r="D1130" s="10"/>
      <c r="AA1130" s="87"/>
      <c r="AB1130" s="87"/>
      <c r="AC1130" s="87"/>
      <c r="AD1130" s="87"/>
      <c r="AE1130" s="87"/>
      <c r="AG1130" s="112"/>
      <c r="AN1130" s="87"/>
      <c r="AO1130" s="87"/>
      <c r="AP1130" s="87"/>
      <c r="AQ1130" s="87"/>
      <c r="AR1130" s="87"/>
      <c r="AS1130" s="87"/>
      <c r="AT1130" s="87"/>
      <c r="AU1130" s="87"/>
    </row>
    <row r="1131" spans="3:47" x14ac:dyDescent="0.2">
      <c r="C1131" s="10"/>
      <c r="D1131" s="10"/>
      <c r="AA1131" s="87"/>
      <c r="AB1131" s="87"/>
      <c r="AC1131" s="87"/>
      <c r="AD1131" s="87"/>
      <c r="AE1131" s="87"/>
      <c r="AG1131" s="112"/>
      <c r="AN1131" s="87"/>
      <c r="AO1131" s="87"/>
      <c r="AP1131" s="87"/>
      <c r="AQ1131" s="87"/>
      <c r="AR1131" s="87"/>
      <c r="AS1131" s="87"/>
      <c r="AT1131" s="87"/>
      <c r="AU1131" s="87"/>
    </row>
    <row r="1132" spans="3:47" x14ac:dyDescent="0.2">
      <c r="C1132" s="10"/>
      <c r="D1132" s="10"/>
      <c r="AA1132" s="87"/>
      <c r="AB1132" s="87"/>
      <c r="AC1132" s="87"/>
      <c r="AD1132" s="87"/>
      <c r="AE1132" s="87"/>
      <c r="AG1132" s="112"/>
      <c r="AN1132" s="87"/>
      <c r="AO1132" s="87"/>
      <c r="AP1132" s="87"/>
      <c r="AQ1132" s="87"/>
      <c r="AR1132" s="87"/>
      <c r="AS1132" s="87"/>
      <c r="AT1132" s="87"/>
      <c r="AU1132" s="87"/>
    </row>
    <row r="1133" spans="3:47" x14ac:dyDescent="0.2">
      <c r="C1133" s="10"/>
      <c r="D1133" s="10"/>
      <c r="AA1133" s="87"/>
      <c r="AB1133" s="87"/>
      <c r="AC1133" s="87"/>
      <c r="AD1133" s="87"/>
      <c r="AE1133" s="87"/>
      <c r="AG1133" s="112"/>
      <c r="AN1133" s="87"/>
      <c r="AO1133" s="87"/>
      <c r="AP1133" s="87"/>
      <c r="AQ1133" s="87"/>
      <c r="AR1133" s="87"/>
      <c r="AS1133" s="87"/>
      <c r="AT1133" s="87"/>
      <c r="AU1133" s="87"/>
    </row>
    <row r="1134" spans="3:47" x14ac:dyDescent="0.2">
      <c r="C1134" s="10"/>
      <c r="D1134" s="10"/>
      <c r="AA1134" s="87"/>
      <c r="AB1134" s="87"/>
      <c r="AC1134" s="87"/>
      <c r="AD1134" s="87"/>
      <c r="AE1134" s="87"/>
      <c r="AG1134" s="112"/>
      <c r="AN1134" s="87"/>
      <c r="AO1134" s="87"/>
      <c r="AP1134" s="87"/>
      <c r="AQ1134" s="87"/>
      <c r="AR1134" s="87"/>
      <c r="AS1134" s="87"/>
      <c r="AT1134" s="87"/>
      <c r="AU1134" s="87"/>
    </row>
    <row r="1135" spans="3:47" x14ac:dyDescent="0.2">
      <c r="C1135" s="10"/>
      <c r="D1135" s="10"/>
      <c r="AA1135" s="87"/>
      <c r="AB1135" s="87"/>
      <c r="AC1135" s="87"/>
      <c r="AD1135" s="87"/>
      <c r="AE1135" s="87"/>
      <c r="AG1135" s="112"/>
      <c r="AN1135" s="87"/>
      <c r="AO1135" s="87"/>
      <c r="AP1135" s="87"/>
      <c r="AQ1135" s="87"/>
      <c r="AR1135" s="87"/>
      <c r="AS1135" s="87"/>
      <c r="AT1135" s="87"/>
      <c r="AU1135" s="87"/>
    </row>
    <row r="1136" spans="3:47" x14ac:dyDescent="0.2">
      <c r="C1136" s="10"/>
      <c r="D1136" s="10"/>
      <c r="AA1136" s="87"/>
      <c r="AB1136" s="87"/>
      <c r="AC1136" s="87"/>
      <c r="AD1136" s="87"/>
      <c r="AE1136" s="87"/>
      <c r="AG1136" s="112"/>
      <c r="AN1136" s="87"/>
      <c r="AO1136" s="87"/>
      <c r="AP1136" s="87"/>
      <c r="AQ1136" s="87"/>
      <c r="AR1136" s="87"/>
      <c r="AS1136" s="87"/>
      <c r="AT1136" s="87"/>
      <c r="AU1136" s="87"/>
    </row>
    <row r="1137" spans="3:47" x14ac:dyDescent="0.2">
      <c r="C1137" s="10"/>
      <c r="D1137" s="10"/>
      <c r="AA1137" s="87"/>
      <c r="AB1137" s="87"/>
      <c r="AC1137" s="87"/>
      <c r="AD1137" s="87"/>
      <c r="AE1137" s="87"/>
      <c r="AG1137" s="112"/>
      <c r="AN1137" s="87"/>
      <c r="AO1137" s="87"/>
      <c r="AP1137" s="87"/>
      <c r="AQ1137" s="87"/>
      <c r="AR1137" s="87"/>
      <c r="AS1137" s="87"/>
      <c r="AT1137" s="87"/>
      <c r="AU1137" s="87"/>
    </row>
    <row r="1138" spans="3:47" x14ac:dyDescent="0.2">
      <c r="C1138" s="10"/>
      <c r="D1138" s="10"/>
      <c r="AA1138" s="87"/>
      <c r="AB1138" s="87"/>
      <c r="AC1138" s="87"/>
      <c r="AD1138" s="87"/>
      <c r="AE1138" s="87"/>
      <c r="AG1138" s="112"/>
      <c r="AN1138" s="87"/>
      <c r="AO1138" s="87"/>
      <c r="AP1138" s="87"/>
      <c r="AQ1138" s="87"/>
      <c r="AR1138" s="87"/>
      <c r="AS1138" s="87"/>
      <c r="AT1138" s="87"/>
      <c r="AU1138" s="87"/>
    </row>
    <row r="1139" spans="3:47" x14ac:dyDescent="0.2">
      <c r="C1139" s="10"/>
      <c r="D1139" s="10"/>
      <c r="AA1139" s="87"/>
      <c r="AB1139" s="87"/>
      <c r="AC1139" s="87"/>
      <c r="AD1139" s="87"/>
      <c r="AE1139" s="87"/>
      <c r="AG1139" s="112"/>
      <c r="AN1139" s="87"/>
      <c r="AO1139" s="87"/>
      <c r="AP1139" s="87"/>
      <c r="AQ1139" s="87"/>
      <c r="AR1139" s="87"/>
      <c r="AS1139" s="87"/>
      <c r="AT1139" s="87"/>
      <c r="AU1139" s="87"/>
    </row>
    <row r="1140" spans="3:47" x14ac:dyDescent="0.2">
      <c r="C1140" s="10"/>
      <c r="D1140" s="10"/>
      <c r="AA1140" s="87"/>
      <c r="AB1140" s="87"/>
      <c r="AC1140" s="87"/>
      <c r="AD1140" s="87"/>
      <c r="AE1140" s="87"/>
      <c r="AG1140" s="112"/>
      <c r="AN1140" s="87"/>
      <c r="AO1140" s="87"/>
      <c r="AP1140" s="87"/>
      <c r="AQ1140" s="87"/>
      <c r="AR1140" s="87"/>
      <c r="AS1140" s="87"/>
      <c r="AT1140" s="87"/>
      <c r="AU1140" s="87"/>
    </row>
    <row r="1141" spans="3:47" x14ac:dyDescent="0.2">
      <c r="C1141" s="10"/>
      <c r="D1141" s="10"/>
      <c r="AA1141" s="87"/>
      <c r="AB1141" s="87"/>
      <c r="AC1141" s="87"/>
      <c r="AD1141" s="87"/>
      <c r="AE1141" s="87"/>
      <c r="AG1141" s="112"/>
      <c r="AN1141" s="87"/>
      <c r="AO1141" s="87"/>
      <c r="AP1141" s="87"/>
      <c r="AQ1141" s="87"/>
      <c r="AR1141" s="87"/>
      <c r="AS1141" s="87"/>
      <c r="AT1141" s="87"/>
      <c r="AU1141" s="87"/>
    </row>
    <row r="1142" spans="3:47" x14ac:dyDescent="0.2">
      <c r="C1142" s="10"/>
      <c r="D1142" s="10"/>
      <c r="AA1142" s="87"/>
      <c r="AB1142" s="87"/>
      <c r="AC1142" s="87"/>
      <c r="AD1142" s="87"/>
      <c r="AE1142" s="87"/>
      <c r="AG1142" s="112"/>
      <c r="AN1142" s="87"/>
      <c r="AO1142" s="87"/>
      <c r="AP1142" s="87"/>
      <c r="AQ1142" s="87"/>
      <c r="AR1142" s="87"/>
      <c r="AS1142" s="87"/>
      <c r="AT1142" s="87"/>
      <c r="AU1142" s="87"/>
    </row>
    <row r="1143" spans="3:47" x14ac:dyDescent="0.2">
      <c r="C1143" s="10"/>
      <c r="D1143" s="10"/>
      <c r="AA1143" s="87"/>
      <c r="AB1143" s="87"/>
      <c r="AC1143" s="87"/>
      <c r="AD1143" s="87"/>
      <c r="AE1143" s="87"/>
      <c r="AG1143" s="112"/>
      <c r="AN1143" s="87"/>
      <c r="AO1143" s="87"/>
      <c r="AP1143" s="87"/>
      <c r="AQ1143" s="87"/>
      <c r="AR1143" s="87"/>
      <c r="AS1143" s="87"/>
      <c r="AT1143" s="87"/>
      <c r="AU1143" s="87"/>
    </row>
    <row r="1144" spans="3:47" x14ac:dyDescent="0.2">
      <c r="C1144" s="10"/>
      <c r="D1144" s="10"/>
      <c r="AA1144" s="87"/>
      <c r="AB1144" s="87"/>
      <c r="AC1144" s="87"/>
      <c r="AD1144" s="87"/>
      <c r="AE1144" s="87"/>
      <c r="AG1144" s="112"/>
      <c r="AN1144" s="87"/>
      <c r="AO1144" s="87"/>
      <c r="AP1144" s="87"/>
      <c r="AQ1144" s="87"/>
      <c r="AR1144" s="87"/>
      <c r="AS1144" s="87"/>
      <c r="AT1144" s="87"/>
      <c r="AU1144" s="87"/>
    </row>
    <row r="1145" spans="3:47" x14ac:dyDescent="0.2">
      <c r="C1145" s="10"/>
      <c r="D1145" s="10"/>
      <c r="AA1145" s="87"/>
      <c r="AB1145" s="87"/>
      <c r="AC1145" s="87"/>
      <c r="AD1145" s="87"/>
      <c r="AE1145" s="87"/>
      <c r="AG1145" s="112"/>
      <c r="AN1145" s="87"/>
      <c r="AO1145" s="87"/>
      <c r="AP1145" s="87"/>
      <c r="AQ1145" s="87"/>
      <c r="AR1145" s="87"/>
      <c r="AS1145" s="87"/>
      <c r="AT1145" s="87"/>
      <c r="AU1145" s="87"/>
    </row>
    <row r="1146" spans="3:47" x14ac:dyDescent="0.2">
      <c r="C1146" s="10"/>
      <c r="D1146" s="10"/>
      <c r="AA1146" s="87"/>
      <c r="AB1146" s="87"/>
      <c r="AC1146" s="87"/>
      <c r="AD1146" s="87"/>
      <c r="AE1146" s="87"/>
      <c r="AG1146" s="112"/>
      <c r="AN1146" s="87"/>
      <c r="AO1146" s="87"/>
      <c r="AP1146" s="87"/>
      <c r="AQ1146" s="87"/>
      <c r="AR1146" s="87"/>
      <c r="AS1146" s="87"/>
      <c r="AT1146" s="87"/>
      <c r="AU1146" s="87"/>
    </row>
    <row r="1147" spans="3:47" x14ac:dyDescent="0.2">
      <c r="C1147" s="10"/>
      <c r="D1147" s="10"/>
      <c r="AA1147" s="87"/>
      <c r="AB1147" s="87"/>
      <c r="AC1147" s="87"/>
      <c r="AD1147" s="87"/>
      <c r="AE1147" s="87"/>
      <c r="AG1147" s="112"/>
      <c r="AN1147" s="87"/>
      <c r="AO1147" s="87"/>
      <c r="AP1147" s="87"/>
      <c r="AQ1147" s="87"/>
      <c r="AR1147" s="87"/>
      <c r="AS1147" s="87"/>
      <c r="AT1147" s="87"/>
      <c r="AU1147" s="87"/>
    </row>
    <row r="1148" spans="3:47" x14ac:dyDescent="0.2">
      <c r="C1148" s="10"/>
      <c r="D1148" s="10"/>
      <c r="AA1148" s="87"/>
      <c r="AB1148" s="87"/>
      <c r="AC1148" s="87"/>
      <c r="AD1148" s="87"/>
      <c r="AE1148" s="87"/>
      <c r="AG1148" s="112"/>
      <c r="AN1148" s="87"/>
      <c r="AO1148" s="87"/>
      <c r="AP1148" s="87"/>
      <c r="AQ1148" s="87"/>
      <c r="AR1148" s="87"/>
      <c r="AS1148" s="87"/>
      <c r="AT1148" s="87"/>
      <c r="AU1148" s="87"/>
    </row>
    <row r="1149" spans="3:47" x14ac:dyDescent="0.2">
      <c r="C1149" s="10"/>
      <c r="D1149" s="10"/>
      <c r="AA1149" s="87"/>
      <c r="AB1149" s="87"/>
      <c r="AC1149" s="87"/>
      <c r="AD1149" s="87"/>
      <c r="AE1149" s="87"/>
      <c r="AG1149" s="112"/>
      <c r="AN1149" s="87"/>
      <c r="AO1149" s="87"/>
      <c r="AP1149" s="87"/>
      <c r="AQ1149" s="87"/>
      <c r="AR1149" s="87"/>
      <c r="AS1149" s="87"/>
      <c r="AT1149" s="87"/>
      <c r="AU1149" s="87"/>
    </row>
    <row r="1150" spans="3:47" x14ac:dyDescent="0.2">
      <c r="C1150" s="10"/>
      <c r="D1150" s="10"/>
      <c r="AA1150" s="87"/>
      <c r="AB1150" s="87"/>
      <c r="AC1150" s="87"/>
      <c r="AD1150" s="87"/>
      <c r="AE1150" s="87"/>
      <c r="AG1150" s="112"/>
      <c r="AN1150" s="87"/>
      <c r="AO1150" s="87"/>
      <c r="AP1150" s="87"/>
      <c r="AQ1150" s="87"/>
      <c r="AR1150" s="87"/>
      <c r="AS1150" s="87"/>
      <c r="AT1150" s="87"/>
      <c r="AU1150" s="87"/>
    </row>
    <row r="1151" spans="3:47" x14ac:dyDescent="0.2">
      <c r="C1151" s="10"/>
      <c r="D1151" s="10"/>
      <c r="AA1151" s="87"/>
      <c r="AB1151" s="87"/>
      <c r="AC1151" s="87"/>
      <c r="AD1151" s="87"/>
      <c r="AE1151" s="87"/>
      <c r="AG1151" s="112"/>
      <c r="AN1151" s="87"/>
      <c r="AO1151" s="87"/>
      <c r="AP1151" s="87"/>
      <c r="AQ1151" s="87"/>
      <c r="AR1151" s="87"/>
      <c r="AS1151" s="87"/>
      <c r="AT1151" s="87"/>
      <c r="AU1151" s="87"/>
    </row>
    <row r="1152" spans="3:47" x14ac:dyDescent="0.2">
      <c r="C1152" s="10"/>
      <c r="D1152" s="10"/>
      <c r="AA1152" s="87"/>
      <c r="AB1152" s="87"/>
      <c r="AC1152" s="87"/>
      <c r="AD1152" s="87"/>
      <c r="AE1152" s="87"/>
      <c r="AG1152" s="112"/>
      <c r="AN1152" s="87"/>
      <c r="AO1152" s="87"/>
      <c r="AP1152" s="87"/>
      <c r="AQ1152" s="87"/>
      <c r="AR1152" s="87"/>
      <c r="AS1152" s="87"/>
      <c r="AT1152" s="87"/>
      <c r="AU1152" s="87"/>
    </row>
    <row r="1153" spans="3:48" x14ac:dyDescent="0.2">
      <c r="C1153" s="10"/>
      <c r="D1153" s="10"/>
      <c r="AA1153" s="87"/>
      <c r="AB1153" s="87"/>
      <c r="AC1153" s="87"/>
      <c r="AD1153" s="87"/>
      <c r="AE1153" s="87"/>
      <c r="AG1153" s="112"/>
      <c r="AN1153" s="87"/>
      <c r="AO1153" s="87"/>
      <c r="AP1153" s="87"/>
      <c r="AQ1153" s="87"/>
      <c r="AR1153" s="87"/>
      <c r="AS1153" s="87"/>
      <c r="AT1153" s="87"/>
      <c r="AU1153" s="87"/>
    </row>
    <row r="1154" spans="3:48" x14ac:dyDescent="0.2">
      <c r="C1154" s="10"/>
      <c r="D1154" s="10"/>
      <c r="AA1154" s="87"/>
      <c r="AB1154" s="87"/>
      <c r="AC1154" s="87"/>
      <c r="AD1154" s="87"/>
      <c r="AE1154" s="87"/>
      <c r="AG1154" s="112"/>
      <c r="AN1154" s="87"/>
      <c r="AO1154" s="87"/>
      <c r="AP1154" s="87"/>
      <c r="AQ1154" s="87"/>
      <c r="AR1154" s="87"/>
      <c r="AS1154" s="87"/>
      <c r="AT1154" s="87"/>
      <c r="AU1154" s="87"/>
    </row>
    <row r="1155" spans="3:48" x14ac:dyDescent="0.2">
      <c r="C1155" s="10"/>
      <c r="D1155" s="10"/>
      <c r="AA1155" s="87"/>
      <c r="AB1155" s="87"/>
      <c r="AC1155" s="87"/>
      <c r="AD1155" s="87"/>
      <c r="AE1155" s="87"/>
      <c r="AG1155" s="112"/>
      <c r="AN1155" s="87"/>
      <c r="AO1155" s="87"/>
      <c r="AP1155" s="87"/>
      <c r="AQ1155" s="87"/>
      <c r="AR1155" s="87"/>
      <c r="AS1155" s="87"/>
      <c r="AT1155" s="87"/>
      <c r="AU1155" s="87"/>
    </row>
    <row r="1156" spans="3:48" x14ac:dyDescent="0.2">
      <c r="C1156" s="10"/>
      <c r="D1156" s="10"/>
      <c r="AA1156" s="87"/>
      <c r="AB1156" s="87"/>
      <c r="AC1156" s="87"/>
      <c r="AD1156" s="87"/>
      <c r="AE1156" s="87"/>
      <c r="AG1156" s="112"/>
      <c r="AN1156" s="87"/>
      <c r="AO1156" s="87"/>
      <c r="AP1156" s="87"/>
      <c r="AQ1156" s="87"/>
      <c r="AR1156" s="87"/>
      <c r="AS1156" s="87"/>
      <c r="AT1156" s="87"/>
      <c r="AU1156" s="87"/>
      <c r="AV1156" s="87"/>
    </row>
    <row r="1157" spans="3:48" x14ac:dyDescent="0.2">
      <c r="C1157" s="10"/>
      <c r="D1157" s="10"/>
      <c r="AA1157" s="87"/>
      <c r="AB1157" s="87"/>
      <c r="AC1157" s="87"/>
      <c r="AD1157" s="87"/>
      <c r="AE1157" s="87"/>
      <c r="AG1157" s="112"/>
      <c r="AN1157" s="87"/>
      <c r="AO1157" s="87"/>
      <c r="AP1157" s="87"/>
      <c r="AQ1157" s="87"/>
      <c r="AR1157" s="87"/>
      <c r="AS1157" s="87"/>
      <c r="AT1157" s="87"/>
      <c r="AU1157" s="87"/>
    </row>
    <row r="1158" spans="3:48" x14ac:dyDescent="0.2">
      <c r="C1158" s="10"/>
      <c r="D1158" s="10"/>
      <c r="AA1158" s="87"/>
      <c r="AB1158" s="87"/>
      <c r="AC1158" s="87"/>
      <c r="AD1158" s="87"/>
      <c r="AE1158" s="87"/>
      <c r="AG1158" s="112"/>
      <c r="AN1158" s="87"/>
      <c r="AO1158" s="87"/>
      <c r="AP1158" s="87"/>
      <c r="AQ1158" s="87"/>
      <c r="AR1158" s="87"/>
      <c r="AS1158" s="87"/>
      <c r="AT1158" s="87"/>
      <c r="AU1158" s="87"/>
    </row>
    <row r="1159" spans="3:48" x14ac:dyDescent="0.2">
      <c r="C1159" s="10"/>
      <c r="D1159" s="10"/>
      <c r="AA1159" s="87"/>
      <c r="AB1159" s="87"/>
      <c r="AC1159" s="87"/>
      <c r="AD1159" s="87"/>
      <c r="AE1159" s="87"/>
      <c r="AG1159" s="112"/>
      <c r="AN1159" s="87"/>
      <c r="AO1159" s="87"/>
      <c r="AP1159" s="87"/>
      <c r="AQ1159" s="87"/>
      <c r="AR1159" s="87"/>
      <c r="AS1159" s="87"/>
      <c r="AT1159" s="87"/>
      <c r="AU1159" s="87"/>
    </row>
    <row r="1160" spans="3:48" x14ac:dyDescent="0.2">
      <c r="C1160" s="10"/>
      <c r="D1160" s="10"/>
      <c r="AA1160" s="87"/>
      <c r="AB1160" s="87"/>
      <c r="AC1160" s="87"/>
      <c r="AD1160" s="87"/>
      <c r="AE1160" s="87"/>
      <c r="AG1160" s="112"/>
      <c r="AN1160" s="87"/>
      <c r="AO1160" s="87"/>
      <c r="AP1160" s="87"/>
      <c r="AQ1160" s="87"/>
      <c r="AR1160" s="87"/>
      <c r="AS1160" s="87"/>
      <c r="AT1160" s="87"/>
      <c r="AU1160" s="87"/>
    </row>
    <row r="1161" spans="3:48" x14ac:dyDescent="0.2">
      <c r="C1161" s="10"/>
      <c r="D1161" s="10"/>
      <c r="AA1161" s="87"/>
      <c r="AB1161" s="87"/>
      <c r="AC1161" s="87"/>
      <c r="AD1161" s="87"/>
      <c r="AE1161" s="87"/>
      <c r="AG1161" s="112"/>
      <c r="AN1161" s="87"/>
      <c r="AO1161" s="87"/>
      <c r="AP1161" s="87"/>
      <c r="AQ1161" s="87"/>
      <c r="AR1161" s="87"/>
      <c r="AS1161" s="87"/>
      <c r="AT1161" s="87"/>
      <c r="AU1161" s="87"/>
    </row>
    <row r="1162" spans="3:48" x14ac:dyDescent="0.2">
      <c r="C1162" s="10"/>
      <c r="D1162" s="10"/>
      <c r="AA1162" s="87"/>
      <c r="AB1162" s="87"/>
      <c r="AC1162" s="87"/>
      <c r="AD1162" s="87"/>
      <c r="AE1162" s="87"/>
      <c r="AG1162" s="112"/>
      <c r="AN1162" s="87"/>
      <c r="AO1162" s="87"/>
      <c r="AP1162" s="87"/>
      <c r="AQ1162" s="87"/>
      <c r="AR1162" s="87"/>
      <c r="AS1162" s="87"/>
      <c r="AT1162" s="87"/>
      <c r="AU1162" s="87"/>
    </row>
    <row r="1163" spans="3:48" x14ac:dyDescent="0.2">
      <c r="C1163" s="10"/>
      <c r="D1163" s="10"/>
      <c r="AA1163" s="87"/>
      <c r="AB1163" s="87"/>
      <c r="AC1163" s="87"/>
      <c r="AD1163" s="87"/>
      <c r="AE1163" s="87"/>
      <c r="AG1163" s="112"/>
      <c r="AN1163" s="87"/>
      <c r="AO1163" s="87"/>
      <c r="AP1163" s="87"/>
      <c r="AQ1163" s="87"/>
      <c r="AR1163" s="87"/>
      <c r="AS1163" s="87"/>
      <c r="AT1163" s="87"/>
      <c r="AU1163" s="87"/>
    </row>
    <row r="1164" spans="3:48" x14ac:dyDescent="0.2">
      <c r="C1164" s="10"/>
      <c r="D1164" s="10"/>
      <c r="AA1164" s="87"/>
      <c r="AB1164" s="87"/>
      <c r="AC1164" s="87"/>
      <c r="AD1164" s="87"/>
      <c r="AE1164" s="87"/>
      <c r="AG1164" s="112"/>
      <c r="AN1164" s="87"/>
      <c r="AO1164" s="87"/>
      <c r="AP1164" s="87"/>
      <c r="AQ1164" s="87"/>
      <c r="AR1164" s="87"/>
      <c r="AS1164" s="87"/>
      <c r="AT1164" s="87"/>
      <c r="AU1164" s="87"/>
    </row>
    <row r="1165" spans="3:48" x14ac:dyDescent="0.2">
      <c r="C1165" s="10"/>
      <c r="D1165" s="10"/>
      <c r="AA1165" s="87"/>
      <c r="AB1165" s="87"/>
      <c r="AC1165" s="87"/>
      <c r="AD1165" s="87"/>
      <c r="AE1165" s="87"/>
      <c r="AG1165" s="112"/>
      <c r="AN1165" s="87"/>
      <c r="AO1165" s="87"/>
      <c r="AP1165" s="87"/>
      <c r="AQ1165" s="87"/>
      <c r="AR1165" s="87"/>
      <c r="AS1165" s="87"/>
      <c r="AT1165" s="87"/>
      <c r="AU1165" s="87"/>
    </row>
    <row r="1166" spans="3:48" x14ac:dyDescent="0.2">
      <c r="C1166" s="10"/>
      <c r="D1166" s="10"/>
      <c r="AA1166" s="87"/>
      <c r="AB1166" s="87"/>
      <c r="AC1166" s="87"/>
      <c r="AD1166" s="87"/>
      <c r="AE1166" s="87"/>
      <c r="AG1166" s="112"/>
      <c r="AN1166" s="87"/>
      <c r="AO1166" s="87"/>
      <c r="AP1166" s="87"/>
      <c r="AQ1166" s="87"/>
      <c r="AR1166" s="87"/>
      <c r="AS1166" s="87"/>
      <c r="AT1166" s="87"/>
      <c r="AU1166" s="87"/>
    </row>
    <row r="1167" spans="3:48" x14ac:dyDescent="0.2">
      <c r="C1167" s="10"/>
      <c r="D1167" s="10"/>
      <c r="AA1167" s="87"/>
      <c r="AB1167" s="87"/>
      <c r="AC1167" s="87"/>
      <c r="AD1167" s="87"/>
      <c r="AE1167" s="87"/>
      <c r="AG1167" s="112"/>
      <c r="AN1167" s="87"/>
      <c r="AO1167" s="87"/>
      <c r="AP1167" s="87"/>
      <c r="AQ1167" s="87"/>
      <c r="AR1167" s="87"/>
      <c r="AS1167" s="87"/>
      <c r="AT1167" s="87"/>
      <c r="AU1167" s="87"/>
    </row>
    <row r="1168" spans="3:48" x14ac:dyDescent="0.2">
      <c r="C1168" s="10"/>
      <c r="D1168" s="10"/>
      <c r="AA1168" s="87"/>
      <c r="AB1168" s="87"/>
      <c r="AC1168" s="87"/>
      <c r="AD1168" s="87"/>
      <c r="AE1168" s="87"/>
      <c r="AG1168" s="112"/>
      <c r="AN1168" s="87"/>
      <c r="AO1168" s="87"/>
      <c r="AP1168" s="87"/>
      <c r="AQ1168" s="87"/>
      <c r="AR1168" s="87"/>
      <c r="AS1168" s="87"/>
      <c r="AT1168" s="87"/>
      <c r="AU1168" s="87"/>
    </row>
    <row r="1169" spans="3:64" x14ac:dyDescent="0.2">
      <c r="C1169" s="10"/>
      <c r="D1169" s="10"/>
      <c r="AA1169" s="87"/>
      <c r="AB1169" s="87"/>
      <c r="AC1169" s="87"/>
      <c r="AD1169" s="87"/>
      <c r="AE1169" s="87"/>
      <c r="AG1169" s="112"/>
      <c r="AN1169" s="87"/>
      <c r="AO1169" s="87"/>
      <c r="AP1169" s="87"/>
      <c r="AQ1169" s="87"/>
      <c r="AR1169" s="87"/>
      <c r="AS1169" s="87"/>
      <c r="AT1169" s="87"/>
      <c r="AU1169" s="87"/>
    </row>
    <row r="1170" spans="3:64" x14ac:dyDescent="0.2">
      <c r="C1170" s="10"/>
      <c r="D1170" s="10"/>
      <c r="AA1170" s="87"/>
      <c r="AB1170" s="87"/>
      <c r="AC1170" s="87"/>
      <c r="AD1170" s="87"/>
      <c r="AE1170" s="87"/>
      <c r="AG1170" s="112"/>
      <c r="AN1170" s="87"/>
      <c r="AO1170" s="87"/>
      <c r="AP1170" s="87"/>
      <c r="AQ1170" s="87"/>
      <c r="AR1170" s="87"/>
      <c r="AS1170" s="87"/>
      <c r="AT1170" s="87"/>
      <c r="AU1170" s="87"/>
    </row>
    <row r="1171" spans="3:64" x14ac:dyDescent="0.2">
      <c r="C1171" s="10"/>
      <c r="D1171" s="10"/>
      <c r="AA1171" s="87"/>
      <c r="AB1171" s="87"/>
      <c r="AC1171" s="87"/>
      <c r="AD1171" s="87"/>
      <c r="AE1171" s="87"/>
      <c r="AG1171" s="112"/>
      <c r="AN1171" s="87"/>
      <c r="AO1171" s="87"/>
      <c r="AP1171" s="87"/>
      <c r="AQ1171" s="87"/>
      <c r="AR1171" s="87"/>
      <c r="AS1171" s="87"/>
      <c r="AT1171" s="87"/>
      <c r="AU1171" s="87"/>
    </row>
    <row r="1172" spans="3:64" x14ac:dyDescent="0.2">
      <c r="C1172" s="10"/>
      <c r="D1172" s="10"/>
      <c r="AA1172" s="87"/>
      <c r="AB1172" s="87"/>
      <c r="AC1172" s="87"/>
      <c r="AD1172" s="87"/>
      <c r="AE1172" s="87"/>
      <c r="AG1172" s="112"/>
      <c r="AN1172" s="87"/>
      <c r="AO1172" s="87"/>
      <c r="AP1172" s="87"/>
      <c r="AQ1172" s="87"/>
      <c r="AR1172" s="87"/>
      <c r="AS1172" s="87"/>
      <c r="AT1172" s="87"/>
      <c r="AU1172" s="87"/>
    </row>
    <row r="1173" spans="3:64" x14ac:dyDescent="0.2">
      <c r="C1173" s="10"/>
      <c r="D1173" s="10"/>
      <c r="AA1173" s="87"/>
      <c r="AB1173" s="87"/>
      <c r="AC1173" s="87"/>
      <c r="AD1173" s="87"/>
      <c r="AE1173" s="87"/>
      <c r="AG1173" s="112"/>
      <c r="AN1173" s="87"/>
      <c r="AO1173" s="87"/>
      <c r="AP1173" s="87"/>
      <c r="AQ1173" s="87"/>
      <c r="AR1173" s="87"/>
      <c r="AS1173" s="87"/>
      <c r="AT1173" s="87"/>
      <c r="AU1173" s="87"/>
    </row>
    <row r="1174" spans="3:64" x14ac:dyDescent="0.2">
      <c r="C1174" s="10"/>
      <c r="D1174" s="10"/>
      <c r="AA1174" s="87"/>
      <c r="AB1174" s="87"/>
      <c r="AC1174" s="87"/>
      <c r="AD1174" s="87"/>
      <c r="AE1174" s="87"/>
      <c r="AG1174" s="112"/>
      <c r="AN1174" s="87"/>
      <c r="AO1174" s="87"/>
      <c r="AP1174" s="87"/>
      <c r="AQ1174" s="87"/>
      <c r="AR1174" s="87"/>
      <c r="AS1174" s="87"/>
      <c r="AT1174" s="87"/>
      <c r="AU1174" s="87"/>
    </row>
    <row r="1175" spans="3:64" x14ac:dyDescent="0.2">
      <c r="C1175" s="10"/>
      <c r="D1175" s="10"/>
      <c r="AA1175" s="87"/>
      <c r="AB1175" s="87"/>
      <c r="AC1175" s="87"/>
      <c r="AD1175" s="87"/>
      <c r="AE1175" s="87"/>
      <c r="AG1175" s="112"/>
      <c r="AN1175" s="87"/>
      <c r="AO1175" s="87"/>
      <c r="AP1175" s="87"/>
      <c r="AQ1175" s="87"/>
      <c r="AR1175" s="87"/>
      <c r="AS1175" s="87"/>
      <c r="AT1175" s="87"/>
      <c r="AU1175" s="87"/>
    </row>
    <row r="1176" spans="3:64" x14ac:dyDescent="0.2">
      <c r="C1176" s="10"/>
      <c r="D1176" s="10"/>
      <c r="AA1176" s="87"/>
      <c r="AB1176" s="87"/>
      <c r="AC1176" s="87"/>
      <c r="AD1176" s="87"/>
      <c r="AE1176" s="87"/>
      <c r="AG1176" s="112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</row>
    <row r="1177" spans="3:64" x14ac:dyDescent="0.2">
      <c r="C1177" s="10"/>
      <c r="D1177" s="10"/>
      <c r="AA1177" s="87"/>
      <c r="AB1177" s="87"/>
      <c r="AC1177" s="87"/>
      <c r="AD1177" s="87"/>
      <c r="AE1177" s="87"/>
      <c r="AG1177" s="112"/>
      <c r="AN1177" s="87"/>
      <c r="AO1177" s="87"/>
      <c r="AP1177" s="87"/>
      <c r="AQ1177" s="87"/>
      <c r="AR1177" s="87"/>
      <c r="AS1177" s="87"/>
      <c r="AT1177" s="87"/>
      <c r="AU1177" s="87"/>
    </row>
    <row r="1178" spans="3:64" x14ac:dyDescent="0.2">
      <c r="C1178" s="10"/>
      <c r="D1178" s="10"/>
      <c r="AA1178" s="87"/>
      <c r="AB1178" s="87"/>
      <c r="AC1178" s="87"/>
      <c r="AD1178" s="87"/>
      <c r="AE1178" s="87"/>
      <c r="AG1178" s="112"/>
      <c r="AN1178" s="87"/>
      <c r="AO1178" s="87"/>
      <c r="AP1178" s="87"/>
      <c r="AQ1178" s="87"/>
      <c r="AR1178" s="87"/>
      <c r="AS1178" s="87"/>
      <c r="AT1178" s="87"/>
      <c r="AU1178" s="87"/>
    </row>
    <row r="1179" spans="3:64" x14ac:dyDescent="0.2">
      <c r="C1179" s="10"/>
      <c r="D1179" s="10"/>
      <c r="AA1179" s="87"/>
      <c r="AB1179" s="87"/>
      <c r="AC1179" s="87"/>
      <c r="AD1179" s="87"/>
      <c r="AE1179" s="87"/>
      <c r="AG1179" s="112"/>
      <c r="AN1179" s="87"/>
      <c r="AO1179" s="87"/>
      <c r="AP1179" s="87"/>
      <c r="AQ1179" s="87"/>
      <c r="AR1179" s="87"/>
      <c r="AS1179" s="87"/>
      <c r="AT1179" s="87"/>
      <c r="AU1179" s="87"/>
    </row>
    <row r="1180" spans="3:64" x14ac:dyDescent="0.2">
      <c r="C1180" s="10"/>
      <c r="D1180" s="10"/>
      <c r="AA1180" s="87"/>
      <c r="AB1180" s="87"/>
      <c r="AC1180" s="87"/>
      <c r="AD1180" s="87"/>
      <c r="AE1180" s="87"/>
      <c r="AG1180" s="112"/>
      <c r="AN1180" s="87"/>
      <c r="AO1180" s="87"/>
      <c r="AP1180" s="87"/>
      <c r="AQ1180" s="87"/>
      <c r="AR1180" s="87"/>
      <c r="AS1180" s="87"/>
      <c r="AT1180" s="87"/>
      <c r="AU1180" s="87"/>
    </row>
    <row r="1181" spans="3:64" x14ac:dyDescent="0.2">
      <c r="C1181" s="10"/>
      <c r="D1181" s="10"/>
      <c r="AA1181" s="87"/>
      <c r="AB1181" s="87"/>
      <c r="AC1181" s="87"/>
      <c r="AD1181" s="87"/>
      <c r="AE1181" s="87"/>
      <c r="AG1181" s="112"/>
      <c r="AN1181" s="87"/>
      <c r="AO1181" s="87"/>
      <c r="AP1181" s="87"/>
      <c r="AQ1181" s="87"/>
      <c r="AR1181" s="87"/>
      <c r="AS1181" s="87"/>
      <c r="AT1181" s="87"/>
      <c r="AU1181" s="87"/>
    </row>
    <row r="1182" spans="3:64" x14ac:dyDescent="0.2">
      <c r="C1182" s="10"/>
      <c r="D1182" s="10"/>
      <c r="AA1182" s="87"/>
      <c r="AB1182" s="87"/>
      <c r="AC1182" s="87"/>
      <c r="AD1182" s="87"/>
      <c r="AE1182" s="87"/>
      <c r="AG1182" s="112"/>
      <c r="AN1182" s="87"/>
      <c r="AO1182" s="87"/>
      <c r="AP1182" s="87"/>
      <c r="AQ1182" s="87"/>
      <c r="AR1182" s="87"/>
      <c r="AS1182" s="87"/>
      <c r="AT1182" s="87"/>
      <c r="AU1182" s="87"/>
    </row>
    <row r="1183" spans="3:64" x14ac:dyDescent="0.2">
      <c r="C1183" s="10"/>
      <c r="D1183" s="10"/>
      <c r="AA1183" s="87"/>
      <c r="AB1183" s="87"/>
      <c r="AC1183" s="87"/>
      <c r="AD1183" s="87"/>
      <c r="AE1183" s="87"/>
      <c r="AG1183" s="112"/>
      <c r="AN1183" s="87"/>
      <c r="AO1183" s="87"/>
      <c r="AP1183" s="87"/>
      <c r="AQ1183" s="87"/>
      <c r="AR1183" s="87"/>
      <c r="AS1183" s="87"/>
      <c r="AT1183" s="87"/>
      <c r="AU1183" s="87"/>
    </row>
    <row r="1184" spans="3:64" x14ac:dyDescent="0.2">
      <c r="C1184" s="10"/>
      <c r="D1184" s="10"/>
      <c r="AA1184" s="87"/>
      <c r="AB1184" s="87"/>
      <c r="AC1184" s="87"/>
      <c r="AD1184" s="87"/>
      <c r="AE1184" s="87"/>
      <c r="AG1184" s="112"/>
      <c r="AN1184" s="87"/>
      <c r="AO1184" s="87"/>
      <c r="AP1184" s="87"/>
      <c r="AQ1184" s="87"/>
      <c r="AR1184" s="87"/>
      <c r="AS1184" s="87"/>
      <c r="AT1184" s="87"/>
      <c r="AU1184" s="87"/>
    </row>
    <row r="1185" spans="3:48" x14ac:dyDescent="0.2">
      <c r="C1185" s="10"/>
      <c r="D1185" s="10"/>
      <c r="AA1185" s="87"/>
      <c r="AB1185" s="87"/>
      <c r="AC1185" s="87"/>
      <c r="AD1185" s="87"/>
      <c r="AE1185" s="87"/>
      <c r="AG1185" s="112"/>
      <c r="AN1185" s="87"/>
      <c r="AO1185" s="87"/>
      <c r="AP1185" s="87"/>
      <c r="AQ1185" s="87"/>
      <c r="AR1185" s="87"/>
      <c r="AS1185" s="87"/>
      <c r="AT1185" s="87"/>
      <c r="AU1185" s="87"/>
    </row>
    <row r="1186" spans="3:48" x14ac:dyDescent="0.2">
      <c r="C1186" s="10"/>
      <c r="D1186" s="10"/>
      <c r="AA1186" s="87"/>
      <c r="AB1186" s="87"/>
      <c r="AC1186" s="87"/>
      <c r="AD1186" s="87"/>
      <c r="AE1186" s="87"/>
      <c r="AG1186" s="112"/>
      <c r="AN1186" s="87"/>
      <c r="AO1186" s="87"/>
      <c r="AP1186" s="87"/>
      <c r="AQ1186" s="87"/>
      <c r="AR1186" s="87"/>
      <c r="AS1186" s="87"/>
      <c r="AT1186" s="87"/>
      <c r="AU1186" s="87"/>
    </row>
    <row r="1187" spans="3:48" x14ac:dyDescent="0.2">
      <c r="C1187" s="10"/>
      <c r="D1187" s="10"/>
      <c r="AA1187" s="87"/>
      <c r="AB1187" s="87"/>
      <c r="AC1187" s="87"/>
      <c r="AD1187" s="87"/>
      <c r="AE1187" s="87"/>
      <c r="AG1187" s="112"/>
      <c r="AN1187" s="87"/>
      <c r="AO1187" s="87"/>
      <c r="AP1187" s="87"/>
      <c r="AQ1187" s="87"/>
      <c r="AR1187" s="87"/>
      <c r="AS1187" s="87"/>
      <c r="AT1187" s="87"/>
      <c r="AU1187" s="87"/>
    </row>
    <row r="1188" spans="3:48" x14ac:dyDescent="0.2">
      <c r="C1188" s="10"/>
      <c r="D1188" s="10"/>
      <c r="AA1188" s="87"/>
      <c r="AB1188" s="87"/>
      <c r="AC1188" s="87"/>
      <c r="AD1188" s="87"/>
      <c r="AE1188" s="87"/>
      <c r="AG1188" s="112"/>
      <c r="AN1188" s="87"/>
      <c r="AO1188" s="87"/>
      <c r="AP1188" s="87"/>
      <c r="AQ1188" s="87"/>
      <c r="AR1188" s="87"/>
      <c r="AS1188" s="87"/>
      <c r="AT1188" s="87"/>
      <c r="AU1188" s="87"/>
    </row>
    <row r="1189" spans="3:48" x14ac:dyDescent="0.2">
      <c r="C1189" s="10"/>
      <c r="D1189" s="10"/>
      <c r="AA1189" s="87"/>
      <c r="AB1189" s="87"/>
      <c r="AC1189" s="87"/>
      <c r="AD1189" s="87"/>
      <c r="AE1189" s="87"/>
      <c r="AG1189" s="112"/>
      <c r="AN1189" s="87"/>
      <c r="AO1189" s="87"/>
      <c r="AP1189" s="87"/>
      <c r="AQ1189" s="87"/>
      <c r="AR1189" s="87"/>
      <c r="AS1189" s="87"/>
      <c r="AT1189" s="87"/>
      <c r="AU1189" s="87"/>
      <c r="AV1189" s="87"/>
    </row>
    <row r="1190" spans="3:48" x14ac:dyDescent="0.2">
      <c r="C1190" s="10"/>
      <c r="D1190" s="10"/>
      <c r="AA1190" s="87"/>
      <c r="AB1190" s="87"/>
      <c r="AC1190" s="87"/>
      <c r="AD1190" s="87"/>
      <c r="AE1190" s="87"/>
      <c r="AG1190" s="112"/>
      <c r="AN1190" s="87"/>
      <c r="AO1190" s="87"/>
      <c r="AP1190" s="87"/>
      <c r="AQ1190" s="87"/>
      <c r="AR1190" s="87"/>
      <c r="AS1190" s="87"/>
      <c r="AT1190" s="87"/>
      <c r="AU1190" s="87"/>
    </row>
    <row r="1191" spans="3:48" x14ac:dyDescent="0.2">
      <c r="C1191" s="10"/>
      <c r="D1191" s="10"/>
      <c r="AA1191" s="87"/>
      <c r="AB1191" s="87"/>
      <c r="AC1191" s="87"/>
      <c r="AD1191" s="87"/>
      <c r="AE1191" s="87"/>
      <c r="AG1191" s="112"/>
      <c r="AN1191" s="87"/>
      <c r="AO1191" s="87"/>
      <c r="AP1191" s="87"/>
      <c r="AQ1191" s="87"/>
      <c r="AR1191" s="87"/>
      <c r="AS1191" s="87"/>
      <c r="AT1191" s="87"/>
      <c r="AU1191" s="87"/>
    </row>
    <row r="1192" spans="3:48" x14ac:dyDescent="0.2">
      <c r="C1192" s="10"/>
      <c r="D1192" s="10"/>
      <c r="AA1192" s="87"/>
      <c r="AB1192" s="87"/>
      <c r="AC1192" s="87"/>
      <c r="AD1192" s="87"/>
      <c r="AE1192" s="87"/>
      <c r="AG1192" s="112"/>
      <c r="AN1192" s="87"/>
      <c r="AO1192" s="87"/>
      <c r="AP1192" s="87"/>
      <c r="AQ1192" s="87"/>
      <c r="AR1192" s="87"/>
      <c r="AS1192" s="87"/>
      <c r="AT1192" s="87"/>
      <c r="AU1192" s="87"/>
      <c r="AV1192" s="87"/>
    </row>
    <row r="1193" spans="3:48" x14ac:dyDescent="0.2">
      <c r="C1193" s="10"/>
      <c r="D1193" s="10"/>
      <c r="AA1193" s="87"/>
      <c r="AB1193" s="87"/>
      <c r="AC1193" s="87"/>
      <c r="AD1193" s="87"/>
      <c r="AE1193" s="87"/>
      <c r="AG1193" s="112"/>
      <c r="AN1193" s="87"/>
      <c r="AO1193" s="87"/>
      <c r="AP1193" s="87"/>
      <c r="AQ1193" s="87"/>
      <c r="AR1193" s="87"/>
      <c r="AS1193" s="87"/>
      <c r="AT1193" s="87"/>
      <c r="AU1193" s="87"/>
    </row>
    <row r="1194" spans="3:48" x14ac:dyDescent="0.2">
      <c r="C1194" s="10"/>
      <c r="D1194" s="10"/>
      <c r="AA1194" s="87"/>
      <c r="AB1194" s="87"/>
      <c r="AC1194" s="87"/>
      <c r="AD1194" s="87"/>
      <c r="AE1194" s="87"/>
      <c r="AG1194" s="112"/>
      <c r="AN1194" s="87"/>
      <c r="AO1194" s="87"/>
      <c r="AP1194" s="87"/>
      <c r="AQ1194" s="87"/>
      <c r="AR1194" s="87"/>
      <c r="AS1194" s="87"/>
      <c r="AT1194" s="87"/>
      <c r="AU1194" s="87"/>
    </row>
    <row r="1195" spans="3:48" x14ac:dyDescent="0.2">
      <c r="C1195" s="10"/>
      <c r="D1195" s="10"/>
      <c r="AA1195" s="87"/>
      <c r="AB1195" s="87"/>
      <c r="AC1195" s="87"/>
      <c r="AD1195" s="87"/>
      <c r="AE1195" s="87"/>
      <c r="AG1195" s="112"/>
      <c r="AN1195" s="87"/>
      <c r="AO1195" s="87"/>
      <c r="AP1195" s="87"/>
      <c r="AQ1195" s="87"/>
      <c r="AR1195" s="87"/>
      <c r="AS1195" s="87"/>
      <c r="AT1195" s="87"/>
      <c r="AU1195" s="87"/>
    </row>
    <row r="1196" spans="3:48" x14ac:dyDescent="0.2">
      <c r="C1196" s="10"/>
      <c r="D1196" s="10"/>
      <c r="AA1196" s="87"/>
      <c r="AB1196" s="87"/>
      <c r="AC1196" s="87"/>
      <c r="AD1196" s="87"/>
      <c r="AE1196" s="87"/>
      <c r="AG1196" s="112"/>
      <c r="AN1196" s="87"/>
      <c r="AO1196" s="87"/>
      <c r="AP1196" s="87"/>
      <c r="AQ1196" s="87"/>
      <c r="AR1196" s="87"/>
      <c r="AS1196" s="87"/>
      <c r="AT1196" s="87"/>
      <c r="AU1196" s="87"/>
    </row>
    <row r="1197" spans="3:48" x14ac:dyDescent="0.2">
      <c r="C1197" s="10"/>
      <c r="D1197" s="10"/>
      <c r="AA1197" s="87"/>
      <c r="AB1197" s="87"/>
      <c r="AC1197" s="87"/>
      <c r="AD1197" s="87"/>
      <c r="AE1197" s="87"/>
      <c r="AG1197" s="112"/>
      <c r="AN1197" s="87"/>
      <c r="AO1197" s="87"/>
      <c r="AP1197" s="87"/>
      <c r="AQ1197" s="87"/>
      <c r="AR1197" s="87"/>
      <c r="AS1197" s="87"/>
      <c r="AT1197" s="87"/>
      <c r="AU1197" s="87"/>
    </row>
    <row r="1198" spans="3:48" x14ac:dyDescent="0.2">
      <c r="C1198" s="10"/>
      <c r="D1198" s="10"/>
      <c r="AA1198" s="87"/>
      <c r="AB1198" s="87"/>
      <c r="AC1198" s="87"/>
      <c r="AD1198" s="87"/>
      <c r="AE1198" s="87"/>
      <c r="AG1198" s="112"/>
      <c r="AN1198" s="87"/>
      <c r="AO1198" s="87"/>
      <c r="AP1198" s="87"/>
      <c r="AQ1198" s="87"/>
      <c r="AR1198" s="87"/>
      <c r="AS1198" s="87"/>
      <c r="AT1198" s="87"/>
      <c r="AU1198" s="87"/>
    </row>
    <row r="1199" spans="3:48" x14ac:dyDescent="0.2">
      <c r="C1199" s="10"/>
      <c r="D1199" s="10"/>
      <c r="AA1199" s="87"/>
      <c r="AB1199" s="87"/>
      <c r="AC1199" s="87"/>
      <c r="AD1199" s="87"/>
      <c r="AE1199" s="87"/>
      <c r="AG1199" s="112"/>
      <c r="AN1199" s="87"/>
      <c r="AO1199" s="87"/>
      <c r="AP1199" s="87"/>
      <c r="AQ1199" s="87"/>
      <c r="AR1199" s="87"/>
      <c r="AS1199" s="87"/>
      <c r="AT1199" s="87"/>
      <c r="AU1199" s="87"/>
    </row>
    <row r="1200" spans="3:48" x14ac:dyDescent="0.2">
      <c r="C1200" s="10"/>
      <c r="D1200" s="10"/>
      <c r="AA1200" s="87"/>
      <c r="AB1200" s="87"/>
      <c r="AC1200" s="87"/>
      <c r="AD1200" s="87"/>
      <c r="AE1200" s="87"/>
      <c r="AG1200" s="112"/>
      <c r="AN1200" s="87"/>
      <c r="AO1200" s="87"/>
      <c r="AP1200" s="87"/>
      <c r="AQ1200" s="87"/>
      <c r="AR1200" s="87"/>
      <c r="AS1200" s="87"/>
      <c r="AT1200" s="87"/>
      <c r="AU1200" s="87"/>
    </row>
    <row r="1201" spans="3:48" x14ac:dyDescent="0.2">
      <c r="C1201" s="10"/>
      <c r="D1201" s="10"/>
      <c r="AA1201" s="87"/>
      <c r="AB1201" s="87"/>
      <c r="AC1201" s="87"/>
      <c r="AD1201" s="87"/>
      <c r="AE1201" s="87"/>
      <c r="AG1201" s="112"/>
      <c r="AN1201" s="87"/>
      <c r="AO1201" s="87"/>
      <c r="AP1201" s="87"/>
      <c r="AQ1201" s="87"/>
      <c r="AR1201" s="87"/>
      <c r="AS1201" s="87"/>
      <c r="AT1201" s="87"/>
      <c r="AU1201" s="87"/>
    </row>
    <row r="1202" spans="3:48" x14ac:dyDescent="0.2">
      <c r="C1202" s="10"/>
      <c r="D1202" s="10"/>
      <c r="AA1202" s="87"/>
      <c r="AB1202" s="87"/>
      <c r="AC1202" s="87"/>
      <c r="AD1202" s="87"/>
      <c r="AE1202" s="87"/>
      <c r="AG1202" s="112"/>
      <c r="AN1202" s="87"/>
      <c r="AO1202" s="87"/>
      <c r="AP1202" s="87"/>
      <c r="AQ1202" s="87"/>
      <c r="AR1202" s="87"/>
      <c r="AS1202" s="87"/>
      <c r="AT1202" s="87"/>
      <c r="AU1202" s="87"/>
    </row>
    <row r="1203" spans="3:48" x14ac:dyDescent="0.2">
      <c r="C1203" s="10"/>
      <c r="D1203" s="10"/>
      <c r="AA1203" s="87"/>
      <c r="AB1203" s="87"/>
      <c r="AC1203" s="87"/>
      <c r="AD1203" s="87"/>
      <c r="AE1203" s="87"/>
      <c r="AG1203" s="112"/>
      <c r="AN1203" s="87"/>
      <c r="AO1203" s="87"/>
      <c r="AP1203" s="87"/>
      <c r="AQ1203" s="87"/>
      <c r="AR1203" s="87"/>
      <c r="AS1203" s="87"/>
      <c r="AT1203" s="87"/>
      <c r="AU1203" s="87"/>
    </row>
    <row r="1204" spans="3:48" x14ac:dyDescent="0.2">
      <c r="C1204" s="10"/>
      <c r="D1204" s="10"/>
      <c r="AA1204" s="87"/>
      <c r="AB1204" s="87"/>
      <c r="AC1204" s="87"/>
      <c r="AD1204" s="87"/>
      <c r="AE1204" s="87"/>
      <c r="AG1204" s="112"/>
      <c r="AN1204" s="87"/>
      <c r="AO1204" s="87"/>
      <c r="AP1204" s="87"/>
      <c r="AQ1204" s="87"/>
      <c r="AR1204" s="87"/>
      <c r="AS1204" s="87"/>
      <c r="AT1204" s="87"/>
      <c r="AU1204" s="87"/>
      <c r="AV1204" s="87"/>
    </row>
    <row r="1205" spans="3:48" x14ac:dyDescent="0.2">
      <c r="C1205" s="10"/>
      <c r="D1205" s="10"/>
      <c r="AA1205" s="87"/>
      <c r="AB1205" s="87"/>
      <c r="AC1205" s="87"/>
      <c r="AD1205" s="87"/>
      <c r="AE1205" s="87"/>
      <c r="AG1205" s="112"/>
      <c r="AN1205" s="87"/>
      <c r="AO1205" s="87"/>
      <c r="AP1205" s="87"/>
      <c r="AQ1205" s="87"/>
      <c r="AR1205" s="87"/>
      <c r="AS1205" s="87"/>
      <c r="AT1205" s="87"/>
      <c r="AU1205" s="87"/>
    </row>
    <row r="1206" spans="3:48" x14ac:dyDescent="0.2">
      <c r="C1206" s="10"/>
      <c r="D1206" s="10"/>
      <c r="AA1206" s="87"/>
      <c r="AB1206" s="87"/>
      <c r="AC1206" s="87"/>
      <c r="AD1206" s="87"/>
      <c r="AE1206" s="87"/>
      <c r="AG1206" s="112"/>
      <c r="AN1206" s="87"/>
      <c r="AO1206" s="87"/>
      <c r="AP1206" s="87"/>
      <c r="AQ1206" s="87"/>
      <c r="AR1206" s="87"/>
      <c r="AS1206" s="87"/>
      <c r="AT1206" s="87"/>
      <c r="AU1206" s="87"/>
    </row>
    <row r="1207" spans="3:48" x14ac:dyDescent="0.2">
      <c r="C1207" s="10"/>
      <c r="D1207" s="10"/>
      <c r="AA1207" s="87"/>
      <c r="AB1207" s="87"/>
      <c r="AC1207" s="87"/>
      <c r="AD1207" s="87"/>
      <c r="AE1207" s="87"/>
      <c r="AG1207" s="112"/>
      <c r="AN1207" s="87"/>
      <c r="AO1207" s="87"/>
      <c r="AP1207" s="87"/>
      <c r="AQ1207" s="87"/>
      <c r="AR1207" s="87"/>
      <c r="AS1207" s="87"/>
      <c r="AT1207" s="87"/>
      <c r="AU1207" s="87"/>
    </row>
    <row r="1208" spans="3:48" x14ac:dyDescent="0.2">
      <c r="C1208" s="10"/>
      <c r="D1208" s="10"/>
      <c r="AA1208" s="87"/>
      <c r="AB1208" s="87"/>
      <c r="AC1208" s="87"/>
      <c r="AD1208" s="87"/>
      <c r="AE1208" s="87"/>
      <c r="AG1208" s="112"/>
      <c r="AN1208" s="87"/>
      <c r="AO1208" s="87"/>
      <c r="AP1208" s="87"/>
      <c r="AQ1208" s="87"/>
      <c r="AR1208" s="87"/>
      <c r="AS1208" s="87"/>
      <c r="AT1208" s="87"/>
      <c r="AU1208" s="87"/>
    </row>
    <row r="1209" spans="3:48" x14ac:dyDescent="0.2">
      <c r="C1209" s="10"/>
      <c r="D1209" s="10"/>
      <c r="AA1209" s="87"/>
      <c r="AB1209" s="87"/>
      <c r="AC1209" s="87"/>
      <c r="AD1209" s="87"/>
      <c r="AE1209" s="87"/>
      <c r="AG1209" s="112"/>
      <c r="AN1209" s="87"/>
      <c r="AO1209" s="87"/>
      <c r="AP1209" s="87"/>
      <c r="AQ1209" s="87"/>
      <c r="AR1209" s="87"/>
      <c r="AS1209" s="87"/>
      <c r="AT1209" s="87"/>
      <c r="AU1209" s="87"/>
    </row>
    <row r="1210" spans="3:48" x14ac:dyDescent="0.2">
      <c r="C1210" s="10"/>
      <c r="D1210" s="10"/>
      <c r="AA1210" s="87"/>
      <c r="AB1210" s="87"/>
      <c r="AC1210" s="87"/>
      <c r="AD1210" s="87"/>
      <c r="AE1210" s="87"/>
      <c r="AG1210" s="112"/>
      <c r="AN1210" s="87"/>
      <c r="AO1210" s="87"/>
      <c r="AP1210" s="87"/>
      <c r="AQ1210" s="87"/>
      <c r="AR1210" s="87"/>
      <c r="AS1210" s="87"/>
      <c r="AT1210" s="87"/>
      <c r="AU1210" s="87"/>
    </row>
    <row r="1211" spans="3:48" x14ac:dyDescent="0.2">
      <c r="C1211" s="10"/>
      <c r="D1211" s="10"/>
      <c r="AA1211" s="87"/>
      <c r="AB1211" s="87"/>
      <c r="AC1211" s="87"/>
      <c r="AD1211" s="87"/>
      <c r="AE1211" s="87"/>
      <c r="AG1211" s="112"/>
      <c r="AN1211" s="87"/>
      <c r="AO1211" s="87"/>
      <c r="AP1211" s="87"/>
      <c r="AQ1211" s="87"/>
      <c r="AR1211" s="87"/>
      <c r="AS1211" s="87"/>
      <c r="AT1211" s="87"/>
      <c r="AU1211" s="87"/>
    </row>
    <row r="1212" spans="3:48" x14ac:dyDescent="0.2">
      <c r="C1212" s="10"/>
      <c r="D1212" s="10"/>
      <c r="AA1212" s="87"/>
      <c r="AB1212" s="87"/>
      <c r="AC1212" s="87"/>
      <c r="AD1212" s="87"/>
      <c r="AE1212" s="87"/>
      <c r="AG1212" s="112"/>
      <c r="AN1212" s="87"/>
      <c r="AO1212" s="87"/>
      <c r="AP1212" s="87"/>
      <c r="AQ1212" s="87"/>
      <c r="AR1212" s="87"/>
      <c r="AS1212" s="87"/>
      <c r="AT1212" s="87"/>
      <c r="AU1212" s="87"/>
    </row>
    <row r="1213" spans="3:48" x14ac:dyDescent="0.2">
      <c r="C1213" s="10"/>
      <c r="D1213" s="10"/>
      <c r="AA1213" s="87"/>
      <c r="AB1213" s="87"/>
      <c r="AC1213" s="87"/>
      <c r="AD1213" s="87"/>
      <c r="AE1213" s="87"/>
      <c r="AG1213" s="112"/>
      <c r="AN1213" s="87"/>
      <c r="AO1213" s="87"/>
      <c r="AP1213" s="87"/>
      <c r="AQ1213" s="87"/>
      <c r="AR1213" s="87"/>
      <c r="AS1213" s="87"/>
      <c r="AT1213" s="87"/>
      <c r="AU1213" s="87"/>
    </row>
    <row r="1214" spans="3:48" x14ac:dyDescent="0.2">
      <c r="C1214" s="10"/>
      <c r="D1214" s="10"/>
      <c r="AA1214" s="87"/>
      <c r="AB1214" s="87"/>
      <c r="AC1214" s="87"/>
      <c r="AD1214" s="87"/>
      <c r="AE1214" s="87"/>
      <c r="AG1214" s="112"/>
      <c r="AN1214" s="87"/>
      <c r="AO1214" s="87"/>
      <c r="AP1214" s="87"/>
      <c r="AQ1214" s="87"/>
      <c r="AR1214" s="87"/>
      <c r="AS1214" s="87"/>
      <c r="AT1214" s="87"/>
      <c r="AU1214" s="87"/>
    </row>
    <row r="1215" spans="3:48" x14ac:dyDescent="0.2">
      <c r="C1215" s="10"/>
      <c r="D1215" s="10"/>
      <c r="AA1215" s="87"/>
      <c r="AB1215" s="87"/>
      <c r="AC1215" s="87"/>
      <c r="AD1215" s="87"/>
      <c r="AE1215" s="87"/>
      <c r="AG1215" s="112"/>
      <c r="AN1215" s="87"/>
      <c r="AO1215" s="87"/>
      <c r="AP1215" s="87"/>
      <c r="AQ1215" s="87"/>
      <c r="AR1215" s="87"/>
      <c r="AS1215" s="87"/>
      <c r="AT1215" s="87"/>
      <c r="AU1215" s="87"/>
    </row>
    <row r="1216" spans="3:48" x14ac:dyDescent="0.2">
      <c r="C1216" s="10"/>
      <c r="D1216" s="10"/>
      <c r="AA1216" s="87"/>
      <c r="AB1216" s="87"/>
      <c r="AC1216" s="87"/>
      <c r="AD1216" s="87"/>
      <c r="AE1216" s="87"/>
      <c r="AG1216" s="112"/>
      <c r="AN1216" s="87"/>
      <c r="AO1216" s="87"/>
      <c r="AP1216" s="87"/>
      <c r="AQ1216" s="87"/>
      <c r="AR1216" s="87"/>
      <c r="AS1216" s="87"/>
      <c r="AT1216" s="87"/>
      <c r="AU1216" s="87"/>
    </row>
    <row r="1217" spans="3:64" x14ac:dyDescent="0.2">
      <c r="C1217" s="10"/>
      <c r="D1217" s="10"/>
      <c r="AA1217" s="87"/>
      <c r="AB1217" s="87"/>
      <c r="AC1217" s="87"/>
      <c r="AD1217" s="87"/>
      <c r="AE1217" s="87"/>
      <c r="AG1217" s="112"/>
      <c r="AN1217" s="87"/>
      <c r="AO1217" s="87"/>
      <c r="AP1217" s="87"/>
      <c r="AQ1217" s="87"/>
      <c r="AR1217" s="87"/>
      <c r="AS1217" s="87"/>
      <c r="AT1217" s="87"/>
      <c r="AU1217" s="87"/>
    </row>
    <row r="1218" spans="3:64" x14ac:dyDescent="0.2">
      <c r="C1218" s="10"/>
      <c r="D1218" s="10"/>
      <c r="AA1218" s="87"/>
      <c r="AB1218" s="87"/>
      <c r="AC1218" s="87"/>
      <c r="AD1218" s="87"/>
      <c r="AE1218" s="87"/>
      <c r="AG1218" s="112"/>
      <c r="AN1218" s="87"/>
      <c r="AO1218" s="87"/>
      <c r="AP1218" s="87"/>
      <c r="AQ1218" s="87"/>
      <c r="AR1218" s="87"/>
      <c r="AS1218" s="87"/>
      <c r="AT1218" s="87"/>
      <c r="AU1218" s="87"/>
    </row>
    <row r="1219" spans="3:64" x14ac:dyDescent="0.2">
      <c r="C1219" s="10"/>
      <c r="D1219" s="10"/>
      <c r="AA1219" s="87"/>
      <c r="AB1219" s="87"/>
      <c r="AC1219" s="87"/>
      <c r="AD1219" s="87"/>
      <c r="AE1219" s="87"/>
      <c r="AG1219" s="112"/>
      <c r="AN1219" s="87"/>
      <c r="AO1219" s="87"/>
      <c r="AP1219" s="87"/>
      <c r="AQ1219" s="87"/>
      <c r="AR1219" s="87"/>
      <c r="AS1219" s="87"/>
      <c r="AT1219" s="87"/>
      <c r="AU1219" s="87"/>
    </row>
    <row r="1220" spans="3:64" x14ac:dyDescent="0.2">
      <c r="C1220" s="10"/>
      <c r="D1220" s="10"/>
      <c r="AA1220" s="87"/>
      <c r="AB1220" s="87"/>
      <c r="AC1220" s="87"/>
      <c r="AD1220" s="87"/>
      <c r="AE1220" s="87"/>
      <c r="AG1220" s="112"/>
      <c r="AN1220" s="87"/>
      <c r="AO1220" s="87"/>
      <c r="AP1220" s="87"/>
      <c r="AQ1220" s="87"/>
      <c r="AR1220" s="87"/>
      <c r="AS1220" s="87"/>
      <c r="AT1220" s="87"/>
      <c r="AU1220" s="87"/>
    </row>
    <row r="1221" spans="3:64" x14ac:dyDescent="0.2">
      <c r="C1221" s="10"/>
      <c r="D1221" s="10"/>
      <c r="AA1221" s="87"/>
      <c r="AB1221" s="87"/>
      <c r="AC1221" s="87"/>
      <c r="AD1221" s="87"/>
      <c r="AE1221" s="87"/>
      <c r="AG1221" s="112"/>
      <c r="AN1221" s="87"/>
      <c r="AO1221" s="87"/>
      <c r="AP1221" s="87"/>
      <c r="AQ1221" s="87"/>
      <c r="AR1221" s="87"/>
      <c r="AS1221" s="87"/>
      <c r="AT1221" s="87"/>
      <c r="AU1221" s="87"/>
    </row>
    <row r="1222" spans="3:64" x14ac:dyDescent="0.2">
      <c r="C1222" s="10"/>
      <c r="D1222" s="10"/>
      <c r="AA1222" s="87"/>
      <c r="AB1222" s="87"/>
      <c r="AC1222" s="87"/>
      <c r="AD1222" s="87"/>
      <c r="AE1222" s="87"/>
      <c r="AG1222" s="112"/>
      <c r="AN1222" s="87"/>
      <c r="AO1222" s="87"/>
      <c r="AP1222" s="87"/>
      <c r="AQ1222" s="87"/>
      <c r="AR1222" s="87"/>
      <c r="AS1222" s="87"/>
      <c r="AT1222" s="87"/>
      <c r="AU1222" s="87"/>
    </row>
    <row r="1223" spans="3:64" x14ac:dyDescent="0.2">
      <c r="C1223" s="10"/>
      <c r="D1223" s="10"/>
      <c r="AA1223" s="87"/>
      <c r="AB1223" s="87"/>
      <c r="AC1223" s="87"/>
      <c r="AD1223" s="87"/>
      <c r="AE1223" s="87"/>
      <c r="AG1223" s="112"/>
      <c r="AN1223" s="87"/>
      <c r="AO1223" s="87"/>
      <c r="AP1223" s="87"/>
      <c r="AQ1223" s="87"/>
      <c r="AR1223" s="87"/>
      <c r="AS1223" s="87"/>
      <c r="AT1223" s="87"/>
      <c r="AU1223" s="87"/>
    </row>
    <row r="1224" spans="3:64" x14ac:dyDescent="0.2">
      <c r="C1224" s="10"/>
      <c r="D1224" s="10"/>
      <c r="AA1224" s="87"/>
      <c r="AB1224" s="87"/>
      <c r="AC1224" s="87"/>
      <c r="AD1224" s="87"/>
      <c r="AE1224" s="87"/>
      <c r="AG1224" s="112"/>
      <c r="AN1224" s="87"/>
      <c r="AO1224" s="87"/>
      <c r="AP1224" s="87"/>
      <c r="AQ1224" s="87"/>
      <c r="AR1224" s="87"/>
      <c r="AS1224" s="87"/>
      <c r="AT1224" s="87"/>
      <c r="AU1224" s="87"/>
    </row>
    <row r="1225" spans="3:64" x14ac:dyDescent="0.2">
      <c r="C1225" s="10"/>
      <c r="D1225" s="10"/>
      <c r="AA1225" s="87"/>
      <c r="AB1225" s="87"/>
      <c r="AC1225" s="87"/>
      <c r="AD1225" s="87"/>
      <c r="AE1225" s="87"/>
      <c r="AG1225" s="112"/>
      <c r="AN1225" s="87"/>
      <c r="AO1225" s="87"/>
      <c r="AP1225" s="87"/>
      <c r="AQ1225" s="87"/>
      <c r="AR1225" s="87"/>
      <c r="AS1225" s="87"/>
      <c r="AT1225" s="87"/>
      <c r="AU1225" s="87"/>
    </row>
    <row r="1226" spans="3:64" x14ac:dyDescent="0.2">
      <c r="C1226" s="10"/>
      <c r="D1226" s="10"/>
      <c r="AA1226" s="87"/>
      <c r="AB1226" s="87"/>
      <c r="AC1226" s="87"/>
      <c r="AD1226" s="87"/>
      <c r="AE1226" s="87"/>
      <c r="AG1226" s="112"/>
      <c r="AN1226" s="87"/>
      <c r="AO1226" s="87"/>
      <c r="AP1226" s="87"/>
      <c r="AQ1226" s="87"/>
      <c r="AR1226" s="87"/>
      <c r="AS1226" s="87"/>
      <c r="AT1226" s="87"/>
      <c r="AU1226" s="87"/>
    </row>
    <row r="1227" spans="3:64" x14ac:dyDescent="0.2">
      <c r="C1227" s="10"/>
      <c r="D1227" s="10"/>
      <c r="AA1227" s="87"/>
      <c r="AB1227" s="87"/>
      <c r="AC1227" s="87"/>
      <c r="AD1227" s="87"/>
      <c r="AE1227" s="87"/>
      <c r="AG1227" s="112"/>
      <c r="AN1227" s="87"/>
      <c r="AO1227" s="87"/>
      <c r="AP1227" s="87"/>
      <c r="AQ1227" s="87"/>
      <c r="AR1227" s="87"/>
      <c r="AS1227" s="87"/>
      <c r="AT1227" s="87"/>
      <c r="AU1227" s="87"/>
    </row>
    <row r="1228" spans="3:64" x14ac:dyDescent="0.2">
      <c r="C1228" s="10"/>
      <c r="D1228" s="10"/>
      <c r="AA1228" s="87"/>
      <c r="AB1228" s="87"/>
      <c r="AC1228" s="87"/>
      <c r="AD1228" s="87"/>
      <c r="AE1228" s="87"/>
      <c r="AG1228" s="112"/>
      <c r="AN1228" s="87"/>
      <c r="AO1228" s="87"/>
      <c r="AP1228" s="87"/>
      <c r="AQ1228" s="87"/>
      <c r="AR1228" s="87"/>
      <c r="AS1228" s="87"/>
      <c r="AT1228" s="87"/>
      <c r="AU1228" s="87"/>
    </row>
    <row r="1229" spans="3:64" x14ac:dyDescent="0.2">
      <c r="C1229" s="10"/>
      <c r="D1229" s="10"/>
      <c r="AA1229" s="87"/>
      <c r="AB1229" s="87"/>
      <c r="AC1229" s="87"/>
      <c r="AD1229" s="87"/>
      <c r="AE1229" s="87"/>
      <c r="AG1229" s="112"/>
      <c r="AN1229" s="87"/>
      <c r="AO1229" s="87"/>
      <c r="AP1229" s="87"/>
      <c r="AQ1229" s="87"/>
      <c r="AR1229" s="87"/>
      <c r="AS1229" s="87"/>
      <c r="AT1229" s="87"/>
      <c r="AU1229" s="87"/>
    </row>
    <row r="1230" spans="3:64" x14ac:dyDescent="0.2">
      <c r="C1230" s="10"/>
      <c r="D1230" s="10"/>
      <c r="AA1230" s="87"/>
      <c r="AB1230" s="87"/>
      <c r="AC1230" s="87"/>
      <c r="AD1230" s="87"/>
      <c r="AE1230" s="87"/>
      <c r="AG1230" s="112"/>
      <c r="AN1230" s="87"/>
      <c r="AO1230" s="87"/>
      <c r="AP1230" s="87"/>
      <c r="AQ1230" s="87"/>
      <c r="AR1230" s="87"/>
      <c r="AS1230" s="87"/>
      <c r="AT1230" s="87"/>
      <c r="AU1230" s="87"/>
    </row>
    <row r="1231" spans="3:64" x14ac:dyDescent="0.2">
      <c r="C1231" s="10"/>
      <c r="D1231" s="10"/>
      <c r="AA1231" s="87"/>
      <c r="AB1231" s="87"/>
      <c r="AC1231" s="87"/>
      <c r="AD1231" s="87"/>
      <c r="AE1231" s="87"/>
      <c r="AG1231" s="112"/>
      <c r="AN1231" s="87"/>
      <c r="AO1231" s="87"/>
      <c r="AP1231" s="87"/>
      <c r="AQ1231" s="87"/>
      <c r="AR1231" s="87"/>
      <c r="AS1231" s="87"/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87"/>
      <c r="BI1231" s="87"/>
      <c r="BJ1231" s="87"/>
      <c r="BK1231" s="87"/>
      <c r="BL1231" s="87"/>
    </row>
    <row r="1232" spans="3:64" x14ac:dyDescent="0.2">
      <c r="C1232" s="10"/>
      <c r="D1232" s="10"/>
      <c r="AA1232" s="87"/>
      <c r="AB1232" s="87"/>
      <c r="AC1232" s="87"/>
      <c r="AD1232" s="87"/>
      <c r="AE1232" s="87"/>
      <c r="AG1232" s="112"/>
      <c r="AN1232" s="87"/>
      <c r="AO1232" s="87"/>
      <c r="AP1232" s="87"/>
      <c r="AQ1232" s="87"/>
      <c r="AR1232" s="87"/>
      <c r="AS1232" s="87"/>
      <c r="AT1232" s="87"/>
      <c r="AU1232" s="87"/>
    </row>
    <row r="1233" spans="3:64" x14ac:dyDescent="0.2">
      <c r="C1233" s="10"/>
      <c r="D1233" s="10"/>
      <c r="AA1233" s="87"/>
      <c r="AB1233" s="87"/>
      <c r="AC1233" s="87"/>
      <c r="AD1233" s="87"/>
      <c r="AE1233" s="87"/>
      <c r="AG1233" s="112"/>
      <c r="AN1233" s="87"/>
      <c r="AO1233" s="87"/>
      <c r="AP1233" s="87"/>
      <c r="AQ1233" s="87"/>
      <c r="AR1233" s="87"/>
      <c r="AS1233" s="87"/>
      <c r="AT1233" s="87"/>
      <c r="AU1233" s="87"/>
    </row>
    <row r="1234" spans="3:64" x14ac:dyDescent="0.2">
      <c r="C1234" s="10"/>
      <c r="D1234" s="10"/>
      <c r="AA1234" s="87"/>
      <c r="AB1234" s="87"/>
      <c r="AC1234" s="87"/>
      <c r="AD1234" s="87"/>
      <c r="AE1234" s="87"/>
      <c r="AG1234" s="112"/>
      <c r="AN1234" s="87"/>
      <c r="AO1234" s="87"/>
      <c r="AP1234" s="87"/>
      <c r="AQ1234" s="87"/>
      <c r="AR1234" s="87"/>
      <c r="AS1234" s="87"/>
      <c r="AT1234" s="87"/>
      <c r="AU1234" s="87"/>
    </row>
    <row r="1235" spans="3:64" x14ac:dyDescent="0.2">
      <c r="C1235" s="10"/>
      <c r="D1235" s="10"/>
      <c r="AA1235" s="87"/>
      <c r="AB1235" s="87"/>
      <c r="AC1235" s="87"/>
      <c r="AD1235" s="87"/>
      <c r="AE1235" s="87"/>
      <c r="AG1235" s="112"/>
      <c r="AN1235" s="87"/>
      <c r="AO1235" s="87"/>
      <c r="AP1235" s="87"/>
      <c r="AQ1235" s="87"/>
      <c r="AR1235" s="87"/>
      <c r="AS1235" s="87"/>
      <c r="AT1235" s="87"/>
      <c r="AU1235" s="87"/>
    </row>
    <row r="1236" spans="3:64" x14ac:dyDescent="0.2">
      <c r="C1236" s="10"/>
      <c r="D1236" s="10"/>
      <c r="AA1236" s="87"/>
      <c r="AB1236" s="87"/>
      <c r="AC1236" s="87"/>
      <c r="AD1236" s="87"/>
      <c r="AE1236" s="87"/>
      <c r="AG1236" s="112"/>
      <c r="AN1236" s="87"/>
      <c r="AO1236" s="87"/>
      <c r="AP1236" s="87"/>
      <c r="AQ1236" s="87"/>
      <c r="AR1236" s="87"/>
      <c r="AS1236" s="87"/>
      <c r="AT1236" s="87"/>
      <c r="AU1236" s="87"/>
    </row>
    <row r="1237" spans="3:64" x14ac:dyDescent="0.2">
      <c r="C1237" s="10"/>
      <c r="D1237" s="10"/>
      <c r="AA1237" s="87"/>
      <c r="AB1237" s="87"/>
      <c r="AC1237" s="87"/>
      <c r="AD1237" s="87"/>
      <c r="AE1237" s="87"/>
      <c r="AG1237" s="112"/>
      <c r="AN1237" s="87"/>
      <c r="AO1237" s="87"/>
      <c r="AP1237" s="87"/>
      <c r="AQ1237" s="87"/>
      <c r="AR1237" s="87"/>
      <c r="AS1237" s="87"/>
      <c r="AT1237" s="87"/>
      <c r="AU1237" s="87"/>
    </row>
    <row r="1238" spans="3:64" x14ac:dyDescent="0.2">
      <c r="C1238" s="10"/>
      <c r="D1238" s="10"/>
      <c r="AA1238" s="87"/>
      <c r="AB1238" s="87"/>
      <c r="AC1238" s="87"/>
      <c r="AD1238" s="87"/>
      <c r="AE1238" s="87"/>
      <c r="AG1238" s="112"/>
      <c r="AN1238" s="87"/>
      <c r="AO1238" s="87"/>
      <c r="AP1238" s="87"/>
      <c r="AQ1238" s="87"/>
      <c r="AR1238" s="87"/>
      <c r="AS1238" s="87"/>
      <c r="AT1238" s="87"/>
      <c r="AU1238" s="87"/>
    </row>
    <row r="1239" spans="3:64" x14ac:dyDescent="0.2">
      <c r="C1239" s="10"/>
      <c r="D1239" s="10"/>
      <c r="AA1239" s="87"/>
      <c r="AB1239" s="87"/>
      <c r="AC1239" s="87"/>
      <c r="AD1239" s="87"/>
      <c r="AE1239" s="87"/>
      <c r="AG1239" s="112"/>
      <c r="AN1239" s="87"/>
      <c r="AO1239" s="87"/>
      <c r="AP1239" s="87"/>
      <c r="AQ1239" s="87"/>
      <c r="AR1239" s="87"/>
      <c r="AS1239" s="87"/>
      <c r="AT1239" s="87"/>
      <c r="AU1239" s="87"/>
    </row>
    <row r="1240" spans="3:64" x14ac:dyDescent="0.2">
      <c r="C1240" s="10"/>
      <c r="D1240" s="10"/>
      <c r="AA1240" s="87"/>
      <c r="AB1240" s="87"/>
      <c r="AC1240" s="87"/>
      <c r="AD1240" s="87"/>
      <c r="AE1240" s="87"/>
      <c r="AG1240" s="112"/>
      <c r="AN1240" s="87"/>
      <c r="AO1240" s="87"/>
      <c r="AP1240" s="87"/>
      <c r="AQ1240" s="87"/>
      <c r="AR1240" s="87"/>
      <c r="AS1240" s="87"/>
      <c r="AT1240" s="87"/>
      <c r="AU1240" s="87"/>
    </row>
    <row r="1241" spans="3:64" x14ac:dyDescent="0.2">
      <c r="C1241" s="10"/>
      <c r="D1241" s="10"/>
      <c r="AA1241" s="87"/>
      <c r="AB1241" s="87"/>
      <c r="AC1241" s="87"/>
      <c r="AD1241" s="87"/>
      <c r="AE1241" s="87"/>
      <c r="AG1241" s="112"/>
      <c r="AN1241" s="87"/>
      <c r="AO1241" s="87"/>
      <c r="AP1241" s="87"/>
      <c r="AQ1241" s="87"/>
      <c r="AR1241" s="87"/>
      <c r="AS1241" s="87"/>
      <c r="AT1241" s="87"/>
      <c r="AU1241" s="87"/>
    </row>
    <row r="1242" spans="3:64" x14ac:dyDescent="0.2">
      <c r="C1242" s="10"/>
      <c r="D1242" s="10"/>
      <c r="AA1242" s="87"/>
      <c r="AB1242" s="87"/>
      <c r="AC1242" s="87"/>
      <c r="AD1242" s="87"/>
      <c r="AE1242" s="87"/>
      <c r="AG1242" s="112"/>
      <c r="AN1242" s="87"/>
      <c r="AO1242" s="87"/>
      <c r="AP1242" s="87"/>
      <c r="AQ1242" s="87"/>
      <c r="AR1242" s="87"/>
      <c r="AS1242" s="87"/>
      <c r="AT1242" s="87"/>
      <c r="AU1242" s="87"/>
    </row>
    <row r="1243" spans="3:64" x14ac:dyDescent="0.2">
      <c r="C1243" s="10"/>
      <c r="D1243" s="10"/>
      <c r="AA1243" s="87"/>
      <c r="AB1243" s="87"/>
      <c r="AC1243" s="87"/>
      <c r="AD1243" s="87"/>
      <c r="AE1243" s="87"/>
      <c r="AG1243" s="112"/>
      <c r="AN1243" s="87"/>
      <c r="AO1243" s="87"/>
      <c r="AP1243" s="87"/>
      <c r="AQ1243" s="87"/>
      <c r="AR1243" s="87"/>
      <c r="AS1243" s="87"/>
      <c r="AT1243" s="87"/>
      <c r="AU1243" s="87"/>
    </row>
    <row r="1244" spans="3:64" x14ac:dyDescent="0.2">
      <c r="C1244" s="10"/>
      <c r="D1244" s="10"/>
      <c r="AA1244" s="87"/>
      <c r="AB1244" s="87"/>
      <c r="AC1244" s="87"/>
      <c r="AD1244" s="87"/>
      <c r="AE1244" s="87"/>
      <c r="AG1244" s="112"/>
      <c r="AN1244" s="87"/>
      <c r="AO1244" s="87"/>
      <c r="AP1244" s="87"/>
      <c r="AQ1244" s="87"/>
      <c r="AR1244" s="87"/>
      <c r="AS1244" s="87"/>
      <c r="AT1244" s="87"/>
      <c r="AU1244" s="87"/>
    </row>
    <row r="1245" spans="3:64" x14ac:dyDescent="0.2">
      <c r="C1245" s="10"/>
      <c r="D1245" s="10"/>
      <c r="AA1245" s="87"/>
      <c r="AB1245" s="87"/>
      <c r="AC1245" s="87"/>
      <c r="AD1245" s="87"/>
      <c r="AE1245" s="87"/>
      <c r="AG1245" s="112"/>
      <c r="AN1245" s="87"/>
      <c r="AO1245" s="87"/>
      <c r="AP1245" s="87"/>
      <c r="AQ1245" s="87"/>
      <c r="AR1245" s="87"/>
      <c r="AS1245" s="87"/>
      <c r="AT1245" s="87"/>
      <c r="AU1245" s="87"/>
    </row>
    <row r="1246" spans="3:64" x14ac:dyDescent="0.2">
      <c r="C1246" s="10"/>
      <c r="D1246" s="10"/>
      <c r="AA1246" s="87"/>
      <c r="AB1246" s="87"/>
      <c r="AC1246" s="87"/>
      <c r="AD1246" s="87"/>
      <c r="AE1246" s="87"/>
      <c r="AG1246" s="112"/>
      <c r="AN1246" s="87"/>
      <c r="AO1246" s="87"/>
      <c r="AP1246" s="87"/>
      <c r="AQ1246" s="87"/>
      <c r="AR1246" s="87"/>
      <c r="AS1246" s="87"/>
      <c r="AT1246" s="87"/>
      <c r="AU1246" s="87"/>
    </row>
    <row r="1247" spans="3:64" x14ac:dyDescent="0.2">
      <c r="C1247" s="10"/>
      <c r="D1247" s="10"/>
      <c r="AA1247" s="87"/>
      <c r="AB1247" s="87"/>
      <c r="AC1247" s="87"/>
      <c r="AD1247" s="87"/>
      <c r="AE1247" s="87"/>
      <c r="AG1247" s="112"/>
      <c r="AN1247" s="87"/>
      <c r="AO1247" s="87"/>
      <c r="AP1247" s="87"/>
      <c r="AQ1247" s="87"/>
      <c r="AR1247" s="87"/>
      <c r="AS1247" s="87"/>
      <c r="AT1247" s="87"/>
      <c r="AU1247" s="87"/>
    </row>
    <row r="1248" spans="3:64" x14ac:dyDescent="0.2">
      <c r="C1248" s="10"/>
      <c r="D1248" s="10"/>
      <c r="AA1248" s="87"/>
      <c r="AB1248" s="87"/>
      <c r="AC1248" s="87"/>
      <c r="AD1248" s="87"/>
      <c r="AE1248" s="87"/>
      <c r="AG1248" s="112"/>
      <c r="AN1248" s="87"/>
      <c r="AO1248" s="87"/>
      <c r="AP1248" s="87"/>
      <c r="AQ1248" s="87"/>
      <c r="AR1248" s="87"/>
      <c r="AS1248" s="87"/>
      <c r="AT1248" s="87"/>
      <c r="AU1248" s="87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87"/>
      <c r="BI1248" s="87"/>
      <c r="BJ1248" s="87"/>
      <c r="BK1248" s="87"/>
      <c r="BL1248" s="87"/>
    </row>
    <row r="1249" spans="3:64" x14ac:dyDescent="0.2">
      <c r="C1249" s="10"/>
      <c r="D1249" s="10"/>
      <c r="AA1249" s="87"/>
      <c r="AB1249" s="87"/>
      <c r="AC1249" s="87"/>
      <c r="AD1249" s="87"/>
      <c r="AE1249" s="87"/>
      <c r="AG1249" s="112"/>
      <c r="AN1249" s="87"/>
      <c r="AO1249" s="87"/>
      <c r="AP1249" s="87"/>
      <c r="AQ1249" s="87"/>
      <c r="AR1249" s="87"/>
      <c r="AS1249" s="87"/>
      <c r="AT1249" s="87"/>
      <c r="AU1249" s="87"/>
    </row>
    <row r="1250" spans="3:64" x14ac:dyDescent="0.2">
      <c r="C1250" s="10"/>
      <c r="D1250" s="10"/>
      <c r="AA1250" s="87"/>
      <c r="AB1250" s="87"/>
      <c r="AC1250" s="87"/>
      <c r="AD1250" s="87"/>
      <c r="AE1250" s="87"/>
      <c r="AG1250" s="112"/>
      <c r="AN1250" s="87"/>
      <c r="AO1250" s="87"/>
      <c r="AP1250" s="87"/>
      <c r="AQ1250" s="87"/>
      <c r="AR1250" s="87"/>
      <c r="AS1250" s="87"/>
      <c r="AT1250" s="87"/>
      <c r="AU1250" s="87"/>
    </row>
    <row r="1251" spans="3:64" x14ac:dyDescent="0.2">
      <c r="C1251" s="10"/>
      <c r="D1251" s="10"/>
      <c r="AA1251" s="87"/>
      <c r="AB1251" s="87"/>
      <c r="AC1251" s="87"/>
      <c r="AD1251" s="87"/>
      <c r="AE1251" s="87"/>
      <c r="AG1251" s="112"/>
      <c r="AN1251" s="87"/>
      <c r="AO1251" s="87"/>
      <c r="AP1251" s="87"/>
      <c r="AQ1251" s="87"/>
      <c r="AR1251" s="87"/>
      <c r="AS1251" s="87"/>
      <c r="AT1251" s="87"/>
      <c r="AU1251" s="87"/>
    </row>
    <row r="1252" spans="3:64" x14ac:dyDescent="0.2">
      <c r="C1252" s="10"/>
      <c r="D1252" s="10"/>
      <c r="AA1252" s="87"/>
      <c r="AB1252" s="87"/>
      <c r="AC1252" s="87"/>
      <c r="AD1252" s="87"/>
      <c r="AE1252" s="87"/>
      <c r="AG1252" s="112"/>
      <c r="AN1252" s="87"/>
      <c r="AO1252" s="87"/>
      <c r="AP1252" s="87"/>
      <c r="AQ1252" s="87"/>
      <c r="AR1252" s="87"/>
      <c r="AS1252" s="87"/>
      <c r="AT1252" s="87"/>
      <c r="AU1252" s="87"/>
    </row>
    <row r="1253" spans="3:64" x14ac:dyDescent="0.2">
      <c r="C1253" s="10"/>
      <c r="D1253" s="10"/>
      <c r="AA1253" s="87"/>
      <c r="AB1253" s="87"/>
      <c r="AC1253" s="87"/>
      <c r="AD1253" s="87"/>
      <c r="AE1253" s="87"/>
      <c r="AG1253" s="112"/>
      <c r="AN1253" s="87"/>
      <c r="AO1253" s="87"/>
      <c r="AP1253" s="87"/>
      <c r="AQ1253" s="87"/>
      <c r="AR1253" s="87"/>
      <c r="AS1253" s="87"/>
      <c r="AT1253" s="87"/>
      <c r="AU1253" s="87"/>
    </row>
    <row r="1254" spans="3:64" x14ac:dyDescent="0.2">
      <c r="C1254" s="10"/>
      <c r="D1254" s="10"/>
      <c r="AA1254" s="87"/>
      <c r="AB1254" s="87"/>
      <c r="AC1254" s="87"/>
      <c r="AD1254" s="87"/>
      <c r="AE1254" s="87"/>
      <c r="AG1254" s="112"/>
      <c r="AN1254" s="87"/>
      <c r="AO1254" s="87"/>
      <c r="AP1254" s="87"/>
      <c r="AQ1254" s="87"/>
      <c r="AR1254" s="87"/>
      <c r="AS1254" s="87"/>
      <c r="AT1254" s="87"/>
      <c r="AU1254" s="87"/>
    </row>
    <row r="1255" spans="3:64" x14ac:dyDescent="0.2">
      <c r="C1255" s="10"/>
      <c r="D1255" s="10"/>
      <c r="AA1255" s="87"/>
      <c r="AB1255" s="87"/>
      <c r="AC1255" s="87"/>
      <c r="AD1255" s="87"/>
      <c r="AE1255" s="87"/>
      <c r="AG1255" s="112"/>
      <c r="AN1255" s="87"/>
      <c r="AO1255" s="87"/>
      <c r="AP1255" s="87"/>
      <c r="AQ1255" s="87"/>
      <c r="AR1255" s="87"/>
      <c r="AS1255" s="87"/>
      <c r="AT1255" s="87"/>
      <c r="AU1255" s="87"/>
    </row>
    <row r="1256" spans="3:64" x14ac:dyDescent="0.2">
      <c r="C1256" s="10"/>
      <c r="D1256" s="10"/>
      <c r="AA1256" s="87"/>
      <c r="AB1256" s="87"/>
      <c r="AC1256" s="87"/>
      <c r="AD1256" s="87"/>
      <c r="AE1256" s="87"/>
      <c r="AG1256" s="112"/>
      <c r="AN1256" s="87"/>
      <c r="AO1256" s="87"/>
      <c r="AP1256" s="87"/>
      <c r="AQ1256" s="87"/>
      <c r="AR1256" s="87"/>
      <c r="AS1256" s="87"/>
      <c r="AT1256" s="87"/>
      <c r="AU1256" s="87"/>
    </row>
    <row r="1257" spans="3:64" x14ac:dyDescent="0.2">
      <c r="C1257" s="10"/>
      <c r="D1257" s="10"/>
      <c r="AA1257" s="87"/>
      <c r="AB1257" s="87"/>
      <c r="AC1257" s="87"/>
      <c r="AD1257" s="87"/>
      <c r="AE1257" s="87"/>
      <c r="AG1257" s="112"/>
      <c r="AN1257" s="87"/>
      <c r="AO1257" s="87"/>
      <c r="AP1257" s="87"/>
      <c r="AQ1257" s="87"/>
      <c r="AR1257" s="87"/>
      <c r="AS1257" s="87"/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87"/>
      <c r="BI1257" s="87"/>
      <c r="BJ1257" s="87"/>
      <c r="BK1257" s="87"/>
      <c r="BL1257" s="87"/>
    </row>
    <row r="1258" spans="3:64" x14ac:dyDescent="0.2">
      <c r="C1258" s="10"/>
      <c r="D1258" s="10"/>
      <c r="AA1258" s="87"/>
      <c r="AB1258" s="87"/>
      <c r="AC1258" s="87"/>
      <c r="AD1258" s="87"/>
      <c r="AE1258" s="87"/>
      <c r="AG1258" s="112"/>
      <c r="AN1258" s="87"/>
      <c r="AO1258" s="87"/>
      <c r="AP1258" s="87"/>
      <c r="AQ1258" s="87"/>
      <c r="AR1258" s="87"/>
      <c r="AS1258" s="87"/>
      <c r="AT1258" s="87"/>
      <c r="AU1258" s="87"/>
    </row>
    <row r="1259" spans="3:64" x14ac:dyDescent="0.2">
      <c r="C1259" s="10"/>
      <c r="D1259" s="10"/>
      <c r="AA1259" s="87"/>
      <c r="AB1259" s="87"/>
      <c r="AC1259" s="87"/>
      <c r="AD1259" s="87"/>
      <c r="AE1259" s="87"/>
      <c r="AG1259" s="112"/>
      <c r="AN1259" s="87"/>
      <c r="AO1259" s="87"/>
      <c r="AP1259" s="87"/>
      <c r="AQ1259" s="87"/>
      <c r="AR1259" s="87"/>
      <c r="AS1259" s="87"/>
      <c r="AT1259" s="87"/>
      <c r="AU1259" s="87"/>
    </row>
    <row r="1260" spans="3:64" x14ac:dyDescent="0.2">
      <c r="C1260" s="10"/>
      <c r="D1260" s="10"/>
      <c r="AA1260" s="87"/>
      <c r="AB1260" s="87"/>
      <c r="AC1260" s="87"/>
      <c r="AD1260" s="87"/>
      <c r="AE1260" s="87"/>
      <c r="AG1260" s="112"/>
      <c r="AN1260" s="87"/>
      <c r="AO1260" s="87"/>
      <c r="AP1260" s="87"/>
      <c r="AQ1260" s="87"/>
      <c r="AR1260" s="87"/>
      <c r="AS1260" s="87"/>
      <c r="AT1260" s="87"/>
      <c r="AU1260" s="87"/>
    </row>
    <row r="1261" spans="3:64" x14ac:dyDescent="0.2">
      <c r="C1261" s="10"/>
      <c r="D1261" s="10"/>
      <c r="AA1261" s="87"/>
      <c r="AB1261" s="87"/>
      <c r="AC1261" s="87"/>
      <c r="AD1261" s="87"/>
      <c r="AE1261" s="87"/>
      <c r="AG1261" s="112"/>
      <c r="AN1261" s="87"/>
      <c r="AO1261" s="87"/>
      <c r="AP1261" s="87"/>
      <c r="AQ1261" s="87"/>
      <c r="AR1261" s="87"/>
      <c r="AS1261" s="87"/>
      <c r="AT1261" s="87"/>
      <c r="AU1261" s="87"/>
    </row>
    <row r="1262" spans="3:64" x14ac:dyDescent="0.2">
      <c r="C1262" s="10"/>
      <c r="D1262" s="10"/>
      <c r="AA1262" s="87"/>
      <c r="AB1262" s="87"/>
      <c r="AC1262" s="87"/>
      <c r="AD1262" s="87"/>
      <c r="AE1262" s="87"/>
      <c r="AG1262" s="112"/>
      <c r="AN1262" s="87"/>
      <c r="AO1262" s="87"/>
      <c r="AP1262" s="87"/>
      <c r="AQ1262" s="87"/>
      <c r="AR1262" s="87"/>
      <c r="AS1262" s="87"/>
      <c r="AT1262" s="87"/>
      <c r="AU1262" s="87"/>
    </row>
    <row r="1263" spans="3:64" x14ac:dyDescent="0.2">
      <c r="C1263" s="10"/>
      <c r="D1263" s="10"/>
      <c r="AA1263" s="87"/>
      <c r="AB1263" s="87"/>
      <c r="AC1263" s="87"/>
      <c r="AD1263" s="87"/>
      <c r="AE1263" s="87"/>
      <c r="AG1263" s="112"/>
      <c r="AN1263" s="87"/>
      <c r="AO1263" s="87"/>
      <c r="AP1263" s="87"/>
      <c r="AQ1263" s="87"/>
      <c r="AR1263" s="87"/>
      <c r="AS1263" s="87"/>
      <c r="AT1263" s="87"/>
      <c r="AU1263" s="87"/>
    </row>
    <row r="1264" spans="3:64" x14ac:dyDescent="0.2">
      <c r="C1264" s="10"/>
      <c r="D1264" s="10"/>
      <c r="AA1264" s="87"/>
      <c r="AB1264" s="87"/>
      <c r="AC1264" s="87"/>
      <c r="AD1264" s="87"/>
      <c r="AE1264" s="87"/>
      <c r="AG1264" s="112"/>
      <c r="AN1264" s="87"/>
      <c r="AO1264" s="87"/>
      <c r="AP1264" s="87"/>
      <c r="AQ1264" s="87"/>
      <c r="AR1264" s="87"/>
      <c r="AS1264" s="87"/>
      <c r="AT1264" s="87"/>
      <c r="AU1264" s="87"/>
    </row>
    <row r="1265" spans="3:47" x14ac:dyDescent="0.2">
      <c r="C1265" s="10"/>
      <c r="D1265" s="10"/>
      <c r="AA1265" s="87"/>
      <c r="AB1265" s="87"/>
      <c r="AC1265" s="87"/>
      <c r="AD1265" s="87"/>
      <c r="AE1265" s="87"/>
      <c r="AG1265" s="112"/>
      <c r="AN1265" s="87"/>
      <c r="AO1265" s="87"/>
      <c r="AP1265" s="87"/>
      <c r="AQ1265" s="87"/>
      <c r="AR1265" s="87"/>
      <c r="AS1265" s="87"/>
      <c r="AT1265" s="87"/>
      <c r="AU1265" s="87"/>
    </row>
    <row r="1266" spans="3:47" x14ac:dyDescent="0.2">
      <c r="C1266" s="10"/>
      <c r="D1266" s="10"/>
      <c r="AA1266" s="87"/>
      <c r="AB1266" s="87"/>
      <c r="AC1266" s="87"/>
      <c r="AD1266" s="87"/>
      <c r="AE1266" s="87"/>
      <c r="AG1266" s="112"/>
      <c r="AN1266" s="87"/>
      <c r="AO1266" s="87"/>
      <c r="AP1266" s="87"/>
      <c r="AQ1266" s="87"/>
      <c r="AR1266" s="87"/>
      <c r="AS1266" s="87"/>
      <c r="AT1266" s="87"/>
      <c r="AU1266" s="87"/>
    </row>
    <row r="1267" spans="3:47" x14ac:dyDescent="0.2">
      <c r="C1267" s="10"/>
      <c r="D1267" s="10"/>
      <c r="AA1267" s="87"/>
      <c r="AB1267" s="87"/>
      <c r="AC1267" s="87"/>
      <c r="AD1267" s="87"/>
      <c r="AE1267" s="87"/>
      <c r="AG1267" s="112"/>
      <c r="AN1267" s="87"/>
      <c r="AO1267" s="87"/>
      <c r="AP1267" s="87"/>
      <c r="AQ1267" s="87"/>
      <c r="AR1267" s="87"/>
      <c r="AS1267" s="87"/>
      <c r="AT1267" s="87"/>
      <c r="AU1267" s="87"/>
    </row>
    <row r="1268" spans="3:47" x14ac:dyDescent="0.2">
      <c r="C1268" s="10"/>
      <c r="D1268" s="10"/>
      <c r="AA1268" s="87"/>
      <c r="AB1268" s="87"/>
      <c r="AC1268" s="87"/>
      <c r="AD1268" s="87"/>
      <c r="AE1268" s="87"/>
      <c r="AG1268" s="112"/>
      <c r="AN1268" s="87"/>
      <c r="AO1268" s="87"/>
      <c r="AP1268" s="87"/>
      <c r="AQ1268" s="87"/>
      <c r="AR1268" s="87"/>
      <c r="AS1268" s="87"/>
      <c r="AT1268" s="87"/>
      <c r="AU1268" s="87"/>
    </row>
    <row r="1269" spans="3:47" x14ac:dyDescent="0.2">
      <c r="C1269" s="10"/>
      <c r="D1269" s="10"/>
      <c r="AA1269" s="87"/>
      <c r="AB1269" s="87"/>
      <c r="AC1269" s="87"/>
      <c r="AD1269" s="87"/>
      <c r="AE1269" s="87"/>
      <c r="AG1269" s="112"/>
      <c r="AN1269" s="87"/>
      <c r="AO1269" s="87"/>
      <c r="AP1269" s="87"/>
      <c r="AQ1269" s="87"/>
      <c r="AR1269" s="87"/>
      <c r="AS1269" s="87"/>
      <c r="AT1269" s="87"/>
      <c r="AU1269" s="87"/>
    </row>
    <row r="1270" spans="3:47" x14ac:dyDescent="0.2">
      <c r="C1270" s="10"/>
      <c r="D1270" s="10"/>
      <c r="AA1270" s="87"/>
      <c r="AB1270" s="87"/>
      <c r="AC1270" s="87"/>
      <c r="AD1270" s="87"/>
      <c r="AE1270" s="87"/>
      <c r="AG1270" s="112"/>
      <c r="AN1270" s="87"/>
      <c r="AO1270" s="87"/>
      <c r="AP1270" s="87"/>
      <c r="AQ1270" s="87"/>
      <c r="AR1270" s="87"/>
      <c r="AS1270" s="87"/>
      <c r="AT1270" s="87"/>
      <c r="AU1270" s="87"/>
    </row>
    <row r="1271" spans="3:47" x14ac:dyDescent="0.2">
      <c r="C1271" s="10"/>
      <c r="D1271" s="10"/>
      <c r="AA1271" s="87"/>
      <c r="AB1271" s="87"/>
      <c r="AC1271" s="87"/>
      <c r="AD1271" s="87"/>
      <c r="AE1271" s="87"/>
      <c r="AG1271" s="112"/>
      <c r="AN1271" s="87"/>
      <c r="AO1271" s="87"/>
      <c r="AP1271" s="87"/>
      <c r="AQ1271" s="87"/>
      <c r="AR1271" s="87"/>
      <c r="AS1271" s="87"/>
      <c r="AT1271" s="87"/>
      <c r="AU1271" s="87"/>
    </row>
    <row r="1272" spans="3:47" x14ac:dyDescent="0.2">
      <c r="C1272" s="10"/>
      <c r="D1272" s="10"/>
      <c r="AA1272" s="87"/>
      <c r="AB1272" s="87"/>
      <c r="AC1272" s="87"/>
      <c r="AD1272" s="87"/>
      <c r="AE1272" s="87"/>
      <c r="AG1272" s="112"/>
      <c r="AN1272" s="87"/>
      <c r="AO1272" s="87"/>
      <c r="AP1272" s="87"/>
      <c r="AQ1272" s="87"/>
      <c r="AR1272" s="87"/>
      <c r="AS1272" s="87"/>
      <c r="AT1272" s="87"/>
      <c r="AU1272" s="87"/>
    </row>
    <row r="1273" spans="3:47" x14ac:dyDescent="0.2">
      <c r="C1273" s="10"/>
      <c r="D1273" s="10"/>
      <c r="AA1273" s="87"/>
      <c r="AB1273" s="87"/>
      <c r="AC1273" s="87"/>
      <c r="AD1273" s="87"/>
      <c r="AE1273" s="87"/>
      <c r="AG1273" s="112"/>
      <c r="AN1273" s="87"/>
      <c r="AO1273" s="87"/>
      <c r="AP1273" s="87"/>
      <c r="AQ1273" s="87"/>
      <c r="AR1273" s="87"/>
      <c r="AS1273" s="87"/>
      <c r="AT1273" s="87"/>
      <c r="AU1273" s="87"/>
    </row>
    <row r="1274" spans="3:47" x14ac:dyDescent="0.2">
      <c r="C1274" s="10"/>
      <c r="D1274" s="10"/>
      <c r="AA1274" s="87"/>
      <c r="AB1274" s="87"/>
      <c r="AC1274" s="87"/>
      <c r="AD1274" s="87"/>
      <c r="AE1274" s="87"/>
      <c r="AG1274" s="112"/>
      <c r="AN1274" s="87"/>
      <c r="AO1274" s="87"/>
      <c r="AP1274" s="87"/>
      <c r="AQ1274" s="87"/>
      <c r="AR1274" s="87"/>
      <c r="AS1274" s="87"/>
      <c r="AT1274" s="87"/>
      <c r="AU1274" s="87"/>
    </row>
    <row r="1275" spans="3:47" x14ac:dyDescent="0.2">
      <c r="C1275" s="10"/>
      <c r="D1275" s="10"/>
      <c r="AA1275" s="87"/>
      <c r="AB1275" s="87"/>
      <c r="AC1275" s="87"/>
      <c r="AD1275" s="87"/>
      <c r="AE1275" s="87"/>
      <c r="AG1275" s="112"/>
      <c r="AN1275" s="87"/>
      <c r="AO1275" s="87"/>
      <c r="AP1275" s="87"/>
      <c r="AQ1275" s="87"/>
      <c r="AR1275" s="87"/>
      <c r="AS1275" s="87"/>
      <c r="AT1275" s="87"/>
      <c r="AU1275" s="87"/>
    </row>
    <row r="1276" spans="3:47" x14ac:dyDescent="0.2">
      <c r="C1276" s="10"/>
      <c r="D1276" s="10"/>
      <c r="AA1276" s="87"/>
      <c r="AB1276" s="87"/>
      <c r="AC1276" s="87"/>
      <c r="AD1276" s="87"/>
      <c r="AE1276" s="87"/>
      <c r="AG1276" s="112"/>
      <c r="AN1276" s="87"/>
      <c r="AO1276" s="87"/>
      <c r="AP1276" s="87"/>
      <c r="AQ1276" s="87"/>
      <c r="AR1276" s="87"/>
      <c r="AS1276" s="87"/>
      <c r="AT1276" s="87"/>
      <c r="AU1276" s="87"/>
    </row>
    <row r="1277" spans="3:47" x14ac:dyDescent="0.2">
      <c r="C1277" s="10"/>
      <c r="D1277" s="10"/>
      <c r="AA1277" s="87"/>
      <c r="AB1277" s="87"/>
      <c r="AC1277" s="87"/>
      <c r="AD1277" s="87"/>
      <c r="AE1277" s="87"/>
      <c r="AG1277" s="112"/>
      <c r="AN1277" s="87"/>
      <c r="AO1277" s="87"/>
      <c r="AP1277" s="87"/>
      <c r="AQ1277" s="87"/>
      <c r="AR1277" s="87"/>
      <c r="AS1277" s="87"/>
      <c r="AT1277" s="87"/>
      <c r="AU1277" s="87"/>
    </row>
    <row r="1278" spans="3:47" x14ac:dyDescent="0.2">
      <c r="C1278" s="10"/>
      <c r="D1278" s="10"/>
      <c r="AA1278" s="87"/>
      <c r="AB1278" s="87"/>
      <c r="AC1278" s="87"/>
      <c r="AD1278" s="87"/>
      <c r="AE1278" s="87"/>
      <c r="AG1278" s="112"/>
      <c r="AN1278" s="87"/>
      <c r="AO1278" s="87"/>
      <c r="AP1278" s="87"/>
      <c r="AQ1278" s="87"/>
      <c r="AR1278" s="87"/>
      <c r="AS1278" s="87"/>
      <c r="AT1278" s="87"/>
      <c r="AU1278" s="87"/>
    </row>
    <row r="1279" spans="3:47" x14ac:dyDescent="0.2">
      <c r="C1279" s="10"/>
      <c r="D1279" s="10"/>
      <c r="AA1279" s="87"/>
      <c r="AB1279" s="87"/>
      <c r="AC1279" s="87"/>
      <c r="AD1279" s="87"/>
      <c r="AE1279" s="87"/>
      <c r="AG1279" s="112"/>
      <c r="AN1279" s="87"/>
      <c r="AO1279" s="87"/>
      <c r="AP1279" s="87"/>
      <c r="AQ1279" s="87"/>
      <c r="AR1279" s="87"/>
      <c r="AS1279" s="87"/>
      <c r="AT1279" s="87"/>
      <c r="AU1279" s="87"/>
    </row>
    <row r="1280" spans="3:47" x14ac:dyDescent="0.2">
      <c r="C1280" s="10"/>
      <c r="D1280" s="10"/>
      <c r="AA1280" s="87"/>
      <c r="AB1280" s="87"/>
      <c r="AC1280" s="87"/>
      <c r="AD1280" s="87"/>
      <c r="AE1280" s="87"/>
      <c r="AG1280" s="112"/>
      <c r="AN1280" s="87"/>
      <c r="AO1280" s="87"/>
      <c r="AP1280" s="87"/>
      <c r="AQ1280" s="87"/>
      <c r="AR1280" s="87"/>
      <c r="AS1280" s="87"/>
      <c r="AT1280" s="87"/>
      <c r="AU1280" s="87"/>
    </row>
    <row r="1281" spans="3:64" x14ac:dyDescent="0.2">
      <c r="C1281" s="10"/>
      <c r="D1281" s="10"/>
      <c r="AA1281" s="87"/>
      <c r="AB1281" s="87"/>
      <c r="AC1281" s="87"/>
      <c r="AD1281" s="87"/>
      <c r="AE1281" s="87"/>
      <c r="AG1281" s="112"/>
      <c r="AN1281" s="87"/>
      <c r="AO1281" s="87"/>
      <c r="AP1281" s="87"/>
      <c r="AQ1281" s="87"/>
      <c r="AR1281" s="87"/>
      <c r="AS1281" s="87"/>
      <c r="AT1281" s="87"/>
      <c r="AU1281" s="87"/>
    </row>
    <row r="1282" spans="3:64" x14ac:dyDescent="0.2">
      <c r="C1282" s="10"/>
      <c r="D1282" s="10"/>
      <c r="AA1282" s="87"/>
      <c r="AB1282" s="87"/>
      <c r="AC1282" s="87"/>
      <c r="AD1282" s="87"/>
      <c r="AE1282" s="87"/>
      <c r="AG1282" s="112"/>
      <c r="AN1282" s="87"/>
      <c r="AO1282" s="87"/>
      <c r="AP1282" s="87"/>
      <c r="AQ1282" s="87"/>
      <c r="AR1282" s="87"/>
      <c r="AS1282" s="87"/>
      <c r="AT1282" s="87"/>
      <c r="AU1282" s="87"/>
    </row>
    <row r="1283" spans="3:64" x14ac:dyDescent="0.2">
      <c r="C1283" s="10"/>
      <c r="D1283" s="10"/>
      <c r="AA1283" s="87"/>
      <c r="AB1283" s="87"/>
      <c r="AC1283" s="87"/>
      <c r="AD1283" s="87"/>
      <c r="AE1283" s="87"/>
      <c r="AG1283" s="112"/>
      <c r="AN1283" s="87"/>
      <c r="AO1283" s="87"/>
      <c r="AP1283" s="87"/>
      <c r="AQ1283" s="87"/>
      <c r="AR1283" s="87"/>
      <c r="AS1283" s="87"/>
      <c r="AT1283" s="87"/>
      <c r="AU1283" s="87"/>
    </row>
    <row r="1284" spans="3:64" x14ac:dyDescent="0.2">
      <c r="C1284" s="10"/>
      <c r="D1284" s="10"/>
      <c r="AA1284" s="87"/>
      <c r="AB1284" s="87"/>
      <c r="AC1284" s="87"/>
      <c r="AD1284" s="87"/>
      <c r="AE1284" s="87"/>
      <c r="AG1284" s="112"/>
      <c r="AN1284" s="87"/>
      <c r="AO1284" s="87"/>
      <c r="AP1284" s="87"/>
      <c r="AQ1284" s="87"/>
      <c r="AR1284" s="87"/>
      <c r="AS1284" s="87"/>
      <c r="AT1284" s="87"/>
      <c r="AU1284" s="87"/>
    </row>
    <row r="1285" spans="3:64" x14ac:dyDescent="0.2">
      <c r="C1285" s="10"/>
      <c r="D1285" s="10"/>
      <c r="AA1285" s="87"/>
      <c r="AB1285" s="87"/>
      <c r="AC1285" s="87"/>
      <c r="AD1285" s="87"/>
      <c r="AE1285" s="87"/>
      <c r="AG1285" s="112"/>
      <c r="AN1285" s="87"/>
      <c r="AO1285" s="87"/>
      <c r="AP1285" s="87"/>
      <c r="AQ1285" s="87"/>
      <c r="AR1285" s="87"/>
      <c r="AS1285" s="87"/>
      <c r="AT1285" s="87"/>
      <c r="AU1285" s="87"/>
    </row>
    <row r="1286" spans="3:64" x14ac:dyDescent="0.2">
      <c r="C1286" s="10"/>
      <c r="D1286" s="10"/>
      <c r="AA1286" s="87"/>
      <c r="AB1286" s="87"/>
      <c r="AC1286" s="87"/>
      <c r="AD1286" s="87"/>
      <c r="AE1286" s="87"/>
      <c r="AG1286" s="112"/>
      <c r="AN1286" s="87"/>
      <c r="AO1286" s="87"/>
      <c r="AP1286" s="87"/>
      <c r="AQ1286" s="87"/>
      <c r="AR1286" s="87"/>
      <c r="AS1286" s="87"/>
      <c r="AT1286" s="87"/>
      <c r="AU1286" s="87"/>
    </row>
    <row r="1287" spans="3:64" x14ac:dyDescent="0.2">
      <c r="C1287" s="10"/>
      <c r="D1287" s="10"/>
      <c r="AA1287" s="87"/>
      <c r="AB1287" s="87"/>
      <c r="AC1287" s="87"/>
      <c r="AD1287" s="87"/>
      <c r="AE1287" s="87"/>
      <c r="AG1287" s="112"/>
      <c r="AN1287" s="87"/>
      <c r="AO1287" s="87"/>
      <c r="AP1287" s="87"/>
      <c r="AQ1287" s="87"/>
      <c r="AR1287" s="87"/>
      <c r="AS1287" s="87"/>
      <c r="AT1287" s="87"/>
      <c r="AU1287" s="87"/>
    </row>
    <row r="1288" spans="3:64" x14ac:dyDescent="0.2">
      <c r="C1288" s="10"/>
      <c r="D1288" s="10"/>
      <c r="AA1288" s="87"/>
      <c r="AB1288" s="87"/>
      <c r="AC1288" s="87"/>
      <c r="AD1288" s="87"/>
      <c r="AE1288" s="87"/>
      <c r="AG1288" s="112"/>
      <c r="AN1288" s="87"/>
      <c r="AO1288" s="87"/>
      <c r="AP1288" s="87"/>
      <c r="AQ1288" s="87"/>
      <c r="AR1288" s="87"/>
      <c r="AS1288" s="87"/>
      <c r="AT1288" s="87"/>
      <c r="AU1288" s="87"/>
    </row>
    <row r="1289" spans="3:64" x14ac:dyDescent="0.2">
      <c r="C1289" s="10"/>
      <c r="D1289" s="10"/>
      <c r="AA1289" s="87"/>
      <c r="AB1289" s="87"/>
      <c r="AC1289" s="87"/>
      <c r="AD1289" s="87"/>
      <c r="AE1289" s="87"/>
      <c r="AG1289" s="112"/>
      <c r="AN1289" s="87"/>
      <c r="AO1289" s="87"/>
      <c r="AP1289" s="87"/>
      <c r="AQ1289" s="87"/>
      <c r="AR1289" s="87"/>
      <c r="AS1289" s="87"/>
      <c r="AT1289" s="87"/>
      <c r="AU1289" s="87"/>
    </row>
    <row r="1290" spans="3:64" x14ac:dyDescent="0.2">
      <c r="C1290" s="10"/>
      <c r="D1290" s="10"/>
      <c r="AA1290" s="87"/>
      <c r="AB1290" s="87"/>
      <c r="AC1290" s="87"/>
      <c r="AD1290" s="87"/>
      <c r="AE1290" s="87"/>
      <c r="AG1290" s="112"/>
      <c r="AN1290" s="87"/>
      <c r="AO1290" s="87"/>
      <c r="AP1290" s="87"/>
      <c r="AQ1290" s="87"/>
      <c r="AR1290" s="87"/>
      <c r="AS1290" s="87"/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87"/>
      <c r="BI1290" s="87"/>
      <c r="BJ1290" s="87"/>
      <c r="BK1290" s="87"/>
      <c r="BL1290" s="87"/>
    </row>
    <row r="1291" spans="3:64" x14ac:dyDescent="0.2">
      <c r="C1291" s="10"/>
      <c r="D1291" s="10"/>
      <c r="AA1291" s="87"/>
      <c r="AB1291" s="87"/>
      <c r="AC1291" s="87"/>
      <c r="AD1291" s="87"/>
      <c r="AE1291" s="87"/>
      <c r="AG1291" s="112"/>
      <c r="AN1291" s="87"/>
      <c r="AO1291" s="87"/>
      <c r="AP1291" s="87"/>
      <c r="AQ1291" s="87"/>
      <c r="AR1291" s="87"/>
      <c r="AS1291" s="87"/>
      <c r="AT1291" s="87"/>
      <c r="AU1291" s="87"/>
    </row>
    <row r="1292" spans="3:64" x14ac:dyDescent="0.2">
      <c r="C1292" s="10"/>
      <c r="D1292" s="10"/>
      <c r="AA1292" s="87"/>
      <c r="AB1292" s="87"/>
      <c r="AC1292" s="87"/>
      <c r="AD1292" s="87"/>
      <c r="AE1292" s="87"/>
      <c r="AG1292" s="112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87"/>
      <c r="BG1292" s="87"/>
      <c r="BH1292" s="87"/>
      <c r="BI1292" s="87"/>
      <c r="BJ1292" s="87"/>
      <c r="BK1292" s="87"/>
      <c r="BL1292" s="87"/>
    </row>
    <row r="1293" spans="3:64" x14ac:dyDescent="0.2">
      <c r="C1293" s="10"/>
      <c r="D1293" s="10"/>
      <c r="AA1293" s="87"/>
      <c r="AB1293" s="87"/>
      <c r="AC1293" s="87"/>
      <c r="AD1293" s="87"/>
      <c r="AE1293" s="87"/>
      <c r="AG1293" s="112"/>
      <c r="AN1293" s="87"/>
      <c r="AO1293" s="87"/>
      <c r="AP1293" s="87"/>
      <c r="AQ1293" s="87"/>
      <c r="AR1293" s="87"/>
      <c r="AS1293" s="87"/>
      <c r="AT1293" s="87"/>
      <c r="AU1293" s="87"/>
    </row>
    <row r="1294" spans="3:64" x14ac:dyDescent="0.2">
      <c r="C1294" s="10"/>
      <c r="D1294" s="10"/>
      <c r="AA1294" s="87"/>
      <c r="AB1294" s="87"/>
      <c r="AC1294" s="87"/>
      <c r="AD1294" s="87"/>
      <c r="AE1294" s="87"/>
      <c r="AG1294" s="112"/>
      <c r="AN1294" s="87"/>
      <c r="AO1294" s="87"/>
      <c r="AP1294" s="87"/>
      <c r="AQ1294" s="87"/>
      <c r="AR1294" s="87"/>
      <c r="AS1294" s="87"/>
      <c r="AT1294" s="87"/>
      <c r="AU1294" s="87"/>
      <c r="AV1294" s="87"/>
    </row>
    <row r="1295" spans="3:64" x14ac:dyDescent="0.2">
      <c r="C1295" s="10"/>
      <c r="D1295" s="10"/>
      <c r="AA1295" s="87"/>
      <c r="AB1295" s="87"/>
      <c r="AC1295" s="87"/>
      <c r="AD1295" s="87"/>
      <c r="AE1295" s="87"/>
      <c r="AG1295" s="112"/>
      <c r="AN1295" s="87"/>
      <c r="AO1295" s="87"/>
      <c r="AP1295" s="87"/>
      <c r="AQ1295" s="87"/>
      <c r="AR1295" s="87"/>
      <c r="AS1295" s="87"/>
      <c r="AT1295" s="87"/>
      <c r="AU1295" s="87"/>
    </row>
    <row r="1296" spans="3:64" x14ac:dyDescent="0.2">
      <c r="C1296" s="10"/>
      <c r="D1296" s="10"/>
      <c r="AA1296" s="87"/>
      <c r="AB1296" s="87"/>
      <c r="AC1296" s="87"/>
      <c r="AD1296" s="87"/>
      <c r="AE1296" s="87"/>
      <c r="AG1296" s="112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87"/>
      <c r="BI1296" s="87"/>
      <c r="BJ1296" s="87"/>
      <c r="BK1296" s="87"/>
      <c r="BL1296" s="87"/>
    </row>
    <row r="1297" spans="3:48" x14ac:dyDescent="0.2">
      <c r="C1297" s="10"/>
      <c r="D1297" s="10"/>
      <c r="AA1297" s="87"/>
      <c r="AB1297" s="87"/>
      <c r="AC1297" s="87"/>
      <c r="AD1297" s="87"/>
      <c r="AE1297" s="87"/>
      <c r="AG1297" s="112"/>
      <c r="AN1297" s="87"/>
      <c r="AO1297" s="87"/>
      <c r="AP1297" s="87"/>
      <c r="AQ1297" s="87"/>
      <c r="AR1297" s="87"/>
      <c r="AS1297" s="87"/>
      <c r="AT1297" s="87"/>
      <c r="AU1297" s="87"/>
    </row>
    <row r="1298" spans="3:48" x14ac:dyDescent="0.2">
      <c r="C1298" s="10"/>
      <c r="D1298" s="10"/>
      <c r="AA1298" s="87"/>
      <c r="AB1298" s="87"/>
      <c r="AC1298" s="87"/>
      <c r="AD1298" s="87"/>
      <c r="AE1298" s="87"/>
      <c r="AG1298" s="112"/>
      <c r="AN1298" s="87"/>
      <c r="AO1298" s="87"/>
      <c r="AP1298" s="87"/>
      <c r="AQ1298" s="87"/>
      <c r="AR1298" s="87"/>
      <c r="AS1298" s="87"/>
      <c r="AT1298" s="87"/>
      <c r="AU1298" s="87"/>
    </row>
    <row r="1299" spans="3:48" x14ac:dyDescent="0.2">
      <c r="C1299" s="10"/>
      <c r="D1299" s="10"/>
      <c r="AA1299" s="87"/>
      <c r="AB1299" s="87"/>
      <c r="AC1299" s="87"/>
      <c r="AD1299" s="87"/>
      <c r="AE1299" s="87"/>
      <c r="AG1299" s="112"/>
      <c r="AN1299" s="87"/>
      <c r="AO1299" s="87"/>
      <c r="AP1299" s="87"/>
      <c r="AQ1299" s="87"/>
      <c r="AR1299" s="87"/>
      <c r="AS1299" s="87"/>
      <c r="AT1299" s="87"/>
      <c r="AU1299" s="87"/>
    </row>
    <row r="1300" spans="3:48" x14ac:dyDescent="0.2">
      <c r="C1300" s="10"/>
      <c r="D1300" s="10"/>
      <c r="AA1300" s="87"/>
      <c r="AB1300" s="87"/>
      <c r="AC1300" s="87"/>
      <c r="AD1300" s="87"/>
      <c r="AE1300" s="87"/>
      <c r="AG1300" s="112"/>
      <c r="AN1300" s="87"/>
      <c r="AO1300" s="87"/>
      <c r="AP1300" s="87"/>
      <c r="AQ1300" s="87"/>
      <c r="AR1300" s="87"/>
      <c r="AS1300" s="87"/>
      <c r="AT1300" s="87"/>
      <c r="AU1300" s="87"/>
      <c r="AV1300" s="87"/>
    </row>
    <row r="1301" spans="3:48" x14ac:dyDescent="0.2">
      <c r="C1301" s="10"/>
      <c r="D1301" s="10"/>
      <c r="AA1301" s="87"/>
      <c r="AB1301" s="87"/>
      <c r="AC1301" s="87"/>
      <c r="AD1301" s="87"/>
      <c r="AE1301" s="87"/>
      <c r="AG1301" s="112"/>
      <c r="AN1301" s="87"/>
      <c r="AO1301" s="87"/>
      <c r="AP1301" s="87"/>
      <c r="AQ1301" s="87"/>
      <c r="AR1301" s="87"/>
      <c r="AS1301" s="87"/>
      <c r="AT1301" s="87"/>
      <c r="AU1301" s="87"/>
    </row>
    <row r="1302" spans="3:48" x14ac:dyDescent="0.2">
      <c r="C1302" s="10"/>
      <c r="D1302" s="10"/>
      <c r="AA1302" s="87"/>
      <c r="AB1302" s="87"/>
      <c r="AC1302" s="87"/>
      <c r="AD1302" s="87"/>
      <c r="AE1302" s="87"/>
      <c r="AG1302" s="112"/>
      <c r="AN1302" s="87"/>
      <c r="AO1302" s="87"/>
      <c r="AP1302" s="87"/>
      <c r="AQ1302" s="87"/>
      <c r="AR1302" s="87"/>
      <c r="AS1302" s="87"/>
      <c r="AT1302" s="87"/>
      <c r="AU1302" s="87"/>
    </row>
    <row r="1303" spans="3:48" x14ac:dyDescent="0.2">
      <c r="C1303" s="10"/>
      <c r="D1303" s="10"/>
      <c r="AA1303" s="87"/>
      <c r="AB1303" s="87"/>
      <c r="AC1303" s="87"/>
      <c r="AD1303" s="87"/>
      <c r="AE1303" s="87"/>
      <c r="AG1303" s="112"/>
      <c r="AN1303" s="87"/>
      <c r="AO1303" s="87"/>
      <c r="AP1303" s="87"/>
      <c r="AQ1303" s="87"/>
      <c r="AR1303" s="87"/>
      <c r="AS1303" s="87"/>
      <c r="AT1303" s="87"/>
      <c r="AU1303" s="87"/>
    </row>
    <row r="1304" spans="3:48" x14ac:dyDescent="0.2">
      <c r="C1304" s="10"/>
      <c r="D1304" s="10"/>
      <c r="AA1304" s="87"/>
      <c r="AB1304" s="87"/>
      <c r="AC1304" s="87"/>
      <c r="AD1304" s="87"/>
      <c r="AE1304" s="87"/>
      <c r="AG1304" s="112"/>
      <c r="AN1304" s="87"/>
      <c r="AO1304" s="87"/>
      <c r="AP1304" s="87"/>
      <c r="AQ1304" s="87"/>
      <c r="AR1304" s="87"/>
      <c r="AS1304" s="87"/>
      <c r="AT1304" s="87"/>
      <c r="AU1304" s="87"/>
    </row>
    <row r="1305" spans="3:48" x14ac:dyDescent="0.2">
      <c r="C1305" s="10"/>
      <c r="D1305" s="10"/>
      <c r="AA1305" s="87"/>
      <c r="AB1305" s="87"/>
      <c r="AC1305" s="87"/>
      <c r="AD1305" s="87"/>
      <c r="AE1305" s="87"/>
      <c r="AG1305" s="112"/>
      <c r="AN1305" s="87"/>
      <c r="AO1305" s="87"/>
      <c r="AP1305" s="87"/>
      <c r="AQ1305" s="87"/>
      <c r="AR1305" s="87"/>
      <c r="AS1305" s="87"/>
      <c r="AT1305" s="87"/>
      <c r="AU1305" s="87"/>
    </row>
    <row r="1306" spans="3:48" x14ac:dyDescent="0.2">
      <c r="C1306" s="10"/>
      <c r="D1306" s="10"/>
      <c r="AA1306" s="87"/>
      <c r="AB1306" s="87"/>
      <c r="AC1306" s="87"/>
      <c r="AD1306" s="87"/>
      <c r="AE1306" s="87"/>
      <c r="AG1306" s="112"/>
      <c r="AN1306" s="87"/>
      <c r="AO1306" s="87"/>
      <c r="AP1306" s="87"/>
      <c r="AQ1306" s="87"/>
      <c r="AR1306" s="87"/>
      <c r="AS1306" s="87"/>
      <c r="AT1306" s="87"/>
      <c r="AU1306" s="87"/>
    </row>
    <row r="1307" spans="3:48" x14ac:dyDescent="0.2">
      <c r="C1307" s="10"/>
      <c r="D1307" s="10"/>
      <c r="AA1307" s="87"/>
      <c r="AB1307" s="87"/>
      <c r="AC1307" s="87"/>
      <c r="AD1307" s="87"/>
      <c r="AE1307" s="87"/>
      <c r="AG1307" s="112"/>
      <c r="AN1307" s="87"/>
      <c r="AO1307" s="87"/>
      <c r="AP1307" s="87"/>
      <c r="AQ1307" s="87"/>
      <c r="AR1307" s="87"/>
      <c r="AS1307" s="87"/>
      <c r="AT1307" s="87"/>
      <c r="AU1307" s="87"/>
    </row>
    <row r="1308" spans="3:48" x14ac:dyDescent="0.2">
      <c r="C1308" s="10"/>
      <c r="D1308" s="10"/>
      <c r="AA1308" s="87"/>
      <c r="AB1308" s="87"/>
      <c r="AC1308" s="87"/>
      <c r="AD1308" s="87"/>
      <c r="AE1308" s="87"/>
      <c r="AG1308" s="112"/>
      <c r="AN1308" s="87"/>
      <c r="AO1308" s="87"/>
      <c r="AP1308" s="87"/>
      <c r="AQ1308" s="87"/>
      <c r="AR1308" s="87"/>
      <c r="AS1308" s="87"/>
      <c r="AT1308" s="87"/>
      <c r="AU1308" s="87"/>
    </row>
    <row r="1309" spans="3:48" x14ac:dyDescent="0.2">
      <c r="C1309" s="10"/>
      <c r="D1309" s="10"/>
      <c r="AA1309" s="87"/>
      <c r="AB1309" s="87"/>
      <c r="AC1309" s="87"/>
      <c r="AD1309" s="87"/>
      <c r="AE1309" s="87"/>
      <c r="AG1309" s="112"/>
      <c r="AN1309" s="87"/>
      <c r="AO1309" s="87"/>
      <c r="AP1309" s="87"/>
      <c r="AQ1309" s="87"/>
      <c r="AR1309" s="87"/>
      <c r="AS1309" s="87"/>
      <c r="AT1309" s="87"/>
      <c r="AU1309" s="87"/>
    </row>
    <row r="1310" spans="3:48" x14ac:dyDescent="0.2">
      <c r="C1310" s="10"/>
      <c r="D1310" s="10"/>
      <c r="AA1310" s="87"/>
      <c r="AB1310" s="87"/>
      <c r="AC1310" s="87"/>
      <c r="AD1310" s="87"/>
      <c r="AE1310" s="87"/>
      <c r="AG1310" s="112"/>
      <c r="AN1310" s="87"/>
      <c r="AO1310" s="87"/>
      <c r="AP1310" s="87"/>
      <c r="AQ1310" s="87"/>
      <c r="AR1310" s="87"/>
      <c r="AS1310" s="87"/>
      <c r="AT1310" s="87"/>
      <c r="AU1310" s="87"/>
    </row>
    <row r="1311" spans="3:48" x14ac:dyDescent="0.2">
      <c r="C1311" s="10"/>
      <c r="D1311" s="10"/>
      <c r="AA1311" s="87"/>
      <c r="AB1311" s="87"/>
      <c r="AC1311" s="87"/>
      <c r="AD1311" s="87"/>
      <c r="AE1311" s="87"/>
      <c r="AG1311" s="112"/>
      <c r="AN1311" s="87"/>
      <c r="AO1311" s="87"/>
      <c r="AP1311" s="87"/>
      <c r="AQ1311" s="87"/>
      <c r="AR1311" s="87"/>
      <c r="AS1311" s="87"/>
      <c r="AT1311" s="87"/>
      <c r="AU1311" s="87"/>
    </row>
    <row r="1312" spans="3:48" x14ac:dyDescent="0.2">
      <c r="C1312" s="10"/>
      <c r="D1312" s="10"/>
      <c r="AA1312" s="87"/>
      <c r="AB1312" s="87"/>
      <c r="AC1312" s="87"/>
      <c r="AD1312" s="87"/>
      <c r="AE1312" s="87"/>
      <c r="AG1312" s="112"/>
      <c r="AN1312" s="87"/>
      <c r="AO1312" s="87"/>
      <c r="AP1312" s="87"/>
      <c r="AQ1312" s="87"/>
      <c r="AR1312" s="87"/>
      <c r="AS1312" s="87"/>
      <c r="AT1312" s="87"/>
      <c r="AU1312" s="87"/>
    </row>
    <row r="1313" spans="3:64" x14ac:dyDescent="0.2">
      <c r="C1313" s="10"/>
      <c r="D1313" s="10"/>
      <c r="AA1313" s="87"/>
      <c r="AB1313" s="87"/>
      <c r="AC1313" s="87"/>
      <c r="AD1313" s="87"/>
      <c r="AE1313" s="87"/>
      <c r="AG1313" s="112"/>
      <c r="AN1313" s="87"/>
      <c r="AO1313" s="87"/>
      <c r="AP1313" s="87"/>
      <c r="AQ1313" s="87"/>
      <c r="AR1313" s="87"/>
      <c r="AS1313" s="87"/>
      <c r="AT1313" s="87"/>
      <c r="AU1313" s="87"/>
    </row>
    <row r="1314" spans="3:64" x14ac:dyDescent="0.2">
      <c r="C1314" s="10"/>
      <c r="D1314" s="10"/>
      <c r="AA1314" s="87"/>
      <c r="AB1314" s="87"/>
      <c r="AC1314" s="87"/>
      <c r="AD1314" s="87"/>
      <c r="AE1314" s="87"/>
      <c r="AG1314" s="112"/>
      <c r="AN1314" s="87"/>
      <c r="AO1314" s="87"/>
      <c r="AP1314" s="87"/>
      <c r="AQ1314" s="87"/>
      <c r="AR1314" s="87"/>
      <c r="AS1314" s="87"/>
      <c r="AT1314" s="87"/>
      <c r="AU1314" s="87"/>
    </row>
    <row r="1315" spans="3:64" x14ac:dyDescent="0.2">
      <c r="C1315" s="10"/>
      <c r="D1315" s="10"/>
      <c r="AA1315" s="87"/>
      <c r="AB1315" s="87"/>
      <c r="AC1315" s="87"/>
      <c r="AD1315" s="87"/>
      <c r="AE1315" s="87"/>
      <c r="AG1315" s="112"/>
      <c r="AN1315" s="87"/>
      <c r="AO1315" s="87"/>
      <c r="AP1315" s="87"/>
      <c r="AQ1315" s="87"/>
      <c r="AR1315" s="87"/>
      <c r="AS1315" s="87"/>
      <c r="AT1315" s="87"/>
      <c r="AU1315" s="87"/>
    </row>
    <row r="1316" spans="3:64" x14ac:dyDescent="0.2">
      <c r="C1316" s="10"/>
      <c r="D1316" s="10"/>
      <c r="AA1316" s="87"/>
      <c r="AB1316" s="87"/>
      <c r="AC1316" s="87"/>
      <c r="AD1316" s="87"/>
      <c r="AE1316" s="87"/>
      <c r="AG1316" s="112"/>
      <c r="AN1316" s="87"/>
      <c r="AO1316" s="87"/>
      <c r="AP1316" s="87"/>
      <c r="AQ1316" s="87"/>
      <c r="AR1316" s="87"/>
      <c r="AS1316" s="87"/>
      <c r="AT1316" s="87"/>
      <c r="AU1316" s="87"/>
    </row>
    <row r="1317" spans="3:64" x14ac:dyDescent="0.2">
      <c r="C1317" s="10"/>
      <c r="D1317" s="10"/>
      <c r="AA1317" s="87"/>
      <c r="AB1317" s="87"/>
      <c r="AC1317" s="87"/>
      <c r="AD1317" s="87"/>
      <c r="AE1317" s="87"/>
      <c r="AG1317" s="112"/>
      <c r="AN1317" s="87"/>
      <c r="AO1317" s="87"/>
      <c r="AP1317" s="87"/>
      <c r="AQ1317" s="87"/>
      <c r="AR1317" s="87"/>
      <c r="AS1317" s="87"/>
      <c r="AT1317" s="87"/>
      <c r="AU1317" s="87"/>
    </row>
    <row r="1318" spans="3:64" x14ac:dyDescent="0.2">
      <c r="C1318" s="10"/>
      <c r="D1318" s="10"/>
      <c r="AA1318" s="87"/>
      <c r="AB1318" s="87"/>
      <c r="AC1318" s="87"/>
      <c r="AD1318" s="87"/>
      <c r="AE1318" s="87"/>
      <c r="AG1318" s="112"/>
      <c r="AN1318" s="87"/>
      <c r="AO1318" s="87"/>
      <c r="AP1318" s="87"/>
      <c r="AQ1318" s="87"/>
      <c r="AR1318" s="87"/>
      <c r="AS1318" s="87"/>
      <c r="AT1318" s="87"/>
      <c r="AU1318" s="87"/>
    </row>
    <row r="1319" spans="3:64" x14ac:dyDescent="0.2">
      <c r="C1319" s="10"/>
      <c r="D1319" s="10"/>
      <c r="AA1319" s="87"/>
      <c r="AB1319" s="87"/>
      <c r="AC1319" s="87"/>
      <c r="AD1319" s="87"/>
      <c r="AE1319" s="87"/>
      <c r="AG1319" s="112"/>
      <c r="AN1319" s="87"/>
      <c r="AO1319" s="87"/>
      <c r="AP1319" s="87"/>
      <c r="AQ1319" s="87"/>
      <c r="AR1319" s="87"/>
      <c r="AS1319" s="87"/>
      <c r="AT1319" s="87"/>
      <c r="AU1319" s="87"/>
    </row>
    <row r="1320" spans="3:64" x14ac:dyDescent="0.2">
      <c r="C1320" s="10"/>
      <c r="D1320" s="10"/>
      <c r="AA1320" s="87"/>
      <c r="AB1320" s="87"/>
      <c r="AC1320" s="87"/>
      <c r="AD1320" s="87"/>
      <c r="AE1320" s="87"/>
      <c r="AG1320" s="112"/>
      <c r="AN1320" s="87"/>
      <c r="AO1320" s="87"/>
      <c r="AP1320" s="87"/>
      <c r="AQ1320" s="87"/>
      <c r="AR1320" s="87"/>
      <c r="AS1320" s="87"/>
      <c r="AT1320" s="87"/>
      <c r="AU1320" s="87"/>
    </row>
    <row r="1321" spans="3:64" x14ac:dyDescent="0.2">
      <c r="C1321" s="10"/>
      <c r="D1321" s="10"/>
      <c r="AA1321" s="87"/>
      <c r="AB1321" s="87"/>
      <c r="AC1321" s="87"/>
      <c r="AD1321" s="87"/>
      <c r="AE1321" s="87"/>
      <c r="AG1321" s="112"/>
      <c r="AN1321" s="87"/>
      <c r="AO1321" s="87"/>
      <c r="AP1321" s="87"/>
      <c r="AQ1321" s="87"/>
      <c r="AR1321" s="87"/>
      <c r="AS1321" s="87"/>
      <c r="AT1321" s="87"/>
      <c r="AU1321" s="87"/>
    </row>
    <row r="1322" spans="3:64" x14ac:dyDescent="0.2">
      <c r="C1322" s="10"/>
      <c r="D1322" s="10"/>
      <c r="AA1322" s="87"/>
      <c r="AB1322" s="87"/>
      <c r="AC1322" s="87"/>
      <c r="AD1322" s="87"/>
      <c r="AE1322" s="87"/>
      <c r="AG1322" s="112"/>
      <c r="AN1322" s="87"/>
      <c r="AO1322" s="87"/>
      <c r="AP1322" s="87"/>
      <c r="AQ1322" s="87"/>
      <c r="AR1322" s="87"/>
      <c r="AS1322" s="87"/>
      <c r="AT1322" s="87"/>
      <c r="AU1322" s="87"/>
    </row>
    <row r="1323" spans="3:64" x14ac:dyDescent="0.2">
      <c r="C1323" s="10"/>
      <c r="D1323" s="10"/>
      <c r="AA1323" s="87"/>
      <c r="AB1323" s="87"/>
      <c r="AC1323" s="87"/>
      <c r="AD1323" s="87"/>
      <c r="AE1323" s="87"/>
      <c r="AG1323" s="112"/>
      <c r="AN1323" s="87"/>
      <c r="AO1323" s="87"/>
      <c r="AP1323" s="87"/>
      <c r="AQ1323" s="87"/>
      <c r="AR1323" s="87"/>
      <c r="AS1323" s="87"/>
      <c r="AT1323" s="87"/>
      <c r="AU1323" s="87"/>
    </row>
    <row r="1324" spans="3:64" x14ac:dyDescent="0.2">
      <c r="C1324" s="10"/>
      <c r="D1324" s="10"/>
      <c r="AA1324" s="87"/>
      <c r="AB1324" s="87"/>
      <c r="AC1324" s="87"/>
      <c r="AD1324" s="87"/>
      <c r="AE1324" s="87"/>
      <c r="AG1324" s="112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87"/>
      <c r="BK1324" s="87"/>
      <c r="BL1324" s="87"/>
    </row>
    <row r="1325" spans="3:64" x14ac:dyDescent="0.2">
      <c r="C1325" s="10"/>
      <c r="D1325" s="10"/>
      <c r="AA1325" s="87"/>
      <c r="AB1325" s="87"/>
      <c r="AC1325" s="87"/>
      <c r="AD1325" s="87"/>
      <c r="AE1325" s="87"/>
      <c r="AG1325" s="112"/>
      <c r="AN1325" s="87"/>
      <c r="AO1325" s="87"/>
      <c r="AP1325" s="87"/>
      <c r="AQ1325" s="87"/>
      <c r="AR1325" s="87"/>
      <c r="AS1325" s="87"/>
      <c r="AT1325" s="87"/>
      <c r="AU1325" s="87"/>
    </row>
    <row r="1326" spans="3:64" x14ac:dyDescent="0.2">
      <c r="C1326" s="10"/>
      <c r="D1326" s="10"/>
      <c r="AA1326" s="87"/>
      <c r="AB1326" s="87"/>
      <c r="AC1326" s="87"/>
      <c r="AD1326" s="87"/>
      <c r="AE1326" s="87"/>
      <c r="AG1326" s="112"/>
      <c r="AN1326" s="87"/>
      <c r="AO1326" s="87"/>
      <c r="AP1326" s="87"/>
      <c r="AQ1326" s="87"/>
      <c r="AR1326" s="87"/>
      <c r="AS1326" s="87"/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87"/>
      <c r="BI1326" s="87"/>
      <c r="BJ1326" s="87"/>
      <c r="BK1326" s="87"/>
      <c r="BL1326" s="87"/>
    </row>
    <row r="1327" spans="3:64" x14ac:dyDescent="0.2">
      <c r="C1327" s="10"/>
      <c r="D1327" s="10"/>
      <c r="AA1327" s="87"/>
      <c r="AB1327" s="87"/>
      <c r="AC1327" s="87"/>
      <c r="AD1327" s="87"/>
      <c r="AE1327" s="87"/>
      <c r="AG1327" s="112"/>
      <c r="AN1327" s="87"/>
      <c r="AO1327" s="87"/>
      <c r="AP1327" s="87"/>
      <c r="AQ1327" s="87"/>
      <c r="AR1327" s="87"/>
      <c r="AS1327" s="87"/>
      <c r="AT1327" s="87"/>
      <c r="AU1327" s="87"/>
    </row>
    <row r="1328" spans="3:64" x14ac:dyDescent="0.2">
      <c r="C1328" s="10"/>
      <c r="D1328" s="10"/>
      <c r="AA1328" s="87"/>
      <c r="AB1328" s="87"/>
      <c r="AC1328" s="87"/>
      <c r="AD1328" s="87"/>
      <c r="AE1328" s="87"/>
      <c r="AG1328" s="112"/>
      <c r="AN1328" s="87"/>
      <c r="AO1328" s="87"/>
      <c r="AP1328" s="87"/>
      <c r="AQ1328" s="87"/>
      <c r="AR1328" s="87"/>
      <c r="AS1328" s="87"/>
      <c r="AT1328" s="87"/>
      <c r="AU1328" s="87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87"/>
      <c r="BI1328" s="87"/>
      <c r="BJ1328" s="87"/>
      <c r="BK1328" s="87"/>
      <c r="BL1328" s="87"/>
    </row>
    <row r="1329" spans="3:64" x14ac:dyDescent="0.2">
      <c r="C1329" s="10"/>
      <c r="D1329" s="10"/>
      <c r="AA1329" s="87"/>
      <c r="AB1329" s="87"/>
      <c r="AC1329" s="87"/>
      <c r="AD1329" s="87"/>
      <c r="AE1329" s="87"/>
      <c r="AG1329" s="112"/>
      <c r="AN1329" s="87"/>
      <c r="AO1329" s="87"/>
      <c r="AP1329" s="87"/>
      <c r="AQ1329" s="87"/>
      <c r="AR1329" s="87"/>
      <c r="AS1329" s="87"/>
      <c r="AT1329" s="87"/>
      <c r="AU1329" s="87"/>
    </row>
    <row r="1330" spans="3:64" x14ac:dyDescent="0.2">
      <c r="C1330" s="10"/>
      <c r="D1330" s="10"/>
      <c r="AA1330" s="87"/>
      <c r="AB1330" s="87"/>
      <c r="AC1330" s="87"/>
      <c r="AD1330" s="87"/>
      <c r="AE1330" s="87"/>
      <c r="AG1330" s="112"/>
      <c r="AN1330" s="87"/>
      <c r="AO1330" s="87"/>
      <c r="AP1330" s="87"/>
      <c r="AQ1330" s="87"/>
      <c r="AR1330" s="87"/>
      <c r="AS1330" s="87"/>
      <c r="AT1330" s="87"/>
      <c r="AU1330" s="87"/>
    </row>
    <row r="1331" spans="3:64" x14ac:dyDescent="0.2">
      <c r="C1331" s="10"/>
      <c r="D1331" s="10"/>
      <c r="AA1331" s="87"/>
      <c r="AB1331" s="87"/>
      <c r="AC1331" s="87"/>
      <c r="AD1331" s="87"/>
      <c r="AE1331" s="87"/>
      <c r="AG1331" s="112"/>
      <c r="AN1331" s="87"/>
      <c r="AO1331" s="87"/>
      <c r="AP1331" s="87"/>
      <c r="AQ1331" s="87"/>
      <c r="AR1331" s="87"/>
      <c r="AS1331" s="87"/>
      <c r="AT1331" s="87"/>
      <c r="AU1331" s="87"/>
    </row>
    <row r="1332" spans="3:64" x14ac:dyDescent="0.2">
      <c r="C1332" s="10"/>
      <c r="D1332" s="10"/>
      <c r="AA1332" s="87"/>
      <c r="AB1332" s="87"/>
      <c r="AC1332" s="87"/>
      <c r="AD1332" s="87"/>
      <c r="AE1332" s="87"/>
      <c r="AG1332" s="112"/>
      <c r="AN1332" s="87"/>
      <c r="AO1332" s="87"/>
      <c r="AP1332" s="87"/>
      <c r="AQ1332" s="87"/>
      <c r="AR1332" s="87"/>
      <c r="AS1332" s="87"/>
      <c r="AT1332" s="87"/>
      <c r="AU1332" s="87"/>
    </row>
    <row r="1333" spans="3:64" x14ac:dyDescent="0.2">
      <c r="C1333" s="10"/>
      <c r="D1333" s="10"/>
      <c r="AA1333" s="87"/>
      <c r="AB1333" s="87"/>
      <c r="AC1333" s="87"/>
      <c r="AD1333" s="87"/>
      <c r="AE1333" s="87"/>
      <c r="AG1333" s="112"/>
      <c r="AN1333" s="87"/>
      <c r="AO1333" s="87"/>
      <c r="AP1333" s="87"/>
      <c r="AQ1333" s="87"/>
      <c r="AR1333" s="87"/>
      <c r="AS1333" s="87"/>
      <c r="AT1333" s="87"/>
      <c r="AU1333" s="87"/>
    </row>
    <row r="1334" spans="3:64" x14ac:dyDescent="0.2">
      <c r="C1334" s="10"/>
      <c r="D1334" s="10"/>
      <c r="AA1334" s="87"/>
      <c r="AB1334" s="87"/>
      <c r="AC1334" s="87"/>
      <c r="AD1334" s="87"/>
      <c r="AE1334" s="87"/>
      <c r="AG1334" s="112"/>
      <c r="AN1334" s="87"/>
      <c r="AO1334" s="87"/>
      <c r="AP1334" s="87"/>
      <c r="AQ1334" s="87"/>
      <c r="AR1334" s="87"/>
      <c r="AS1334" s="87"/>
      <c r="AT1334" s="87"/>
      <c r="AU1334" s="87"/>
    </row>
    <row r="1335" spans="3:64" x14ac:dyDescent="0.2">
      <c r="C1335" s="10"/>
      <c r="D1335" s="10"/>
      <c r="AA1335" s="87"/>
      <c r="AB1335" s="87"/>
      <c r="AC1335" s="87"/>
      <c r="AD1335" s="87"/>
      <c r="AE1335" s="87"/>
      <c r="AG1335" s="112"/>
      <c r="AN1335" s="87"/>
      <c r="AO1335" s="87"/>
      <c r="AP1335" s="87"/>
      <c r="AQ1335" s="87"/>
      <c r="AR1335" s="87"/>
      <c r="AS1335" s="87"/>
      <c r="AT1335" s="87"/>
      <c r="AU1335" s="87"/>
    </row>
    <row r="1336" spans="3:64" x14ac:dyDescent="0.2">
      <c r="C1336" s="10"/>
      <c r="D1336" s="10"/>
      <c r="AA1336" s="87"/>
      <c r="AB1336" s="87"/>
      <c r="AC1336" s="87"/>
      <c r="AD1336" s="87"/>
      <c r="AE1336" s="87"/>
      <c r="AG1336" s="112"/>
      <c r="AN1336" s="87"/>
      <c r="AO1336" s="87"/>
      <c r="AP1336" s="87"/>
      <c r="AQ1336" s="87"/>
      <c r="AR1336" s="87"/>
      <c r="AS1336" s="87"/>
      <c r="AT1336" s="87"/>
      <c r="AU1336" s="87"/>
    </row>
    <row r="1337" spans="3:64" x14ac:dyDescent="0.2">
      <c r="C1337" s="10"/>
      <c r="D1337" s="10"/>
      <c r="AA1337" s="87"/>
      <c r="AB1337" s="87"/>
      <c r="AC1337" s="87"/>
      <c r="AD1337" s="87"/>
      <c r="AE1337" s="87"/>
      <c r="AG1337" s="112"/>
      <c r="AN1337" s="87"/>
      <c r="AO1337" s="87"/>
      <c r="AP1337" s="87"/>
      <c r="AQ1337" s="87"/>
      <c r="AR1337" s="87"/>
      <c r="AS1337" s="87"/>
      <c r="AT1337" s="87"/>
      <c r="AU1337" s="87"/>
      <c r="AV1337" s="87"/>
    </row>
    <row r="1338" spans="3:64" x14ac:dyDescent="0.2">
      <c r="C1338" s="10"/>
      <c r="D1338" s="10"/>
      <c r="AA1338" s="87"/>
      <c r="AB1338" s="87"/>
      <c r="AC1338" s="87"/>
      <c r="AD1338" s="87"/>
      <c r="AE1338" s="87"/>
      <c r="AG1338" s="112"/>
      <c r="AN1338" s="87"/>
      <c r="AO1338" s="87"/>
      <c r="AP1338" s="87"/>
      <c r="AQ1338" s="87"/>
      <c r="AR1338" s="87"/>
      <c r="AS1338" s="87"/>
      <c r="AT1338" s="87"/>
      <c r="AU1338" s="87"/>
    </row>
    <row r="1339" spans="3:64" x14ac:dyDescent="0.2">
      <c r="C1339" s="10"/>
      <c r="D1339" s="10"/>
      <c r="AA1339" s="87"/>
      <c r="AB1339" s="87"/>
      <c r="AC1339" s="87"/>
      <c r="AD1339" s="87"/>
      <c r="AE1339" s="87"/>
      <c r="AG1339" s="112"/>
      <c r="AN1339" s="87"/>
      <c r="AO1339" s="87"/>
      <c r="AP1339" s="87"/>
      <c r="AQ1339" s="87"/>
      <c r="AR1339" s="87"/>
      <c r="AS1339" s="87"/>
      <c r="AT1339" s="87"/>
      <c r="AU1339" s="87"/>
      <c r="AV1339" s="87"/>
    </row>
    <row r="1340" spans="3:64" x14ac:dyDescent="0.2">
      <c r="C1340" s="10"/>
      <c r="D1340" s="10"/>
      <c r="AA1340" s="87"/>
      <c r="AB1340" s="87"/>
      <c r="AC1340" s="87"/>
      <c r="AD1340" s="87"/>
      <c r="AE1340" s="87"/>
      <c r="AG1340" s="112"/>
      <c r="AN1340" s="87"/>
      <c r="AO1340" s="87"/>
      <c r="AP1340" s="87"/>
      <c r="AQ1340" s="87"/>
      <c r="AR1340" s="87"/>
      <c r="AS1340" s="87"/>
      <c r="AT1340" s="87"/>
      <c r="AU1340" s="87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87"/>
      <c r="BI1340" s="87"/>
      <c r="BJ1340" s="87"/>
      <c r="BK1340" s="87"/>
      <c r="BL1340" s="87"/>
    </row>
    <row r="1341" spans="3:64" x14ac:dyDescent="0.2">
      <c r="C1341" s="10"/>
      <c r="D1341" s="10"/>
      <c r="AA1341" s="87"/>
      <c r="AB1341" s="87"/>
      <c r="AC1341" s="87"/>
      <c r="AD1341" s="87"/>
      <c r="AE1341" s="87"/>
      <c r="AG1341" s="112"/>
      <c r="AN1341" s="87"/>
      <c r="AO1341" s="87"/>
      <c r="AP1341" s="87"/>
      <c r="AQ1341" s="87"/>
      <c r="AR1341" s="87"/>
      <c r="AS1341" s="87"/>
      <c r="AT1341" s="87"/>
      <c r="AU1341" s="87"/>
    </row>
    <row r="1342" spans="3:64" x14ac:dyDescent="0.2">
      <c r="C1342" s="10"/>
      <c r="D1342" s="10"/>
      <c r="AA1342" s="87"/>
      <c r="AB1342" s="87"/>
      <c r="AC1342" s="87"/>
      <c r="AD1342" s="87"/>
      <c r="AE1342" s="87"/>
      <c r="AG1342" s="112"/>
      <c r="AN1342" s="87"/>
      <c r="AO1342" s="87"/>
      <c r="AP1342" s="87"/>
      <c r="AQ1342" s="87"/>
      <c r="AR1342" s="87"/>
      <c r="AS1342" s="87"/>
      <c r="AT1342" s="87"/>
      <c r="AU1342" s="87"/>
    </row>
    <row r="1343" spans="3:64" x14ac:dyDescent="0.2">
      <c r="C1343" s="10"/>
      <c r="D1343" s="10"/>
      <c r="AA1343" s="87"/>
      <c r="AB1343" s="87"/>
      <c r="AC1343" s="87"/>
      <c r="AD1343" s="87"/>
      <c r="AE1343" s="87"/>
      <c r="AG1343" s="112"/>
      <c r="AN1343" s="87"/>
      <c r="AO1343" s="87"/>
      <c r="AP1343" s="87"/>
      <c r="AQ1343" s="87"/>
      <c r="AR1343" s="87"/>
      <c r="AS1343" s="87"/>
      <c r="AT1343" s="87"/>
      <c r="AU1343" s="87"/>
    </row>
    <row r="1344" spans="3:64" x14ac:dyDescent="0.2">
      <c r="C1344" s="10"/>
      <c r="D1344" s="10"/>
      <c r="AA1344" s="87"/>
      <c r="AB1344" s="87"/>
      <c r="AC1344" s="87"/>
      <c r="AD1344" s="87"/>
      <c r="AE1344" s="87"/>
      <c r="AG1344" s="112"/>
      <c r="AN1344" s="87"/>
      <c r="AO1344" s="87"/>
      <c r="AP1344" s="87"/>
      <c r="AQ1344" s="87"/>
      <c r="AR1344" s="87"/>
      <c r="AS1344" s="87"/>
      <c r="AT1344" s="87"/>
      <c r="AU1344" s="87"/>
    </row>
    <row r="1345" spans="3:64" x14ac:dyDescent="0.2">
      <c r="C1345" s="10"/>
      <c r="D1345" s="10"/>
      <c r="AA1345" s="87"/>
      <c r="AB1345" s="87"/>
      <c r="AC1345" s="87"/>
      <c r="AD1345" s="87"/>
      <c r="AE1345" s="87"/>
      <c r="AG1345" s="112"/>
      <c r="AN1345" s="87"/>
      <c r="AO1345" s="87"/>
      <c r="AP1345" s="87"/>
      <c r="AQ1345" s="87"/>
      <c r="AR1345" s="87"/>
      <c r="AS1345" s="87"/>
      <c r="AT1345" s="87"/>
      <c r="AU1345" s="87"/>
    </row>
    <row r="1346" spans="3:64" x14ac:dyDescent="0.2">
      <c r="C1346" s="10"/>
      <c r="D1346" s="10"/>
      <c r="AA1346" s="87"/>
      <c r="AB1346" s="87"/>
      <c r="AC1346" s="87"/>
      <c r="AD1346" s="87"/>
      <c r="AE1346" s="87"/>
      <c r="AG1346" s="112"/>
      <c r="AN1346" s="87"/>
      <c r="AO1346" s="87"/>
      <c r="AP1346" s="87"/>
      <c r="AQ1346" s="87"/>
      <c r="AR1346" s="87"/>
      <c r="AS1346" s="87"/>
      <c r="AT1346" s="87"/>
      <c r="AU1346" s="87"/>
    </row>
    <row r="1347" spans="3:64" x14ac:dyDescent="0.2">
      <c r="C1347" s="10"/>
      <c r="D1347" s="10"/>
      <c r="AA1347" s="87"/>
      <c r="AB1347" s="87"/>
      <c r="AC1347" s="87"/>
      <c r="AD1347" s="87"/>
      <c r="AE1347" s="87"/>
      <c r="AG1347" s="112"/>
      <c r="AN1347" s="87"/>
      <c r="AO1347" s="87"/>
      <c r="AP1347" s="87"/>
      <c r="AQ1347" s="87"/>
      <c r="AR1347" s="87"/>
      <c r="AS1347" s="87"/>
      <c r="AT1347" s="87"/>
      <c r="AU1347" s="87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87"/>
      <c r="BI1347" s="87"/>
      <c r="BJ1347" s="87"/>
      <c r="BK1347" s="87"/>
      <c r="BL1347" s="87"/>
    </row>
    <row r="1348" spans="3:64" x14ac:dyDescent="0.2">
      <c r="C1348" s="10"/>
      <c r="D1348" s="10"/>
      <c r="AA1348" s="87"/>
      <c r="AB1348" s="87"/>
      <c r="AC1348" s="87"/>
      <c r="AD1348" s="87"/>
      <c r="AE1348" s="87"/>
      <c r="AG1348" s="112"/>
      <c r="AN1348" s="87"/>
      <c r="AO1348" s="87"/>
      <c r="AP1348" s="87"/>
      <c r="AQ1348" s="87"/>
      <c r="AR1348" s="87"/>
      <c r="AS1348" s="87"/>
      <c r="AT1348" s="87"/>
      <c r="AU1348" s="87"/>
      <c r="AV1348" s="87"/>
      <c r="AX1348" s="87"/>
    </row>
    <row r="1349" spans="3:64" x14ac:dyDescent="0.2">
      <c r="C1349" s="10"/>
      <c r="D1349" s="10"/>
      <c r="AA1349" s="87"/>
      <c r="AB1349" s="87"/>
      <c r="AC1349" s="87"/>
      <c r="AD1349" s="87"/>
      <c r="AE1349" s="87"/>
      <c r="AG1349" s="112"/>
      <c r="AN1349" s="87"/>
      <c r="AO1349" s="87"/>
      <c r="AP1349" s="87"/>
      <c r="AQ1349" s="87"/>
      <c r="AR1349" s="87"/>
      <c r="AS1349" s="87"/>
      <c r="AT1349" s="87"/>
      <c r="AU1349" s="87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87"/>
      <c r="BI1349" s="87"/>
      <c r="BJ1349" s="87"/>
      <c r="BK1349" s="87"/>
      <c r="BL1349" s="87"/>
    </row>
    <row r="1350" spans="3:64" x14ac:dyDescent="0.2">
      <c r="C1350" s="10"/>
      <c r="D1350" s="10"/>
      <c r="AA1350" s="87"/>
      <c r="AB1350" s="87"/>
      <c r="AC1350" s="87"/>
      <c r="AD1350" s="87"/>
      <c r="AE1350" s="87"/>
      <c r="AG1350" s="112"/>
      <c r="AN1350" s="87"/>
      <c r="AO1350" s="87"/>
      <c r="AP1350" s="87"/>
      <c r="AQ1350" s="87"/>
      <c r="AR1350" s="87"/>
      <c r="AS1350" s="87"/>
      <c r="AT1350" s="87"/>
      <c r="AU1350" s="87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87"/>
      <c r="BI1350" s="87"/>
      <c r="BJ1350" s="87"/>
      <c r="BK1350" s="87"/>
      <c r="BL1350" s="87"/>
    </row>
    <row r="1351" spans="3:64" x14ac:dyDescent="0.2">
      <c r="C1351" s="10"/>
      <c r="D1351" s="10"/>
      <c r="AA1351" s="87"/>
      <c r="AB1351" s="87"/>
      <c r="AC1351" s="87"/>
      <c r="AD1351" s="87"/>
      <c r="AE1351" s="87"/>
      <c r="AG1351" s="112"/>
      <c r="AN1351" s="87"/>
      <c r="AO1351" s="87"/>
      <c r="AP1351" s="87"/>
      <c r="AQ1351" s="87"/>
      <c r="AR1351" s="87"/>
      <c r="AS1351" s="87"/>
      <c r="AT1351" s="87"/>
      <c r="AU1351" s="87"/>
    </row>
    <row r="1352" spans="3:64" x14ac:dyDescent="0.2">
      <c r="C1352" s="10"/>
      <c r="D1352" s="10"/>
      <c r="AA1352" s="87"/>
      <c r="AB1352" s="87"/>
      <c r="AC1352" s="87"/>
      <c r="AD1352" s="87"/>
      <c r="AE1352" s="87"/>
      <c r="AG1352" s="112"/>
      <c r="AN1352" s="87"/>
      <c r="AO1352" s="87"/>
      <c r="AP1352" s="87"/>
      <c r="AQ1352" s="87"/>
      <c r="AR1352" s="87"/>
      <c r="AS1352" s="87"/>
      <c r="AT1352" s="87"/>
      <c r="AU1352" s="87"/>
    </row>
    <row r="1353" spans="3:64" x14ac:dyDescent="0.2">
      <c r="C1353" s="10"/>
      <c r="D1353" s="10"/>
      <c r="AA1353" s="87"/>
      <c r="AB1353" s="87"/>
      <c r="AC1353" s="87"/>
      <c r="AD1353" s="87"/>
      <c r="AE1353" s="87"/>
      <c r="AG1353" s="112"/>
      <c r="AN1353" s="87"/>
      <c r="AO1353" s="87"/>
      <c r="AP1353" s="87"/>
      <c r="AQ1353" s="87"/>
      <c r="AR1353" s="87"/>
      <c r="AS1353" s="87"/>
      <c r="AT1353" s="87"/>
      <c r="AU1353" s="87"/>
    </row>
    <row r="1354" spans="3:64" x14ac:dyDescent="0.2">
      <c r="C1354" s="10"/>
      <c r="D1354" s="10"/>
      <c r="AA1354" s="87"/>
      <c r="AB1354" s="87"/>
      <c r="AC1354" s="87"/>
      <c r="AD1354" s="87"/>
      <c r="AE1354" s="87"/>
      <c r="AG1354" s="112"/>
      <c r="AN1354" s="87"/>
      <c r="AO1354" s="87"/>
      <c r="AP1354" s="87"/>
      <c r="AQ1354" s="87"/>
      <c r="AR1354" s="87"/>
      <c r="AS1354" s="87"/>
      <c r="AT1354" s="87"/>
      <c r="AU1354" s="87"/>
    </row>
    <row r="1355" spans="3:64" x14ac:dyDescent="0.2">
      <c r="C1355" s="10"/>
      <c r="D1355" s="10"/>
      <c r="AA1355" s="87"/>
      <c r="AB1355" s="87"/>
      <c r="AC1355" s="87"/>
      <c r="AD1355" s="87"/>
      <c r="AE1355" s="87"/>
      <c r="AG1355" s="112"/>
      <c r="AN1355" s="87"/>
      <c r="AO1355" s="87"/>
      <c r="AP1355" s="87"/>
      <c r="AQ1355" s="87"/>
      <c r="AR1355" s="87"/>
      <c r="AS1355" s="87"/>
      <c r="AT1355" s="87"/>
      <c r="AU1355" s="87"/>
    </row>
    <row r="1356" spans="3:64" x14ac:dyDescent="0.2">
      <c r="C1356" s="10"/>
      <c r="D1356" s="10"/>
      <c r="AA1356" s="87"/>
      <c r="AB1356" s="87"/>
      <c r="AC1356" s="87"/>
      <c r="AD1356" s="87"/>
      <c r="AE1356" s="87"/>
      <c r="AG1356" s="112"/>
      <c r="AN1356" s="87"/>
      <c r="AO1356" s="87"/>
      <c r="AP1356" s="87"/>
      <c r="AQ1356" s="87"/>
      <c r="AR1356" s="87"/>
      <c r="AS1356" s="87"/>
      <c r="AT1356" s="87"/>
      <c r="AU1356" s="87"/>
    </row>
    <row r="1357" spans="3:64" x14ac:dyDescent="0.2">
      <c r="C1357" s="10"/>
      <c r="D1357" s="10"/>
      <c r="AA1357" s="87"/>
      <c r="AB1357" s="87"/>
      <c r="AC1357" s="87"/>
      <c r="AD1357" s="87"/>
      <c r="AE1357" s="87"/>
      <c r="AG1357" s="112"/>
      <c r="AN1357" s="87"/>
      <c r="AO1357" s="87"/>
      <c r="AP1357" s="87"/>
      <c r="AQ1357" s="87"/>
      <c r="AR1357" s="87"/>
      <c r="AS1357" s="87"/>
      <c r="AT1357" s="87"/>
      <c r="AU1357" s="87"/>
    </row>
    <row r="1358" spans="3:64" x14ac:dyDescent="0.2">
      <c r="C1358" s="10"/>
      <c r="D1358" s="10"/>
      <c r="AA1358" s="87"/>
      <c r="AB1358" s="87"/>
      <c r="AC1358" s="87"/>
      <c r="AD1358" s="87"/>
      <c r="AE1358" s="87"/>
      <c r="AG1358" s="112"/>
      <c r="AN1358" s="87"/>
      <c r="AO1358" s="87"/>
      <c r="AP1358" s="87"/>
      <c r="AQ1358" s="87"/>
      <c r="AR1358" s="87"/>
      <c r="AS1358" s="87"/>
      <c r="AT1358" s="87"/>
      <c r="AU1358" s="87"/>
    </row>
    <row r="1359" spans="3:64" x14ac:dyDescent="0.2">
      <c r="C1359" s="10"/>
      <c r="D1359" s="10"/>
      <c r="AA1359" s="87"/>
      <c r="AB1359" s="87"/>
      <c r="AC1359" s="87"/>
      <c r="AD1359" s="87"/>
      <c r="AE1359" s="87"/>
      <c r="AG1359" s="112"/>
      <c r="AN1359" s="87"/>
      <c r="AO1359" s="87"/>
      <c r="AP1359" s="87"/>
      <c r="AQ1359" s="87"/>
      <c r="AR1359" s="87"/>
      <c r="AS1359" s="87"/>
      <c r="AT1359" s="87"/>
      <c r="AU1359" s="87"/>
    </row>
    <row r="1360" spans="3:64" x14ac:dyDescent="0.2">
      <c r="C1360" s="10"/>
      <c r="D1360" s="10"/>
      <c r="AA1360" s="87"/>
      <c r="AB1360" s="87"/>
      <c r="AC1360" s="87"/>
      <c r="AD1360" s="87"/>
      <c r="AE1360" s="87"/>
      <c r="AG1360" s="112"/>
      <c r="AN1360" s="87"/>
      <c r="AO1360" s="87"/>
      <c r="AP1360" s="87"/>
      <c r="AQ1360" s="87"/>
      <c r="AR1360" s="87"/>
      <c r="AS1360" s="87"/>
      <c r="AT1360" s="87"/>
      <c r="AU1360" s="87"/>
    </row>
    <row r="1361" spans="3:64" x14ac:dyDescent="0.2">
      <c r="C1361" s="10"/>
      <c r="D1361" s="10"/>
      <c r="AA1361" s="87"/>
      <c r="AB1361" s="87"/>
      <c r="AC1361" s="87"/>
      <c r="AD1361" s="87"/>
      <c r="AE1361" s="87"/>
      <c r="AG1361" s="112"/>
      <c r="AN1361" s="87"/>
      <c r="AO1361" s="87"/>
      <c r="AP1361" s="87"/>
      <c r="AQ1361" s="87"/>
      <c r="AR1361" s="87"/>
      <c r="AS1361" s="87"/>
      <c r="AT1361" s="87"/>
      <c r="AU1361" s="87"/>
    </row>
    <row r="1362" spans="3:64" x14ac:dyDescent="0.2">
      <c r="C1362" s="10"/>
      <c r="D1362" s="10"/>
      <c r="AA1362" s="87"/>
      <c r="AB1362" s="87"/>
      <c r="AC1362" s="87"/>
      <c r="AD1362" s="87"/>
      <c r="AE1362" s="87"/>
      <c r="AG1362" s="112"/>
      <c r="AN1362" s="87"/>
      <c r="AO1362" s="87"/>
      <c r="AP1362" s="87"/>
      <c r="AQ1362" s="87"/>
      <c r="AR1362" s="87"/>
      <c r="AS1362" s="87"/>
      <c r="AT1362" s="87"/>
      <c r="AU1362" s="87"/>
    </row>
    <row r="1363" spans="3:64" x14ac:dyDescent="0.2">
      <c r="C1363" s="10"/>
      <c r="D1363" s="10"/>
      <c r="AA1363" s="87"/>
      <c r="AB1363" s="87"/>
      <c r="AC1363" s="87"/>
      <c r="AD1363" s="87"/>
      <c r="AE1363" s="87"/>
      <c r="AG1363" s="112"/>
      <c r="AN1363" s="87"/>
      <c r="AO1363" s="87"/>
      <c r="AP1363" s="87"/>
      <c r="AQ1363" s="87"/>
      <c r="AR1363" s="87"/>
      <c r="AS1363" s="87"/>
      <c r="AT1363" s="87"/>
      <c r="AU1363" s="87"/>
    </row>
    <row r="1364" spans="3:64" x14ac:dyDescent="0.2">
      <c r="C1364" s="10"/>
      <c r="D1364" s="10"/>
      <c r="AA1364" s="87"/>
      <c r="AB1364" s="87"/>
      <c r="AC1364" s="87"/>
      <c r="AD1364" s="87"/>
      <c r="AE1364" s="87"/>
      <c r="AG1364" s="112"/>
      <c r="AN1364" s="87"/>
      <c r="AO1364" s="87"/>
      <c r="AP1364" s="87"/>
      <c r="AQ1364" s="87"/>
      <c r="AR1364" s="87"/>
      <c r="AS1364" s="87"/>
      <c r="AT1364" s="87"/>
      <c r="AU1364" s="87"/>
    </row>
    <row r="1365" spans="3:64" x14ac:dyDescent="0.2">
      <c r="C1365" s="10"/>
      <c r="D1365" s="10"/>
      <c r="AA1365" s="87"/>
      <c r="AB1365" s="87"/>
      <c r="AC1365" s="87"/>
      <c r="AD1365" s="87"/>
      <c r="AE1365" s="87"/>
      <c r="AG1365" s="112"/>
      <c r="AN1365" s="87"/>
      <c r="AO1365" s="87"/>
      <c r="AP1365" s="87"/>
      <c r="AQ1365" s="87"/>
      <c r="AR1365" s="87"/>
      <c r="AS1365" s="87"/>
      <c r="AT1365" s="87"/>
      <c r="AU1365" s="87"/>
    </row>
    <row r="1366" spans="3:64" x14ac:dyDescent="0.2">
      <c r="C1366" s="10"/>
      <c r="D1366" s="10"/>
      <c r="AA1366" s="87"/>
      <c r="AB1366" s="87"/>
      <c r="AC1366" s="87"/>
      <c r="AD1366" s="87"/>
      <c r="AE1366" s="87"/>
      <c r="AG1366" s="112"/>
      <c r="AN1366" s="87"/>
      <c r="AO1366" s="87"/>
      <c r="AP1366" s="87"/>
      <c r="AQ1366" s="87"/>
      <c r="AR1366" s="87"/>
      <c r="AS1366" s="87"/>
      <c r="AT1366" s="87"/>
      <c r="AU1366" s="87"/>
    </row>
    <row r="1367" spans="3:64" x14ac:dyDescent="0.2">
      <c r="C1367" s="10"/>
      <c r="D1367" s="10"/>
      <c r="AA1367" s="87"/>
      <c r="AB1367" s="87"/>
      <c r="AC1367" s="87"/>
      <c r="AD1367" s="87"/>
      <c r="AE1367" s="87"/>
      <c r="AG1367" s="112"/>
      <c r="AN1367" s="87"/>
      <c r="AO1367" s="87"/>
      <c r="AP1367" s="87"/>
      <c r="AQ1367" s="87"/>
      <c r="AR1367" s="87"/>
      <c r="AS1367" s="87"/>
      <c r="AT1367" s="87"/>
      <c r="AU1367" s="87"/>
    </row>
    <row r="1368" spans="3:64" x14ac:dyDescent="0.2">
      <c r="C1368" s="10"/>
      <c r="D1368" s="10"/>
      <c r="AA1368" s="87"/>
      <c r="AB1368" s="87"/>
      <c r="AC1368" s="87"/>
      <c r="AD1368" s="87"/>
      <c r="AE1368" s="87"/>
      <c r="AG1368" s="112"/>
      <c r="AN1368" s="87"/>
      <c r="AO1368" s="87"/>
      <c r="AP1368" s="87"/>
      <c r="AQ1368" s="87"/>
      <c r="AR1368" s="87"/>
      <c r="AS1368" s="87"/>
      <c r="AT1368" s="87"/>
      <c r="AU1368" s="87"/>
      <c r="AV1368" s="87"/>
      <c r="AX1368" s="87"/>
      <c r="AY1368" s="87"/>
      <c r="AZ1368" s="87"/>
      <c r="BA1368" s="87"/>
      <c r="BB1368" s="87"/>
      <c r="BC1368" s="87"/>
      <c r="BD1368" s="87"/>
      <c r="BE1368" s="87"/>
      <c r="BF1368" s="87"/>
      <c r="BG1368" s="87"/>
      <c r="BH1368" s="87"/>
      <c r="BI1368" s="87"/>
      <c r="BJ1368" s="87"/>
      <c r="BK1368" s="87"/>
      <c r="BL1368" s="87"/>
    </row>
    <row r="1369" spans="3:64" x14ac:dyDescent="0.2">
      <c r="C1369" s="10"/>
      <c r="D1369" s="10"/>
      <c r="AA1369" s="87"/>
      <c r="AB1369" s="87"/>
      <c r="AC1369" s="87"/>
      <c r="AD1369" s="87"/>
      <c r="AE1369" s="87"/>
      <c r="AG1369" s="112"/>
      <c r="AN1369" s="87"/>
      <c r="AO1369" s="87"/>
      <c r="AP1369" s="87"/>
      <c r="AQ1369" s="87"/>
      <c r="AR1369" s="87"/>
      <c r="AS1369" s="87"/>
      <c r="AT1369" s="87"/>
      <c r="AU1369" s="87"/>
    </row>
    <row r="1370" spans="3:64" x14ac:dyDescent="0.2">
      <c r="C1370" s="10"/>
      <c r="D1370" s="10"/>
      <c r="AA1370" s="87"/>
      <c r="AB1370" s="87"/>
      <c r="AC1370" s="87"/>
      <c r="AD1370" s="87"/>
      <c r="AE1370" s="87"/>
      <c r="AG1370" s="112"/>
      <c r="AN1370" s="87"/>
      <c r="AO1370" s="87"/>
      <c r="AP1370" s="87"/>
      <c r="AQ1370" s="87"/>
      <c r="AR1370" s="87"/>
      <c r="AS1370" s="87"/>
      <c r="AT1370" s="87"/>
      <c r="AU1370" s="87"/>
    </row>
    <row r="1371" spans="3:64" x14ac:dyDescent="0.2">
      <c r="C1371" s="10"/>
      <c r="D1371" s="10"/>
      <c r="AA1371" s="87"/>
      <c r="AB1371" s="87"/>
      <c r="AC1371" s="87"/>
      <c r="AD1371" s="87"/>
      <c r="AE1371" s="87"/>
      <c r="AG1371" s="112"/>
      <c r="AN1371" s="87"/>
      <c r="AO1371" s="87"/>
      <c r="AP1371" s="87"/>
      <c r="AQ1371" s="87"/>
      <c r="AR1371" s="87"/>
      <c r="AS1371" s="87"/>
      <c r="AT1371" s="87"/>
      <c r="AU1371" s="87"/>
    </row>
    <row r="1372" spans="3:64" x14ac:dyDescent="0.2">
      <c r="C1372" s="10"/>
      <c r="D1372" s="10"/>
      <c r="AA1372" s="87"/>
      <c r="AB1372" s="87"/>
      <c r="AC1372" s="87"/>
      <c r="AD1372" s="87"/>
      <c r="AE1372" s="87"/>
      <c r="AG1372" s="112"/>
      <c r="AN1372" s="87"/>
      <c r="AO1372" s="87"/>
      <c r="AP1372" s="87"/>
      <c r="AQ1372" s="87"/>
      <c r="AR1372" s="87"/>
      <c r="AS1372" s="87"/>
      <c r="AT1372" s="87"/>
      <c r="AU1372" s="87"/>
      <c r="AV1372" s="87"/>
      <c r="AX1372" s="87"/>
    </row>
    <row r="1373" spans="3:64" x14ac:dyDescent="0.2">
      <c r="C1373" s="10"/>
      <c r="D1373" s="10"/>
      <c r="AA1373" s="87"/>
      <c r="AB1373" s="87"/>
      <c r="AC1373" s="87"/>
      <c r="AD1373" s="87"/>
      <c r="AE1373" s="87"/>
      <c r="AG1373" s="112"/>
      <c r="AN1373" s="87"/>
      <c r="AO1373" s="87"/>
      <c r="AP1373" s="87"/>
      <c r="AQ1373" s="87"/>
      <c r="AR1373" s="87"/>
      <c r="AS1373" s="87"/>
      <c r="AT1373" s="87"/>
      <c r="AU1373" s="87"/>
    </row>
    <row r="1374" spans="3:64" x14ac:dyDescent="0.2">
      <c r="C1374" s="10"/>
      <c r="D1374" s="10"/>
      <c r="AA1374" s="87"/>
      <c r="AB1374" s="87"/>
      <c r="AC1374" s="87"/>
      <c r="AD1374" s="87"/>
      <c r="AE1374" s="87"/>
      <c r="AG1374" s="112"/>
      <c r="AN1374" s="87"/>
      <c r="AO1374" s="87"/>
      <c r="AP1374" s="87"/>
      <c r="AQ1374" s="87"/>
      <c r="AR1374" s="87"/>
      <c r="AS1374" s="87"/>
      <c r="AT1374" s="87"/>
      <c r="AU1374" s="87"/>
      <c r="AV1374" s="87"/>
      <c r="AX1374" s="87"/>
      <c r="AY1374" s="87"/>
      <c r="AZ1374" s="87"/>
      <c r="BA1374" s="87"/>
      <c r="BB1374" s="87"/>
      <c r="BC1374" s="87"/>
      <c r="BD1374" s="87"/>
      <c r="BE1374" s="87"/>
      <c r="BF1374" s="87"/>
      <c r="BG1374" s="87"/>
      <c r="BH1374" s="87"/>
      <c r="BI1374" s="87"/>
      <c r="BJ1374" s="87"/>
      <c r="BK1374" s="87"/>
      <c r="BL1374" s="87"/>
    </row>
    <row r="1375" spans="3:64" x14ac:dyDescent="0.2">
      <c r="C1375" s="10"/>
      <c r="D1375" s="10"/>
      <c r="AA1375" s="87"/>
      <c r="AB1375" s="87"/>
      <c r="AC1375" s="87"/>
      <c r="AD1375" s="87"/>
      <c r="AE1375" s="87"/>
      <c r="AG1375" s="112"/>
      <c r="AN1375" s="87"/>
      <c r="AO1375" s="87"/>
      <c r="AP1375" s="87"/>
      <c r="AQ1375" s="87"/>
      <c r="AR1375" s="87"/>
      <c r="AS1375" s="87"/>
      <c r="AT1375" s="87"/>
      <c r="AU1375" s="87"/>
    </row>
    <row r="1376" spans="3:64" x14ac:dyDescent="0.2">
      <c r="C1376" s="10"/>
      <c r="D1376" s="10"/>
      <c r="AA1376" s="87"/>
      <c r="AB1376" s="87"/>
      <c r="AC1376" s="87"/>
      <c r="AD1376" s="87"/>
      <c r="AE1376" s="87"/>
      <c r="AG1376" s="112"/>
      <c r="AN1376" s="87"/>
      <c r="AO1376" s="87"/>
      <c r="AP1376" s="87"/>
      <c r="AQ1376" s="87"/>
      <c r="AR1376" s="87"/>
      <c r="AS1376" s="87"/>
      <c r="AT1376" s="87"/>
      <c r="AU1376" s="87"/>
    </row>
    <row r="1377" spans="3:64" x14ac:dyDescent="0.2">
      <c r="C1377" s="10"/>
      <c r="D1377" s="10"/>
      <c r="AA1377" s="87"/>
      <c r="AB1377" s="87"/>
      <c r="AC1377" s="87"/>
      <c r="AD1377" s="87"/>
      <c r="AE1377" s="87"/>
      <c r="AG1377" s="112"/>
      <c r="AN1377" s="87"/>
      <c r="AO1377" s="87"/>
      <c r="AP1377" s="87"/>
      <c r="AQ1377" s="87"/>
      <c r="AR1377" s="87"/>
      <c r="AS1377" s="87"/>
      <c r="AT1377" s="87"/>
      <c r="AU1377" s="87"/>
      <c r="AV1377" s="87"/>
    </row>
    <row r="1378" spans="3:64" x14ac:dyDescent="0.2">
      <c r="C1378" s="10"/>
      <c r="D1378" s="10"/>
      <c r="AA1378" s="87"/>
      <c r="AB1378" s="87"/>
      <c r="AC1378" s="87"/>
      <c r="AD1378" s="87"/>
      <c r="AE1378" s="87"/>
      <c r="AG1378" s="112"/>
      <c r="AN1378" s="87"/>
      <c r="AO1378" s="87"/>
      <c r="AP1378" s="87"/>
      <c r="AQ1378" s="87"/>
      <c r="AR1378" s="87"/>
      <c r="AS1378" s="87"/>
      <c r="AT1378" s="87"/>
      <c r="AU1378" s="87"/>
      <c r="AV1378" s="87"/>
    </row>
    <row r="1379" spans="3:64" x14ac:dyDescent="0.2">
      <c r="C1379" s="10"/>
      <c r="D1379" s="10"/>
      <c r="AA1379" s="87"/>
      <c r="AB1379" s="87"/>
      <c r="AC1379" s="87"/>
      <c r="AD1379" s="87"/>
      <c r="AE1379" s="87"/>
      <c r="AG1379" s="112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87"/>
      <c r="BI1379" s="87"/>
      <c r="BJ1379" s="87"/>
      <c r="BK1379" s="87"/>
      <c r="BL1379" s="87"/>
    </row>
    <row r="1380" spans="3:64" x14ac:dyDescent="0.2">
      <c r="C1380" s="10"/>
      <c r="D1380" s="10"/>
      <c r="AA1380" s="87"/>
      <c r="AB1380" s="87"/>
      <c r="AC1380" s="87"/>
      <c r="AD1380" s="87"/>
      <c r="AE1380" s="87"/>
      <c r="AG1380" s="112"/>
      <c r="AN1380" s="87"/>
      <c r="AO1380" s="87"/>
      <c r="AP1380" s="87"/>
      <c r="AQ1380" s="87"/>
      <c r="AR1380" s="87"/>
      <c r="AS1380" s="87"/>
      <c r="AT1380" s="87"/>
      <c r="AU1380" s="87"/>
    </row>
    <row r="1381" spans="3:64" x14ac:dyDescent="0.2">
      <c r="C1381" s="10"/>
      <c r="D1381" s="10"/>
      <c r="AA1381" s="87"/>
      <c r="AB1381" s="87"/>
      <c r="AC1381" s="87"/>
      <c r="AD1381" s="87"/>
      <c r="AE1381" s="87"/>
      <c r="AG1381" s="112"/>
      <c r="AN1381" s="87"/>
      <c r="AO1381" s="87"/>
      <c r="AP1381" s="87"/>
      <c r="AQ1381" s="87"/>
      <c r="AR1381" s="87"/>
      <c r="AS1381" s="87"/>
      <c r="AT1381" s="87"/>
      <c r="AU1381" s="87"/>
    </row>
    <row r="1382" spans="3:64" x14ac:dyDescent="0.2">
      <c r="C1382" s="10"/>
      <c r="D1382" s="10"/>
      <c r="AA1382" s="87"/>
      <c r="AB1382" s="87"/>
      <c r="AC1382" s="87"/>
      <c r="AD1382" s="87"/>
      <c r="AE1382" s="87"/>
      <c r="AG1382" s="112"/>
      <c r="AN1382" s="87"/>
      <c r="AO1382" s="87"/>
      <c r="AP1382" s="87"/>
      <c r="AQ1382" s="87"/>
      <c r="AR1382" s="87"/>
      <c r="AS1382" s="87"/>
      <c r="AT1382" s="87"/>
      <c r="AU1382" s="87"/>
      <c r="AV1382" s="87"/>
      <c r="AX1382" s="87"/>
      <c r="AY1382" s="87"/>
      <c r="AZ1382" s="87"/>
      <c r="BA1382" s="87"/>
      <c r="BB1382" s="87"/>
      <c r="BC1382" s="87"/>
      <c r="BD1382" s="87"/>
      <c r="BE1382" s="87"/>
      <c r="BF1382" s="87"/>
      <c r="BG1382" s="87"/>
      <c r="BH1382" s="87"/>
      <c r="BI1382" s="87"/>
      <c r="BJ1382" s="87"/>
      <c r="BK1382" s="87"/>
      <c r="BL1382" s="87"/>
    </row>
    <row r="1383" spans="3:64" x14ac:dyDescent="0.2">
      <c r="C1383" s="10"/>
      <c r="D1383" s="10"/>
      <c r="AA1383" s="87"/>
      <c r="AB1383" s="87"/>
      <c r="AC1383" s="87"/>
      <c r="AD1383" s="87"/>
      <c r="AE1383" s="87"/>
      <c r="AG1383" s="112"/>
      <c r="AN1383" s="87"/>
      <c r="AO1383" s="87"/>
      <c r="AP1383" s="87"/>
      <c r="AQ1383" s="87"/>
      <c r="AR1383" s="87"/>
      <c r="AS1383" s="87"/>
      <c r="AT1383" s="87"/>
      <c r="AU1383" s="87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87"/>
      <c r="BG1383" s="87"/>
      <c r="BH1383" s="87"/>
      <c r="BI1383" s="87"/>
      <c r="BJ1383" s="87"/>
      <c r="BK1383" s="87"/>
      <c r="BL1383" s="87"/>
    </row>
    <row r="1384" spans="3:64" x14ac:dyDescent="0.2">
      <c r="C1384" s="10"/>
      <c r="D1384" s="10"/>
      <c r="AA1384" s="87"/>
      <c r="AB1384" s="87"/>
      <c r="AC1384" s="87"/>
      <c r="AD1384" s="87"/>
      <c r="AE1384" s="87"/>
      <c r="AG1384" s="112"/>
      <c r="AN1384" s="87"/>
      <c r="AO1384" s="87"/>
      <c r="AP1384" s="87"/>
      <c r="AQ1384" s="87"/>
      <c r="AR1384" s="87"/>
      <c r="AS1384" s="87"/>
      <c r="AT1384" s="87"/>
      <c r="AU1384" s="87"/>
    </row>
    <row r="1385" spans="3:64" x14ac:dyDescent="0.2">
      <c r="C1385" s="10"/>
      <c r="D1385" s="10"/>
      <c r="AA1385" s="87"/>
      <c r="AB1385" s="87"/>
      <c r="AC1385" s="87"/>
      <c r="AD1385" s="87"/>
      <c r="AE1385" s="87"/>
      <c r="AG1385" s="112"/>
      <c r="AN1385" s="87"/>
      <c r="AO1385" s="87"/>
      <c r="AP1385" s="87"/>
      <c r="AQ1385" s="87"/>
      <c r="AR1385" s="87"/>
      <c r="AS1385" s="87"/>
      <c r="AT1385" s="87"/>
      <c r="AU1385" s="87"/>
    </row>
    <row r="1386" spans="3:64" x14ac:dyDescent="0.2">
      <c r="C1386" s="10"/>
      <c r="D1386" s="10"/>
      <c r="AA1386" s="87"/>
      <c r="AB1386" s="87"/>
      <c r="AC1386" s="87"/>
      <c r="AD1386" s="87"/>
      <c r="AE1386" s="87"/>
      <c r="AG1386" s="112"/>
      <c r="AN1386" s="87"/>
      <c r="AO1386" s="87"/>
      <c r="AP1386" s="87"/>
      <c r="AQ1386" s="87"/>
      <c r="AR1386" s="87"/>
      <c r="AS1386" s="87"/>
      <c r="AT1386" s="87"/>
      <c r="AU1386" s="87"/>
    </row>
    <row r="1387" spans="3:64" x14ac:dyDescent="0.2">
      <c r="C1387" s="10"/>
      <c r="D1387" s="10"/>
      <c r="AA1387" s="87"/>
      <c r="AB1387" s="87"/>
      <c r="AC1387" s="87"/>
      <c r="AD1387" s="87"/>
      <c r="AE1387" s="87"/>
      <c r="AG1387" s="112"/>
      <c r="AN1387" s="87"/>
      <c r="AO1387" s="87"/>
      <c r="AP1387" s="87"/>
      <c r="AQ1387" s="87"/>
      <c r="AR1387" s="87"/>
      <c r="AS1387" s="87"/>
      <c r="AT1387" s="87"/>
      <c r="AU1387" s="87"/>
    </row>
    <row r="1388" spans="3:64" x14ac:dyDescent="0.2">
      <c r="C1388" s="10"/>
      <c r="D1388" s="10"/>
      <c r="AA1388" s="87"/>
      <c r="AB1388" s="87"/>
      <c r="AC1388" s="87"/>
      <c r="AD1388" s="87"/>
      <c r="AE1388" s="87"/>
      <c r="AG1388" s="112"/>
      <c r="AN1388" s="87"/>
      <c r="AO1388" s="87"/>
      <c r="AP1388" s="87"/>
      <c r="AQ1388" s="87"/>
      <c r="AR1388" s="87"/>
      <c r="AS1388" s="87"/>
      <c r="AT1388" s="87"/>
      <c r="AU1388" s="87"/>
      <c r="AV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87"/>
      <c r="BI1388" s="87"/>
      <c r="BJ1388" s="87"/>
      <c r="BK1388" s="87"/>
      <c r="BL1388" s="87"/>
    </row>
    <row r="1389" spans="3:64" x14ac:dyDescent="0.2">
      <c r="C1389" s="10"/>
      <c r="D1389" s="10"/>
      <c r="AA1389" s="87"/>
      <c r="AB1389" s="87"/>
      <c r="AC1389" s="87"/>
      <c r="AD1389" s="87"/>
      <c r="AE1389" s="87"/>
      <c r="AG1389" s="112"/>
      <c r="AN1389" s="87"/>
      <c r="AO1389" s="87"/>
      <c r="AP1389" s="87"/>
      <c r="AQ1389" s="87"/>
      <c r="AR1389" s="87"/>
      <c r="AS1389" s="87"/>
      <c r="AT1389" s="87"/>
      <c r="AU1389" s="87"/>
      <c r="AV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87"/>
      <c r="BI1389" s="87"/>
      <c r="BJ1389" s="87"/>
      <c r="BK1389" s="87"/>
      <c r="BL1389" s="87"/>
    </row>
    <row r="1390" spans="3:64" x14ac:dyDescent="0.2">
      <c r="C1390" s="10"/>
      <c r="D1390" s="10"/>
      <c r="AA1390" s="87"/>
      <c r="AB1390" s="87"/>
      <c r="AC1390" s="87"/>
      <c r="AD1390" s="87"/>
      <c r="AE1390" s="87"/>
      <c r="AG1390" s="112"/>
      <c r="AN1390" s="87"/>
      <c r="AO1390" s="87"/>
      <c r="AP1390" s="87"/>
      <c r="AQ1390" s="87"/>
      <c r="AR1390" s="87"/>
      <c r="AS1390" s="87"/>
      <c r="AT1390" s="87"/>
      <c r="AU1390" s="87"/>
    </row>
    <row r="1391" spans="3:64" x14ac:dyDescent="0.2">
      <c r="C1391" s="10"/>
      <c r="D1391" s="10"/>
      <c r="AA1391" s="87"/>
      <c r="AB1391" s="87"/>
      <c r="AC1391" s="87"/>
      <c r="AD1391" s="87"/>
      <c r="AE1391" s="87"/>
      <c r="AG1391" s="112"/>
      <c r="AN1391" s="87"/>
      <c r="AO1391" s="87"/>
      <c r="AP1391" s="87"/>
      <c r="AQ1391" s="87"/>
      <c r="AR1391" s="87"/>
      <c r="AS1391" s="87"/>
      <c r="AT1391" s="87"/>
      <c r="AU1391" s="87"/>
    </row>
    <row r="1392" spans="3:64" x14ac:dyDescent="0.2">
      <c r="C1392" s="10"/>
      <c r="D1392" s="10"/>
      <c r="AA1392" s="87"/>
      <c r="AB1392" s="87"/>
      <c r="AC1392" s="87"/>
      <c r="AD1392" s="87"/>
      <c r="AE1392" s="87"/>
      <c r="AG1392" s="112"/>
      <c r="AN1392" s="87"/>
      <c r="AO1392" s="87"/>
      <c r="AP1392" s="87"/>
      <c r="AQ1392" s="87"/>
      <c r="AR1392" s="87"/>
      <c r="AS1392" s="87"/>
      <c r="AT1392" s="87"/>
      <c r="AU1392" s="87"/>
    </row>
    <row r="1393" spans="3:64" x14ac:dyDescent="0.2">
      <c r="C1393" s="10"/>
      <c r="D1393" s="10"/>
      <c r="AA1393" s="87"/>
      <c r="AB1393" s="87"/>
      <c r="AC1393" s="87"/>
      <c r="AD1393" s="87"/>
      <c r="AE1393" s="87"/>
      <c r="AG1393" s="112"/>
      <c r="AN1393" s="87"/>
      <c r="AO1393" s="87"/>
      <c r="AP1393" s="87"/>
      <c r="AQ1393" s="87"/>
      <c r="AR1393" s="87"/>
      <c r="AS1393" s="87"/>
      <c r="AT1393" s="87"/>
      <c r="AU1393" s="87"/>
    </row>
    <row r="1394" spans="3:64" x14ac:dyDescent="0.2">
      <c r="C1394" s="10"/>
      <c r="D1394" s="10"/>
      <c r="AA1394" s="87"/>
      <c r="AB1394" s="87"/>
      <c r="AC1394" s="87"/>
      <c r="AD1394" s="87"/>
      <c r="AE1394" s="87"/>
      <c r="AG1394" s="112"/>
      <c r="AN1394" s="87"/>
      <c r="AO1394" s="87"/>
      <c r="AP1394" s="87"/>
      <c r="AQ1394" s="87"/>
      <c r="AR1394" s="87"/>
      <c r="AS1394" s="87"/>
      <c r="AT1394" s="87"/>
      <c r="AU1394" s="87"/>
    </row>
    <row r="1395" spans="3:64" x14ac:dyDescent="0.2">
      <c r="C1395" s="10"/>
      <c r="D1395" s="10"/>
      <c r="AA1395" s="87"/>
      <c r="AB1395" s="87"/>
      <c r="AC1395" s="87"/>
      <c r="AD1395" s="87"/>
      <c r="AE1395" s="87"/>
      <c r="AG1395" s="112"/>
      <c r="AN1395" s="87"/>
      <c r="AO1395" s="87"/>
      <c r="AP1395" s="87"/>
      <c r="AQ1395" s="87"/>
      <c r="AR1395" s="87"/>
      <c r="AS1395" s="87"/>
      <c r="AT1395" s="87"/>
      <c r="AU1395" s="87"/>
    </row>
    <row r="1396" spans="3:64" x14ac:dyDescent="0.2">
      <c r="C1396" s="10"/>
      <c r="D1396" s="10"/>
      <c r="AA1396" s="87"/>
      <c r="AB1396" s="87"/>
      <c r="AC1396" s="87"/>
      <c r="AD1396" s="87"/>
      <c r="AE1396" s="87"/>
      <c r="AG1396" s="112"/>
      <c r="AN1396" s="87"/>
      <c r="AO1396" s="87"/>
      <c r="AP1396" s="87"/>
      <c r="AQ1396" s="87"/>
      <c r="AR1396" s="87"/>
      <c r="AS1396" s="87"/>
      <c r="AT1396" s="87"/>
      <c r="AU1396" s="87"/>
    </row>
    <row r="1397" spans="3:64" x14ac:dyDescent="0.2">
      <c r="C1397" s="10"/>
      <c r="D1397" s="10"/>
      <c r="AA1397" s="87"/>
      <c r="AB1397" s="87"/>
      <c r="AC1397" s="87"/>
      <c r="AD1397" s="87"/>
      <c r="AE1397" s="87"/>
      <c r="AG1397" s="112"/>
      <c r="AN1397" s="87"/>
      <c r="AO1397" s="87"/>
      <c r="AP1397" s="87"/>
      <c r="AQ1397" s="87"/>
      <c r="AR1397" s="87"/>
      <c r="AS1397" s="87"/>
      <c r="AT1397" s="87"/>
      <c r="AU1397" s="87"/>
      <c r="AV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87"/>
      <c r="BI1397" s="87"/>
      <c r="BJ1397" s="87"/>
      <c r="BK1397" s="87"/>
      <c r="BL1397" s="87"/>
    </row>
    <row r="1398" spans="3:64" x14ac:dyDescent="0.2">
      <c r="C1398" s="10"/>
      <c r="D1398" s="10"/>
      <c r="AA1398" s="87"/>
      <c r="AB1398" s="87"/>
      <c r="AC1398" s="87"/>
      <c r="AD1398" s="87"/>
      <c r="AE1398" s="87"/>
      <c r="AG1398" s="112"/>
      <c r="AN1398" s="87"/>
      <c r="AO1398" s="87"/>
      <c r="AP1398" s="87"/>
      <c r="AQ1398" s="87"/>
      <c r="AR1398" s="87"/>
      <c r="AS1398" s="87"/>
      <c r="AT1398" s="87"/>
      <c r="AU1398" s="87"/>
    </row>
    <row r="1399" spans="3:64" x14ac:dyDescent="0.2">
      <c r="C1399" s="10"/>
      <c r="D1399" s="10"/>
      <c r="AA1399" s="87"/>
      <c r="AB1399" s="87"/>
      <c r="AC1399" s="87"/>
      <c r="AD1399" s="87"/>
      <c r="AE1399" s="87"/>
      <c r="AG1399" s="112"/>
      <c r="AN1399" s="87"/>
      <c r="AO1399" s="87"/>
      <c r="AP1399" s="87"/>
      <c r="AQ1399" s="87"/>
      <c r="AR1399" s="87"/>
      <c r="AS1399" s="87"/>
      <c r="AT1399" s="87"/>
      <c r="AU1399" s="87"/>
    </row>
    <row r="1400" spans="3:64" x14ac:dyDescent="0.2">
      <c r="C1400" s="10"/>
      <c r="D1400" s="10"/>
      <c r="AA1400" s="87"/>
      <c r="AB1400" s="87"/>
      <c r="AC1400" s="87"/>
      <c r="AD1400" s="87"/>
      <c r="AE1400" s="87"/>
      <c r="AG1400" s="112"/>
      <c r="AN1400" s="87"/>
      <c r="AO1400" s="87"/>
      <c r="AP1400" s="87"/>
      <c r="AQ1400" s="87"/>
      <c r="AR1400" s="87"/>
      <c r="AS1400" s="87"/>
      <c r="AT1400" s="87"/>
      <c r="AU1400" s="87"/>
    </row>
    <row r="1401" spans="3:64" x14ac:dyDescent="0.2">
      <c r="C1401" s="10"/>
      <c r="D1401" s="10"/>
      <c r="AA1401" s="87"/>
      <c r="AB1401" s="87"/>
      <c r="AC1401" s="87"/>
      <c r="AD1401" s="87"/>
      <c r="AE1401" s="87"/>
      <c r="AG1401" s="112"/>
      <c r="AN1401" s="87"/>
      <c r="AO1401" s="87"/>
      <c r="AP1401" s="87"/>
      <c r="AQ1401" s="87"/>
      <c r="AR1401" s="87"/>
      <c r="AS1401" s="87"/>
      <c r="AT1401" s="87"/>
      <c r="AU1401" s="87"/>
    </row>
    <row r="1402" spans="3:64" x14ac:dyDescent="0.2">
      <c r="C1402" s="10"/>
      <c r="D1402" s="10"/>
      <c r="AA1402" s="87"/>
      <c r="AB1402" s="87"/>
      <c r="AC1402" s="87"/>
      <c r="AD1402" s="87"/>
      <c r="AE1402" s="87"/>
      <c r="AG1402" s="112"/>
      <c r="AN1402" s="87"/>
      <c r="AO1402" s="87"/>
      <c r="AP1402" s="87"/>
      <c r="AQ1402" s="87"/>
      <c r="AR1402" s="87"/>
      <c r="AS1402" s="87"/>
      <c r="AT1402" s="87"/>
      <c r="AU1402" s="87"/>
    </row>
    <row r="1403" spans="3:64" x14ac:dyDescent="0.2">
      <c r="C1403" s="10"/>
      <c r="D1403" s="10"/>
      <c r="AA1403" s="87"/>
      <c r="AB1403" s="87"/>
      <c r="AC1403" s="87"/>
      <c r="AD1403" s="87"/>
      <c r="AE1403" s="87"/>
      <c r="AG1403" s="112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87"/>
      <c r="BI1403" s="87"/>
      <c r="BJ1403" s="87"/>
      <c r="BK1403" s="87"/>
      <c r="BL1403" s="87"/>
    </row>
    <row r="1404" spans="3:64" x14ac:dyDescent="0.2">
      <c r="C1404" s="10"/>
      <c r="D1404" s="10"/>
      <c r="AA1404" s="87"/>
      <c r="AB1404" s="87"/>
      <c r="AC1404" s="87"/>
      <c r="AD1404" s="87"/>
      <c r="AE1404" s="87"/>
      <c r="AG1404" s="112"/>
      <c r="AN1404" s="87"/>
      <c r="AO1404" s="87"/>
      <c r="AP1404" s="87"/>
      <c r="AQ1404" s="87"/>
      <c r="AR1404" s="87"/>
      <c r="AS1404" s="87"/>
      <c r="AT1404" s="87"/>
      <c r="AU1404" s="87"/>
    </row>
    <row r="1405" spans="3:64" x14ac:dyDescent="0.2">
      <c r="C1405" s="10"/>
      <c r="D1405" s="10"/>
      <c r="AA1405" s="87"/>
      <c r="AB1405" s="87"/>
      <c r="AC1405" s="87"/>
      <c r="AD1405" s="87"/>
      <c r="AE1405" s="87"/>
      <c r="AG1405" s="112"/>
      <c r="AN1405" s="87"/>
      <c r="AO1405" s="87"/>
      <c r="AP1405" s="87"/>
      <c r="AQ1405" s="87"/>
      <c r="AR1405" s="87"/>
      <c r="AS1405" s="87"/>
      <c r="AT1405" s="87"/>
      <c r="AU1405" s="87"/>
    </row>
    <row r="1406" spans="3:64" x14ac:dyDescent="0.2">
      <c r="C1406" s="10"/>
      <c r="D1406" s="10"/>
      <c r="AA1406" s="87"/>
      <c r="AB1406" s="87"/>
      <c r="AC1406" s="87"/>
      <c r="AD1406" s="87"/>
      <c r="AE1406" s="87"/>
      <c r="AG1406" s="112"/>
      <c r="AN1406" s="87"/>
      <c r="AO1406" s="87"/>
      <c r="AP1406" s="87"/>
      <c r="AQ1406" s="87"/>
      <c r="AR1406" s="87"/>
      <c r="AS1406" s="87"/>
      <c r="AT1406" s="87"/>
      <c r="AU1406" s="87"/>
    </row>
    <row r="1407" spans="3:64" x14ac:dyDescent="0.2">
      <c r="C1407" s="10"/>
      <c r="D1407" s="10"/>
      <c r="AA1407" s="87"/>
      <c r="AB1407" s="87"/>
      <c r="AC1407" s="87"/>
      <c r="AD1407" s="87"/>
      <c r="AE1407" s="87"/>
      <c r="AG1407" s="112"/>
      <c r="AN1407" s="87"/>
      <c r="AO1407" s="87"/>
      <c r="AP1407" s="87"/>
      <c r="AQ1407" s="87"/>
      <c r="AR1407" s="87"/>
      <c r="AS1407" s="87"/>
      <c r="AT1407" s="87"/>
      <c r="AU1407" s="87"/>
    </row>
    <row r="1408" spans="3:64" x14ac:dyDescent="0.2">
      <c r="C1408" s="10"/>
      <c r="D1408" s="10"/>
      <c r="AA1408" s="87"/>
      <c r="AB1408" s="87"/>
      <c r="AC1408" s="87"/>
      <c r="AD1408" s="87"/>
      <c r="AE1408" s="87"/>
      <c r="AG1408" s="112"/>
      <c r="AN1408" s="87"/>
      <c r="AO1408" s="87"/>
      <c r="AP1408" s="87"/>
      <c r="AQ1408" s="87"/>
      <c r="AR1408" s="87"/>
      <c r="AS1408" s="87"/>
      <c r="AT1408" s="87"/>
      <c r="AU1408" s="87"/>
    </row>
    <row r="1409" spans="3:64" x14ac:dyDescent="0.2">
      <c r="C1409" s="10"/>
      <c r="D1409" s="10"/>
      <c r="AA1409" s="87"/>
      <c r="AB1409" s="87"/>
      <c r="AC1409" s="87"/>
      <c r="AD1409" s="87"/>
      <c r="AE1409" s="87"/>
      <c r="AG1409" s="112"/>
      <c r="AN1409" s="87"/>
      <c r="AO1409" s="87"/>
      <c r="AP1409" s="87"/>
      <c r="AQ1409" s="87"/>
      <c r="AR1409" s="87"/>
      <c r="AS1409" s="87"/>
      <c r="AT1409" s="87"/>
      <c r="AU1409" s="87"/>
    </row>
    <row r="1410" spans="3:64" x14ac:dyDescent="0.2">
      <c r="C1410" s="10"/>
      <c r="D1410" s="10"/>
      <c r="AA1410" s="87"/>
      <c r="AB1410" s="87"/>
      <c r="AC1410" s="87"/>
      <c r="AD1410" s="87"/>
      <c r="AE1410" s="87"/>
      <c r="AG1410" s="112"/>
      <c r="AN1410" s="87"/>
      <c r="AO1410" s="87"/>
      <c r="AP1410" s="87"/>
      <c r="AQ1410" s="87"/>
      <c r="AR1410" s="87"/>
      <c r="AS1410" s="87"/>
      <c r="AT1410" s="87"/>
      <c r="AU1410" s="87"/>
    </row>
    <row r="1411" spans="3:64" x14ac:dyDescent="0.2">
      <c r="C1411" s="10"/>
      <c r="D1411" s="10"/>
      <c r="AA1411" s="87"/>
      <c r="AB1411" s="87"/>
      <c r="AC1411" s="87"/>
      <c r="AD1411" s="87"/>
      <c r="AE1411" s="87"/>
      <c r="AG1411" s="112"/>
      <c r="AN1411" s="87"/>
      <c r="AO1411" s="87"/>
      <c r="AP1411" s="87"/>
      <c r="AQ1411" s="87"/>
      <c r="AR1411" s="87"/>
      <c r="AS1411" s="87"/>
      <c r="AT1411" s="87"/>
      <c r="AU1411" s="87"/>
    </row>
    <row r="1412" spans="3:64" x14ac:dyDescent="0.2">
      <c r="C1412" s="10"/>
      <c r="D1412" s="10"/>
      <c r="AA1412" s="87"/>
      <c r="AB1412" s="87"/>
      <c r="AC1412" s="87"/>
      <c r="AD1412" s="87"/>
      <c r="AE1412" s="87"/>
      <c r="AG1412" s="112"/>
      <c r="AN1412" s="87"/>
      <c r="AO1412" s="87"/>
      <c r="AP1412" s="87"/>
      <c r="AQ1412" s="87"/>
      <c r="AR1412" s="87"/>
      <c r="AS1412" s="87"/>
      <c r="AT1412" s="87"/>
      <c r="AU1412" s="87"/>
    </row>
    <row r="1413" spans="3:64" x14ac:dyDescent="0.2">
      <c r="C1413" s="10"/>
      <c r="D1413" s="10"/>
      <c r="AA1413" s="87"/>
      <c r="AB1413" s="87"/>
      <c r="AC1413" s="87"/>
      <c r="AD1413" s="87"/>
      <c r="AE1413" s="87"/>
      <c r="AG1413" s="112"/>
      <c r="AN1413" s="87"/>
      <c r="AO1413" s="87"/>
      <c r="AP1413" s="87"/>
      <c r="AQ1413" s="87"/>
      <c r="AR1413" s="87"/>
      <c r="AS1413" s="87"/>
      <c r="AT1413" s="87"/>
      <c r="AU1413" s="87"/>
    </row>
    <row r="1414" spans="3:64" x14ac:dyDescent="0.2">
      <c r="C1414" s="10"/>
      <c r="D1414" s="10"/>
      <c r="AA1414" s="87"/>
      <c r="AB1414" s="87"/>
      <c r="AC1414" s="87"/>
      <c r="AD1414" s="87"/>
      <c r="AE1414" s="87"/>
      <c r="AG1414" s="112"/>
      <c r="AN1414" s="87"/>
      <c r="AO1414" s="87"/>
      <c r="AP1414" s="87"/>
      <c r="AQ1414" s="87"/>
      <c r="AR1414" s="87"/>
      <c r="AS1414" s="87"/>
      <c r="AT1414" s="87"/>
      <c r="AU1414" s="87"/>
    </row>
    <row r="1415" spans="3:64" x14ac:dyDescent="0.2">
      <c r="C1415" s="10"/>
      <c r="D1415" s="10"/>
      <c r="AA1415" s="87"/>
      <c r="AB1415" s="87"/>
      <c r="AC1415" s="87"/>
      <c r="AD1415" s="87"/>
      <c r="AE1415" s="87"/>
      <c r="AG1415" s="112"/>
      <c r="AN1415" s="87"/>
      <c r="AO1415" s="87"/>
      <c r="AP1415" s="87"/>
      <c r="AQ1415" s="87"/>
      <c r="AR1415" s="87"/>
      <c r="AS1415" s="87"/>
      <c r="AT1415" s="87"/>
      <c r="AU1415" s="87"/>
    </row>
    <row r="1416" spans="3:64" x14ac:dyDescent="0.2">
      <c r="C1416" s="10"/>
      <c r="D1416" s="10"/>
      <c r="AA1416" s="87"/>
      <c r="AB1416" s="87"/>
      <c r="AC1416" s="87"/>
      <c r="AD1416" s="87"/>
      <c r="AE1416" s="87"/>
      <c r="AG1416" s="112"/>
      <c r="AN1416" s="87"/>
      <c r="AO1416" s="87"/>
      <c r="AP1416" s="87"/>
      <c r="AQ1416" s="87"/>
      <c r="AR1416" s="87"/>
      <c r="AS1416" s="87"/>
      <c r="AT1416" s="87"/>
      <c r="AU1416" s="87"/>
    </row>
    <row r="1417" spans="3:64" x14ac:dyDescent="0.2">
      <c r="C1417" s="10"/>
      <c r="D1417" s="10"/>
      <c r="AA1417" s="87"/>
      <c r="AB1417" s="87"/>
      <c r="AC1417" s="87"/>
      <c r="AD1417" s="87"/>
      <c r="AE1417" s="87"/>
      <c r="AG1417" s="112"/>
      <c r="AN1417" s="87"/>
      <c r="AO1417" s="87"/>
      <c r="AP1417" s="87"/>
      <c r="AQ1417" s="87"/>
      <c r="AR1417" s="87"/>
      <c r="AS1417" s="87"/>
      <c r="AT1417" s="87"/>
      <c r="AU1417" s="87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87"/>
      <c r="BI1417" s="87"/>
      <c r="BJ1417" s="87"/>
      <c r="BK1417" s="87"/>
      <c r="BL1417" s="87"/>
    </row>
    <row r="1418" spans="3:64" x14ac:dyDescent="0.2">
      <c r="C1418" s="10"/>
      <c r="D1418" s="10"/>
      <c r="AA1418" s="87"/>
      <c r="AB1418" s="87"/>
      <c r="AC1418" s="87"/>
      <c r="AD1418" s="87"/>
      <c r="AE1418" s="87"/>
      <c r="AG1418" s="112"/>
      <c r="AN1418" s="87"/>
      <c r="AO1418" s="87"/>
      <c r="AP1418" s="87"/>
      <c r="AQ1418" s="87"/>
      <c r="AR1418" s="87"/>
      <c r="AS1418" s="87"/>
      <c r="AT1418" s="87"/>
      <c r="AU1418" s="87"/>
    </row>
    <row r="1419" spans="3:64" x14ac:dyDescent="0.2">
      <c r="C1419" s="10"/>
      <c r="D1419" s="10"/>
      <c r="AA1419" s="87"/>
      <c r="AB1419" s="87"/>
      <c r="AC1419" s="87"/>
      <c r="AD1419" s="87"/>
      <c r="AE1419" s="87"/>
      <c r="AG1419" s="112"/>
      <c r="AN1419" s="87"/>
      <c r="AO1419" s="87"/>
      <c r="AP1419" s="87"/>
      <c r="AQ1419" s="87"/>
      <c r="AR1419" s="87"/>
      <c r="AS1419" s="87"/>
      <c r="AT1419" s="87"/>
      <c r="AU1419" s="87"/>
    </row>
    <row r="1420" spans="3:64" x14ac:dyDescent="0.2">
      <c r="C1420" s="10"/>
      <c r="D1420" s="10"/>
      <c r="AA1420" s="87"/>
      <c r="AB1420" s="87"/>
      <c r="AC1420" s="87"/>
      <c r="AD1420" s="87"/>
      <c r="AE1420" s="87"/>
      <c r="AG1420" s="112"/>
      <c r="AN1420" s="87"/>
      <c r="AO1420" s="87"/>
      <c r="AP1420" s="87"/>
      <c r="AQ1420" s="87"/>
      <c r="AR1420" s="87"/>
      <c r="AS1420" s="87"/>
      <c r="AT1420" s="87"/>
      <c r="AU1420" s="87"/>
    </row>
    <row r="1421" spans="3:64" x14ac:dyDescent="0.2">
      <c r="C1421" s="10"/>
      <c r="D1421" s="10"/>
      <c r="AA1421" s="87"/>
      <c r="AB1421" s="87"/>
      <c r="AC1421" s="87"/>
      <c r="AD1421" s="87"/>
      <c r="AE1421" s="87"/>
      <c r="AG1421" s="112"/>
      <c r="AN1421" s="87"/>
      <c r="AO1421" s="87"/>
      <c r="AP1421" s="87"/>
      <c r="AQ1421" s="87"/>
      <c r="AR1421" s="87"/>
      <c r="AS1421" s="87"/>
      <c r="AT1421" s="87"/>
      <c r="AU1421" s="87"/>
    </row>
    <row r="1422" spans="3:64" x14ac:dyDescent="0.2">
      <c r="C1422" s="10"/>
      <c r="D1422" s="10"/>
      <c r="AA1422" s="87"/>
      <c r="AB1422" s="87"/>
      <c r="AC1422" s="87"/>
      <c r="AD1422" s="87"/>
      <c r="AE1422" s="87"/>
      <c r="AG1422" s="112"/>
      <c r="AN1422" s="87"/>
      <c r="AO1422" s="87"/>
      <c r="AP1422" s="87"/>
      <c r="AQ1422" s="87"/>
      <c r="AR1422" s="87"/>
      <c r="AS1422" s="87"/>
      <c r="AT1422" s="87"/>
      <c r="AU1422" s="87"/>
    </row>
    <row r="1423" spans="3:64" x14ac:dyDescent="0.2">
      <c r="C1423" s="10"/>
      <c r="D1423" s="10"/>
      <c r="AA1423" s="87"/>
      <c r="AB1423" s="87"/>
      <c r="AC1423" s="87"/>
      <c r="AD1423" s="87"/>
      <c r="AE1423" s="87"/>
      <c r="AG1423" s="112"/>
      <c r="AN1423" s="87"/>
      <c r="AO1423" s="87"/>
      <c r="AP1423" s="87"/>
      <c r="AQ1423" s="87"/>
      <c r="AR1423" s="87"/>
      <c r="AS1423" s="87"/>
      <c r="AT1423" s="87"/>
      <c r="AU1423" s="87"/>
    </row>
    <row r="1424" spans="3:64" x14ac:dyDescent="0.2">
      <c r="C1424" s="10"/>
      <c r="D1424" s="10"/>
      <c r="AA1424" s="87"/>
      <c r="AB1424" s="87"/>
      <c r="AC1424" s="87"/>
      <c r="AD1424" s="87"/>
      <c r="AE1424" s="87"/>
      <c r="AG1424" s="112"/>
      <c r="AN1424" s="87"/>
      <c r="AO1424" s="87"/>
      <c r="AP1424" s="87"/>
      <c r="AQ1424" s="87"/>
      <c r="AR1424" s="87"/>
      <c r="AS1424" s="87"/>
      <c r="AT1424" s="87"/>
      <c r="AU1424" s="87"/>
    </row>
    <row r="1425" spans="3:64" x14ac:dyDescent="0.2">
      <c r="C1425" s="10"/>
      <c r="D1425" s="10"/>
      <c r="AA1425" s="87"/>
      <c r="AB1425" s="87"/>
      <c r="AC1425" s="87"/>
      <c r="AD1425" s="87"/>
      <c r="AE1425" s="87"/>
      <c r="AG1425" s="112"/>
      <c r="AN1425" s="87"/>
      <c r="AO1425" s="87"/>
      <c r="AP1425" s="87"/>
      <c r="AQ1425" s="87"/>
      <c r="AR1425" s="87"/>
      <c r="AS1425" s="87"/>
      <c r="AT1425" s="87"/>
      <c r="AU1425" s="87"/>
    </row>
    <row r="1426" spans="3:64" x14ac:dyDescent="0.2">
      <c r="C1426" s="10"/>
      <c r="D1426" s="10"/>
      <c r="AA1426" s="87"/>
      <c r="AB1426" s="87"/>
      <c r="AC1426" s="87"/>
      <c r="AD1426" s="87"/>
      <c r="AE1426" s="87"/>
      <c r="AG1426" s="112"/>
      <c r="AN1426" s="87"/>
      <c r="AO1426" s="87"/>
      <c r="AP1426" s="87"/>
      <c r="AQ1426" s="87"/>
      <c r="AR1426" s="87"/>
      <c r="AS1426" s="87"/>
      <c r="AT1426" s="87"/>
      <c r="AU1426" s="87"/>
    </row>
    <row r="1427" spans="3:64" x14ac:dyDescent="0.2">
      <c r="C1427" s="10"/>
      <c r="D1427" s="10"/>
      <c r="AA1427" s="87"/>
      <c r="AB1427" s="87"/>
      <c r="AC1427" s="87"/>
      <c r="AD1427" s="87"/>
      <c r="AE1427" s="87"/>
      <c r="AG1427" s="112"/>
      <c r="AN1427" s="87"/>
      <c r="AO1427" s="87"/>
      <c r="AP1427" s="87"/>
      <c r="AQ1427" s="87"/>
      <c r="AR1427" s="87"/>
      <c r="AS1427" s="87"/>
      <c r="AT1427" s="87"/>
      <c r="AU1427" s="87"/>
    </row>
    <row r="1428" spans="3:64" x14ac:dyDescent="0.2">
      <c r="C1428" s="10"/>
      <c r="D1428" s="10"/>
      <c r="AA1428" s="87"/>
      <c r="AB1428" s="87"/>
      <c r="AC1428" s="87"/>
      <c r="AD1428" s="87"/>
      <c r="AE1428" s="87"/>
      <c r="AG1428" s="112"/>
      <c r="AN1428" s="87"/>
      <c r="AO1428" s="87"/>
      <c r="AP1428" s="87"/>
      <c r="AQ1428" s="87"/>
      <c r="AR1428" s="87"/>
      <c r="AS1428" s="87"/>
      <c r="AT1428" s="87"/>
      <c r="AU1428" s="87"/>
    </row>
    <row r="1429" spans="3:64" x14ac:dyDescent="0.2">
      <c r="C1429" s="10"/>
      <c r="D1429" s="10"/>
      <c r="AA1429" s="87"/>
      <c r="AB1429" s="87"/>
      <c r="AC1429" s="87"/>
      <c r="AD1429" s="87"/>
      <c r="AE1429" s="87"/>
      <c r="AG1429" s="112"/>
      <c r="AN1429" s="87"/>
      <c r="AO1429" s="87"/>
      <c r="AP1429" s="87"/>
      <c r="AQ1429" s="87"/>
      <c r="AR1429" s="87"/>
      <c r="AS1429" s="87"/>
      <c r="AT1429" s="87"/>
      <c r="AU1429" s="87"/>
    </row>
    <row r="1430" spans="3:64" x14ac:dyDescent="0.2">
      <c r="C1430" s="10"/>
      <c r="D1430" s="10"/>
      <c r="AA1430" s="87"/>
      <c r="AB1430" s="87"/>
      <c r="AC1430" s="87"/>
      <c r="AD1430" s="87"/>
      <c r="AE1430" s="87"/>
      <c r="AG1430" s="112"/>
      <c r="AN1430" s="87"/>
      <c r="AO1430" s="87"/>
      <c r="AP1430" s="87"/>
      <c r="AQ1430" s="87"/>
      <c r="AR1430" s="87"/>
      <c r="AS1430" s="87"/>
      <c r="AT1430" s="87"/>
      <c r="AU1430" s="87"/>
    </row>
    <row r="1431" spans="3:64" x14ac:dyDescent="0.2">
      <c r="C1431" s="10"/>
      <c r="D1431" s="10"/>
      <c r="AA1431" s="87"/>
      <c r="AB1431" s="87"/>
      <c r="AC1431" s="87"/>
      <c r="AD1431" s="87"/>
      <c r="AE1431" s="87"/>
      <c r="AG1431" s="112"/>
      <c r="AN1431" s="87"/>
      <c r="AO1431" s="87"/>
      <c r="AP1431" s="87"/>
      <c r="AQ1431" s="87"/>
      <c r="AR1431" s="87"/>
      <c r="AS1431" s="87"/>
      <c r="AT1431" s="87"/>
      <c r="AU1431" s="87"/>
    </row>
    <row r="1432" spans="3:64" x14ac:dyDescent="0.2">
      <c r="C1432" s="10"/>
      <c r="D1432" s="10"/>
      <c r="AA1432" s="87"/>
      <c r="AB1432" s="87"/>
      <c r="AC1432" s="87"/>
      <c r="AD1432" s="87"/>
      <c r="AE1432" s="87"/>
      <c r="AG1432" s="112"/>
      <c r="AN1432" s="87"/>
      <c r="AO1432" s="87"/>
      <c r="AP1432" s="87"/>
      <c r="AQ1432" s="87"/>
      <c r="AR1432" s="87"/>
      <c r="AS1432" s="87"/>
      <c r="AT1432" s="87"/>
      <c r="AU1432" s="87"/>
    </row>
    <row r="1433" spans="3:64" x14ac:dyDescent="0.2">
      <c r="C1433" s="10"/>
      <c r="D1433" s="10"/>
      <c r="AA1433" s="87"/>
      <c r="AB1433" s="87"/>
      <c r="AC1433" s="87"/>
      <c r="AD1433" s="87"/>
      <c r="AE1433" s="87"/>
      <c r="AG1433" s="112"/>
      <c r="AN1433" s="87"/>
      <c r="AO1433" s="87"/>
      <c r="AP1433" s="87"/>
      <c r="AQ1433" s="87"/>
      <c r="AR1433" s="87"/>
      <c r="AS1433" s="87"/>
      <c r="AT1433" s="87"/>
      <c r="AU1433" s="87"/>
    </row>
    <row r="1434" spans="3:64" x14ac:dyDescent="0.2">
      <c r="C1434" s="10"/>
      <c r="D1434" s="10"/>
      <c r="AA1434" s="87"/>
      <c r="AB1434" s="87"/>
      <c r="AC1434" s="87"/>
      <c r="AD1434" s="87"/>
      <c r="AE1434" s="87"/>
      <c r="AG1434" s="112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87"/>
      <c r="BI1434" s="87"/>
      <c r="BJ1434" s="87"/>
      <c r="BK1434" s="87"/>
      <c r="BL1434" s="87"/>
    </row>
    <row r="1435" spans="3:64" x14ac:dyDescent="0.2">
      <c r="C1435" s="10"/>
      <c r="D1435" s="10"/>
      <c r="AA1435" s="87"/>
      <c r="AB1435" s="87"/>
      <c r="AC1435" s="87"/>
      <c r="AD1435" s="87"/>
      <c r="AE1435" s="87"/>
      <c r="AG1435" s="112"/>
      <c r="AN1435" s="87"/>
      <c r="AO1435" s="87"/>
      <c r="AP1435" s="87"/>
      <c r="AQ1435" s="87"/>
      <c r="AR1435" s="87"/>
      <c r="AS1435" s="87"/>
      <c r="AT1435" s="87"/>
      <c r="AU1435" s="87"/>
    </row>
    <row r="1436" spans="3:64" x14ac:dyDescent="0.2">
      <c r="C1436" s="10"/>
      <c r="D1436" s="10"/>
      <c r="AA1436" s="87"/>
      <c r="AB1436" s="87"/>
      <c r="AC1436" s="87"/>
      <c r="AD1436" s="87"/>
      <c r="AE1436" s="87"/>
      <c r="AG1436" s="112"/>
      <c r="AN1436" s="87"/>
      <c r="AO1436" s="87"/>
      <c r="AP1436" s="87"/>
      <c r="AQ1436" s="87"/>
      <c r="AR1436" s="87"/>
      <c r="AS1436" s="87"/>
      <c r="AT1436" s="87"/>
      <c r="AU1436" s="87"/>
      <c r="AV1436" s="87"/>
    </row>
    <row r="1437" spans="3:64" x14ac:dyDescent="0.2">
      <c r="C1437" s="10"/>
      <c r="D1437" s="10"/>
      <c r="AA1437" s="87"/>
      <c r="AB1437" s="87"/>
      <c r="AC1437" s="87"/>
      <c r="AD1437" s="87"/>
      <c r="AE1437" s="87"/>
      <c r="AG1437" s="112"/>
      <c r="AN1437" s="87"/>
      <c r="AO1437" s="87"/>
      <c r="AP1437" s="87"/>
      <c r="AQ1437" s="87"/>
      <c r="AR1437" s="87"/>
      <c r="AS1437" s="87"/>
      <c r="AT1437" s="87"/>
      <c r="AU1437" s="87"/>
      <c r="AV1437" s="87"/>
    </row>
    <row r="1438" spans="3:64" x14ac:dyDescent="0.2">
      <c r="C1438" s="10"/>
      <c r="D1438" s="10"/>
      <c r="AA1438" s="87"/>
      <c r="AB1438" s="87"/>
      <c r="AC1438" s="87"/>
      <c r="AD1438" s="87"/>
      <c r="AE1438" s="87"/>
      <c r="AG1438" s="112"/>
      <c r="AN1438" s="87"/>
      <c r="AO1438" s="87"/>
      <c r="AP1438" s="87"/>
      <c r="AQ1438" s="87"/>
      <c r="AR1438" s="87"/>
      <c r="AS1438" s="87"/>
      <c r="AT1438" s="87"/>
      <c r="AU1438" s="87"/>
      <c r="AV1438" s="87"/>
    </row>
    <row r="1439" spans="3:64" x14ac:dyDescent="0.2">
      <c r="C1439" s="10"/>
      <c r="D1439" s="10"/>
      <c r="AA1439" s="87"/>
      <c r="AB1439" s="87"/>
      <c r="AC1439" s="87"/>
      <c r="AD1439" s="87"/>
      <c r="AE1439" s="87"/>
      <c r="AG1439" s="112"/>
      <c r="AN1439" s="87"/>
      <c r="AO1439" s="87"/>
      <c r="AP1439" s="87"/>
      <c r="AQ1439" s="87"/>
      <c r="AR1439" s="87"/>
      <c r="AS1439" s="87"/>
      <c r="AT1439" s="87"/>
      <c r="AU1439" s="87"/>
      <c r="AV1439" s="87"/>
      <c r="AX1439" s="87"/>
    </row>
    <row r="1440" spans="3:64" x14ac:dyDescent="0.2">
      <c r="C1440" s="10"/>
      <c r="D1440" s="10"/>
      <c r="AA1440" s="87"/>
      <c r="AB1440" s="87"/>
      <c r="AC1440" s="87"/>
      <c r="AD1440" s="87"/>
      <c r="AE1440" s="87"/>
      <c r="AG1440" s="112"/>
      <c r="AN1440" s="87"/>
      <c r="AO1440" s="87"/>
      <c r="AP1440" s="87"/>
      <c r="AQ1440" s="87"/>
      <c r="AR1440" s="87"/>
      <c r="AS1440" s="87"/>
      <c r="AT1440" s="87"/>
      <c r="AU1440" s="87"/>
      <c r="AV1440" s="87"/>
      <c r="AX1440" s="87"/>
    </row>
    <row r="1441" spans="3:64" x14ac:dyDescent="0.2">
      <c r="C1441" s="10"/>
      <c r="D1441" s="10"/>
      <c r="AA1441" s="87"/>
      <c r="AB1441" s="87"/>
      <c r="AC1441" s="87"/>
      <c r="AD1441" s="87"/>
      <c r="AE1441" s="87"/>
      <c r="AG1441" s="112"/>
      <c r="AN1441" s="87"/>
      <c r="AO1441" s="87"/>
      <c r="AP1441" s="87"/>
      <c r="AQ1441" s="87"/>
      <c r="AR1441" s="87"/>
      <c r="AS1441" s="87"/>
      <c r="AT1441" s="87"/>
      <c r="AU1441" s="87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87"/>
      <c r="BG1441" s="87"/>
      <c r="BH1441" s="87"/>
      <c r="BI1441" s="87"/>
      <c r="BJ1441" s="87"/>
      <c r="BK1441" s="87"/>
      <c r="BL1441" s="87"/>
    </row>
    <row r="1442" spans="3:64" x14ac:dyDescent="0.2">
      <c r="C1442" s="10"/>
      <c r="D1442" s="10"/>
      <c r="AA1442" s="87"/>
      <c r="AB1442" s="87"/>
      <c r="AC1442" s="87"/>
      <c r="AD1442" s="87"/>
      <c r="AE1442" s="87"/>
      <c r="AG1442" s="112"/>
      <c r="AN1442" s="87"/>
      <c r="AO1442" s="87"/>
      <c r="AP1442" s="87"/>
      <c r="AQ1442" s="87"/>
      <c r="AR1442" s="87"/>
      <c r="AS1442" s="87"/>
      <c r="AT1442" s="87"/>
      <c r="AU1442" s="87"/>
    </row>
    <row r="1443" spans="3:64" x14ac:dyDescent="0.2">
      <c r="C1443" s="10"/>
      <c r="D1443" s="10"/>
      <c r="AA1443" s="87"/>
      <c r="AB1443" s="87"/>
      <c r="AC1443" s="87"/>
      <c r="AD1443" s="87"/>
      <c r="AE1443" s="87"/>
      <c r="AG1443" s="112"/>
      <c r="AN1443" s="87"/>
      <c r="AO1443" s="87"/>
      <c r="AP1443" s="87"/>
      <c r="AQ1443" s="87"/>
      <c r="AR1443" s="87"/>
      <c r="AS1443" s="87"/>
      <c r="AT1443" s="87"/>
      <c r="AU1443" s="87"/>
    </row>
    <row r="1444" spans="3:64" x14ac:dyDescent="0.2">
      <c r="C1444" s="10"/>
      <c r="D1444" s="10"/>
      <c r="AA1444" s="87"/>
      <c r="AB1444" s="87"/>
      <c r="AC1444" s="87"/>
      <c r="AD1444" s="87"/>
      <c r="AE1444" s="87"/>
      <c r="AG1444" s="112"/>
      <c r="AN1444" s="87"/>
      <c r="AO1444" s="87"/>
      <c r="AP1444" s="87"/>
      <c r="AQ1444" s="87"/>
      <c r="AR1444" s="87"/>
      <c r="AS1444" s="87"/>
      <c r="AT1444" s="87"/>
      <c r="AU1444" s="87"/>
    </row>
    <row r="1445" spans="3:64" x14ac:dyDescent="0.2">
      <c r="C1445" s="10"/>
      <c r="D1445" s="10"/>
      <c r="AA1445" s="87"/>
      <c r="AB1445" s="87"/>
      <c r="AC1445" s="87"/>
      <c r="AD1445" s="87"/>
      <c r="AE1445" s="87"/>
      <c r="AG1445" s="112"/>
      <c r="AN1445" s="87"/>
      <c r="AO1445" s="87"/>
      <c r="AP1445" s="87"/>
      <c r="AQ1445" s="87"/>
      <c r="AR1445" s="87"/>
      <c r="AS1445" s="87"/>
      <c r="AT1445" s="87"/>
      <c r="AU1445" s="87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87"/>
      <c r="BG1445" s="87"/>
      <c r="BH1445" s="87"/>
      <c r="BI1445" s="87"/>
      <c r="BJ1445" s="87"/>
      <c r="BK1445" s="87"/>
      <c r="BL1445" s="87"/>
    </row>
    <row r="1446" spans="3:64" x14ac:dyDescent="0.2">
      <c r="C1446" s="10"/>
      <c r="D1446" s="10"/>
      <c r="AA1446" s="87"/>
      <c r="AB1446" s="87"/>
      <c r="AC1446" s="87"/>
      <c r="AD1446" s="87"/>
      <c r="AE1446" s="87"/>
      <c r="AG1446" s="112"/>
      <c r="AN1446" s="87"/>
      <c r="AO1446" s="87"/>
      <c r="AP1446" s="87"/>
      <c r="AQ1446" s="87"/>
      <c r="AR1446" s="87"/>
      <c r="AS1446" s="87"/>
      <c r="AT1446" s="87"/>
      <c r="AU1446" s="87"/>
      <c r="AV1446" s="87"/>
      <c r="AX1446" s="87"/>
    </row>
    <row r="1447" spans="3:64" x14ac:dyDescent="0.2">
      <c r="C1447" s="10"/>
      <c r="D1447" s="10"/>
      <c r="AA1447" s="87"/>
      <c r="AB1447" s="87"/>
      <c r="AC1447" s="87"/>
      <c r="AD1447" s="87"/>
      <c r="AE1447" s="87"/>
      <c r="AG1447" s="112"/>
      <c r="AN1447" s="87"/>
      <c r="AO1447" s="87"/>
      <c r="AP1447" s="87"/>
      <c r="AQ1447" s="87"/>
      <c r="AR1447" s="87"/>
      <c r="AS1447" s="87"/>
      <c r="AT1447" s="87"/>
      <c r="AU1447" s="87"/>
      <c r="AV1447" s="87"/>
      <c r="AX1447" s="87"/>
      <c r="AY1447" s="87"/>
      <c r="AZ1447" s="87"/>
      <c r="BA1447" s="87"/>
      <c r="BB1447" s="87"/>
      <c r="BC1447" s="87"/>
      <c r="BD1447" s="87"/>
      <c r="BE1447" s="87"/>
      <c r="BF1447" s="87"/>
      <c r="BG1447" s="87"/>
      <c r="BH1447" s="87"/>
      <c r="BI1447" s="87"/>
      <c r="BJ1447" s="87"/>
      <c r="BK1447" s="87"/>
      <c r="BL1447" s="87"/>
    </row>
    <row r="1448" spans="3:64" x14ac:dyDescent="0.2">
      <c r="C1448" s="10"/>
      <c r="D1448" s="10"/>
      <c r="AA1448" s="87"/>
      <c r="AB1448" s="87"/>
      <c r="AC1448" s="87"/>
      <c r="AD1448" s="87"/>
      <c r="AE1448" s="87"/>
      <c r="AG1448" s="112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87"/>
      <c r="BG1448" s="87"/>
      <c r="BH1448" s="87"/>
      <c r="BI1448" s="87"/>
      <c r="BJ1448" s="87"/>
      <c r="BK1448" s="87"/>
      <c r="BL1448" s="87"/>
    </row>
    <row r="1449" spans="3:64" x14ac:dyDescent="0.2">
      <c r="C1449" s="10"/>
      <c r="D1449" s="10"/>
      <c r="AA1449" s="87"/>
      <c r="AB1449" s="87"/>
      <c r="AC1449" s="87"/>
      <c r="AD1449" s="87"/>
      <c r="AE1449" s="87"/>
      <c r="AG1449" s="112"/>
      <c r="AN1449" s="87"/>
      <c r="AO1449" s="87"/>
      <c r="AP1449" s="87"/>
      <c r="AQ1449" s="87"/>
      <c r="AR1449" s="87"/>
      <c r="AS1449" s="87"/>
      <c r="AT1449" s="87"/>
      <c r="AU1449" s="87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87"/>
      <c r="BG1449" s="87"/>
      <c r="BH1449" s="87"/>
      <c r="BI1449" s="87"/>
      <c r="BJ1449" s="87"/>
      <c r="BK1449" s="87"/>
      <c r="BL1449" s="87"/>
    </row>
    <row r="1450" spans="3:64" x14ac:dyDescent="0.2">
      <c r="C1450" s="10"/>
      <c r="D1450" s="10"/>
      <c r="AA1450" s="87"/>
      <c r="AB1450" s="87"/>
      <c r="AC1450" s="87"/>
      <c r="AD1450" s="87"/>
      <c r="AE1450" s="87"/>
      <c r="AG1450" s="112"/>
      <c r="AN1450" s="87"/>
      <c r="AO1450" s="87"/>
      <c r="AP1450" s="87"/>
      <c r="AQ1450" s="87"/>
      <c r="AR1450" s="87"/>
      <c r="AS1450" s="87"/>
      <c r="AT1450" s="87"/>
      <c r="AU1450" s="87"/>
      <c r="AV1450" s="87"/>
    </row>
    <row r="1451" spans="3:64" x14ac:dyDescent="0.2">
      <c r="C1451" s="10"/>
      <c r="D1451" s="10"/>
      <c r="AA1451" s="87"/>
      <c r="AB1451" s="87"/>
      <c r="AC1451" s="87"/>
      <c r="AD1451" s="87"/>
      <c r="AE1451" s="87"/>
      <c r="AG1451" s="112"/>
      <c r="AN1451" s="87"/>
      <c r="AO1451" s="87"/>
      <c r="AP1451" s="87"/>
      <c r="AQ1451" s="87"/>
      <c r="AR1451" s="87"/>
      <c r="AS1451" s="87"/>
      <c r="AT1451" s="87"/>
      <c r="AU1451" s="87"/>
    </row>
    <row r="1452" spans="3:64" x14ac:dyDescent="0.2">
      <c r="C1452" s="10"/>
      <c r="D1452" s="10"/>
      <c r="AA1452" s="87"/>
      <c r="AB1452" s="87"/>
      <c r="AC1452" s="87"/>
      <c r="AD1452" s="87"/>
      <c r="AE1452" s="87"/>
      <c r="AG1452" s="112"/>
      <c r="AN1452" s="87"/>
      <c r="AO1452" s="87"/>
      <c r="AP1452" s="87"/>
      <c r="AQ1452" s="87"/>
      <c r="AR1452" s="87"/>
      <c r="AS1452" s="87"/>
      <c r="AT1452" s="87"/>
      <c r="AU1452" s="87"/>
      <c r="AV1452" s="87"/>
      <c r="AX1452" s="87"/>
    </row>
    <row r="1453" spans="3:64" x14ac:dyDescent="0.2">
      <c r="C1453" s="10"/>
      <c r="D1453" s="10"/>
      <c r="AA1453" s="87"/>
      <c r="AB1453" s="87"/>
      <c r="AC1453" s="87"/>
      <c r="AD1453" s="87"/>
      <c r="AE1453" s="87"/>
      <c r="AG1453" s="112"/>
      <c r="AN1453" s="87"/>
      <c r="AO1453" s="87"/>
      <c r="AP1453" s="87"/>
      <c r="AQ1453" s="87"/>
      <c r="AR1453" s="87"/>
      <c r="AS1453" s="87"/>
      <c r="AT1453" s="87"/>
      <c r="AU1453" s="87"/>
      <c r="AV1453" s="87"/>
      <c r="AX1453" s="87"/>
      <c r="AY1453" s="87"/>
      <c r="AZ1453" s="87"/>
      <c r="BA1453" s="87"/>
      <c r="BB1453" s="87"/>
      <c r="BC1453" s="87"/>
      <c r="BD1453" s="87"/>
      <c r="BE1453" s="87"/>
      <c r="BF1453" s="87"/>
      <c r="BG1453" s="87"/>
      <c r="BH1453" s="87"/>
      <c r="BI1453" s="87"/>
      <c r="BJ1453" s="87"/>
      <c r="BK1453" s="87"/>
      <c r="BL1453" s="87"/>
    </row>
    <row r="1454" spans="3:64" x14ac:dyDescent="0.2">
      <c r="C1454" s="10"/>
      <c r="D1454" s="10"/>
      <c r="AA1454" s="87"/>
      <c r="AB1454" s="87"/>
      <c r="AC1454" s="87"/>
      <c r="AD1454" s="87"/>
      <c r="AE1454" s="87"/>
      <c r="AG1454" s="112"/>
      <c r="AN1454" s="87"/>
      <c r="AO1454" s="87"/>
      <c r="AP1454" s="87"/>
      <c r="AQ1454" s="87"/>
      <c r="AR1454" s="87"/>
      <c r="AS1454" s="87"/>
      <c r="AT1454" s="87"/>
      <c r="AU1454" s="87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87"/>
      <c r="BG1454" s="87"/>
      <c r="BH1454" s="87"/>
      <c r="BI1454" s="87"/>
      <c r="BJ1454" s="87"/>
      <c r="BK1454" s="87"/>
      <c r="BL1454" s="87"/>
    </row>
    <row r="1455" spans="3:64" x14ac:dyDescent="0.2">
      <c r="C1455" s="10"/>
      <c r="D1455" s="10"/>
      <c r="AA1455" s="87"/>
      <c r="AB1455" s="87"/>
      <c r="AC1455" s="87"/>
      <c r="AD1455" s="87"/>
      <c r="AE1455" s="87"/>
      <c r="AG1455" s="112"/>
      <c r="AN1455" s="87"/>
      <c r="AO1455" s="87"/>
      <c r="AP1455" s="87"/>
      <c r="AQ1455" s="87"/>
      <c r="AR1455" s="87"/>
      <c r="AS1455" s="87"/>
      <c r="AT1455" s="87"/>
      <c r="AU1455" s="87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87"/>
      <c r="BG1455" s="87"/>
      <c r="BH1455" s="87"/>
      <c r="BI1455" s="87"/>
      <c r="BJ1455" s="87"/>
      <c r="BK1455" s="87"/>
      <c r="BL1455" s="87"/>
    </row>
    <row r="1456" spans="3:64" x14ac:dyDescent="0.2">
      <c r="C1456" s="10"/>
      <c r="D1456" s="10"/>
      <c r="AA1456" s="87"/>
      <c r="AB1456" s="87"/>
      <c r="AC1456" s="87"/>
      <c r="AD1456" s="87"/>
      <c r="AE1456" s="87"/>
      <c r="AG1456" s="112"/>
      <c r="AN1456" s="87"/>
      <c r="AO1456" s="87"/>
      <c r="AP1456" s="87"/>
      <c r="AQ1456" s="87"/>
      <c r="AR1456" s="87"/>
      <c r="AS1456" s="87"/>
      <c r="AT1456" s="87"/>
      <c r="AU1456" s="87"/>
    </row>
    <row r="1457" spans="3:64" x14ac:dyDescent="0.2">
      <c r="C1457" s="10"/>
      <c r="D1457" s="10"/>
      <c r="AA1457" s="87"/>
      <c r="AB1457" s="87"/>
      <c r="AC1457" s="87"/>
      <c r="AD1457" s="87"/>
      <c r="AE1457" s="87"/>
      <c r="AG1457" s="112"/>
      <c r="AN1457" s="87"/>
      <c r="AO1457" s="87"/>
      <c r="AP1457" s="87"/>
      <c r="AQ1457" s="87"/>
      <c r="AR1457" s="87"/>
      <c r="AS1457" s="87"/>
      <c r="AT1457" s="87"/>
      <c r="AU1457" s="87"/>
    </row>
    <row r="1458" spans="3:64" x14ac:dyDescent="0.2">
      <c r="C1458" s="10"/>
      <c r="D1458" s="10"/>
      <c r="AA1458" s="87"/>
      <c r="AB1458" s="87"/>
      <c r="AC1458" s="87"/>
      <c r="AD1458" s="87"/>
      <c r="AE1458" s="87"/>
      <c r="AG1458" s="112"/>
      <c r="AN1458" s="87"/>
      <c r="AO1458" s="87"/>
      <c r="AP1458" s="87"/>
      <c r="AQ1458" s="87"/>
      <c r="AR1458" s="87"/>
      <c r="AS1458" s="87"/>
      <c r="AT1458" s="87"/>
      <c r="AU1458" s="87"/>
      <c r="AV1458" s="87"/>
      <c r="AX1458" s="87"/>
      <c r="AY1458" s="87"/>
      <c r="AZ1458" s="87"/>
      <c r="BA1458" s="87"/>
      <c r="BB1458" s="87"/>
      <c r="BC1458" s="87"/>
      <c r="BD1458" s="87"/>
      <c r="BE1458" s="87"/>
      <c r="BF1458" s="87"/>
      <c r="BG1458" s="87"/>
      <c r="BH1458" s="87"/>
      <c r="BI1458" s="87"/>
      <c r="BJ1458" s="87"/>
      <c r="BK1458" s="87"/>
      <c r="BL1458" s="87"/>
    </row>
    <row r="1459" spans="3:64" x14ac:dyDescent="0.2">
      <c r="C1459" s="10"/>
      <c r="D1459" s="10"/>
      <c r="AA1459" s="87"/>
      <c r="AB1459" s="87"/>
      <c r="AC1459" s="87"/>
      <c r="AD1459" s="87"/>
      <c r="AE1459" s="87"/>
      <c r="AG1459" s="112"/>
      <c r="AN1459" s="87"/>
      <c r="AO1459" s="87"/>
      <c r="AP1459" s="87"/>
      <c r="AQ1459" s="87"/>
      <c r="AR1459" s="87"/>
      <c r="AS1459" s="87"/>
      <c r="AT1459" s="87"/>
      <c r="AU1459" s="87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87"/>
      <c r="BG1459" s="87"/>
      <c r="BH1459" s="87"/>
      <c r="BI1459" s="87"/>
      <c r="BJ1459" s="87"/>
      <c r="BK1459" s="87"/>
      <c r="BL1459" s="87"/>
    </row>
    <row r="1460" spans="3:64" x14ac:dyDescent="0.2">
      <c r="C1460" s="10"/>
      <c r="D1460" s="10"/>
      <c r="AA1460" s="87"/>
      <c r="AB1460" s="87"/>
      <c r="AC1460" s="87"/>
      <c r="AD1460" s="87"/>
      <c r="AE1460" s="87"/>
      <c r="AG1460" s="112"/>
      <c r="AN1460" s="87"/>
      <c r="AO1460" s="87"/>
      <c r="AP1460" s="87"/>
      <c r="AQ1460" s="87"/>
      <c r="AR1460" s="87"/>
      <c r="AS1460" s="87"/>
      <c r="AT1460" s="87"/>
      <c r="AU1460" s="87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87"/>
      <c r="BG1460" s="87"/>
      <c r="BH1460" s="87"/>
      <c r="BI1460" s="87"/>
      <c r="BJ1460" s="87"/>
      <c r="BK1460" s="87"/>
      <c r="BL1460" s="87"/>
    </row>
    <row r="1461" spans="3:64" x14ac:dyDescent="0.2">
      <c r="C1461" s="10"/>
      <c r="D1461" s="10"/>
      <c r="AA1461" s="87"/>
      <c r="AB1461" s="87"/>
      <c r="AC1461" s="87"/>
      <c r="AD1461" s="87"/>
      <c r="AE1461" s="87"/>
      <c r="AG1461" s="112"/>
      <c r="AN1461" s="87"/>
      <c r="AO1461" s="87"/>
      <c r="AP1461" s="87"/>
      <c r="AQ1461" s="87"/>
      <c r="AR1461" s="87"/>
      <c r="AS1461" s="87"/>
      <c r="AT1461" s="87"/>
      <c r="AU1461" s="87"/>
    </row>
    <row r="1462" spans="3:64" x14ac:dyDescent="0.2">
      <c r="C1462" s="10"/>
      <c r="D1462" s="10"/>
      <c r="AA1462" s="87"/>
      <c r="AB1462" s="87"/>
      <c r="AC1462" s="87"/>
      <c r="AD1462" s="87"/>
      <c r="AE1462" s="87"/>
      <c r="AG1462" s="112"/>
      <c r="AN1462" s="87"/>
      <c r="AO1462" s="87"/>
      <c r="AP1462" s="87"/>
      <c r="AQ1462" s="87"/>
      <c r="AR1462" s="87"/>
      <c r="AS1462" s="87"/>
      <c r="AT1462" s="87"/>
      <c r="AU1462" s="87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87"/>
      <c r="BG1462" s="87"/>
      <c r="BH1462" s="87"/>
      <c r="BI1462" s="87"/>
      <c r="BJ1462" s="87"/>
      <c r="BK1462" s="87"/>
      <c r="BL1462" s="87"/>
    </row>
    <row r="1463" spans="3:64" x14ac:dyDescent="0.2">
      <c r="C1463" s="10"/>
      <c r="D1463" s="10"/>
      <c r="AA1463" s="87"/>
      <c r="AB1463" s="87"/>
      <c r="AC1463" s="87"/>
      <c r="AD1463" s="87"/>
      <c r="AE1463" s="87"/>
      <c r="AG1463" s="112"/>
      <c r="AN1463" s="87"/>
      <c r="AO1463" s="87"/>
      <c r="AP1463" s="87"/>
      <c r="AQ1463" s="87"/>
      <c r="AR1463" s="87"/>
      <c r="AS1463" s="87"/>
      <c r="AT1463" s="87"/>
      <c r="AU1463" s="87"/>
      <c r="AV1463" s="87"/>
    </row>
    <row r="1464" spans="3:64" x14ac:dyDescent="0.2">
      <c r="C1464" s="10"/>
      <c r="D1464" s="10"/>
      <c r="AA1464" s="87"/>
      <c r="AB1464" s="87"/>
      <c r="AC1464" s="87"/>
      <c r="AD1464" s="87"/>
      <c r="AE1464" s="87"/>
      <c r="AG1464" s="112"/>
      <c r="AN1464" s="87"/>
      <c r="AO1464" s="87"/>
      <c r="AP1464" s="87"/>
      <c r="AQ1464" s="87"/>
      <c r="AR1464" s="87"/>
      <c r="AS1464" s="87"/>
      <c r="AT1464" s="87"/>
      <c r="AU1464" s="87"/>
      <c r="AV1464" s="87"/>
    </row>
    <row r="1465" spans="3:64" x14ac:dyDescent="0.2">
      <c r="C1465" s="10"/>
      <c r="D1465" s="10"/>
      <c r="AA1465" s="87"/>
      <c r="AB1465" s="87"/>
      <c r="AC1465" s="87"/>
      <c r="AD1465" s="87"/>
      <c r="AE1465" s="87"/>
      <c r="AG1465" s="112"/>
      <c r="AN1465" s="87"/>
      <c r="AO1465" s="87"/>
      <c r="AP1465" s="87"/>
      <c r="AQ1465" s="87"/>
      <c r="AR1465" s="87"/>
      <c r="AS1465" s="87"/>
      <c r="AT1465" s="87"/>
      <c r="AU1465" s="87"/>
      <c r="AV1465" s="87"/>
    </row>
    <row r="1466" spans="3:64" x14ac:dyDescent="0.2">
      <c r="C1466" s="10"/>
      <c r="D1466" s="10"/>
      <c r="AA1466" s="87"/>
      <c r="AB1466" s="87"/>
      <c r="AC1466" s="87"/>
      <c r="AD1466" s="87"/>
      <c r="AE1466" s="87"/>
      <c r="AG1466" s="112"/>
      <c r="AN1466" s="87"/>
      <c r="AO1466" s="87"/>
      <c r="AP1466" s="87"/>
      <c r="AQ1466" s="87"/>
      <c r="AR1466" s="87"/>
      <c r="AS1466" s="87"/>
      <c r="AT1466" s="87"/>
      <c r="AU1466" s="87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87"/>
      <c r="BG1466" s="87"/>
      <c r="BH1466" s="87"/>
      <c r="BI1466" s="87"/>
      <c r="BJ1466" s="87"/>
      <c r="BK1466" s="87"/>
      <c r="BL1466" s="87"/>
    </row>
    <row r="1467" spans="3:64" x14ac:dyDescent="0.2">
      <c r="C1467" s="10"/>
      <c r="D1467" s="10"/>
      <c r="AA1467" s="87"/>
      <c r="AB1467" s="87"/>
      <c r="AC1467" s="87"/>
      <c r="AD1467" s="87"/>
      <c r="AE1467" s="87"/>
      <c r="AG1467" s="112"/>
      <c r="AN1467" s="87"/>
      <c r="AO1467" s="87"/>
      <c r="AP1467" s="87"/>
      <c r="AQ1467" s="87"/>
      <c r="AR1467" s="87"/>
      <c r="AS1467" s="87"/>
      <c r="AT1467" s="87"/>
      <c r="AU1467" s="87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87"/>
      <c r="BG1467" s="87"/>
      <c r="BH1467" s="87"/>
      <c r="BI1467" s="87"/>
      <c r="BJ1467" s="87"/>
      <c r="BK1467" s="87"/>
      <c r="BL1467" s="87"/>
    </row>
    <row r="1468" spans="3:64" x14ac:dyDescent="0.2">
      <c r="C1468" s="10"/>
      <c r="D1468" s="10"/>
      <c r="AA1468" s="87"/>
      <c r="AB1468" s="87"/>
      <c r="AC1468" s="87"/>
      <c r="AD1468" s="87"/>
      <c r="AE1468" s="87"/>
      <c r="AG1468" s="112"/>
      <c r="AN1468" s="87"/>
      <c r="AO1468" s="87"/>
      <c r="AP1468" s="87"/>
      <c r="AQ1468" s="87"/>
      <c r="AR1468" s="87"/>
      <c r="AS1468" s="87"/>
      <c r="AT1468" s="87"/>
      <c r="AU1468" s="87"/>
    </row>
    <row r="1469" spans="3:64" x14ac:dyDescent="0.2">
      <c r="C1469" s="10"/>
      <c r="D1469" s="10"/>
      <c r="AA1469" s="87"/>
      <c r="AB1469" s="87"/>
      <c r="AC1469" s="87"/>
      <c r="AD1469" s="87"/>
      <c r="AE1469" s="87"/>
      <c r="AG1469" s="112"/>
      <c r="AN1469" s="87"/>
      <c r="AO1469" s="87"/>
      <c r="AP1469" s="87"/>
      <c r="AQ1469" s="87"/>
      <c r="AR1469" s="87"/>
      <c r="AS1469" s="87"/>
      <c r="AT1469" s="87"/>
      <c r="AU1469" s="87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87"/>
      <c r="BG1469" s="87"/>
      <c r="BH1469" s="87"/>
      <c r="BI1469" s="87"/>
      <c r="BJ1469" s="87"/>
      <c r="BK1469" s="87"/>
      <c r="BL1469" s="87"/>
    </row>
    <row r="1470" spans="3:64" x14ac:dyDescent="0.2">
      <c r="C1470" s="10"/>
      <c r="D1470" s="10"/>
      <c r="AA1470" s="87"/>
      <c r="AB1470" s="87"/>
      <c r="AC1470" s="87"/>
      <c r="AD1470" s="87"/>
      <c r="AE1470" s="87"/>
      <c r="AG1470" s="112"/>
      <c r="AN1470" s="87"/>
      <c r="AO1470" s="87"/>
      <c r="AP1470" s="87"/>
      <c r="AQ1470" s="87"/>
      <c r="AR1470" s="87"/>
      <c r="AS1470" s="87"/>
      <c r="AT1470" s="87"/>
      <c r="AU1470" s="87"/>
      <c r="AV1470" s="87"/>
    </row>
    <row r="1471" spans="3:64" x14ac:dyDescent="0.2">
      <c r="C1471" s="10"/>
      <c r="D1471" s="10"/>
      <c r="AA1471" s="87"/>
      <c r="AB1471" s="87"/>
      <c r="AC1471" s="87"/>
      <c r="AD1471" s="87"/>
      <c r="AE1471" s="87"/>
      <c r="AG1471" s="112"/>
      <c r="AN1471" s="87"/>
      <c r="AO1471" s="87"/>
      <c r="AP1471" s="87"/>
      <c r="AQ1471" s="87"/>
      <c r="AR1471" s="87"/>
      <c r="AS1471" s="87"/>
      <c r="AT1471" s="87"/>
      <c r="AU1471" s="87"/>
      <c r="AV1471" s="87"/>
    </row>
    <row r="1472" spans="3:64" x14ac:dyDescent="0.2">
      <c r="C1472" s="10"/>
      <c r="D1472" s="10"/>
      <c r="AA1472" s="87"/>
      <c r="AB1472" s="87"/>
      <c r="AC1472" s="87"/>
      <c r="AD1472" s="87"/>
      <c r="AE1472" s="87"/>
      <c r="AG1472" s="112"/>
      <c r="AN1472" s="87"/>
      <c r="AO1472" s="87"/>
      <c r="AP1472" s="87"/>
      <c r="AQ1472" s="87"/>
      <c r="AR1472" s="87"/>
      <c r="AS1472" s="87"/>
      <c r="AT1472" s="87"/>
      <c r="AU1472" s="87"/>
    </row>
    <row r="1473" spans="3:64" x14ac:dyDescent="0.2">
      <c r="C1473" s="10"/>
      <c r="D1473" s="10"/>
      <c r="AA1473" s="87"/>
      <c r="AB1473" s="87"/>
      <c r="AC1473" s="87"/>
      <c r="AD1473" s="87"/>
      <c r="AE1473" s="87"/>
      <c r="AG1473" s="112"/>
      <c r="AN1473" s="87"/>
      <c r="AO1473" s="87"/>
      <c r="AP1473" s="87"/>
      <c r="AQ1473" s="87"/>
      <c r="AR1473" s="87"/>
      <c r="AS1473" s="87"/>
      <c r="AT1473" s="87"/>
      <c r="AU1473" s="87"/>
      <c r="AV1473" s="87"/>
      <c r="AX1473" s="87"/>
      <c r="AY1473" s="87"/>
      <c r="AZ1473" s="87"/>
      <c r="BA1473" s="87"/>
      <c r="BB1473" s="87"/>
      <c r="BC1473" s="87"/>
      <c r="BD1473" s="87"/>
      <c r="BE1473" s="87"/>
      <c r="BF1473" s="87"/>
      <c r="BG1473" s="87"/>
      <c r="BH1473" s="87"/>
      <c r="BI1473" s="87"/>
      <c r="BJ1473" s="87"/>
      <c r="BK1473" s="87"/>
      <c r="BL1473" s="87"/>
    </row>
    <row r="1474" spans="3:64" x14ac:dyDescent="0.2">
      <c r="C1474" s="10"/>
      <c r="D1474" s="10"/>
      <c r="AA1474" s="87"/>
      <c r="AB1474" s="87"/>
      <c r="AC1474" s="87"/>
      <c r="AD1474" s="87"/>
      <c r="AE1474" s="87"/>
      <c r="AG1474" s="112"/>
      <c r="AN1474" s="87"/>
      <c r="AO1474" s="87"/>
      <c r="AP1474" s="87"/>
      <c r="AQ1474" s="87"/>
      <c r="AR1474" s="87"/>
      <c r="AS1474" s="87"/>
      <c r="AT1474" s="87"/>
      <c r="AU1474" s="87"/>
      <c r="AV1474" s="87"/>
      <c r="AX1474" s="87"/>
    </row>
    <row r="1475" spans="3:64" x14ac:dyDescent="0.2">
      <c r="C1475" s="10"/>
      <c r="D1475" s="10"/>
      <c r="AA1475" s="87"/>
      <c r="AB1475" s="87"/>
      <c r="AC1475" s="87"/>
      <c r="AD1475" s="87"/>
      <c r="AE1475" s="87"/>
      <c r="AG1475" s="112"/>
      <c r="AN1475" s="87"/>
      <c r="AO1475" s="87"/>
      <c r="AP1475" s="87"/>
      <c r="AQ1475" s="87"/>
      <c r="AR1475" s="87"/>
      <c r="AS1475" s="87"/>
      <c r="AT1475" s="87"/>
      <c r="AU1475" s="87"/>
      <c r="AV1475" s="87"/>
      <c r="AX1475" s="87"/>
    </row>
    <row r="1476" spans="3:64" x14ac:dyDescent="0.2">
      <c r="C1476" s="10"/>
      <c r="D1476" s="10"/>
      <c r="AA1476" s="87"/>
      <c r="AB1476" s="87"/>
      <c r="AC1476" s="87"/>
      <c r="AD1476" s="87"/>
      <c r="AE1476" s="87"/>
      <c r="AG1476" s="112"/>
      <c r="AN1476" s="87"/>
      <c r="AO1476" s="87"/>
      <c r="AP1476" s="87"/>
      <c r="AQ1476" s="87"/>
      <c r="AR1476" s="87"/>
      <c r="AS1476" s="87"/>
      <c r="AT1476" s="87"/>
      <c r="AU1476" s="87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87"/>
      <c r="BI1476" s="87"/>
      <c r="BJ1476" s="87"/>
      <c r="BK1476" s="87"/>
      <c r="BL1476" s="87"/>
    </row>
    <row r="1477" spans="3:64" x14ac:dyDescent="0.2">
      <c r="C1477" s="10"/>
      <c r="D1477" s="10"/>
      <c r="AA1477" s="87"/>
      <c r="AB1477" s="87"/>
      <c r="AC1477" s="87"/>
      <c r="AD1477" s="87"/>
      <c r="AE1477" s="87"/>
      <c r="AG1477" s="112"/>
      <c r="AN1477" s="87"/>
      <c r="AO1477" s="87"/>
      <c r="AP1477" s="87"/>
      <c r="AQ1477" s="87"/>
      <c r="AR1477" s="87"/>
      <c r="AS1477" s="87"/>
      <c r="AT1477" s="87"/>
      <c r="AU1477" s="87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87"/>
      <c r="BG1477" s="87"/>
      <c r="BH1477" s="87"/>
      <c r="BI1477" s="87"/>
      <c r="BJ1477" s="87"/>
      <c r="BK1477" s="87"/>
      <c r="BL1477" s="87"/>
    </row>
    <row r="1478" spans="3:64" x14ac:dyDescent="0.2">
      <c r="C1478" s="10"/>
      <c r="D1478" s="10"/>
      <c r="AA1478" s="87"/>
      <c r="AB1478" s="87"/>
      <c r="AC1478" s="87"/>
      <c r="AD1478" s="87"/>
      <c r="AE1478" s="87"/>
      <c r="AG1478" s="112"/>
      <c r="AN1478" s="87"/>
      <c r="AO1478" s="87"/>
      <c r="AP1478" s="87"/>
      <c r="AQ1478" s="87"/>
      <c r="AR1478" s="87"/>
      <c r="AS1478" s="87"/>
      <c r="AT1478" s="87"/>
      <c r="AU1478" s="87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87"/>
      <c r="BG1478" s="87"/>
      <c r="BH1478" s="87"/>
      <c r="BI1478" s="87"/>
      <c r="BJ1478" s="87"/>
      <c r="BK1478" s="87"/>
      <c r="BL1478" s="87"/>
    </row>
    <row r="1479" spans="3:64" x14ac:dyDescent="0.2">
      <c r="C1479" s="10"/>
      <c r="D1479" s="10"/>
      <c r="AA1479" s="87"/>
      <c r="AB1479" s="87"/>
      <c r="AC1479" s="87"/>
      <c r="AD1479" s="87"/>
      <c r="AE1479" s="87"/>
      <c r="AG1479" s="112"/>
      <c r="AN1479" s="87"/>
      <c r="AO1479" s="87"/>
      <c r="AP1479" s="87"/>
      <c r="AQ1479" s="87"/>
      <c r="AR1479" s="87"/>
      <c r="AS1479" s="87"/>
      <c r="AT1479" s="87"/>
      <c r="AU1479" s="87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87"/>
      <c r="BG1479" s="87"/>
      <c r="BH1479" s="87"/>
      <c r="BI1479" s="87"/>
      <c r="BJ1479" s="87"/>
      <c r="BK1479" s="87"/>
      <c r="BL1479" s="87"/>
    </row>
    <row r="1480" spans="3:64" x14ac:dyDescent="0.2">
      <c r="C1480" s="10"/>
      <c r="D1480" s="10"/>
      <c r="AA1480" s="87"/>
      <c r="AB1480" s="87"/>
      <c r="AC1480" s="87"/>
      <c r="AD1480" s="87"/>
      <c r="AE1480" s="87"/>
      <c r="AG1480" s="112"/>
      <c r="AN1480" s="87"/>
      <c r="AO1480" s="87"/>
      <c r="AP1480" s="87"/>
      <c r="AQ1480" s="87"/>
      <c r="AR1480" s="87"/>
      <c r="AS1480" s="87"/>
      <c r="AT1480" s="87"/>
      <c r="AU1480" s="87"/>
      <c r="AV1480" s="87"/>
    </row>
    <row r="1481" spans="3:64" x14ac:dyDescent="0.2">
      <c r="C1481" s="10"/>
      <c r="D1481" s="10"/>
      <c r="AA1481" s="87"/>
      <c r="AB1481" s="87"/>
      <c r="AC1481" s="87"/>
      <c r="AD1481" s="87"/>
      <c r="AE1481" s="87"/>
      <c r="AG1481" s="112"/>
      <c r="AN1481" s="87"/>
      <c r="AO1481" s="87"/>
      <c r="AP1481" s="87"/>
      <c r="AQ1481" s="87"/>
      <c r="AR1481" s="87"/>
      <c r="AS1481" s="87"/>
      <c r="AT1481" s="87"/>
      <c r="AU1481" s="87"/>
    </row>
    <row r="1482" spans="3:64" x14ac:dyDescent="0.2">
      <c r="C1482" s="10"/>
      <c r="D1482" s="10"/>
      <c r="AA1482" s="87"/>
      <c r="AB1482" s="87"/>
      <c r="AC1482" s="87"/>
      <c r="AD1482" s="87"/>
      <c r="AE1482" s="87"/>
      <c r="AG1482" s="112"/>
      <c r="AN1482" s="87"/>
      <c r="AO1482" s="87"/>
      <c r="AP1482" s="87"/>
      <c r="AQ1482" s="87"/>
      <c r="AR1482" s="87"/>
      <c r="AS1482" s="87"/>
      <c r="AT1482" s="87"/>
      <c r="AU1482" s="87"/>
    </row>
    <row r="1483" spans="3:64" x14ac:dyDescent="0.2">
      <c r="C1483" s="10"/>
      <c r="D1483" s="10"/>
      <c r="AA1483" s="87"/>
      <c r="AB1483" s="87"/>
      <c r="AC1483" s="87"/>
      <c r="AD1483" s="87"/>
      <c r="AE1483" s="87"/>
      <c r="AG1483" s="112"/>
      <c r="AN1483" s="87"/>
      <c r="AO1483" s="87"/>
      <c r="AP1483" s="87"/>
      <c r="AQ1483" s="87"/>
      <c r="AR1483" s="87"/>
      <c r="AS1483" s="87"/>
      <c r="AT1483" s="87"/>
      <c r="AU1483" s="87"/>
      <c r="AV1483" s="87"/>
    </row>
    <row r="1484" spans="3:64" x14ac:dyDescent="0.2">
      <c r="C1484" s="10"/>
      <c r="D1484" s="10"/>
      <c r="AA1484" s="87"/>
      <c r="AB1484" s="87"/>
      <c r="AC1484" s="87"/>
      <c r="AD1484" s="87"/>
      <c r="AE1484" s="87"/>
      <c r="AG1484" s="112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87"/>
      <c r="BI1484" s="87"/>
      <c r="BJ1484" s="87"/>
      <c r="BK1484" s="87"/>
      <c r="BL1484" s="87"/>
    </row>
    <row r="1485" spans="3:64" x14ac:dyDescent="0.2">
      <c r="C1485" s="10"/>
      <c r="D1485" s="10"/>
      <c r="AA1485" s="87"/>
      <c r="AB1485" s="87"/>
      <c r="AC1485" s="87"/>
      <c r="AD1485" s="87"/>
      <c r="AE1485" s="87"/>
      <c r="AG1485" s="112"/>
      <c r="AN1485" s="87"/>
      <c r="AO1485" s="87"/>
      <c r="AP1485" s="87"/>
      <c r="AQ1485" s="87"/>
      <c r="AR1485" s="87"/>
      <c r="AS1485" s="87"/>
      <c r="AT1485" s="87"/>
      <c r="AU1485" s="87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87"/>
      <c r="BI1485" s="87"/>
      <c r="BJ1485" s="87"/>
      <c r="BK1485" s="87"/>
      <c r="BL1485" s="87"/>
    </row>
    <row r="1486" spans="3:64" x14ac:dyDescent="0.2">
      <c r="C1486" s="10"/>
      <c r="D1486" s="10"/>
      <c r="AA1486" s="87"/>
      <c r="AB1486" s="87"/>
      <c r="AC1486" s="87"/>
      <c r="AD1486" s="87"/>
      <c r="AE1486" s="87"/>
      <c r="AG1486" s="112"/>
      <c r="AN1486" s="87"/>
      <c r="AO1486" s="87"/>
      <c r="AP1486" s="87"/>
      <c r="AQ1486" s="87"/>
      <c r="AR1486" s="87"/>
      <c r="AS1486" s="87"/>
      <c r="AT1486" s="87"/>
      <c r="AU1486" s="87"/>
    </row>
    <row r="1487" spans="3:64" x14ac:dyDescent="0.2">
      <c r="C1487" s="10"/>
      <c r="D1487" s="10"/>
      <c r="AA1487" s="87"/>
      <c r="AB1487" s="87"/>
      <c r="AC1487" s="87"/>
      <c r="AD1487" s="87"/>
      <c r="AE1487" s="87"/>
      <c r="AG1487" s="112"/>
      <c r="AN1487" s="87"/>
      <c r="AO1487" s="87"/>
      <c r="AP1487" s="87"/>
      <c r="AQ1487" s="87"/>
      <c r="AR1487" s="87"/>
      <c r="AS1487" s="87"/>
      <c r="AT1487" s="87"/>
      <c r="AU1487" s="87"/>
      <c r="AV1487" s="87"/>
      <c r="AX1487" s="87"/>
    </row>
    <row r="1488" spans="3:64" x14ac:dyDescent="0.2">
      <c r="C1488" s="10"/>
      <c r="D1488" s="10"/>
      <c r="AA1488" s="87"/>
      <c r="AB1488" s="87"/>
      <c r="AC1488" s="87"/>
      <c r="AD1488" s="87"/>
      <c r="AE1488" s="87"/>
      <c r="AG1488" s="112"/>
      <c r="AN1488" s="87"/>
      <c r="AO1488" s="87"/>
      <c r="AP1488" s="87"/>
      <c r="AQ1488" s="87"/>
      <c r="AR1488" s="87"/>
      <c r="AS1488" s="87"/>
      <c r="AT1488" s="87"/>
      <c r="AU1488" s="87"/>
      <c r="AV1488" s="87"/>
    </row>
    <row r="1489" spans="3:64" x14ac:dyDescent="0.2">
      <c r="C1489" s="10"/>
      <c r="D1489" s="10"/>
      <c r="AA1489" s="87"/>
      <c r="AB1489" s="87"/>
      <c r="AC1489" s="87"/>
      <c r="AD1489" s="87"/>
      <c r="AE1489" s="87"/>
      <c r="AG1489" s="112"/>
      <c r="AN1489" s="87"/>
      <c r="AO1489" s="87"/>
      <c r="AP1489" s="87"/>
      <c r="AQ1489" s="87"/>
      <c r="AR1489" s="87"/>
      <c r="AS1489" s="87"/>
      <c r="AT1489" s="87"/>
      <c r="AU1489" s="87"/>
    </row>
    <row r="1490" spans="3:64" x14ac:dyDescent="0.2">
      <c r="C1490" s="10"/>
      <c r="D1490" s="10"/>
      <c r="AA1490" s="87"/>
      <c r="AB1490" s="87"/>
      <c r="AC1490" s="87"/>
      <c r="AD1490" s="87"/>
      <c r="AE1490" s="87"/>
      <c r="AG1490" s="112"/>
      <c r="AN1490" s="87"/>
      <c r="AO1490" s="87"/>
      <c r="AP1490" s="87"/>
      <c r="AQ1490" s="87"/>
      <c r="AR1490" s="87"/>
      <c r="AS1490" s="87"/>
      <c r="AT1490" s="87"/>
      <c r="AU1490" s="87"/>
    </row>
    <row r="1491" spans="3:64" x14ac:dyDescent="0.2">
      <c r="C1491" s="10"/>
      <c r="D1491" s="10"/>
      <c r="AA1491" s="87"/>
      <c r="AB1491" s="87"/>
      <c r="AC1491" s="87"/>
      <c r="AD1491" s="87"/>
      <c r="AE1491" s="87"/>
      <c r="AG1491" s="112"/>
      <c r="AN1491" s="87"/>
      <c r="AO1491" s="87"/>
      <c r="AP1491" s="87"/>
      <c r="AQ1491" s="87"/>
      <c r="AR1491" s="87"/>
      <c r="AS1491" s="87"/>
      <c r="AT1491" s="87"/>
      <c r="AU1491" s="87"/>
    </row>
    <row r="1492" spans="3:64" x14ac:dyDescent="0.2">
      <c r="C1492" s="10"/>
      <c r="D1492" s="10"/>
      <c r="AA1492" s="87"/>
      <c r="AB1492" s="87"/>
      <c r="AC1492" s="87"/>
      <c r="AD1492" s="87"/>
      <c r="AE1492" s="87"/>
      <c r="AG1492" s="112"/>
      <c r="AN1492" s="87"/>
      <c r="AO1492" s="87"/>
      <c r="AP1492" s="87"/>
      <c r="AQ1492" s="87"/>
      <c r="AR1492" s="87"/>
      <c r="AS1492" s="87"/>
      <c r="AT1492" s="87"/>
      <c r="AU1492" s="87"/>
    </row>
    <row r="1493" spans="3:64" x14ac:dyDescent="0.2">
      <c r="C1493" s="10"/>
      <c r="D1493" s="10"/>
      <c r="AA1493" s="87"/>
      <c r="AB1493" s="87"/>
      <c r="AC1493" s="87"/>
      <c r="AD1493" s="87"/>
      <c r="AE1493" s="87"/>
      <c r="AG1493" s="112"/>
      <c r="AN1493" s="87"/>
      <c r="AO1493" s="87"/>
      <c r="AP1493" s="87"/>
      <c r="AQ1493" s="87"/>
      <c r="AR1493" s="87"/>
      <c r="AS1493" s="87"/>
      <c r="AT1493" s="87"/>
      <c r="AU1493" s="87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87"/>
      <c r="BG1493" s="87"/>
      <c r="BH1493" s="87"/>
      <c r="BI1493" s="87"/>
      <c r="BJ1493" s="87"/>
      <c r="BK1493" s="87"/>
      <c r="BL1493" s="87"/>
    </row>
    <row r="1494" spans="3:64" x14ac:dyDescent="0.2">
      <c r="C1494" s="10"/>
      <c r="D1494" s="10"/>
      <c r="AA1494" s="87"/>
      <c r="AB1494" s="87"/>
      <c r="AC1494" s="87"/>
      <c r="AD1494" s="87"/>
      <c r="AE1494" s="87"/>
      <c r="AG1494" s="112"/>
      <c r="AN1494" s="87"/>
      <c r="AO1494" s="87"/>
      <c r="AP1494" s="87"/>
      <c r="AQ1494" s="87"/>
      <c r="AR1494" s="87"/>
      <c r="AS1494" s="87"/>
      <c r="AT1494" s="87"/>
      <c r="AU1494" s="87"/>
    </row>
    <row r="1495" spans="3:64" x14ac:dyDescent="0.2">
      <c r="C1495" s="10"/>
      <c r="D1495" s="10"/>
      <c r="AA1495" s="87"/>
      <c r="AB1495" s="87"/>
      <c r="AC1495" s="87"/>
      <c r="AD1495" s="87"/>
      <c r="AE1495" s="87"/>
      <c r="AG1495" s="112"/>
      <c r="AN1495" s="87"/>
      <c r="AO1495" s="87"/>
      <c r="AP1495" s="87"/>
      <c r="AQ1495" s="87"/>
      <c r="AR1495" s="87"/>
      <c r="AS1495" s="87"/>
      <c r="AT1495" s="87"/>
      <c r="AU1495" s="87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87"/>
      <c r="BG1495" s="87"/>
      <c r="BH1495" s="87"/>
      <c r="BI1495" s="87"/>
      <c r="BJ1495" s="87"/>
      <c r="BK1495" s="87"/>
      <c r="BL1495" s="87"/>
    </row>
    <row r="1496" spans="3:64" x14ac:dyDescent="0.2">
      <c r="C1496" s="10"/>
      <c r="D1496" s="10"/>
      <c r="AA1496" s="87"/>
      <c r="AB1496" s="87"/>
      <c r="AC1496" s="87"/>
      <c r="AD1496" s="87"/>
      <c r="AE1496" s="87"/>
      <c r="AG1496" s="112"/>
      <c r="AN1496" s="87"/>
      <c r="AO1496" s="87"/>
      <c r="AP1496" s="87"/>
      <c r="AQ1496" s="87"/>
      <c r="AR1496" s="87"/>
      <c r="AS1496" s="87"/>
      <c r="AT1496" s="87"/>
      <c r="AU1496" s="87"/>
      <c r="AV1496" s="87"/>
      <c r="AX1496" s="87"/>
    </row>
    <row r="1497" spans="3:64" x14ac:dyDescent="0.2">
      <c r="C1497" s="10"/>
      <c r="D1497" s="10"/>
      <c r="AA1497" s="87"/>
      <c r="AB1497" s="87"/>
      <c r="AC1497" s="87"/>
      <c r="AD1497" s="87"/>
      <c r="AE1497" s="87"/>
      <c r="AG1497" s="112"/>
      <c r="AN1497" s="87"/>
      <c r="AO1497" s="87"/>
      <c r="AP1497" s="87"/>
      <c r="AQ1497" s="87"/>
      <c r="AR1497" s="87"/>
      <c r="AS1497" s="87"/>
      <c r="AT1497" s="87"/>
      <c r="AU1497" s="87"/>
      <c r="AV1497" s="87"/>
    </row>
    <row r="1498" spans="3:64" x14ac:dyDescent="0.2">
      <c r="C1498" s="10"/>
      <c r="D1498" s="10"/>
      <c r="AA1498" s="87"/>
      <c r="AB1498" s="87"/>
      <c r="AC1498" s="87"/>
      <c r="AD1498" s="87"/>
      <c r="AE1498" s="87"/>
      <c r="AG1498" s="112"/>
      <c r="AN1498" s="87"/>
      <c r="AO1498" s="87"/>
      <c r="AP1498" s="87"/>
      <c r="AQ1498" s="87"/>
      <c r="AR1498" s="87"/>
      <c r="AS1498" s="87"/>
      <c r="AT1498" s="87"/>
      <c r="AU1498" s="87"/>
      <c r="AV1498" s="87"/>
    </row>
    <row r="1499" spans="3:64" x14ac:dyDescent="0.2">
      <c r="C1499" s="10"/>
      <c r="D1499" s="10"/>
      <c r="AA1499" s="87"/>
      <c r="AB1499" s="87"/>
      <c r="AC1499" s="87"/>
      <c r="AD1499" s="87"/>
      <c r="AE1499" s="87"/>
      <c r="AG1499" s="112"/>
      <c r="AN1499" s="87"/>
      <c r="AO1499" s="87"/>
      <c r="AP1499" s="87"/>
      <c r="AQ1499" s="87"/>
      <c r="AR1499" s="87"/>
      <c r="AS1499" s="87"/>
      <c r="AT1499" s="87"/>
      <c r="AU1499" s="87"/>
      <c r="AV1499" s="87"/>
      <c r="AX1499" s="87"/>
    </row>
    <row r="1500" spans="3:64" x14ac:dyDescent="0.2">
      <c r="C1500" s="10"/>
      <c r="D1500" s="10"/>
      <c r="AA1500" s="87"/>
      <c r="AB1500" s="87"/>
      <c r="AC1500" s="87"/>
      <c r="AD1500" s="87"/>
      <c r="AE1500" s="87"/>
      <c r="AG1500" s="112"/>
      <c r="AN1500" s="87"/>
      <c r="AO1500" s="87"/>
      <c r="AP1500" s="87"/>
      <c r="AQ1500" s="87"/>
      <c r="AR1500" s="87"/>
      <c r="AS1500" s="87"/>
      <c r="AT1500" s="87"/>
      <c r="AU1500" s="87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87"/>
      <c r="BG1500" s="87"/>
      <c r="BH1500" s="87"/>
      <c r="BI1500" s="87"/>
      <c r="BJ1500" s="87"/>
      <c r="BK1500" s="87"/>
      <c r="BL1500" s="87"/>
    </row>
    <row r="1501" spans="3:64" x14ac:dyDescent="0.2">
      <c r="C1501" s="10"/>
      <c r="D1501" s="10"/>
      <c r="AA1501" s="87"/>
      <c r="AB1501" s="87"/>
      <c r="AC1501" s="87"/>
      <c r="AD1501" s="87"/>
      <c r="AE1501" s="87"/>
      <c r="AG1501" s="112"/>
      <c r="AN1501" s="87"/>
      <c r="AO1501" s="87"/>
      <c r="AP1501" s="87"/>
      <c r="AQ1501" s="87"/>
      <c r="AR1501" s="87"/>
      <c r="AS1501" s="87"/>
      <c r="AT1501" s="87"/>
      <c r="AU1501" s="87"/>
      <c r="AV1501" s="87"/>
    </row>
    <row r="1502" spans="3:64" x14ac:dyDescent="0.2">
      <c r="C1502" s="10"/>
      <c r="D1502" s="10"/>
      <c r="AA1502" s="87"/>
      <c r="AB1502" s="87"/>
      <c r="AC1502" s="87"/>
      <c r="AD1502" s="87"/>
      <c r="AE1502" s="87"/>
      <c r="AG1502" s="112"/>
      <c r="AN1502" s="87"/>
      <c r="AO1502" s="87"/>
      <c r="AP1502" s="87"/>
      <c r="AQ1502" s="87"/>
      <c r="AR1502" s="87"/>
      <c r="AS1502" s="87"/>
      <c r="AT1502" s="87"/>
      <c r="AU1502" s="87"/>
      <c r="AV1502" s="87"/>
      <c r="AX1502" s="87"/>
    </row>
    <row r="1503" spans="3:64" x14ac:dyDescent="0.2">
      <c r="C1503" s="10"/>
      <c r="D1503" s="10"/>
      <c r="AA1503" s="87"/>
      <c r="AB1503" s="87"/>
      <c r="AC1503" s="87"/>
      <c r="AD1503" s="87"/>
      <c r="AE1503" s="87"/>
      <c r="AG1503" s="112"/>
      <c r="AN1503" s="87"/>
      <c r="AO1503" s="87"/>
      <c r="AP1503" s="87"/>
      <c r="AQ1503" s="87"/>
      <c r="AR1503" s="87"/>
      <c r="AS1503" s="87"/>
      <c r="AT1503" s="87"/>
      <c r="AU1503" s="87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87"/>
      <c r="BK1503" s="87"/>
      <c r="BL1503" s="87"/>
    </row>
    <row r="1504" spans="3:64" x14ac:dyDescent="0.2">
      <c r="C1504" s="10"/>
      <c r="D1504" s="10"/>
      <c r="AA1504" s="87"/>
      <c r="AB1504" s="87"/>
      <c r="AC1504" s="87"/>
      <c r="AD1504" s="87"/>
      <c r="AE1504" s="87"/>
      <c r="AG1504" s="112"/>
      <c r="AN1504" s="87"/>
      <c r="AO1504" s="87"/>
      <c r="AP1504" s="87"/>
      <c r="AQ1504" s="87"/>
      <c r="AR1504" s="87"/>
      <c r="AS1504" s="87"/>
      <c r="AT1504" s="87"/>
      <c r="AU1504" s="87"/>
      <c r="AV1504" s="87"/>
    </row>
    <row r="1505" spans="3:64" x14ac:dyDescent="0.2">
      <c r="C1505" s="10"/>
      <c r="D1505" s="10"/>
      <c r="AA1505" s="87"/>
      <c r="AB1505" s="87"/>
      <c r="AC1505" s="87"/>
      <c r="AD1505" s="87"/>
      <c r="AE1505" s="87"/>
      <c r="AG1505" s="112"/>
      <c r="AN1505" s="87"/>
      <c r="AO1505" s="87"/>
      <c r="AP1505" s="87"/>
      <c r="AQ1505" s="87"/>
      <c r="AR1505" s="87"/>
      <c r="AS1505" s="87"/>
      <c r="AT1505" s="87"/>
      <c r="AU1505" s="87"/>
      <c r="AV1505" s="87"/>
    </row>
    <row r="1506" spans="3:64" x14ac:dyDescent="0.2">
      <c r="C1506" s="10"/>
      <c r="D1506" s="10"/>
      <c r="AA1506" s="87"/>
      <c r="AB1506" s="87"/>
      <c r="AC1506" s="87"/>
      <c r="AD1506" s="87"/>
      <c r="AE1506" s="87"/>
      <c r="AG1506" s="112"/>
      <c r="AN1506" s="87"/>
      <c r="AO1506" s="87"/>
      <c r="AP1506" s="87"/>
      <c r="AQ1506" s="87"/>
      <c r="AR1506" s="87"/>
      <c r="AS1506" s="87"/>
      <c r="AT1506" s="87"/>
      <c r="AU1506" s="87"/>
      <c r="AV1506" s="87"/>
      <c r="AX1506" s="87"/>
      <c r="AY1506" s="87"/>
      <c r="AZ1506" s="87"/>
      <c r="BA1506" s="87"/>
      <c r="BB1506" s="87"/>
      <c r="BC1506" s="87"/>
      <c r="BD1506" s="87"/>
      <c r="BE1506" s="87"/>
      <c r="BF1506" s="87"/>
      <c r="BG1506" s="87"/>
      <c r="BH1506" s="87"/>
      <c r="BI1506" s="87"/>
      <c r="BJ1506" s="87"/>
      <c r="BK1506" s="87"/>
      <c r="BL1506" s="87"/>
    </row>
    <row r="1507" spans="3:64" x14ac:dyDescent="0.2">
      <c r="C1507" s="10"/>
      <c r="D1507" s="10"/>
      <c r="AA1507" s="87"/>
      <c r="AB1507" s="87"/>
      <c r="AC1507" s="87"/>
      <c r="AD1507" s="87"/>
      <c r="AE1507" s="87"/>
      <c r="AG1507" s="112"/>
      <c r="AN1507" s="87"/>
      <c r="AO1507" s="87"/>
      <c r="AP1507" s="87"/>
      <c r="AQ1507" s="87"/>
      <c r="AR1507" s="87"/>
      <c r="AS1507" s="87"/>
      <c r="AT1507" s="87"/>
      <c r="AU1507" s="87"/>
      <c r="AV1507" s="87"/>
    </row>
    <row r="1508" spans="3:64" x14ac:dyDescent="0.2">
      <c r="C1508" s="10"/>
      <c r="D1508" s="10"/>
      <c r="AA1508" s="87"/>
      <c r="AB1508" s="87"/>
      <c r="AC1508" s="87"/>
      <c r="AD1508" s="87"/>
      <c r="AE1508" s="87"/>
      <c r="AG1508" s="112"/>
      <c r="AN1508" s="87"/>
      <c r="AO1508" s="87"/>
      <c r="AP1508" s="87"/>
      <c r="AQ1508" s="87"/>
      <c r="AR1508" s="87"/>
      <c r="AS1508" s="87"/>
      <c r="AT1508" s="87"/>
      <c r="AU1508" s="87"/>
      <c r="AV1508" s="87"/>
      <c r="AX1508" s="87"/>
      <c r="AY1508" s="87"/>
      <c r="AZ1508" s="87"/>
      <c r="BA1508" s="87"/>
      <c r="BB1508" s="87"/>
      <c r="BC1508" s="87"/>
      <c r="BD1508" s="87"/>
      <c r="BE1508" s="87"/>
      <c r="BF1508" s="87"/>
      <c r="BG1508" s="87"/>
      <c r="BH1508" s="87"/>
      <c r="BI1508" s="87"/>
      <c r="BJ1508" s="87"/>
      <c r="BK1508" s="87"/>
      <c r="BL1508" s="87"/>
    </row>
    <row r="1509" spans="3:64" x14ac:dyDescent="0.2">
      <c r="C1509" s="10"/>
      <c r="D1509" s="10"/>
      <c r="AA1509" s="87"/>
      <c r="AB1509" s="87"/>
      <c r="AC1509" s="87"/>
      <c r="AD1509" s="87"/>
      <c r="AE1509" s="87"/>
      <c r="AG1509" s="112"/>
      <c r="AN1509" s="87"/>
      <c r="AO1509" s="87"/>
      <c r="AP1509" s="87"/>
      <c r="AQ1509" s="87"/>
      <c r="AR1509" s="87"/>
      <c r="AS1509" s="87"/>
      <c r="AT1509" s="87"/>
      <c r="AU1509" s="87"/>
    </row>
    <row r="1510" spans="3:64" x14ac:dyDescent="0.2">
      <c r="C1510" s="10"/>
      <c r="D1510" s="10"/>
      <c r="AA1510" s="87"/>
      <c r="AB1510" s="87"/>
      <c r="AC1510" s="87"/>
      <c r="AD1510" s="87"/>
      <c r="AE1510" s="87"/>
      <c r="AG1510" s="112"/>
      <c r="AN1510" s="87"/>
      <c r="AO1510" s="87"/>
      <c r="AP1510" s="87"/>
      <c r="AQ1510" s="87"/>
      <c r="AR1510" s="87"/>
      <c r="AS1510" s="87"/>
      <c r="AT1510" s="87"/>
      <c r="AU1510" s="87"/>
      <c r="AV1510" s="87"/>
      <c r="AX1510" s="87"/>
    </row>
    <row r="1511" spans="3:64" x14ac:dyDescent="0.2">
      <c r="C1511" s="10"/>
      <c r="D1511" s="10"/>
      <c r="AA1511" s="87"/>
      <c r="AB1511" s="87"/>
      <c r="AC1511" s="87"/>
      <c r="AD1511" s="87"/>
      <c r="AE1511" s="87"/>
      <c r="AG1511" s="112"/>
      <c r="AN1511" s="87"/>
      <c r="AO1511" s="87"/>
      <c r="AP1511" s="87"/>
      <c r="AQ1511" s="87"/>
      <c r="AR1511" s="87"/>
      <c r="AS1511" s="87"/>
      <c r="AT1511" s="87"/>
      <c r="AU1511" s="87"/>
    </row>
    <row r="1512" spans="3:64" x14ac:dyDescent="0.2">
      <c r="C1512" s="10"/>
      <c r="D1512" s="10"/>
      <c r="AA1512" s="87"/>
      <c r="AB1512" s="87"/>
      <c r="AC1512" s="87"/>
      <c r="AD1512" s="87"/>
      <c r="AE1512" s="87"/>
      <c r="AG1512" s="112"/>
      <c r="AN1512" s="87"/>
      <c r="AO1512" s="87"/>
      <c r="AP1512" s="87"/>
      <c r="AQ1512" s="87"/>
      <c r="AR1512" s="87"/>
      <c r="AS1512" s="87"/>
      <c r="AT1512" s="87"/>
      <c r="AU1512" s="87"/>
      <c r="AV1512" s="87"/>
    </row>
    <row r="1513" spans="3:64" x14ac:dyDescent="0.2">
      <c r="C1513" s="10"/>
      <c r="D1513" s="10"/>
      <c r="AA1513" s="87"/>
      <c r="AB1513" s="87"/>
      <c r="AC1513" s="87"/>
      <c r="AD1513" s="87"/>
      <c r="AE1513" s="87"/>
      <c r="AG1513" s="112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87"/>
      <c r="BG1513" s="87"/>
      <c r="BH1513" s="87"/>
      <c r="BI1513" s="87"/>
      <c r="BJ1513" s="87"/>
      <c r="BK1513" s="87"/>
      <c r="BL1513" s="87"/>
    </row>
    <row r="1514" spans="3:64" x14ac:dyDescent="0.2">
      <c r="C1514" s="10"/>
      <c r="D1514" s="10"/>
      <c r="AA1514" s="87"/>
      <c r="AB1514" s="87"/>
      <c r="AC1514" s="87"/>
      <c r="AD1514" s="87"/>
      <c r="AE1514" s="87"/>
      <c r="AG1514" s="112"/>
      <c r="AN1514" s="87"/>
      <c r="AO1514" s="87"/>
      <c r="AP1514" s="87"/>
      <c r="AQ1514" s="87"/>
      <c r="AR1514" s="87"/>
      <c r="AS1514" s="87"/>
      <c r="AT1514" s="87"/>
      <c r="AU1514" s="87"/>
    </row>
    <row r="1515" spans="3:64" x14ac:dyDescent="0.2">
      <c r="C1515" s="10"/>
      <c r="D1515" s="10"/>
      <c r="AA1515" s="87"/>
      <c r="AB1515" s="87"/>
      <c r="AC1515" s="87"/>
      <c r="AD1515" s="87"/>
      <c r="AE1515" s="87"/>
      <c r="AG1515" s="112"/>
      <c r="AN1515" s="87"/>
      <c r="AO1515" s="87"/>
      <c r="AP1515" s="87"/>
      <c r="AQ1515" s="87"/>
      <c r="AR1515" s="87"/>
      <c r="AS1515" s="87"/>
      <c r="AT1515" s="87"/>
      <c r="AU1515" s="87"/>
      <c r="AV1515" s="87"/>
      <c r="AX1515" s="87"/>
    </row>
    <row r="1516" spans="3:64" x14ac:dyDescent="0.2">
      <c r="C1516" s="10"/>
      <c r="D1516" s="10"/>
      <c r="AA1516" s="87"/>
      <c r="AB1516" s="87"/>
      <c r="AC1516" s="87"/>
      <c r="AD1516" s="87"/>
      <c r="AE1516" s="87"/>
      <c r="AG1516" s="112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87"/>
      <c r="BG1516" s="87"/>
      <c r="BH1516" s="87"/>
      <c r="BI1516" s="87"/>
      <c r="BJ1516" s="87"/>
      <c r="BK1516" s="87"/>
      <c r="BL1516" s="87"/>
    </row>
    <row r="1517" spans="3:64" x14ac:dyDescent="0.2">
      <c r="C1517" s="10"/>
      <c r="D1517" s="10"/>
      <c r="AA1517" s="87"/>
      <c r="AB1517" s="87"/>
      <c r="AC1517" s="87"/>
      <c r="AD1517" s="87"/>
      <c r="AE1517" s="87"/>
      <c r="AG1517" s="112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87"/>
      <c r="BG1517" s="87"/>
      <c r="BH1517" s="87"/>
      <c r="BI1517" s="87"/>
      <c r="BJ1517" s="87"/>
      <c r="BK1517" s="87"/>
      <c r="BL1517" s="87"/>
    </row>
    <row r="1518" spans="3:64" x14ac:dyDescent="0.2">
      <c r="C1518" s="10"/>
      <c r="D1518" s="10"/>
      <c r="AA1518" s="87"/>
      <c r="AB1518" s="87"/>
      <c r="AC1518" s="87"/>
      <c r="AD1518" s="87"/>
      <c r="AE1518" s="87"/>
      <c r="AG1518" s="112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87"/>
      <c r="BG1518" s="87"/>
      <c r="BH1518" s="87"/>
      <c r="BI1518" s="87"/>
      <c r="BJ1518" s="87"/>
      <c r="BK1518" s="87"/>
      <c r="BL1518" s="87"/>
    </row>
    <row r="1519" spans="3:64" x14ac:dyDescent="0.2">
      <c r="C1519" s="10"/>
      <c r="D1519" s="10"/>
      <c r="AA1519" s="87"/>
      <c r="AB1519" s="87"/>
      <c r="AC1519" s="87"/>
      <c r="AD1519" s="87"/>
      <c r="AE1519" s="87"/>
      <c r="AG1519" s="112"/>
      <c r="AN1519" s="87"/>
      <c r="AO1519" s="87"/>
      <c r="AP1519" s="87"/>
      <c r="AQ1519" s="87"/>
      <c r="AR1519" s="87"/>
      <c r="AS1519" s="87"/>
      <c r="AT1519" s="87"/>
      <c r="AU1519" s="87"/>
      <c r="AV1519" s="87"/>
    </row>
    <row r="1520" spans="3:64" x14ac:dyDescent="0.2">
      <c r="C1520" s="10"/>
      <c r="D1520" s="10"/>
      <c r="AA1520" s="87"/>
      <c r="AB1520" s="87"/>
      <c r="AC1520" s="87"/>
      <c r="AD1520" s="87"/>
      <c r="AE1520" s="87"/>
      <c r="AG1520" s="112"/>
      <c r="AN1520" s="87"/>
      <c r="AO1520" s="87"/>
      <c r="AP1520" s="87"/>
      <c r="AQ1520" s="87"/>
      <c r="AR1520" s="87"/>
      <c r="AS1520" s="87"/>
      <c r="AT1520" s="87"/>
      <c r="AU1520" s="87"/>
      <c r="AV1520" s="87"/>
    </row>
    <row r="1521" spans="3:64" x14ac:dyDescent="0.2">
      <c r="C1521" s="10"/>
      <c r="D1521" s="10"/>
      <c r="AA1521" s="87"/>
      <c r="AB1521" s="87"/>
      <c r="AC1521" s="87"/>
      <c r="AD1521" s="87"/>
      <c r="AE1521" s="87"/>
      <c r="AG1521" s="112"/>
      <c r="AN1521" s="87"/>
      <c r="AO1521" s="87"/>
      <c r="AP1521" s="87"/>
      <c r="AQ1521" s="87"/>
      <c r="AR1521" s="87"/>
      <c r="AS1521" s="87"/>
      <c r="AT1521" s="87"/>
      <c r="AU1521" s="87"/>
      <c r="AV1521" s="87"/>
      <c r="AX1521" s="87"/>
      <c r="AY1521" s="87"/>
      <c r="AZ1521" s="87"/>
      <c r="BA1521" s="87"/>
      <c r="BB1521" s="87"/>
      <c r="BC1521" s="87"/>
      <c r="BD1521" s="87"/>
      <c r="BE1521" s="87"/>
      <c r="BF1521" s="87"/>
      <c r="BG1521" s="87"/>
      <c r="BH1521" s="87"/>
      <c r="BI1521" s="87"/>
      <c r="BJ1521" s="87"/>
      <c r="BK1521" s="87"/>
      <c r="BL1521" s="87"/>
    </row>
    <row r="1522" spans="3:64" x14ac:dyDescent="0.2">
      <c r="C1522" s="10"/>
      <c r="D1522" s="10"/>
      <c r="AA1522" s="87"/>
      <c r="AB1522" s="87"/>
      <c r="AC1522" s="87"/>
      <c r="AD1522" s="87"/>
      <c r="AE1522" s="87"/>
      <c r="AG1522" s="112"/>
      <c r="AN1522" s="87"/>
      <c r="AO1522" s="87"/>
      <c r="AP1522" s="87"/>
      <c r="AQ1522" s="87"/>
      <c r="AR1522" s="87"/>
      <c r="AS1522" s="87"/>
      <c r="AT1522" s="87"/>
      <c r="AU1522" s="87"/>
      <c r="AV1522" s="87"/>
    </row>
    <row r="1523" spans="3:64" x14ac:dyDescent="0.2">
      <c r="C1523" s="10"/>
      <c r="D1523" s="10"/>
      <c r="AA1523" s="87"/>
      <c r="AB1523" s="87"/>
      <c r="AC1523" s="87"/>
      <c r="AD1523" s="87"/>
      <c r="AE1523" s="87"/>
      <c r="AG1523" s="112"/>
      <c r="AN1523" s="87"/>
      <c r="AO1523" s="87"/>
      <c r="AP1523" s="87"/>
      <c r="AQ1523" s="87"/>
      <c r="AR1523" s="87"/>
      <c r="AS1523" s="87"/>
      <c r="AT1523" s="87"/>
      <c r="AU1523" s="87"/>
      <c r="AV1523" s="87"/>
      <c r="AX1523" s="87"/>
      <c r="AY1523" s="87"/>
      <c r="AZ1523" s="87"/>
      <c r="BA1523" s="87"/>
      <c r="BB1523" s="87"/>
      <c r="BC1523" s="87"/>
      <c r="BD1523" s="87"/>
      <c r="BE1523" s="87"/>
      <c r="BF1523" s="87"/>
      <c r="BG1523" s="87"/>
      <c r="BH1523" s="87"/>
      <c r="BI1523" s="87"/>
      <c r="BJ1523" s="87"/>
      <c r="BK1523" s="87"/>
      <c r="BL1523" s="87"/>
    </row>
    <row r="1524" spans="3:64" x14ac:dyDescent="0.2">
      <c r="C1524" s="10"/>
      <c r="D1524" s="10"/>
      <c r="AA1524" s="87"/>
      <c r="AB1524" s="87"/>
      <c r="AC1524" s="87"/>
      <c r="AD1524" s="87"/>
      <c r="AE1524" s="87"/>
      <c r="AG1524" s="112"/>
      <c r="AN1524" s="87"/>
      <c r="AO1524" s="87"/>
      <c r="AP1524" s="87"/>
      <c r="AQ1524" s="87"/>
      <c r="AR1524" s="87"/>
      <c r="AS1524" s="87"/>
      <c r="AT1524" s="87"/>
      <c r="AU1524" s="87"/>
      <c r="AV1524" s="87"/>
    </row>
    <row r="1525" spans="3:64" x14ac:dyDescent="0.2">
      <c r="C1525" s="10"/>
      <c r="D1525" s="10"/>
      <c r="AA1525" s="87"/>
      <c r="AB1525" s="87"/>
      <c r="AC1525" s="87"/>
      <c r="AD1525" s="87"/>
      <c r="AE1525" s="87"/>
      <c r="AG1525" s="112"/>
      <c r="AN1525" s="87"/>
      <c r="AO1525" s="87"/>
      <c r="AP1525" s="87"/>
      <c r="AQ1525" s="87"/>
      <c r="AR1525" s="87"/>
      <c r="AS1525" s="87"/>
      <c r="AT1525" s="87"/>
      <c r="AU1525" s="87"/>
      <c r="AV1525" s="87"/>
    </row>
    <row r="1526" spans="3:64" x14ac:dyDescent="0.2">
      <c r="C1526" s="10"/>
      <c r="D1526" s="10"/>
      <c r="AA1526" s="87"/>
      <c r="AB1526" s="87"/>
      <c r="AC1526" s="87"/>
      <c r="AD1526" s="87"/>
      <c r="AE1526" s="87"/>
      <c r="AG1526" s="112"/>
      <c r="AN1526" s="87"/>
      <c r="AO1526" s="87"/>
      <c r="AP1526" s="87"/>
      <c r="AQ1526" s="87"/>
      <c r="AR1526" s="87"/>
      <c r="AS1526" s="87"/>
      <c r="AT1526" s="87"/>
      <c r="AU1526" s="87"/>
      <c r="AV1526" s="87"/>
      <c r="AX1526" s="87"/>
    </row>
    <row r="1527" spans="3:64" x14ac:dyDescent="0.2">
      <c r="C1527" s="10"/>
      <c r="D1527" s="10"/>
      <c r="AA1527" s="87"/>
      <c r="AB1527" s="87"/>
      <c r="AC1527" s="87"/>
      <c r="AD1527" s="87"/>
      <c r="AE1527" s="87"/>
      <c r="AG1527" s="112"/>
      <c r="AN1527" s="87"/>
      <c r="AO1527" s="87"/>
      <c r="AP1527" s="87"/>
      <c r="AQ1527" s="87"/>
      <c r="AR1527" s="87"/>
      <c r="AS1527" s="87"/>
      <c r="AT1527" s="87"/>
      <c r="AU1527" s="87"/>
      <c r="AV1527" s="87"/>
    </row>
    <row r="1528" spans="3:64" x14ac:dyDescent="0.2">
      <c r="C1528" s="10"/>
      <c r="D1528" s="10"/>
      <c r="AA1528" s="87"/>
      <c r="AB1528" s="87"/>
      <c r="AC1528" s="87"/>
      <c r="AD1528" s="87"/>
      <c r="AE1528" s="87"/>
      <c r="AG1528" s="112"/>
      <c r="AN1528" s="87"/>
      <c r="AO1528" s="87"/>
      <c r="AP1528" s="87"/>
      <c r="AQ1528" s="87"/>
      <c r="AR1528" s="87"/>
      <c r="AS1528" s="87"/>
      <c r="AT1528" s="87"/>
      <c r="AU1528" s="87"/>
      <c r="AV1528" s="87"/>
      <c r="AX1528" s="87"/>
    </row>
    <row r="1529" spans="3:64" x14ac:dyDescent="0.2">
      <c r="C1529" s="10"/>
      <c r="D1529" s="10"/>
      <c r="AA1529" s="87"/>
      <c r="AB1529" s="87"/>
      <c r="AC1529" s="87"/>
      <c r="AD1529" s="87"/>
      <c r="AE1529" s="87"/>
      <c r="AG1529" s="112"/>
      <c r="AN1529" s="87"/>
      <c r="AO1529" s="87"/>
      <c r="AP1529" s="87"/>
      <c r="AQ1529" s="87"/>
      <c r="AR1529" s="87"/>
      <c r="AS1529" s="87"/>
      <c r="AT1529" s="87"/>
      <c r="AU1529" s="87"/>
      <c r="AV1529" s="87"/>
    </row>
    <row r="1530" spans="3:64" x14ac:dyDescent="0.2">
      <c r="C1530" s="10"/>
      <c r="D1530" s="10"/>
      <c r="AA1530" s="87"/>
      <c r="AB1530" s="87"/>
      <c r="AC1530" s="87"/>
      <c r="AD1530" s="87"/>
      <c r="AE1530" s="87"/>
      <c r="AG1530" s="112"/>
      <c r="AN1530" s="87"/>
      <c r="AO1530" s="87"/>
      <c r="AP1530" s="87"/>
      <c r="AQ1530" s="87"/>
      <c r="AR1530" s="87"/>
      <c r="AS1530" s="87"/>
      <c r="AT1530" s="87"/>
      <c r="AU1530" s="87"/>
      <c r="AV1530" s="87"/>
    </row>
    <row r="1531" spans="3:64" x14ac:dyDescent="0.2">
      <c r="C1531" s="10"/>
      <c r="D1531" s="10"/>
      <c r="AA1531" s="87"/>
      <c r="AB1531" s="87"/>
      <c r="AC1531" s="87"/>
      <c r="AD1531" s="87"/>
      <c r="AE1531" s="87"/>
      <c r="AG1531" s="112"/>
      <c r="AN1531" s="87"/>
      <c r="AO1531" s="87"/>
      <c r="AP1531" s="87"/>
      <c r="AQ1531" s="87"/>
      <c r="AR1531" s="87"/>
      <c r="AS1531" s="87"/>
      <c r="AT1531" s="87"/>
      <c r="AU1531" s="87"/>
      <c r="AV1531" s="87"/>
    </row>
    <row r="1532" spans="3:64" x14ac:dyDescent="0.2">
      <c r="C1532" s="10"/>
      <c r="D1532" s="10"/>
      <c r="AA1532" s="87"/>
      <c r="AB1532" s="87"/>
      <c r="AC1532" s="87"/>
      <c r="AD1532" s="87"/>
      <c r="AE1532" s="87"/>
      <c r="AG1532" s="112"/>
      <c r="AN1532" s="87"/>
      <c r="AO1532" s="87"/>
      <c r="AP1532" s="87"/>
      <c r="AQ1532" s="87"/>
      <c r="AR1532" s="87"/>
      <c r="AS1532" s="87"/>
      <c r="AT1532" s="87"/>
      <c r="AU1532" s="87"/>
    </row>
    <row r="1533" spans="3:64" x14ac:dyDescent="0.2">
      <c r="C1533" s="10"/>
      <c r="D1533" s="10"/>
      <c r="AA1533" s="87"/>
      <c r="AB1533" s="87"/>
      <c r="AC1533" s="87"/>
      <c r="AD1533" s="87"/>
      <c r="AE1533" s="87"/>
      <c r="AG1533" s="112"/>
      <c r="AN1533" s="87"/>
      <c r="AO1533" s="87"/>
      <c r="AP1533" s="87"/>
      <c r="AQ1533" s="87"/>
      <c r="AR1533" s="87"/>
      <c r="AS1533" s="87"/>
      <c r="AT1533" s="87"/>
      <c r="AU1533" s="87"/>
      <c r="AV1533" s="87"/>
    </row>
    <row r="1534" spans="3:64" x14ac:dyDescent="0.2">
      <c r="C1534" s="10"/>
      <c r="D1534" s="10"/>
      <c r="AA1534" s="87"/>
      <c r="AB1534" s="87"/>
      <c r="AC1534" s="87"/>
      <c r="AD1534" s="87"/>
      <c r="AE1534" s="87"/>
      <c r="AG1534" s="112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87"/>
      <c r="BK1534" s="87"/>
      <c r="BL1534" s="87"/>
    </row>
    <row r="1535" spans="3:64" x14ac:dyDescent="0.2">
      <c r="C1535" s="10"/>
      <c r="D1535" s="10"/>
      <c r="AA1535" s="87"/>
      <c r="AB1535" s="87"/>
      <c r="AC1535" s="87"/>
      <c r="AD1535" s="87"/>
      <c r="AE1535" s="87"/>
      <c r="AG1535" s="112"/>
      <c r="AN1535" s="87"/>
      <c r="AO1535" s="87"/>
      <c r="AP1535" s="87"/>
      <c r="AQ1535" s="87"/>
      <c r="AR1535" s="87"/>
      <c r="AS1535" s="87"/>
      <c r="AT1535" s="87"/>
      <c r="AU1535" s="87"/>
    </row>
    <row r="1536" spans="3:64" x14ac:dyDescent="0.2">
      <c r="C1536" s="10"/>
      <c r="D1536" s="10"/>
      <c r="AA1536" s="87"/>
      <c r="AB1536" s="87"/>
      <c r="AC1536" s="87"/>
      <c r="AD1536" s="87"/>
      <c r="AE1536" s="87"/>
      <c r="AG1536" s="112"/>
      <c r="AN1536" s="87"/>
      <c r="AO1536" s="87"/>
      <c r="AP1536" s="87"/>
      <c r="AQ1536" s="87"/>
      <c r="AR1536" s="87"/>
      <c r="AS1536" s="87"/>
      <c r="AT1536" s="87"/>
      <c r="AU1536" s="87"/>
    </row>
    <row r="1537" spans="3:64" x14ac:dyDescent="0.2">
      <c r="C1537" s="10"/>
      <c r="D1537" s="10"/>
      <c r="AA1537" s="87"/>
      <c r="AB1537" s="87"/>
      <c r="AC1537" s="87"/>
      <c r="AD1537" s="87"/>
      <c r="AE1537" s="87"/>
      <c r="AG1537" s="112"/>
      <c r="AN1537" s="87"/>
      <c r="AO1537" s="87"/>
      <c r="AP1537" s="87"/>
      <c r="AQ1537" s="87"/>
      <c r="AR1537" s="87"/>
      <c r="AS1537" s="87"/>
      <c r="AT1537" s="87"/>
      <c r="AU1537" s="87"/>
    </row>
    <row r="1538" spans="3:64" x14ac:dyDescent="0.2">
      <c r="C1538" s="10"/>
      <c r="D1538" s="10"/>
      <c r="AA1538" s="87"/>
      <c r="AB1538" s="87"/>
      <c r="AC1538" s="87"/>
      <c r="AD1538" s="87"/>
      <c r="AE1538" s="87"/>
      <c r="AG1538" s="112"/>
      <c r="AN1538" s="87"/>
      <c r="AO1538" s="87"/>
      <c r="AP1538" s="87"/>
      <c r="AQ1538" s="87"/>
      <c r="AR1538" s="87"/>
      <c r="AS1538" s="87"/>
      <c r="AT1538" s="87"/>
      <c r="AU1538" s="87"/>
      <c r="AV1538" s="87"/>
    </row>
    <row r="1539" spans="3:64" x14ac:dyDescent="0.2">
      <c r="C1539" s="10"/>
      <c r="D1539" s="10"/>
      <c r="AA1539" s="87"/>
      <c r="AB1539" s="87"/>
      <c r="AC1539" s="87"/>
      <c r="AD1539" s="87"/>
      <c r="AE1539" s="87"/>
      <c r="AG1539" s="112"/>
      <c r="AN1539" s="87"/>
      <c r="AO1539" s="87"/>
      <c r="AP1539" s="87"/>
      <c r="AQ1539" s="87"/>
      <c r="AR1539" s="87"/>
      <c r="AS1539" s="87"/>
      <c r="AT1539" s="87"/>
      <c r="AU1539" s="87"/>
      <c r="AV1539" s="87"/>
    </row>
    <row r="1540" spans="3:64" x14ac:dyDescent="0.2">
      <c r="C1540" s="10"/>
      <c r="D1540" s="10"/>
      <c r="AA1540" s="87"/>
      <c r="AB1540" s="87"/>
      <c r="AC1540" s="87"/>
      <c r="AD1540" s="87"/>
      <c r="AE1540" s="87"/>
      <c r="AG1540" s="112"/>
      <c r="AN1540" s="87"/>
      <c r="AO1540" s="87"/>
      <c r="AP1540" s="87"/>
      <c r="AQ1540" s="87"/>
      <c r="AR1540" s="87"/>
      <c r="AS1540" s="87"/>
      <c r="AT1540" s="87"/>
      <c r="AU1540" s="87"/>
      <c r="AV1540" s="87"/>
    </row>
    <row r="1541" spans="3:64" x14ac:dyDescent="0.2">
      <c r="C1541" s="10"/>
      <c r="D1541" s="10"/>
      <c r="AA1541" s="87"/>
      <c r="AB1541" s="87"/>
      <c r="AC1541" s="87"/>
      <c r="AD1541" s="87"/>
      <c r="AE1541" s="87"/>
      <c r="AG1541" s="112"/>
      <c r="AN1541" s="87"/>
      <c r="AO1541" s="87"/>
      <c r="AP1541" s="87"/>
      <c r="AQ1541" s="87"/>
      <c r="AR1541" s="87"/>
      <c r="AS1541" s="87"/>
      <c r="AT1541" s="87"/>
      <c r="AU1541" s="87"/>
    </row>
    <row r="1542" spans="3:64" x14ac:dyDescent="0.2">
      <c r="C1542" s="10"/>
      <c r="D1542" s="10"/>
      <c r="AA1542" s="87"/>
      <c r="AB1542" s="87"/>
      <c r="AC1542" s="87"/>
      <c r="AD1542" s="87"/>
      <c r="AE1542" s="87"/>
      <c r="AG1542" s="112"/>
      <c r="AN1542" s="87"/>
      <c r="AO1542" s="87"/>
      <c r="AP1542" s="87"/>
      <c r="AQ1542" s="87"/>
      <c r="AR1542" s="87"/>
      <c r="AS1542" s="87"/>
      <c r="AT1542" s="87"/>
      <c r="AU1542" s="87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87"/>
      <c r="BG1542" s="87"/>
      <c r="BH1542" s="87"/>
      <c r="BI1542" s="87"/>
      <c r="BJ1542" s="87"/>
      <c r="BK1542" s="87"/>
      <c r="BL1542" s="87"/>
    </row>
    <row r="1543" spans="3:64" x14ac:dyDescent="0.2">
      <c r="C1543" s="10"/>
      <c r="D1543" s="10"/>
      <c r="AA1543" s="87"/>
      <c r="AB1543" s="87"/>
      <c r="AC1543" s="87"/>
      <c r="AD1543" s="87"/>
      <c r="AE1543" s="87"/>
      <c r="AG1543" s="112"/>
      <c r="AN1543" s="87"/>
      <c r="AO1543" s="87"/>
      <c r="AP1543" s="87"/>
      <c r="AQ1543" s="87"/>
      <c r="AR1543" s="87"/>
      <c r="AS1543" s="87"/>
      <c r="AT1543" s="87"/>
      <c r="AU1543" s="87"/>
      <c r="AV1543" s="87"/>
      <c r="AX1543" s="87"/>
      <c r="AY1543" s="87"/>
      <c r="AZ1543" s="87"/>
      <c r="BA1543" s="87"/>
      <c r="BB1543" s="87"/>
      <c r="BC1543" s="87"/>
      <c r="BD1543" s="87"/>
      <c r="BE1543" s="87"/>
      <c r="BF1543" s="87"/>
      <c r="BG1543" s="87"/>
      <c r="BH1543" s="87"/>
      <c r="BI1543" s="87"/>
      <c r="BJ1543" s="87"/>
      <c r="BK1543" s="87"/>
      <c r="BL1543" s="87"/>
    </row>
    <row r="1544" spans="3:64" x14ac:dyDescent="0.2">
      <c r="C1544" s="10"/>
      <c r="D1544" s="10"/>
      <c r="AA1544" s="87"/>
      <c r="AB1544" s="87"/>
      <c r="AC1544" s="87"/>
      <c r="AD1544" s="87"/>
      <c r="AE1544" s="87"/>
      <c r="AG1544" s="112"/>
      <c r="AN1544" s="87"/>
      <c r="AO1544" s="87"/>
      <c r="AP1544" s="87"/>
      <c r="AQ1544" s="87"/>
      <c r="AR1544" s="87"/>
      <c r="AS1544" s="87"/>
      <c r="AT1544" s="87"/>
      <c r="AU1544" s="87"/>
    </row>
    <row r="1545" spans="3:64" x14ac:dyDescent="0.2">
      <c r="C1545" s="10"/>
      <c r="D1545" s="10"/>
      <c r="AA1545" s="87"/>
      <c r="AB1545" s="87"/>
      <c r="AC1545" s="87"/>
      <c r="AD1545" s="87"/>
      <c r="AE1545" s="87"/>
      <c r="AG1545" s="112"/>
      <c r="AN1545" s="87"/>
      <c r="AO1545" s="87"/>
      <c r="AP1545" s="87"/>
      <c r="AQ1545" s="87"/>
      <c r="AR1545" s="87"/>
      <c r="AS1545" s="87"/>
      <c r="AT1545" s="87"/>
      <c r="AU1545" s="87"/>
      <c r="AV1545" s="87"/>
    </row>
    <row r="1546" spans="3:64" x14ac:dyDescent="0.2">
      <c r="C1546" s="10"/>
      <c r="D1546" s="10"/>
      <c r="AA1546" s="87"/>
      <c r="AB1546" s="87"/>
      <c r="AC1546" s="87"/>
      <c r="AD1546" s="87"/>
      <c r="AE1546" s="87"/>
      <c r="AG1546" s="112"/>
      <c r="AN1546" s="87"/>
      <c r="AO1546" s="87"/>
      <c r="AP1546" s="87"/>
      <c r="AQ1546" s="87"/>
      <c r="AR1546" s="87"/>
      <c r="AS1546" s="87"/>
      <c r="AT1546" s="87"/>
      <c r="AU1546" s="87"/>
    </row>
    <row r="1547" spans="3:64" x14ac:dyDescent="0.2">
      <c r="C1547" s="10"/>
      <c r="D1547" s="10"/>
      <c r="AA1547" s="87"/>
      <c r="AB1547" s="87"/>
      <c r="AC1547" s="87"/>
      <c r="AD1547" s="87"/>
      <c r="AE1547" s="87"/>
      <c r="AG1547" s="112"/>
      <c r="AN1547" s="87"/>
      <c r="AO1547" s="87"/>
      <c r="AP1547" s="87"/>
      <c r="AQ1547" s="87"/>
      <c r="AR1547" s="87"/>
      <c r="AS1547" s="87"/>
      <c r="AT1547" s="87"/>
      <c r="AU1547" s="87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87"/>
      <c r="BG1547" s="87"/>
      <c r="BH1547" s="87"/>
      <c r="BI1547" s="87"/>
      <c r="BJ1547" s="87"/>
      <c r="BK1547" s="87"/>
      <c r="BL1547" s="87"/>
    </row>
    <row r="1548" spans="3:64" x14ac:dyDescent="0.2">
      <c r="C1548" s="10"/>
      <c r="D1548" s="10"/>
      <c r="AA1548" s="87"/>
      <c r="AB1548" s="87"/>
      <c r="AC1548" s="87"/>
      <c r="AD1548" s="87"/>
      <c r="AE1548" s="87"/>
      <c r="AG1548" s="112"/>
      <c r="AN1548" s="87"/>
      <c r="AO1548" s="87"/>
      <c r="AP1548" s="87"/>
      <c r="AQ1548" s="87"/>
      <c r="AR1548" s="87"/>
      <c r="AS1548" s="87"/>
      <c r="AT1548" s="87"/>
      <c r="AU1548" s="87"/>
    </row>
    <row r="1549" spans="3:64" x14ac:dyDescent="0.2">
      <c r="C1549" s="10"/>
      <c r="D1549" s="10"/>
      <c r="AA1549" s="87"/>
      <c r="AB1549" s="87"/>
      <c r="AC1549" s="87"/>
      <c r="AD1549" s="87"/>
      <c r="AE1549" s="87"/>
      <c r="AG1549" s="112"/>
      <c r="AN1549" s="87"/>
      <c r="AO1549" s="87"/>
      <c r="AP1549" s="87"/>
      <c r="AQ1549" s="87"/>
      <c r="AR1549" s="87"/>
      <c r="AS1549" s="87"/>
      <c r="AT1549" s="87"/>
      <c r="AU1549" s="87"/>
      <c r="AV1549" s="87"/>
      <c r="AX1549" s="87"/>
    </row>
    <row r="1550" spans="3:64" x14ac:dyDescent="0.2">
      <c r="C1550" s="10"/>
      <c r="D1550" s="10"/>
      <c r="AA1550" s="87"/>
      <c r="AB1550" s="87"/>
      <c r="AC1550" s="87"/>
      <c r="AD1550" s="87"/>
      <c r="AE1550" s="87"/>
      <c r="AG1550" s="112"/>
      <c r="AN1550" s="87"/>
      <c r="AO1550" s="87"/>
      <c r="AP1550" s="87"/>
      <c r="AQ1550" s="87"/>
      <c r="AR1550" s="87"/>
      <c r="AS1550" s="87"/>
      <c r="AT1550" s="87"/>
      <c r="AU1550" s="87"/>
      <c r="AV1550" s="87"/>
      <c r="AX1550" s="87"/>
    </row>
    <row r="1551" spans="3:64" x14ac:dyDescent="0.2">
      <c r="C1551" s="10"/>
      <c r="D1551" s="10"/>
      <c r="AA1551" s="87"/>
      <c r="AB1551" s="87"/>
      <c r="AC1551" s="87"/>
      <c r="AD1551" s="87"/>
      <c r="AE1551" s="87"/>
      <c r="AG1551" s="112"/>
      <c r="AN1551" s="87"/>
      <c r="AO1551" s="87"/>
      <c r="AP1551" s="87"/>
      <c r="AQ1551" s="87"/>
      <c r="AR1551" s="87"/>
      <c r="AS1551" s="87"/>
      <c r="AT1551" s="87"/>
      <c r="AU1551" s="87"/>
      <c r="AV1551" s="87"/>
      <c r="AX1551" s="87"/>
    </row>
    <row r="1552" spans="3:64" x14ac:dyDescent="0.2">
      <c r="C1552" s="10"/>
      <c r="D1552" s="10"/>
      <c r="AA1552" s="87"/>
      <c r="AB1552" s="87"/>
      <c r="AC1552" s="87"/>
      <c r="AD1552" s="87"/>
      <c r="AE1552" s="87"/>
      <c r="AG1552" s="112"/>
      <c r="AN1552" s="87"/>
      <c r="AO1552" s="87"/>
      <c r="AP1552" s="87"/>
      <c r="AQ1552" s="87"/>
      <c r="AR1552" s="87"/>
      <c r="AS1552" s="87"/>
      <c r="AT1552" s="87"/>
      <c r="AU1552" s="87"/>
      <c r="AV1552" s="87"/>
    </row>
    <row r="1553" spans="3:64" x14ac:dyDescent="0.2">
      <c r="C1553" s="10"/>
      <c r="D1553" s="10"/>
      <c r="AA1553" s="87"/>
      <c r="AB1553" s="87"/>
      <c r="AC1553" s="87"/>
      <c r="AD1553" s="87"/>
      <c r="AE1553" s="87"/>
      <c r="AG1553" s="112"/>
      <c r="AN1553" s="87"/>
      <c r="AO1553" s="87"/>
      <c r="AP1553" s="87"/>
      <c r="AQ1553" s="87"/>
      <c r="AR1553" s="87"/>
      <c r="AS1553" s="87"/>
      <c r="AT1553" s="87"/>
      <c r="AU1553" s="87"/>
    </row>
    <row r="1554" spans="3:64" x14ac:dyDescent="0.2">
      <c r="C1554" s="10"/>
      <c r="D1554" s="10"/>
      <c r="AA1554" s="87"/>
      <c r="AB1554" s="87"/>
      <c r="AC1554" s="87"/>
      <c r="AD1554" s="87"/>
      <c r="AE1554" s="87"/>
      <c r="AG1554" s="112"/>
      <c r="AN1554" s="87"/>
      <c r="AO1554" s="87"/>
      <c r="AP1554" s="87"/>
      <c r="AQ1554" s="87"/>
      <c r="AR1554" s="87"/>
      <c r="AS1554" s="87"/>
      <c r="AT1554" s="87"/>
      <c r="AU1554" s="87"/>
      <c r="AV1554" s="87"/>
    </row>
    <row r="1555" spans="3:64" x14ac:dyDescent="0.2">
      <c r="C1555" s="10"/>
      <c r="D1555" s="10"/>
      <c r="AA1555" s="87"/>
      <c r="AB1555" s="87"/>
      <c r="AC1555" s="87"/>
      <c r="AD1555" s="87"/>
      <c r="AE1555" s="87"/>
      <c r="AG1555" s="112"/>
      <c r="AN1555" s="87"/>
      <c r="AO1555" s="87"/>
      <c r="AP1555" s="87"/>
      <c r="AQ1555" s="87"/>
      <c r="AR1555" s="87"/>
      <c r="AS1555" s="87"/>
      <c r="AT1555" s="87"/>
      <c r="AU1555" s="87"/>
      <c r="AV1555" s="87"/>
    </row>
    <row r="1556" spans="3:64" x14ac:dyDescent="0.2">
      <c r="C1556" s="10"/>
      <c r="D1556" s="10"/>
      <c r="AA1556" s="87"/>
      <c r="AB1556" s="87"/>
      <c r="AC1556" s="87"/>
      <c r="AD1556" s="87"/>
      <c r="AE1556" s="87"/>
      <c r="AG1556" s="112"/>
      <c r="AN1556" s="87"/>
      <c r="AO1556" s="87"/>
      <c r="AP1556" s="87"/>
      <c r="AQ1556" s="87"/>
      <c r="AR1556" s="87"/>
      <c r="AS1556" s="87"/>
      <c r="AT1556" s="87"/>
      <c r="AU1556" s="87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87"/>
      <c r="BG1556" s="87"/>
      <c r="BH1556" s="87"/>
      <c r="BI1556" s="87"/>
      <c r="BJ1556" s="87"/>
      <c r="BK1556" s="87"/>
      <c r="BL1556" s="87"/>
    </row>
    <row r="1557" spans="3:64" x14ac:dyDescent="0.2">
      <c r="C1557" s="10"/>
      <c r="D1557" s="10"/>
      <c r="AA1557" s="87"/>
      <c r="AB1557" s="87"/>
      <c r="AC1557" s="87"/>
      <c r="AD1557" s="87"/>
      <c r="AE1557" s="87"/>
      <c r="AG1557" s="112"/>
      <c r="AN1557" s="87"/>
      <c r="AO1557" s="87"/>
      <c r="AP1557" s="87"/>
      <c r="AQ1557" s="87"/>
      <c r="AR1557" s="87"/>
      <c r="AS1557" s="87"/>
      <c r="AT1557" s="87"/>
      <c r="AU1557" s="87"/>
    </row>
    <row r="1558" spans="3:64" x14ac:dyDescent="0.2">
      <c r="C1558" s="10"/>
      <c r="D1558" s="10"/>
      <c r="AA1558" s="87"/>
      <c r="AB1558" s="87"/>
      <c r="AC1558" s="87"/>
      <c r="AD1558" s="87"/>
      <c r="AE1558" s="87"/>
      <c r="AG1558" s="112"/>
      <c r="AN1558" s="87"/>
      <c r="AO1558" s="87"/>
      <c r="AP1558" s="87"/>
      <c r="AQ1558" s="87"/>
      <c r="AR1558" s="87"/>
      <c r="AS1558" s="87"/>
      <c r="AT1558" s="87"/>
      <c r="AU1558" s="87"/>
    </row>
    <row r="1559" spans="3:64" x14ac:dyDescent="0.2">
      <c r="C1559" s="10"/>
      <c r="D1559" s="10"/>
      <c r="AA1559" s="87"/>
      <c r="AB1559" s="87"/>
      <c r="AC1559" s="87"/>
      <c r="AD1559" s="87"/>
      <c r="AE1559" s="87"/>
      <c r="AG1559" s="112"/>
      <c r="AN1559" s="87"/>
      <c r="AO1559" s="87"/>
      <c r="AP1559" s="87"/>
      <c r="AQ1559" s="87"/>
      <c r="AR1559" s="87"/>
      <c r="AS1559" s="87"/>
      <c r="AT1559" s="87"/>
      <c r="AU1559" s="87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87"/>
      <c r="BG1559" s="87"/>
      <c r="BH1559" s="87"/>
      <c r="BI1559" s="87"/>
      <c r="BJ1559" s="87"/>
      <c r="BK1559" s="87"/>
      <c r="BL1559" s="87"/>
    </row>
    <row r="1560" spans="3:64" x14ac:dyDescent="0.2">
      <c r="C1560" s="10"/>
      <c r="D1560" s="10"/>
      <c r="AA1560" s="87"/>
      <c r="AB1560" s="87"/>
      <c r="AC1560" s="87"/>
      <c r="AD1560" s="87"/>
      <c r="AE1560" s="87"/>
      <c r="AG1560" s="112"/>
      <c r="AN1560" s="87"/>
      <c r="AO1560" s="87"/>
      <c r="AP1560" s="87"/>
      <c r="AQ1560" s="87"/>
      <c r="AR1560" s="87"/>
      <c r="AS1560" s="87"/>
      <c r="AT1560" s="87"/>
      <c r="AU1560" s="87"/>
      <c r="AV1560" s="87"/>
      <c r="AX1560" s="87"/>
      <c r="AY1560" s="87"/>
      <c r="AZ1560" s="87"/>
      <c r="BA1560" s="87"/>
      <c r="BB1560" s="87"/>
      <c r="BC1560" s="87"/>
      <c r="BD1560" s="87"/>
      <c r="BE1560" s="87"/>
      <c r="BF1560" s="87"/>
      <c r="BG1560" s="87"/>
      <c r="BH1560" s="87"/>
      <c r="BI1560" s="87"/>
      <c r="BJ1560" s="87"/>
      <c r="BK1560" s="87"/>
      <c r="BL1560" s="87"/>
    </row>
    <row r="1561" spans="3:64" x14ac:dyDescent="0.2">
      <c r="C1561" s="10"/>
      <c r="D1561" s="10"/>
      <c r="AA1561" s="87"/>
      <c r="AB1561" s="87"/>
      <c r="AC1561" s="87"/>
      <c r="AD1561" s="87"/>
      <c r="AE1561" s="87"/>
      <c r="AG1561" s="112"/>
      <c r="AN1561" s="87"/>
      <c r="AO1561" s="87"/>
      <c r="AP1561" s="87"/>
      <c r="AQ1561" s="87"/>
      <c r="AR1561" s="87"/>
      <c r="AS1561" s="87"/>
      <c r="AT1561" s="87"/>
      <c r="AU1561" s="87"/>
      <c r="AV1561" s="87"/>
      <c r="AX1561" s="87"/>
    </row>
    <row r="1562" spans="3:64" x14ac:dyDescent="0.2">
      <c r="C1562" s="10"/>
      <c r="D1562" s="10"/>
      <c r="AA1562" s="87"/>
      <c r="AB1562" s="87"/>
      <c r="AC1562" s="87"/>
      <c r="AD1562" s="87"/>
      <c r="AE1562" s="87"/>
      <c r="AG1562" s="112"/>
      <c r="AN1562" s="87"/>
      <c r="AO1562" s="87"/>
      <c r="AP1562" s="87"/>
      <c r="AQ1562" s="87"/>
      <c r="AR1562" s="87"/>
      <c r="AS1562" s="87"/>
      <c r="AT1562" s="87"/>
      <c r="AU1562" s="87"/>
    </row>
    <row r="1563" spans="3:64" x14ac:dyDescent="0.2">
      <c r="C1563" s="10"/>
      <c r="D1563" s="10"/>
      <c r="AA1563" s="87"/>
      <c r="AB1563" s="87"/>
      <c r="AC1563" s="87"/>
      <c r="AD1563" s="87"/>
      <c r="AE1563" s="87"/>
      <c r="AG1563" s="112"/>
      <c r="AN1563" s="87"/>
      <c r="AO1563" s="87"/>
      <c r="AP1563" s="87"/>
      <c r="AQ1563" s="87"/>
      <c r="AR1563" s="87"/>
      <c r="AS1563" s="87"/>
      <c r="AT1563" s="87"/>
      <c r="AU1563" s="87"/>
      <c r="AV1563" s="87"/>
    </row>
    <row r="1564" spans="3:64" x14ac:dyDescent="0.2">
      <c r="C1564" s="10"/>
      <c r="D1564" s="10"/>
      <c r="AA1564" s="87"/>
      <c r="AB1564" s="87"/>
      <c r="AC1564" s="87"/>
      <c r="AD1564" s="87"/>
      <c r="AE1564" s="87"/>
      <c r="AG1564" s="112"/>
      <c r="AN1564" s="87"/>
      <c r="AO1564" s="87"/>
      <c r="AP1564" s="87"/>
      <c r="AQ1564" s="87"/>
      <c r="AR1564" s="87"/>
      <c r="AS1564" s="87"/>
      <c r="AT1564" s="87"/>
      <c r="AU1564" s="87"/>
      <c r="AV1564" s="87"/>
    </row>
    <row r="1565" spans="3:64" x14ac:dyDescent="0.2">
      <c r="C1565" s="10"/>
      <c r="D1565" s="10"/>
      <c r="AA1565" s="87"/>
      <c r="AB1565" s="87"/>
      <c r="AC1565" s="87"/>
      <c r="AD1565" s="87"/>
      <c r="AE1565" s="87"/>
      <c r="AG1565" s="112"/>
      <c r="AN1565" s="87"/>
      <c r="AO1565" s="87"/>
      <c r="AP1565" s="87"/>
      <c r="AQ1565" s="87"/>
      <c r="AR1565" s="87"/>
      <c r="AS1565" s="87"/>
      <c r="AT1565" s="87"/>
      <c r="AU1565" s="87"/>
      <c r="AV1565" s="87"/>
      <c r="AX1565" s="87"/>
    </row>
    <row r="1566" spans="3:64" x14ac:dyDescent="0.2">
      <c r="C1566" s="10"/>
      <c r="D1566" s="10"/>
      <c r="AA1566" s="87"/>
      <c r="AB1566" s="87"/>
      <c r="AC1566" s="87"/>
      <c r="AD1566" s="87"/>
      <c r="AE1566" s="87"/>
      <c r="AG1566" s="112"/>
      <c r="AN1566" s="87"/>
      <c r="AO1566" s="87"/>
      <c r="AP1566" s="87"/>
      <c r="AQ1566" s="87"/>
      <c r="AR1566" s="87"/>
      <c r="AS1566" s="87"/>
      <c r="AT1566" s="87"/>
      <c r="AU1566" s="87"/>
      <c r="AV1566" s="87"/>
      <c r="AX1566" s="87"/>
      <c r="AY1566" s="87"/>
      <c r="AZ1566" s="87"/>
      <c r="BA1566" s="87"/>
      <c r="BB1566" s="87"/>
      <c r="BC1566" s="87"/>
      <c r="BD1566" s="87"/>
      <c r="BE1566" s="87"/>
      <c r="BF1566" s="87"/>
      <c r="BG1566" s="87"/>
      <c r="BH1566" s="87"/>
      <c r="BI1566" s="87"/>
      <c r="BJ1566" s="87"/>
      <c r="BK1566" s="87"/>
      <c r="BL1566" s="87"/>
    </row>
    <row r="1567" spans="3:64" x14ac:dyDescent="0.2">
      <c r="C1567" s="10"/>
      <c r="D1567" s="10"/>
      <c r="AA1567" s="87"/>
      <c r="AB1567" s="87"/>
      <c r="AC1567" s="87"/>
      <c r="AD1567" s="87"/>
      <c r="AE1567" s="87"/>
      <c r="AG1567" s="112"/>
      <c r="AN1567" s="87"/>
      <c r="AO1567" s="87"/>
      <c r="AP1567" s="87"/>
      <c r="AQ1567" s="87"/>
      <c r="AR1567" s="87"/>
      <c r="AS1567" s="87"/>
      <c r="AT1567" s="87"/>
      <c r="AU1567" s="87"/>
      <c r="AV1567" s="87"/>
    </row>
    <row r="1568" spans="3:64" x14ac:dyDescent="0.2">
      <c r="C1568" s="10"/>
      <c r="D1568" s="10"/>
      <c r="AA1568" s="87"/>
      <c r="AB1568" s="87"/>
      <c r="AC1568" s="87"/>
      <c r="AD1568" s="87"/>
      <c r="AE1568" s="87"/>
      <c r="AG1568" s="112"/>
      <c r="AN1568" s="87"/>
      <c r="AO1568" s="87"/>
      <c r="AP1568" s="87"/>
      <c r="AQ1568" s="87"/>
      <c r="AR1568" s="87"/>
      <c r="AS1568" s="87"/>
      <c r="AT1568" s="87"/>
      <c r="AU1568" s="87"/>
      <c r="AV1568" s="87"/>
    </row>
    <row r="1569" spans="3:64" x14ac:dyDescent="0.2">
      <c r="C1569" s="10"/>
      <c r="D1569" s="10"/>
      <c r="AA1569" s="87"/>
      <c r="AB1569" s="87"/>
      <c r="AC1569" s="87"/>
      <c r="AD1569" s="87"/>
      <c r="AE1569" s="87"/>
      <c r="AG1569" s="112"/>
      <c r="AN1569" s="87"/>
      <c r="AO1569" s="87"/>
      <c r="AP1569" s="87"/>
      <c r="AQ1569" s="87"/>
      <c r="AR1569" s="87"/>
      <c r="AS1569" s="87"/>
      <c r="AT1569" s="87"/>
      <c r="AU1569" s="87"/>
      <c r="AV1569" s="87"/>
    </row>
    <row r="1570" spans="3:64" x14ac:dyDescent="0.2">
      <c r="C1570" s="10"/>
      <c r="D1570" s="10"/>
      <c r="AA1570" s="87"/>
      <c r="AB1570" s="87"/>
      <c r="AC1570" s="87"/>
      <c r="AD1570" s="87"/>
      <c r="AE1570" s="87"/>
      <c r="AG1570" s="112"/>
      <c r="AN1570" s="87"/>
      <c r="AO1570" s="87"/>
      <c r="AP1570" s="87"/>
      <c r="AQ1570" s="87"/>
      <c r="AR1570" s="87"/>
      <c r="AS1570" s="87"/>
      <c r="AT1570" s="87"/>
      <c r="AU1570" s="87"/>
      <c r="AV1570" s="87"/>
      <c r="AX1570" s="87"/>
    </row>
    <row r="1571" spans="3:64" x14ac:dyDescent="0.2">
      <c r="C1571" s="10"/>
      <c r="D1571" s="10"/>
      <c r="AA1571" s="87"/>
      <c r="AB1571" s="87"/>
      <c r="AC1571" s="87"/>
      <c r="AD1571" s="87"/>
      <c r="AE1571" s="87"/>
      <c r="AG1571" s="112"/>
      <c r="AN1571" s="87"/>
      <c r="AO1571" s="87"/>
      <c r="AP1571" s="87"/>
      <c r="AQ1571" s="87"/>
      <c r="AR1571" s="87"/>
      <c r="AS1571" s="87"/>
      <c r="AT1571" s="87"/>
      <c r="AU1571" s="87"/>
      <c r="AV1571" s="87"/>
      <c r="AX1571" s="87"/>
      <c r="AY1571" s="87"/>
      <c r="AZ1571" s="87"/>
      <c r="BA1571" s="87"/>
      <c r="BB1571" s="87"/>
      <c r="BC1571" s="87"/>
      <c r="BD1571" s="87"/>
      <c r="BE1571" s="87"/>
      <c r="BF1571" s="87"/>
      <c r="BG1571" s="87"/>
      <c r="BH1571" s="87"/>
      <c r="BI1571" s="87"/>
      <c r="BJ1571" s="87"/>
      <c r="BK1571" s="87"/>
      <c r="BL1571" s="87"/>
    </row>
    <row r="1572" spans="3:64" x14ac:dyDescent="0.2">
      <c r="C1572" s="10"/>
      <c r="D1572" s="10"/>
      <c r="AA1572" s="87"/>
      <c r="AB1572" s="87"/>
      <c r="AC1572" s="87"/>
      <c r="AD1572" s="87"/>
      <c r="AE1572" s="87"/>
      <c r="AG1572" s="112"/>
      <c r="AN1572" s="87"/>
      <c r="AO1572" s="87"/>
      <c r="AP1572" s="87"/>
      <c r="AQ1572" s="87"/>
      <c r="AR1572" s="87"/>
      <c r="AS1572" s="87"/>
      <c r="AT1572" s="87"/>
      <c r="AU1572" s="87"/>
    </row>
    <row r="1573" spans="3:64" x14ac:dyDescent="0.2">
      <c r="C1573" s="10"/>
      <c r="D1573" s="10"/>
      <c r="AA1573" s="87"/>
      <c r="AB1573" s="87"/>
      <c r="AC1573" s="87"/>
      <c r="AD1573" s="87"/>
      <c r="AE1573" s="87"/>
      <c r="AG1573" s="112"/>
      <c r="AN1573" s="87"/>
      <c r="AO1573" s="87"/>
      <c r="AP1573" s="87"/>
      <c r="AQ1573" s="87"/>
      <c r="AR1573" s="87"/>
      <c r="AS1573" s="87"/>
      <c r="AT1573" s="87"/>
      <c r="AU1573" s="87"/>
      <c r="AV1573" s="87"/>
    </row>
    <row r="1574" spans="3:64" x14ac:dyDescent="0.2">
      <c r="C1574" s="10"/>
      <c r="D1574" s="10"/>
      <c r="AA1574" s="87"/>
      <c r="AB1574" s="87"/>
      <c r="AC1574" s="87"/>
      <c r="AD1574" s="87"/>
      <c r="AE1574" s="87"/>
      <c r="AG1574" s="112"/>
      <c r="AN1574" s="87"/>
      <c r="AO1574" s="87"/>
      <c r="AP1574" s="87"/>
      <c r="AQ1574" s="87"/>
      <c r="AR1574" s="87"/>
      <c r="AS1574" s="87"/>
      <c r="AT1574" s="87"/>
      <c r="AU1574" s="87"/>
      <c r="AV1574" s="87"/>
    </row>
    <row r="1575" spans="3:64" x14ac:dyDescent="0.2">
      <c r="C1575" s="10"/>
      <c r="D1575" s="10"/>
      <c r="AA1575" s="87"/>
      <c r="AB1575" s="87"/>
      <c r="AC1575" s="87"/>
      <c r="AD1575" s="87"/>
      <c r="AE1575" s="87"/>
      <c r="AG1575" s="112"/>
      <c r="AN1575" s="87"/>
      <c r="AO1575" s="87"/>
      <c r="AP1575" s="87"/>
      <c r="AQ1575" s="87"/>
      <c r="AR1575" s="87"/>
      <c r="AS1575" s="87"/>
      <c r="AT1575" s="87"/>
      <c r="AU1575" s="87"/>
      <c r="AV1575" s="87"/>
      <c r="AX1575" s="87"/>
    </row>
    <row r="1576" spans="3:64" x14ac:dyDescent="0.2">
      <c r="C1576" s="10"/>
      <c r="D1576" s="10"/>
      <c r="AA1576" s="87"/>
      <c r="AB1576" s="87"/>
      <c r="AC1576" s="87"/>
      <c r="AD1576" s="87"/>
      <c r="AE1576" s="87"/>
      <c r="AG1576" s="112"/>
      <c r="AN1576" s="87"/>
      <c r="AO1576" s="87"/>
      <c r="AP1576" s="87"/>
      <c r="AQ1576" s="87"/>
      <c r="AR1576" s="87"/>
      <c r="AS1576" s="87"/>
      <c r="AT1576" s="87"/>
      <c r="AU1576" s="87"/>
      <c r="AV1576" s="87"/>
    </row>
    <row r="1577" spans="3:64" x14ac:dyDescent="0.2">
      <c r="C1577" s="10"/>
      <c r="D1577" s="10"/>
      <c r="AA1577" s="87"/>
      <c r="AB1577" s="87"/>
      <c r="AC1577" s="87"/>
      <c r="AD1577" s="87"/>
      <c r="AE1577" s="87"/>
      <c r="AG1577" s="112"/>
      <c r="AN1577" s="87"/>
      <c r="AO1577" s="87"/>
      <c r="AP1577" s="87"/>
      <c r="AQ1577" s="87"/>
      <c r="AR1577" s="87"/>
      <c r="AS1577" s="87"/>
      <c r="AT1577" s="87"/>
      <c r="AU1577" s="87"/>
    </row>
    <row r="1578" spans="3:64" x14ac:dyDescent="0.2">
      <c r="C1578" s="10"/>
      <c r="D1578" s="10"/>
      <c r="AA1578" s="87"/>
      <c r="AB1578" s="87"/>
      <c r="AC1578" s="87"/>
      <c r="AD1578" s="87"/>
      <c r="AE1578" s="87"/>
      <c r="AG1578" s="112"/>
      <c r="AN1578" s="87"/>
      <c r="AO1578" s="87"/>
      <c r="AP1578" s="87"/>
      <c r="AQ1578" s="87"/>
      <c r="AR1578" s="87"/>
      <c r="AS1578" s="87"/>
      <c r="AT1578" s="87"/>
      <c r="AU1578" s="87"/>
    </row>
    <row r="1579" spans="3:64" x14ac:dyDescent="0.2">
      <c r="C1579" s="10"/>
      <c r="D1579" s="10"/>
      <c r="AA1579" s="87"/>
      <c r="AB1579" s="87"/>
      <c r="AC1579" s="87"/>
      <c r="AD1579" s="87"/>
      <c r="AE1579" s="87"/>
      <c r="AG1579" s="112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87"/>
      <c r="BG1579" s="87"/>
      <c r="BH1579" s="87"/>
      <c r="BI1579" s="87"/>
      <c r="BJ1579" s="87"/>
      <c r="BK1579" s="87"/>
      <c r="BL1579" s="87"/>
    </row>
    <row r="1580" spans="3:64" x14ac:dyDescent="0.2">
      <c r="C1580" s="10"/>
      <c r="D1580" s="10"/>
      <c r="AA1580" s="87"/>
      <c r="AB1580" s="87"/>
      <c r="AC1580" s="87"/>
      <c r="AD1580" s="87"/>
      <c r="AE1580" s="87"/>
      <c r="AG1580" s="112"/>
      <c r="AN1580" s="87"/>
      <c r="AO1580" s="87"/>
      <c r="AP1580" s="87"/>
      <c r="AQ1580" s="87"/>
      <c r="AR1580" s="87"/>
      <c r="AS1580" s="87"/>
      <c r="AT1580" s="87"/>
      <c r="AU1580" s="87"/>
    </row>
    <row r="1581" spans="3:64" x14ac:dyDescent="0.2">
      <c r="C1581" s="10"/>
      <c r="D1581" s="10"/>
      <c r="AA1581" s="87"/>
      <c r="AB1581" s="87"/>
      <c r="AC1581" s="87"/>
      <c r="AD1581" s="87"/>
      <c r="AE1581" s="87"/>
      <c r="AG1581" s="112"/>
      <c r="AN1581" s="87"/>
      <c r="AO1581" s="87"/>
      <c r="AP1581" s="87"/>
      <c r="AQ1581" s="87"/>
      <c r="AR1581" s="87"/>
      <c r="AS1581" s="87"/>
      <c r="AT1581" s="87"/>
      <c r="AU1581" s="87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87"/>
      <c r="BG1581" s="87"/>
      <c r="BH1581" s="87"/>
      <c r="BI1581" s="87"/>
      <c r="BJ1581" s="87"/>
      <c r="BK1581" s="87"/>
      <c r="BL1581" s="87"/>
    </row>
    <row r="1582" spans="3:64" x14ac:dyDescent="0.2">
      <c r="C1582" s="10"/>
      <c r="D1582" s="10"/>
      <c r="AA1582" s="87"/>
      <c r="AB1582" s="87"/>
      <c r="AC1582" s="87"/>
      <c r="AD1582" s="87"/>
      <c r="AE1582" s="87"/>
      <c r="AG1582" s="112"/>
      <c r="AN1582" s="87"/>
      <c r="AO1582" s="87"/>
      <c r="AP1582" s="87"/>
      <c r="AQ1582" s="87"/>
      <c r="AR1582" s="87"/>
      <c r="AS1582" s="87"/>
      <c r="AT1582" s="87"/>
      <c r="AU1582" s="87"/>
      <c r="AV1582" s="87"/>
      <c r="AX1582" s="87"/>
      <c r="AY1582" s="87"/>
      <c r="AZ1582" s="87"/>
      <c r="BA1582" s="87"/>
      <c r="BB1582" s="87"/>
      <c r="BC1582" s="87"/>
      <c r="BD1582" s="87"/>
      <c r="BE1582" s="87"/>
      <c r="BF1582" s="87"/>
      <c r="BG1582" s="87"/>
      <c r="BH1582" s="87"/>
      <c r="BI1582" s="87"/>
      <c r="BJ1582" s="87"/>
      <c r="BK1582" s="87"/>
      <c r="BL1582" s="87"/>
    </row>
    <row r="1583" spans="3:64" x14ac:dyDescent="0.2">
      <c r="C1583" s="10"/>
      <c r="D1583" s="10"/>
      <c r="AA1583" s="87"/>
      <c r="AB1583" s="87"/>
      <c r="AC1583" s="87"/>
      <c r="AD1583" s="87"/>
      <c r="AE1583" s="87"/>
      <c r="AG1583" s="112"/>
      <c r="AN1583" s="87"/>
      <c r="AO1583" s="87"/>
      <c r="AP1583" s="87"/>
      <c r="AQ1583" s="87"/>
      <c r="AR1583" s="87"/>
      <c r="AS1583" s="87"/>
      <c r="AT1583" s="87"/>
      <c r="AU1583" s="87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87"/>
      <c r="BG1583" s="87"/>
      <c r="BH1583" s="87"/>
      <c r="BI1583" s="87"/>
      <c r="BJ1583" s="87"/>
      <c r="BK1583" s="87"/>
      <c r="BL1583" s="87"/>
    </row>
    <row r="1584" spans="3:64" x14ac:dyDescent="0.2">
      <c r="C1584" s="10"/>
      <c r="D1584" s="10"/>
      <c r="AA1584" s="87"/>
      <c r="AB1584" s="87"/>
      <c r="AC1584" s="87"/>
      <c r="AD1584" s="87"/>
      <c r="AE1584" s="87"/>
      <c r="AG1584" s="112"/>
      <c r="AN1584" s="87"/>
      <c r="AO1584" s="87"/>
      <c r="AP1584" s="87"/>
      <c r="AQ1584" s="87"/>
      <c r="AR1584" s="87"/>
      <c r="AS1584" s="87"/>
      <c r="AT1584" s="87"/>
      <c r="AU1584" s="87"/>
      <c r="AV1584" s="87"/>
      <c r="AX1584" s="87"/>
      <c r="AY1584" s="87"/>
      <c r="AZ1584" s="87"/>
      <c r="BA1584" s="87"/>
      <c r="BB1584" s="87"/>
      <c r="BC1584" s="87"/>
      <c r="BD1584" s="87"/>
      <c r="BE1584" s="87"/>
      <c r="BF1584" s="87"/>
      <c r="BG1584" s="87"/>
      <c r="BH1584" s="87"/>
      <c r="BI1584" s="87"/>
      <c r="BJ1584" s="87"/>
      <c r="BK1584" s="87"/>
      <c r="BL1584" s="87"/>
    </row>
    <row r="1585" spans="3:64" x14ac:dyDescent="0.2">
      <c r="C1585" s="10"/>
      <c r="D1585" s="10"/>
      <c r="AA1585" s="87"/>
      <c r="AB1585" s="87"/>
      <c r="AC1585" s="87"/>
      <c r="AD1585" s="87"/>
      <c r="AE1585" s="87"/>
      <c r="AG1585" s="112"/>
      <c r="AN1585" s="87"/>
      <c r="AO1585" s="87"/>
      <c r="AP1585" s="87"/>
      <c r="AQ1585" s="87"/>
      <c r="AR1585" s="87"/>
      <c r="AS1585" s="87"/>
      <c r="AT1585" s="87"/>
      <c r="AU1585" s="87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87"/>
      <c r="BG1585" s="87"/>
      <c r="BH1585" s="87"/>
      <c r="BI1585" s="87"/>
      <c r="BJ1585" s="87"/>
      <c r="BK1585" s="87"/>
      <c r="BL1585" s="87"/>
    </row>
    <row r="1586" spans="3:64" x14ac:dyDescent="0.2">
      <c r="C1586" s="10"/>
      <c r="D1586" s="10"/>
      <c r="AA1586" s="87"/>
      <c r="AB1586" s="87"/>
      <c r="AC1586" s="87"/>
      <c r="AD1586" s="87"/>
      <c r="AE1586" s="87"/>
      <c r="AG1586" s="112"/>
      <c r="AN1586" s="87"/>
      <c r="AO1586" s="87"/>
      <c r="AP1586" s="87"/>
      <c r="AQ1586" s="87"/>
      <c r="AR1586" s="87"/>
      <c r="AS1586" s="87"/>
      <c r="AT1586" s="87"/>
      <c r="AU1586" s="87"/>
      <c r="AV1586" s="87"/>
      <c r="AX1586" s="87"/>
    </row>
    <row r="1587" spans="3:64" x14ac:dyDescent="0.2">
      <c r="C1587" s="10"/>
      <c r="D1587" s="10"/>
      <c r="AA1587" s="87"/>
      <c r="AB1587" s="87"/>
      <c r="AC1587" s="87"/>
      <c r="AD1587" s="87"/>
      <c r="AE1587" s="87"/>
      <c r="AG1587" s="112"/>
      <c r="AN1587" s="87"/>
      <c r="AO1587" s="87"/>
      <c r="AP1587" s="87"/>
      <c r="AQ1587" s="87"/>
      <c r="AR1587" s="87"/>
      <c r="AS1587" s="87"/>
      <c r="AT1587" s="87"/>
      <c r="AU1587" s="87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87"/>
      <c r="BG1587" s="87"/>
      <c r="BH1587" s="87"/>
      <c r="BI1587" s="87"/>
      <c r="BJ1587" s="87"/>
      <c r="BK1587" s="87"/>
      <c r="BL1587" s="87"/>
    </row>
    <row r="1588" spans="3:64" x14ac:dyDescent="0.2">
      <c r="C1588" s="10"/>
      <c r="D1588" s="10"/>
      <c r="AA1588" s="87"/>
      <c r="AB1588" s="87"/>
      <c r="AC1588" s="87"/>
      <c r="AD1588" s="87"/>
      <c r="AE1588" s="87"/>
      <c r="AG1588" s="112"/>
      <c r="AN1588" s="87"/>
      <c r="AO1588" s="87"/>
      <c r="AP1588" s="87"/>
      <c r="AQ1588" s="87"/>
      <c r="AR1588" s="87"/>
      <c r="AS1588" s="87"/>
      <c r="AT1588" s="87"/>
      <c r="AU1588" s="87"/>
      <c r="AV1588" s="87"/>
      <c r="AX1588" s="87"/>
    </row>
    <row r="1589" spans="3:64" x14ac:dyDescent="0.2">
      <c r="C1589" s="10"/>
      <c r="D1589" s="10"/>
      <c r="AA1589" s="87"/>
      <c r="AB1589" s="87"/>
      <c r="AC1589" s="87"/>
      <c r="AD1589" s="87"/>
      <c r="AE1589" s="87"/>
      <c r="AG1589" s="112"/>
      <c r="AN1589" s="87"/>
      <c r="AO1589" s="87"/>
      <c r="AP1589" s="87"/>
      <c r="AQ1589" s="87"/>
      <c r="AR1589" s="87"/>
      <c r="AS1589" s="87"/>
      <c r="AT1589" s="87"/>
      <c r="AU1589" s="87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87"/>
      <c r="BG1589" s="87"/>
      <c r="BH1589" s="87"/>
      <c r="BI1589" s="87"/>
      <c r="BJ1589" s="87"/>
      <c r="BK1589" s="87"/>
      <c r="BL1589" s="87"/>
    </row>
    <row r="1590" spans="3:64" x14ac:dyDescent="0.2">
      <c r="C1590" s="10"/>
      <c r="D1590" s="10"/>
      <c r="AA1590" s="87"/>
      <c r="AB1590" s="87"/>
      <c r="AC1590" s="87"/>
      <c r="AD1590" s="87"/>
      <c r="AE1590" s="87"/>
      <c r="AG1590" s="112"/>
      <c r="AN1590" s="87"/>
      <c r="AO1590" s="87"/>
      <c r="AP1590" s="87"/>
      <c r="AQ1590" s="87"/>
      <c r="AR1590" s="87"/>
      <c r="AS1590" s="87"/>
      <c r="AT1590" s="87"/>
      <c r="AU1590" s="87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87"/>
      <c r="BG1590" s="87"/>
      <c r="BH1590" s="87"/>
      <c r="BI1590" s="87"/>
      <c r="BJ1590" s="87"/>
      <c r="BK1590" s="87"/>
      <c r="BL1590" s="87"/>
    </row>
    <row r="1591" spans="3:64" x14ac:dyDescent="0.2">
      <c r="C1591" s="10"/>
      <c r="D1591" s="10"/>
      <c r="AA1591" s="87"/>
      <c r="AB1591" s="87"/>
      <c r="AC1591" s="87"/>
      <c r="AD1591" s="87"/>
      <c r="AE1591" s="87"/>
      <c r="AG1591" s="112"/>
      <c r="AN1591" s="87"/>
      <c r="AO1591" s="87"/>
      <c r="AP1591" s="87"/>
      <c r="AQ1591" s="87"/>
      <c r="AR1591" s="87"/>
      <c r="AS1591" s="87"/>
      <c r="AT1591" s="87"/>
      <c r="AU1591" s="87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87"/>
      <c r="BG1591" s="87"/>
      <c r="BH1591" s="87"/>
      <c r="BI1591" s="87"/>
      <c r="BJ1591" s="87"/>
      <c r="BK1591" s="87"/>
      <c r="BL1591" s="87"/>
    </row>
    <row r="1592" spans="3:64" x14ac:dyDescent="0.2">
      <c r="C1592" s="10"/>
      <c r="D1592" s="10"/>
      <c r="AA1592" s="87"/>
      <c r="AB1592" s="87"/>
      <c r="AC1592" s="87"/>
      <c r="AD1592" s="87"/>
      <c r="AE1592" s="87"/>
      <c r="AG1592" s="112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87"/>
      <c r="BG1592" s="87"/>
      <c r="BH1592" s="87"/>
      <c r="BI1592" s="87"/>
      <c r="BJ1592" s="87"/>
      <c r="BK1592" s="87"/>
      <c r="BL1592" s="87"/>
    </row>
    <row r="1593" spans="3:64" x14ac:dyDescent="0.2">
      <c r="C1593" s="10"/>
      <c r="D1593" s="10"/>
      <c r="AA1593" s="87"/>
      <c r="AB1593" s="87"/>
      <c r="AC1593" s="87"/>
      <c r="AD1593" s="87"/>
      <c r="AE1593" s="87"/>
      <c r="AG1593" s="112"/>
      <c r="AN1593" s="87"/>
      <c r="AO1593" s="87"/>
      <c r="AP1593" s="87"/>
      <c r="AQ1593" s="87"/>
      <c r="AR1593" s="87"/>
      <c r="AS1593" s="87"/>
      <c r="AT1593" s="87"/>
      <c r="AU1593" s="87"/>
      <c r="AV1593" s="87"/>
      <c r="AX1593" s="87"/>
    </row>
    <row r="1594" spans="3:64" x14ac:dyDescent="0.2">
      <c r="C1594" s="10"/>
      <c r="D1594" s="10"/>
      <c r="AA1594" s="87"/>
      <c r="AB1594" s="87"/>
      <c r="AC1594" s="87"/>
      <c r="AD1594" s="87"/>
      <c r="AE1594" s="87"/>
      <c r="AG1594" s="112"/>
      <c r="AN1594" s="87"/>
      <c r="AO1594" s="87"/>
      <c r="AP1594" s="87"/>
      <c r="AQ1594" s="87"/>
      <c r="AR1594" s="87"/>
      <c r="AS1594" s="87"/>
      <c r="AT1594" s="87"/>
      <c r="AU1594" s="87"/>
    </row>
    <row r="1595" spans="3:64" x14ac:dyDescent="0.2">
      <c r="C1595" s="10"/>
      <c r="D1595" s="10"/>
      <c r="AA1595" s="87"/>
      <c r="AB1595" s="87"/>
      <c r="AC1595" s="87"/>
      <c r="AD1595" s="87"/>
      <c r="AE1595" s="87"/>
      <c r="AG1595" s="112"/>
      <c r="AN1595" s="87"/>
      <c r="AO1595" s="87"/>
      <c r="AP1595" s="87"/>
      <c r="AQ1595" s="87"/>
      <c r="AR1595" s="87"/>
      <c r="AS1595" s="87"/>
      <c r="AT1595" s="87"/>
      <c r="AU1595" s="87"/>
    </row>
    <row r="1596" spans="3:64" x14ac:dyDescent="0.2">
      <c r="C1596" s="10"/>
      <c r="D1596" s="10"/>
      <c r="AA1596" s="87"/>
      <c r="AB1596" s="87"/>
      <c r="AC1596" s="87"/>
      <c r="AD1596" s="87"/>
      <c r="AE1596" s="87"/>
      <c r="AG1596" s="112"/>
      <c r="AN1596" s="87"/>
      <c r="AO1596" s="87"/>
      <c r="AP1596" s="87"/>
      <c r="AQ1596" s="87"/>
      <c r="AR1596" s="87"/>
      <c r="AS1596" s="87"/>
      <c r="AT1596" s="87"/>
      <c r="AU1596" s="87"/>
    </row>
    <row r="1597" spans="3:64" x14ac:dyDescent="0.2">
      <c r="C1597" s="10"/>
      <c r="D1597" s="10"/>
      <c r="AA1597" s="87"/>
      <c r="AB1597" s="87"/>
      <c r="AC1597" s="87"/>
      <c r="AD1597" s="87"/>
      <c r="AE1597" s="87"/>
      <c r="AG1597" s="112"/>
      <c r="AN1597" s="87"/>
      <c r="AO1597" s="87"/>
      <c r="AP1597" s="87"/>
      <c r="AQ1597" s="87"/>
      <c r="AR1597" s="87"/>
      <c r="AS1597" s="87"/>
      <c r="AT1597" s="87"/>
      <c r="AU1597" s="87"/>
      <c r="AV1597" s="87"/>
    </row>
    <row r="1598" spans="3:64" x14ac:dyDescent="0.2">
      <c r="C1598" s="10"/>
      <c r="D1598" s="10"/>
      <c r="AA1598" s="87"/>
      <c r="AB1598" s="87"/>
      <c r="AC1598" s="87"/>
      <c r="AD1598" s="87"/>
      <c r="AE1598" s="87"/>
      <c r="AG1598" s="112"/>
      <c r="AN1598" s="87"/>
      <c r="AO1598" s="87"/>
      <c r="AP1598" s="87"/>
      <c r="AQ1598" s="87"/>
      <c r="AR1598" s="87"/>
      <c r="AS1598" s="87"/>
      <c r="AT1598" s="87"/>
      <c r="AU1598" s="87"/>
      <c r="AV1598" s="87"/>
      <c r="AX1598" s="87"/>
    </row>
    <row r="1599" spans="3:64" x14ac:dyDescent="0.2">
      <c r="C1599" s="10"/>
      <c r="D1599" s="10"/>
      <c r="AA1599" s="87"/>
      <c r="AB1599" s="87"/>
      <c r="AC1599" s="87"/>
      <c r="AD1599" s="87"/>
      <c r="AE1599" s="87"/>
      <c r="AG1599" s="112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87"/>
      <c r="BG1599" s="87"/>
      <c r="BH1599" s="87"/>
      <c r="BI1599" s="87"/>
      <c r="BJ1599" s="87"/>
      <c r="BK1599" s="87"/>
      <c r="BL1599" s="87"/>
    </row>
    <row r="1600" spans="3:64" x14ac:dyDescent="0.2">
      <c r="C1600" s="10"/>
      <c r="D1600" s="10"/>
      <c r="AA1600" s="87"/>
      <c r="AB1600" s="87"/>
      <c r="AC1600" s="87"/>
      <c r="AD1600" s="87"/>
      <c r="AE1600" s="87"/>
      <c r="AG1600" s="112"/>
      <c r="AN1600" s="87"/>
      <c r="AO1600" s="87"/>
      <c r="AP1600" s="87"/>
      <c r="AQ1600" s="87"/>
      <c r="AR1600" s="87"/>
      <c r="AS1600" s="87"/>
      <c r="AT1600" s="87"/>
      <c r="AU1600" s="87"/>
      <c r="AV1600" s="87"/>
    </row>
    <row r="1601" spans="3:64" x14ac:dyDescent="0.2">
      <c r="C1601" s="10"/>
      <c r="D1601" s="10"/>
      <c r="AA1601" s="87"/>
      <c r="AB1601" s="87"/>
      <c r="AC1601" s="87"/>
      <c r="AD1601" s="87"/>
      <c r="AE1601" s="87"/>
      <c r="AG1601" s="112"/>
      <c r="AN1601" s="87"/>
      <c r="AO1601" s="87"/>
      <c r="AP1601" s="87"/>
      <c r="AQ1601" s="87"/>
      <c r="AR1601" s="87"/>
      <c r="AS1601" s="87"/>
      <c r="AT1601" s="87"/>
      <c r="AU1601" s="87"/>
      <c r="AV1601" s="87"/>
      <c r="AX1601" s="87"/>
    </row>
    <row r="1602" spans="3:64" x14ac:dyDescent="0.2">
      <c r="C1602" s="10"/>
      <c r="D1602" s="10"/>
      <c r="AA1602" s="87"/>
      <c r="AB1602" s="87"/>
      <c r="AC1602" s="87"/>
      <c r="AD1602" s="87"/>
      <c r="AE1602" s="87"/>
      <c r="AG1602" s="112"/>
      <c r="AN1602" s="87"/>
      <c r="AO1602" s="87"/>
      <c r="AP1602" s="87"/>
      <c r="AQ1602" s="87"/>
      <c r="AR1602" s="87"/>
      <c r="AS1602" s="87"/>
      <c r="AT1602" s="87"/>
      <c r="AU1602" s="87"/>
    </row>
    <row r="1603" spans="3:64" x14ac:dyDescent="0.2">
      <c r="C1603" s="10"/>
      <c r="D1603" s="10"/>
      <c r="AA1603" s="87"/>
      <c r="AB1603" s="87"/>
      <c r="AC1603" s="87"/>
      <c r="AD1603" s="87"/>
      <c r="AE1603" s="87"/>
      <c r="AG1603" s="112"/>
      <c r="AN1603" s="87"/>
      <c r="AO1603" s="87"/>
      <c r="AP1603" s="87"/>
      <c r="AQ1603" s="87"/>
      <c r="AR1603" s="87"/>
      <c r="AS1603" s="87"/>
      <c r="AT1603" s="87"/>
      <c r="AU1603" s="87"/>
      <c r="AV1603" s="87"/>
      <c r="AX1603" s="87"/>
    </row>
    <row r="1604" spans="3:64" x14ac:dyDescent="0.2">
      <c r="C1604" s="10"/>
      <c r="D1604" s="10"/>
      <c r="AA1604" s="87"/>
      <c r="AB1604" s="87"/>
      <c r="AC1604" s="87"/>
      <c r="AD1604" s="87"/>
      <c r="AE1604" s="87"/>
      <c r="AG1604" s="112"/>
      <c r="AN1604" s="87"/>
      <c r="AO1604" s="87"/>
      <c r="AP1604" s="87"/>
      <c r="AQ1604" s="87"/>
      <c r="AR1604" s="87"/>
      <c r="AS1604" s="87"/>
      <c r="AT1604" s="87"/>
      <c r="AU1604" s="87"/>
    </row>
    <row r="1605" spans="3:64" x14ac:dyDescent="0.2">
      <c r="C1605" s="10"/>
      <c r="D1605" s="10"/>
      <c r="AA1605" s="87"/>
      <c r="AB1605" s="87"/>
      <c r="AC1605" s="87"/>
      <c r="AD1605" s="87"/>
      <c r="AE1605" s="87"/>
      <c r="AG1605" s="112"/>
      <c r="AN1605" s="87"/>
      <c r="AO1605" s="87"/>
      <c r="AP1605" s="87"/>
      <c r="AQ1605" s="87"/>
      <c r="AR1605" s="87"/>
      <c r="AS1605" s="87"/>
      <c r="AT1605" s="87"/>
      <c r="AU1605" s="87"/>
      <c r="AV1605" s="87"/>
    </row>
    <row r="1606" spans="3:64" x14ac:dyDescent="0.2">
      <c r="C1606" s="10"/>
      <c r="D1606" s="10"/>
      <c r="AA1606" s="87"/>
      <c r="AB1606" s="87"/>
      <c r="AC1606" s="87"/>
      <c r="AD1606" s="87"/>
      <c r="AE1606" s="87"/>
      <c r="AG1606" s="112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87"/>
      <c r="BG1606" s="87"/>
      <c r="BH1606" s="87"/>
      <c r="BI1606" s="87"/>
      <c r="BJ1606" s="87"/>
      <c r="BK1606" s="87"/>
      <c r="BL1606" s="87"/>
    </row>
    <row r="1607" spans="3:64" x14ac:dyDescent="0.2">
      <c r="C1607" s="10"/>
      <c r="D1607" s="10"/>
      <c r="AA1607" s="87"/>
      <c r="AB1607" s="87"/>
      <c r="AC1607" s="87"/>
      <c r="AD1607" s="87"/>
      <c r="AE1607" s="87"/>
      <c r="AG1607" s="112"/>
      <c r="AN1607" s="87"/>
      <c r="AO1607" s="87"/>
      <c r="AP1607" s="87"/>
      <c r="AQ1607" s="87"/>
      <c r="AR1607" s="87"/>
      <c r="AS1607" s="87"/>
      <c r="AT1607" s="87"/>
      <c r="AU1607" s="87"/>
    </row>
    <row r="1608" spans="3:64" x14ac:dyDescent="0.2">
      <c r="C1608" s="10"/>
      <c r="D1608" s="10"/>
      <c r="AA1608" s="87"/>
      <c r="AB1608" s="87"/>
      <c r="AC1608" s="87"/>
      <c r="AD1608" s="87"/>
      <c r="AE1608" s="87"/>
      <c r="AG1608" s="112"/>
      <c r="AN1608" s="87"/>
      <c r="AO1608" s="87"/>
      <c r="AP1608" s="87"/>
      <c r="AQ1608" s="87"/>
      <c r="AR1608" s="87"/>
      <c r="AS1608" s="87"/>
      <c r="AT1608" s="87"/>
      <c r="AU1608" s="87"/>
      <c r="AV1608" s="87"/>
    </row>
    <row r="1609" spans="3:64" x14ac:dyDescent="0.2">
      <c r="C1609" s="10"/>
      <c r="D1609" s="10"/>
      <c r="AA1609" s="87"/>
      <c r="AB1609" s="87"/>
      <c r="AC1609" s="87"/>
      <c r="AD1609" s="87"/>
      <c r="AE1609" s="87"/>
      <c r="AG1609" s="112"/>
      <c r="AN1609" s="87"/>
      <c r="AO1609" s="87"/>
      <c r="AP1609" s="87"/>
      <c r="AQ1609" s="87"/>
      <c r="AR1609" s="87"/>
      <c r="AS1609" s="87"/>
      <c r="AT1609" s="87"/>
      <c r="AU1609" s="87"/>
    </row>
    <row r="1610" spans="3:64" x14ac:dyDescent="0.2">
      <c r="C1610" s="10"/>
      <c r="D1610" s="10"/>
      <c r="AA1610" s="87"/>
      <c r="AB1610" s="87"/>
      <c r="AC1610" s="87"/>
      <c r="AD1610" s="87"/>
      <c r="AE1610" s="87"/>
      <c r="AG1610" s="112"/>
      <c r="AN1610" s="87"/>
      <c r="AO1610" s="87"/>
      <c r="AP1610" s="87"/>
      <c r="AQ1610" s="87"/>
      <c r="AR1610" s="87"/>
      <c r="AS1610" s="87"/>
      <c r="AT1610" s="87"/>
      <c r="AU1610" s="87"/>
      <c r="AV1610" s="87"/>
      <c r="AX1610" s="87"/>
    </row>
    <row r="1611" spans="3:64" x14ac:dyDescent="0.2">
      <c r="C1611" s="10"/>
      <c r="D1611" s="10"/>
      <c r="AA1611" s="87"/>
      <c r="AB1611" s="87"/>
      <c r="AC1611" s="87"/>
      <c r="AD1611" s="87"/>
      <c r="AE1611" s="87"/>
      <c r="AG1611" s="112"/>
      <c r="AN1611" s="87"/>
      <c r="AO1611" s="87"/>
      <c r="AP1611" s="87"/>
      <c r="AQ1611" s="87"/>
      <c r="AR1611" s="87"/>
      <c r="AS1611" s="87"/>
      <c r="AT1611" s="87"/>
      <c r="AU1611" s="87"/>
      <c r="AV1611" s="87"/>
    </row>
    <row r="1612" spans="3:64" x14ac:dyDescent="0.2">
      <c r="C1612" s="10"/>
      <c r="D1612" s="10"/>
      <c r="AA1612" s="87"/>
      <c r="AB1612" s="87"/>
      <c r="AC1612" s="87"/>
      <c r="AD1612" s="87"/>
      <c r="AE1612" s="87"/>
      <c r="AG1612" s="112"/>
      <c r="AN1612" s="87"/>
      <c r="AO1612" s="87"/>
      <c r="AP1612" s="87"/>
      <c r="AQ1612" s="87"/>
      <c r="AR1612" s="87"/>
      <c r="AS1612" s="87"/>
      <c r="AT1612" s="87"/>
      <c r="AU1612" s="87"/>
    </row>
    <row r="1613" spans="3:64" x14ac:dyDescent="0.2">
      <c r="C1613" s="10"/>
      <c r="D1613" s="10"/>
      <c r="AA1613" s="87"/>
      <c r="AB1613" s="87"/>
      <c r="AC1613" s="87"/>
      <c r="AD1613" s="87"/>
      <c r="AE1613" s="87"/>
      <c r="AG1613" s="112"/>
      <c r="AN1613" s="87"/>
      <c r="AO1613" s="87"/>
      <c r="AP1613" s="87"/>
      <c r="AQ1613" s="87"/>
      <c r="AR1613" s="87"/>
      <c r="AS1613" s="87"/>
      <c r="AT1613" s="87"/>
      <c r="AU1613" s="87"/>
    </row>
    <row r="1614" spans="3:64" x14ac:dyDescent="0.2">
      <c r="C1614" s="10"/>
      <c r="D1614" s="10"/>
      <c r="AA1614" s="87"/>
      <c r="AB1614" s="87"/>
      <c r="AC1614" s="87"/>
      <c r="AD1614" s="87"/>
      <c r="AE1614" s="87"/>
      <c r="AG1614" s="112"/>
      <c r="AN1614" s="87"/>
      <c r="AO1614" s="87"/>
      <c r="AP1614" s="87"/>
      <c r="AQ1614" s="87"/>
      <c r="AR1614" s="87"/>
      <c r="AS1614" s="87"/>
      <c r="AT1614" s="87"/>
      <c r="AU1614" s="87"/>
      <c r="AV1614" s="87"/>
      <c r="AX1614" s="87"/>
      <c r="AY1614" s="87"/>
      <c r="AZ1614" s="87"/>
      <c r="BA1614" s="87"/>
      <c r="BB1614" s="87"/>
      <c r="BC1614" s="87"/>
      <c r="BD1614" s="87"/>
      <c r="BE1614" s="87"/>
      <c r="BF1614" s="87"/>
      <c r="BG1614" s="87"/>
      <c r="BH1614" s="87"/>
      <c r="BI1614" s="87"/>
      <c r="BJ1614" s="87"/>
      <c r="BK1614" s="87"/>
      <c r="BL1614" s="87"/>
    </row>
    <row r="1615" spans="3:64" x14ac:dyDescent="0.2">
      <c r="C1615" s="10"/>
      <c r="D1615" s="10"/>
      <c r="AA1615" s="87"/>
      <c r="AB1615" s="87"/>
      <c r="AC1615" s="87"/>
      <c r="AD1615" s="87"/>
      <c r="AE1615" s="87"/>
      <c r="AG1615" s="112"/>
      <c r="AN1615" s="87"/>
      <c r="AO1615" s="87"/>
      <c r="AP1615" s="87"/>
      <c r="AQ1615" s="87"/>
      <c r="AR1615" s="87"/>
      <c r="AS1615" s="87"/>
      <c r="AT1615" s="87"/>
      <c r="AU1615" s="87"/>
      <c r="AV1615" s="87"/>
    </row>
    <row r="1616" spans="3:64" x14ac:dyDescent="0.2">
      <c r="C1616" s="10"/>
      <c r="D1616" s="10"/>
      <c r="AA1616" s="87"/>
      <c r="AB1616" s="87"/>
      <c r="AC1616" s="87"/>
      <c r="AD1616" s="87"/>
      <c r="AE1616" s="87"/>
      <c r="AG1616" s="112"/>
      <c r="AN1616" s="87"/>
      <c r="AO1616" s="87"/>
      <c r="AP1616" s="87"/>
      <c r="AQ1616" s="87"/>
      <c r="AR1616" s="87"/>
      <c r="AS1616" s="87"/>
      <c r="AT1616" s="87"/>
      <c r="AU1616" s="87"/>
      <c r="AV1616" s="87"/>
    </row>
    <row r="1617" spans="3:64" x14ac:dyDescent="0.2">
      <c r="C1617" s="10"/>
      <c r="D1617" s="10"/>
      <c r="AA1617" s="87"/>
      <c r="AB1617" s="87"/>
      <c r="AC1617" s="87"/>
      <c r="AD1617" s="87"/>
      <c r="AE1617" s="87"/>
      <c r="AG1617" s="112"/>
      <c r="AN1617" s="87"/>
      <c r="AO1617" s="87"/>
      <c r="AP1617" s="87"/>
      <c r="AQ1617" s="87"/>
      <c r="AR1617" s="87"/>
      <c r="AS1617" s="87"/>
      <c r="AT1617" s="87"/>
      <c r="AU1617" s="87"/>
      <c r="AV1617" s="87"/>
    </row>
    <row r="1618" spans="3:64" x14ac:dyDescent="0.2">
      <c r="C1618" s="10"/>
      <c r="D1618" s="10"/>
      <c r="AA1618" s="87"/>
      <c r="AB1618" s="87"/>
      <c r="AC1618" s="87"/>
      <c r="AD1618" s="87"/>
      <c r="AE1618" s="87"/>
      <c r="AG1618" s="112"/>
      <c r="AN1618" s="87"/>
      <c r="AO1618" s="87"/>
      <c r="AP1618" s="87"/>
      <c r="AQ1618" s="87"/>
      <c r="AR1618" s="87"/>
      <c r="AS1618" s="87"/>
      <c r="AT1618" s="87"/>
      <c r="AU1618" s="87"/>
      <c r="AV1618" s="87"/>
      <c r="AX1618" s="87"/>
    </row>
    <row r="1619" spans="3:64" x14ac:dyDescent="0.2">
      <c r="C1619" s="10"/>
      <c r="D1619" s="10"/>
      <c r="AA1619" s="87"/>
      <c r="AB1619" s="87"/>
      <c r="AC1619" s="87"/>
      <c r="AD1619" s="87"/>
      <c r="AE1619" s="87"/>
      <c r="AG1619" s="112"/>
      <c r="AN1619" s="87"/>
      <c r="AO1619" s="87"/>
      <c r="AP1619" s="87"/>
      <c r="AQ1619" s="87"/>
      <c r="AR1619" s="87"/>
      <c r="AS1619" s="87"/>
      <c r="AT1619" s="87"/>
      <c r="AU1619" s="87"/>
      <c r="AV1619" s="87"/>
    </row>
    <row r="1620" spans="3:64" x14ac:dyDescent="0.2">
      <c r="C1620" s="10"/>
      <c r="D1620" s="10"/>
      <c r="AA1620" s="87"/>
      <c r="AB1620" s="87"/>
      <c r="AC1620" s="87"/>
      <c r="AD1620" s="87"/>
      <c r="AE1620" s="87"/>
      <c r="AG1620" s="112"/>
      <c r="AN1620" s="87"/>
      <c r="AO1620" s="87"/>
      <c r="AP1620" s="87"/>
      <c r="AQ1620" s="87"/>
      <c r="AR1620" s="87"/>
      <c r="AS1620" s="87"/>
      <c r="AT1620" s="87"/>
      <c r="AU1620" s="87"/>
      <c r="AV1620" s="87"/>
    </row>
    <row r="1621" spans="3:64" x14ac:dyDescent="0.2">
      <c r="C1621" s="10"/>
      <c r="D1621" s="10"/>
      <c r="AA1621" s="87"/>
      <c r="AB1621" s="87"/>
      <c r="AC1621" s="87"/>
      <c r="AD1621" s="87"/>
      <c r="AE1621" s="87"/>
      <c r="AG1621" s="112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87"/>
      <c r="BG1621" s="87"/>
      <c r="BH1621" s="87"/>
      <c r="BI1621" s="87"/>
      <c r="BJ1621" s="87"/>
      <c r="BK1621" s="87"/>
      <c r="BL1621" s="87"/>
    </row>
    <row r="1622" spans="3:64" x14ac:dyDescent="0.2">
      <c r="C1622" s="10"/>
      <c r="D1622" s="10"/>
      <c r="AA1622" s="87"/>
      <c r="AB1622" s="87"/>
      <c r="AC1622" s="87"/>
      <c r="AD1622" s="87"/>
      <c r="AE1622" s="87"/>
      <c r="AG1622" s="112"/>
      <c r="AN1622" s="87"/>
      <c r="AO1622" s="87"/>
      <c r="AP1622" s="87"/>
      <c r="AQ1622" s="87"/>
      <c r="AR1622" s="87"/>
      <c r="AS1622" s="87"/>
      <c r="AT1622" s="87"/>
      <c r="AU1622" s="87"/>
      <c r="AV1622" s="87"/>
      <c r="AX1622" s="87"/>
      <c r="AY1622" s="87"/>
      <c r="AZ1622" s="87"/>
      <c r="BA1622" s="87"/>
      <c r="BB1622" s="87"/>
      <c r="BC1622" s="87"/>
      <c r="BD1622" s="87"/>
      <c r="BE1622" s="87"/>
      <c r="BF1622" s="87"/>
      <c r="BG1622" s="87"/>
      <c r="BH1622" s="87"/>
      <c r="BI1622" s="87"/>
      <c r="BJ1622" s="87"/>
      <c r="BK1622" s="87"/>
      <c r="BL1622" s="87"/>
    </row>
    <row r="1623" spans="3:64" x14ac:dyDescent="0.2">
      <c r="C1623" s="10"/>
      <c r="D1623" s="10"/>
      <c r="AA1623" s="87"/>
      <c r="AB1623" s="87"/>
      <c r="AC1623" s="87"/>
      <c r="AD1623" s="87"/>
      <c r="AE1623" s="87"/>
      <c r="AG1623" s="112"/>
      <c r="AN1623" s="87"/>
      <c r="AO1623" s="87"/>
      <c r="AP1623" s="87"/>
      <c r="AQ1623" s="87"/>
      <c r="AR1623" s="87"/>
      <c r="AS1623" s="87"/>
      <c r="AT1623" s="87"/>
      <c r="AU1623" s="87"/>
      <c r="AV1623" s="87"/>
      <c r="AX1623" s="87"/>
    </row>
    <row r="1624" spans="3:64" x14ac:dyDescent="0.2">
      <c r="C1624" s="10"/>
      <c r="D1624" s="10"/>
      <c r="AA1624" s="87"/>
      <c r="AB1624" s="87"/>
      <c r="AC1624" s="87"/>
      <c r="AD1624" s="87"/>
      <c r="AE1624" s="87"/>
      <c r="AG1624" s="112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/>
      <c r="BG1624" s="87"/>
      <c r="BH1624" s="87"/>
      <c r="BI1624" s="87"/>
      <c r="BJ1624" s="87"/>
      <c r="BK1624" s="87"/>
      <c r="BL1624" s="87"/>
    </row>
    <row r="1625" spans="3:64" x14ac:dyDescent="0.2">
      <c r="C1625" s="10"/>
      <c r="D1625" s="10"/>
      <c r="AA1625" s="87"/>
      <c r="AB1625" s="87"/>
      <c r="AC1625" s="87"/>
      <c r="AD1625" s="87"/>
      <c r="AE1625" s="87"/>
      <c r="AG1625" s="112"/>
      <c r="AN1625" s="87"/>
      <c r="AO1625" s="87"/>
      <c r="AP1625" s="87"/>
      <c r="AQ1625" s="87"/>
      <c r="AR1625" s="87"/>
      <c r="AS1625" s="87"/>
      <c r="AT1625" s="87"/>
      <c r="AU1625" s="87"/>
    </row>
    <row r="1626" spans="3:64" x14ac:dyDescent="0.2">
      <c r="C1626" s="10"/>
      <c r="D1626" s="10"/>
      <c r="AA1626" s="87"/>
      <c r="AB1626" s="87"/>
      <c r="AC1626" s="87"/>
      <c r="AD1626" s="87"/>
      <c r="AE1626" s="87"/>
      <c r="AG1626" s="112"/>
      <c r="AN1626" s="87"/>
      <c r="AO1626" s="87"/>
      <c r="AP1626" s="87"/>
      <c r="AQ1626" s="87"/>
      <c r="AR1626" s="87"/>
      <c r="AS1626" s="87"/>
      <c r="AT1626" s="87"/>
      <c r="AU1626" s="87"/>
    </row>
    <row r="1627" spans="3:64" x14ac:dyDescent="0.2">
      <c r="C1627" s="10"/>
      <c r="D1627" s="10"/>
      <c r="AA1627" s="87"/>
      <c r="AB1627" s="87"/>
      <c r="AC1627" s="87"/>
      <c r="AD1627" s="87"/>
      <c r="AE1627" s="87"/>
      <c r="AG1627" s="112"/>
      <c r="AN1627" s="87"/>
      <c r="AO1627" s="87"/>
      <c r="AP1627" s="87"/>
      <c r="AQ1627" s="87"/>
      <c r="AR1627" s="87"/>
      <c r="AS1627" s="87"/>
      <c r="AT1627" s="87"/>
      <c r="AU1627" s="87"/>
      <c r="AV1627" s="87"/>
      <c r="AX1627" s="87"/>
      <c r="AY1627" s="87"/>
      <c r="AZ1627" s="87"/>
      <c r="BA1627" s="87"/>
      <c r="BB1627" s="87"/>
      <c r="BC1627" s="87"/>
      <c r="BD1627" s="87"/>
      <c r="BE1627" s="87"/>
      <c r="BF1627" s="87"/>
      <c r="BG1627" s="87"/>
      <c r="BH1627" s="87"/>
      <c r="BI1627" s="87"/>
      <c r="BJ1627" s="87"/>
      <c r="BK1627" s="87"/>
      <c r="BL1627" s="87"/>
    </row>
    <row r="1628" spans="3:64" x14ac:dyDescent="0.2">
      <c r="C1628" s="10"/>
      <c r="D1628" s="10"/>
      <c r="AA1628" s="87"/>
      <c r="AB1628" s="87"/>
      <c r="AC1628" s="87"/>
      <c r="AD1628" s="87"/>
      <c r="AE1628" s="87"/>
      <c r="AG1628" s="112"/>
      <c r="AN1628" s="87"/>
      <c r="AO1628" s="87"/>
      <c r="AP1628" s="87"/>
      <c r="AQ1628" s="87"/>
      <c r="AR1628" s="87"/>
      <c r="AS1628" s="87"/>
      <c r="AT1628" s="87"/>
      <c r="AU1628" s="87"/>
      <c r="AV1628" s="87"/>
    </row>
    <row r="1629" spans="3:64" x14ac:dyDescent="0.2">
      <c r="C1629" s="10"/>
      <c r="D1629" s="10"/>
      <c r="AA1629" s="87"/>
      <c r="AB1629" s="87"/>
      <c r="AC1629" s="87"/>
      <c r="AD1629" s="87"/>
      <c r="AE1629" s="87"/>
      <c r="AG1629" s="112"/>
      <c r="AN1629" s="87"/>
      <c r="AO1629" s="87"/>
      <c r="AP1629" s="87"/>
      <c r="AQ1629" s="87"/>
      <c r="AR1629" s="87"/>
      <c r="AS1629" s="87"/>
      <c r="AT1629" s="87"/>
      <c r="AU1629" s="87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/>
      <c r="BG1629" s="87"/>
      <c r="BH1629" s="87"/>
      <c r="BI1629" s="87"/>
      <c r="BJ1629" s="87"/>
      <c r="BK1629" s="87"/>
      <c r="BL1629" s="87"/>
    </row>
    <row r="1630" spans="3:64" x14ac:dyDescent="0.2">
      <c r="C1630" s="10"/>
      <c r="D1630" s="10"/>
      <c r="AA1630" s="87"/>
      <c r="AB1630" s="87"/>
      <c r="AC1630" s="87"/>
      <c r="AD1630" s="87"/>
      <c r="AE1630" s="87"/>
      <c r="AG1630" s="112"/>
      <c r="AN1630" s="87"/>
      <c r="AO1630" s="87"/>
      <c r="AP1630" s="87"/>
      <c r="AQ1630" s="87"/>
      <c r="AR1630" s="87"/>
      <c r="AS1630" s="87"/>
      <c r="AT1630" s="87"/>
      <c r="AU1630" s="87"/>
    </row>
    <row r="1631" spans="3:64" x14ac:dyDescent="0.2">
      <c r="C1631" s="10"/>
      <c r="D1631" s="10"/>
      <c r="AA1631" s="87"/>
      <c r="AB1631" s="87"/>
      <c r="AC1631" s="87"/>
      <c r="AD1631" s="87"/>
      <c r="AE1631" s="87"/>
      <c r="AG1631" s="112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/>
      <c r="BG1631" s="87"/>
      <c r="BH1631" s="87"/>
      <c r="BI1631" s="87"/>
      <c r="BJ1631" s="87"/>
      <c r="BK1631" s="87"/>
      <c r="BL1631" s="87"/>
    </row>
    <row r="1632" spans="3:64" x14ac:dyDescent="0.2">
      <c r="C1632" s="10"/>
      <c r="D1632" s="10"/>
      <c r="AA1632" s="87"/>
      <c r="AB1632" s="87"/>
      <c r="AC1632" s="87"/>
      <c r="AD1632" s="87"/>
      <c r="AE1632" s="87"/>
      <c r="AG1632" s="112"/>
      <c r="AN1632" s="87"/>
      <c r="AO1632" s="87"/>
      <c r="AP1632" s="87"/>
      <c r="AQ1632" s="87"/>
      <c r="AR1632" s="87"/>
      <c r="AS1632" s="87"/>
      <c r="AT1632" s="87"/>
      <c r="AU1632" s="87"/>
    </row>
    <row r="1633" spans="3:64" x14ac:dyDescent="0.2">
      <c r="C1633" s="10"/>
      <c r="D1633" s="10"/>
      <c r="AA1633" s="87"/>
      <c r="AB1633" s="87"/>
      <c r="AC1633" s="87"/>
      <c r="AD1633" s="87"/>
      <c r="AE1633" s="87"/>
      <c r="AG1633" s="112"/>
      <c r="AN1633" s="87"/>
      <c r="AO1633" s="87"/>
      <c r="AP1633" s="87"/>
      <c r="AQ1633" s="87"/>
      <c r="AR1633" s="87"/>
      <c r="AS1633" s="87"/>
      <c r="AT1633" s="87"/>
      <c r="AU1633" s="87"/>
    </row>
    <row r="1634" spans="3:64" x14ac:dyDescent="0.2">
      <c r="C1634" s="10"/>
      <c r="D1634" s="10"/>
      <c r="AA1634" s="87"/>
      <c r="AB1634" s="87"/>
      <c r="AC1634" s="87"/>
      <c r="AD1634" s="87"/>
      <c r="AE1634" s="87"/>
      <c r="AG1634" s="112"/>
      <c r="AN1634" s="87"/>
      <c r="AO1634" s="87"/>
      <c r="AP1634" s="87"/>
      <c r="AQ1634" s="87"/>
      <c r="AR1634" s="87"/>
      <c r="AS1634" s="87"/>
      <c r="AT1634" s="87"/>
      <c r="AU1634" s="87"/>
    </row>
    <row r="1635" spans="3:64" x14ac:dyDescent="0.2">
      <c r="C1635" s="10"/>
      <c r="D1635" s="10"/>
      <c r="AA1635" s="87"/>
      <c r="AB1635" s="87"/>
      <c r="AC1635" s="87"/>
      <c r="AD1635" s="87"/>
      <c r="AE1635" s="87"/>
      <c r="AG1635" s="112"/>
      <c r="AN1635" s="87"/>
      <c r="AO1635" s="87"/>
      <c r="AP1635" s="87"/>
      <c r="AQ1635" s="87"/>
      <c r="AR1635" s="87"/>
      <c r="AS1635" s="87"/>
      <c r="AT1635" s="87"/>
      <c r="AU1635" s="87"/>
    </row>
    <row r="1636" spans="3:64" x14ac:dyDescent="0.2">
      <c r="C1636" s="10"/>
      <c r="D1636" s="10"/>
      <c r="AA1636" s="87"/>
      <c r="AB1636" s="87"/>
      <c r="AC1636" s="87"/>
      <c r="AD1636" s="87"/>
      <c r="AE1636" s="87"/>
      <c r="AG1636" s="112"/>
      <c r="AN1636" s="87"/>
      <c r="AO1636" s="87"/>
      <c r="AP1636" s="87"/>
      <c r="AQ1636" s="87"/>
      <c r="AR1636" s="87"/>
      <c r="AS1636" s="87"/>
      <c r="AT1636" s="87"/>
      <c r="AU1636" s="87"/>
    </row>
    <row r="1637" spans="3:64" x14ac:dyDescent="0.2">
      <c r="C1637" s="10"/>
      <c r="D1637" s="10"/>
      <c r="AA1637" s="87"/>
      <c r="AB1637" s="87"/>
      <c r="AC1637" s="87"/>
      <c r="AD1637" s="87"/>
      <c r="AE1637" s="87"/>
      <c r="AG1637" s="112"/>
      <c r="AN1637" s="87"/>
      <c r="AO1637" s="87"/>
      <c r="AP1637" s="87"/>
      <c r="AQ1637" s="87"/>
      <c r="AR1637" s="87"/>
      <c r="AS1637" s="87"/>
      <c r="AT1637" s="87"/>
      <c r="AU1637" s="87"/>
      <c r="AV1637" s="87"/>
      <c r="AX1637" s="87"/>
    </row>
    <row r="1638" spans="3:64" x14ac:dyDescent="0.2">
      <c r="C1638" s="10"/>
      <c r="D1638" s="10"/>
      <c r="AA1638" s="87"/>
      <c r="AB1638" s="87"/>
      <c r="AC1638" s="87"/>
      <c r="AD1638" s="87"/>
      <c r="AE1638" s="87"/>
      <c r="AG1638" s="112"/>
      <c r="AN1638" s="87"/>
      <c r="AO1638" s="87"/>
      <c r="AP1638" s="87"/>
      <c r="AQ1638" s="87"/>
      <c r="AR1638" s="87"/>
      <c r="AS1638" s="87"/>
      <c r="AT1638" s="87"/>
      <c r="AU1638" s="87"/>
      <c r="AV1638" s="87"/>
      <c r="AX1638" s="87"/>
    </row>
    <row r="1639" spans="3:64" x14ac:dyDescent="0.2">
      <c r="C1639" s="10"/>
      <c r="D1639" s="10"/>
      <c r="AA1639" s="87"/>
      <c r="AB1639" s="87"/>
      <c r="AC1639" s="87"/>
      <c r="AD1639" s="87"/>
      <c r="AE1639" s="87"/>
      <c r="AG1639" s="112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87"/>
      <c r="BI1639" s="87"/>
      <c r="BJ1639" s="87"/>
      <c r="BK1639" s="87"/>
      <c r="BL1639" s="87"/>
    </row>
    <row r="1640" spans="3:64" x14ac:dyDescent="0.2">
      <c r="C1640" s="10"/>
      <c r="D1640" s="10"/>
      <c r="AA1640" s="87"/>
      <c r="AB1640" s="87"/>
      <c r="AC1640" s="87"/>
      <c r="AD1640" s="87"/>
      <c r="AE1640" s="87"/>
      <c r="AG1640" s="112"/>
      <c r="AN1640" s="87"/>
      <c r="AO1640" s="87"/>
      <c r="AP1640" s="87"/>
      <c r="AQ1640" s="87"/>
      <c r="AR1640" s="87"/>
      <c r="AS1640" s="87"/>
      <c r="AT1640" s="87"/>
      <c r="AU1640" s="87"/>
    </row>
    <row r="1641" spans="3:64" x14ac:dyDescent="0.2">
      <c r="C1641" s="10"/>
      <c r="D1641" s="10"/>
      <c r="AA1641" s="87"/>
      <c r="AB1641" s="87"/>
      <c r="AC1641" s="87"/>
      <c r="AD1641" s="87"/>
      <c r="AE1641" s="87"/>
      <c r="AG1641" s="112"/>
      <c r="AN1641" s="87"/>
      <c r="AO1641" s="87"/>
      <c r="AP1641" s="87"/>
      <c r="AQ1641" s="87"/>
      <c r="AR1641" s="87"/>
      <c r="AS1641" s="87"/>
      <c r="AT1641" s="87"/>
      <c r="AU1641" s="87"/>
      <c r="AV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87"/>
      <c r="BI1641" s="87"/>
      <c r="BJ1641" s="87"/>
      <c r="BK1641" s="87"/>
      <c r="BL1641" s="87"/>
    </row>
    <row r="1642" spans="3:64" x14ac:dyDescent="0.2">
      <c r="C1642" s="10"/>
      <c r="D1642" s="10"/>
      <c r="AA1642" s="87"/>
      <c r="AB1642" s="87"/>
      <c r="AC1642" s="87"/>
      <c r="AD1642" s="87"/>
      <c r="AE1642" s="87"/>
      <c r="AG1642" s="112"/>
      <c r="AN1642" s="87"/>
      <c r="AO1642" s="87"/>
      <c r="AP1642" s="87"/>
      <c r="AQ1642" s="87"/>
      <c r="AR1642" s="87"/>
      <c r="AS1642" s="87"/>
      <c r="AT1642" s="87"/>
      <c r="AU1642" s="87"/>
      <c r="AV1642" s="5"/>
    </row>
    <row r="1643" spans="3:64" x14ac:dyDescent="0.2">
      <c r="C1643" s="10"/>
      <c r="D1643" s="10"/>
      <c r="AA1643" s="87"/>
      <c r="AB1643" s="87"/>
      <c r="AC1643" s="87"/>
      <c r="AD1643" s="87"/>
      <c r="AE1643" s="87"/>
      <c r="AG1643" s="112"/>
      <c r="AN1643" s="87"/>
      <c r="AO1643" s="87"/>
      <c r="AP1643" s="87"/>
      <c r="AQ1643" s="87"/>
      <c r="AR1643" s="87"/>
      <c r="AS1643" s="87"/>
      <c r="AT1643" s="87"/>
      <c r="AU1643" s="87"/>
      <c r="AV1643" s="87"/>
    </row>
    <row r="1644" spans="3:64" x14ac:dyDescent="0.2">
      <c r="C1644" s="10"/>
      <c r="D1644" s="10"/>
      <c r="AA1644" s="87"/>
      <c r="AB1644" s="87"/>
      <c r="AC1644" s="87"/>
      <c r="AD1644" s="87"/>
      <c r="AE1644" s="87"/>
      <c r="AG1644" s="112"/>
      <c r="AN1644" s="87"/>
      <c r="AO1644" s="87"/>
      <c r="AP1644" s="87"/>
      <c r="AQ1644" s="87"/>
      <c r="AR1644" s="87"/>
      <c r="AS1644" s="87"/>
      <c r="AT1644" s="87"/>
      <c r="AU1644" s="87"/>
      <c r="AV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87"/>
      <c r="BI1644" s="87"/>
      <c r="BJ1644" s="87"/>
      <c r="BK1644" s="87"/>
      <c r="BL1644" s="87"/>
    </row>
    <row r="1645" spans="3:64" x14ac:dyDescent="0.2">
      <c r="C1645" s="10"/>
      <c r="D1645" s="10"/>
      <c r="AA1645" s="87"/>
      <c r="AB1645" s="87"/>
      <c r="AC1645" s="87"/>
      <c r="AD1645" s="87"/>
      <c r="AE1645" s="87"/>
      <c r="AG1645" s="112"/>
      <c r="AN1645" s="87"/>
      <c r="AO1645" s="87"/>
      <c r="AP1645" s="87"/>
      <c r="AQ1645" s="87"/>
      <c r="AR1645" s="87"/>
      <c r="AS1645" s="87"/>
      <c r="AT1645" s="87"/>
      <c r="AU1645" s="87"/>
      <c r="AV1645" s="87"/>
    </row>
    <row r="1646" spans="3:64" x14ac:dyDescent="0.2">
      <c r="C1646" s="10"/>
      <c r="D1646" s="10"/>
      <c r="AA1646" s="87"/>
      <c r="AB1646" s="87"/>
      <c r="AC1646" s="87"/>
      <c r="AD1646" s="87"/>
      <c r="AE1646" s="87"/>
      <c r="AG1646" s="112"/>
      <c r="AN1646" s="87"/>
      <c r="AO1646" s="87"/>
      <c r="AP1646" s="87"/>
      <c r="AQ1646" s="87"/>
      <c r="AR1646" s="87"/>
      <c r="AS1646" s="87"/>
      <c r="AT1646" s="87"/>
      <c r="AU1646" s="87"/>
      <c r="AV1646" s="87"/>
    </row>
    <row r="1647" spans="3:64" x14ac:dyDescent="0.2">
      <c r="C1647" s="10"/>
      <c r="D1647" s="10"/>
      <c r="AA1647" s="87"/>
      <c r="AB1647" s="87"/>
      <c r="AC1647" s="87"/>
      <c r="AD1647" s="87"/>
      <c r="AE1647" s="87"/>
      <c r="AG1647" s="112"/>
      <c r="AN1647" s="87"/>
      <c r="AO1647" s="87"/>
      <c r="AP1647" s="87"/>
      <c r="AQ1647" s="87"/>
      <c r="AR1647" s="87"/>
      <c r="AS1647" s="87"/>
      <c r="AT1647" s="87"/>
      <c r="AU1647" s="87"/>
    </row>
    <row r="1648" spans="3:64" x14ac:dyDescent="0.2">
      <c r="C1648" s="10"/>
      <c r="D1648" s="10"/>
      <c r="AA1648" s="87"/>
      <c r="AB1648" s="87"/>
      <c r="AC1648" s="87"/>
      <c r="AD1648" s="87"/>
      <c r="AE1648" s="87"/>
      <c r="AG1648" s="112"/>
      <c r="AN1648" s="87"/>
      <c r="AO1648" s="87"/>
      <c r="AP1648" s="87"/>
      <c r="AQ1648" s="87"/>
      <c r="AR1648" s="87"/>
      <c r="AS1648" s="87"/>
      <c r="AT1648" s="87"/>
      <c r="AU1648" s="87"/>
    </row>
    <row r="1649" spans="3:64" x14ac:dyDescent="0.2">
      <c r="C1649" s="10"/>
      <c r="D1649" s="10"/>
      <c r="AA1649" s="87"/>
      <c r="AB1649" s="87"/>
      <c r="AC1649" s="87"/>
      <c r="AD1649" s="87"/>
      <c r="AE1649" s="87"/>
      <c r="AG1649" s="112"/>
      <c r="AN1649" s="87"/>
      <c r="AO1649" s="87"/>
      <c r="AP1649" s="87"/>
      <c r="AQ1649" s="87"/>
      <c r="AR1649" s="87"/>
      <c r="AS1649" s="87"/>
      <c r="AT1649" s="87"/>
      <c r="AU1649" s="87"/>
    </row>
    <row r="1650" spans="3:64" x14ac:dyDescent="0.2">
      <c r="C1650" s="10"/>
      <c r="D1650" s="10"/>
      <c r="AA1650" s="87"/>
      <c r="AB1650" s="87"/>
      <c r="AC1650" s="87"/>
      <c r="AD1650" s="87"/>
      <c r="AE1650" s="87"/>
      <c r="AG1650" s="112"/>
      <c r="AN1650" s="87"/>
      <c r="AO1650" s="87"/>
      <c r="AP1650" s="87"/>
      <c r="AQ1650" s="87"/>
      <c r="AR1650" s="87"/>
      <c r="AS1650" s="87"/>
      <c r="AT1650" s="87"/>
      <c r="AU1650" s="87"/>
    </row>
    <row r="1651" spans="3:64" x14ac:dyDescent="0.2">
      <c r="C1651" s="10"/>
      <c r="D1651" s="10"/>
      <c r="AA1651" s="87"/>
      <c r="AB1651" s="87"/>
      <c r="AC1651" s="87"/>
      <c r="AD1651" s="87"/>
      <c r="AE1651" s="87"/>
      <c r="AG1651" s="112"/>
      <c r="AN1651" s="87"/>
      <c r="AO1651" s="87"/>
      <c r="AP1651" s="87"/>
      <c r="AQ1651" s="87"/>
      <c r="AR1651" s="87"/>
      <c r="AS1651" s="87"/>
      <c r="AT1651" s="87"/>
      <c r="AU1651" s="87"/>
    </row>
    <row r="1652" spans="3:64" x14ac:dyDescent="0.2">
      <c r="C1652" s="10"/>
      <c r="D1652" s="10"/>
      <c r="AA1652" s="87"/>
      <c r="AB1652" s="87"/>
      <c r="AC1652" s="87"/>
      <c r="AD1652" s="87"/>
      <c r="AE1652" s="87"/>
      <c r="AG1652" s="112"/>
      <c r="AN1652" s="87"/>
      <c r="AO1652" s="87"/>
      <c r="AP1652" s="87"/>
      <c r="AQ1652" s="87"/>
      <c r="AR1652" s="87"/>
      <c r="AS1652" s="87"/>
      <c r="AT1652" s="87"/>
      <c r="AU1652" s="87"/>
    </row>
    <row r="1653" spans="3:64" x14ac:dyDescent="0.2">
      <c r="C1653" s="10"/>
      <c r="D1653" s="10"/>
      <c r="AA1653" s="87"/>
      <c r="AB1653" s="87"/>
      <c r="AC1653" s="87"/>
      <c r="AD1653" s="87"/>
      <c r="AE1653" s="87"/>
      <c r="AG1653" s="112"/>
      <c r="AN1653" s="87"/>
      <c r="AO1653" s="87"/>
      <c r="AP1653" s="87"/>
      <c r="AQ1653" s="87"/>
      <c r="AR1653" s="87"/>
      <c r="AS1653" s="87"/>
      <c r="AT1653" s="87"/>
      <c r="AU1653" s="87"/>
    </row>
    <row r="1654" spans="3:64" x14ac:dyDescent="0.2">
      <c r="C1654" s="10"/>
      <c r="D1654" s="10"/>
      <c r="AA1654" s="87"/>
      <c r="AB1654" s="87"/>
      <c r="AC1654" s="87"/>
      <c r="AD1654" s="87"/>
      <c r="AE1654" s="87"/>
      <c r="AG1654" s="112"/>
      <c r="AN1654" s="87"/>
      <c r="AO1654" s="87"/>
      <c r="AP1654" s="87"/>
      <c r="AQ1654" s="87"/>
      <c r="AR1654" s="87"/>
      <c r="AS1654" s="87"/>
      <c r="AT1654" s="87"/>
      <c r="AU1654" s="87"/>
      <c r="AV1654" s="87"/>
    </row>
    <row r="1655" spans="3:64" x14ac:dyDescent="0.2">
      <c r="C1655" s="10"/>
      <c r="D1655" s="10"/>
      <c r="AA1655" s="87"/>
      <c r="AB1655" s="87"/>
      <c r="AC1655" s="87"/>
      <c r="AD1655" s="87"/>
      <c r="AE1655" s="87"/>
      <c r="AG1655" s="112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87"/>
      <c r="BI1655" s="87"/>
      <c r="BJ1655" s="87"/>
      <c r="BK1655" s="87"/>
      <c r="BL1655" s="87"/>
    </row>
    <row r="1656" spans="3:64" x14ac:dyDescent="0.2">
      <c r="C1656" s="10"/>
      <c r="D1656" s="10"/>
      <c r="AA1656" s="87"/>
      <c r="AB1656" s="87"/>
      <c r="AC1656" s="87"/>
      <c r="AD1656" s="87"/>
      <c r="AE1656" s="87"/>
      <c r="AG1656" s="112"/>
      <c r="AN1656" s="87"/>
      <c r="AO1656" s="87"/>
      <c r="AP1656" s="87"/>
      <c r="AQ1656" s="87"/>
      <c r="AR1656" s="87"/>
      <c r="AS1656" s="87"/>
      <c r="AT1656" s="87"/>
      <c r="AU1656" s="87"/>
    </row>
    <row r="1657" spans="3:64" x14ac:dyDescent="0.2">
      <c r="C1657" s="10"/>
      <c r="D1657" s="10"/>
      <c r="AA1657" s="87"/>
      <c r="AB1657" s="87"/>
      <c r="AC1657" s="87"/>
      <c r="AD1657" s="87"/>
      <c r="AE1657" s="87"/>
      <c r="AG1657" s="112"/>
      <c r="AN1657" s="87"/>
      <c r="AO1657" s="87"/>
      <c r="AP1657" s="87"/>
      <c r="AQ1657" s="87"/>
      <c r="AR1657" s="87"/>
      <c r="AS1657" s="87"/>
      <c r="AT1657" s="87"/>
      <c r="AU1657" s="87"/>
    </row>
    <row r="1658" spans="3:64" x14ac:dyDescent="0.2">
      <c r="C1658" s="10"/>
      <c r="D1658" s="10"/>
      <c r="AA1658" s="87"/>
      <c r="AB1658" s="87"/>
      <c r="AC1658" s="87"/>
      <c r="AD1658" s="87"/>
      <c r="AE1658" s="87"/>
      <c r="AG1658" s="112"/>
      <c r="AN1658" s="87"/>
      <c r="AO1658" s="87"/>
      <c r="AP1658" s="87"/>
      <c r="AQ1658" s="87"/>
      <c r="AR1658" s="87"/>
      <c r="AS1658" s="87"/>
      <c r="AT1658" s="87"/>
      <c r="AU1658" s="87"/>
    </row>
    <row r="1659" spans="3:64" x14ac:dyDescent="0.2">
      <c r="C1659" s="10"/>
      <c r="D1659" s="10"/>
      <c r="AA1659" s="87"/>
      <c r="AB1659" s="87"/>
      <c r="AC1659" s="87"/>
      <c r="AD1659" s="87"/>
      <c r="AE1659" s="87"/>
      <c r="AG1659" s="112"/>
      <c r="AN1659" s="87"/>
      <c r="AO1659" s="87"/>
      <c r="AP1659" s="87"/>
      <c r="AQ1659" s="87"/>
      <c r="AR1659" s="87"/>
      <c r="AS1659" s="87"/>
      <c r="AT1659" s="87"/>
      <c r="AU1659" s="87"/>
    </row>
    <row r="1660" spans="3:64" x14ac:dyDescent="0.2">
      <c r="C1660" s="10"/>
      <c r="D1660" s="10"/>
      <c r="AA1660" s="87"/>
      <c r="AB1660" s="87"/>
      <c r="AC1660" s="87"/>
      <c r="AD1660" s="87"/>
      <c r="AE1660" s="87"/>
      <c r="AG1660" s="112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87"/>
      <c r="BI1660" s="87"/>
      <c r="BJ1660" s="87"/>
      <c r="BK1660" s="87"/>
      <c r="BL1660" s="87"/>
    </row>
    <row r="1661" spans="3:64" x14ac:dyDescent="0.2">
      <c r="C1661" s="10"/>
      <c r="D1661" s="10"/>
      <c r="AA1661" s="87"/>
      <c r="AB1661" s="87"/>
      <c r="AC1661" s="87"/>
      <c r="AD1661" s="87"/>
      <c r="AE1661" s="87"/>
      <c r="AG1661" s="112"/>
      <c r="AN1661" s="87"/>
      <c r="AO1661" s="87"/>
      <c r="AP1661" s="87"/>
      <c r="AQ1661" s="87"/>
      <c r="AR1661" s="87"/>
      <c r="AS1661" s="87"/>
      <c r="AT1661" s="87"/>
      <c r="AU1661" s="87"/>
    </row>
    <row r="1662" spans="3:64" x14ac:dyDescent="0.2">
      <c r="C1662" s="10"/>
      <c r="D1662" s="10"/>
      <c r="AA1662" s="87"/>
      <c r="AB1662" s="87"/>
      <c r="AC1662" s="87"/>
      <c r="AD1662" s="87"/>
      <c r="AE1662" s="87"/>
      <c r="AG1662" s="112"/>
      <c r="AN1662" s="87"/>
      <c r="AO1662" s="87"/>
      <c r="AP1662" s="87"/>
      <c r="AQ1662" s="87"/>
      <c r="AR1662" s="87"/>
      <c r="AS1662" s="87"/>
      <c r="AT1662" s="87"/>
      <c r="AU1662" s="87"/>
    </row>
    <row r="1663" spans="3:64" x14ac:dyDescent="0.2">
      <c r="C1663" s="10"/>
      <c r="D1663" s="10"/>
      <c r="AA1663" s="87"/>
      <c r="AB1663" s="87"/>
      <c r="AC1663" s="87"/>
      <c r="AD1663" s="87"/>
      <c r="AE1663" s="87"/>
      <c r="AG1663" s="112"/>
      <c r="AN1663" s="87"/>
      <c r="AO1663" s="87"/>
      <c r="AP1663" s="87"/>
      <c r="AQ1663" s="87"/>
      <c r="AR1663" s="87"/>
      <c r="AS1663" s="87"/>
      <c r="AT1663" s="87"/>
      <c r="AU1663" s="87"/>
      <c r="AV1663" s="87"/>
      <c r="AX1663" s="87"/>
    </row>
    <row r="1664" spans="3:64" x14ac:dyDescent="0.2">
      <c r="C1664" s="10"/>
      <c r="D1664" s="10"/>
      <c r="AA1664" s="87"/>
      <c r="AB1664" s="87"/>
      <c r="AC1664" s="87"/>
      <c r="AD1664" s="87"/>
      <c r="AE1664" s="87"/>
      <c r="AG1664" s="112"/>
      <c r="AN1664" s="87"/>
      <c r="AO1664" s="87"/>
      <c r="AP1664" s="87"/>
      <c r="AQ1664" s="87"/>
      <c r="AR1664" s="87"/>
      <c r="AS1664" s="87"/>
      <c r="AT1664" s="87"/>
      <c r="AU1664" s="87"/>
      <c r="AV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87"/>
      <c r="BI1664" s="87"/>
      <c r="BJ1664" s="87"/>
      <c r="BK1664" s="87"/>
      <c r="BL1664" s="87"/>
    </row>
    <row r="1665" spans="3:64" x14ac:dyDescent="0.2">
      <c r="C1665" s="10"/>
      <c r="D1665" s="10"/>
      <c r="AA1665" s="87"/>
      <c r="AB1665" s="87"/>
      <c r="AC1665" s="87"/>
      <c r="AD1665" s="87"/>
      <c r="AE1665" s="87"/>
      <c r="AG1665" s="112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87"/>
      <c r="BI1665" s="87"/>
      <c r="BJ1665" s="87"/>
      <c r="BK1665" s="87"/>
      <c r="BL1665" s="87"/>
    </row>
    <row r="1666" spans="3:64" x14ac:dyDescent="0.2">
      <c r="C1666" s="10"/>
      <c r="D1666" s="10"/>
      <c r="AA1666" s="87"/>
      <c r="AB1666" s="87"/>
      <c r="AC1666" s="87"/>
      <c r="AD1666" s="87"/>
      <c r="AE1666" s="87"/>
      <c r="AG1666" s="112"/>
      <c r="AN1666" s="87"/>
      <c r="AO1666" s="87"/>
      <c r="AP1666" s="87"/>
      <c r="AQ1666" s="87"/>
      <c r="AR1666" s="87"/>
      <c r="AS1666" s="87"/>
      <c r="AT1666" s="87"/>
      <c r="AU1666" s="87"/>
      <c r="AV1666" s="87"/>
    </row>
    <row r="1667" spans="3:64" x14ac:dyDescent="0.2">
      <c r="C1667" s="10"/>
      <c r="D1667" s="10"/>
      <c r="AA1667" s="87"/>
      <c r="AB1667" s="87"/>
      <c r="AC1667" s="87"/>
      <c r="AD1667" s="87"/>
      <c r="AE1667" s="87"/>
      <c r="AG1667" s="112"/>
      <c r="AN1667" s="87"/>
      <c r="AO1667" s="87"/>
      <c r="AP1667" s="87"/>
      <c r="AQ1667" s="87"/>
      <c r="AR1667" s="87"/>
      <c r="AS1667" s="87"/>
      <c r="AT1667" s="87"/>
      <c r="AU1667" s="87"/>
    </row>
    <row r="1668" spans="3:64" x14ac:dyDescent="0.2">
      <c r="C1668" s="10"/>
      <c r="D1668" s="10"/>
      <c r="AA1668" s="87"/>
      <c r="AB1668" s="87"/>
      <c r="AC1668" s="87"/>
      <c r="AD1668" s="87"/>
      <c r="AE1668" s="87"/>
      <c r="AG1668" s="112"/>
      <c r="AN1668" s="87"/>
      <c r="AO1668" s="87"/>
      <c r="AP1668" s="87"/>
      <c r="AQ1668" s="87"/>
      <c r="AR1668" s="87"/>
      <c r="AS1668" s="87"/>
      <c r="AT1668" s="87"/>
      <c r="AU1668" s="87"/>
      <c r="AV1668" s="87"/>
    </row>
    <row r="1669" spans="3:64" x14ac:dyDescent="0.2">
      <c r="C1669" s="10"/>
      <c r="D1669" s="10"/>
      <c r="AA1669" s="87"/>
      <c r="AB1669" s="87"/>
      <c r="AC1669" s="87"/>
      <c r="AD1669" s="87"/>
      <c r="AE1669" s="87"/>
      <c r="AG1669" s="112"/>
      <c r="AN1669" s="87"/>
      <c r="AO1669" s="87"/>
      <c r="AP1669" s="87"/>
      <c r="AQ1669" s="87"/>
      <c r="AR1669" s="87"/>
      <c r="AS1669" s="87"/>
      <c r="AT1669" s="87"/>
      <c r="AU1669" s="87"/>
      <c r="AV1669" s="87"/>
    </row>
    <row r="1670" spans="3:64" x14ac:dyDescent="0.2">
      <c r="C1670" s="10"/>
      <c r="D1670" s="10"/>
      <c r="AA1670" s="87"/>
      <c r="AB1670" s="87"/>
      <c r="AC1670" s="87"/>
      <c r="AD1670" s="87"/>
      <c r="AE1670" s="87"/>
      <c r="AG1670" s="112"/>
      <c r="AN1670" s="87"/>
      <c r="AO1670" s="87"/>
      <c r="AP1670" s="87"/>
      <c r="AQ1670" s="87"/>
      <c r="AR1670" s="87"/>
      <c r="AS1670" s="87"/>
      <c r="AT1670" s="87"/>
      <c r="AU1670" s="87"/>
    </row>
    <row r="1671" spans="3:64" x14ac:dyDescent="0.2">
      <c r="C1671" s="10"/>
      <c r="D1671" s="10"/>
      <c r="AA1671" s="87"/>
      <c r="AB1671" s="87"/>
      <c r="AC1671" s="87"/>
      <c r="AD1671" s="87"/>
      <c r="AE1671" s="87"/>
      <c r="AG1671" s="112"/>
      <c r="AN1671" s="87"/>
      <c r="AO1671" s="87"/>
      <c r="AP1671" s="87"/>
      <c r="AQ1671" s="87"/>
      <c r="AR1671" s="87"/>
      <c r="AS1671" s="87"/>
      <c r="AT1671" s="87"/>
      <c r="AU1671" s="87"/>
      <c r="AV1671" s="87"/>
      <c r="AX1671" s="87"/>
    </row>
    <row r="1672" spans="3:64" x14ac:dyDescent="0.2">
      <c r="C1672" s="10"/>
      <c r="D1672" s="10"/>
      <c r="AA1672" s="87"/>
      <c r="AB1672" s="87"/>
      <c r="AC1672" s="87"/>
      <c r="AD1672" s="87"/>
      <c r="AE1672" s="87"/>
      <c r="AG1672" s="112"/>
      <c r="AN1672" s="87"/>
      <c r="AO1672" s="87"/>
      <c r="AP1672" s="87"/>
      <c r="AQ1672" s="87"/>
      <c r="AR1672" s="87"/>
      <c r="AS1672" s="87"/>
      <c r="AT1672" s="87"/>
      <c r="AU1672" s="87"/>
    </row>
    <row r="1673" spans="3:64" x14ac:dyDescent="0.2">
      <c r="C1673" s="10"/>
      <c r="D1673" s="10"/>
      <c r="AA1673" s="87"/>
      <c r="AB1673" s="87"/>
      <c r="AC1673" s="87"/>
      <c r="AD1673" s="87"/>
      <c r="AE1673" s="87"/>
      <c r="AG1673" s="112"/>
      <c r="AN1673" s="87"/>
      <c r="AO1673" s="87"/>
      <c r="AP1673" s="87"/>
      <c r="AQ1673" s="87"/>
      <c r="AR1673" s="87"/>
      <c r="AS1673" s="87"/>
      <c r="AT1673" s="87"/>
      <c r="AU1673" s="87"/>
    </row>
    <row r="1674" spans="3:64" x14ac:dyDescent="0.2">
      <c r="C1674" s="10"/>
      <c r="D1674" s="10"/>
      <c r="AA1674" s="87"/>
      <c r="AB1674" s="87"/>
      <c r="AC1674" s="87"/>
      <c r="AD1674" s="87"/>
      <c r="AE1674" s="87"/>
      <c r="AG1674" s="112"/>
      <c r="AN1674" s="87"/>
      <c r="AO1674" s="87"/>
      <c r="AP1674" s="87"/>
      <c r="AQ1674" s="87"/>
      <c r="AR1674" s="87"/>
      <c r="AS1674" s="87"/>
      <c r="AT1674" s="87"/>
      <c r="AU1674" s="87"/>
    </row>
    <row r="1675" spans="3:64" x14ac:dyDescent="0.2">
      <c r="C1675" s="10"/>
      <c r="D1675" s="10"/>
      <c r="AA1675" s="87"/>
      <c r="AB1675" s="87"/>
      <c r="AC1675" s="87"/>
      <c r="AD1675" s="87"/>
      <c r="AE1675" s="87"/>
      <c r="AG1675" s="112"/>
      <c r="AN1675" s="87"/>
      <c r="AO1675" s="87"/>
      <c r="AP1675" s="87"/>
      <c r="AQ1675" s="87"/>
      <c r="AR1675" s="87"/>
      <c r="AS1675" s="87"/>
      <c r="AT1675" s="87"/>
      <c r="AU1675" s="87"/>
      <c r="AV1675" s="87"/>
      <c r="AX1675" s="87"/>
    </row>
    <row r="1676" spans="3:64" x14ac:dyDescent="0.2">
      <c r="C1676" s="10"/>
      <c r="D1676" s="10"/>
      <c r="AA1676" s="87"/>
      <c r="AB1676" s="87"/>
      <c r="AC1676" s="87"/>
      <c r="AD1676" s="87"/>
      <c r="AE1676" s="87"/>
      <c r="AG1676" s="112"/>
      <c r="AN1676" s="87"/>
      <c r="AO1676" s="87"/>
      <c r="AP1676" s="87"/>
      <c r="AQ1676" s="87"/>
      <c r="AR1676" s="87"/>
      <c r="AS1676" s="87"/>
      <c r="AT1676" s="87"/>
      <c r="AU1676" s="87"/>
      <c r="AV1676" s="87"/>
    </row>
    <row r="1677" spans="3:64" x14ac:dyDescent="0.2">
      <c r="C1677" s="10"/>
      <c r="D1677" s="10"/>
      <c r="AA1677" s="87"/>
      <c r="AB1677" s="87"/>
      <c r="AC1677" s="87"/>
      <c r="AD1677" s="87"/>
      <c r="AE1677" s="87"/>
      <c r="AG1677" s="112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87"/>
      <c r="BI1677" s="87"/>
      <c r="BJ1677" s="87"/>
      <c r="BK1677" s="87"/>
      <c r="BL1677" s="87"/>
    </row>
    <row r="1678" spans="3:64" x14ac:dyDescent="0.2">
      <c r="C1678" s="10"/>
      <c r="D1678" s="10"/>
      <c r="AA1678" s="87"/>
      <c r="AB1678" s="87"/>
      <c r="AC1678" s="87"/>
      <c r="AD1678" s="87"/>
      <c r="AE1678" s="87"/>
      <c r="AG1678" s="112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87"/>
      <c r="BI1678" s="87"/>
      <c r="BJ1678" s="87"/>
      <c r="BK1678" s="87"/>
      <c r="BL1678" s="87"/>
    </row>
    <row r="1679" spans="3:64" x14ac:dyDescent="0.2">
      <c r="C1679" s="10"/>
      <c r="D1679" s="10"/>
      <c r="AA1679" s="87"/>
      <c r="AB1679" s="87"/>
      <c r="AC1679" s="87"/>
      <c r="AD1679" s="87"/>
      <c r="AE1679" s="87"/>
      <c r="AG1679" s="112"/>
      <c r="AN1679" s="87"/>
      <c r="AO1679" s="87"/>
      <c r="AP1679" s="87"/>
      <c r="AQ1679" s="87"/>
      <c r="AR1679" s="87"/>
      <c r="AS1679" s="87"/>
      <c r="AT1679" s="87"/>
      <c r="AU1679" s="87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87"/>
      <c r="BI1679" s="87"/>
      <c r="BJ1679" s="87"/>
      <c r="BK1679" s="87"/>
      <c r="BL1679" s="87"/>
    </row>
    <row r="1680" spans="3:64" x14ac:dyDescent="0.2">
      <c r="C1680" s="10"/>
      <c r="D1680" s="10"/>
      <c r="AA1680" s="87"/>
      <c r="AB1680" s="87"/>
      <c r="AC1680" s="87"/>
      <c r="AD1680" s="87"/>
      <c r="AE1680" s="87"/>
      <c r="AG1680" s="112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87"/>
      <c r="BI1680" s="87"/>
      <c r="BJ1680" s="87"/>
      <c r="BK1680" s="87"/>
      <c r="BL1680" s="87"/>
    </row>
    <row r="1681" spans="3:64" x14ac:dyDescent="0.2">
      <c r="C1681" s="10"/>
      <c r="D1681" s="10"/>
      <c r="AA1681" s="87"/>
      <c r="AB1681" s="87"/>
      <c r="AC1681" s="87"/>
      <c r="AD1681" s="87"/>
      <c r="AE1681" s="87"/>
      <c r="AG1681" s="112"/>
      <c r="AN1681" s="87"/>
      <c r="AO1681" s="87"/>
      <c r="AP1681" s="87"/>
      <c r="AQ1681" s="87"/>
      <c r="AR1681" s="87"/>
      <c r="AS1681" s="87"/>
      <c r="AT1681" s="87"/>
      <c r="AU1681" s="87"/>
      <c r="AV1681" s="87"/>
      <c r="AX1681" s="87"/>
    </row>
    <row r="1682" spans="3:64" x14ac:dyDescent="0.2">
      <c r="C1682" s="10"/>
      <c r="D1682" s="10"/>
      <c r="AA1682" s="87"/>
      <c r="AB1682" s="87"/>
      <c r="AC1682" s="87"/>
      <c r="AD1682" s="87"/>
      <c r="AE1682" s="87"/>
      <c r="AG1682" s="112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87"/>
      <c r="BI1682" s="87"/>
      <c r="BJ1682" s="87"/>
      <c r="BK1682" s="87"/>
      <c r="BL1682" s="87"/>
    </row>
    <row r="1683" spans="3:64" x14ac:dyDescent="0.2">
      <c r="C1683" s="10"/>
      <c r="D1683" s="10"/>
      <c r="AA1683" s="87"/>
      <c r="AB1683" s="87"/>
      <c r="AC1683" s="87"/>
      <c r="AD1683" s="87"/>
      <c r="AE1683" s="87"/>
      <c r="AG1683" s="112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87"/>
      <c r="BI1683" s="87"/>
      <c r="BJ1683" s="87"/>
      <c r="BK1683" s="87"/>
      <c r="BL1683" s="87"/>
    </row>
    <row r="1684" spans="3:64" x14ac:dyDescent="0.2">
      <c r="C1684" s="10"/>
      <c r="D1684" s="10"/>
      <c r="AA1684" s="87"/>
      <c r="AB1684" s="87"/>
      <c r="AC1684" s="87"/>
      <c r="AD1684" s="87"/>
      <c r="AE1684" s="87"/>
      <c r="AG1684" s="112"/>
      <c r="AN1684" s="87"/>
      <c r="AO1684" s="87"/>
      <c r="AP1684" s="87"/>
      <c r="AQ1684" s="87"/>
      <c r="AR1684" s="87"/>
      <c r="AS1684" s="87"/>
      <c r="AT1684" s="87"/>
      <c r="AU1684" s="87"/>
      <c r="AV1684" s="87"/>
      <c r="AX1684" s="87"/>
    </row>
    <row r="1685" spans="3:64" x14ac:dyDescent="0.2">
      <c r="C1685" s="10"/>
      <c r="D1685" s="10"/>
      <c r="AA1685" s="87"/>
      <c r="AB1685" s="87"/>
      <c r="AC1685" s="87"/>
      <c r="AD1685" s="87"/>
      <c r="AE1685" s="87"/>
      <c r="AG1685" s="112"/>
      <c r="AN1685" s="87"/>
      <c r="AO1685" s="87"/>
      <c r="AP1685" s="87"/>
      <c r="AQ1685" s="87"/>
      <c r="AR1685" s="87"/>
      <c r="AS1685" s="87"/>
      <c r="AT1685" s="87"/>
      <c r="AU1685" s="87"/>
      <c r="AV1685" s="87"/>
      <c r="AX1685" s="87"/>
    </row>
    <row r="1686" spans="3:64" x14ac:dyDescent="0.2">
      <c r="C1686" s="10"/>
      <c r="D1686" s="10"/>
      <c r="AA1686" s="87"/>
      <c r="AB1686" s="87"/>
      <c r="AC1686" s="87"/>
      <c r="AD1686" s="87"/>
      <c r="AE1686" s="87"/>
      <c r="AG1686" s="112"/>
      <c r="AN1686" s="87"/>
      <c r="AO1686" s="87"/>
      <c r="AP1686" s="87"/>
      <c r="AQ1686" s="87"/>
      <c r="AR1686" s="87"/>
      <c r="AS1686" s="87"/>
      <c r="AT1686" s="87"/>
      <c r="AU1686" s="87"/>
      <c r="AV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87"/>
      <c r="BI1686" s="87"/>
      <c r="BJ1686" s="87"/>
      <c r="BK1686" s="87"/>
      <c r="BL1686" s="87"/>
    </row>
    <row r="1687" spans="3:64" x14ac:dyDescent="0.2">
      <c r="C1687" s="10"/>
      <c r="D1687" s="10"/>
      <c r="AA1687" s="87"/>
      <c r="AB1687" s="87"/>
      <c r="AC1687" s="87"/>
      <c r="AD1687" s="87"/>
      <c r="AE1687" s="87"/>
      <c r="AG1687" s="112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87"/>
      <c r="BI1687" s="87"/>
      <c r="BJ1687" s="87"/>
      <c r="BK1687" s="87"/>
      <c r="BL1687" s="87"/>
    </row>
    <row r="1688" spans="3:64" x14ac:dyDescent="0.2">
      <c r="C1688" s="10"/>
      <c r="D1688" s="10"/>
      <c r="AA1688" s="87"/>
      <c r="AB1688" s="87"/>
      <c r="AC1688" s="87"/>
      <c r="AD1688" s="87"/>
      <c r="AE1688" s="87"/>
      <c r="AG1688" s="112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87"/>
      <c r="BI1688" s="87"/>
      <c r="BJ1688" s="87"/>
      <c r="BK1688" s="87"/>
      <c r="BL1688" s="87"/>
    </row>
    <row r="1689" spans="3:64" x14ac:dyDescent="0.2">
      <c r="C1689" s="10"/>
      <c r="D1689" s="10"/>
      <c r="AA1689" s="87"/>
      <c r="AB1689" s="87"/>
      <c r="AC1689" s="87"/>
      <c r="AD1689" s="87"/>
      <c r="AE1689" s="87"/>
      <c r="AG1689" s="112"/>
      <c r="AN1689" s="87"/>
      <c r="AO1689" s="87"/>
      <c r="AP1689" s="87"/>
      <c r="AQ1689" s="87"/>
      <c r="AR1689" s="87"/>
      <c r="AS1689" s="87"/>
      <c r="AT1689" s="87"/>
      <c r="AU1689" s="87"/>
      <c r="AV1689" s="87"/>
    </row>
    <row r="1690" spans="3:64" x14ac:dyDescent="0.2">
      <c r="C1690" s="10"/>
      <c r="D1690" s="10"/>
      <c r="AA1690" s="87"/>
      <c r="AB1690" s="87"/>
      <c r="AC1690" s="87"/>
      <c r="AD1690" s="87"/>
      <c r="AE1690" s="87"/>
      <c r="AG1690" s="112"/>
      <c r="AN1690" s="87"/>
      <c r="AO1690" s="87"/>
      <c r="AP1690" s="87"/>
      <c r="AQ1690" s="87"/>
      <c r="AR1690" s="87"/>
      <c r="AS1690" s="87"/>
      <c r="AT1690" s="87"/>
      <c r="AU1690" s="87"/>
      <c r="AV1690" s="87"/>
    </row>
    <row r="1691" spans="3:64" x14ac:dyDescent="0.2">
      <c r="C1691" s="10"/>
      <c r="D1691" s="10"/>
      <c r="AA1691" s="87"/>
      <c r="AB1691" s="87"/>
      <c r="AC1691" s="87"/>
      <c r="AD1691" s="87"/>
      <c r="AE1691" s="87"/>
      <c r="AG1691" s="112"/>
      <c r="AN1691" s="87"/>
      <c r="AO1691" s="87"/>
      <c r="AP1691" s="87"/>
      <c r="AQ1691" s="87"/>
      <c r="AR1691" s="87"/>
      <c r="AS1691" s="87"/>
      <c r="AT1691" s="87"/>
      <c r="AU1691" s="87"/>
      <c r="AV1691" s="87"/>
    </row>
    <row r="1692" spans="3:64" x14ac:dyDescent="0.2">
      <c r="C1692" s="10"/>
      <c r="D1692" s="10"/>
      <c r="AA1692" s="87"/>
      <c r="AB1692" s="87"/>
      <c r="AC1692" s="87"/>
      <c r="AD1692" s="87"/>
      <c r="AE1692" s="87"/>
      <c r="AG1692" s="112"/>
      <c r="AN1692" s="87"/>
      <c r="AO1692" s="87"/>
      <c r="AP1692" s="87"/>
      <c r="AQ1692" s="87"/>
      <c r="AR1692" s="87"/>
      <c r="AS1692" s="87"/>
      <c r="AT1692" s="87"/>
      <c r="AU1692" s="87"/>
      <c r="AV1692" s="87"/>
      <c r="AX1692" s="87"/>
    </row>
    <row r="1693" spans="3:64" x14ac:dyDescent="0.2">
      <c r="C1693" s="10"/>
      <c r="D1693" s="10"/>
      <c r="AA1693" s="87"/>
      <c r="AB1693" s="87"/>
      <c r="AC1693" s="87"/>
      <c r="AD1693" s="87"/>
      <c r="AE1693" s="87"/>
      <c r="AG1693" s="112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87"/>
      <c r="BI1693" s="87"/>
      <c r="BJ1693" s="87"/>
      <c r="BK1693" s="87"/>
      <c r="BL1693" s="87"/>
    </row>
    <row r="1694" spans="3:64" x14ac:dyDescent="0.2">
      <c r="C1694" s="10"/>
      <c r="D1694" s="10"/>
      <c r="AA1694" s="87"/>
      <c r="AB1694" s="87"/>
      <c r="AC1694" s="87"/>
      <c r="AD1694" s="87"/>
      <c r="AE1694" s="87"/>
      <c r="AG1694" s="112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87"/>
      <c r="BI1694" s="87"/>
      <c r="BJ1694" s="87"/>
      <c r="BK1694" s="87"/>
      <c r="BL1694" s="87"/>
    </row>
    <row r="1695" spans="3:64" x14ac:dyDescent="0.2">
      <c r="C1695" s="10"/>
      <c r="D1695" s="10"/>
      <c r="AA1695" s="87"/>
      <c r="AB1695" s="87"/>
      <c r="AC1695" s="87"/>
      <c r="AD1695" s="87"/>
      <c r="AE1695" s="87"/>
      <c r="AG1695" s="112"/>
      <c r="AN1695" s="87"/>
      <c r="AO1695" s="87"/>
      <c r="AP1695" s="87"/>
      <c r="AQ1695" s="87"/>
      <c r="AR1695" s="87"/>
      <c r="AS1695" s="87"/>
      <c r="AT1695" s="87"/>
      <c r="AU1695" s="87"/>
    </row>
    <row r="1696" spans="3:64" x14ac:dyDescent="0.2">
      <c r="C1696" s="10"/>
      <c r="D1696" s="10"/>
      <c r="AA1696" s="87"/>
      <c r="AB1696" s="87"/>
      <c r="AC1696" s="87"/>
      <c r="AD1696" s="87"/>
      <c r="AE1696" s="87"/>
      <c r="AG1696" s="112"/>
      <c r="AN1696" s="87"/>
      <c r="AO1696" s="87"/>
      <c r="AP1696" s="87"/>
      <c r="AQ1696" s="87"/>
      <c r="AR1696" s="87"/>
      <c r="AS1696" s="87"/>
      <c r="AT1696" s="87"/>
      <c r="AU1696" s="87"/>
      <c r="AV1696" s="87"/>
      <c r="AX1696" s="87"/>
    </row>
    <row r="1697" spans="3:64" x14ac:dyDescent="0.2">
      <c r="C1697" s="10"/>
      <c r="D1697" s="10"/>
      <c r="AA1697" s="87"/>
      <c r="AB1697" s="87"/>
      <c r="AC1697" s="87"/>
      <c r="AD1697" s="87"/>
      <c r="AE1697" s="87"/>
      <c r="AG1697" s="112"/>
      <c r="AN1697" s="87"/>
      <c r="AO1697" s="87"/>
      <c r="AP1697" s="87"/>
      <c r="AQ1697" s="87"/>
      <c r="AR1697" s="87"/>
      <c r="AS1697" s="87"/>
      <c r="AT1697" s="87"/>
      <c r="AU1697" s="87"/>
      <c r="AV1697" s="87"/>
    </row>
    <row r="1698" spans="3:64" x14ac:dyDescent="0.2">
      <c r="C1698" s="10"/>
      <c r="D1698" s="10"/>
      <c r="AA1698" s="87"/>
      <c r="AB1698" s="87"/>
      <c r="AC1698" s="87"/>
      <c r="AD1698" s="87"/>
      <c r="AE1698" s="87"/>
      <c r="AG1698" s="112"/>
      <c r="AN1698" s="87"/>
      <c r="AO1698" s="87"/>
      <c r="AP1698" s="87"/>
      <c r="AQ1698" s="87"/>
      <c r="AR1698" s="87"/>
      <c r="AS1698" s="87"/>
      <c r="AT1698" s="87"/>
      <c r="AU1698" s="87"/>
      <c r="AV1698" s="87"/>
    </row>
    <row r="1699" spans="3:64" x14ac:dyDescent="0.2">
      <c r="C1699" s="10"/>
      <c r="D1699" s="10"/>
      <c r="AA1699" s="87"/>
      <c r="AB1699" s="87"/>
      <c r="AC1699" s="87"/>
      <c r="AD1699" s="87"/>
      <c r="AE1699" s="87"/>
      <c r="AG1699" s="112"/>
      <c r="AN1699" s="87"/>
      <c r="AO1699" s="87"/>
      <c r="AP1699" s="87"/>
      <c r="AQ1699" s="87"/>
      <c r="AR1699" s="87"/>
      <c r="AS1699" s="87"/>
      <c r="AT1699" s="87"/>
      <c r="AU1699" s="87"/>
    </row>
    <row r="1700" spans="3:64" x14ac:dyDescent="0.2">
      <c r="C1700" s="10"/>
      <c r="D1700" s="10"/>
      <c r="AA1700" s="87"/>
      <c r="AB1700" s="87"/>
      <c r="AC1700" s="87"/>
      <c r="AD1700" s="87"/>
      <c r="AE1700" s="87"/>
      <c r="AG1700" s="112"/>
      <c r="AN1700" s="87"/>
      <c r="AO1700" s="87"/>
      <c r="AP1700" s="87"/>
      <c r="AQ1700" s="87"/>
      <c r="AR1700" s="87"/>
      <c r="AS1700" s="87"/>
      <c r="AT1700" s="87"/>
      <c r="AU1700" s="87"/>
    </row>
    <row r="1701" spans="3:64" x14ac:dyDescent="0.2">
      <c r="C1701" s="10"/>
      <c r="D1701" s="10"/>
      <c r="AA1701" s="87"/>
      <c r="AB1701" s="87"/>
      <c r="AC1701" s="87"/>
      <c r="AD1701" s="87"/>
      <c r="AE1701" s="87"/>
      <c r="AG1701" s="112"/>
      <c r="AN1701" s="87"/>
      <c r="AO1701" s="87"/>
      <c r="AP1701" s="87"/>
      <c r="AQ1701" s="87"/>
      <c r="AR1701" s="87"/>
      <c r="AS1701" s="87"/>
      <c r="AT1701" s="87"/>
      <c r="AU1701" s="87"/>
    </row>
    <row r="1702" spans="3:64" x14ac:dyDescent="0.2">
      <c r="C1702" s="10"/>
      <c r="D1702" s="10"/>
      <c r="AA1702" s="87"/>
      <c r="AB1702" s="87"/>
      <c r="AC1702" s="87"/>
      <c r="AD1702" s="87"/>
      <c r="AE1702" s="87"/>
      <c r="AG1702" s="112"/>
      <c r="AN1702" s="87"/>
      <c r="AO1702" s="87"/>
      <c r="AP1702" s="87"/>
      <c r="AQ1702" s="87"/>
      <c r="AR1702" s="87"/>
      <c r="AS1702" s="87"/>
      <c r="AT1702" s="87"/>
      <c r="AU1702" s="87"/>
    </row>
    <row r="1703" spans="3:64" x14ac:dyDescent="0.2">
      <c r="C1703" s="10"/>
      <c r="D1703" s="10"/>
      <c r="AA1703" s="87"/>
      <c r="AB1703" s="87"/>
      <c r="AC1703" s="87"/>
      <c r="AD1703" s="87"/>
      <c r="AE1703" s="87"/>
      <c r="AG1703" s="112"/>
      <c r="AN1703" s="87"/>
      <c r="AO1703" s="87"/>
      <c r="AP1703" s="87"/>
      <c r="AQ1703" s="87"/>
      <c r="AR1703" s="87"/>
      <c r="AS1703" s="87"/>
      <c r="AT1703" s="87"/>
      <c r="AU1703" s="87"/>
    </row>
    <row r="1704" spans="3:64" x14ac:dyDescent="0.2">
      <c r="C1704" s="10"/>
      <c r="D1704" s="10"/>
      <c r="AA1704" s="87"/>
      <c r="AB1704" s="87"/>
      <c r="AC1704" s="87"/>
      <c r="AD1704" s="87"/>
      <c r="AE1704" s="87"/>
      <c r="AG1704" s="112"/>
      <c r="AN1704" s="87"/>
      <c r="AO1704" s="87"/>
      <c r="AP1704" s="87"/>
      <c r="AQ1704" s="87"/>
      <c r="AR1704" s="87"/>
      <c r="AS1704" s="87"/>
      <c r="AT1704" s="87"/>
      <c r="AU1704" s="87"/>
    </row>
    <row r="1705" spans="3:64" x14ac:dyDescent="0.2">
      <c r="C1705" s="10"/>
      <c r="D1705" s="10"/>
      <c r="AA1705" s="87"/>
      <c r="AB1705" s="87"/>
      <c r="AC1705" s="87"/>
      <c r="AD1705" s="87"/>
      <c r="AE1705" s="87"/>
      <c r="AG1705" s="112"/>
      <c r="AN1705" s="87"/>
      <c r="AO1705" s="87"/>
      <c r="AP1705" s="87"/>
      <c r="AQ1705" s="87"/>
      <c r="AR1705" s="87"/>
      <c r="AS1705" s="87"/>
      <c r="AT1705" s="87"/>
      <c r="AU1705" s="87"/>
    </row>
    <row r="1706" spans="3:64" x14ac:dyDescent="0.2">
      <c r="C1706" s="10"/>
      <c r="D1706" s="10"/>
      <c r="AA1706" s="87"/>
      <c r="AB1706" s="87"/>
      <c r="AC1706" s="87"/>
      <c r="AD1706" s="87"/>
      <c r="AE1706" s="87"/>
      <c r="AG1706" s="112"/>
      <c r="AN1706" s="87"/>
      <c r="AO1706" s="87"/>
      <c r="AP1706" s="87"/>
      <c r="AQ1706" s="87"/>
      <c r="AR1706" s="87"/>
      <c r="AS1706" s="87"/>
      <c r="AT1706" s="87"/>
      <c r="AU1706" s="87"/>
    </row>
    <row r="1707" spans="3:64" x14ac:dyDescent="0.2">
      <c r="C1707" s="10"/>
      <c r="D1707" s="10"/>
      <c r="AA1707" s="87"/>
      <c r="AB1707" s="87"/>
      <c r="AC1707" s="87"/>
      <c r="AD1707" s="87"/>
      <c r="AE1707" s="87"/>
      <c r="AG1707" s="112"/>
      <c r="AN1707" s="87"/>
      <c r="AO1707" s="87"/>
      <c r="AP1707" s="87"/>
      <c r="AQ1707" s="87"/>
      <c r="AR1707" s="87"/>
      <c r="AS1707" s="87"/>
      <c r="AT1707" s="87"/>
      <c r="AU1707" s="87"/>
      <c r="AV1707" s="87"/>
    </row>
    <row r="1708" spans="3:64" x14ac:dyDescent="0.2">
      <c r="C1708" s="10"/>
      <c r="D1708" s="10"/>
      <c r="AA1708" s="87"/>
      <c r="AB1708" s="87"/>
      <c r="AC1708" s="87"/>
      <c r="AD1708" s="87"/>
      <c r="AE1708" s="87"/>
      <c r="AG1708" s="112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87"/>
      <c r="BI1708" s="87"/>
      <c r="BJ1708" s="87"/>
      <c r="BK1708" s="87"/>
      <c r="BL1708" s="87"/>
    </row>
    <row r="1709" spans="3:64" x14ac:dyDescent="0.2">
      <c r="C1709" s="10"/>
      <c r="D1709" s="10"/>
      <c r="AA1709" s="87"/>
      <c r="AB1709" s="87"/>
      <c r="AC1709" s="87"/>
      <c r="AD1709" s="87"/>
      <c r="AE1709" s="87"/>
      <c r="AG1709" s="112"/>
      <c r="AN1709" s="87"/>
      <c r="AO1709" s="87"/>
      <c r="AP1709" s="87"/>
      <c r="AQ1709" s="87"/>
      <c r="AR1709" s="87"/>
      <c r="AS1709" s="87"/>
      <c r="AT1709" s="87"/>
      <c r="AU1709" s="87"/>
      <c r="AV1709" s="87"/>
    </row>
    <row r="1710" spans="3:64" x14ac:dyDescent="0.2">
      <c r="C1710" s="10"/>
      <c r="D1710" s="10"/>
      <c r="AA1710" s="87"/>
      <c r="AB1710" s="87"/>
      <c r="AC1710" s="87"/>
      <c r="AD1710" s="87"/>
      <c r="AE1710" s="87"/>
      <c r="AG1710" s="112"/>
      <c r="AN1710" s="87"/>
      <c r="AO1710" s="87"/>
      <c r="AP1710" s="87"/>
      <c r="AQ1710" s="87"/>
      <c r="AR1710" s="87"/>
      <c r="AS1710" s="87"/>
      <c r="AT1710" s="87"/>
      <c r="AU1710" s="87"/>
      <c r="AV1710" s="87"/>
    </row>
    <row r="1711" spans="3:64" x14ac:dyDescent="0.2">
      <c r="C1711" s="10"/>
      <c r="D1711" s="10"/>
      <c r="AA1711" s="87"/>
      <c r="AB1711" s="87"/>
      <c r="AC1711" s="87"/>
      <c r="AD1711" s="87"/>
      <c r="AE1711" s="87"/>
      <c r="AG1711" s="112"/>
      <c r="AN1711" s="87"/>
      <c r="AO1711" s="87"/>
      <c r="AP1711" s="87"/>
      <c r="AQ1711" s="87"/>
      <c r="AR1711" s="87"/>
      <c r="AS1711" s="87"/>
      <c r="AT1711" s="87"/>
      <c r="AU1711" s="87"/>
      <c r="AV1711" s="87"/>
      <c r="AX1711" s="87"/>
    </row>
    <row r="1712" spans="3:64" x14ac:dyDescent="0.2">
      <c r="C1712" s="10"/>
      <c r="D1712" s="10"/>
      <c r="AA1712" s="87"/>
      <c r="AB1712" s="87"/>
      <c r="AC1712" s="87"/>
      <c r="AD1712" s="87"/>
      <c r="AE1712" s="87"/>
      <c r="AG1712" s="112"/>
      <c r="AN1712" s="87"/>
      <c r="AO1712" s="87"/>
      <c r="AP1712" s="87"/>
      <c r="AQ1712" s="87"/>
      <c r="AR1712" s="87"/>
      <c r="AS1712" s="87"/>
      <c r="AT1712" s="87"/>
      <c r="AU1712" s="87"/>
      <c r="AV1712" s="87"/>
    </row>
    <row r="1713" spans="3:64" x14ac:dyDescent="0.2">
      <c r="C1713" s="10"/>
      <c r="D1713" s="10"/>
      <c r="AA1713" s="87"/>
      <c r="AB1713" s="87"/>
      <c r="AC1713" s="87"/>
      <c r="AD1713" s="87"/>
      <c r="AE1713" s="87"/>
      <c r="AG1713" s="112"/>
      <c r="AN1713" s="87"/>
      <c r="AO1713" s="87"/>
      <c r="AP1713" s="87"/>
      <c r="AQ1713" s="87"/>
      <c r="AR1713" s="87"/>
      <c r="AS1713" s="87"/>
      <c r="AT1713" s="87"/>
      <c r="AU1713" s="87"/>
    </row>
    <row r="1714" spans="3:64" x14ac:dyDescent="0.2">
      <c r="C1714" s="10"/>
      <c r="D1714" s="10"/>
      <c r="AA1714" s="87"/>
      <c r="AB1714" s="87"/>
      <c r="AC1714" s="87"/>
      <c r="AD1714" s="87"/>
      <c r="AE1714" s="87"/>
      <c r="AG1714" s="112"/>
      <c r="AN1714" s="87"/>
      <c r="AO1714" s="87"/>
      <c r="AP1714" s="87"/>
      <c r="AQ1714" s="87"/>
      <c r="AR1714" s="87"/>
      <c r="AS1714" s="87"/>
      <c r="AT1714" s="87"/>
      <c r="AU1714" s="87"/>
      <c r="AV1714" s="87"/>
      <c r="AX1714" s="87"/>
    </row>
    <row r="1715" spans="3:64" x14ac:dyDescent="0.2">
      <c r="C1715" s="10"/>
      <c r="D1715" s="10"/>
      <c r="AA1715" s="87"/>
      <c r="AB1715" s="87"/>
      <c r="AC1715" s="87"/>
      <c r="AD1715" s="87"/>
      <c r="AE1715" s="87"/>
      <c r="AG1715" s="112"/>
      <c r="AN1715" s="87"/>
      <c r="AO1715" s="87"/>
      <c r="AP1715" s="87"/>
      <c r="AQ1715" s="87"/>
      <c r="AR1715" s="87"/>
      <c r="AS1715" s="87"/>
      <c r="AT1715" s="87"/>
      <c r="AU1715" s="87"/>
      <c r="AV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87"/>
      <c r="BI1715" s="87"/>
      <c r="BJ1715" s="87"/>
      <c r="BK1715" s="87"/>
      <c r="BL1715" s="87"/>
    </row>
    <row r="1716" spans="3:64" x14ac:dyDescent="0.2">
      <c r="C1716" s="10"/>
      <c r="D1716" s="10"/>
      <c r="AA1716" s="87"/>
      <c r="AB1716" s="87"/>
      <c r="AC1716" s="87"/>
      <c r="AD1716" s="87"/>
      <c r="AE1716" s="87"/>
      <c r="AG1716" s="112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87"/>
      <c r="BI1716" s="87"/>
      <c r="BJ1716" s="87"/>
      <c r="BK1716" s="87"/>
      <c r="BL1716" s="87"/>
    </row>
    <row r="1717" spans="3:64" x14ac:dyDescent="0.2">
      <c r="C1717" s="10"/>
      <c r="D1717" s="10"/>
      <c r="AA1717" s="87"/>
      <c r="AB1717" s="87"/>
      <c r="AC1717" s="87"/>
      <c r="AD1717" s="87"/>
      <c r="AE1717" s="87"/>
      <c r="AG1717" s="112"/>
      <c r="AN1717" s="87"/>
      <c r="AO1717" s="87"/>
      <c r="AP1717" s="87"/>
      <c r="AQ1717" s="87"/>
      <c r="AR1717" s="87"/>
      <c r="AS1717" s="87"/>
      <c r="AT1717" s="87"/>
      <c r="AU1717" s="87"/>
      <c r="AV1717" s="87"/>
    </row>
    <row r="1718" spans="3:64" x14ac:dyDescent="0.2">
      <c r="C1718" s="10"/>
      <c r="D1718" s="10"/>
      <c r="AA1718" s="87"/>
      <c r="AB1718" s="87"/>
      <c r="AC1718" s="87"/>
      <c r="AD1718" s="87"/>
      <c r="AE1718" s="87"/>
      <c r="AG1718" s="112"/>
      <c r="AN1718" s="87"/>
      <c r="AO1718" s="87"/>
      <c r="AP1718" s="87"/>
      <c r="AQ1718" s="87"/>
      <c r="AR1718" s="87"/>
      <c r="AS1718" s="87"/>
      <c r="AT1718" s="87"/>
      <c r="AU1718" s="87"/>
    </row>
    <row r="1719" spans="3:64" x14ac:dyDescent="0.2">
      <c r="C1719" s="10"/>
      <c r="D1719" s="10"/>
      <c r="AA1719" s="87"/>
      <c r="AB1719" s="87"/>
      <c r="AC1719" s="87"/>
      <c r="AD1719" s="87"/>
      <c r="AE1719" s="87"/>
      <c r="AG1719" s="112"/>
      <c r="AN1719" s="87"/>
      <c r="AO1719" s="87"/>
      <c r="AP1719" s="87"/>
      <c r="AQ1719" s="87"/>
      <c r="AR1719" s="87"/>
      <c r="AS1719" s="87"/>
      <c r="AT1719" s="87"/>
      <c r="AU1719" s="87"/>
      <c r="AV1719" s="87"/>
    </row>
    <row r="1720" spans="3:64" x14ac:dyDescent="0.2">
      <c r="C1720" s="10"/>
      <c r="D1720" s="10"/>
      <c r="AA1720" s="87"/>
      <c r="AB1720" s="87"/>
      <c r="AC1720" s="87"/>
      <c r="AD1720" s="87"/>
      <c r="AE1720" s="87"/>
      <c r="AG1720" s="112"/>
      <c r="AN1720" s="87"/>
      <c r="AO1720" s="87"/>
      <c r="AP1720" s="87"/>
      <c r="AQ1720" s="87"/>
      <c r="AR1720" s="87"/>
      <c r="AS1720" s="87"/>
      <c r="AT1720" s="87"/>
      <c r="AU1720" s="87"/>
      <c r="AV1720" s="87"/>
    </row>
    <row r="1721" spans="3:64" x14ac:dyDescent="0.2">
      <c r="C1721" s="10"/>
      <c r="D1721" s="10"/>
      <c r="AA1721" s="87"/>
      <c r="AB1721" s="87"/>
      <c r="AC1721" s="87"/>
      <c r="AD1721" s="87"/>
      <c r="AE1721" s="87"/>
      <c r="AG1721" s="112"/>
      <c r="AN1721" s="87"/>
      <c r="AO1721" s="87"/>
      <c r="AP1721" s="87"/>
      <c r="AQ1721" s="87"/>
      <c r="AR1721" s="87"/>
      <c r="AS1721" s="87"/>
      <c r="AT1721" s="87"/>
      <c r="AU1721" s="87"/>
      <c r="AV1721" s="87"/>
    </row>
    <row r="1722" spans="3:64" x14ac:dyDescent="0.2">
      <c r="C1722" s="10"/>
      <c r="D1722" s="10"/>
      <c r="AA1722" s="87"/>
      <c r="AB1722" s="87"/>
      <c r="AC1722" s="87"/>
      <c r="AD1722" s="87"/>
      <c r="AE1722" s="87"/>
      <c r="AG1722" s="112"/>
      <c r="AN1722" s="87"/>
      <c r="AO1722" s="87"/>
      <c r="AP1722" s="87"/>
      <c r="AQ1722" s="87"/>
      <c r="AR1722" s="87"/>
      <c r="AS1722" s="87"/>
      <c r="AT1722" s="87"/>
      <c r="AU1722" s="87"/>
      <c r="AV1722" s="87"/>
    </row>
    <row r="1723" spans="3:64" x14ac:dyDescent="0.2">
      <c r="C1723" s="10"/>
      <c r="D1723" s="10"/>
      <c r="AA1723" s="87"/>
      <c r="AB1723" s="87"/>
      <c r="AC1723" s="87"/>
      <c r="AD1723" s="87"/>
      <c r="AE1723" s="87"/>
      <c r="AG1723" s="112"/>
      <c r="AN1723" s="87"/>
      <c r="AO1723" s="87"/>
      <c r="AP1723" s="87"/>
      <c r="AQ1723" s="87"/>
      <c r="AR1723" s="87"/>
      <c r="AS1723" s="87"/>
      <c r="AT1723" s="87"/>
      <c r="AU1723" s="87"/>
      <c r="AV1723" s="87"/>
    </row>
    <row r="1724" spans="3:64" x14ac:dyDescent="0.2">
      <c r="C1724" s="10"/>
      <c r="D1724" s="10"/>
      <c r="AA1724" s="87"/>
      <c r="AB1724" s="87"/>
      <c r="AC1724" s="87"/>
      <c r="AD1724" s="87"/>
      <c r="AE1724" s="87"/>
      <c r="AG1724" s="112"/>
      <c r="AN1724" s="87"/>
      <c r="AO1724" s="87"/>
      <c r="AP1724" s="87"/>
      <c r="AQ1724" s="87"/>
      <c r="AR1724" s="87"/>
      <c r="AS1724" s="87"/>
      <c r="AT1724" s="87"/>
      <c r="AU1724" s="87"/>
      <c r="AV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87"/>
      <c r="BI1724" s="87"/>
      <c r="BJ1724" s="87"/>
      <c r="BK1724" s="87"/>
      <c r="BL1724" s="87"/>
    </row>
    <row r="1725" spans="3:64" x14ac:dyDescent="0.2">
      <c r="C1725" s="10"/>
      <c r="D1725" s="10"/>
      <c r="AA1725" s="87"/>
      <c r="AB1725" s="87"/>
      <c r="AC1725" s="87"/>
      <c r="AD1725" s="87"/>
      <c r="AE1725" s="87"/>
      <c r="AG1725" s="112"/>
      <c r="AN1725" s="87"/>
      <c r="AO1725" s="87"/>
      <c r="AP1725" s="87"/>
      <c r="AQ1725" s="87"/>
      <c r="AR1725" s="87"/>
      <c r="AS1725" s="87"/>
      <c r="AT1725" s="87"/>
      <c r="AU1725" s="87"/>
    </row>
    <row r="1726" spans="3:64" x14ac:dyDescent="0.2">
      <c r="C1726" s="10"/>
      <c r="D1726" s="10"/>
      <c r="AA1726" s="87"/>
      <c r="AB1726" s="87"/>
      <c r="AC1726" s="87"/>
      <c r="AD1726" s="87"/>
      <c r="AE1726" s="87"/>
      <c r="AG1726" s="112"/>
      <c r="AN1726" s="87"/>
      <c r="AO1726" s="87"/>
      <c r="AP1726" s="87"/>
      <c r="AQ1726" s="87"/>
      <c r="AR1726" s="87"/>
      <c r="AS1726" s="87"/>
      <c r="AT1726" s="87"/>
      <c r="AU1726" s="87"/>
      <c r="AV1726" s="87"/>
    </row>
    <row r="1727" spans="3:64" x14ac:dyDescent="0.2">
      <c r="C1727" s="10"/>
      <c r="D1727" s="10"/>
      <c r="AA1727" s="87"/>
      <c r="AB1727" s="87"/>
      <c r="AC1727" s="87"/>
      <c r="AD1727" s="87"/>
      <c r="AE1727" s="87"/>
      <c r="AG1727" s="112"/>
      <c r="AN1727" s="87"/>
      <c r="AO1727" s="87"/>
      <c r="AP1727" s="87"/>
      <c r="AQ1727" s="87"/>
      <c r="AR1727" s="87"/>
      <c r="AS1727" s="87"/>
      <c r="AT1727" s="87"/>
      <c r="AU1727" s="87"/>
      <c r="AV1727" s="87"/>
    </row>
    <row r="1728" spans="3:64" x14ac:dyDescent="0.2">
      <c r="C1728" s="10"/>
      <c r="D1728" s="10"/>
      <c r="AA1728" s="87"/>
      <c r="AB1728" s="87"/>
      <c r="AC1728" s="87"/>
      <c r="AD1728" s="87"/>
      <c r="AE1728" s="87"/>
      <c r="AG1728" s="112"/>
      <c r="AN1728" s="87"/>
      <c r="AO1728" s="87"/>
      <c r="AP1728" s="87"/>
      <c r="AQ1728" s="87"/>
      <c r="AR1728" s="87"/>
      <c r="AS1728" s="87"/>
      <c r="AT1728" s="87"/>
      <c r="AU1728" s="87"/>
    </row>
    <row r="1729" spans="3:64" x14ac:dyDescent="0.2">
      <c r="C1729" s="10"/>
      <c r="D1729" s="10"/>
      <c r="AA1729" s="87"/>
      <c r="AB1729" s="87"/>
      <c r="AC1729" s="87"/>
      <c r="AD1729" s="87"/>
      <c r="AE1729" s="87"/>
      <c r="AG1729" s="112"/>
      <c r="AN1729" s="87"/>
      <c r="AO1729" s="87"/>
      <c r="AP1729" s="87"/>
      <c r="AQ1729" s="87"/>
      <c r="AR1729" s="87"/>
      <c r="AS1729" s="87"/>
      <c r="AT1729" s="87"/>
      <c r="AU1729" s="87"/>
      <c r="AV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87"/>
      <c r="BI1729" s="87"/>
      <c r="BJ1729" s="87"/>
      <c r="BK1729" s="87"/>
      <c r="BL1729" s="87"/>
    </row>
    <row r="1730" spans="3:64" x14ac:dyDescent="0.2">
      <c r="C1730" s="10"/>
      <c r="D1730" s="10"/>
      <c r="AA1730" s="87"/>
      <c r="AB1730" s="87"/>
      <c r="AC1730" s="87"/>
      <c r="AD1730" s="87"/>
      <c r="AE1730" s="87"/>
      <c r="AG1730" s="112"/>
      <c r="AN1730" s="87"/>
      <c r="AO1730" s="87"/>
      <c r="AP1730" s="87"/>
      <c r="AQ1730" s="87"/>
      <c r="AR1730" s="87"/>
      <c r="AS1730" s="87"/>
      <c r="AT1730" s="87"/>
      <c r="AU1730" s="87"/>
      <c r="AV1730" s="87"/>
    </row>
    <row r="1731" spans="3:64" x14ac:dyDescent="0.2">
      <c r="C1731" s="10"/>
      <c r="D1731" s="10"/>
      <c r="AA1731" s="87"/>
      <c r="AB1731" s="87"/>
      <c r="AC1731" s="87"/>
      <c r="AD1731" s="87"/>
      <c r="AE1731" s="87"/>
      <c r="AG1731" s="112"/>
      <c r="AN1731" s="87"/>
      <c r="AO1731" s="87"/>
      <c r="AP1731" s="87"/>
      <c r="AQ1731" s="87"/>
      <c r="AR1731" s="87"/>
      <c r="AS1731" s="87"/>
      <c r="AT1731" s="87"/>
      <c r="AU1731" s="87"/>
    </row>
    <row r="1732" spans="3:64" x14ac:dyDescent="0.2">
      <c r="C1732" s="10"/>
      <c r="D1732" s="10"/>
      <c r="AA1732" s="87"/>
      <c r="AB1732" s="87"/>
      <c r="AC1732" s="87"/>
      <c r="AD1732" s="87"/>
      <c r="AE1732" s="87"/>
      <c r="AG1732" s="112"/>
      <c r="AN1732" s="87"/>
      <c r="AO1732" s="87"/>
      <c r="AP1732" s="87"/>
      <c r="AQ1732" s="87"/>
      <c r="AR1732" s="87"/>
      <c r="AS1732" s="87"/>
      <c r="AT1732" s="87"/>
      <c r="AU1732" s="87"/>
    </row>
    <row r="1733" spans="3:64" x14ac:dyDescent="0.2">
      <c r="C1733" s="10"/>
      <c r="D1733" s="10"/>
      <c r="AA1733" s="87"/>
      <c r="AB1733" s="87"/>
      <c r="AC1733" s="87"/>
      <c r="AD1733" s="87"/>
      <c r="AE1733" s="87"/>
      <c r="AG1733" s="112"/>
      <c r="AN1733" s="87"/>
      <c r="AO1733" s="87"/>
      <c r="AP1733" s="87"/>
      <c r="AQ1733" s="87"/>
      <c r="AR1733" s="87"/>
      <c r="AS1733" s="87"/>
      <c r="AT1733" s="87"/>
      <c r="AU1733" s="87"/>
    </row>
    <row r="1734" spans="3:64" x14ac:dyDescent="0.2">
      <c r="C1734" s="10"/>
      <c r="D1734" s="10"/>
      <c r="AA1734" s="87"/>
      <c r="AB1734" s="87"/>
      <c r="AC1734" s="87"/>
      <c r="AD1734" s="87"/>
      <c r="AE1734" s="87"/>
      <c r="AG1734" s="112"/>
      <c r="AN1734" s="87"/>
      <c r="AO1734" s="87"/>
      <c r="AP1734" s="87"/>
      <c r="AQ1734" s="87"/>
      <c r="AR1734" s="87"/>
      <c r="AS1734" s="87"/>
      <c r="AT1734" s="87"/>
      <c r="AU1734" s="87"/>
      <c r="AV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87"/>
      <c r="BI1734" s="87"/>
      <c r="BJ1734" s="87"/>
      <c r="BK1734" s="87"/>
      <c r="BL1734" s="87"/>
    </row>
    <row r="1735" spans="3:64" x14ac:dyDescent="0.2">
      <c r="C1735" s="10"/>
      <c r="D1735" s="10"/>
      <c r="AA1735" s="87"/>
      <c r="AB1735" s="87"/>
      <c r="AC1735" s="87"/>
      <c r="AD1735" s="87"/>
      <c r="AE1735" s="87"/>
      <c r="AG1735" s="112"/>
      <c r="AN1735" s="87"/>
      <c r="AO1735" s="87"/>
      <c r="AP1735" s="87"/>
      <c r="AQ1735" s="87"/>
      <c r="AR1735" s="87"/>
      <c r="AS1735" s="87"/>
      <c r="AT1735" s="87"/>
      <c r="AU1735" s="87"/>
    </row>
    <row r="1736" spans="3:64" x14ac:dyDescent="0.2">
      <c r="C1736" s="10"/>
      <c r="D1736" s="10"/>
      <c r="AA1736" s="87"/>
      <c r="AB1736" s="87"/>
      <c r="AC1736" s="87"/>
      <c r="AD1736" s="87"/>
      <c r="AE1736" s="87"/>
      <c r="AG1736" s="112"/>
      <c r="AN1736" s="87"/>
      <c r="AO1736" s="87"/>
      <c r="AP1736" s="87"/>
      <c r="AQ1736" s="87"/>
      <c r="AR1736" s="87"/>
      <c r="AS1736" s="87"/>
      <c r="AT1736" s="87"/>
      <c r="AU1736" s="87"/>
      <c r="AV1736" s="87"/>
      <c r="AX1736" s="87"/>
    </row>
    <row r="1737" spans="3:64" x14ac:dyDescent="0.2">
      <c r="C1737" s="10"/>
      <c r="D1737" s="10"/>
      <c r="AA1737" s="87"/>
      <c r="AB1737" s="87"/>
      <c r="AC1737" s="87"/>
      <c r="AD1737" s="87"/>
      <c r="AE1737" s="87"/>
      <c r="AG1737" s="112"/>
      <c r="AN1737" s="87"/>
      <c r="AO1737" s="87"/>
      <c r="AP1737" s="87"/>
      <c r="AQ1737" s="87"/>
      <c r="AR1737" s="87"/>
      <c r="AS1737" s="87"/>
      <c r="AT1737" s="87"/>
      <c r="AU1737" s="87"/>
    </row>
    <row r="1738" spans="3:64" x14ac:dyDescent="0.2">
      <c r="C1738" s="10"/>
      <c r="D1738" s="10"/>
      <c r="AA1738" s="87"/>
      <c r="AB1738" s="87"/>
      <c r="AC1738" s="87"/>
      <c r="AD1738" s="87"/>
      <c r="AE1738" s="87"/>
      <c r="AG1738" s="112"/>
      <c r="AN1738" s="87"/>
      <c r="AO1738" s="87"/>
      <c r="AP1738" s="87"/>
      <c r="AQ1738" s="87"/>
      <c r="AR1738" s="87"/>
      <c r="AS1738" s="87"/>
      <c r="AT1738" s="87"/>
      <c r="AU1738" s="87"/>
    </row>
    <row r="1739" spans="3:64" x14ac:dyDescent="0.2">
      <c r="C1739" s="10"/>
      <c r="D1739" s="10"/>
      <c r="AA1739" s="87"/>
      <c r="AB1739" s="87"/>
      <c r="AC1739" s="87"/>
      <c r="AD1739" s="87"/>
      <c r="AE1739" s="87"/>
      <c r="AG1739" s="112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87"/>
      <c r="BI1739" s="87"/>
      <c r="BJ1739" s="87"/>
      <c r="BK1739" s="87"/>
      <c r="BL1739" s="87"/>
    </row>
    <row r="1740" spans="3:64" x14ac:dyDescent="0.2">
      <c r="C1740" s="10"/>
      <c r="D1740" s="10"/>
      <c r="AA1740" s="87"/>
      <c r="AB1740" s="87"/>
      <c r="AC1740" s="87"/>
      <c r="AD1740" s="87"/>
      <c r="AE1740" s="87"/>
      <c r="AG1740" s="112"/>
      <c r="AN1740" s="87"/>
      <c r="AO1740" s="87"/>
      <c r="AP1740" s="87"/>
      <c r="AQ1740" s="87"/>
      <c r="AR1740" s="87"/>
      <c r="AS1740" s="87"/>
      <c r="AT1740" s="87"/>
      <c r="AU1740" s="87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87"/>
      <c r="BI1740" s="87"/>
      <c r="BJ1740" s="87"/>
      <c r="BK1740" s="87"/>
      <c r="BL1740" s="87"/>
    </row>
    <row r="1741" spans="3:64" x14ac:dyDescent="0.2">
      <c r="C1741" s="10"/>
      <c r="D1741" s="10"/>
      <c r="AA1741" s="87"/>
      <c r="AB1741" s="87"/>
      <c r="AC1741" s="87"/>
      <c r="AD1741" s="87"/>
      <c r="AE1741" s="87"/>
      <c r="AG1741" s="112"/>
      <c r="AN1741" s="87"/>
      <c r="AO1741" s="87"/>
      <c r="AP1741" s="87"/>
      <c r="AQ1741" s="87"/>
      <c r="AR1741" s="87"/>
      <c r="AS1741" s="87"/>
      <c r="AT1741" s="87"/>
      <c r="AU1741" s="87"/>
    </row>
    <row r="1742" spans="3:64" x14ac:dyDescent="0.2">
      <c r="C1742" s="10"/>
      <c r="D1742" s="10"/>
      <c r="AA1742" s="87"/>
      <c r="AB1742" s="87"/>
      <c r="AC1742" s="87"/>
      <c r="AD1742" s="87"/>
      <c r="AE1742" s="87"/>
      <c r="AG1742" s="112"/>
      <c r="AN1742" s="87"/>
      <c r="AO1742" s="87"/>
      <c r="AP1742" s="87"/>
      <c r="AQ1742" s="87"/>
      <c r="AR1742" s="87"/>
      <c r="AS1742" s="87"/>
      <c r="AT1742" s="87"/>
      <c r="AU1742" s="87"/>
    </row>
    <row r="1743" spans="3:64" x14ac:dyDescent="0.2">
      <c r="C1743" s="10"/>
      <c r="D1743" s="10"/>
      <c r="AA1743" s="87"/>
      <c r="AB1743" s="87"/>
      <c r="AC1743" s="87"/>
      <c r="AD1743" s="87"/>
      <c r="AE1743" s="87"/>
      <c r="AG1743" s="112"/>
      <c r="AN1743" s="87"/>
      <c r="AO1743" s="87"/>
      <c r="AP1743" s="87"/>
      <c r="AQ1743" s="87"/>
      <c r="AR1743" s="87"/>
      <c r="AS1743" s="87"/>
      <c r="AT1743" s="87"/>
      <c r="AU1743" s="87"/>
      <c r="AV1743" s="87"/>
    </row>
    <row r="1744" spans="3:64" x14ac:dyDescent="0.2">
      <c r="C1744" s="10"/>
      <c r="D1744" s="10"/>
      <c r="AA1744" s="87"/>
      <c r="AB1744" s="87"/>
      <c r="AC1744" s="87"/>
      <c r="AD1744" s="87"/>
      <c r="AE1744" s="87"/>
      <c r="AG1744" s="112"/>
      <c r="AN1744" s="87"/>
      <c r="AO1744" s="87"/>
      <c r="AP1744" s="87"/>
      <c r="AQ1744" s="87"/>
      <c r="AR1744" s="87"/>
      <c r="AS1744" s="87"/>
      <c r="AT1744" s="87"/>
      <c r="AU1744" s="87"/>
    </row>
    <row r="1745" spans="3:64" x14ac:dyDescent="0.2">
      <c r="C1745" s="10"/>
      <c r="D1745" s="10"/>
      <c r="AA1745" s="87"/>
      <c r="AB1745" s="87"/>
      <c r="AC1745" s="87"/>
      <c r="AD1745" s="87"/>
      <c r="AE1745" s="87"/>
      <c r="AG1745" s="112"/>
      <c r="AN1745" s="87"/>
      <c r="AO1745" s="87"/>
      <c r="AP1745" s="87"/>
      <c r="AQ1745" s="87"/>
      <c r="AR1745" s="87"/>
      <c r="AS1745" s="87"/>
      <c r="AT1745" s="87"/>
      <c r="AU1745" s="87"/>
    </row>
    <row r="1746" spans="3:64" x14ac:dyDescent="0.2">
      <c r="C1746" s="10"/>
      <c r="D1746" s="10"/>
      <c r="AA1746" s="87"/>
      <c r="AB1746" s="87"/>
      <c r="AC1746" s="87"/>
      <c r="AD1746" s="87"/>
      <c r="AE1746" s="87"/>
      <c r="AG1746" s="112"/>
      <c r="AN1746" s="87"/>
      <c r="AO1746" s="87"/>
      <c r="AP1746" s="87"/>
      <c r="AQ1746" s="87"/>
      <c r="AR1746" s="87"/>
      <c r="AS1746" s="87"/>
      <c r="AT1746" s="87"/>
      <c r="AU1746" s="87"/>
    </row>
    <row r="1747" spans="3:64" x14ac:dyDescent="0.2">
      <c r="C1747" s="10"/>
      <c r="D1747" s="10"/>
      <c r="AA1747" s="87"/>
      <c r="AB1747" s="87"/>
      <c r="AC1747" s="87"/>
      <c r="AD1747" s="87"/>
      <c r="AE1747" s="87"/>
      <c r="AG1747" s="112"/>
      <c r="AN1747" s="87"/>
      <c r="AO1747" s="87"/>
      <c r="AP1747" s="87"/>
      <c r="AQ1747" s="87"/>
      <c r="AR1747" s="87"/>
      <c r="AS1747" s="87"/>
      <c r="AT1747" s="87"/>
      <c r="AU1747" s="87"/>
    </row>
    <row r="1748" spans="3:64" x14ac:dyDescent="0.2">
      <c r="C1748" s="10"/>
      <c r="D1748" s="10"/>
      <c r="AA1748" s="87"/>
      <c r="AB1748" s="87"/>
      <c r="AC1748" s="87"/>
      <c r="AD1748" s="87"/>
      <c r="AE1748" s="87"/>
      <c r="AG1748" s="112"/>
      <c r="AN1748" s="87"/>
      <c r="AO1748" s="87"/>
      <c r="AP1748" s="87"/>
      <c r="AQ1748" s="87"/>
      <c r="AR1748" s="87"/>
      <c r="AS1748" s="87"/>
      <c r="AT1748" s="87"/>
      <c r="AU1748" s="87"/>
    </row>
    <row r="1749" spans="3:64" x14ac:dyDescent="0.2">
      <c r="C1749" s="10"/>
      <c r="D1749" s="10"/>
      <c r="AA1749" s="87"/>
      <c r="AB1749" s="87"/>
      <c r="AC1749" s="87"/>
      <c r="AD1749" s="87"/>
      <c r="AE1749" s="87"/>
      <c r="AG1749" s="112"/>
      <c r="AN1749" s="87"/>
      <c r="AO1749" s="87"/>
      <c r="AP1749" s="87"/>
      <c r="AQ1749" s="87"/>
      <c r="AR1749" s="87"/>
      <c r="AS1749" s="87"/>
      <c r="AT1749" s="87"/>
      <c r="AU1749" s="87"/>
      <c r="AV1749" s="87"/>
    </row>
    <row r="1750" spans="3:64" x14ac:dyDescent="0.2">
      <c r="C1750" s="10"/>
      <c r="D1750" s="10"/>
      <c r="AA1750" s="87"/>
      <c r="AB1750" s="87"/>
      <c r="AC1750" s="87"/>
      <c r="AD1750" s="87"/>
      <c r="AE1750" s="87"/>
      <c r="AG1750" s="112"/>
      <c r="AN1750" s="87"/>
      <c r="AO1750" s="87"/>
      <c r="AP1750" s="87"/>
      <c r="AQ1750" s="87"/>
      <c r="AR1750" s="87"/>
      <c r="AS1750" s="87"/>
      <c r="AT1750" s="87"/>
      <c r="AU1750" s="87"/>
    </row>
    <row r="1751" spans="3:64" x14ac:dyDescent="0.2">
      <c r="C1751" s="10"/>
      <c r="D1751" s="10"/>
      <c r="AA1751" s="87"/>
      <c r="AB1751" s="87"/>
      <c r="AC1751" s="87"/>
      <c r="AD1751" s="87"/>
      <c r="AE1751" s="87"/>
      <c r="AG1751" s="112"/>
      <c r="AN1751" s="87"/>
      <c r="AO1751" s="87"/>
      <c r="AP1751" s="87"/>
      <c r="AQ1751" s="87"/>
      <c r="AR1751" s="87"/>
      <c r="AS1751" s="87"/>
      <c r="AT1751" s="87"/>
      <c r="AU1751" s="87"/>
    </row>
    <row r="1752" spans="3:64" x14ac:dyDescent="0.2">
      <c r="C1752" s="10"/>
      <c r="D1752" s="10"/>
      <c r="AA1752" s="87"/>
      <c r="AB1752" s="87"/>
      <c r="AC1752" s="87"/>
      <c r="AD1752" s="87"/>
      <c r="AE1752" s="87"/>
      <c r="AG1752" s="112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87"/>
      <c r="BI1752" s="87"/>
      <c r="BJ1752" s="87"/>
      <c r="BK1752" s="87"/>
      <c r="BL1752" s="87"/>
    </row>
    <row r="1753" spans="3:64" x14ac:dyDescent="0.2">
      <c r="C1753" s="10"/>
      <c r="D1753" s="10"/>
      <c r="AA1753" s="87"/>
      <c r="AB1753" s="87"/>
      <c r="AC1753" s="87"/>
      <c r="AD1753" s="87"/>
      <c r="AE1753" s="87"/>
      <c r="AG1753" s="112"/>
      <c r="AN1753" s="87"/>
      <c r="AO1753" s="87"/>
      <c r="AP1753" s="87"/>
      <c r="AQ1753" s="87"/>
      <c r="AR1753" s="87"/>
      <c r="AS1753" s="87"/>
      <c r="AT1753" s="87"/>
      <c r="AU1753" s="87"/>
    </row>
    <row r="1754" spans="3:64" x14ac:dyDescent="0.2">
      <c r="C1754" s="10"/>
      <c r="D1754" s="10"/>
      <c r="AA1754" s="87"/>
      <c r="AB1754" s="87"/>
      <c r="AC1754" s="87"/>
      <c r="AD1754" s="87"/>
      <c r="AE1754" s="87"/>
      <c r="AG1754" s="112"/>
      <c r="AN1754" s="87"/>
      <c r="AO1754" s="87"/>
      <c r="AP1754" s="87"/>
      <c r="AQ1754" s="87"/>
      <c r="AR1754" s="87"/>
      <c r="AS1754" s="87"/>
      <c r="AT1754" s="87"/>
      <c r="AU1754" s="87"/>
    </row>
    <row r="1755" spans="3:64" x14ac:dyDescent="0.2">
      <c r="C1755" s="10"/>
      <c r="D1755" s="10"/>
      <c r="AA1755" s="87"/>
      <c r="AB1755" s="87"/>
      <c r="AC1755" s="87"/>
      <c r="AD1755" s="87"/>
      <c r="AE1755" s="87"/>
      <c r="AG1755" s="112"/>
      <c r="AN1755" s="87"/>
      <c r="AO1755" s="87"/>
      <c r="AP1755" s="87"/>
      <c r="AQ1755" s="87"/>
      <c r="AR1755" s="87"/>
      <c r="AS1755" s="87"/>
      <c r="AT1755" s="87"/>
      <c r="AU1755" s="87"/>
    </row>
    <row r="1756" spans="3:64" x14ac:dyDescent="0.2">
      <c r="C1756" s="10"/>
      <c r="D1756" s="10"/>
      <c r="AA1756" s="87"/>
      <c r="AB1756" s="87"/>
      <c r="AC1756" s="87"/>
      <c r="AD1756" s="87"/>
      <c r="AE1756" s="87"/>
      <c r="AG1756" s="112"/>
      <c r="AN1756" s="87"/>
      <c r="AO1756" s="87"/>
      <c r="AP1756" s="87"/>
      <c r="AQ1756" s="87"/>
      <c r="AR1756" s="87"/>
      <c r="AS1756" s="87"/>
      <c r="AT1756" s="87"/>
      <c r="AU1756" s="87"/>
    </row>
    <row r="1757" spans="3:64" x14ac:dyDescent="0.2">
      <c r="C1757" s="10"/>
      <c r="D1757" s="10"/>
      <c r="AA1757" s="87"/>
      <c r="AB1757" s="87"/>
      <c r="AC1757" s="87"/>
      <c r="AD1757" s="87"/>
      <c r="AE1757" s="87"/>
      <c r="AG1757" s="112"/>
      <c r="AN1757" s="87"/>
      <c r="AO1757" s="87"/>
      <c r="AP1757" s="87"/>
      <c r="AQ1757" s="87"/>
      <c r="AR1757" s="87"/>
      <c r="AS1757" s="87"/>
      <c r="AT1757" s="87"/>
      <c r="AU1757" s="87"/>
    </row>
    <row r="1758" spans="3:64" x14ac:dyDescent="0.2">
      <c r="C1758" s="10"/>
      <c r="D1758" s="10"/>
      <c r="AA1758" s="87"/>
      <c r="AB1758" s="87"/>
      <c r="AC1758" s="87"/>
      <c r="AD1758" s="87"/>
      <c r="AE1758" s="87"/>
      <c r="AG1758" s="112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87"/>
      <c r="BI1758" s="87"/>
      <c r="BJ1758" s="87"/>
      <c r="BK1758" s="87"/>
      <c r="BL1758" s="87"/>
    </row>
    <row r="1759" spans="3:64" x14ac:dyDescent="0.2">
      <c r="C1759" s="10"/>
      <c r="D1759" s="10"/>
      <c r="AA1759" s="87"/>
      <c r="AB1759" s="87"/>
      <c r="AC1759" s="87"/>
      <c r="AD1759" s="87"/>
      <c r="AE1759" s="87"/>
      <c r="AG1759" s="112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87"/>
      <c r="BI1759" s="87"/>
      <c r="BJ1759" s="87"/>
      <c r="BK1759" s="87"/>
      <c r="BL1759" s="87"/>
    </row>
    <row r="1760" spans="3:64" x14ac:dyDescent="0.2">
      <c r="C1760" s="10"/>
      <c r="D1760" s="10"/>
      <c r="AA1760" s="87"/>
      <c r="AB1760" s="87"/>
      <c r="AC1760" s="87"/>
      <c r="AD1760" s="87"/>
      <c r="AE1760" s="87"/>
      <c r="AG1760" s="112"/>
      <c r="AN1760" s="87"/>
      <c r="AO1760" s="87"/>
      <c r="AP1760" s="87"/>
      <c r="AQ1760" s="87"/>
      <c r="AR1760" s="87"/>
      <c r="AS1760" s="87"/>
      <c r="AT1760" s="87"/>
      <c r="AU1760" s="87"/>
      <c r="AV1760" s="87"/>
    </row>
    <row r="1761" spans="3:64" x14ac:dyDescent="0.2">
      <c r="C1761" s="10"/>
      <c r="D1761" s="10"/>
      <c r="AA1761" s="87"/>
      <c r="AB1761" s="87"/>
      <c r="AC1761" s="87"/>
      <c r="AD1761" s="87"/>
      <c r="AE1761" s="87"/>
      <c r="AG1761" s="112"/>
      <c r="AN1761" s="87"/>
      <c r="AO1761" s="87"/>
      <c r="AP1761" s="87"/>
      <c r="AQ1761" s="87"/>
      <c r="AR1761" s="87"/>
      <c r="AS1761" s="87"/>
      <c r="AT1761" s="87"/>
      <c r="AU1761" s="87"/>
      <c r="AV1761" s="87"/>
    </row>
    <row r="1762" spans="3:64" x14ac:dyDescent="0.2">
      <c r="C1762" s="10"/>
      <c r="D1762" s="10"/>
      <c r="AA1762" s="87"/>
      <c r="AB1762" s="87"/>
      <c r="AC1762" s="87"/>
      <c r="AD1762" s="87"/>
      <c r="AE1762" s="87"/>
      <c r="AG1762" s="112"/>
      <c r="AN1762" s="87"/>
      <c r="AO1762" s="87"/>
      <c r="AP1762" s="87"/>
      <c r="AQ1762" s="87"/>
      <c r="AR1762" s="87"/>
      <c r="AS1762" s="87"/>
      <c r="AT1762" s="87"/>
      <c r="AU1762" s="87"/>
    </row>
    <row r="1763" spans="3:64" x14ac:dyDescent="0.2">
      <c r="C1763" s="10"/>
      <c r="D1763" s="10"/>
      <c r="AA1763" s="87"/>
      <c r="AB1763" s="87"/>
      <c r="AC1763" s="87"/>
      <c r="AD1763" s="87"/>
      <c r="AE1763" s="87"/>
      <c r="AG1763" s="112"/>
      <c r="AN1763" s="87"/>
      <c r="AO1763" s="87"/>
      <c r="AP1763" s="87"/>
      <c r="AQ1763" s="87"/>
      <c r="AR1763" s="87"/>
      <c r="AS1763" s="87"/>
      <c r="AT1763" s="87"/>
      <c r="AU1763" s="87"/>
    </row>
    <row r="1764" spans="3:64" x14ac:dyDescent="0.2">
      <c r="C1764" s="10"/>
      <c r="D1764" s="10"/>
      <c r="AA1764" s="87"/>
      <c r="AB1764" s="87"/>
      <c r="AC1764" s="87"/>
      <c r="AD1764" s="87"/>
      <c r="AE1764" s="87"/>
      <c r="AG1764" s="112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87"/>
      <c r="BI1764" s="87"/>
      <c r="BJ1764" s="87"/>
      <c r="BK1764" s="87"/>
      <c r="BL1764" s="87"/>
    </row>
    <row r="1765" spans="3:64" x14ac:dyDescent="0.2">
      <c r="C1765" s="10"/>
      <c r="D1765" s="10"/>
      <c r="AA1765" s="87"/>
      <c r="AB1765" s="87"/>
      <c r="AC1765" s="87"/>
      <c r="AD1765" s="87"/>
      <c r="AE1765" s="87"/>
      <c r="AG1765" s="112"/>
      <c r="AN1765" s="87"/>
      <c r="AO1765" s="87"/>
      <c r="AP1765" s="87"/>
      <c r="AQ1765" s="87"/>
      <c r="AR1765" s="87"/>
      <c r="AS1765" s="87"/>
      <c r="AT1765" s="87"/>
      <c r="AU1765" s="87"/>
      <c r="AV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87"/>
      <c r="BI1765" s="87"/>
      <c r="BJ1765" s="87"/>
      <c r="BK1765" s="87"/>
      <c r="BL1765" s="87"/>
    </row>
    <row r="1766" spans="3:64" x14ac:dyDescent="0.2">
      <c r="C1766" s="10"/>
      <c r="D1766" s="10"/>
      <c r="AA1766" s="87"/>
      <c r="AB1766" s="87"/>
      <c r="AC1766" s="87"/>
      <c r="AD1766" s="87"/>
      <c r="AE1766" s="87"/>
      <c r="AG1766" s="112"/>
      <c r="AN1766" s="87"/>
      <c r="AO1766" s="87"/>
      <c r="AP1766" s="87"/>
      <c r="AQ1766" s="87"/>
      <c r="AR1766" s="87"/>
      <c r="AS1766" s="87"/>
      <c r="AT1766" s="87"/>
      <c r="AU1766" s="87"/>
    </row>
    <row r="1767" spans="3:64" x14ac:dyDescent="0.2">
      <c r="C1767" s="10"/>
      <c r="D1767" s="10"/>
      <c r="AA1767" s="87"/>
      <c r="AB1767" s="87"/>
      <c r="AC1767" s="87"/>
      <c r="AD1767" s="87"/>
      <c r="AE1767" s="87"/>
      <c r="AG1767" s="112"/>
      <c r="AN1767" s="87"/>
      <c r="AO1767" s="87"/>
      <c r="AP1767" s="87"/>
      <c r="AQ1767" s="87"/>
      <c r="AR1767" s="87"/>
      <c r="AS1767" s="87"/>
      <c r="AT1767" s="87"/>
      <c r="AU1767" s="87"/>
      <c r="AV1767" s="87"/>
    </row>
    <row r="1768" spans="3:64" x14ac:dyDescent="0.2">
      <c r="C1768" s="10"/>
      <c r="D1768" s="10"/>
      <c r="AA1768" s="87"/>
      <c r="AB1768" s="87"/>
      <c r="AC1768" s="87"/>
      <c r="AD1768" s="87"/>
      <c r="AE1768" s="87"/>
      <c r="AG1768" s="112"/>
      <c r="AN1768" s="87"/>
      <c r="AO1768" s="87"/>
      <c r="AP1768" s="87"/>
      <c r="AQ1768" s="87"/>
      <c r="AR1768" s="87"/>
      <c r="AS1768" s="87"/>
      <c r="AT1768" s="87"/>
      <c r="AU1768" s="87"/>
    </row>
    <row r="1769" spans="3:64" x14ac:dyDescent="0.2">
      <c r="C1769" s="10"/>
      <c r="D1769" s="10"/>
      <c r="AA1769" s="87"/>
      <c r="AB1769" s="87"/>
      <c r="AC1769" s="87"/>
      <c r="AD1769" s="87"/>
      <c r="AE1769" s="87"/>
      <c r="AG1769" s="112"/>
      <c r="AN1769" s="87"/>
      <c r="AO1769" s="87"/>
      <c r="AP1769" s="87"/>
      <c r="AQ1769" s="87"/>
      <c r="AR1769" s="87"/>
      <c r="AS1769" s="87"/>
      <c r="AT1769" s="87"/>
      <c r="AU1769" s="87"/>
      <c r="AV1769" s="87"/>
    </row>
    <row r="1770" spans="3:64" x14ac:dyDescent="0.2">
      <c r="C1770" s="10"/>
      <c r="D1770" s="10"/>
      <c r="AA1770" s="87"/>
      <c r="AB1770" s="87"/>
      <c r="AC1770" s="87"/>
      <c r="AD1770" s="87"/>
      <c r="AE1770" s="87"/>
      <c r="AG1770" s="112"/>
      <c r="AN1770" s="87"/>
      <c r="AO1770" s="87"/>
      <c r="AP1770" s="87"/>
      <c r="AQ1770" s="87"/>
      <c r="AR1770" s="87"/>
      <c r="AS1770" s="87"/>
      <c r="AT1770" s="87"/>
      <c r="AU1770" s="87"/>
    </row>
    <row r="1771" spans="3:64" x14ac:dyDescent="0.2">
      <c r="C1771" s="10"/>
      <c r="D1771" s="10"/>
      <c r="AA1771" s="87"/>
      <c r="AB1771" s="87"/>
      <c r="AC1771" s="87"/>
      <c r="AD1771" s="87"/>
      <c r="AE1771" s="87"/>
      <c r="AG1771" s="112"/>
      <c r="AN1771" s="87"/>
      <c r="AO1771" s="87"/>
      <c r="AP1771" s="87"/>
      <c r="AQ1771" s="87"/>
      <c r="AR1771" s="87"/>
      <c r="AS1771" s="87"/>
      <c r="AT1771" s="87"/>
      <c r="AU1771" s="87"/>
      <c r="AV1771" s="87"/>
    </row>
    <row r="1772" spans="3:64" x14ac:dyDescent="0.2">
      <c r="C1772" s="10"/>
      <c r="D1772" s="10"/>
      <c r="AA1772" s="87"/>
      <c r="AB1772" s="87"/>
      <c r="AC1772" s="87"/>
      <c r="AD1772" s="87"/>
      <c r="AE1772" s="87"/>
      <c r="AG1772" s="112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87"/>
      <c r="BI1772" s="87"/>
      <c r="BJ1772" s="87"/>
      <c r="BK1772" s="87"/>
      <c r="BL1772" s="87"/>
    </row>
    <row r="1773" spans="3:64" x14ac:dyDescent="0.2">
      <c r="C1773" s="10"/>
      <c r="D1773" s="10"/>
      <c r="AA1773" s="87"/>
      <c r="AB1773" s="87"/>
      <c r="AC1773" s="87"/>
      <c r="AD1773" s="87"/>
      <c r="AE1773" s="87"/>
      <c r="AG1773" s="112"/>
      <c r="AN1773" s="87"/>
      <c r="AO1773" s="87"/>
      <c r="AP1773" s="87"/>
      <c r="AQ1773" s="87"/>
      <c r="AR1773" s="87"/>
      <c r="AS1773" s="87"/>
      <c r="AT1773" s="87"/>
      <c r="AU1773" s="87"/>
    </row>
    <row r="1774" spans="3:64" x14ac:dyDescent="0.2">
      <c r="C1774" s="10"/>
      <c r="D1774" s="10"/>
      <c r="AA1774" s="87"/>
      <c r="AB1774" s="87"/>
      <c r="AC1774" s="87"/>
      <c r="AD1774" s="87"/>
      <c r="AE1774" s="87"/>
      <c r="AG1774" s="112"/>
      <c r="AN1774" s="87"/>
      <c r="AO1774" s="87"/>
      <c r="AP1774" s="87"/>
      <c r="AQ1774" s="87"/>
      <c r="AR1774" s="87"/>
      <c r="AS1774" s="87"/>
      <c r="AT1774" s="87"/>
      <c r="AU1774" s="87"/>
    </row>
    <row r="1775" spans="3:64" x14ac:dyDescent="0.2">
      <c r="C1775" s="10"/>
      <c r="D1775" s="10"/>
      <c r="AA1775" s="87"/>
      <c r="AB1775" s="87"/>
      <c r="AC1775" s="87"/>
      <c r="AD1775" s="87"/>
      <c r="AE1775" s="87"/>
      <c r="AG1775" s="112"/>
      <c r="AN1775" s="87"/>
      <c r="AO1775" s="87"/>
      <c r="AP1775" s="87"/>
      <c r="AQ1775" s="87"/>
      <c r="AR1775" s="87"/>
      <c r="AS1775" s="87"/>
      <c r="AT1775" s="87"/>
      <c r="AU1775" s="87"/>
    </row>
    <row r="1776" spans="3:64" x14ac:dyDescent="0.2">
      <c r="C1776" s="10"/>
      <c r="D1776" s="10"/>
      <c r="AA1776" s="87"/>
      <c r="AB1776" s="87"/>
      <c r="AC1776" s="87"/>
      <c r="AD1776" s="87"/>
      <c r="AE1776" s="87"/>
      <c r="AG1776" s="112"/>
      <c r="AN1776" s="87"/>
      <c r="AO1776" s="87"/>
      <c r="AP1776" s="87"/>
      <c r="AQ1776" s="87"/>
      <c r="AR1776" s="87"/>
      <c r="AS1776" s="87"/>
      <c r="AT1776" s="87"/>
      <c r="AU1776" s="87"/>
    </row>
    <row r="1777" spans="3:48" x14ac:dyDescent="0.2">
      <c r="C1777" s="10"/>
      <c r="D1777" s="10"/>
      <c r="AA1777" s="87"/>
      <c r="AB1777" s="87"/>
      <c r="AC1777" s="87"/>
      <c r="AD1777" s="87"/>
      <c r="AE1777" s="87"/>
      <c r="AG1777" s="112"/>
      <c r="AN1777" s="87"/>
      <c r="AO1777" s="87"/>
      <c r="AP1777" s="87"/>
      <c r="AQ1777" s="87"/>
      <c r="AR1777" s="87"/>
      <c r="AS1777" s="87"/>
      <c r="AT1777" s="87"/>
      <c r="AU1777" s="87"/>
    </row>
    <row r="1778" spans="3:48" x14ac:dyDescent="0.2">
      <c r="C1778" s="10"/>
      <c r="D1778" s="10"/>
      <c r="AA1778" s="87"/>
      <c r="AB1778" s="87"/>
      <c r="AC1778" s="87"/>
      <c r="AD1778" s="87"/>
      <c r="AE1778" s="87"/>
      <c r="AG1778" s="112"/>
      <c r="AN1778" s="87"/>
      <c r="AO1778" s="87"/>
      <c r="AP1778" s="87"/>
      <c r="AQ1778" s="87"/>
      <c r="AR1778" s="87"/>
      <c r="AS1778" s="87"/>
      <c r="AT1778" s="87"/>
      <c r="AU1778" s="87"/>
    </row>
    <row r="1779" spans="3:48" x14ac:dyDescent="0.2">
      <c r="C1779" s="10"/>
      <c r="D1779" s="10"/>
      <c r="AA1779" s="87"/>
      <c r="AB1779" s="87"/>
      <c r="AC1779" s="87"/>
      <c r="AD1779" s="87"/>
      <c r="AE1779" s="87"/>
      <c r="AG1779" s="112"/>
      <c r="AN1779" s="87"/>
      <c r="AO1779" s="87"/>
      <c r="AP1779" s="87"/>
      <c r="AQ1779" s="87"/>
      <c r="AR1779" s="87"/>
      <c r="AS1779" s="87"/>
      <c r="AT1779" s="87"/>
      <c r="AU1779" s="87"/>
    </row>
    <row r="1780" spans="3:48" x14ac:dyDescent="0.2">
      <c r="C1780" s="10"/>
      <c r="D1780" s="10"/>
      <c r="AA1780" s="87"/>
      <c r="AB1780" s="87"/>
      <c r="AC1780" s="87"/>
      <c r="AD1780" s="87"/>
      <c r="AE1780" s="87"/>
      <c r="AG1780" s="112"/>
      <c r="AN1780" s="87"/>
      <c r="AO1780" s="87"/>
      <c r="AP1780" s="87"/>
      <c r="AQ1780" s="87"/>
      <c r="AR1780" s="87"/>
      <c r="AS1780" s="87"/>
      <c r="AT1780" s="87"/>
      <c r="AU1780" s="87"/>
    </row>
    <row r="1781" spans="3:48" x14ac:dyDescent="0.2">
      <c r="C1781" s="10"/>
      <c r="D1781" s="10"/>
      <c r="AA1781" s="87"/>
      <c r="AB1781" s="87"/>
      <c r="AC1781" s="87"/>
      <c r="AD1781" s="87"/>
      <c r="AE1781" s="87"/>
      <c r="AG1781" s="112"/>
      <c r="AN1781" s="87"/>
      <c r="AO1781" s="87"/>
      <c r="AP1781" s="87"/>
      <c r="AQ1781" s="87"/>
      <c r="AR1781" s="87"/>
      <c r="AS1781" s="87"/>
      <c r="AT1781" s="87"/>
      <c r="AU1781" s="87"/>
    </row>
    <row r="1782" spans="3:48" x14ac:dyDescent="0.2">
      <c r="C1782" s="10"/>
      <c r="D1782" s="10"/>
      <c r="AA1782" s="87"/>
      <c r="AB1782" s="87"/>
      <c r="AC1782" s="87"/>
      <c r="AD1782" s="87"/>
      <c r="AE1782" s="87"/>
      <c r="AG1782" s="112"/>
      <c r="AN1782" s="87"/>
      <c r="AO1782" s="87"/>
      <c r="AP1782" s="87"/>
      <c r="AQ1782" s="87"/>
      <c r="AR1782" s="87"/>
      <c r="AS1782" s="87"/>
      <c r="AT1782" s="87"/>
      <c r="AU1782" s="87"/>
    </row>
    <row r="1783" spans="3:48" x14ac:dyDescent="0.2">
      <c r="C1783" s="10"/>
      <c r="D1783" s="10"/>
      <c r="AA1783" s="87"/>
      <c r="AB1783" s="87"/>
      <c r="AC1783" s="87"/>
      <c r="AD1783" s="87"/>
      <c r="AE1783" s="87"/>
      <c r="AG1783" s="112"/>
      <c r="AN1783" s="87"/>
      <c r="AO1783" s="87"/>
      <c r="AP1783" s="87"/>
      <c r="AQ1783" s="87"/>
      <c r="AR1783" s="87"/>
      <c r="AS1783" s="87"/>
      <c r="AT1783" s="87"/>
      <c r="AU1783" s="87"/>
      <c r="AV1783" s="87"/>
    </row>
    <row r="1784" spans="3:48" x14ac:dyDescent="0.2">
      <c r="C1784" s="10"/>
      <c r="D1784" s="10"/>
      <c r="AA1784" s="87"/>
      <c r="AB1784" s="87"/>
      <c r="AC1784" s="87"/>
      <c r="AD1784" s="87"/>
      <c r="AE1784" s="87"/>
      <c r="AG1784" s="112"/>
      <c r="AN1784" s="87"/>
      <c r="AO1784" s="87"/>
      <c r="AP1784" s="87"/>
      <c r="AQ1784" s="87"/>
      <c r="AR1784" s="87"/>
      <c r="AS1784" s="87"/>
      <c r="AT1784" s="87"/>
      <c r="AU1784" s="87"/>
    </row>
    <row r="1785" spans="3:48" x14ac:dyDescent="0.2">
      <c r="C1785" s="10"/>
      <c r="D1785" s="10"/>
      <c r="AA1785" s="87"/>
      <c r="AB1785" s="87"/>
      <c r="AC1785" s="87"/>
      <c r="AD1785" s="87"/>
      <c r="AE1785" s="87"/>
      <c r="AG1785" s="112"/>
      <c r="AN1785" s="87"/>
      <c r="AO1785" s="87"/>
      <c r="AP1785" s="87"/>
      <c r="AQ1785" s="87"/>
      <c r="AR1785" s="87"/>
      <c r="AS1785" s="87"/>
      <c r="AT1785" s="87"/>
      <c r="AU1785" s="87"/>
    </row>
    <row r="1786" spans="3:48" x14ac:dyDescent="0.2">
      <c r="C1786" s="10"/>
      <c r="D1786" s="10"/>
      <c r="AA1786" s="87"/>
      <c r="AB1786" s="87"/>
      <c r="AC1786" s="87"/>
      <c r="AD1786" s="87"/>
      <c r="AE1786" s="87"/>
      <c r="AG1786" s="112"/>
      <c r="AN1786" s="87"/>
      <c r="AO1786" s="87"/>
      <c r="AP1786" s="87"/>
      <c r="AQ1786" s="87"/>
      <c r="AR1786" s="87"/>
      <c r="AS1786" s="87"/>
      <c r="AT1786" s="87"/>
      <c r="AU1786" s="87"/>
    </row>
    <row r="1787" spans="3:48" x14ac:dyDescent="0.2">
      <c r="C1787" s="10"/>
      <c r="D1787" s="10"/>
      <c r="AA1787" s="87"/>
      <c r="AB1787" s="87"/>
      <c r="AC1787" s="87"/>
      <c r="AD1787" s="87"/>
      <c r="AE1787" s="87"/>
      <c r="AG1787" s="112"/>
      <c r="AN1787" s="87"/>
      <c r="AO1787" s="87"/>
      <c r="AP1787" s="87"/>
      <c r="AQ1787" s="87"/>
      <c r="AR1787" s="87"/>
      <c r="AS1787" s="87"/>
      <c r="AT1787" s="87"/>
      <c r="AU1787" s="87"/>
    </row>
    <row r="1788" spans="3:48" x14ac:dyDescent="0.2">
      <c r="C1788" s="10"/>
      <c r="D1788" s="10"/>
      <c r="AA1788" s="87"/>
      <c r="AB1788" s="87"/>
      <c r="AC1788" s="87"/>
      <c r="AD1788" s="87"/>
      <c r="AE1788" s="87"/>
      <c r="AG1788" s="112"/>
      <c r="AN1788" s="87"/>
      <c r="AO1788" s="87"/>
      <c r="AP1788" s="87"/>
      <c r="AQ1788" s="87"/>
      <c r="AR1788" s="87"/>
      <c r="AS1788" s="87"/>
      <c r="AT1788" s="87"/>
      <c r="AU1788" s="87"/>
      <c r="AV1788" s="87"/>
    </row>
    <row r="1789" spans="3:48" x14ac:dyDescent="0.2">
      <c r="C1789" s="10"/>
      <c r="D1789" s="10"/>
      <c r="AA1789" s="87"/>
      <c r="AB1789" s="87"/>
      <c r="AC1789" s="87"/>
      <c r="AD1789" s="87"/>
      <c r="AE1789" s="87"/>
      <c r="AG1789" s="112"/>
      <c r="AN1789" s="87"/>
      <c r="AO1789" s="87"/>
      <c r="AP1789" s="87"/>
      <c r="AQ1789" s="87"/>
      <c r="AR1789" s="87"/>
      <c r="AS1789" s="87"/>
      <c r="AT1789" s="87"/>
      <c r="AU1789" s="87"/>
    </row>
    <row r="1790" spans="3:48" x14ac:dyDescent="0.2">
      <c r="C1790" s="10"/>
      <c r="D1790" s="10"/>
      <c r="AA1790" s="87"/>
      <c r="AB1790" s="87"/>
      <c r="AC1790" s="87"/>
      <c r="AD1790" s="87"/>
      <c r="AE1790" s="87"/>
      <c r="AG1790" s="112"/>
      <c r="AN1790" s="87"/>
      <c r="AO1790" s="87"/>
      <c r="AP1790" s="87"/>
      <c r="AQ1790" s="87"/>
      <c r="AR1790" s="87"/>
      <c r="AS1790" s="87"/>
      <c r="AT1790" s="87"/>
      <c r="AU1790" s="87"/>
    </row>
    <row r="1791" spans="3:48" x14ac:dyDescent="0.2">
      <c r="C1791" s="10"/>
      <c r="D1791" s="10"/>
      <c r="AA1791" s="87"/>
      <c r="AB1791" s="87"/>
      <c r="AC1791" s="87"/>
      <c r="AD1791" s="87"/>
      <c r="AE1791" s="87"/>
      <c r="AG1791" s="112"/>
      <c r="AN1791" s="87"/>
      <c r="AO1791" s="87"/>
      <c r="AP1791" s="87"/>
      <c r="AQ1791" s="87"/>
      <c r="AR1791" s="87"/>
      <c r="AS1791" s="87"/>
      <c r="AT1791" s="87"/>
      <c r="AU1791" s="87"/>
    </row>
    <row r="1792" spans="3:48" x14ac:dyDescent="0.2">
      <c r="C1792" s="10"/>
      <c r="D1792" s="10"/>
      <c r="AA1792" s="87"/>
      <c r="AB1792" s="87"/>
      <c r="AC1792" s="87"/>
      <c r="AD1792" s="87"/>
      <c r="AE1792" s="87"/>
      <c r="AG1792" s="112"/>
      <c r="AN1792" s="87"/>
      <c r="AO1792" s="87"/>
      <c r="AP1792" s="87"/>
      <c r="AQ1792" s="87"/>
      <c r="AR1792" s="87"/>
      <c r="AS1792" s="87"/>
      <c r="AT1792" s="87"/>
      <c r="AU1792" s="87"/>
    </row>
    <row r="1793" spans="3:64" x14ac:dyDescent="0.2">
      <c r="C1793" s="10"/>
      <c r="D1793" s="10"/>
      <c r="AA1793" s="87"/>
      <c r="AB1793" s="87"/>
      <c r="AC1793" s="87"/>
      <c r="AD1793" s="87"/>
      <c r="AE1793" s="87"/>
      <c r="AG1793" s="112"/>
      <c r="AN1793" s="87"/>
      <c r="AO1793" s="87"/>
      <c r="AP1793" s="87"/>
      <c r="AQ1793" s="87"/>
      <c r="AR1793" s="87"/>
      <c r="AS1793" s="87"/>
      <c r="AT1793" s="87"/>
      <c r="AU1793" s="87"/>
    </row>
    <row r="1794" spans="3:64" x14ac:dyDescent="0.2">
      <c r="C1794" s="10"/>
      <c r="D1794" s="10"/>
      <c r="AA1794" s="87"/>
      <c r="AB1794" s="87"/>
      <c r="AC1794" s="87"/>
      <c r="AD1794" s="87"/>
      <c r="AE1794" s="87"/>
      <c r="AG1794" s="112"/>
      <c r="AN1794" s="87"/>
      <c r="AO1794" s="87"/>
      <c r="AP1794" s="87"/>
      <c r="AQ1794" s="87"/>
      <c r="AR1794" s="87"/>
      <c r="AS1794" s="87"/>
      <c r="AT1794" s="87"/>
      <c r="AU1794" s="87"/>
    </row>
    <row r="1795" spans="3:64" x14ac:dyDescent="0.2">
      <c r="C1795" s="10"/>
      <c r="D1795" s="10"/>
      <c r="AA1795" s="87"/>
      <c r="AB1795" s="87"/>
      <c r="AC1795" s="87"/>
      <c r="AD1795" s="87"/>
      <c r="AE1795" s="87"/>
      <c r="AG1795" s="112"/>
      <c r="AN1795" s="87"/>
      <c r="AO1795" s="87"/>
      <c r="AP1795" s="87"/>
      <c r="AQ1795" s="87"/>
      <c r="AR1795" s="87"/>
      <c r="AS1795" s="87"/>
      <c r="AT1795" s="87"/>
      <c r="AU1795" s="87"/>
    </row>
    <row r="1796" spans="3:64" x14ac:dyDescent="0.2">
      <c r="C1796" s="10"/>
      <c r="D1796" s="10"/>
      <c r="AA1796" s="87"/>
      <c r="AB1796" s="87"/>
      <c r="AC1796" s="87"/>
      <c r="AD1796" s="87"/>
      <c r="AE1796" s="87"/>
      <c r="AG1796" s="112"/>
      <c r="AN1796" s="87"/>
      <c r="AO1796" s="87"/>
      <c r="AP1796" s="87"/>
      <c r="AQ1796" s="87"/>
      <c r="AR1796" s="87"/>
      <c r="AS1796" s="87"/>
      <c r="AT1796" s="87"/>
      <c r="AU1796" s="87"/>
    </row>
    <row r="1797" spans="3:64" x14ac:dyDescent="0.2">
      <c r="C1797" s="10"/>
      <c r="D1797" s="10"/>
      <c r="AA1797" s="87"/>
      <c r="AB1797" s="87"/>
      <c r="AC1797" s="87"/>
      <c r="AD1797" s="87"/>
      <c r="AE1797" s="87"/>
      <c r="AG1797" s="112"/>
      <c r="AN1797" s="87"/>
      <c r="AO1797" s="87"/>
      <c r="AP1797" s="87"/>
      <c r="AQ1797" s="87"/>
      <c r="AR1797" s="87"/>
      <c r="AS1797" s="87"/>
      <c r="AT1797" s="87"/>
      <c r="AU1797" s="87"/>
      <c r="AV1797" s="87"/>
    </row>
    <row r="1798" spans="3:64" x14ac:dyDescent="0.2">
      <c r="C1798" s="10"/>
      <c r="D1798" s="10"/>
      <c r="AA1798" s="87"/>
      <c r="AB1798" s="87"/>
      <c r="AC1798" s="87"/>
      <c r="AD1798" s="87"/>
      <c r="AE1798" s="87"/>
      <c r="AG1798" s="112"/>
      <c r="AN1798" s="87"/>
      <c r="AO1798" s="87"/>
      <c r="AP1798" s="87"/>
      <c r="AQ1798" s="87"/>
      <c r="AR1798" s="87"/>
      <c r="AS1798" s="87"/>
      <c r="AT1798" s="87"/>
      <c r="AU1798" s="87"/>
    </row>
    <row r="1799" spans="3:64" x14ac:dyDescent="0.2">
      <c r="C1799" s="10"/>
      <c r="D1799" s="10"/>
      <c r="AA1799" s="87"/>
      <c r="AB1799" s="87"/>
      <c r="AC1799" s="87"/>
      <c r="AD1799" s="87"/>
      <c r="AE1799" s="87"/>
      <c r="AG1799" s="112"/>
      <c r="AN1799" s="87"/>
      <c r="AO1799" s="87"/>
      <c r="AP1799" s="87"/>
      <c r="AQ1799" s="87"/>
      <c r="AR1799" s="87"/>
      <c r="AS1799" s="87"/>
      <c r="AT1799" s="87"/>
      <c r="AU1799" s="87"/>
      <c r="AV1799" s="87"/>
      <c r="AX1799" s="87"/>
    </row>
    <row r="1800" spans="3:64" x14ac:dyDescent="0.2">
      <c r="C1800" s="10"/>
      <c r="D1800" s="10"/>
      <c r="AA1800" s="87"/>
      <c r="AB1800" s="87"/>
      <c r="AC1800" s="87"/>
      <c r="AD1800" s="87"/>
      <c r="AE1800" s="87"/>
      <c r="AG1800" s="112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87"/>
      <c r="BI1800" s="87"/>
      <c r="BJ1800" s="87"/>
      <c r="BK1800" s="87"/>
      <c r="BL1800" s="87"/>
    </row>
    <row r="1801" spans="3:64" x14ac:dyDescent="0.2">
      <c r="C1801" s="10"/>
      <c r="D1801" s="10"/>
      <c r="AA1801" s="87"/>
      <c r="AB1801" s="87"/>
      <c r="AC1801" s="87"/>
      <c r="AD1801" s="87"/>
      <c r="AE1801" s="87"/>
      <c r="AG1801" s="112"/>
      <c r="AN1801" s="87"/>
      <c r="AO1801" s="87"/>
      <c r="AP1801" s="87"/>
      <c r="AQ1801" s="87"/>
      <c r="AR1801" s="87"/>
      <c r="AS1801" s="87"/>
      <c r="AT1801" s="87"/>
      <c r="AU1801" s="87"/>
    </row>
    <row r="1802" spans="3:64" x14ac:dyDescent="0.2">
      <c r="C1802" s="10"/>
      <c r="D1802" s="10"/>
      <c r="AA1802" s="87"/>
      <c r="AB1802" s="87"/>
      <c r="AC1802" s="87"/>
      <c r="AD1802" s="87"/>
      <c r="AE1802" s="87"/>
      <c r="AG1802" s="112"/>
      <c r="AN1802" s="87"/>
      <c r="AO1802" s="87"/>
      <c r="AP1802" s="87"/>
      <c r="AQ1802" s="87"/>
      <c r="AR1802" s="87"/>
      <c r="AS1802" s="87"/>
      <c r="AT1802" s="87"/>
      <c r="AU1802" s="87"/>
    </row>
    <row r="1803" spans="3:64" x14ac:dyDescent="0.2">
      <c r="C1803" s="10"/>
      <c r="D1803" s="10"/>
      <c r="AA1803" s="87"/>
      <c r="AB1803" s="87"/>
      <c r="AC1803" s="87"/>
      <c r="AD1803" s="87"/>
      <c r="AE1803" s="87"/>
      <c r="AG1803" s="112"/>
      <c r="AN1803" s="87"/>
      <c r="AO1803" s="87"/>
      <c r="AP1803" s="87"/>
      <c r="AQ1803" s="87"/>
      <c r="AR1803" s="87"/>
      <c r="AS1803" s="87"/>
      <c r="AT1803" s="87"/>
      <c r="AU1803" s="87"/>
      <c r="AV1803" s="87"/>
      <c r="AX1803" s="87"/>
    </row>
    <row r="1804" spans="3:64" x14ac:dyDescent="0.2">
      <c r="C1804" s="10"/>
      <c r="D1804" s="10"/>
      <c r="AA1804" s="87"/>
      <c r="AB1804" s="87"/>
      <c r="AC1804" s="87"/>
      <c r="AD1804" s="87"/>
      <c r="AE1804" s="87"/>
      <c r="AG1804" s="112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87"/>
      <c r="BK1804" s="87"/>
      <c r="BL1804" s="87"/>
    </row>
    <row r="1805" spans="3:64" x14ac:dyDescent="0.2">
      <c r="C1805" s="10"/>
      <c r="D1805" s="10"/>
      <c r="AA1805" s="87"/>
      <c r="AB1805" s="87"/>
      <c r="AC1805" s="87"/>
      <c r="AD1805" s="87"/>
      <c r="AE1805" s="87"/>
      <c r="AG1805" s="112"/>
      <c r="AN1805" s="87"/>
      <c r="AO1805" s="87"/>
      <c r="AP1805" s="87"/>
      <c r="AQ1805" s="87"/>
      <c r="AR1805" s="87"/>
      <c r="AS1805" s="87"/>
      <c r="AT1805" s="87"/>
      <c r="AU1805" s="87"/>
    </row>
    <row r="1806" spans="3:64" x14ac:dyDescent="0.2">
      <c r="C1806" s="10"/>
      <c r="D1806" s="10"/>
      <c r="AA1806" s="87"/>
      <c r="AB1806" s="87"/>
      <c r="AC1806" s="87"/>
      <c r="AD1806" s="87"/>
      <c r="AE1806" s="87"/>
      <c r="AG1806" s="112"/>
      <c r="AN1806" s="87"/>
      <c r="AO1806" s="87"/>
      <c r="AP1806" s="87"/>
      <c r="AQ1806" s="87"/>
      <c r="AR1806" s="87"/>
      <c r="AS1806" s="87"/>
      <c r="AT1806" s="87"/>
      <c r="AU1806" s="87"/>
    </row>
    <row r="1807" spans="3:64" x14ac:dyDescent="0.2">
      <c r="C1807" s="10"/>
      <c r="D1807" s="10"/>
      <c r="AA1807" s="87"/>
      <c r="AB1807" s="87"/>
      <c r="AC1807" s="87"/>
      <c r="AD1807" s="87"/>
      <c r="AE1807" s="87"/>
      <c r="AG1807" s="112"/>
      <c r="AN1807" s="87"/>
      <c r="AO1807" s="87"/>
      <c r="AP1807" s="87"/>
      <c r="AQ1807" s="87"/>
      <c r="AR1807" s="87"/>
      <c r="AS1807" s="87"/>
      <c r="AT1807" s="87"/>
      <c r="AU1807" s="87"/>
    </row>
    <row r="1808" spans="3:64" x14ac:dyDescent="0.2">
      <c r="C1808" s="10"/>
      <c r="D1808" s="10"/>
      <c r="AA1808" s="87"/>
      <c r="AB1808" s="87"/>
      <c r="AC1808" s="87"/>
      <c r="AD1808" s="87"/>
      <c r="AE1808" s="87"/>
      <c r="AG1808" s="112"/>
      <c r="AN1808" s="87"/>
      <c r="AO1808" s="87"/>
      <c r="AP1808" s="87"/>
      <c r="AQ1808" s="87"/>
      <c r="AR1808" s="87"/>
      <c r="AS1808" s="87"/>
      <c r="AT1808" s="87"/>
      <c r="AU1808" s="87"/>
    </row>
    <row r="1809" spans="3:64" x14ac:dyDescent="0.2">
      <c r="C1809" s="10"/>
      <c r="D1809" s="10"/>
      <c r="AA1809" s="87"/>
      <c r="AB1809" s="87"/>
      <c r="AC1809" s="87"/>
      <c r="AD1809" s="87"/>
      <c r="AE1809" s="87"/>
      <c r="AG1809" s="112"/>
      <c r="AN1809" s="87"/>
      <c r="AO1809" s="87"/>
      <c r="AP1809" s="87"/>
      <c r="AQ1809" s="87"/>
      <c r="AR1809" s="87"/>
      <c r="AS1809" s="87"/>
      <c r="AT1809" s="87"/>
      <c r="AU1809" s="87"/>
      <c r="AV1809" s="87"/>
      <c r="AX1809" s="87"/>
    </row>
    <row r="1810" spans="3:64" x14ac:dyDescent="0.2">
      <c r="C1810" s="10"/>
      <c r="D1810" s="10"/>
      <c r="AA1810" s="87"/>
      <c r="AB1810" s="87"/>
      <c r="AC1810" s="87"/>
      <c r="AD1810" s="87"/>
      <c r="AE1810" s="87"/>
      <c r="AG1810" s="112"/>
      <c r="AN1810" s="87"/>
      <c r="AO1810" s="87"/>
      <c r="AP1810" s="87"/>
      <c r="AQ1810" s="87"/>
      <c r="AR1810" s="87"/>
      <c r="AS1810" s="87"/>
      <c r="AT1810" s="87"/>
      <c r="AU1810" s="87"/>
    </row>
    <row r="1811" spans="3:64" x14ac:dyDescent="0.2">
      <c r="C1811" s="10"/>
      <c r="D1811" s="10"/>
      <c r="AA1811" s="87"/>
      <c r="AB1811" s="87"/>
      <c r="AC1811" s="87"/>
      <c r="AD1811" s="87"/>
      <c r="AE1811" s="87"/>
      <c r="AG1811" s="112"/>
      <c r="AN1811" s="87"/>
      <c r="AO1811" s="87"/>
      <c r="AP1811" s="87"/>
      <c r="AQ1811" s="87"/>
      <c r="AR1811" s="87"/>
      <c r="AS1811" s="87"/>
      <c r="AT1811" s="87"/>
      <c r="AU1811" s="87"/>
    </row>
    <row r="1812" spans="3:64" x14ac:dyDescent="0.2">
      <c r="C1812" s="10"/>
      <c r="D1812" s="10"/>
      <c r="AA1812" s="87"/>
      <c r="AB1812" s="87"/>
      <c r="AC1812" s="87"/>
      <c r="AD1812" s="87"/>
      <c r="AE1812" s="87"/>
      <c r="AG1812" s="112"/>
      <c r="AN1812" s="87"/>
      <c r="AO1812" s="87"/>
      <c r="AP1812" s="87"/>
      <c r="AQ1812" s="87"/>
      <c r="AR1812" s="87"/>
      <c r="AS1812" s="87"/>
      <c r="AT1812" s="87"/>
      <c r="AU1812" s="87"/>
    </row>
    <row r="1813" spans="3:64" x14ac:dyDescent="0.2">
      <c r="C1813" s="10"/>
      <c r="D1813" s="10"/>
      <c r="AA1813" s="87"/>
      <c r="AB1813" s="87"/>
      <c r="AC1813" s="87"/>
      <c r="AD1813" s="87"/>
      <c r="AE1813" s="87"/>
      <c r="AG1813" s="112"/>
      <c r="AN1813" s="87"/>
      <c r="AO1813" s="87"/>
      <c r="AP1813" s="87"/>
      <c r="AQ1813" s="87"/>
      <c r="AR1813" s="87"/>
      <c r="AS1813" s="87"/>
      <c r="AT1813" s="87"/>
      <c r="AU1813" s="87"/>
    </row>
    <row r="1814" spans="3:64" x14ac:dyDescent="0.2">
      <c r="C1814" s="10"/>
      <c r="D1814" s="10"/>
      <c r="AA1814" s="87"/>
      <c r="AB1814" s="87"/>
      <c r="AC1814" s="87"/>
      <c r="AD1814" s="87"/>
      <c r="AE1814" s="87"/>
      <c r="AG1814" s="112"/>
      <c r="AN1814" s="87"/>
      <c r="AO1814" s="87"/>
      <c r="AP1814" s="87"/>
      <c r="AQ1814" s="87"/>
      <c r="AR1814" s="87"/>
      <c r="AS1814" s="87"/>
      <c r="AT1814" s="87"/>
      <c r="AU1814" s="87"/>
    </row>
    <row r="1815" spans="3:64" x14ac:dyDescent="0.2">
      <c r="C1815" s="10"/>
      <c r="D1815" s="10"/>
      <c r="AA1815" s="87"/>
      <c r="AB1815" s="87"/>
      <c r="AC1815" s="87"/>
      <c r="AD1815" s="87"/>
      <c r="AE1815" s="87"/>
      <c r="AG1815" s="112"/>
      <c r="AN1815" s="87"/>
      <c r="AO1815" s="87"/>
      <c r="AP1815" s="87"/>
      <c r="AQ1815" s="87"/>
      <c r="AR1815" s="87"/>
      <c r="AS1815" s="87"/>
      <c r="AT1815" s="87"/>
      <c r="AU1815" s="87"/>
    </row>
    <row r="1816" spans="3:64" x14ac:dyDescent="0.2">
      <c r="C1816" s="10"/>
      <c r="D1816" s="10"/>
      <c r="AA1816" s="87"/>
      <c r="AB1816" s="87"/>
      <c r="AC1816" s="87"/>
      <c r="AD1816" s="87"/>
      <c r="AE1816" s="87"/>
      <c r="AG1816" s="112"/>
      <c r="AN1816" s="87"/>
      <c r="AO1816" s="87"/>
      <c r="AP1816" s="87"/>
      <c r="AQ1816" s="87"/>
      <c r="AR1816" s="87"/>
      <c r="AS1816" s="87"/>
      <c r="AT1816" s="87"/>
      <c r="AU1816" s="87"/>
      <c r="AV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87"/>
      <c r="BI1816" s="87"/>
      <c r="BJ1816" s="87"/>
      <c r="BK1816" s="87"/>
      <c r="BL1816" s="87"/>
    </row>
    <row r="1817" spans="3:64" x14ac:dyDescent="0.2">
      <c r="C1817" s="10"/>
      <c r="D1817" s="10"/>
      <c r="AA1817" s="87"/>
      <c r="AB1817" s="87"/>
      <c r="AC1817" s="87"/>
      <c r="AD1817" s="87"/>
      <c r="AE1817" s="87"/>
      <c r="AG1817" s="112"/>
      <c r="AN1817" s="87"/>
      <c r="AO1817" s="87"/>
      <c r="AP1817" s="87"/>
      <c r="AQ1817" s="87"/>
      <c r="AR1817" s="87"/>
      <c r="AS1817" s="87"/>
      <c r="AT1817" s="87"/>
      <c r="AU1817" s="87"/>
      <c r="AV1817" s="87"/>
    </row>
    <row r="1818" spans="3:64" x14ac:dyDescent="0.2">
      <c r="C1818" s="10"/>
      <c r="D1818" s="10"/>
      <c r="AA1818" s="87"/>
      <c r="AB1818" s="87"/>
      <c r="AC1818" s="87"/>
      <c r="AD1818" s="87"/>
      <c r="AE1818" s="87"/>
      <c r="AG1818" s="112"/>
      <c r="AN1818" s="87"/>
      <c r="AO1818" s="87"/>
      <c r="AP1818" s="87"/>
      <c r="AQ1818" s="87"/>
      <c r="AR1818" s="87"/>
      <c r="AS1818" s="87"/>
      <c r="AT1818" s="87"/>
      <c r="AU1818" s="87"/>
    </row>
    <row r="1819" spans="3:64" x14ac:dyDescent="0.2">
      <c r="C1819" s="10"/>
      <c r="D1819" s="10"/>
      <c r="AA1819" s="87"/>
      <c r="AB1819" s="87"/>
      <c r="AC1819" s="87"/>
      <c r="AD1819" s="87"/>
      <c r="AE1819" s="87"/>
      <c r="AG1819" s="112"/>
      <c r="AN1819" s="87"/>
      <c r="AO1819" s="87"/>
      <c r="AP1819" s="87"/>
      <c r="AQ1819" s="87"/>
      <c r="AR1819" s="87"/>
      <c r="AS1819" s="87"/>
      <c r="AT1819" s="87"/>
      <c r="AU1819" s="87"/>
      <c r="AV1819" s="87"/>
    </row>
    <row r="1820" spans="3:64" x14ac:dyDescent="0.2">
      <c r="C1820" s="10"/>
      <c r="D1820" s="10"/>
      <c r="AA1820" s="87"/>
      <c r="AB1820" s="87"/>
      <c r="AC1820" s="87"/>
      <c r="AD1820" s="87"/>
      <c r="AE1820" s="87"/>
      <c r="AG1820" s="112"/>
      <c r="AN1820" s="87"/>
      <c r="AO1820" s="87"/>
      <c r="AP1820" s="87"/>
      <c r="AQ1820" s="87"/>
      <c r="AR1820" s="87"/>
      <c r="AS1820" s="87"/>
      <c r="AT1820" s="87"/>
      <c r="AU1820" s="87"/>
    </row>
    <row r="1821" spans="3:64" x14ac:dyDescent="0.2">
      <c r="C1821" s="10"/>
      <c r="D1821" s="10"/>
      <c r="AA1821" s="87"/>
      <c r="AB1821" s="87"/>
      <c r="AC1821" s="87"/>
      <c r="AD1821" s="87"/>
      <c r="AE1821" s="87"/>
      <c r="AG1821" s="112"/>
      <c r="AN1821" s="87"/>
      <c r="AO1821" s="87"/>
      <c r="AP1821" s="87"/>
      <c r="AQ1821" s="87"/>
      <c r="AR1821" s="87"/>
      <c r="AS1821" s="87"/>
      <c r="AT1821" s="87"/>
      <c r="AU1821" s="87"/>
    </row>
    <row r="1822" spans="3:64" x14ac:dyDescent="0.2">
      <c r="C1822" s="10"/>
      <c r="D1822" s="10"/>
      <c r="AA1822" s="87"/>
      <c r="AB1822" s="87"/>
      <c r="AC1822" s="87"/>
      <c r="AD1822" s="87"/>
      <c r="AE1822" s="87"/>
      <c r="AG1822" s="112"/>
      <c r="AN1822" s="87"/>
      <c r="AO1822" s="87"/>
      <c r="AP1822" s="87"/>
      <c r="AQ1822" s="87"/>
      <c r="AR1822" s="87"/>
      <c r="AS1822" s="87"/>
      <c r="AT1822" s="87"/>
      <c r="AU1822" s="87"/>
    </row>
    <row r="1823" spans="3:64" x14ac:dyDescent="0.2">
      <c r="C1823" s="10"/>
      <c r="D1823" s="10"/>
      <c r="AA1823" s="87"/>
      <c r="AB1823" s="87"/>
      <c r="AC1823" s="87"/>
      <c r="AD1823" s="87"/>
      <c r="AE1823" s="87"/>
      <c r="AG1823" s="112"/>
      <c r="AN1823" s="87"/>
      <c r="AO1823" s="87"/>
      <c r="AP1823" s="87"/>
      <c r="AQ1823" s="87"/>
      <c r="AR1823" s="87"/>
      <c r="AS1823" s="87"/>
      <c r="AT1823" s="87"/>
      <c r="AU1823" s="87"/>
    </row>
    <row r="1824" spans="3:64" x14ac:dyDescent="0.2">
      <c r="C1824" s="10"/>
      <c r="D1824" s="10"/>
      <c r="AA1824" s="87"/>
      <c r="AB1824" s="87"/>
      <c r="AC1824" s="87"/>
      <c r="AD1824" s="87"/>
      <c r="AE1824" s="87"/>
      <c r="AG1824" s="112"/>
      <c r="AN1824" s="87"/>
      <c r="AO1824" s="87"/>
      <c r="AP1824" s="87"/>
      <c r="AQ1824" s="87"/>
      <c r="AR1824" s="87"/>
      <c r="AS1824" s="87"/>
      <c r="AT1824" s="87"/>
      <c r="AU1824" s="87"/>
    </row>
    <row r="1825" spans="3:64" x14ac:dyDescent="0.2">
      <c r="C1825" s="10"/>
      <c r="D1825" s="10"/>
      <c r="AA1825" s="87"/>
      <c r="AB1825" s="87"/>
      <c r="AC1825" s="87"/>
      <c r="AD1825" s="87"/>
      <c r="AE1825" s="87"/>
      <c r="AG1825" s="112"/>
      <c r="AN1825" s="87"/>
      <c r="AO1825" s="87"/>
      <c r="AP1825" s="87"/>
      <c r="AQ1825" s="87"/>
      <c r="AR1825" s="87"/>
      <c r="AS1825" s="87"/>
      <c r="AT1825" s="87"/>
      <c r="AU1825" s="87"/>
    </row>
    <row r="1826" spans="3:64" x14ac:dyDescent="0.2">
      <c r="C1826" s="10"/>
      <c r="D1826" s="10"/>
      <c r="AA1826" s="87"/>
      <c r="AB1826" s="87"/>
      <c r="AC1826" s="87"/>
      <c r="AD1826" s="87"/>
      <c r="AE1826" s="87"/>
      <c r="AG1826" s="112"/>
      <c r="AN1826" s="87"/>
      <c r="AO1826" s="87"/>
      <c r="AP1826" s="87"/>
      <c r="AQ1826" s="87"/>
      <c r="AR1826" s="87"/>
      <c r="AS1826" s="87"/>
      <c r="AT1826" s="87"/>
      <c r="AU1826" s="87"/>
    </row>
    <row r="1827" spans="3:64" x14ac:dyDescent="0.2">
      <c r="C1827" s="10"/>
      <c r="D1827" s="10"/>
      <c r="AA1827" s="87"/>
      <c r="AB1827" s="87"/>
      <c r="AC1827" s="87"/>
      <c r="AD1827" s="87"/>
      <c r="AE1827" s="87"/>
      <c r="AG1827" s="112"/>
      <c r="AN1827" s="87"/>
      <c r="AO1827" s="87"/>
      <c r="AP1827" s="87"/>
      <c r="AQ1827" s="87"/>
      <c r="AR1827" s="87"/>
      <c r="AS1827" s="87"/>
      <c r="AT1827" s="87"/>
      <c r="AU1827" s="87"/>
    </row>
    <row r="1828" spans="3:64" x14ac:dyDescent="0.2">
      <c r="C1828" s="10"/>
      <c r="D1828" s="10"/>
      <c r="AA1828" s="87"/>
      <c r="AB1828" s="87"/>
      <c r="AC1828" s="87"/>
      <c r="AD1828" s="87"/>
      <c r="AE1828" s="87"/>
      <c r="AG1828" s="112"/>
      <c r="AN1828" s="87"/>
      <c r="AO1828" s="87"/>
      <c r="AP1828" s="87"/>
      <c r="AQ1828" s="87"/>
      <c r="AR1828" s="87"/>
      <c r="AS1828" s="87"/>
      <c r="AT1828" s="87"/>
      <c r="AU1828" s="87"/>
    </row>
    <row r="1829" spans="3:64" x14ac:dyDescent="0.2">
      <c r="C1829" s="10"/>
      <c r="D1829" s="10"/>
      <c r="AA1829" s="87"/>
      <c r="AB1829" s="87"/>
      <c r="AC1829" s="87"/>
      <c r="AD1829" s="87"/>
      <c r="AE1829" s="87"/>
      <c r="AG1829" s="112"/>
      <c r="AN1829" s="87"/>
      <c r="AO1829" s="87"/>
      <c r="AP1829" s="87"/>
      <c r="AQ1829" s="87"/>
      <c r="AR1829" s="87"/>
      <c r="AS1829" s="87"/>
      <c r="AT1829" s="87"/>
      <c r="AU1829" s="87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87"/>
      <c r="BI1829" s="87"/>
      <c r="BJ1829" s="87"/>
      <c r="BK1829" s="87"/>
      <c r="BL1829" s="87"/>
    </row>
    <row r="1830" spans="3:64" x14ac:dyDescent="0.2">
      <c r="C1830" s="10"/>
      <c r="D1830" s="10"/>
      <c r="AA1830" s="87"/>
      <c r="AB1830" s="87"/>
      <c r="AC1830" s="87"/>
      <c r="AD1830" s="87"/>
      <c r="AE1830" s="87"/>
      <c r="AG1830" s="112"/>
      <c r="AN1830" s="87"/>
      <c r="AO1830" s="87"/>
      <c r="AP1830" s="87"/>
      <c r="AQ1830" s="87"/>
      <c r="AR1830" s="87"/>
      <c r="AS1830" s="87"/>
      <c r="AT1830" s="87"/>
      <c r="AU1830" s="87"/>
    </row>
    <row r="1831" spans="3:64" x14ac:dyDescent="0.2">
      <c r="C1831" s="10"/>
      <c r="D1831" s="10"/>
      <c r="AA1831" s="87"/>
      <c r="AB1831" s="87"/>
      <c r="AC1831" s="87"/>
      <c r="AD1831" s="87"/>
      <c r="AE1831" s="87"/>
      <c r="AG1831" s="112"/>
      <c r="AN1831" s="87"/>
      <c r="AO1831" s="87"/>
      <c r="AP1831" s="87"/>
      <c r="AQ1831" s="87"/>
      <c r="AR1831" s="87"/>
      <c r="AS1831" s="87"/>
      <c r="AT1831" s="87"/>
      <c r="AU1831" s="87"/>
    </row>
    <row r="1832" spans="3:64" x14ac:dyDescent="0.2">
      <c r="C1832" s="10"/>
      <c r="D1832" s="10"/>
      <c r="AA1832" s="87"/>
      <c r="AB1832" s="87"/>
      <c r="AC1832" s="87"/>
      <c r="AD1832" s="87"/>
      <c r="AE1832" s="87"/>
      <c r="AG1832" s="112"/>
      <c r="AN1832" s="87"/>
      <c r="AO1832" s="87"/>
      <c r="AP1832" s="87"/>
      <c r="AQ1832" s="87"/>
      <c r="AR1832" s="87"/>
      <c r="AS1832" s="87"/>
      <c r="AT1832" s="87"/>
      <c r="AU1832" s="87"/>
    </row>
    <row r="1833" spans="3:64" x14ac:dyDescent="0.2">
      <c r="C1833" s="10"/>
      <c r="D1833" s="10"/>
      <c r="AA1833" s="87"/>
      <c r="AB1833" s="87"/>
      <c r="AC1833" s="87"/>
      <c r="AD1833" s="87"/>
      <c r="AE1833" s="87"/>
      <c r="AG1833" s="112"/>
      <c r="AN1833" s="87"/>
      <c r="AO1833" s="87"/>
      <c r="AP1833" s="87"/>
      <c r="AQ1833" s="87"/>
      <c r="AR1833" s="87"/>
      <c r="AS1833" s="87"/>
      <c r="AT1833" s="87"/>
      <c r="AU1833" s="87"/>
    </row>
    <row r="1834" spans="3:64" x14ac:dyDescent="0.2">
      <c r="C1834" s="10"/>
      <c r="D1834" s="10"/>
      <c r="AA1834" s="87"/>
      <c r="AB1834" s="87"/>
      <c r="AC1834" s="87"/>
      <c r="AD1834" s="87"/>
      <c r="AE1834" s="87"/>
      <c r="AG1834" s="112"/>
      <c r="AN1834" s="87"/>
      <c r="AO1834" s="87"/>
      <c r="AP1834" s="87"/>
      <c r="AQ1834" s="87"/>
      <c r="AR1834" s="87"/>
      <c r="AS1834" s="87"/>
      <c r="AT1834" s="87"/>
      <c r="AU1834" s="87"/>
    </row>
    <row r="1835" spans="3:64" x14ac:dyDescent="0.2">
      <c r="C1835" s="10"/>
      <c r="D1835" s="10"/>
      <c r="AA1835" s="87"/>
      <c r="AB1835" s="87"/>
      <c r="AC1835" s="87"/>
      <c r="AD1835" s="87"/>
      <c r="AE1835" s="87"/>
      <c r="AG1835" s="112"/>
      <c r="AN1835" s="87"/>
      <c r="AO1835" s="87"/>
      <c r="AP1835" s="87"/>
      <c r="AQ1835" s="87"/>
      <c r="AR1835" s="87"/>
      <c r="AS1835" s="87"/>
      <c r="AT1835" s="87"/>
      <c r="AU1835" s="87"/>
    </row>
    <row r="1836" spans="3:64" x14ac:dyDescent="0.2">
      <c r="C1836" s="10"/>
      <c r="D1836" s="10"/>
      <c r="AA1836" s="87"/>
      <c r="AB1836" s="87"/>
      <c r="AC1836" s="87"/>
      <c r="AD1836" s="87"/>
      <c r="AE1836" s="87"/>
      <c r="AG1836" s="112"/>
      <c r="AN1836" s="87"/>
      <c r="AO1836" s="87"/>
      <c r="AP1836" s="87"/>
      <c r="AQ1836" s="87"/>
      <c r="AR1836" s="87"/>
      <c r="AS1836" s="87"/>
      <c r="AT1836" s="87"/>
      <c r="AU1836" s="87"/>
    </row>
    <row r="1837" spans="3:64" x14ac:dyDescent="0.2">
      <c r="C1837" s="10"/>
      <c r="D1837" s="10"/>
      <c r="AA1837" s="87"/>
      <c r="AB1837" s="87"/>
      <c r="AC1837" s="87"/>
      <c r="AD1837" s="87"/>
      <c r="AE1837" s="87"/>
      <c r="AG1837" s="112"/>
      <c r="AN1837" s="87"/>
      <c r="AO1837" s="87"/>
      <c r="AP1837" s="87"/>
      <c r="AQ1837" s="87"/>
      <c r="AR1837" s="87"/>
      <c r="AS1837" s="87"/>
      <c r="AT1837" s="87"/>
      <c r="AU1837" s="87"/>
    </row>
    <row r="1838" spans="3:64" x14ac:dyDescent="0.2">
      <c r="C1838" s="10"/>
      <c r="D1838" s="10"/>
      <c r="AA1838" s="87"/>
      <c r="AB1838" s="87"/>
      <c r="AC1838" s="87"/>
      <c r="AD1838" s="87"/>
      <c r="AE1838" s="87"/>
      <c r="AG1838" s="112"/>
      <c r="AN1838" s="87"/>
      <c r="AO1838" s="87"/>
      <c r="AP1838" s="87"/>
      <c r="AQ1838" s="87"/>
      <c r="AR1838" s="87"/>
      <c r="AS1838" s="87"/>
      <c r="AT1838" s="87"/>
      <c r="AU1838" s="87"/>
    </row>
    <row r="1839" spans="3:64" x14ac:dyDescent="0.2">
      <c r="C1839" s="10"/>
      <c r="D1839" s="10"/>
      <c r="AA1839" s="87"/>
      <c r="AB1839" s="87"/>
      <c r="AC1839" s="87"/>
      <c r="AD1839" s="87"/>
      <c r="AE1839" s="87"/>
      <c r="AG1839" s="112"/>
      <c r="AN1839" s="87"/>
      <c r="AO1839" s="87"/>
      <c r="AP1839" s="87"/>
      <c r="AQ1839" s="87"/>
      <c r="AR1839" s="87"/>
      <c r="AS1839" s="87"/>
      <c r="AT1839" s="87"/>
      <c r="AU1839" s="87"/>
    </row>
    <row r="1840" spans="3:64" x14ac:dyDescent="0.2">
      <c r="C1840" s="10"/>
      <c r="D1840" s="10"/>
      <c r="AA1840" s="87"/>
      <c r="AB1840" s="87"/>
      <c r="AC1840" s="87"/>
      <c r="AD1840" s="87"/>
      <c r="AE1840" s="87"/>
      <c r="AG1840" s="112"/>
      <c r="AN1840" s="87"/>
      <c r="AO1840" s="87"/>
      <c r="AP1840" s="87"/>
      <c r="AQ1840" s="87"/>
      <c r="AR1840" s="87"/>
      <c r="AS1840" s="87"/>
      <c r="AT1840" s="87"/>
      <c r="AU1840" s="87"/>
    </row>
    <row r="1841" spans="3:64" x14ac:dyDescent="0.2">
      <c r="C1841" s="10"/>
      <c r="D1841" s="10"/>
      <c r="AA1841" s="87"/>
      <c r="AB1841" s="87"/>
      <c r="AC1841" s="87"/>
      <c r="AD1841" s="87"/>
      <c r="AE1841" s="87"/>
      <c r="AG1841" s="112"/>
      <c r="AN1841" s="87"/>
      <c r="AO1841" s="87"/>
      <c r="AP1841" s="87"/>
      <c r="AQ1841" s="87"/>
      <c r="AR1841" s="87"/>
      <c r="AS1841" s="87"/>
      <c r="AT1841" s="87"/>
      <c r="AU1841" s="87"/>
    </row>
    <row r="1842" spans="3:64" x14ac:dyDescent="0.2">
      <c r="C1842" s="10"/>
      <c r="D1842" s="10"/>
      <c r="AA1842" s="87"/>
      <c r="AB1842" s="87"/>
      <c r="AC1842" s="87"/>
      <c r="AD1842" s="87"/>
      <c r="AE1842" s="87"/>
      <c r="AG1842" s="112"/>
      <c r="AN1842" s="87"/>
      <c r="AO1842" s="87"/>
      <c r="AP1842" s="87"/>
      <c r="AQ1842" s="87"/>
      <c r="AR1842" s="87"/>
      <c r="AS1842" s="87"/>
      <c r="AT1842" s="87"/>
      <c r="AU1842" s="87"/>
    </row>
    <row r="1843" spans="3:64" x14ac:dyDescent="0.2">
      <c r="C1843" s="10"/>
      <c r="D1843" s="10"/>
      <c r="AA1843" s="87"/>
      <c r="AB1843" s="87"/>
      <c r="AC1843" s="87"/>
      <c r="AD1843" s="87"/>
      <c r="AE1843" s="87"/>
      <c r="AG1843" s="112"/>
      <c r="AN1843" s="87"/>
      <c r="AO1843" s="87"/>
      <c r="AP1843" s="87"/>
      <c r="AQ1843" s="87"/>
      <c r="AR1843" s="87"/>
      <c r="AS1843" s="87"/>
      <c r="AT1843" s="87"/>
      <c r="AU1843" s="87"/>
    </row>
    <row r="1844" spans="3:64" x14ac:dyDescent="0.2">
      <c r="C1844" s="10"/>
      <c r="D1844" s="10"/>
      <c r="AA1844" s="87"/>
      <c r="AB1844" s="87"/>
      <c r="AC1844" s="87"/>
      <c r="AD1844" s="87"/>
      <c r="AE1844" s="87"/>
      <c r="AG1844" s="112"/>
      <c r="AN1844" s="87"/>
      <c r="AO1844" s="87"/>
      <c r="AP1844" s="87"/>
      <c r="AQ1844" s="87"/>
      <c r="AR1844" s="87"/>
      <c r="AS1844" s="87"/>
      <c r="AT1844" s="87"/>
      <c r="AU1844" s="87"/>
    </row>
    <row r="1845" spans="3:64" x14ac:dyDescent="0.2">
      <c r="C1845" s="10"/>
      <c r="D1845" s="10"/>
      <c r="AA1845" s="87"/>
      <c r="AB1845" s="87"/>
      <c r="AC1845" s="87"/>
      <c r="AD1845" s="87"/>
      <c r="AE1845" s="87"/>
      <c r="AG1845" s="112"/>
      <c r="AN1845" s="87"/>
      <c r="AO1845" s="87"/>
      <c r="AP1845" s="87"/>
      <c r="AQ1845" s="87"/>
      <c r="AR1845" s="87"/>
      <c r="AS1845" s="87"/>
      <c r="AT1845" s="87"/>
      <c r="AU1845" s="87"/>
    </row>
    <row r="1846" spans="3:64" x14ac:dyDescent="0.2">
      <c r="C1846" s="10"/>
      <c r="D1846" s="10"/>
      <c r="AA1846" s="87"/>
      <c r="AB1846" s="87"/>
      <c r="AC1846" s="87"/>
      <c r="AD1846" s="87"/>
      <c r="AE1846" s="87"/>
      <c r="AG1846" s="112"/>
      <c r="AN1846" s="87"/>
      <c r="AO1846" s="87"/>
      <c r="AP1846" s="87"/>
      <c r="AQ1846" s="87"/>
      <c r="AR1846" s="87"/>
      <c r="AS1846" s="87"/>
      <c r="AT1846" s="87"/>
      <c r="AU1846" s="87"/>
    </row>
    <row r="1847" spans="3:64" x14ac:dyDescent="0.2">
      <c r="C1847" s="10"/>
      <c r="D1847" s="10"/>
      <c r="AA1847" s="87"/>
      <c r="AB1847" s="87"/>
      <c r="AC1847" s="87"/>
      <c r="AD1847" s="87"/>
      <c r="AE1847" s="87"/>
      <c r="AG1847" s="112"/>
      <c r="AN1847" s="87"/>
      <c r="AO1847" s="87"/>
      <c r="AP1847" s="87"/>
      <c r="AQ1847" s="87"/>
      <c r="AR1847" s="87"/>
      <c r="AS1847" s="87"/>
      <c r="AT1847" s="87"/>
      <c r="AU1847" s="87"/>
    </row>
    <row r="1848" spans="3:64" x14ac:dyDescent="0.2">
      <c r="C1848" s="10"/>
      <c r="D1848" s="10"/>
      <c r="AA1848" s="87"/>
      <c r="AB1848" s="87"/>
      <c r="AC1848" s="87"/>
      <c r="AD1848" s="87"/>
      <c r="AE1848" s="87"/>
      <c r="AG1848" s="112"/>
      <c r="AN1848" s="87"/>
      <c r="AO1848" s="87"/>
      <c r="AP1848" s="87"/>
      <c r="AQ1848" s="87"/>
      <c r="AR1848" s="87"/>
      <c r="AS1848" s="87"/>
      <c r="AT1848" s="87"/>
      <c r="AU1848" s="87"/>
      <c r="AV1848" s="87"/>
    </row>
    <row r="1849" spans="3:64" x14ac:dyDescent="0.2">
      <c r="C1849" s="10"/>
      <c r="D1849" s="10"/>
      <c r="AA1849" s="87"/>
      <c r="AB1849" s="87"/>
      <c r="AC1849" s="87"/>
      <c r="AD1849" s="87"/>
      <c r="AE1849" s="87"/>
      <c r="AG1849" s="112"/>
      <c r="AN1849" s="87"/>
      <c r="AO1849" s="87"/>
      <c r="AP1849" s="87"/>
      <c r="AQ1849" s="87"/>
      <c r="AR1849" s="87"/>
      <c r="AS1849" s="87"/>
      <c r="AT1849" s="87"/>
      <c r="AU1849" s="87"/>
    </row>
    <row r="1850" spans="3:64" x14ac:dyDescent="0.2">
      <c r="C1850" s="10"/>
      <c r="D1850" s="10"/>
      <c r="AA1850" s="87"/>
      <c r="AB1850" s="87"/>
      <c r="AC1850" s="87"/>
      <c r="AD1850" s="87"/>
      <c r="AE1850" s="87"/>
      <c r="AG1850" s="112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87"/>
      <c r="BK1850" s="87"/>
      <c r="BL1850" s="87"/>
    </row>
    <row r="1851" spans="3:64" x14ac:dyDescent="0.2">
      <c r="C1851" s="10"/>
      <c r="D1851" s="10"/>
      <c r="AA1851" s="87"/>
      <c r="AB1851" s="87"/>
      <c r="AC1851" s="87"/>
      <c r="AD1851" s="87"/>
      <c r="AE1851" s="87"/>
      <c r="AG1851" s="112"/>
      <c r="AN1851" s="87"/>
      <c r="AO1851" s="87"/>
      <c r="AP1851" s="87"/>
      <c r="AQ1851" s="87"/>
      <c r="AR1851" s="87"/>
      <c r="AS1851" s="87"/>
      <c r="AT1851" s="87"/>
      <c r="AU1851" s="87"/>
      <c r="AV1851" s="87"/>
    </row>
    <row r="1852" spans="3:64" x14ac:dyDescent="0.2">
      <c r="C1852" s="10"/>
      <c r="D1852" s="10"/>
      <c r="AA1852" s="87"/>
      <c r="AB1852" s="87"/>
      <c r="AC1852" s="87"/>
      <c r="AD1852" s="87"/>
      <c r="AE1852" s="87"/>
      <c r="AG1852" s="112"/>
      <c r="AN1852" s="87"/>
      <c r="AO1852" s="87"/>
      <c r="AP1852" s="87"/>
      <c r="AQ1852" s="87"/>
      <c r="AR1852" s="87"/>
      <c r="AS1852" s="87"/>
      <c r="AT1852" s="87"/>
      <c r="AU1852" s="87"/>
    </row>
    <row r="1853" spans="3:64" x14ac:dyDescent="0.2">
      <c r="C1853" s="10"/>
      <c r="D1853" s="10"/>
      <c r="AA1853" s="87"/>
      <c r="AB1853" s="87"/>
      <c r="AC1853" s="87"/>
      <c r="AD1853" s="87"/>
      <c r="AE1853" s="87"/>
      <c r="AG1853" s="112"/>
      <c r="AN1853" s="87"/>
      <c r="AO1853" s="87"/>
      <c r="AP1853" s="87"/>
      <c r="AQ1853" s="87"/>
      <c r="AR1853" s="87"/>
      <c r="AS1853" s="87"/>
      <c r="AT1853" s="87"/>
      <c r="AU1853" s="87"/>
    </row>
    <row r="1854" spans="3:64" x14ac:dyDescent="0.2">
      <c r="C1854" s="10"/>
      <c r="D1854" s="10"/>
      <c r="AA1854" s="87"/>
      <c r="AB1854" s="87"/>
      <c r="AC1854" s="87"/>
      <c r="AD1854" s="87"/>
      <c r="AE1854" s="87"/>
      <c r="AG1854" s="112"/>
      <c r="AN1854" s="87"/>
      <c r="AO1854" s="87"/>
      <c r="AP1854" s="87"/>
      <c r="AQ1854" s="87"/>
      <c r="AR1854" s="87"/>
      <c r="AS1854" s="87"/>
      <c r="AT1854" s="87"/>
      <c r="AU1854" s="87"/>
    </row>
    <row r="1855" spans="3:64" x14ac:dyDescent="0.2">
      <c r="C1855" s="10"/>
      <c r="D1855" s="10"/>
      <c r="AA1855" s="87"/>
      <c r="AB1855" s="87"/>
      <c r="AC1855" s="87"/>
      <c r="AD1855" s="87"/>
      <c r="AE1855" s="87"/>
      <c r="AG1855" s="112"/>
      <c r="AN1855" s="87"/>
      <c r="AO1855" s="87"/>
      <c r="AP1855" s="87"/>
      <c r="AQ1855" s="87"/>
      <c r="AR1855" s="87"/>
      <c r="AS1855" s="87"/>
      <c r="AT1855" s="87"/>
      <c r="AU1855" s="87"/>
    </row>
    <row r="1856" spans="3:64" x14ac:dyDescent="0.2">
      <c r="C1856" s="10"/>
      <c r="D1856" s="10"/>
      <c r="AA1856" s="87"/>
      <c r="AB1856" s="87"/>
      <c r="AC1856" s="87"/>
      <c r="AD1856" s="87"/>
      <c r="AE1856" s="87"/>
      <c r="AG1856" s="112"/>
      <c r="AN1856" s="87"/>
      <c r="AO1856" s="87"/>
      <c r="AP1856" s="87"/>
      <c r="AQ1856" s="87"/>
      <c r="AR1856" s="87"/>
      <c r="AS1856" s="87"/>
      <c r="AT1856" s="87"/>
      <c r="AU1856" s="87"/>
    </row>
    <row r="1857" spans="3:47" x14ac:dyDescent="0.2">
      <c r="C1857" s="10"/>
      <c r="D1857" s="10"/>
      <c r="AA1857" s="87"/>
      <c r="AB1857" s="87"/>
      <c r="AC1857" s="87"/>
      <c r="AD1857" s="87"/>
      <c r="AE1857" s="87"/>
      <c r="AG1857" s="112"/>
      <c r="AN1857" s="87"/>
      <c r="AO1857" s="87"/>
      <c r="AP1857" s="87"/>
      <c r="AQ1857" s="87"/>
      <c r="AR1857" s="87"/>
      <c r="AS1857" s="87"/>
      <c r="AT1857" s="87"/>
      <c r="AU1857" s="87"/>
    </row>
    <row r="1858" spans="3:47" x14ac:dyDescent="0.2">
      <c r="C1858" s="10"/>
      <c r="D1858" s="10"/>
      <c r="AA1858" s="87"/>
      <c r="AB1858" s="87"/>
      <c r="AC1858" s="87"/>
      <c r="AD1858" s="87"/>
      <c r="AE1858" s="87"/>
      <c r="AG1858" s="112"/>
      <c r="AN1858" s="87"/>
      <c r="AO1858" s="87"/>
      <c r="AP1858" s="87"/>
      <c r="AQ1858" s="87"/>
      <c r="AR1858" s="87"/>
      <c r="AS1858" s="87"/>
      <c r="AT1858" s="87"/>
      <c r="AU1858" s="87"/>
    </row>
    <row r="1859" spans="3:47" x14ac:dyDescent="0.2">
      <c r="C1859" s="10"/>
      <c r="D1859" s="10"/>
      <c r="AA1859" s="87"/>
      <c r="AB1859" s="87"/>
      <c r="AC1859" s="87"/>
      <c r="AD1859" s="87"/>
      <c r="AE1859" s="87"/>
      <c r="AG1859" s="112"/>
      <c r="AN1859" s="87"/>
      <c r="AO1859" s="87"/>
      <c r="AP1859" s="87"/>
      <c r="AQ1859" s="87"/>
      <c r="AR1859" s="87"/>
      <c r="AS1859" s="87"/>
      <c r="AT1859" s="87"/>
      <c r="AU1859" s="87"/>
    </row>
    <row r="1860" spans="3:47" x14ac:dyDescent="0.2">
      <c r="C1860" s="10"/>
      <c r="D1860" s="10"/>
      <c r="AA1860" s="87"/>
      <c r="AB1860" s="87"/>
      <c r="AC1860" s="87"/>
      <c r="AD1860" s="87"/>
      <c r="AE1860" s="87"/>
      <c r="AG1860" s="112"/>
      <c r="AN1860" s="87"/>
      <c r="AO1860" s="87"/>
      <c r="AP1860" s="87"/>
      <c r="AQ1860" s="87"/>
      <c r="AR1860" s="87"/>
      <c r="AS1860" s="87"/>
      <c r="AT1860" s="87"/>
      <c r="AU1860" s="87"/>
    </row>
    <row r="1861" spans="3:47" x14ac:dyDescent="0.2">
      <c r="C1861" s="10"/>
      <c r="D1861" s="10"/>
      <c r="AA1861" s="87"/>
      <c r="AB1861" s="87"/>
      <c r="AC1861" s="87"/>
      <c r="AD1861" s="87"/>
      <c r="AE1861" s="87"/>
      <c r="AG1861" s="112"/>
      <c r="AN1861" s="87"/>
      <c r="AO1861" s="87"/>
      <c r="AP1861" s="87"/>
      <c r="AQ1861" s="87"/>
      <c r="AR1861" s="87"/>
      <c r="AS1861" s="87"/>
      <c r="AT1861" s="87"/>
      <c r="AU1861" s="87"/>
    </row>
    <row r="1862" spans="3:47" x14ac:dyDescent="0.2">
      <c r="C1862" s="10"/>
      <c r="D1862" s="10"/>
      <c r="AA1862" s="87"/>
      <c r="AB1862" s="87"/>
      <c r="AC1862" s="87"/>
      <c r="AD1862" s="87"/>
      <c r="AE1862" s="87"/>
      <c r="AG1862" s="112"/>
      <c r="AN1862" s="87"/>
      <c r="AO1862" s="87"/>
      <c r="AP1862" s="87"/>
      <c r="AQ1862" s="87"/>
      <c r="AR1862" s="87"/>
      <c r="AS1862" s="87"/>
      <c r="AT1862" s="87"/>
      <c r="AU1862" s="87"/>
    </row>
    <row r="1863" spans="3:47" x14ac:dyDescent="0.2">
      <c r="C1863" s="10"/>
      <c r="D1863" s="10"/>
      <c r="AA1863" s="87"/>
      <c r="AB1863" s="87"/>
      <c r="AC1863" s="87"/>
      <c r="AD1863" s="87"/>
      <c r="AE1863" s="87"/>
      <c r="AG1863" s="112"/>
      <c r="AN1863" s="87"/>
      <c r="AO1863" s="87"/>
      <c r="AP1863" s="87"/>
      <c r="AQ1863" s="87"/>
      <c r="AR1863" s="87"/>
      <c r="AS1863" s="87"/>
      <c r="AT1863" s="87"/>
      <c r="AU1863" s="87"/>
    </row>
    <row r="1864" spans="3:47" x14ac:dyDescent="0.2">
      <c r="C1864" s="10"/>
      <c r="D1864" s="10"/>
      <c r="AA1864" s="87"/>
      <c r="AB1864" s="87"/>
      <c r="AC1864" s="87"/>
      <c r="AD1864" s="87"/>
      <c r="AE1864" s="87"/>
      <c r="AG1864" s="112"/>
      <c r="AN1864" s="87"/>
      <c r="AO1864" s="87"/>
      <c r="AP1864" s="87"/>
      <c r="AQ1864" s="87"/>
      <c r="AR1864" s="87"/>
      <c r="AS1864" s="87"/>
      <c r="AT1864" s="87"/>
      <c r="AU1864" s="87"/>
    </row>
    <row r="1865" spans="3:47" x14ac:dyDescent="0.2">
      <c r="C1865" s="10"/>
      <c r="D1865" s="10"/>
      <c r="AA1865" s="87"/>
      <c r="AB1865" s="87"/>
      <c r="AC1865" s="87"/>
      <c r="AD1865" s="87"/>
      <c r="AE1865" s="87"/>
      <c r="AG1865" s="112"/>
      <c r="AN1865" s="87"/>
      <c r="AO1865" s="87"/>
      <c r="AP1865" s="87"/>
      <c r="AQ1865" s="87"/>
      <c r="AR1865" s="87"/>
      <c r="AS1865" s="87"/>
      <c r="AT1865" s="87"/>
      <c r="AU1865" s="87"/>
    </row>
    <row r="1866" spans="3:47" x14ac:dyDescent="0.2">
      <c r="C1866" s="10"/>
      <c r="D1866" s="10"/>
      <c r="AA1866" s="87"/>
      <c r="AB1866" s="87"/>
      <c r="AC1866" s="87"/>
      <c r="AD1866" s="87"/>
      <c r="AE1866" s="87"/>
      <c r="AG1866" s="112"/>
      <c r="AN1866" s="87"/>
      <c r="AO1866" s="87"/>
      <c r="AP1866" s="87"/>
      <c r="AQ1866" s="87"/>
      <c r="AR1866" s="87"/>
      <c r="AS1866" s="87"/>
      <c r="AT1866" s="87"/>
      <c r="AU1866" s="87"/>
    </row>
    <row r="1867" spans="3:47" x14ac:dyDescent="0.2">
      <c r="C1867" s="10"/>
      <c r="D1867" s="10"/>
      <c r="AA1867" s="87"/>
      <c r="AB1867" s="87"/>
      <c r="AC1867" s="87"/>
      <c r="AD1867" s="87"/>
      <c r="AE1867" s="87"/>
      <c r="AG1867" s="112"/>
      <c r="AN1867" s="87"/>
      <c r="AO1867" s="87"/>
      <c r="AP1867" s="87"/>
      <c r="AQ1867" s="87"/>
      <c r="AR1867" s="87"/>
      <c r="AS1867" s="87"/>
      <c r="AT1867" s="87"/>
      <c r="AU1867" s="87"/>
    </row>
    <row r="1868" spans="3:47" x14ac:dyDescent="0.2">
      <c r="C1868" s="10"/>
      <c r="D1868" s="10"/>
      <c r="AA1868" s="87"/>
      <c r="AB1868" s="87"/>
      <c r="AC1868" s="87"/>
      <c r="AD1868" s="87"/>
      <c r="AE1868" s="87"/>
      <c r="AG1868" s="112"/>
      <c r="AN1868" s="87"/>
      <c r="AO1868" s="87"/>
      <c r="AP1868" s="87"/>
      <c r="AQ1868" s="87"/>
      <c r="AR1868" s="87"/>
      <c r="AS1868" s="87"/>
      <c r="AT1868" s="87"/>
      <c r="AU1868" s="87"/>
    </row>
    <row r="1869" spans="3:47" x14ac:dyDescent="0.2">
      <c r="C1869" s="10"/>
      <c r="D1869" s="10"/>
      <c r="AA1869" s="87"/>
      <c r="AB1869" s="87"/>
      <c r="AC1869" s="87"/>
      <c r="AD1869" s="87"/>
      <c r="AE1869" s="87"/>
      <c r="AG1869" s="112"/>
      <c r="AN1869" s="87"/>
      <c r="AO1869" s="87"/>
      <c r="AP1869" s="87"/>
      <c r="AQ1869" s="87"/>
      <c r="AR1869" s="87"/>
      <c r="AS1869" s="87"/>
      <c r="AT1869" s="87"/>
      <c r="AU1869" s="87"/>
    </row>
    <row r="1870" spans="3:47" x14ac:dyDescent="0.2">
      <c r="C1870" s="10"/>
      <c r="D1870" s="10"/>
      <c r="AA1870" s="87"/>
      <c r="AB1870" s="87"/>
      <c r="AC1870" s="87"/>
      <c r="AD1870" s="87"/>
      <c r="AE1870" s="87"/>
      <c r="AG1870" s="112"/>
      <c r="AN1870" s="87"/>
      <c r="AO1870" s="87"/>
      <c r="AP1870" s="87"/>
      <c r="AQ1870" s="87"/>
      <c r="AR1870" s="87"/>
      <c r="AS1870" s="87"/>
      <c r="AT1870" s="87"/>
      <c r="AU1870" s="87"/>
    </row>
    <row r="1871" spans="3:47" x14ac:dyDescent="0.2">
      <c r="C1871" s="10"/>
      <c r="D1871" s="10"/>
      <c r="AA1871" s="87"/>
      <c r="AB1871" s="87"/>
      <c r="AC1871" s="87"/>
      <c r="AD1871" s="87"/>
      <c r="AE1871" s="87"/>
      <c r="AG1871" s="112"/>
      <c r="AN1871" s="87"/>
      <c r="AO1871" s="87"/>
      <c r="AP1871" s="87"/>
      <c r="AQ1871" s="87"/>
      <c r="AR1871" s="87"/>
      <c r="AS1871" s="87"/>
      <c r="AT1871" s="87"/>
      <c r="AU1871" s="87"/>
    </row>
    <row r="1872" spans="3:47" x14ac:dyDescent="0.2">
      <c r="C1872" s="10"/>
      <c r="D1872" s="10"/>
      <c r="AA1872" s="87"/>
      <c r="AB1872" s="87"/>
      <c r="AC1872" s="87"/>
      <c r="AD1872" s="87"/>
      <c r="AE1872" s="87"/>
      <c r="AG1872" s="112"/>
      <c r="AN1872" s="87"/>
      <c r="AO1872" s="87"/>
      <c r="AP1872" s="87"/>
      <c r="AQ1872" s="87"/>
      <c r="AR1872" s="87"/>
      <c r="AS1872" s="87"/>
      <c r="AT1872" s="87"/>
      <c r="AU1872" s="87"/>
    </row>
    <row r="1873" spans="3:47" x14ac:dyDescent="0.2">
      <c r="C1873" s="10"/>
      <c r="D1873" s="10"/>
      <c r="AA1873" s="87"/>
      <c r="AB1873" s="87"/>
      <c r="AC1873" s="87"/>
      <c r="AD1873" s="87"/>
      <c r="AE1873" s="87"/>
      <c r="AG1873" s="112"/>
      <c r="AN1873" s="87"/>
      <c r="AO1873" s="87"/>
      <c r="AP1873" s="87"/>
      <c r="AQ1873" s="87"/>
      <c r="AR1873" s="87"/>
      <c r="AS1873" s="87"/>
      <c r="AT1873" s="87"/>
      <c r="AU1873" s="87"/>
    </row>
    <row r="1874" spans="3:47" x14ac:dyDescent="0.2">
      <c r="C1874" s="10"/>
      <c r="D1874" s="10"/>
      <c r="AA1874" s="87"/>
      <c r="AB1874" s="87"/>
      <c r="AC1874" s="87"/>
      <c r="AD1874" s="87"/>
      <c r="AE1874" s="87"/>
      <c r="AG1874" s="112"/>
      <c r="AN1874" s="87"/>
      <c r="AO1874" s="87"/>
      <c r="AP1874" s="87"/>
      <c r="AQ1874" s="87"/>
      <c r="AR1874" s="87"/>
      <c r="AS1874" s="87"/>
      <c r="AT1874" s="87"/>
      <c r="AU1874" s="87"/>
    </row>
    <row r="1875" spans="3:47" x14ac:dyDescent="0.2">
      <c r="C1875" s="10"/>
      <c r="D1875" s="10"/>
      <c r="AA1875" s="87"/>
      <c r="AB1875" s="87"/>
      <c r="AC1875" s="87"/>
      <c r="AD1875" s="87"/>
      <c r="AE1875" s="87"/>
      <c r="AG1875" s="112"/>
      <c r="AN1875" s="87"/>
      <c r="AO1875" s="87"/>
      <c r="AP1875" s="87"/>
      <c r="AQ1875" s="87"/>
      <c r="AR1875" s="87"/>
      <c r="AS1875" s="87"/>
      <c r="AT1875" s="87"/>
      <c r="AU1875" s="87"/>
    </row>
    <row r="1876" spans="3:47" x14ac:dyDescent="0.2">
      <c r="C1876" s="10"/>
      <c r="D1876" s="10"/>
      <c r="AA1876" s="87"/>
      <c r="AB1876" s="87"/>
      <c r="AC1876" s="87"/>
      <c r="AD1876" s="87"/>
      <c r="AE1876" s="87"/>
      <c r="AG1876" s="112"/>
      <c r="AN1876" s="87"/>
      <c r="AO1876" s="87"/>
      <c r="AP1876" s="87"/>
      <c r="AQ1876" s="87"/>
      <c r="AR1876" s="87"/>
      <c r="AS1876" s="87"/>
      <c r="AT1876" s="87"/>
      <c r="AU1876" s="87"/>
    </row>
    <row r="1877" spans="3:47" x14ac:dyDescent="0.2">
      <c r="C1877" s="10"/>
      <c r="D1877" s="10"/>
      <c r="AA1877" s="87"/>
      <c r="AB1877" s="87"/>
      <c r="AC1877" s="87"/>
      <c r="AD1877" s="87"/>
      <c r="AE1877" s="87"/>
      <c r="AG1877" s="112"/>
      <c r="AN1877" s="87"/>
      <c r="AO1877" s="87"/>
      <c r="AP1877" s="87"/>
      <c r="AQ1877" s="87"/>
      <c r="AR1877" s="87"/>
      <c r="AS1877" s="87"/>
      <c r="AT1877" s="87"/>
      <c r="AU1877" s="87"/>
    </row>
    <row r="1878" spans="3:47" x14ac:dyDescent="0.2">
      <c r="C1878" s="10"/>
      <c r="D1878" s="10"/>
      <c r="AA1878" s="87"/>
      <c r="AB1878" s="87"/>
      <c r="AC1878" s="87"/>
      <c r="AD1878" s="87"/>
      <c r="AE1878" s="87"/>
      <c r="AG1878" s="112"/>
      <c r="AN1878" s="87"/>
      <c r="AO1878" s="87"/>
      <c r="AP1878" s="87"/>
      <c r="AQ1878" s="87"/>
      <c r="AR1878" s="87"/>
      <c r="AS1878" s="87"/>
      <c r="AT1878" s="87"/>
      <c r="AU1878" s="87"/>
    </row>
    <row r="1879" spans="3:47" x14ac:dyDescent="0.2">
      <c r="C1879" s="10"/>
      <c r="D1879" s="10"/>
      <c r="AA1879" s="87"/>
      <c r="AB1879" s="87"/>
      <c r="AC1879" s="87"/>
      <c r="AD1879" s="87"/>
      <c r="AE1879" s="87"/>
      <c r="AG1879" s="112"/>
      <c r="AN1879" s="87"/>
      <c r="AO1879" s="87"/>
      <c r="AP1879" s="87"/>
      <c r="AQ1879" s="87"/>
      <c r="AR1879" s="87"/>
      <c r="AS1879" s="87"/>
      <c r="AT1879" s="87"/>
      <c r="AU1879" s="87"/>
    </row>
    <row r="1880" spans="3:47" x14ac:dyDescent="0.2">
      <c r="C1880" s="10"/>
      <c r="D1880" s="10"/>
      <c r="AA1880" s="87"/>
      <c r="AB1880" s="87"/>
      <c r="AC1880" s="87"/>
      <c r="AD1880" s="87"/>
      <c r="AE1880" s="87"/>
      <c r="AG1880" s="112"/>
      <c r="AN1880" s="87"/>
      <c r="AO1880" s="87"/>
      <c r="AP1880" s="87"/>
      <c r="AQ1880" s="87"/>
      <c r="AR1880" s="87"/>
      <c r="AS1880" s="87"/>
      <c r="AT1880" s="87"/>
      <c r="AU1880" s="87"/>
    </row>
    <row r="1881" spans="3:47" x14ac:dyDescent="0.2">
      <c r="C1881" s="10"/>
      <c r="D1881" s="10"/>
      <c r="AA1881" s="87"/>
      <c r="AB1881" s="87"/>
      <c r="AC1881" s="87"/>
      <c r="AD1881" s="87"/>
      <c r="AE1881" s="87"/>
      <c r="AG1881" s="112"/>
      <c r="AN1881" s="87"/>
      <c r="AO1881" s="87"/>
      <c r="AP1881" s="87"/>
      <c r="AQ1881" s="87"/>
      <c r="AR1881" s="87"/>
      <c r="AS1881" s="87"/>
      <c r="AT1881" s="87"/>
      <c r="AU1881" s="87"/>
    </row>
    <row r="1882" spans="3:47" x14ac:dyDescent="0.2">
      <c r="C1882" s="10"/>
      <c r="D1882" s="10"/>
      <c r="AA1882" s="87"/>
      <c r="AB1882" s="87"/>
      <c r="AC1882" s="87"/>
      <c r="AD1882" s="87"/>
      <c r="AE1882" s="87"/>
      <c r="AG1882" s="112"/>
      <c r="AN1882" s="87"/>
      <c r="AO1882" s="87"/>
      <c r="AP1882" s="87"/>
      <c r="AQ1882" s="87"/>
      <c r="AR1882" s="87"/>
      <c r="AS1882" s="87"/>
      <c r="AT1882" s="87"/>
      <c r="AU1882" s="87"/>
    </row>
    <row r="1883" spans="3:47" x14ac:dyDescent="0.2">
      <c r="C1883" s="10"/>
      <c r="D1883" s="10"/>
      <c r="AA1883" s="87"/>
      <c r="AB1883" s="87"/>
      <c r="AC1883" s="87"/>
      <c r="AD1883" s="87"/>
      <c r="AE1883" s="87"/>
      <c r="AG1883" s="112"/>
      <c r="AN1883" s="87"/>
      <c r="AO1883" s="87"/>
      <c r="AP1883" s="87"/>
      <c r="AQ1883" s="87"/>
      <c r="AR1883" s="87"/>
      <c r="AS1883" s="87"/>
      <c r="AT1883" s="87"/>
      <c r="AU1883" s="87"/>
    </row>
    <row r="1884" spans="3:47" x14ac:dyDescent="0.2">
      <c r="C1884" s="10"/>
      <c r="D1884" s="10"/>
      <c r="AA1884" s="87"/>
      <c r="AB1884" s="87"/>
      <c r="AC1884" s="87"/>
      <c r="AD1884" s="87"/>
      <c r="AE1884" s="87"/>
      <c r="AG1884" s="112"/>
      <c r="AN1884" s="87"/>
      <c r="AO1884" s="87"/>
      <c r="AP1884" s="87"/>
      <c r="AQ1884" s="87"/>
      <c r="AR1884" s="87"/>
      <c r="AS1884" s="87"/>
      <c r="AT1884" s="87"/>
      <c r="AU1884" s="87"/>
    </row>
    <row r="1885" spans="3:47" x14ac:dyDescent="0.2">
      <c r="C1885" s="10"/>
      <c r="D1885" s="10"/>
      <c r="AA1885" s="87"/>
      <c r="AB1885" s="87"/>
      <c r="AC1885" s="87"/>
      <c r="AD1885" s="87"/>
      <c r="AE1885" s="87"/>
      <c r="AG1885" s="112"/>
      <c r="AN1885" s="87"/>
      <c r="AO1885" s="87"/>
      <c r="AP1885" s="87"/>
      <c r="AQ1885" s="87"/>
      <c r="AR1885" s="87"/>
      <c r="AS1885" s="87"/>
      <c r="AT1885" s="87"/>
      <c r="AU1885" s="87"/>
    </row>
    <row r="1886" spans="3:47" x14ac:dyDescent="0.2">
      <c r="C1886" s="10"/>
      <c r="D1886" s="10"/>
      <c r="AA1886" s="87"/>
      <c r="AB1886" s="87"/>
      <c r="AC1886" s="87"/>
      <c r="AD1886" s="87"/>
      <c r="AE1886" s="87"/>
      <c r="AG1886" s="112"/>
      <c r="AN1886" s="87"/>
      <c r="AO1886" s="87"/>
      <c r="AP1886" s="87"/>
      <c r="AQ1886" s="87"/>
      <c r="AR1886" s="87"/>
      <c r="AS1886" s="87"/>
      <c r="AT1886" s="87"/>
      <c r="AU1886" s="87"/>
    </row>
    <row r="1887" spans="3:47" x14ac:dyDescent="0.2">
      <c r="C1887" s="10"/>
      <c r="D1887" s="10"/>
      <c r="AA1887" s="87"/>
      <c r="AB1887" s="87"/>
      <c r="AC1887" s="87"/>
      <c r="AD1887" s="87"/>
      <c r="AE1887" s="87"/>
      <c r="AG1887" s="112"/>
      <c r="AN1887" s="87"/>
      <c r="AO1887" s="87"/>
      <c r="AP1887" s="87"/>
      <c r="AQ1887" s="87"/>
      <c r="AR1887" s="87"/>
      <c r="AS1887" s="87"/>
      <c r="AT1887" s="87"/>
      <c r="AU1887" s="87"/>
    </row>
    <row r="1888" spans="3:47" x14ac:dyDescent="0.2">
      <c r="C1888" s="10"/>
      <c r="D1888" s="10"/>
      <c r="AA1888" s="87"/>
      <c r="AB1888" s="87"/>
      <c r="AC1888" s="87"/>
      <c r="AD1888" s="87"/>
      <c r="AE1888" s="87"/>
      <c r="AG1888" s="112"/>
      <c r="AN1888" s="87"/>
      <c r="AO1888" s="87"/>
      <c r="AP1888" s="87"/>
      <c r="AQ1888" s="87"/>
      <c r="AR1888" s="87"/>
      <c r="AS1888" s="87"/>
      <c r="AT1888" s="87"/>
      <c r="AU1888" s="87"/>
    </row>
    <row r="1889" spans="3:47" x14ac:dyDescent="0.2">
      <c r="C1889" s="10"/>
      <c r="D1889" s="10"/>
      <c r="AA1889" s="87"/>
      <c r="AB1889" s="87"/>
      <c r="AC1889" s="87"/>
      <c r="AD1889" s="87"/>
      <c r="AE1889" s="87"/>
      <c r="AG1889" s="112"/>
      <c r="AN1889" s="87"/>
      <c r="AO1889" s="87"/>
      <c r="AP1889" s="87"/>
      <c r="AQ1889" s="87"/>
      <c r="AR1889" s="87"/>
      <c r="AS1889" s="87"/>
      <c r="AT1889" s="87"/>
      <c r="AU1889" s="87"/>
    </row>
    <row r="1890" spans="3:47" x14ac:dyDescent="0.2">
      <c r="C1890" s="10"/>
      <c r="D1890" s="10"/>
      <c r="AA1890" s="87"/>
      <c r="AB1890" s="87"/>
      <c r="AC1890" s="87"/>
      <c r="AD1890" s="87"/>
      <c r="AE1890" s="87"/>
      <c r="AG1890" s="112"/>
      <c r="AN1890" s="87"/>
      <c r="AO1890" s="87"/>
      <c r="AP1890" s="87"/>
      <c r="AQ1890" s="87"/>
      <c r="AR1890" s="87"/>
      <c r="AS1890" s="87"/>
      <c r="AT1890" s="87"/>
      <c r="AU1890" s="87"/>
    </row>
    <row r="1891" spans="3:47" x14ac:dyDescent="0.2">
      <c r="C1891" s="10"/>
      <c r="D1891" s="10"/>
      <c r="AA1891" s="87"/>
      <c r="AB1891" s="87"/>
      <c r="AC1891" s="87"/>
      <c r="AD1891" s="87"/>
      <c r="AE1891" s="87"/>
      <c r="AG1891" s="112"/>
      <c r="AN1891" s="87"/>
      <c r="AO1891" s="87"/>
      <c r="AP1891" s="87"/>
      <c r="AQ1891" s="87"/>
      <c r="AR1891" s="87"/>
      <c r="AS1891" s="87"/>
      <c r="AT1891" s="87"/>
      <c r="AU1891" s="87"/>
    </row>
    <row r="1892" spans="3:47" x14ac:dyDescent="0.2">
      <c r="C1892" s="10"/>
      <c r="D1892" s="10"/>
      <c r="AA1892" s="87"/>
      <c r="AB1892" s="87"/>
      <c r="AC1892" s="87"/>
      <c r="AD1892" s="87"/>
      <c r="AE1892" s="87"/>
      <c r="AG1892" s="112"/>
      <c r="AN1892" s="87"/>
      <c r="AO1892" s="87"/>
      <c r="AP1892" s="87"/>
      <c r="AQ1892" s="87"/>
      <c r="AR1892" s="87"/>
      <c r="AS1892" s="87"/>
      <c r="AT1892" s="87"/>
      <c r="AU1892" s="87"/>
    </row>
    <row r="1893" spans="3:47" x14ac:dyDescent="0.2">
      <c r="C1893" s="10"/>
      <c r="D1893" s="10"/>
      <c r="AA1893" s="87"/>
      <c r="AB1893" s="87"/>
      <c r="AC1893" s="87"/>
      <c r="AD1893" s="87"/>
      <c r="AE1893" s="87"/>
      <c r="AG1893" s="112"/>
      <c r="AN1893" s="87"/>
      <c r="AO1893" s="87"/>
      <c r="AP1893" s="87"/>
      <c r="AQ1893" s="87"/>
      <c r="AR1893" s="87"/>
      <c r="AS1893" s="87"/>
      <c r="AT1893" s="87"/>
      <c r="AU1893" s="87"/>
    </row>
    <row r="1894" spans="3:47" x14ac:dyDescent="0.2">
      <c r="C1894" s="10"/>
      <c r="D1894" s="10"/>
      <c r="AA1894" s="87"/>
      <c r="AB1894" s="87"/>
      <c r="AC1894" s="87"/>
      <c r="AD1894" s="87"/>
      <c r="AE1894" s="87"/>
      <c r="AG1894" s="112"/>
      <c r="AN1894" s="87"/>
      <c r="AO1894" s="87"/>
      <c r="AP1894" s="87"/>
      <c r="AQ1894" s="87"/>
      <c r="AR1894" s="87"/>
      <c r="AS1894" s="87"/>
      <c r="AT1894" s="87"/>
      <c r="AU1894" s="87"/>
    </row>
    <row r="1895" spans="3:47" x14ac:dyDescent="0.2">
      <c r="C1895" s="10"/>
      <c r="D1895" s="10"/>
      <c r="AA1895" s="87"/>
      <c r="AB1895" s="87"/>
      <c r="AC1895" s="87"/>
      <c r="AD1895" s="87"/>
      <c r="AE1895" s="87"/>
      <c r="AG1895" s="112"/>
      <c r="AN1895" s="87"/>
      <c r="AO1895" s="87"/>
      <c r="AP1895" s="87"/>
      <c r="AQ1895" s="87"/>
      <c r="AR1895" s="87"/>
      <c r="AS1895" s="87"/>
      <c r="AT1895" s="87"/>
      <c r="AU1895" s="87"/>
    </row>
    <row r="1896" spans="3:47" x14ac:dyDescent="0.2">
      <c r="C1896" s="10"/>
      <c r="D1896" s="10"/>
      <c r="AA1896" s="87"/>
      <c r="AB1896" s="87"/>
      <c r="AC1896" s="87"/>
      <c r="AD1896" s="87"/>
      <c r="AE1896" s="87"/>
      <c r="AG1896" s="112"/>
      <c r="AN1896" s="87"/>
      <c r="AO1896" s="87"/>
      <c r="AP1896" s="87"/>
      <c r="AQ1896" s="87"/>
      <c r="AR1896" s="87"/>
      <c r="AS1896" s="87"/>
      <c r="AT1896" s="87"/>
      <c r="AU1896" s="87"/>
    </row>
    <row r="1897" spans="3:47" x14ac:dyDescent="0.2">
      <c r="C1897" s="10"/>
      <c r="D1897" s="10"/>
      <c r="AA1897" s="87"/>
      <c r="AB1897" s="87"/>
      <c r="AC1897" s="87"/>
      <c r="AD1897" s="87"/>
      <c r="AE1897" s="87"/>
      <c r="AG1897" s="112"/>
      <c r="AN1897" s="87"/>
      <c r="AO1897" s="87"/>
      <c r="AP1897" s="87"/>
      <c r="AQ1897" s="87"/>
      <c r="AR1897" s="87"/>
      <c r="AS1897" s="87"/>
      <c r="AT1897" s="87"/>
      <c r="AU1897" s="87"/>
    </row>
    <row r="1898" spans="3:47" x14ac:dyDescent="0.2">
      <c r="C1898" s="10"/>
      <c r="D1898" s="10"/>
      <c r="AA1898" s="87"/>
      <c r="AB1898" s="87"/>
      <c r="AC1898" s="87"/>
      <c r="AD1898" s="87"/>
      <c r="AE1898" s="87"/>
      <c r="AG1898" s="112"/>
      <c r="AN1898" s="87"/>
      <c r="AO1898" s="87"/>
      <c r="AP1898" s="87"/>
      <c r="AQ1898" s="87"/>
      <c r="AR1898" s="87"/>
      <c r="AS1898" s="87"/>
      <c r="AT1898" s="87"/>
      <c r="AU1898" s="87"/>
    </row>
    <row r="1899" spans="3:47" x14ac:dyDescent="0.2">
      <c r="C1899" s="10"/>
      <c r="D1899" s="10"/>
      <c r="AA1899" s="87"/>
      <c r="AB1899" s="87"/>
      <c r="AC1899" s="87"/>
      <c r="AD1899" s="87"/>
      <c r="AE1899" s="87"/>
      <c r="AG1899" s="112"/>
      <c r="AN1899" s="87"/>
      <c r="AO1899" s="87"/>
      <c r="AP1899" s="87"/>
      <c r="AQ1899" s="87"/>
      <c r="AR1899" s="87"/>
      <c r="AS1899" s="87"/>
      <c r="AT1899" s="87"/>
      <c r="AU1899" s="87"/>
    </row>
    <row r="1900" spans="3:47" x14ac:dyDescent="0.2">
      <c r="C1900" s="10"/>
      <c r="D1900" s="10"/>
      <c r="AA1900" s="87"/>
      <c r="AB1900" s="87"/>
      <c r="AC1900" s="87"/>
      <c r="AD1900" s="87"/>
      <c r="AE1900" s="87"/>
      <c r="AG1900" s="112"/>
      <c r="AN1900" s="87"/>
      <c r="AO1900" s="87"/>
      <c r="AP1900" s="87"/>
      <c r="AQ1900" s="87"/>
      <c r="AR1900" s="87"/>
      <c r="AS1900" s="87"/>
      <c r="AT1900" s="87"/>
      <c r="AU1900" s="87"/>
    </row>
    <row r="1901" spans="3:47" x14ac:dyDescent="0.2">
      <c r="C1901" s="10"/>
      <c r="D1901" s="10"/>
      <c r="AA1901" s="87"/>
      <c r="AB1901" s="87"/>
      <c r="AC1901" s="87"/>
      <c r="AD1901" s="87"/>
      <c r="AE1901" s="87"/>
      <c r="AG1901" s="112"/>
      <c r="AN1901" s="87"/>
      <c r="AO1901" s="87"/>
      <c r="AP1901" s="87"/>
      <c r="AQ1901" s="87"/>
      <c r="AR1901" s="87"/>
      <c r="AS1901" s="87"/>
      <c r="AT1901" s="87"/>
      <c r="AU1901" s="87"/>
    </row>
    <row r="1902" spans="3:47" x14ac:dyDescent="0.2">
      <c r="C1902" s="10"/>
      <c r="D1902" s="10"/>
      <c r="AA1902" s="87"/>
      <c r="AB1902" s="87"/>
      <c r="AC1902" s="87"/>
      <c r="AD1902" s="87"/>
      <c r="AE1902" s="87"/>
      <c r="AG1902" s="112"/>
      <c r="AN1902" s="87"/>
      <c r="AO1902" s="87"/>
      <c r="AP1902" s="87"/>
      <c r="AQ1902" s="87"/>
      <c r="AR1902" s="87"/>
      <c r="AS1902" s="87"/>
      <c r="AT1902" s="87"/>
      <c r="AU1902" s="87"/>
    </row>
    <row r="1903" spans="3:47" x14ac:dyDescent="0.2">
      <c r="C1903" s="10"/>
      <c r="D1903" s="10"/>
      <c r="AA1903" s="87"/>
      <c r="AB1903" s="87"/>
      <c r="AC1903" s="87"/>
      <c r="AD1903" s="87"/>
      <c r="AE1903" s="87"/>
      <c r="AG1903" s="112"/>
      <c r="AN1903" s="87"/>
      <c r="AO1903" s="87"/>
      <c r="AP1903" s="87"/>
      <c r="AQ1903" s="87"/>
      <c r="AR1903" s="87"/>
      <c r="AS1903" s="87"/>
      <c r="AT1903" s="87"/>
      <c r="AU1903" s="87"/>
    </row>
    <row r="1904" spans="3:47" x14ac:dyDescent="0.2">
      <c r="C1904" s="10"/>
      <c r="D1904" s="10"/>
      <c r="AA1904" s="87"/>
      <c r="AB1904" s="87"/>
      <c r="AC1904" s="87"/>
      <c r="AD1904" s="87"/>
      <c r="AE1904" s="87"/>
      <c r="AG1904" s="112"/>
      <c r="AN1904" s="87"/>
      <c r="AO1904" s="87"/>
      <c r="AP1904" s="87"/>
      <c r="AQ1904" s="87"/>
      <c r="AR1904" s="87"/>
      <c r="AS1904" s="87"/>
      <c r="AT1904" s="87"/>
      <c r="AU1904" s="87"/>
    </row>
    <row r="1905" spans="3:48" x14ac:dyDescent="0.2">
      <c r="C1905" s="10"/>
      <c r="D1905" s="10"/>
      <c r="AA1905" s="87"/>
      <c r="AB1905" s="87"/>
      <c r="AC1905" s="87"/>
      <c r="AD1905" s="87"/>
      <c r="AE1905" s="87"/>
      <c r="AG1905" s="112"/>
      <c r="AN1905" s="87"/>
      <c r="AO1905" s="87"/>
      <c r="AP1905" s="87"/>
      <c r="AQ1905" s="87"/>
      <c r="AR1905" s="87"/>
      <c r="AS1905" s="87"/>
      <c r="AT1905" s="87"/>
      <c r="AU1905" s="87"/>
    </row>
    <row r="1906" spans="3:48" x14ac:dyDescent="0.2">
      <c r="C1906" s="10"/>
      <c r="D1906" s="10"/>
      <c r="AA1906" s="87"/>
      <c r="AB1906" s="87"/>
      <c r="AC1906" s="87"/>
      <c r="AD1906" s="87"/>
      <c r="AE1906" s="87"/>
      <c r="AG1906" s="112"/>
      <c r="AN1906" s="87"/>
      <c r="AO1906" s="87"/>
      <c r="AP1906" s="87"/>
      <c r="AQ1906" s="87"/>
      <c r="AR1906" s="87"/>
      <c r="AS1906" s="87"/>
      <c r="AT1906" s="87"/>
      <c r="AU1906" s="87"/>
    </row>
    <row r="1907" spans="3:48" x14ac:dyDescent="0.2">
      <c r="C1907" s="10"/>
      <c r="D1907" s="10"/>
      <c r="AA1907" s="87"/>
      <c r="AB1907" s="87"/>
      <c r="AC1907" s="87"/>
      <c r="AD1907" s="87"/>
      <c r="AE1907" s="87"/>
      <c r="AG1907" s="112"/>
      <c r="AN1907" s="87"/>
      <c r="AO1907" s="87"/>
      <c r="AP1907" s="87"/>
      <c r="AQ1907" s="87"/>
      <c r="AR1907" s="87"/>
      <c r="AS1907" s="87"/>
      <c r="AT1907" s="87"/>
      <c r="AU1907" s="87"/>
    </row>
    <row r="1908" spans="3:48" x14ac:dyDescent="0.2">
      <c r="C1908" s="10"/>
      <c r="D1908" s="10"/>
      <c r="AA1908" s="87"/>
      <c r="AB1908" s="87"/>
      <c r="AC1908" s="87"/>
      <c r="AD1908" s="87"/>
      <c r="AE1908" s="87"/>
      <c r="AG1908" s="112"/>
      <c r="AN1908" s="87"/>
      <c r="AO1908" s="87"/>
      <c r="AP1908" s="87"/>
      <c r="AQ1908" s="87"/>
      <c r="AR1908" s="87"/>
      <c r="AS1908" s="87"/>
      <c r="AT1908" s="87"/>
      <c r="AU1908" s="87"/>
    </row>
    <row r="1909" spans="3:48" x14ac:dyDescent="0.2">
      <c r="C1909" s="10"/>
      <c r="D1909" s="10"/>
      <c r="AA1909" s="87"/>
      <c r="AB1909" s="87"/>
      <c r="AC1909" s="87"/>
      <c r="AD1909" s="87"/>
      <c r="AE1909" s="87"/>
      <c r="AG1909" s="112"/>
      <c r="AN1909" s="87"/>
      <c r="AO1909" s="87"/>
      <c r="AP1909" s="87"/>
      <c r="AQ1909" s="87"/>
      <c r="AR1909" s="87"/>
      <c r="AS1909" s="87"/>
      <c r="AT1909" s="87"/>
      <c r="AU1909" s="87"/>
    </row>
    <row r="1910" spans="3:48" x14ac:dyDescent="0.2">
      <c r="C1910" s="10"/>
      <c r="D1910" s="10"/>
      <c r="AA1910" s="87"/>
      <c r="AB1910" s="87"/>
      <c r="AC1910" s="87"/>
      <c r="AD1910" s="87"/>
      <c r="AE1910" s="87"/>
      <c r="AG1910" s="112"/>
      <c r="AN1910" s="87"/>
      <c r="AO1910" s="87"/>
      <c r="AP1910" s="87"/>
      <c r="AQ1910" s="87"/>
      <c r="AR1910" s="87"/>
      <c r="AS1910" s="87"/>
      <c r="AT1910" s="87"/>
      <c r="AU1910" s="87"/>
    </row>
    <row r="1911" spans="3:48" x14ac:dyDescent="0.2">
      <c r="C1911" s="10"/>
      <c r="D1911" s="10"/>
      <c r="AA1911" s="87"/>
      <c r="AB1911" s="87"/>
      <c r="AC1911" s="87"/>
      <c r="AD1911" s="87"/>
      <c r="AE1911" s="87"/>
      <c r="AG1911" s="112"/>
      <c r="AN1911" s="87"/>
      <c r="AO1911" s="87"/>
      <c r="AP1911" s="87"/>
      <c r="AQ1911" s="87"/>
      <c r="AR1911" s="87"/>
      <c r="AS1911" s="87"/>
      <c r="AT1911" s="87"/>
      <c r="AU1911" s="87"/>
    </row>
    <row r="1912" spans="3:48" x14ac:dyDescent="0.2">
      <c r="C1912" s="10"/>
      <c r="D1912" s="10"/>
      <c r="AA1912" s="87"/>
      <c r="AB1912" s="87"/>
      <c r="AC1912" s="87"/>
      <c r="AD1912" s="87"/>
      <c r="AE1912" s="87"/>
      <c r="AG1912" s="112"/>
      <c r="AN1912" s="87"/>
      <c r="AO1912" s="87"/>
      <c r="AP1912" s="87"/>
      <c r="AQ1912" s="87"/>
      <c r="AR1912" s="87"/>
      <c r="AS1912" s="87"/>
      <c r="AT1912" s="87"/>
      <c r="AU1912" s="87"/>
    </row>
    <row r="1913" spans="3:48" x14ac:dyDescent="0.2">
      <c r="C1913" s="10"/>
      <c r="D1913" s="10"/>
      <c r="AA1913" s="87"/>
      <c r="AB1913" s="87"/>
      <c r="AC1913" s="87"/>
      <c r="AD1913" s="87"/>
      <c r="AE1913" s="87"/>
      <c r="AG1913" s="112"/>
      <c r="AN1913" s="87"/>
      <c r="AO1913" s="87"/>
      <c r="AP1913" s="87"/>
      <c r="AQ1913" s="87"/>
      <c r="AR1913" s="87"/>
      <c r="AS1913" s="87"/>
      <c r="AT1913" s="87"/>
      <c r="AU1913" s="87"/>
    </row>
    <row r="1914" spans="3:48" x14ac:dyDescent="0.2">
      <c r="C1914" s="10"/>
      <c r="D1914" s="10"/>
      <c r="AA1914" s="87"/>
      <c r="AB1914" s="87"/>
      <c r="AC1914" s="87"/>
      <c r="AD1914" s="87"/>
      <c r="AE1914" s="87"/>
      <c r="AG1914" s="112"/>
      <c r="AN1914" s="87"/>
      <c r="AO1914" s="87"/>
      <c r="AP1914" s="87"/>
      <c r="AQ1914" s="87"/>
      <c r="AR1914" s="87"/>
      <c r="AS1914" s="87"/>
      <c r="AT1914" s="87"/>
      <c r="AU1914" s="87"/>
      <c r="AV1914" s="87"/>
    </row>
    <row r="1915" spans="3:48" x14ac:dyDescent="0.2">
      <c r="C1915" s="10"/>
      <c r="D1915" s="10"/>
      <c r="AA1915" s="87"/>
      <c r="AB1915" s="87"/>
      <c r="AC1915" s="87"/>
      <c r="AD1915" s="87"/>
      <c r="AE1915" s="87"/>
      <c r="AG1915" s="112"/>
      <c r="AN1915" s="87"/>
      <c r="AO1915" s="87"/>
      <c r="AP1915" s="87"/>
      <c r="AQ1915" s="87"/>
      <c r="AR1915" s="87"/>
      <c r="AS1915" s="87"/>
      <c r="AT1915" s="87"/>
      <c r="AU1915" s="87"/>
    </row>
    <row r="1916" spans="3:48" x14ac:dyDescent="0.2">
      <c r="C1916" s="10"/>
      <c r="D1916" s="10"/>
      <c r="AA1916" s="87"/>
      <c r="AB1916" s="87"/>
      <c r="AC1916" s="87"/>
      <c r="AD1916" s="87"/>
      <c r="AE1916" s="87"/>
      <c r="AG1916" s="112"/>
      <c r="AN1916" s="87"/>
      <c r="AO1916" s="87"/>
      <c r="AP1916" s="87"/>
      <c r="AQ1916" s="87"/>
      <c r="AR1916" s="87"/>
      <c r="AS1916" s="87"/>
      <c r="AT1916" s="87"/>
      <c r="AU1916" s="87"/>
    </row>
    <row r="1917" spans="3:48" x14ac:dyDescent="0.2">
      <c r="C1917" s="10"/>
      <c r="D1917" s="10"/>
      <c r="AA1917" s="87"/>
      <c r="AB1917" s="87"/>
      <c r="AC1917" s="87"/>
      <c r="AD1917" s="87"/>
      <c r="AE1917" s="87"/>
      <c r="AG1917" s="112"/>
      <c r="AN1917" s="87"/>
      <c r="AO1917" s="87"/>
      <c r="AP1917" s="87"/>
      <c r="AQ1917" s="87"/>
      <c r="AR1917" s="87"/>
      <c r="AS1917" s="87"/>
      <c r="AT1917" s="87"/>
      <c r="AU1917" s="87"/>
    </row>
    <row r="1918" spans="3:48" x14ac:dyDescent="0.2">
      <c r="C1918" s="10"/>
      <c r="D1918" s="10"/>
      <c r="AA1918" s="87"/>
      <c r="AB1918" s="87"/>
      <c r="AC1918" s="87"/>
      <c r="AD1918" s="87"/>
      <c r="AE1918" s="87"/>
      <c r="AG1918" s="112"/>
      <c r="AN1918" s="87"/>
      <c r="AO1918" s="87"/>
      <c r="AP1918" s="87"/>
      <c r="AQ1918" s="87"/>
      <c r="AR1918" s="87"/>
      <c r="AS1918" s="87"/>
      <c r="AT1918" s="87"/>
      <c r="AU1918" s="87"/>
      <c r="AV1918" s="87"/>
    </row>
    <row r="1919" spans="3:48" x14ac:dyDescent="0.2">
      <c r="C1919" s="10"/>
      <c r="D1919" s="10"/>
      <c r="AA1919" s="87"/>
      <c r="AB1919" s="87"/>
      <c r="AC1919" s="87"/>
      <c r="AD1919" s="87"/>
      <c r="AE1919" s="87"/>
      <c r="AG1919" s="112"/>
      <c r="AN1919" s="87"/>
      <c r="AO1919" s="87"/>
      <c r="AP1919" s="87"/>
      <c r="AQ1919" s="87"/>
      <c r="AR1919" s="87"/>
      <c r="AS1919" s="87"/>
      <c r="AT1919" s="87"/>
      <c r="AU1919" s="87"/>
    </row>
    <row r="1920" spans="3:48" x14ac:dyDescent="0.2">
      <c r="C1920" s="10"/>
      <c r="D1920" s="10"/>
      <c r="AA1920" s="87"/>
      <c r="AB1920" s="87"/>
      <c r="AC1920" s="87"/>
      <c r="AD1920" s="87"/>
      <c r="AE1920" s="87"/>
      <c r="AG1920" s="112"/>
      <c r="AN1920" s="87"/>
      <c r="AO1920" s="87"/>
      <c r="AP1920" s="87"/>
      <c r="AQ1920" s="87"/>
      <c r="AR1920" s="87"/>
      <c r="AS1920" s="87"/>
      <c r="AT1920" s="87"/>
      <c r="AU1920" s="87"/>
    </row>
    <row r="1921" spans="3:48" x14ac:dyDescent="0.2">
      <c r="C1921" s="10"/>
      <c r="D1921" s="10"/>
      <c r="AA1921" s="87"/>
      <c r="AB1921" s="87"/>
      <c r="AC1921" s="87"/>
      <c r="AD1921" s="87"/>
      <c r="AE1921" s="87"/>
      <c r="AG1921" s="112"/>
      <c r="AN1921" s="87"/>
      <c r="AO1921" s="87"/>
      <c r="AP1921" s="87"/>
      <c r="AQ1921" s="87"/>
      <c r="AR1921" s="87"/>
      <c r="AS1921" s="87"/>
      <c r="AT1921" s="87"/>
      <c r="AU1921" s="87"/>
      <c r="AV1921" s="87"/>
    </row>
    <row r="1922" spans="3:48" x14ac:dyDescent="0.2">
      <c r="C1922" s="10"/>
      <c r="D1922" s="10"/>
      <c r="AA1922" s="87"/>
      <c r="AB1922" s="87"/>
      <c r="AC1922" s="87"/>
      <c r="AD1922" s="87"/>
      <c r="AE1922" s="87"/>
      <c r="AG1922" s="112"/>
      <c r="AN1922" s="87"/>
      <c r="AO1922" s="87"/>
      <c r="AP1922" s="87"/>
      <c r="AQ1922" s="87"/>
      <c r="AR1922" s="87"/>
      <c r="AS1922" s="87"/>
      <c r="AT1922" s="87"/>
      <c r="AU1922" s="87"/>
    </row>
    <row r="1923" spans="3:48" x14ac:dyDescent="0.2">
      <c r="C1923" s="10"/>
      <c r="D1923" s="10"/>
      <c r="AA1923" s="87"/>
      <c r="AB1923" s="87"/>
      <c r="AC1923" s="87"/>
      <c r="AD1923" s="87"/>
      <c r="AE1923" s="87"/>
      <c r="AG1923" s="112"/>
      <c r="AN1923" s="87"/>
      <c r="AO1923" s="87"/>
      <c r="AP1923" s="87"/>
      <c r="AQ1923" s="87"/>
      <c r="AR1923" s="87"/>
      <c r="AS1923" s="87"/>
      <c r="AT1923" s="87"/>
      <c r="AU1923" s="87"/>
    </row>
    <row r="1924" spans="3:48" x14ac:dyDescent="0.2">
      <c r="C1924" s="10"/>
      <c r="D1924" s="10"/>
      <c r="AA1924" s="87"/>
      <c r="AB1924" s="87"/>
      <c r="AC1924" s="87"/>
      <c r="AD1924" s="87"/>
      <c r="AE1924" s="87"/>
      <c r="AG1924" s="112"/>
      <c r="AN1924" s="87"/>
      <c r="AO1924" s="87"/>
      <c r="AP1924" s="87"/>
      <c r="AQ1924" s="87"/>
      <c r="AR1924" s="87"/>
      <c r="AS1924" s="87"/>
      <c r="AT1924" s="87"/>
      <c r="AU1924" s="87"/>
    </row>
    <row r="1925" spans="3:48" x14ac:dyDescent="0.2">
      <c r="C1925" s="10"/>
      <c r="D1925" s="10"/>
      <c r="AA1925" s="87"/>
      <c r="AB1925" s="87"/>
      <c r="AC1925" s="87"/>
      <c r="AD1925" s="87"/>
      <c r="AE1925" s="87"/>
      <c r="AG1925" s="112"/>
      <c r="AN1925" s="87"/>
      <c r="AO1925" s="87"/>
      <c r="AP1925" s="87"/>
      <c r="AQ1925" s="87"/>
      <c r="AR1925" s="87"/>
      <c r="AS1925" s="87"/>
      <c r="AT1925" s="87"/>
      <c r="AU1925" s="87"/>
    </row>
    <row r="1926" spans="3:48" x14ac:dyDescent="0.2">
      <c r="C1926" s="10"/>
      <c r="D1926" s="10"/>
      <c r="AA1926" s="87"/>
      <c r="AB1926" s="87"/>
      <c r="AC1926" s="87"/>
      <c r="AD1926" s="87"/>
      <c r="AE1926" s="87"/>
      <c r="AG1926" s="112"/>
      <c r="AN1926" s="87"/>
      <c r="AO1926" s="87"/>
      <c r="AP1926" s="87"/>
      <c r="AQ1926" s="87"/>
      <c r="AR1926" s="87"/>
      <c r="AS1926" s="87"/>
      <c r="AT1926" s="87"/>
      <c r="AU1926" s="87"/>
    </row>
    <row r="1927" spans="3:48" x14ac:dyDescent="0.2">
      <c r="C1927" s="10"/>
      <c r="D1927" s="10"/>
      <c r="AA1927" s="87"/>
      <c r="AB1927" s="87"/>
      <c r="AC1927" s="87"/>
      <c r="AD1927" s="87"/>
      <c r="AE1927" s="87"/>
      <c r="AG1927" s="112"/>
      <c r="AN1927" s="87"/>
      <c r="AO1927" s="87"/>
      <c r="AP1927" s="87"/>
      <c r="AQ1927" s="87"/>
      <c r="AR1927" s="87"/>
      <c r="AS1927" s="87"/>
      <c r="AT1927" s="87"/>
      <c r="AU1927" s="87"/>
    </row>
    <row r="1928" spans="3:48" x14ac:dyDescent="0.2">
      <c r="C1928" s="10"/>
      <c r="D1928" s="10"/>
      <c r="AA1928" s="87"/>
      <c r="AB1928" s="87"/>
      <c r="AC1928" s="87"/>
      <c r="AD1928" s="87"/>
      <c r="AE1928" s="87"/>
      <c r="AG1928" s="112"/>
      <c r="AN1928" s="87"/>
      <c r="AO1928" s="87"/>
      <c r="AP1928" s="87"/>
      <c r="AQ1928" s="87"/>
      <c r="AR1928" s="87"/>
      <c r="AS1928" s="87"/>
      <c r="AT1928" s="87"/>
      <c r="AU1928" s="87"/>
    </row>
    <row r="1929" spans="3:48" x14ac:dyDescent="0.2">
      <c r="C1929" s="10"/>
      <c r="D1929" s="10"/>
      <c r="AA1929" s="87"/>
      <c r="AB1929" s="87"/>
      <c r="AC1929" s="87"/>
      <c r="AD1929" s="87"/>
      <c r="AE1929" s="87"/>
      <c r="AG1929" s="112"/>
      <c r="AN1929" s="87"/>
      <c r="AO1929" s="87"/>
      <c r="AP1929" s="87"/>
      <c r="AQ1929" s="87"/>
      <c r="AR1929" s="87"/>
      <c r="AS1929" s="87"/>
      <c r="AT1929" s="87"/>
      <c r="AU1929" s="87"/>
    </row>
    <row r="1930" spans="3:48" x14ac:dyDescent="0.2">
      <c r="C1930" s="10"/>
      <c r="D1930" s="10"/>
      <c r="AA1930" s="87"/>
      <c r="AB1930" s="87"/>
      <c r="AC1930" s="87"/>
      <c r="AD1930" s="87"/>
      <c r="AE1930" s="87"/>
      <c r="AG1930" s="112"/>
      <c r="AN1930" s="87"/>
      <c r="AO1930" s="87"/>
      <c r="AP1930" s="87"/>
      <c r="AQ1930" s="87"/>
      <c r="AR1930" s="87"/>
      <c r="AS1930" s="87"/>
      <c r="AT1930" s="87"/>
      <c r="AU1930" s="87"/>
    </row>
    <row r="1931" spans="3:48" x14ac:dyDescent="0.2">
      <c r="C1931" s="10"/>
      <c r="D1931" s="10"/>
      <c r="AA1931" s="87"/>
      <c r="AB1931" s="87"/>
      <c r="AC1931" s="87"/>
      <c r="AD1931" s="87"/>
      <c r="AE1931" s="87"/>
      <c r="AG1931" s="112"/>
      <c r="AN1931" s="87"/>
      <c r="AO1931" s="87"/>
      <c r="AP1931" s="87"/>
      <c r="AQ1931" s="87"/>
      <c r="AR1931" s="87"/>
      <c r="AS1931" s="87"/>
      <c r="AT1931" s="87"/>
      <c r="AU1931" s="87"/>
    </row>
    <row r="1932" spans="3:48" x14ac:dyDescent="0.2">
      <c r="C1932" s="10"/>
      <c r="D1932" s="10"/>
      <c r="AA1932" s="87"/>
      <c r="AB1932" s="87"/>
      <c r="AC1932" s="87"/>
      <c r="AD1932" s="87"/>
      <c r="AE1932" s="87"/>
      <c r="AG1932" s="112"/>
      <c r="AN1932" s="87"/>
      <c r="AO1932" s="87"/>
      <c r="AP1932" s="87"/>
      <c r="AQ1932" s="87"/>
      <c r="AR1932" s="87"/>
      <c r="AS1932" s="87"/>
      <c r="AT1932" s="87"/>
      <c r="AU1932" s="87"/>
    </row>
    <row r="1933" spans="3:48" x14ac:dyDescent="0.2">
      <c r="C1933" s="10"/>
      <c r="D1933" s="10"/>
      <c r="AA1933" s="87"/>
      <c r="AB1933" s="87"/>
      <c r="AC1933" s="87"/>
      <c r="AD1933" s="87"/>
      <c r="AE1933" s="87"/>
      <c r="AG1933" s="112"/>
      <c r="AN1933" s="87"/>
      <c r="AO1933" s="87"/>
      <c r="AP1933" s="87"/>
      <c r="AQ1933" s="87"/>
      <c r="AR1933" s="87"/>
      <c r="AS1933" s="87"/>
      <c r="AT1933" s="87"/>
      <c r="AU1933" s="87"/>
    </row>
    <row r="1934" spans="3:48" x14ac:dyDescent="0.2">
      <c r="C1934" s="10"/>
      <c r="D1934" s="10"/>
      <c r="AA1934" s="87"/>
      <c r="AB1934" s="87"/>
      <c r="AC1934" s="87"/>
      <c r="AD1934" s="87"/>
      <c r="AE1934" s="87"/>
      <c r="AG1934" s="112"/>
      <c r="AN1934" s="87"/>
      <c r="AO1934" s="87"/>
      <c r="AP1934" s="87"/>
      <c r="AQ1934" s="87"/>
      <c r="AR1934" s="87"/>
      <c r="AS1934" s="87"/>
      <c r="AT1934" s="87"/>
      <c r="AU1934" s="87"/>
    </row>
    <row r="1935" spans="3:48" x14ac:dyDescent="0.2">
      <c r="C1935" s="10"/>
      <c r="D1935" s="10"/>
      <c r="AA1935" s="87"/>
      <c r="AB1935" s="87"/>
      <c r="AC1935" s="87"/>
      <c r="AD1935" s="87"/>
      <c r="AE1935" s="87"/>
      <c r="AG1935" s="112"/>
      <c r="AN1935" s="87"/>
      <c r="AO1935" s="87"/>
      <c r="AP1935" s="87"/>
      <c r="AQ1935" s="87"/>
      <c r="AR1935" s="87"/>
      <c r="AS1935" s="87"/>
      <c r="AT1935" s="87"/>
      <c r="AU1935" s="87"/>
    </row>
    <row r="1936" spans="3:48" x14ac:dyDescent="0.2">
      <c r="C1936" s="10"/>
      <c r="D1936" s="10"/>
      <c r="AA1936" s="87"/>
      <c r="AB1936" s="87"/>
      <c r="AC1936" s="87"/>
      <c r="AD1936" s="87"/>
      <c r="AE1936" s="87"/>
      <c r="AG1936" s="112"/>
      <c r="AN1936" s="87"/>
      <c r="AO1936" s="87"/>
      <c r="AP1936" s="87"/>
      <c r="AQ1936" s="87"/>
      <c r="AR1936" s="87"/>
      <c r="AS1936" s="87"/>
      <c r="AT1936" s="87"/>
      <c r="AU1936" s="87"/>
    </row>
    <row r="1937" spans="3:47" x14ac:dyDescent="0.2">
      <c r="C1937" s="10"/>
      <c r="D1937" s="10"/>
      <c r="AA1937" s="87"/>
      <c r="AB1937" s="87"/>
      <c r="AC1937" s="87"/>
      <c r="AD1937" s="87"/>
      <c r="AE1937" s="87"/>
      <c r="AG1937" s="112"/>
      <c r="AN1937" s="87"/>
      <c r="AO1937" s="87"/>
      <c r="AP1937" s="87"/>
      <c r="AQ1937" s="87"/>
      <c r="AR1937" s="87"/>
      <c r="AS1937" s="87"/>
      <c r="AT1937" s="87"/>
      <c r="AU1937" s="87"/>
    </row>
    <row r="1938" spans="3:47" x14ac:dyDescent="0.2">
      <c r="C1938" s="10"/>
      <c r="D1938" s="10"/>
      <c r="AA1938" s="87"/>
      <c r="AB1938" s="87"/>
      <c r="AC1938" s="87"/>
      <c r="AD1938" s="87"/>
      <c r="AE1938" s="87"/>
      <c r="AG1938" s="112"/>
      <c r="AN1938" s="87"/>
      <c r="AO1938" s="87"/>
      <c r="AP1938" s="87"/>
      <c r="AQ1938" s="87"/>
      <c r="AR1938" s="87"/>
      <c r="AS1938" s="87"/>
      <c r="AT1938" s="87"/>
      <c r="AU1938" s="87"/>
    </row>
    <row r="1939" spans="3:47" x14ac:dyDescent="0.2">
      <c r="C1939" s="10"/>
      <c r="D1939" s="10"/>
      <c r="AA1939" s="87"/>
      <c r="AB1939" s="87"/>
      <c r="AC1939" s="87"/>
      <c r="AD1939" s="87"/>
      <c r="AE1939" s="87"/>
      <c r="AG1939" s="112"/>
      <c r="AN1939" s="87"/>
      <c r="AO1939" s="87"/>
      <c r="AP1939" s="87"/>
      <c r="AQ1939" s="87"/>
      <c r="AR1939" s="87"/>
      <c r="AS1939" s="87"/>
      <c r="AT1939" s="87"/>
      <c r="AU1939" s="87"/>
    </row>
    <row r="1940" spans="3:47" x14ac:dyDescent="0.2">
      <c r="C1940" s="10"/>
      <c r="D1940" s="10"/>
      <c r="AA1940" s="87"/>
      <c r="AB1940" s="87"/>
      <c r="AC1940" s="87"/>
      <c r="AD1940" s="87"/>
      <c r="AE1940" s="87"/>
      <c r="AG1940" s="112"/>
      <c r="AN1940" s="87"/>
      <c r="AO1940" s="87"/>
      <c r="AP1940" s="87"/>
      <c r="AQ1940" s="87"/>
      <c r="AR1940" s="87"/>
      <c r="AS1940" s="87"/>
      <c r="AT1940" s="87"/>
      <c r="AU1940" s="87"/>
    </row>
    <row r="1941" spans="3:47" x14ac:dyDescent="0.2">
      <c r="C1941" s="10"/>
      <c r="D1941" s="10"/>
      <c r="AA1941" s="87"/>
      <c r="AB1941" s="87"/>
      <c r="AC1941" s="87"/>
      <c r="AD1941" s="87"/>
      <c r="AE1941" s="87"/>
      <c r="AG1941" s="112"/>
      <c r="AN1941" s="87"/>
      <c r="AO1941" s="87"/>
      <c r="AP1941" s="87"/>
      <c r="AQ1941" s="87"/>
      <c r="AR1941" s="87"/>
      <c r="AS1941" s="87"/>
      <c r="AT1941" s="87"/>
      <c r="AU1941" s="87"/>
    </row>
    <row r="1942" spans="3:47" x14ac:dyDescent="0.2">
      <c r="C1942" s="10"/>
      <c r="D1942" s="10"/>
      <c r="AA1942" s="87"/>
      <c r="AB1942" s="87"/>
      <c r="AC1942" s="87"/>
      <c r="AD1942" s="87"/>
      <c r="AE1942" s="87"/>
      <c r="AG1942" s="112"/>
      <c r="AN1942" s="87"/>
      <c r="AO1942" s="87"/>
      <c r="AP1942" s="87"/>
      <c r="AQ1942" s="87"/>
      <c r="AR1942" s="87"/>
      <c r="AS1942" s="87"/>
      <c r="AT1942" s="87"/>
      <c r="AU1942" s="87"/>
    </row>
    <row r="1943" spans="3:47" x14ac:dyDescent="0.2">
      <c r="C1943" s="10"/>
      <c r="D1943" s="10"/>
      <c r="AA1943" s="87"/>
      <c r="AB1943" s="87"/>
      <c r="AC1943" s="87"/>
      <c r="AD1943" s="87"/>
      <c r="AE1943" s="87"/>
      <c r="AG1943" s="112"/>
      <c r="AN1943" s="87"/>
      <c r="AO1943" s="87"/>
      <c r="AP1943" s="87"/>
      <c r="AQ1943" s="87"/>
      <c r="AR1943" s="87"/>
      <c r="AS1943" s="87"/>
      <c r="AT1943" s="87"/>
      <c r="AU1943" s="87"/>
    </row>
    <row r="1944" spans="3:47" x14ac:dyDescent="0.2">
      <c r="C1944" s="10"/>
      <c r="D1944" s="10"/>
      <c r="AA1944" s="87"/>
      <c r="AB1944" s="87"/>
      <c r="AC1944" s="87"/>
      <c r="AD1944" s="87"/>
      <c r="AE1944" s="87"/>
      <c r="AG1944" s="112"/>
      <c r="AN1944" s="87"/>
      <c r="AO1944" s="87"/>
      <c r="AP1944" s="87"/>
      <c r="AQ1944" s="87"/>
      <c r="AR1944" s="87"/>
      <c r="AS1944" s="87"/>
      <c r="AT1944" s="87"/>
      <c r="AU1944" s="87"/>
    </row>
    <row r="1945" spans="3:47" x14ac:dyDescent="0.2">
      <c r="C1945" s="10"/>
      <c r="D1945" s="10"/>
      <c r="AA1945" s="87"/>
      <c r="AB1945" s="87"/>
      <c r="AC1945" s="87"/>
      <c r="AD1945" s="87"/>
      <c r="AE1945" s="87"/>
      <c r="AG1945" s="112"/>
      <c r="AN1945" s="87"/>
      <c r="AO1945" s="87"/>
      <c r="AP1945" s="87"/>
      <c r="AQ1945" s="87"/>
      <c r="AR1945" s="87"/>
      <c r="AS1945" s="87"/>
      <c r="AT1945" s="87"/>
      <c r="AU1945" s="87"/>
    </row>
    <row r="1946" spans="3:47" x14ac:dyDescent="0.2">
      <c r="C1946" s="10"/>
      <c r="D1946" s="10"/>
      <c r="AA1946" s="87"/>
      <c r="AB1946" s="87"/>
      <c r="AC1946" s="87"/>
      <c r="AD1946" s="87"/>
      <c r="AE1946" s="87"/>
      <c r="AG1946" s="112"/>
      <c r="AN1946" s="87"/>
      <c r="AO1946" s="87"/>
      <c r="AP1946" s="87"/>
      <c r="AQ1946" s="87"/>
      <c r="AR1946" s="87"/>
      <c r="AS1946" s="87"/>
      <c r="AT1946" s="87"/>
      <c r="AU1946" s="87"/>
    </row>
    <row r="1947" spans="3:47" x14ac:dyDescent="0.2">
      <c r="C1947" s="10"/>
      <c r="D1947" s="10"/>
      <c r="AA1947" s="87"/>
      <c r="AB1947" s="87"/>
      <c r="AC1947" s="87"/>
      <c r="AD1947" s="87"/>
      <c r="AE1947" s="87"/>
      <c r="AG1947" s="112"/>
      <c r="AN1947" s="87"/>
      <c r="AO1947" s="87"/>
      <c r="AP1947" s="87"/>
      <c r="AQ1947" s="87"/>
      <c r="AR1947" s="87"/>
      <c r="AS1947" s="87"/>
      <c r="AT1947" s="87"/>
      <c r="AU1947" s="87"/>
    </row>
    <row r="1948" spans="3:47" x14ac:dyDescent="0.2">
      <c r="C1948" s="10"/>
      <c r="D1948" s="10"/>
      <c r="AA1948" s="87"/>
      <c r="AB1948" s="87"/>
      <c r="AC1948" s="87"/>
      <c r="AD1948" s="87"/>
      <c r="AE1948" s="87"/>
      <c r="AG1948" s="112"/>
      <c r="AN1948" s="87"/>
      <c r="AO1948" s="87"/>
      <c r="AP1948" s="87"/>
      <c r="AQ1948" s="87"/>
      <c r="AR1948" s="87"/>
      <c r="AS1948" s="87"/>
      <c r="AT1948" s="87"/>
      <c r="AU1948" s="87"/>
    </row>
    <row r="1949" spans="3:47" x14ac:dyDescent="0.2">
      <c r="C1949" s="10"/>
      <c r="D1949" s="10"/>
      <c r="AA1949" s="87"/>
      <c r="AB1949" s="87"/>
      <c r="AC1949" s="87"/>
      <c r="AD1949" s="87"/>
      <c r="AE1949" s="87"/>
      <c r="AG1949" s="112"/>
      <c r="AN1949" s="87"/>
      <c r="AO1949" s="87"/>
      <c r="AP1949" s="87"/>
      <c r="AQ1949" s="87"/>
      <c r="AR1949" s="87"/>
      <c r="AS1949" s="87"/>
      <c r="AT1949" s="87"/>
      <c r="AU1949" s="87"/>
    </row>
    <row r="1950" spans="3:47" x14ac:dyDescent="0.2">
      <c r="C1950" s="10"/>
      <c r="D1950" s="10"/>
      <c r="AA1950" s="87"/>
      <c r="AB1950" s="87"/>
      <c r="AC1950" s="87"/>
      <c r="AD1950" s="87"/>
      <c r="AE1950" s="87"/>
      <c r="AG1950" s="112"/>
      <c r="AN1950" s="87"/>
      <c r="AO1950" s="87"/>
      <c r="AP1950" s="87"/>
      <c r="AQ1950" s="87"/>
      <c r="AR1950" s="87"/>
      <c r="AS1950" s="87"/>
      <c r="AT1950" s="87"/>
      <c r="AU1950" s="87"/>
    </row>
    <row r="1951" spans="3:47" x14ac:dyDescent="0.2">
      <c r="C1951" s="10"/>
      <c r="D1951" s="10"/>
      <c r="AA1951" s="87"/>
      <c r="AB1951" s="87"/>
      <c r="AC1951" s="87"/>
      <c r="AD1951" s="87"/>
      <c r="AE1951" s="87"/>
      <c r="AG1951" s="112"/>
      <c r="AN1951" s="87"/>
      <c r="AO1951" s="87"/>
      <c r="AP1951" s="87"/>
      <c r="AQ1951" s="87"/>
      <c r="AR1951" s="87"/>
      <c r="AS1951" s="87"/>
      <c r="AT1951" s="87"/>
      <c r="AU1951" s="87"/>
    </row>
    <row r="1952" spans="3:47" x14ac:dyDescent="0.2">
      <c r="C1952" s="10"/>
      <c r="D1952" s="10"/>
      <c r="AA1952" s="87"/>
      <c r="AB1952" s="87"/>
      <c r="AC1952" s="87"/>
      <c r="AD1952" s="87"/>
      <c r="AE1952" s="87"/>
      <c r="AG1952" s="112"/>
      <c r="AN1952" s="87"/>
      <c r="AO1952" s="87"/>
      <c r="AP1952" s="87"/>
      <c r="AQ1952" s="87"/>
      <c r="AR1952" s="87"/>
      <c r="AS1952" s="87"/>
      <c r="AT1952" s="87"/>
      <c r="AU1952" s="87"/>
    </row>
    <row r="1953" spans="3:47" x14ac:dyDescent="0.2">
      <c r="C1953" s="10"/>
      <c r="D1953" s="10"/>
      <c r="AA1953" s="87"/>
      <c r="AB1953" s="87"/>
      <c r="AC1953" s="87"/>
      <c r="AD1953" s="87"/>
      <c r="AE1953" s="87"/>
      <c r="AG1953" s="112"/>
      <c r="AN1953" s="87"/>
      <c r="AO1953" s="87"/>
      <c r="AP1953" s="87"/>
      <c r="AQ1953" s="87"/>
      <c r="AR1953" s="87"/>
      <c r="AS1953" s="87"/>
      <c r="AT1953" s="87"/>
      <c r="AU1953" s="87"/>
    </row>
    <row r="1954" spans="3:47" x14ac:dyDescent="0.2">
      <c r="C1954" s="10"/>
      <c r="D1954" s="10"/>
      <c r="AA1954" s="87"/>
      <c r="AB1954" s="87"/>
      <c r="AC1954" s="87"/>
      <c r="AD1954" s="87"/>
      <c r="AE1954" s="87"/>
      <c r="AG1954" s="112"/>
      <c r="AN1954" s="87"/>
      <c r="AO1954" s="87"/>
      <c r="AP1954" s="87"/>
      <c r="AQ1954" s="87"/>
      <c r="AR1954" s="87"/>
      <c r="AS1954" s="87"/>
      <c r="AT1954" s="87"/>
      <c r="AU1954" s="87"/>
    </row>
    <row r="1955" spans="3:47" x14ac:dyDescent="0.2">
      <c r="C1955" s="10"/>
      <c r="D1955" s="10"/>
      <c r="AA1955" s="87"/>
      <c r="AB1955" s="87"/>
      <c r="AC1955" s="87"/>
      <c r="AD1955" s="87"/>
      <c r="AE1955" s="87"/>
      <c r="AG1955" s="112"/>
      <c r="AN1955" s="87"/>
      <c r="AO1955" s="87"/>
      <c r="AP1955" s="87"/>
      <c r="AQ1955" s="87"/>
      <c r="AR1955" s="87"/>
      <c r="AS1955" s="87"/>
      <c r="AT1955" s="87"/>
      <c r="AU1955" s="87"/>
    </row>
    <row r="1956" spans="3:47" x14ac:dyDescent="0.2">
      <c r="C1956" s="10"/>
      <c r="D1956" s="10"/>
      <c r="AA1956" s="87"/>
      <c r="AB1956" s="87"/>
      <c r="AC1956" s="87"/>
      <c r="AD1956" s="87"/>
      <c r="AE1956" s="87"/>
      <c r="AG1956" s="112"/>
      <c r="AN1956" s="87"/>
      <c r="AO1956" s="87"/>
      <c r="AP1956" s="87"/>
      <c r="AQ1956" s="87"/>
      <c r="AR1956" s="87"/>
      <c r="AS1956" s="87"/>
      <c r="AT1956" s="87"/>
      <c r="AU1956" s="87"/>
    </row>
    <row r="1957" spans="3:47" x14ac:dyDescent="0.2">
      <c r="C1957" s="10"/>
      <c r="D1957" s="10"/>
      <c r="AA1957" s="87"/>
      <c r="AB1957" s="87"/>
      <c r="AC1957" s="87"/>
      <c r="AD1957" s="87"/>
      <c r="AE1957" s="87"/>
      <c r="AG1957" s="112"/>
      <c r="AN1957" s="87"/>
      <c r="AO1957" s="87"/>
      <c r="AP1957" s="87"/>
      <c r="AQ1957" s="87"/>
      <c r="AR1957" s="87"/>
      <c r="AS1957" s="87"/>
      <c r="AT1957" s="87"/>
      <c r="AU1957" s="87"/>
    </row>
    <row r="1958" spans="3:47" x14ac:dyDescent="0.2">
      <c r="C1958" s="10"/>
      <c r="D1958" s="10"/>
      <c r="AA1958" s="87"/>
      <c r="AB1958" s="87"/>
      <c r="AC1958" s="87"/>
      <c r="AD1958" s="87"/>
      <c r="AE1958" s="87"/>
      <c r="AG1958" s="112"/>
      <c r="AN1958" s="87"/>
      <c r="AO1958" s="87"/>
      <c r="AP1958" s="87"/>
      <c r="AQ1958" s="87"/>
      <c r="AR1958" s="87"/>
      <c r="AS1958" s="87"/>
      <c r="AT1958" s="87"/>
      <c r="AU1958" s="87"/>
    </row>
    <row r="1959" spans="3:47" x14ac:dyDescent="0.2">
      <c r="C1959" s="10"/>
      <c r="D1959" s="10"/>
      <c r="AA1959" s="87"/>
      <c r="AB1959" s="87"/>
      <c r="AC1959" s="87"/>
      <c r="AD1959" s="87"/>
      <c r="AE1959" s="87"/>
      <c r="AG1959" s="112"/>
      <c r="AN1959" s="87"/>
      <c r="AO1959" s="87"/>
      <c r="AP1959" s="87"/>
      <c r="AQ1959" s="87"/>
      <c r="AR1959" s="87"/>
      <c r="AS1959" s="87"/>
      <c r="AT1959" s="87"/>
      <c r="AU1959" s="87"/>
    </row>
    <row r="1960" spans="3:47" x14ac:dyDescent="0.2">
      <c r="C1960" s="10"/>
      <c r="D1960" s="10"/>
      <c r="AA1960" s="87"/>
      <c r="AB1960" s="87"/>
      <c r="AC1960" s="87"/>
      <c r="AD1960" s="87"/>
      <c r="AE1960" s="87"/>
      <c r="AG1960" s="112"/>
      <c r="AN1960" s="87"/>
      <c r="AO1960" s="87"/>
      <c r="AP1960" s="87"/>
      <c r="AQ1960" s="87"/>
      <c r="AR1960" s="87"/>
      <c r="AS1960" s="87"/>
      <c r="AT1960" s="87"/>
      <c r="AU1960" s="87"/>
    </row>
    <row r="1961" spans="3:47" x14ac:dyDescent="0.2">
      <c r="C1961" s="10"/>
      <c r="D1961" s="10"/>
      <c r="AA1961" s="87"/>
      <c r="AB1961" s="87"/>
      <c r="AC1961" s="87"/>
      <c r="AD1961" s="87"/>
      <c r="AE1961" s="87"/>
      <c r="AG1961" s="112"/>
      <c r="AN1961" s="87"/>
      <c r="AO1961" s="87"/>
      <c r="AP1961" s="87"/>
      <c r="AQ1961" s="87"/>
      <c r="AR1961" s="87"/>
      <c r="AS1961" s="87"/>
      <c r="AT1961" s="87"/>
      <c r="AU1961" s="87"/>
    </row>
    <row r="1962" spans="3:47" x14ac:dyDescent="0.2">
      <c r="C1962" s="10"/>
      <c r="D1962" s="10"/>
      <c r="AA1962" s="87"/>
      <c r="AB1962" s="87"/>
      <c r="AC1962" s="87"/>
      <c r="AD1962" s="87"/>
      <c r="AE1962" s="87"/>
      <c r="AG1962" s="112"/>
      <c r="AN1962" s="87"/>
      <c r="AO1962" s="87"/>
      <c r="AP1962" s="87"/>
      <c r="AQ1962" s="87"/>
      <c r="AR1962" s="87"/>
      <c r="AS1962" s="87"/>
      <c r="AT1962" s="87"/>
      <c r="AU1962" s="87"/>
    </row>
    <row r="1963" spans="3:47" x14ac:dyDescent="0.2">
      <c r="C1963" s="10"/>
      <c r="D1963" s="10"/>
      <c r="AA1963" s="87"/>
      <c r="AB1963" s="87"/>
      <c r="AC1963" s="87"/>
      <c r="AD1963" s="87"/>
      <c r="AE1963" s="87"/>
      <c r="AG1963" s="112"/>
      <c r="AN1963" s="87"/>
      <c r="AO1963" s="87"/>
      <c r="AP1963" s="87"/>
      <c r="AQ1963" s="87"/>
      <c r="AR1963" s="87"/>
      <c r="AS1963" s="87"/>
      <c r="AT1963" s="87"/>
      <c r="AU1963" s="87"/>
    </row>
    <row r="1964" spans="3:47" x14ac:dyDescent="0.2">
      <c r="C1964" s="10"/>
      <c r="D1964" s="10"/>
      <c r="AA1964" s="87"/>
      <c r="AB1964" s="87"/>
      <c r="AC1964" s="87"/>
      <c r="AD1964" s="87"/>
      <c r="AE1964" s="87"/>
      <c r="AG1964" s="112"/>
      <c r="AN1964" s="87"/>
      <c r="AO1964" s="87"/>
      <c r="AP1964" s="87"/>
      <c r="AQ1964" s="87"/>
      <c r="AR1964" s="87"/>
      <c r="AS1964" s="87"/>
      <c r="AT1964" s="87"/>
      <c r="AU1964" s="87"/>
    </row>
    <row r="1965" spans="3:47" x14ac:dyDescent="0.2">
      <c r="C1965" s="10"/>
      <c r="D1965" s="10"/>
      <c r="AA1965" s="87"/>
      <c r="AB1965" s="87"/>
      <c r="AC1965" s="87"/>
      <c r="AD1965" s="87"/>
      <c r="AE1965" s="87"/>
      <c r="AG1965" s="112"/>
      <c r="AN1965" s="87"/>
      <c r="AO1965" s="87"/>
      <c r="AP1965" s="87"/>
      <c r="AQ1965" s="87"/>
      <c r="AR1965" s="87"/>
      <c r="AS1965" s="87"/>
      <c r="AT1965" s="87"/>
      <c r="AU1965" s="87"/>
    </row>
    <row r="1966" spans="3:47" x14ac:dyDescent="0.2">
      <c r="C1966" s="10"/>
      <c r="D1966" s="10"/>
      <c r="AA1966" s="87"/>
      <c r="AB1966" s="87"/>
      <c r="AC1966" s="87"/>
      <c r="AD1966" s="87"/>
      <c r="AE1966" s="87"/>
      <c r="AG1966" s="112"/>
      <c r="AN1966" s="87"/>
      <c r="AO1966" s="87"/>
      <c r="AP1966" s="87"/>
      <c r="AQ1966" s="87"/>
      <c r="AR1966" s="87"/>
      <c r="AS1966" s="87"/>
      <c r="AT1966" s="87"/>
      <c r="AU1966" s="87"/>
    </row>
    <row r="1967" spans="3:47" x14ac:dyDescent="0.2">
      <c r="C1967" s="10"/>
      <c r="D1967" s="10"/>
      <c r="AA1967" s="87"/>
      <c r="AB1967" s="87"/>
      <c r="AC1967" s="87"/>
      <c r="AD1967" s="87"/>
      <c r="AE1967" s="87"/>
      <c r="AG1967" s="112"/>
      <c r="AN1967" s="87"/>
      <c r="AO1967" s="87"/>
      <c r="AP1967" s="87"/>
      <c r="AQ1967" s="87"/>
      <c r="AR1967" s="87"/>
      <c r="AS1967" s="87"/>
      <c r="AT1967" s="87"/>
      <c r="AU1967" s="87"/>
    </row>
    <row r="1968" spans="3:47" x14ac:dyDescent="0.2">
      <c r="C1968" s="10"/>
      <c r="D1968" s="10"/>
      <c r="AA1968" s="87"/>
      <c r="AB1968" s="87"/>
      <c r="AC1968" s="87"/>
      <c r="AD1968" s="87"/>
      <c r="AE1968" s="87"/>
      <c r="AG1968" s="112"/>
      <c r="AN1968" s="87"/>
      <c r="AO1968" s="87"/>
      <c r="AP1968" s="87"/>
      <c r="AQ1968" s="87"/>
      <c r="AR1968" s="87"/>
      <c r="AS1968" s="87"/>
      <c r="AT1968" s="87"/>
      <c r="AU1968" s="87"/>
    </row>
    <row r="1969" spans="3:47" x14ac:dyDescent="0.2">
      <c r="C1969" s="10"/>
      <c r="D1969" s="10"/>
      <c r="AA1969" s="87"/>
      <c r="AB1969" s="87"/>
      <c r="AC1969" s="87"/>
      <c r="AD1969" s="87"/>
      <c r="AE1969" s="87"/>
      <c r="AG1969" s="112"/>
      <c r="AN1969" s="87"/>
      <c r="AO1969" s="87"/>
      <c r="AP1969" s="87"/>
      <c r="AQ1969" s="87"/>
      <c r="AR1969" s="87"/>
      <c r="AS1969" s="87"/>
      <c r="AT1969" s="87"/>
      <c r="AU1969" s="87"/>
    </row>
    <row r="1970" spans="3:47" x14ac:dyDescent="0.2">
      <c r="C1970" s="10"/>
      <c r="D1970" s="10"/>
      <c r="AA1970" s="87"/>
      <c r="AB1970" s="87"/>
      <c r="AC1970" s="87"/>
      <c r="AD1970" s="87"/>
      <c r="AE1970" s="87"/>
      <c r="AG1970" s="112"/>
      <c r="AN1970" s="87"/>
      <c r="AO1970" s="87"/>
      <c r="AP1970" s="87"/>
      <c r="AQ1970" s="87"/>
      <c r="AR1970" s="87"/>
      <c r="AS1970" s="87"/>
      <c r="AT1970" s="87"/>
      <c r="AU1970" s="87"/>
    </row>
    <row r="1971" spans="3:47" x14ac:dyDescent="0.2">
      <c r="C1971" s="10"/>
      <c r="D1971" s="10"/>
      <c r="AA1971" s="87"/>
      <c r="AB1971" s="87"/>
      <c r="AC1971" s="87"/>
      <c r="AD1971" s="87"/>
      <c r="AE1971" s="87"/>
      <c r="AG1971" s="112"/>
      <c r="AN1971" s="87"/>
      <c r="AO1971" s="87"/>
      <c r="AP1971" s="87"/>
      <c r="AQ1971" s="87"/>
      <c r="AR1971" s="87"/>
      <c r="AS1971" s="87"/>
      <c r="AT1971" s="87"/>
      <c r="AU1971" s="87"/>
    </row>
    <row r="1972" spans="3:47" x14ac:dyDescent="0.2">
      <c r="C1972" s="10"/>
      <c r="D1972" s="10"/>
      <c r="AA1972" s="87"/>
      <c r="AB1972" s="87"/>
      <c r="AC1972" s="87"/>
      <c r="AD1972" s="87"/>
      <c r="AE1972" s="87"/>
      <c r="AG1972" s="112"/>
      <c r="AN1972" s="87"/>
      <c r="AO1972" s="87"/>
      <c r="AP1972" s="87"/>
      <c r="AQ1972" s="87"/>
      <c r="AR1972" s="87"/>
      <c r="AS1972" s="87"/>
      <c r="AT1972" s="87"/>
      <c r="AU1972" s="87"/>
    </row>
    <row r="1973" spans="3:47" x14ac:dyDescent="0.2">
      <c r="C1973" s="10"/>
      <c r="D1973" s="10"/>
      <c r="AA1973" s="87"/>
      <c r="AB1973" s="87"/>
      <c r="AC1973" s="87"/>
      <c r="AD1973" s="87"/>
      <c r="AE1973" s="87"/>
      <c r="AG1973" s="112"/>
      <c r="AN1973" s="87"/>
      <c r="AO1973" s="87"/>
      <c r="AP1973" s="87"/>
      <c r="AQ1973" s="87"/>
      <c r="AR1973" s="87"/>
      <c r="AS1973" s="87"/>
      <c r="AT1973" s="87"/>
      <c r="AU1973" s="87"/>
    </row>
    <row r="1974" spans="3:47" x14ac:dyDescent="0.2">
      <c r="C1974" s="10"/>
      <c r="D1974" s="10"/>
      <c r="AA1974" s="87"/>
      <c r="AB1974" s="87"/>
      <c r="AC1974" s="87"/>
      <c r="AD1974" s="87"/>
      <c r="AE1974" s="87"/>
      <c r="AG1974" s="112"/>
      <c r="AN1974" s="87"/>
      <c r="AO1974" s="87"/>
      <c r="AP1974" s="87"/>
      <c r="AQ1974" s="87"/>
      <c r="AR1974" s="87"/>
      <c r="AS1974" s="87"/>
      <c r="AT1974" s="87"/>
      <c r="AU1974" s="87"/>
    </row>
    <row r="1975" spans="3:47" x14ac:dyDescent="0.2">
      <c r="C1975" s="10"/>
      <c r="D1975" s="10"/>
      <c r="AA1975" s="87"/>
      <c r="AB1975" s="87"/>
      <c r="AC1975" s="87"/>
      <c r="AD1975" s="87"/>
      <c r="AE1975" s="87"/>
      <c r="AG1975" s="112"/>
      <c r="AN1975" s="87"/>
      <c r="AO1975" s="87"/>
      <c r="AP1975" s="87"/>
      <c r="AQ1975" s="87"/>
      <c r="AR1975" s="87"/>
      <c r="AS1975" s="87"/>
      <c r="AT1975" s="87"/>
      <c r="AU1975" s="87"/>
    </row>
    <row r="1976" spans="3:47" x14ac:dyDescent="0.2">
      <c r="C1976" s="10"/>
      <c r="D1976" s="10"/>
      <c r="AA1976" s="87"/>
      <c r="AB1976" s="87"/>
      <c r="AC1976" s="87"/>
      <c r="AD1976" s="87"/>
      <c r="AE1976" s="87"/>
      <c r="AG1976" s="112"/>
      <c r="AN1976" s="87"/>
      <c r="AO1976" s="87"/>
      <c r="AP1976" s="87"/>
      <c r="AQ1976" s="87"/>
      <c r="AR1976" s="87"/>
      <c r="AS1976" s="87"/>
      <c r="AT1976" s="87"/>
      <c r="AU1976" s="87"/>
    </row>
    <row r="1977" spans="3:47" x14ac:dyDescent="0.2">
      <c r="C1977" s="10"/>
      <c r="D1977" s="10"/>
      <c r="AA1977" s="87"/>
      <c r="AB1977" s="87"/>
      <c r="AC1977" s="87"/>
      <c r="AD1977" s="87"/>
      <c r="AE1977" s="87"/>
      <c r="AG1977" s="112"/>
      <c r="AN1977" s="87"/>
      <c r="AO1977" s="87"/>
      <c r="AP1977" s="87"/>
      <c r="AQ1977" s="87"/>
      <c r="AR1977" s="87"/>
      <c r="AS1977" s="87"/>
      <c r="AT1977" s="87"/>
      <c r="AU1977" s="87"/>
    </row>
    <row r="1978" spans="3:47" x14ac:dyDescent="0.2">
      <c r="C1978" s="10"/>
      <c r="D1978" s="10"/>
      <c r="AA1978" s="87"/>
      <c r="AB1978" s="87"/>
      <c r="AC1978" s="87"/>
      <c r="AD1978" s="87"/>
      <c r="AE1978" s="87"/>
      <c r="AG1978" s="112"/>
      <c r="AN1978" s="87"/>
      <c r="AO1978" s="87"/>
      <c r="AP1978" s="87"/>
      <c r="AQ1978" s="87"/>
      <c r="AR1978" s="87"/>
      <c r="AS1978" s="87"/>
      <c r="AT1978" s="87"/>
      <c r="AU1978" s="87"/>
    </row>
    <row r="1979" spans="3:47" x14ac:dyDescent="0.2">
      <c r="C1979" s="10"/>
      <c r="D1979" s="10"/>
      <c r="AA1979" s="87"/>
      <c r="AB1979" s="87"/>
      <c r="AC1979" s="87"/>
      <c r="AD1979" s="87"/>
      <c r="AE1979" s="87"/>
      <c r="AG1979" s="112"/>
      <c r="AN1979" s="87"/>
      <c r="AO1979" s="87"/>
      <c r="AP1979" s="87"/>
      <c r="AQ1979" s="87"/>
      <c r="AR1979" s="87"/>
      <c r="AS1979" s="87"/>
      <c r="AT1979" s="87"/>
      <c r="AU1979" s="87"/>
    </row>
    <row r="1980" spans="3:47" x14ac:dyDescent="0.2">
      <c r="C1980" s="10"/>
      <c r="D1980" s="10"/>
      <c r="AA1980" s="87"/>
      <c r="AB1980" s="87"/>
      <c r="AC1980" s="87"/>
      <c r="AD1980" s="87"/>
      <c r="AE1980" s="87"/>
      <c r="AG1980" s="112"/>
      <c r="AN1980" s="87"/>
      <c r="AO1980" s="87"/>
      <c r="AP1980" s="87"/>
      <c r="AQ1980" s="87"/>
      <c r="AR1980" s="87"/>
      <c r="AS1980" s="87"/>
      <c r="AT1980" s="87"/>
      <c r="AU1980" s="87"/>
    </row>
    <row r="1981" spans="3:47" x14ac:dyDescent="0.2">
      <c r="C1981" s="10"/>
      <c r="D1981" s="10"/>
      <c r="AA1981" s="87"/>
      <c r="AB1981" s="87"/>
      <c r="AC1981" s="87"/>
      <c r="AD1981" s="87"/>
      <c r="AE1981" s="87"/>
      <c r="AG1981" s="112"/>
      <c r="AN1981" s="87"/>
      <c r="AO1981" s="87"/>
      <c r="AP1981" s="87"/>
      <c r="AQ1981" s="87"/>
      <c r="AR1981" s="87"/>
      <c r="AS1981" s="87"/>
      <c r="AT1981" s="87"/>
      <c r="AU1981" s="87"/>
    </row>
    <row r="1982" spans="3:47" x14ac:dyDescent="0.2">
      <c r="C1982" s="10"/>
      <c r="D1982" s="10"/>
      <c r="AA1982" s="87"/>
      <c r="AB1982" s="87"/>
      <c r="AC1982" s="87"/>
      <c r="AD1982" s="87"/>
      <c r="AE1982" s="87"/>
      <c r="AG1982" s="112"/>
      <c r="AN1982" s="87"/>
      <c r="AO1982" s="87"/>
      <c r="AP1982" s="87"/>
      <c r="AQ1982" s="87"/>
      <c r="AR1982" s="87"/>
      <c r="AS1982" s="87"/>
      <c r="AT1982" s="87"/>
      <c r="AU1982" s="87"/>
    </row>
    <row r="1983" spans="3:47" x14ac:dyDescent="0.2">
      <c r="C1983" s="10"/>
      <c r="D1983" s="10"/>
      <c r="AA1983" s="87"/>
      <c r="AB1983" s="87"/>
      <c r="AC1983" s="87"/>
      <c r="AD1983" s="87"/>
      <c r="AE1983" s="87"/>
      <c r="AG1983" s="112"/>
      <c r="AN1983" s="87"/>
      <c r="AO1983" s="87"/>
      <c r="AP1983" s="87"/>
      <c r="AQ1983" s="87"/>
      <c r="AR1983" s="87"/>
      <c r="AS1983" s="87"/>
      <c r="AT1983" s="87"/>
      <c r="AU1983" s="87"/>
    </row>
    <row r="1984" spans="3:47" x14ac:dyDescent="0.2">
      <c r="C1984" s="10"/>
      <c r="D1984" s="10"/>
      <c r="AA1984" s="87"/>
      <c r="AB1984" s="87"/>
      <c r="AC1984" s="87"/>
      <c r="AD1984" s="87"/>
      <c r="AE1984" s="87"/>
      <c r="AG1984" s="112"/>
      <c r="AN1984" s="87"/>
      <c r="AO1984" s="87"/>
      <c r="AP1984" s="87"/>
      <c r="AQ1984" s="87"/>
      <c r="AR1984" s="87"/>
      <c r="AS1984" s="87"/>
      <c r="AT1984" s="87"/>
      <c r="AU1984" s="87"/>
    </row>
    <row r="1985" spans="3:47" x14ac:dyDescent="0.2">
      <c r="C1985" s="10"/>
      <c r="D1985" s="10"/>
      <c r="AA1985" s="87"/>
      <c r="AB1985" s="87"/>
      <c r="AC1985" s="87"/>
      <c r="AD1985" s="87"/>
      <c r="AE1985" s="87"/>
      <c r="AG1985" s="112"/>
      <c r="AN1985" s="87"/>
      <c r="AO1985" s="87"/>
      <c r="AP1985" s="87"/>
      <c r="AQ1985" s="87"/>
      <c r="AR1985" s="87"/>
      <c r="AS1985" s="87"/>
      <c r="AT1985" s="87"/>
      <c r="AU1985" s="87"/>
    </row>
    <row r="1986" spans="3:47" x14ac:dyDescent="0.2">
      <c r="C1986" s="10"/>
      <c r="D1986" s="10"/>
      <c r="AA1986" s="87"/>
      <c r="AB1986" s="87"/>
      <c r="AC1986" s="87"/>
      <c r="AD1986" s="87"/>
      <c r="AE1986" s="87"/>
      <c r="AG1986" s="112"/>
      <c r="AN1986" s="87"/>
      <c r="AO1986" s="87"/>
      <c r="AP1986" s="87"/>
      <c r="AQ1986" s="87"/>
      <c r="AR1986" s="87"/>
      <c r="AS1986" s="87"/>
      <c r="AT1986" s="87"/>
      <c r="AU1986" s="87"/>
    </row>
    <row r="1987" spans="3:47" x14ac:dyDescent="0.2">
      <c r="C1987" s="10"/>
      <c r="D1987" s="10"/>
      <c r="AA1987" s="87"/>
      <c r="AB1987" s="87"/>
      <c r="AC1987" s="87"/>
      <c r="AD1987" s="87"/>
      <c r="AE1987" s="87"/>
      <c r="AG1987" s="112"/>
      <c r="AN1987" s="87"/>
      <c r="AO1987" s="87"/>
      <c r="AP1987" s="87"/>
      <c r="AQ1987" s="87"/>
      <c r="AR1987" s="87"/>
      <c r="AS1987" s="87"/>
      <c r="AT1987" s="87"/>
      <c r="AU1987" s="87"/>
    </row>
    <row r="1988" spans="3:47" x14ac:dyDescent="0.2">
      <c r="C1988" s="10"/>
      <c r="D1988" s="10"/>
      <c r="AA1988" s="87"/>
      <c r="AB1988" s="87"/>
      <c r="AC1988" s="87"/>
      <c r="AD1988" s="87"/>
      <c r="AE1988" s="87"/>
      <c r="AG1988" s="112"/>
      <c r="AN1988" s="87"/>
      <c r="AO1988" s="87"/>
      <c r="AP1988" s="87"/>
      <c r="AQ1988" s="87"/>
      <c r="AR1988" s="87"/>
      <c r="AS1988" s="87"/>
      <c r="AT1988" s="87"/>
      <c r="AU1988" s="87"/>
    </row>
    <row r="1989" spans="3:47" x14ac:dyDescent="0.2">
      <c r="C1989" s="10"/>
      <c r="D1989" s="10"/>
      <c r="AA1989" s="87"/>
      <c r="AB1989" s="87"/>
      <c r="AC1989" s="87"/>
      <c r="AD1989" s="87"/>
      <c r="AE1989" s="87"/>
      <c r="AG1989" s="112"/>
      <c r="AN1989" s="87"/>
      <c r="AO1989" s="87"/>
      <c r="AP1989" s="87"/>
      <c r="AQ1989" s="87"/>
      <c r="AR1989" s="87"/>
      <c r="AS1989" s="87"/>
      <c r="AT1989" s="87"/>
      <c r="AU1989" s="87"/>
    </row>
    <row r="1990" spans="3:47" x14ac:dyDescent="0.2">
      <c r="C1990" s="10"/>
      <c r="D1990" s="10"/>
      <c r="AA1990" s="87"/>
      <c r="AB1990" s="87"/>
      <c r="AC1990" s="87"/>
      <c r="AD1990" s="87"/>
      <c r="AE1990" s="87"/>
      <c r="AG1990" s="112"/>
      <c r="AN1990" s="87"/>
      <c r="AO1990" s="87"/>
      <c r="AP1990" s="87"/>
      <c r="AQ1990" s="87"/>
      <c r="AR1990" s="87"/>
      <c r="AS1990" s="87"/>
      <c r="AT1990" s="87"/>
      <c r="AU1990" s="87"/>
    </row>
    <row r="1991" spans="3:47" x14ac:dyDescent="0.2">
      <c r="C1991" s="10"/>
      <c r="D1991" s="10"/>
      <c r="AA1991" s="87"/>
      <c r="AB1991" s="87"/>
      <c r="AC1991" s="87"/>
      <c r="AD1991" s="87"/>
      <c r="AE1991" s="87"/>
      <c r="AG1991" s="112"/>
      <c r="AN1991" s="87"/>
      <c r="AO1991" s="87"/>
      <c r="AP1991" s="87"/>
      <c r="AQ1991" s="87"/>
      <c r="AR1991" s="87"/>
      <c r="AS1991" s="87"/>
      <c r="AT1991" s="87"/>
      <c r="AU1991" s="87"/>
    </row>
    <row r="1992" spans="3:47" x14ac:dyDescent="0.2">
      <c r="C1992" s="10"/>
      <c r="D1992" s="10"/>
      <c r="AA1992" s="87"/>
      <c r="AB1992" s="87"/>
      <c r="AC1992" s="87"/>
      <c r="AD1992" s="87"/>
      <c r="AE1992" s="87"/>
      <c r="AG1992" s="112"/>
      <c r="AN1992" s="87"/>
      <c r="AO1992" s="87"/>
      <c r="AP1992" s="87"/>
      <c r="AQ1992" s="87"/>
      <c r="AR1992" s="87"/>
      <c r="AS1992" s="87"/>
      <c r="AT1992" s="87"/>
      <c r="AU1992" s="87"/>
    </row>
    <row r="1993" spans="3:47" x14ac:dyDescent="0.2">
      <c r="C1993" s="10"/>
      <c r="D1993" s="10"/>
      <c r="AA1993" s="87"/>
      <c r="AB1993" s="87"/>
      <c r="AC1993" s="87"/>
      <c r="AD1993" s="87"/>
      <c r="AE1993" s="87"/>
      <c r="AG1993" s="112"/>
      <c r="AN1993" s="87"/>
      <c r="AO1993" s="87"/>
      <c r="AP1993" s="87"/>
      <c r="AQ1993" s="87"/>
      <c r="AR1993" s="87"/>
      <c r="AS1993" s="87"/>
      <c r="AT1993" s="87"/>
      <c r="AU1993" s="87"/>
    </row>
    <row r="1994" spans="3:47" x14ac:dyDescent="0.2">
      <c r="C1994" s="10"/>
      <c r="D1994" s="10"/>
      <c r="AA1994" s="87"/>
      <c r="AB1994" s="87"/>
      <c r="AC1994" s="87"/>
      <c r="AD1994" s="87"/>
      <c r="AE1994" s="87"/>
      <c r="AG1994" s="112"/>
      <c r="AN1994" s="87"/>
      <c r="AO1994" s="87"/>
      <c r="AP1994" s="87"/>
      <c r="AQ1994" s="87"/>
      <c r="AR1994" s="87"/>
      <c r="AS1994" s="87"/>
      <c r="AT1994" s="87"/>
      <c r="AU1994" s="87"/>
    </row>
    <row r="1995" spans="3:47" x14ac:dyDescent="0.2">
      <c r="C1995" s="10"/>
      <c r="D1995" s="10"/>
      <c r="AA1995" s="87"/>
      <c r="AB1995" s="87"/>
      <c r="AC1995" s="87"/>
      <c r="AD1995" s="87"/>
      <c r="AE1995" s="87"/>
      <c r="AG1995" s="112"/>
      <c r="AN1995" s="87"/>
      <c r="AO1995" s="87"/>
      <c r="AP1995" s="87"/>
      <c r="AQ1995" s="87"/>
      <c r="AR1995" s="87"/>
      <c r="AS1995" s="87"/>
      <c r="AT1995" s="87"/>
      <c r="AU1995" s="87"/>
    </row>
    <row r="1996" spans="3:47" x14ac:dyDescent="0.2">
      <c r="C1996" s="10"/>
      <c r="D1996" s="10"/>
      <c r="AA1996" s="87"/>
      <c r="AB1996" s="87"/>
      <c r="AC1996" s="87"/>
      <c r="AD1996" s="87"/>
      <c r="AE1996" s="87"/>
      <c r="AG1996" s="112"/>
      <c r="AN1996" s="87"/>
      <c r="AO1996" s="87"/>
      <c r="AP1996" s="87"/>
      <c r="AQ1996" s="87"/>
      <c r="AR1996" s="87"/>
      <c r="AS1996" s="87"/>
      <c r="AT1996" s="87"/>
      <c r="AU1996" s="87"/>
    </row>
    <row r="1997" spans="3:47" x14ac:dyDescent="0.2">
      <c r="C1997" s="10"/>
      <c r="D1997" s="10"/>
      <c r="AA1997" s="87"/>
      <c r="AB1997" s="87"/>
      <c r="AC1997" s="87"/>
      <c r="AD1997" s="87"/>
      <c r="AE1997" s="87"/>
      <c r="AG1997" s="112"/>
      <c r="AN1997" s="87"/>
      <c r="AO1997" s="87"/>
      <c r="AP1997" s="87"/>
      <c r="AQ1997" s="87"/>
      <c r="AR1997" s="87"/>
      <c r="AS1997" s="87"/>
      <c r="AT1997" s="87"/>
      <c r="AU1997" s="87"/>
    </row>
    <row r="1998" spans="3:47" x14ac:dyDescent="0.2">
      <c r="C1998" s="10"/>
      <c r="D1998" s="10"/>
      <c r="AA1998" s="87"/>
      <c r="AB1998" s="87"/>
      <c r="AC1998" s="87"/>
      <c r="AD1998" s="87"/>
      <c r="AE1998" s="87"/>
      <c r="AG1998" s="112"/>
      <c r="AN1998" s="87"/>
      <c r="AO1998" s="87"/>
      <c r="AP1998" s="87"/>
      <c r="AQ1998" s="87"/>
      <c r="AR1998" s="87"/>
      <c r="AS1998" s="87"/>
      <c r="AT1998" s="87"/>
      <c r="AU1998" s="87"/>
    </row>
    <row r="1999" spans="3:47" x14ac:dyDescent="0.2">
      <c r="C1999" s="10"/>
      <c r="D1999" s="10"/>
      <c r="AA1999" s="87"/>
      <c r="AB1999" s="87"/>
      <c r="AC1999" s="87"/>
      <c r="AD1999" s="87"/>
      <c r="AE1999" s="87"/>
      <c r="AG1999" s="112"/>
      <c r="AN1999" s="87"/>
      <c r="AO1999" s="87"/>
      <c r="AP1999" s="87"/>
      <c r="AQ1999" s="87"/>
      <c r="AR1999" s="87"/>
      <c r="AS1999" s="87"/>
      <c r="AT1999" s="87"/>
      <c r="AU1999" s="87"/>
    </row>
    <row r="2000" spans="3:47" x14ac:dyDescent="0.2">
      <c r="C2000" s="10"/>
      <c r="D2000" s="10"/>
      <c r="AA2000" s="87"/>
      <c r="AB2000" s="87"/>
      <c r="AC2000" s="87"/>
      <c r="AD2000" s="87"/>
      <c r="AE2000" s="87"/>
      <c r="AG2000" s="112"/>
      <c r="AN2000" s="87"/>
      <c r="AO2000" s="87"/>
      <c r="AP2000" s="87"/>
      <c r="AQ2000" s="87"/>
      <c r="AR2000" s="87"/>
      <c r="AS2000" s="87"/>
      <c r="AT2000" s="87"/>
      <c r="AU2000" s="87"/>
    </row>
    <row r="2001" spans="3:47" x14ac:dyDescent="0.2">
      <c r="C2001" s="10"/>
      <c r="D2001" s="10"/>
      <c r="AA2001" s="87"/>
      <c r="AB2001" s="87"/>
      <c r="AC2001" s="87"/>
      <c r="AD2001" s="87"/>
      <c r="AE2001" s="87"/>
      <c r="AG2001" s="112"/>
      <c r="AN2001" s="87"/>
      <c r="AO2001" s="87"/>
      <c r="AP2001" s="87"/>
      <c r="AQ2001" s="87"/>
      <c r="AR2001" s="87"/>
      <c r="AS2001" s="87"/>
      <c r="AT2001" s="87"/>
      <c r="AU2001" s="87"/>
    </row>
    <row r="2002" spans="3:47" x14ac:dyDescent="0.2">
      <c r="C2002" s="10"/>
      <c r="D2002" s="10"/>
      <c r="AA2002" s="87"/>
      <c r="AB2002" s="87"/>
      <c r="AC2002" s="87"/>
      <c r="AD2002" s="87"/>
      <c r="AE2002" s="87"/>
      <c r="AG2002" s="112"/>
      <c r="AN2002" s="87"/>
      <c r="AO2002" s="87"/>
      <c r="AP2002" s="87"/>
      <c r="AQ2002" s="87"/>
      <c r="AR2002" s="87"/>
      <c r="AS2002" s="87"/>
      <c r="AT2002" s="87"/>
      <c r="AU2002" s="87"/>
    </row>
    <row r="2003" spans="3:47" x14ac:dyDescent="0.2">
      <c r="C2003" s="10"/>
      <c r="D2003" s="10"/>
      <c r="AA2003" s="87"/>
      <c r="AB2003" s="87"/>
      <c r="AC2003" s="87"/>
      <c r="AD2003" s="87"/>
      <c r="AE2003" s="87"/>
      <c r="AG2003" s="112"/>
      <c r="AN2003" s="87"/>
      <c r="AO2003" s="87"/>
      <c r="AP2003" s="87"/>
      <c r="AQ2003" s="87"/>
      <c r="AR2003" s="87"/>
      <c r="AS2003" s="87"/>
      <c r="AT2003" s="87"/>
      <c r="AU2003" s="87"/>
    </row>
    <row r="2004" spans="3:47" x14ac:dyDescent="0.2">
      <c r="C2004" s="10"/>
      <c r="D2004" s="10"/>
      <c r="AA2004" s="87"/>
      <c r="AB2004" s="87"/>
      <c r="AC2004" s="87"/>
      <c r="AD2004" s="87"/>
      <c r="AE2004" s="87"/>
      <c r="AG2004" s="112"/>
      <c r="AN2004" s="87"/>
      <c r="AO2004" s="87"/>
      <c r="AP2004" s="87"/>
      <c r="AQ2004" s="87"/>
      <c r="AR2004" s="87"/>
      <c r="AS2004" s="87"/>
      <c r="AT2004" s="87"/>
      <c r="AU2004" s="87"/>
    </row>
    <row r="2005" spans="3:47" x14ac:dyDescent="0.2">
      <c r="C2005" s="10"/>
      <c r="D2005" s="10"/>
      <c r="AA2005" s="87"/>
      <c r="AB2005" s="87"/>
      <c r="AC2005" s="87"/>
      <c r="AD2005" s="87"/>
      <c r="AE2005" s="87"/>
      <c r="AG2005" s="112"/>
      <c r="AN2005" s="87"/>
      <c r="AO2005" s="87"/>
      <c r="AP2005" s="87"/>
      <c r="AQ2005" s="87"/>
      <c r="AR2005" s="87"/>
      <c r="AS2005" s="87"/>
      <c r="AT2005" s="87"/>
      <c r="AU2005" s="87"/>
    </row>
    <row r="2006" spans="3:47" x14ac:dyDescent="0.2">
      <c r="C2006" s="10"/>
      <c r="D2006" s="10"/>
      <c r="AA2006" s="87"/>
      <c r="AB2006" s="87"/>
      <c r="AC2006" s="87"/>
      <c r="AD2006" s="87"/>
      <c r="AE2006" s="87"/>
      <c r="AG2006" s="112"/>
      <c r="AN2006" s="87"/>
      <c r="AO2006" s="87"/>
      <c r="AP2006" s="87"/>
      <c r="AQ2006" s="87"/>
      <c r="AR2006" s="87"/>
      <c r="AS2006" s="87"/>
      <c r="AT2006" s="87"/>
      <c r="AU2006" s="87"/>
    </row>
    <row r="2007" spans="3:47" x14ac:dyDescent="0.2">
      <c r="C2007" s="10"/>
      <c r="D2007" s="10"/>
      <c r="AA2007" s="87"/>
      <c r="AB2007" s="87"/>
      <c r="AC2007" s="87"/>
      <c r="AD2007" s="87"/>
      <c r="AE2007" s="87"/>
      <c r="AG2007" s="112"/>
      <c r="AN2007" s="87"/>
      <c r="AO2007" s="87"/>
      <c r="AP2007" s="87"/>
      <c r="AQ2007" s="87"/>
      <c r="AR2007" s="87"/>
      <c r="AS2007" s="87"/>
      <c r="AT2007" s="87"/>
      <c r="AU2007" s="87"/>
    </row>
    <row r="2008" spans="3:47" x14ac:dyDescent="0.2">
      <c r="C2008" s="10"/>
      <c r="D2008" s="10"/>
      <c r="AA2008" s="87"/>
      <c r="AB2008" s="87"/>
      <c r="AC2008" s="87"/>
      <c r="AD2008" s="87"/>
      <c r="AE2008" s="87"/>
      <c r="AG2008" s="112"/>
      <c r="AN2008" s="87"/>
      <c r="AO2008" s="87"/>
      <c r="AP2008" s="87"/>
      <c r="AQ2008" s="87"/>
      <c r="AR2008" s="87"/>
      <c r="AS2008" s="87"/>
      <c r="AT2008" s="87"/>
      <c r="AU2008" s="87"/>
    </row>
    <row r="2009" spans="3:47" x14ac:dyDescent="0.2">
      <c r="C2009" s="10"/>
      <c r="D2009" s="10"/>
      <c r="AA2009" s="87"/>
      <c r="AB2009" s="87"/>
      <c r="AC2009" s="87"/>
      <c r="AD2009" s="87"/>
      <c r="AE2009" s="87"/>
      <c r="AG2009" s="112"/>
      <c r="AN2009" s="87"/>
      <c r="AO2009" s="87"/>
      <c r="AP2009" s="87"/>
      <c r="AQ2009" s="87"/>
      <c r="AR2009" s="87"/>
      <c r="AS2009" s="87"/>
      <c r="AT2009" s="87"/>
      <c r="AU2009" s="87"/>
    </row>
    <row r="2010" spans="3:47" x14ac:dyDescent="0.2">
      <c r="C2010" s="10"/>
      <c r="D2010" s="10"/>
      <c r="AA2010" s="87"/>
      <c r="AB2010" s="87"/>
      <c r="AC2010" s="87"/>
      <c r="AD2010" s="87"/>
      <c r="AE2010" s="87"/>
      <c r="AG2010" s="112"/>
      <c r="AN2010" s="87"/>
      <c r="AO2010" s="87"/>
      <c r="AP2010" s="87"/>
      <c r="AQ2010" s="87"/>
      <c r="AR2010" s="87"/>
      <c r="AS2010" s="87"/>
      <c r="AT2010" s="87"/>
      <c r="AU2010" s="87"/>
    </row>
    <row r="2011" spans="3:47" x14ac:dyDescent="0.2">
      <c r="C2011" s="10"/>
      <c r="D2011" s="10"/>
      <c r="AA2011" s="87"/>
      <c r="AB2011" s="87"/>
      <c r="AC2011" s="87"/>
      <c r="AD2011" s="87"/>
      <c r="AE2011" s="87"/>
      <c r="AG2011" s="112"/>
      <c r="AN2011" s="87"/>
      <c r="AO2011" s="87"/>
      <c r="AP2011" s="87"/>
      <c r="AQ2011" s="87"/>
      <c r="AR2011" s="87"/>
      <c r="AS2011" s="87"/>
      <c r="AT2011" s="87"/>
      <c r="AU2011" s="87"/>
    </row>
    <row r="2012" spans="3:47" x14ac:dyDescent="0.2">
      <c r="C2012" s="10"/>
      <c r="D2012" s="10"/>
      <c r="AA2012" s="87"/>
      <c r="AB2012" s="87"/>
      <c r="AC2012" s="87"/>
      <c r="AD2012" s="87"/>
      <c r="AE2012" s="87"/>
      <c r="AG2012" s="112"/>
      <c r="AN2012" s="87"/>
      <c r="AO2012" s="87"/>
      <c r="AP2012" s="87"/>
      <c r="AQ2012" s="87"/>
      <c r="AR2012" s="87"/>
      <c r="AS2012" s="87"/>
      <c r="AT2012" s="87"/>
      <c r="AU2012" s="87"/>
    </row>
    <row r="2013" spans="3:47" x14ac:dyDescent="0.2">
      <c r="C2013" s="10"/>
      <c r="D2013" s="10"/>
      <c r="AA2013" s="87"/>
      <c r="AB2013" s="87"/>
      <c r="AC2013" s="87"/>
      <c r="AD2013" s="87"/>
      <c r="AE2013" s="87"/>
      <c r="AG2013" s="112"/>
      <c r="AN2013" s="87"/>
      <c r="AO2013" s="87"/>
      <c r="AP2013" s="87"/>
      <c r="AQ2013" s="87"/>
      <c r="AR2013" s="87"/>
      <c r="AS2013" s="87"/>
      <c r="AT2013" s="87"/>
      <c r="AU2013" s="87"/>
    </row>
    <row r="2014" spans="3:47" x14ac:dyDescent="0.2">
      <c r="C2014" s="10"/>
      <c r="D2014" s="10"/>
      <c r="AA2014" s="87"/>
      <c r="AB2014" s="87"/>
      <c r="AC2014" s="87"/>
      <c r="AD2014" s="87"/>
      <c r="AE2014" s="87"/>
      <c r="AG2014" s="112"/>
      <c r="AN2014" s="87"/>
      <c r="AO2014" s="87"/>
      <c r="AP2014" s="87"/>
      <c r="AQ2014" s="87"/>
      <c r="AR2014" s="87"/>
      <c r="AS2014" s="87"/>
      <c r="AT2014" s="87"/>
      <c r="AU2014" s="87"/>
    </row>
    <row r="2015" spans="3:47" x14ac:dyDescent="0.2">
      <c r="C2015" s="10"/>
      <c r="D2015" s="10"/>
      <c r="AA2015" s="87"/>
      <c r="AB2015" s="87"/>
      <c r="AC2015" s="87"/>
      <c r="AD2015" s="87"/>
      <c r="AE2015" s="87"/>
      <c r="AG2015" s="112"/>
      <c r="AN2015" s="87"/>
      <c r="AO2015" s="87"/>
      <c r="AP2015" s="87"/>
      <c r="AQ2015" s="87"/>
      <c r="AR2015" s="87"/>
      <c r="AS2015" s="87"/>
      <c r="AT2015" s="87"/>
      <c r="AU2015" s="87"/>
    </row>
    <row r="2016" spans="3:47" x14ac:dyDescent="0.2">
      <c r="C2016" s="10"/>
      <c r="D2016" s="10"/>
      <c r="AA2016" s="87"/>
      <c r="AB2016" s="87"/>
      <c r="AC2016" s="87"/>
      <c r="AD2016" s="87"/>
      <c r="AE2016" s="87"/>
      <c r="AG2016" s="112"/>
      <c r="AN2016" s="87"/>
      <c r="AO2016" s="87"/>
      <c r="AP2016" s="87"/>
      <c r="AQ2016" s="87"/>
      <c r="AR2016" s="87"/>
      <c r="AS2016" s="87"/>
      <c r="AT2016" s="87"/>
      <c r="AU2016" s="87"/>
    </row>
    <row r="2017" spans="3:47" x14ac:dyDescent="0.2">
      <c r="C2017" s="10"/>
      <c r="D2017" s="10"/>
      <c r="AA2017" s="87"/>
      <c r="AB2017" s="87"/>
      <c r="AC2017" s="87"/>
      <c r="AD2017" s="87"/>
      <c r="AE2017" s="87"/>
      <c r="AG2017" s="112"/>
      <c r="AN2017" s="87"/>
      <c r="AO2017" s="87"/>
      <c r="AP2017" s="87"/>
      <c r="AQ2017" s="87"/>
      <c r="AR2017" s="87"/>
      <c r="AS2017" s="87"/>
      <c r="AT2017" s="87"/>
      <c r="AU2017" s="87"/>
    </row>
    <row r="2018" spans="3:47" x14ac:dyDescent="0.2">
      <c r="C2018" s="10"/>
      <c r="D2018" s="10"/>
      <c r="AA2018" s="87"/>
      <c r="AB2018" s="87"/>
      <c r="AC2018" s="87"/>
      <c r="AD2018" s="87"/>
      <c r="AE2018" s="87"/>
      <c r="AG2018" s="112"/>
      <c r="AN2018" s="87"/>
      <c r="AO2018" s="87"/>
      <c r="AP2018" s="87"/>
      <c r="AQ2018" s="87"/>
      <c r="AR2018" s="87"/>
      <c r="AS2018" s="87"/>
      <c r="AT2018" s="87"/>
      <c r="AU2018" s="87"/>
    </row>
    <row r="2019" spans="3:47" x14ac:dyDescent="0.2">
      <c r="C2019" s="10"/>
      <c r="D2019" s="10"/>
      <c r="AA2019" s="87"/>
      <c r="AB2019" s="87"/>
      <c r="AC2019" s="87"/>
      <c r="AD2019" s="87"/>
      <c r="AE2019" s="87"/>
      <c r="AG2019" s="112"/>
      <c r="AN2019" s="87"/>
      <c r="AO2019" s="87"/>
      <c r="AP2019" s="87"/>
      <c r="AQ2019" s="87"/>
      <c r="AR2019" s="87"/>
      <c r="AS2019" s="87"/>
      <c r="AT2019" s="87"/>
      <c r="AU2019" s="87"/>
    </row>
    <row r="2020" spans="3:47" x14ac:dyDescent="0.2">
      <c r="C2020" s="10"/>
      <c r="D2020" s="10"/>
      <c r="AA2020" s="87"/>
      <c r="AB2020" s="87"/>
      <c r="AC2020" s="87"/>
      <c r="AD2020" s="87"/>
      <c r="AE2020" s="87"/>
      <c r="AG2020" s="112"/>
      <c r="AN2020" s="87"/>
      <c r="AO2020" s="87"/>
      <c r="AP2020" s="87"/>
      <c r="AQ2020" s="87"/>
      <c r="AR2020" s="87"/>
      <c r="AS2020" s="87"/>
      <c r="AT2020" s="87"/>
      <c r="AU2020" s="87"/>
    </row>
    <row r="2021" spans="3:47" x14ac:dyDescent="0.2">
      <c r="C2021" s="10"/>
      <c r="D2021" s="10"/>
      <c r="AA2021" s="87"/>
      <c r="AB2021" s="87"/>
      <c r="AC2021" s="87"/>
      <c r="AD2021" s="87"/>
      <c r="AE2021" s="87"/>
      <c r="AG2021" s="112"/>
      <c r="AN2021" s="87"/>
      <c r="AO2021" s="87"/>
      <c r="AP2021" s="87"/>
      <c r="AQ2021" s="87"/>
      <c r="AR2021" s="87"/>
      <c r="AS2021" s="87"/>
      <c r="AT2021" s="87"/>
      <c r="AU2021" s="87"/>
    </row>
    <row r="2022" spans="3:47" x14ac:dyDescent="0.2">
      <c r="C2022" s="10"/>
      <c r="D2022" s="10"/>
      <c r="AA2022" s="87"/>
      <c r="AB2022" s="87"/>
      <c r="AC2022" s="87"/>
      <c r="AD2022" s="87"/>
      <c r="AE2022" s="87"/>
      <c r="AG2022" s="112"/>
      <c r="AN2022" s="87"/>
      <c r="AO2022" s="87"/>
      <c r="AP2022" s="87"/>
      <c r="AQ2022" s="87"/>
      <c r="AR2022" s="87"/>
      <c r="AS2022" s="87"/>
      <c r="AT2022" s="87"/>
      <c r="AU2022" s="87"/>
    </row>
    <row r="2023" spans="3:47" x14ac:dyDescent="0.2">
      <c r="C2023" s="10"/>
      <c r="D2023" s="10"/>
      <c r="AA2023" s="87"/>
      <c r="AB2023" s="87"/>
      <c r="AC2023" s="87"/>
      <c r="AD2023" s="87"/>
      <c r="AE2023" s="87"/>
      <c r="AG2023" s="112"/>
      <c r="AN2023" s="87"/>
      <c r="AO2023" s="87"/>
      <c r="AP2023" s="87"/>
      <c r="AQ2023" s="87"/>
      <c r="AR2023" s="87"/>
      <c r="AS2023" s="87"/>
      <c r="AT2023" s="87"/>
      <c r="AU2023" s="87"/>
    </row>
    <row r="2024" spans="3:47" x14ac:dyDescent="0.2">
      <c r="C2024" s="10"/>
      <c r="D2024" s="10"/>
      <c r="AA2024" s="87"/>
      <c r="AB2024" s="87"/>
      <c r="AC2024" s="87"/>
      <c r="AD2024" s="87"/>
      <c r="AE2024" s="87"/>
      <c r="AG2024" s="112"/>
      <c r="AN2024" s="87"/>
      <c r="AO2024" s="87"/>
      <c r="AP2024" s="87"/>
      <c r="AQ2024" s="87"/>
      <c r="AR2024" s="87"/>
      <c r="AS2024" s="87"/>
      <c r="AT2024" s="87"/>
      <c r="AU2024" s="87"/>
    </row>
    <row r="2025" spans="3:47" x14ac:dyDescent="0.2">
      <c r="C2025" s="10"/>
      <c r="D2025" s="10"/>
      <c r="AA2025" s="87"/>
      <c r="AB2025" s="87"/>
      <c r="AC2025" s="87"/>
      <c r="AD2025" s="87"/>
      <c r="AE2025" s="87"/>
      <c r="AG2025" s="112"/>
      <c r="AN2025" s="87"/>
      <c r="AO2025" s="87"/>
      <c r="AP2025" s="87"/>
      <c r="AQ2025" s="87"/>
      <c r="AR2025" s="87"/>
      <c r="AS2025" s="87"/>
      <c r="AT2025" s="87"/>
      <c r="AU2025" s="87"/>
    </row>
    <row r="2026" spans="3:47" x14ac:dyDescent="0.2">
      <c r="C2026" s="10"/>
      <c r="D2026" s="10"/>
      <c r="AA2026" s="87"/>
      <c r="AB2026" s="87"/>
      <c r="AC2026" s="87"/>
      <c r="AD2026" s="87"/>
      <c r="AE2026" s="87"/>
      <c r="AG2026" s="112"/>
      <c r="AN2026" s="87"/>
      <c r="AO2026" s="87"/>
      <c r="AP2026" s="87"/>
      <c r="AQ2026" s="87"/>
      <c r="AR2026" s="87"/>
      <c r="AS2026" s="87"/>
      <c r="AT2026" s="87"/>
      <c r="AU2026" s="87"/>
    </row>
    <row r="2027" spans="3:47" x14ac:dyDescent="0.2">
      <c r="C2027" s="10"/>
      <c r="D2027" s="10"/>
      <c r="AA2027" s="87"/>
      <c r="AB2027" s="87"/>
      <c r="AC2027" s="87"/>
      <c r="AD2027" s="87"/>
      <c r="AE2027" s="87"/>
      <c r="AG2027" s="112"/>
      <c r="AN2027" s="87"/>
      <c r="AO2027" s="87"/>
      <c r="AP2027" s="87"/>
      <c r="AQ2027" s="87"/>
      <c r="AR2027" s="87"/>
      <c r="AS2027" s="87"/>
      <c r="AT2027" s="87"/>
      <c r="AU2027" s="87"/>
    </row>
    <row r="2028" spans="3:47" x14ac:dyDescent="0.2">
      <c r="C2028" s="10"/>
      <c r="D2028" s="10"/>
      <c r="AA2028" s="87"/>
      <c r="AB2028" s="87"/>
      <c r="AC2028" s="87"/>
      <c r="AD2028" s="87"/>
      <c r="AE2028" s="87"/>
      <c r="AG2028" s="112"/>
      <c r="AN2028" s="87"/>
      <c r="AO2028" s="87"/>
      <c r="AP2028" s="87"/>
      <c r="AQ2028" s="87"/>
      <c r="AR2028" s="87"/>
      <c r="AS2028" s="87"/>
      <c r="AT2028" s="87"/>
      <c r="AU2028" s="87"/>
    </row>
    <row r="2029" spans="3:47" x14ac:dyDescent="0.2">
      <c r="C2029" s="10"/>
      <c r="D2029" s="10"/>
      <c r="AA2029" s="87"/>
      <c r="AB2029" s="87"/>
      <c r="AC2029" s="87"/>
      <c r="AD2029" s="87"/>
      <c r="AE2029" s="87"/>
      <c r="AG2029" s="112"/>
      <c r="AN2029" s="87"/>
      <c r="AO2029" s="87"/>
      <c r="AP2029" s="87"/>
      <c r="AQ2029" s="87"/>
      <c r="AR2029" s="87"/>
      <c r="AS2029" s="87"/>
      <c r="AT2029" s="87"/>
      <c r="AU2029" s="87"/>
    </row>
    <row r="2030" spans="3:47" x14ac:dyDescent="0.2">
      <c r="C2030" s="10"/>
      <c r="D2030" s="10"/>
      <c r="AA2030" s="87"/>
      <c r="AB2030" s="87"/>
      <c r="AC2030" s="87"/>
      <c r="AD2030" s="87"/>
      <c r="AE2030" s="87"/>
      <c r="AG2030" s="112"/>
      <c r="AN2030" s="87"/>
      <c r="AO2030" s="87"/>
      <c r="AP2030" s="87"/>
      <c r="AQ2030" s="87"/>
      <c r="AR2030" s="87"/>
      <c r="AS2030" s="87"/>
      <c r="AT2030" s="87"/>
      <c r="AU2030" s="87"/>
    </row>
    <row r="2031" spans="3:47" x14ac:dyDescent="0.2">
      <c r="C2031" s="10"/>
      <c r="D2031" s="10"/>
      <c r="AA2031" s="87"/>
      <c r="AB2031" s="87"/>
      <c r="AC2031" s="87"/>
      <c r="AD2031" s="87"/>
      <c r="AE2031" s="87"/>
      <c r="AG2031" s="112"/>
      <c r="AN2031" s="87"/>
      <c r="AO2031" s="87"/>
      <c r="AP2031" s="87"/>
      <c r="AQ2031" s="87"/>
      <c r="AR2031" s="87"/>
      <c r="AS2031" s="87"/>
      <c r="AT2031" s="87"/>
      <c r="AU2031" s="87"/>
    </row>
    <row r="2032" spans="3:47" x14ac:dyDescent="0.2">
      <c r="C2032" s="10"/>
      <c r="D2032" s="10"/>
      <c r="AA2032" s="87"/>
      <c r="AB2032" s="87"/>
      <c r="AC2032" s="87"/>
      <c r="AD2032" s="87"/>
      <c r="AE2032" s="87"/>
      <c r="AG2032" s="112"/>
      <c r="AN2032" s="87"/>
      <c r="AO2032" s="87"/>
      <c r="AP2032" s="87"/>
      <c r="AQ2032" s="87"/>
      <c r="AR2032" s="87"/>
      <c r="AS2032" s="87"/>
      <c r="AT2032" s="87"/>
      <c r="AU2032" s="87"/>
    </row>
    <row r="2033" spans="3:47" x14ac:dyDescent="0.2">
      <c r="C2033" s="10"/>
      <c r="D2033" s="10"/>
      <c r="AA2033" s="87"/>
      <c r="AB2033" s="87"/>
      <c r="AC2033" s="87"/>
      <c r="AD2033" s="87"/>
      <c r="AE2033" s="87"/>
      <c r="AG2033" s="112"/>
      <c r="AN2033" s="87"/>
      <c r="AO2033" s="87"/>
      <c r="AP2033" s="87"/>
      <c r="AQ2033" s="87"/>
      <c r="AR2033" s="87"/>
      <c r="AS2033" s="87"/>
      <c r="AT2033" s="87"/>
      <c r="AU2033" s="87"/>
    </row>
    <row r="2034" spans="3:47" x14ac:dyDescent="0.2">
      <c r="C2034" s="10"/>
      <c r="D2034" s="10"/>
      <c r="AA2034" s="87"/>
      <c r="AB2034" s="87"/>
      <c r="AC2034" s="87"/>
      <c r="AD2034" s="87"/>
      <c r="AE2034" s="87"/>
      <c r="AG2034" s="112"/>
      <c r="AN2034" s="87"/>
      <c r="AO2034" s="87"/>
      <c r="AP2034" s="87"/>
      <c r="AQ2034" s="87"/>
      <c r="AR2034" s="87"/>
      <c r="AS2034" s="87"/>
      <c r="AT2034" s="87"/>
      <c r="AU2034" s="87"/>
    </row>
    <row r="2035" spans="3:47" x14ac:dyDescent="0.2">
      <c r="C2035" s="10"/>
      <c r="D2035" s="10"/>
      <c r="AA2035" s="87"/>
      <c r="AB2035" s="87"/>
      <c r="AC2035" s="87"/>
      <c r="AD2035" s="87"/>
      <c r="AE2035" s="87"/>
      <c r="AG2035" s="112"/>
      <c r="AN2035" s="87"/>
      <c r="AO2035" s="87"/>
      <c r="AP2035" s="87"/>
      <c r="AQ2035" s="87"/>
      <c r="AR2035" s="87"/>
      <c r="AS2035" s="87"/>
      <c r="AT2035" s="87"/>
      <c r="AU2035" s="87"/>
    </row>
    <row r="2036" spans="3:47" x14ac:dyDescent="0.2">
      <c r="C2036" s="10"/>
      <c r="D2036" s="10"/>
      <c r="AA2036" s="87"/>
      <c r="AB2036" s="87"/>
      <c r="AC2036" s="87"/>
      <c r="AD2036" s="87"/>
      <c r="AE2036" s="87"/>
      <c r="AG2036" s="112"/>
      <c r="AN2036" s="87"/>
      <c r="AO2036" s="87"/>
      <c r="AP2036" s="87"/>
      <c r="AQ2036" s="87"/>
      <c r="AR2036" s="87"/>
      <c r="AS2036" s="87"/>
      <c r="AT2036" s="87"/>
      <c r="AU2036" s="87"/>
    </row>
    <row r="2037" spans="3:47" x14ac:dyDescent="0.2">
      <c r="C2037" s="10"/>
      <c r="D2037" s="10"/>
      <c r="AA2037" s="87"/>
      <c r="AB2037" s="87"/>
      <c r="AC2037" s="87"/>
      <c r="AD2037" s="87"/>
      <c r="AE2037" s="87"/>
      <c r="AG2037" s="112"/>
      <c r="AN2037" s="87"/>
      <c r="AO2037" s="87"/>
      <c r="AP2037" s="87"/>
      <c r="AQ2037" s="87"/>
      <c r="AR2037" s="87"/>
      <c r="AS2037" s="87"/>
      <c r="AT2037" s="87"/>
      <c r="AU2037" s="87"/>
    </row>
    <row r="2038" spans="3:47" x14ac:dyDescent="0.2">
      <c r="C2038" s="10"/>
      <c r="D2038" s="10"/>
      <c r="AA2038" s="87"/>
      <c r="AB2038" s="87"/>
      <c r="AC2038" s="87"/>
      <c r="AD2038" s="87"/>
      <c r="AE2038" s="87"/>
      <c r="AG2038" s="112"/>
      <c r="AN2038" s="87"/>
      <c r="AO2038" s="87"/>
      <c r="AP2038" s="87"/>
      <c r="AQ2038" s="87"/>
      <c r="AR2038" s="87"/>
      <c r="AS2038" s="87"/>
      <c r="AT2038" s="87"/>
      <c r="AU2038" s="87"/>
    </row>
    <row r="2039" spans="3:47" x14ac:dyDescent="0.2">
      <c r="C2039" s="10"/>
      <c r="D2039" s="10"/>
      <c r="AA2039" s="87"/>
      <c r="AB2039" s="87"/>
      <c r="AC2039" s="87"/>
      <c r="AD2039" s="87"/>
      <c r="AE2039" s="87"/>
      <c r="AG2039" s="112"/>
      <c r="AN2039" s="87"/>
      <c r="AO2039" s="87"/>
      <c r="AP2039" s="87"/>
      <c r="AQ2039" s="87"/>
      <c r="AR2039" s="87"/>
      <c r="AS2039" s="87"/>
      <c r="AT2039" s="87"/>
      <c r="AU2039" s="87"/>
    </row>
    <row r="2040" spans="3:47" x14ac:dyDescent="0.2">
      <c r="C2040" s="10"/>
      <c r="D2040" s="10"/>
      <c r="AA2040" s="87"/>
      <c r="AB2040" s="87"/>
      <c r="AC2040" s="87"/>
      <c r="AD2040" s="87"/>
      <c r="AE2040" s="87"/>
      <c r="AG2040" s="112"/>
      <c r="AN2040" s="87"/>
      <c r="AO2040" s="87"/>
      <c r="AP2040" s="87"/>
      <c r="AQ2040" s="87"/>
      <c r="AR2040" s="87"/>
      <c r="AS2040" s="87"/>
      <c r="AT2040" s="87"/>
      <c r="AU2040" s="87"/>
    </row>
    <row r="2041" spans="3:47" x14ac:dyDescent="0.2">
      <c r="C2041" s="10"/>
      <c r="D2041" s="10"/>
      <c r="AA2041" s="87"/>
      <c r="AB2041" s="87"/>
      <c r="AC2041" s="87"/>
      <c r="AD2041" s="87"/>
      <c r="AE2041" s="87"/>
      <c r="AG2041" s="112"/>
      <c r="AN2041" s="87"/>
      <c r="AO2041" s="87"/>
      <c r="AP2041" s="87"/>
      <c r="AQ2041" s="87"/>
      <c r="AR2041" s="87"/>
      <c r="AS2041" s="87"/>
      <c r="AT2041" s="87"/>
      <c r="AU2041" s="87"/>
    </row>
    <row r="2042" spans="3:47" x14ac:dyDescent="0.2">
      <c r="C2042" s="10"/>
      <c r="D2042" s="10"/>
      <c r="AA2042" s="87"/>
      <c r="AB2042" s="87"/>
      <c r="AC2042" s="87"/>
      <c r="AD2042" s="87"/>
      <c r="AE2042" s="87"/>
      <c r="AG2042" s="112"/>
      <c r="AN2042" s="87"/>
      <c r="AO2042" s="87"/>
      <c r="AP2042" s="87"/>
      <c r="AQ2042" s="87"/>
      <c r="AR2042" s="87"/>
      <c r="AS2042" s="87"/>
      <c r="AT2042" s="87"/>
      <c r="AU2042" s="87"/>
    </row>
    <row r="2043" spans="3:47" x14ac:dyDescent="0.2">
      <c r="C2043" s="10"/>
      <c r="D2043" s="10"/>
      <c r="AA2043" s="87"/>
      <c r="AB2043" s="87"/>
      <c r="AC2043" s="87"/>
      <c r="AD2043" s="87"/>
      <c r="AE2043" s="87"/>
      <c r="AG2043" s="112"/>
      <c r="AN2043" s="87"/>
      <c r="AO2043" s="87"/>
      <c r="AP2043" s="87"/>
      <c r="AQ2043" s="87"/>
      <c r="AR2043" s="87"/>
      <c r="AS2043" s="87"/>
      <c r="AT2043" s="87"/>
      <c r="AU2043" s="87"/>
    </row>
    <row r="2044" spans="3:47" x14ac:dyDescent="0.2">
      <c r="C2044" s="10"/>
      <c r="D2044" s="10"/>
      <c r="AA2044" s="87"/>
      <c r="AB2044" s="87"/>
      <c r="AC2044" s="87"/>
      <c r="AD2044" s="87"/>
      <c r="AE2044" s="87"/>
      <c r="AG2044" s="112"/>
      <c r="AN2044" s="87"/>
      <c r="AO2044" s="87"/>
      <c r="AP2044" s="87"/>
      <c r="AQ2044" s="87"/>
      <c r="AR2044" s="87"/>
      <c r="AS2044" s="87"/>
      <c r="AT2044" s="87"/>
      <c r="AU2044" s="87"/>
    </row>
    <row r="2045" spans="3:47" x14ac:dyDescent="0.2">
      <c r="C2045" s="10"/>
      <c r="D2045" s="10"/>
      <c r="AA2045" s="87"/>
      <c r="AB2045" s="87"/>
      <c r="AC2045" s="87"/>
      <c r="AD2045" s="87"/>
      <c r="AE2045" s="87"/>
      <c r="AG2045" s="112"/>
      <c r="AN2045" s="87"/>
      <c r="AO2045" s="87"/>
      <c r="AP2045" s="87"/>
      <c r="AQ2045" s="87"/>
      <c r="AR2045" s="87"/>
      <c r="AS2045" s="87"/>
      <c r="AT2045" s="87"/>
      <c r="AU2045" s="87"/>
    </row>
    <row r="2046" spans="3:47" x14ac:dyDescent="0.2">
      <c r="C2046" s="10"/>
      <c r="D2046" s="10"/>
      <c r="AA2046" s="87"/>
      <c r="AB2046" s="87"/>
      <c r="AC2046" s="87"/>
      <c r="AD2046" s="87"/>
      <c r="AE2046" s="87"/>
      <c r="AG2046" s="112"/>
      <c r="AN2046" s="87"/>
      <c r="AO2046" s="87"/>
      <c r="AP2046" s="87"/>
      <c r="AQ2046" s="87"/>
      <c r="AR2046" s="87"/>
      <c r="AS2046" s="87"/>
      <c r="AT2046" s="87"/>
      <c r="AU2046" s="87"/>
    </row>
    <row r="2047" spans="3:47" x14ac:dyDescent="0.2">
      <c r="C2047" s="10"/>
      <c r="D2047" s="10"/>
      <c r="AA2047" s="87"/>
      <c r="AB2047" s="87"/>
      <c r="AC2047" s="87"/>
      <c r="AD2047" s="87"/>
      <c r="AE2047" s="87"/>
      <c r="AG2047" s="112"/>
      <c r="AN2047" s="87"/>
      <c r="AO2047" s="87"/>
      <c r="AP2047" s="87"/>
      <c r="AQ2047" s="87"/>
      <c r="AR2047" s="87"/>
      <c r="AS2047" s="87"/>
      <c r="AT2047" s="87"/>
      <c r="AU2047" s="87"/>
    </row>
    <row r="2048" spans="3:47" x14ac:dyDescent="0.2">
      <c r="C2048" s="10"/>
      <c r="D2048" s="10"/>
      <c r="AA2048" s="87"/>
      <c r="AB2048" s="87"/>
      <c r="AC2048" s="87"/>
      <c r="AD2048" s="87"/>
      <c r="AE2048" s="87"/>
      <c r="AG2048" s="112"/>
      <c r="AN2048" s="87"/>
      <c r="AO2048" s="87"/>
      <c r="AP2048" s="87"/>
      <c r="AQ2048" s="87"/>
      <c r="AR2048" s="87"/>
      <c r="AS2048" s="87"/>
      <c r="AT2048" s="87"/>
      <c r="AU2048" s="87"/>
    </row>
    <row r="2049" spans="3:47" x14ac:dyDescent="0.2">
      <c r="C2049" s="10"/>
      <c r="D2049" s="10"/>
      <c r="AA2049" s="87"/>
      <c r="AB2049" s="87"/>
      <c r="AC2049" s="87"/>
      <c r="AD2049" s="87"/>
      <c r="AE2049" s="87"/>
      <c r="AG2049" s="112"/>
      <c r="AN2049" s="87"/>
      <c r="AO2049" s="87"/>
      <c r="AP2049" s="87"/>
      <c r="AQ2049" s="87"/>
      <c r="AR2049" s="87"/>
      <c r="AS2049" s="87"/>
      <c r="AT2049" s="87"/>
      <c r="AU2049" s="87"/>
    </row>
    <row r="2050" spans="3:47" x14ac:dyDescent="0.2">
      <c r="C2050" s="10"/>
      <c r="D2050" s="10"/>
      <c r="AA2050" s="87"/>
      <c r="AB2050" s="87"/>
      <c r="AC2050" s="87"/>
      <c r="AD2050" s="87"/>
      <c r="AE2050" s="87"/>
      <c r="AG2050" s="112"/>
      <c r="AN2050" s="87"/>
      <c r="AO2050" s="87"/>
      <c r="AP2050" s="87"/>
      <c r="AQ2050" s="87"/>
      <c r="AR2050" s="87"/>
      <c r="AS2050" s="87"/>
      <c r="AT2050" s="87"/>
      <c r="AU2050" s="87"/>
    </row>
    <row r="2051" spans="3:47" x14ac:dyDescent="0.2">
      <c r="C2051" s="10"/>
      <c r="D2051" s="10"/>
      <c r="AA2051" s="87"/>
      <c r="AB2051" s="87"/>
      <c r="AC2051" s="87"/>
      <c r="AD2051" s="87"/>
      <c r="AE2051" s="87"/>
      <c r="AG2051" s="112"/>
      <c r="AN2051" s="87"/>
      <c r="AO2051" s="87"/>
      <c r="AP2051" s="87"/>
      <c r="AQ2051" s="87"/>
      <c r="AR2051" s="87"/>
      <c r="AS2051" s="87"/>
      <c r="AT2051" s="87"/>
      <c r="AU2051" s="87"/>
    </row>
    <row r="2052" spans="3:47" x14ac:dyDescent="0.2">
      <c r="C2052" s="10"/>
      <c r="D2052" s="10"/>
      <c r="AA2052" s="87"/>
      <c r="AB2052" s="87"/>
      <c r="AC2052" s="87"/>
      <c r="AD2052" s="87"/>
      <c r="AE2052" s="87"/>
      <c r="AG2052" s="112"/>
      <c r="AN2052" s="87"/>
      <c r="AO2052" s="87"/>
      <c r="AP2052" s="87"/>
      <c r="AQ2052" s="87"/>
      <c r="AR2052" s="87"/>
      <c r="AS2052" s="87"/>
      <c r="AT2052" s="87"/>
      <c r="AU2052" s="87"/>
    </row>
    <row r="2053" spans="3:47" x14ac:dyDescent="0.2">
      <c r="C2053" s="10"/>
      <c r="D2053" s="10"/>
      <c r="AA2053" s="87"/>
      <c r="AB2053" s="87"/>
      <c r="AC2053" s="87"/>
      <c r="AD2053" s="87"/>
      <c r="AE2053" s="87"/>
      <c r="AG2053" s="112"/>
      <c r="AN2053" s="87"/>
      <c r="AO2053" s="87"/>
      <c r="AP2053" s="87"/>
      <c r="AQ2053" s="87"/>
      <c r="AR2053" s="87"/>
      <c r="AS2053" s="87"/>
      <c r="AT2053" s="87"/>
      <c r="AU2053" s="87"/>
    </row>
    <row r="2054" spans="3:47" x14ac:dyDescent="0.2">
      <c r="C2054" s="10"/>
      <c r="D2054" s="10"/>
      <c r="AA2054" s="87"/>
      <c r="AB2054" s="87"/>
      <c r="AC2054" s="87"/>
      <c r="AD2054" s="87"/>
      <c r="AE2054" s="87"/>
      <c r="AG2054" s="112"/>
      <c r="AN2054" s="87"/>
      <c r="AO2054" s="87"/>
      <c r="AP2054" s="87"/>
      <c r="AQ2054" s="87"/>
      <c r="AR2054" s="87"/>
      <c r="AS2054" s="87"/>
      <c r="AT2054" s="87"/>
      <c r="AU2054" s="87"/>
    </row>
    <row r="2055" spans="3:47" x14ac:dyDescent="0.2">
      <c r="C2055" s="10"/>
      <c r="D2055" s="10"/>
      <c r="AA2055" s="87"/>
      <c r="AB2055" s="87"/>
      <c r="AC2055" s="87"/>
      <c r="AD2055" s="87"/>
      <c r="AE2055" s="87"/>
      <c r="AG2055" s="112"/>
      <c r="AN2055" s="87"/>
      <c r="AO2055" s="87"/>
      <c r="AP2055" s="87"/>
      <c r="AQ2055" s="87"/>
      <c r="AR2055" s="87"/>
      <c r="AS2055" s="87"/>
      <c r="AT2055" s="87"/>
      <c r="AU2055" s="87"/>
    </row>
    <row r="2056" spans="3:47" x14ac:dyDescent="0.2">
      <c r="C2056" s="10"/>
      <c r="D2056" s="10"/>
      <c r="AA2056" s="87"/>
      <c r="AB2056" s="87"/>
      <c r="AC2056" s="87"/>
      <c r="AD2056" s="87"/>
      <c r="AE2056" s="87"/>
      <c r="AG2056" s="112"/>
      <c r="AN2056" s="87"/>
      <c r="AO2056" s="87"/>
      <c r="AP2056" s="87"/>
      <c r="AQ2056" s="87"/>
      <c r="AR2056" s="87"/>
      <c r="AS2056" s="87"/>
      <c r="AT2056" s="87"/>
      <c r="AU2056" s="87"/>
    </row>
    <row r="2057" spans="3:47" x14ac:dyDescent="0.2">
      <c r="C2057" s="10"/>
      <c r="D2057" s="10"/>
      <c r="AA2057" s="87"/>
      <c r="AB2057" s="87"/>
      <c r="AC2057" s="87"/>
      <c r="AD2057" s="87"/>
      <c r="AE2057" s="87"/>
      <c r="AG2057" s="112"/>
      <c r="AN2057" s="87"/>
      <c r="AO2057" s="87"/>
      <c r="AP2057" s="87"/>
      <c r="AQ2057" s="87"/>
      <c r="AR2057" s="87"/>
      <c r="AS2057" s="87"/>
      <c r="AT2057" s="87"/>
      <c r="AU2057" s="87"/>
    </row>
    <row r="2058" spans="3:47" x14ac:dyDescent="0.2">
      <c r="C2058" s="10"/>
      <c r="D2058" s="10"/>
      <c r="AA2058" s="87"/>
      <c r="AB2058" s="87"/>
      <c r="AC2058" s="87"/>
      <c r="AD2058" s="87"/>
      <c r="AE2058" s="87"/>
      <c r="AG2058" s="112"/>
      <c r="AN2058" s="87"/>
      <c r="AO2058" s="87"/>
      <c r="AP2058" s="87"/>
      <c r="AQ2058" s="87"/>
      <c r="AR2058" s="87"/>
      <c r="AS2058" s="87"/>
      <c r="AT2058" s="87"/>
      <c r="AU2058" s="87"/>
    </row>
    <row r="2059" spans="3:47" x14ac:dyDescent="0.2">
      <c r="C2059" s="10"/>
      <c r="D2059" s="10"/>
      <c r="AA2059" s="87"/>
      <c r="AB2059" s="87"/>
      <c r="AC2059" s="87"/>
      <c r="AD2059" s="87"/>
      <c r="AE2059" s="87"/>
      <c r="AG2059" s="112"/>
      <c r="AN2059" s="87"/>
      <c r="AO2059" s="87"/>
      <c r="AP2059" s="87"/>
      <c r="AQ2059" s="87"/>
      <c r="AR2059" s="87"/>
      <c r="AS2059" s="87"/>
      <c r="AT2059" s="87"/>
      <c r="AU2059" s="87"/>
    </row>
    <row r="2060" spans="3:47" x14ac:dyDescent="0.2">
      <c r="C2060" s="10"/>
      <c r="D2060" s="10"/>
      <c r="AA2060" s="87"/>
      <c r="AB2060" s="87"/>
      <c r="AC2060" s="87"/>
      <c r="AD2060" s="87"/>
      <c r="AE2060" s="87"/>
      <c r="AG2060" s="112"/>
      <c r="AN2060" s="87"/>
      <c r="AO2060" s="87"/>
      <c r="AP2060" s="87"/>
      <c r="AQ2060" s="87"/>
      <c r="AR2060" s="87"/>
      <c r="AS2060" s="87"/>
      <c r="AT2060" s="87"/>
      <c r="AU2060" s="87"/>
    </row>
    <row r="2061" spans="3:47" x14ac:dyDescent="0.2">
      <c r="C2061" s="10"/>
      <c r="D2061" s="10"/>
      <c r="AA2061" s="87"/>
      <c r="AB2061" s="87"/>
      <c r="AC2061" s="87"/>
      <c r="AD2061" s="87"/>
      <c r="AE2061" s="87"/>
      <c r="AG2061" s="112"/>
      <c r="AN2061" s="87"/>
      <c r="AO2061" s="87"/>
      <c r="AP2061" s="87"/>
      <c r="AQ2061" s="87"/>
      <c r="AR2061" s="87"/>
      <c r="AS2061" s="87"/>
      <c r="AT2061" s="87"/>
      <c r="AU2061" s="87"/>
    </row>
    <row r="2062" spans="3:47" x14ac:dyDescent="0.2">
      <c r="C2062" s="10"/>
      <c r="D2062" s="10"/>
      <c r="AA2062" s="87"/>
      <c r="AB2062" s="87"/>
      <c r="AC2062" s="87"/>
      <c r="AD2062" s="87"/>
      <c r="AE2062" s="87"/>
      <c r="AG2062" s="112"/>
      <c r="AN2062" s="87"/>
      <c r="AO2062" s="87"/>
      <c r="AP2062" s="87"/>
      <c r="AQ2062" s="87"/>
      <c r="AR2062" s="87"/>
      <c r="AS2062" s="87"/>
      <c r="AT2062" s="87"/>
      <c r="AU2062" s="87"/>
    </row>
    <row r="2063" spans="3:47" x14ac:dyDescent="0.2">
      <c r="C2063" s="10"/>
      <c r="D2063" s="10"/>
      <c r="AA2063" s="87"/>
      <c r="AB2063" s="87"/>
      <c r="AC2063" s="87"/>
      <c r="AD2063" s="87"/>
      <c r="AE2063" s="87"/>
      <c r="AG2063" s="112"/>
      <c r="AN2063" s="87"/>
      <c r="AO2063" s="87"/>
      <c r="AP2063" s="87"/>
      <c r="AQ2063" s="87"/>
      <c r="AR2063" s="87"/>
      <c r="AS2063" s="87"/>
      <c r="AT2063" s="87"/>
      <c r="AU2063" s="87"/>
    </row>
    <row r="2064" spans="3:47" x14ac:dyDescent="0.2">
      <c r="C2064" s="10"/>
      <c r="D2064" s="10"/>
      <c r="AA2064" s="87"/>
      <c r="AB2064" s="87"/>
      <c r="AC2064" s="87"/>
      <c r="AD2064" s="87"/>
      <c r="AE2064" s="87"/>
      <c r="AG2064" s="112"/>
      <c r="AN2064" s="87"/>
      <c r="AO2064" s="87"/>
      <c r="AP2064" s="87"/>
      <c r="AQ2064" s="87"/>
      <c r="AR2064" s="87"/>
      <c r="AS2064" s="87"/>
      <c r="AT2064" s="87"/>
      <c r="AU2064" s="87"/>
    </row>
    <row r="2065" spans="3:47" x14ac:dyDescent="0.2">
      <c r="C2065" s="10"/>
      <c r="D2065" s="10"/>
      <c r="AA2065" s="87"/>
      <c r="AB2065" s="87"/>
      <c r="AC2065" s="87"/>
      <c r="AD2065" s="87"/>
      <c r="AE2065" s="87"/>
      <c r="AG2065" s="112"/>
      <c r="AN2065" s="87"/>
      <c r="AO2065" s="87"/>
      <c r="AP2065" s="87"/>
      <c r="AQ2065" s="87"/>
      <c r="AR2065" s="87"/>
      <c r="AS2065" s="87"/>
      <c r="AT2065" s="87"/>
      <c r="AU2065" s="87"/>
    </row>
    <row r="2066" spans="3:47" x14ac:dyDescent="0.2">
      <c r="C2066" s="10"/>
      <c r="D2066" s="10"/>
      <c r="AA2066" s="87"/>
      <c r="AB2066" s="87"/>
      <c r="AC2066" s="87"/>
      <c r="AD2066" s="87"/>
      <c r="AE2066" s="87"/>
      <c r="AG2066" s="112"/>
      <c r="AN2066" s="87"/>
      <c r="AO2066" s="87"/>
      <c r="AP2066" s="87"/>
      <c r="AQ2066" s="87"/>
      <c r="AR2066" s="87"/>
      <c r="AS2066" s="87"/>
      <c r="AT2066" s="87"/>
      <c r="AU2066" s="87"/>
    </row>
    <row r="2067" spans="3:47" x14ac:dyDescent="0.2">
      <c r="C2067" s="10"/>
      <c r="D2067" s="10"/>
      <c r="AA2067" s="87"/>
      <c r="AB2067" s="87"/>
      <c r="AC2067" s="87"/>
      <c r="AD2067" s="87"/>
      <c r="AE2067" s="87"/>
      <c r="AG2067" s="112"/>
      <c r="AN2067" s="87"/>
      <c r="AO2067" s="87"/>
      <c r="AP2067" s="87"/>
      <c r="AQ2067" s="87"/>
      <c r="AR2067" s="87"/>
      <c r="AS2067" s="87"/>
      <c r="AT2067" s="87"/>
      <c r="AU2067" s="87"/>
    </row>
    <row r="2068" spans="3:47" x14ac:dyDescent="0.2">
      <c r="C2068" s="10"/>
      <c r="D2068" s="10"/>
      <c r="AA2068" s="87"/>
      <c r="AB2068" s="87"/>
      <c r="AC2068" s="87"/>
      <c r="AD2068" s="87"/>
      <c r="AE2068" s="87"/>
      <c r="AG2068" s="112"/>
      <c r="AN2068" s="87"/>
      <c r="AO2068" s="87"/>
      <c r="AP2068" s="87"/>
      <c r="AQ2068" s="87"/>
      <c r="AR2068" s="87"/>
      <c r="AS2068" s="87"/>
      <c r="AT2068" s="87"/>
      <c r="AU2068" s="87"/>
    </row>
    <row r="2069" spans="3:47" x14ac:dyDescent="0.2">
      <c r="C2069" s="10"/>
      <c r="D2069" s="10"/>
      <c r="AA2069" s="87"/>
      <c r="AB2069" s="87"/>
      <c r="AC2069" s="87"/>
      <c r="AD2069" s="87"/>
      <c r="AE2069" s="87"/>
      <c r="AG2069" s="112"/>
      <c r="AN2069" s="87"/>
      <c r="AO2069" s="87"/>
      <c r="AP2069" s="87"/>
      <c r="AQ2069" s="87"/>
      <c r="AR2069" s="87"/>
      <c r="AS2069" s="87"/>
      <c r="AT2069" s="87"/>
      <c r="AU2069" s="87"/>
    </row>
    <row r="2070" spans="3:47" x14ac:dyDescent="0.2">
      <c r="C2070" s="10"/>
      <c r="D2070" s="10"/>
      <c r="AA2070" s="87"/>
      <c r="AB2070" s="87"/>
      <c r="AC2070" s="87"/>
      <c r="AD2070" s="87"/>
      <c r="AE2070" s="87"/>
      <c r="AF2070" s="113"/>
      <c r="AG2070" s="112"/>
      <c r="AN2070" s="87"/>
      <c r="AO2070" s="87"/>
      <c r="AP2070" s="87"/>
      <c r="AQ2070" s="87"/>
      <c r="AR2070" s="87"/>
      <c r="AS2070" s="87"/>
      <c r="AT2070" s="87"/>
      <c r="AU2070" s="87"/>
    </row>
    <row r="2071" spans="3:47" x14ac:dyDescent="0.2">
      <c r="C2071" s="10"/>
      <c r="D2071" s="10"/>
      <c r="AA2071" s="87"/>
      <c r="AB2071" s="87"/>
      <c r="AC2071" s="87"/>
      <c r="AD2071" s="87"/>
      <c r="AE2071" s="87"/>
      <c r="AF2071" s="113"/>
      <c r="AG2071" s="112"/>
      <c r="AN2071" s="87"/>
      <c r="AO2071" s="87"/>
      <c r="AP2071" s="87"/>
      <c r="AQ2071" s="87"/>
      <c r="AR2071" s="87"/>
      <c r="AS2071" s="87"/>
      <c r="AT2071" s="87"/>
      <c r="AU2071" s="87"/>
    </row>
    <row r="2072" spans="3:47" x14ac:dyDescent="0.2">
      <c r="C2072" s="10"/>
      <c r="D2072" s="10"/>
      <c r="AA2072" s="87"/>
      <c r="AB2072" s="87"/>
      <c r="AC2072" s="87"/>
      <c r="AD2072" s="87"/>
      <c r="AE2072" s="87"/>
      <c r="AF2072" s="113"/>
      <c r="AG2072" s="112"/>
      <c r="AN2072" s="87"/>
      <c r="AO2072" s="87"/>
      <c r="AP2072" s="87"/>
      <c r="AQ2072" s="87"/>
      <c r="AR2072" s="87"/>
      <c r="AS2072" s="87"/>
      <c r="AT2072" s="87"/>
      <c r="AU2072" s="87"/>
    </row>
    <row r="2073" spans="3:47" x14ac:dyDescent="0.2">
      <c r="C2073" s="10"/>
      <c r="D2073" s="10"/>
      <c r="AA2073" s="87"/>
      <c r="AB2073" s="87"/>
      <c r="AC2073" s="87"/>
      <c r="AD2073" s="87"/>
      <c r="AE2073" s="87"/>
      <c r="AF2073" s="113"/>
      <c r="AG2073" s="112"/>
      <c r="AN2073" s="87"/>
      <c r="AO2073" s="87"/>
      <c r="AP2073" s="87"/>
      <c r="AQ2073" s="87"/>
      <c r="AR2073" s="87"/>
      <c r="AS2073" s="87"/>
      <c r="AT2073" s="87"/>
      <c r="AU2073" s="87"/>
    </row>
    <row r="2074" spans="3:47" x14ac:dyDescent="0.2">
      <c r="C2074" s="10"/>
      <c r="D2074" s="10"/>
      <c r="AA2074" s="87"/>
      <c r="AB2074" s="87"/>
      <c r="AC2074" s="87"/>
      <c r="AD2074" s="87"/>
      <c r="AE2074" s="87"/>
      <c r="AF2074" s="113"/>
      <c r="AG2074" s="112"/>
      <c r="AN2074" s="87"/>
      <c r="AO2074" s="87"/>
      <c r="AP2074" s="87"/>
      <c r="AQ2074" s="87"/>
      <c r="AR2074" s="87"/>
      <c r="AS2074" s="87"/>
      <c r="AT2074" s="87"/>
      <c r="AU2074" s="87"/>
    </row>
    <row r="2075" spans="3:47" x14ac:dyDescent="0.2">
      <c r="C2075" s="10"/>
      <c r="D2075" s="10"/>
      <c r="AA2075" s="87"/>
      <c r="AB2075" s="87"/>
      <c r="AC2075" s="87"/>
      <c r="AD2075" s="87"/>
      <c r="AE2075" s="87"/>
      <c r="AF2075" s="113"/>
      <c r="AG2075" s="112"/>
      <c r="AN2075" s="87"/>
      <c r="AO2075" s="87"/>
      <c r="AP2075" s="87"/>
      <c r="AQ2075" s="87"/>
      <c r="AR2075" s="87"/>
      <c r="AS2075" s="87"/>
      <c r="AT2075" s="87"/>
      <c r="AU2075" s="87"/>
    </row>
    <row r="2076" spans="3:47" x14ac:dyDescent="0.2">
      <c r="C2076" s="10"/>
      <c r="D2076" s="10"/>
      <c r="AA2076" s="87"/>
      <c r="AB2076" s="87"/>
      <c r="AC2076" s="87"/>
      <c r="AD2076" s="87"/>
      <c r="AE2076" s="87"/>
      <c r="AF2076" s="113"/>
      <c r="AG2076" s="112"/>
      <c r="AN2076" s="87"/>
      <c r="AO2076" s="87"/>
      <c r="AP2076" s="87"/>
      <c r="AQ2076" s="87"/>
      <c r="AR2076" s="87"/>
      <c r="AS2076" s="87"/>
      <c r="AT2076" s="87"/>
      <c r="AU2076" s="87"/>
    </row>
    <row r="2077" spans="3:47" x14ac:dyDescent="0.2">
      <c r="C2077" s="10"/>
      <c r="D2077" s="10"/>
      <c r="AA2077" s="87"/>
      <c r="AB2077" s="87"/>
      <c r="AC2077" s="87"/>
      <c r="AD2077" s="87"/>
      <c r="AE2077" s="87"/>
      <c r="AF2077" s="113"/>
      <c r="AG2077" s="112"/>
      <c r="AN2077" s="87"/>
      <c r="AO2077" s="87"/>
      <c r="AP2077" s="87"/>
      <c r="AQ2077" s="87"/>
      <c r="AR2077" s="87"/>
      <c r="AS2077" s="87"/>
      <c r="AT2077" s="87"/>
      <c r="AU2077" s="87"/>
    </row>
    <row r="2078" spans="3:47" x14ac:dyDescent="0.2">
      <c r="C2078" s="10"/>
      <c r="D2078" s="10"/>
      <c r="AA2078" s="87"/>
      <c r="AB2078" s="87"/>
      <c r="AC2078" s="87"/>
      <c r="AD2078" s="87"/>
      <c r="AE2078" s="87"/>
      <c r="AF2078" s="113"/>
      <c r="AG2078" s="112"/>
      <c r="AN2078" s="87"/>
      <c r="AO2078" s="87"/>
      <c r="AP2078" s="87"/>
      <c r="AQ2078" s="87"/>
      <c r="AR2078" s="87"/>
      <c r="AS2078" s="87"/>
      <c r="AT2078" s="87"/>
      <c r="AU2078" s="87"/>
    </row>
    <row r="2079" spans="3:47" x14ac:dyDescent="0.2">
      <c r="C2079" s="10"/>
      <c r="D2079" s="10"/>
      <c r="AA2079" s="87"/>
      <c r="AB2079" s="87"/>
      <c r="AC2079" s="87"/>
      <c r="AD2079" s="87"/>
      <c r="AE2079" s="87"/>
      <c r="AF2079" s="113"/>
      <c r="AG2079" s="112"/>
      <c r="AN2079" s="87"/>
      <c r="AO2079" s="87"/>
      <c r="AP2079" s="87"/>
      <c r="AQ2079" s="87"/>
      <c r="AR2079" s="87"/>
      <c r="AS2079" s="87"/>
      <c r="AT2079" s="87"/>
      <c r="AU2079" s="87"/>
    </row>
    <row r="2080" spans="3:47" x14ac:dyDescent="0.2">
      <c r="C2080" s="10"/>
      <c r="D2080" s="10"/>
      <c r="AA2080" s="87"/>
      <c r="AB2080" s="87"/>
      <c r="AC2080" s="87"/>
      <c r="AD2080" s="87"/>
      <c r="AE2080" s="87"/>
      <c r="AF2080" s="113"/>
      <c r="AG2080" s="112"/>
      <c r="AN2080" s="87"/>
      <c r="AO2080" s="87"/>
      <c r="AP2080" s="87"/>
      <c r="AQ2080" s="87"/>
      <c r="AR2080" s="87"/>
      <c r="AS2080" s="87"/>
      <c r="AT2080" s="87"/>
      <c r="AU2080" s="87"/>
    </row>
    <row r="2081" spans="3:47" x14ac:dyDescent="0.2">
      <c r="C2081" s="10"/>
      <c r="D2081" s="10"/>
      <c r="AA2081" s="87"/>
      <c r="AB2081" s="87"/>
      <c r="AC2081" s="87"/>
      <c r="AD2081" s="87"/>
      <c r="AE2081" s="87"/>
      <c r="AF2081" s="113"/>
      <c r="AG2081" s="112"/>
      <c r="AN2081" s="87"/>
      <c r="AO2081" s="87"/>
      <c r="AP2081" s="87"/>
      <c r="AQ2081" s="87"/>
      <c r="AR2081" s="87"/>
      <c r="AS2081" s="87"/>
      <c r="AT2081" s="87"/>
      <c r="AU2081" s="87"/>
    </row>
    <row r="2082" spans="3:47" x14ac:dyDescent="0.2">
      <c r="C2082" s="10"/>
      <c r="D2082" s="10"/>
      <c r="AA2082" s="87"/>
      <c r="AB2082" s="87"/>
      <c r="AC2082" s="87"/>
      <c r="AD2082" s="87"/>
      <c r="AE2082" s="87"/>
      <c r="AF2082" s="113"/>
      <c r="AG2082" s="112"/>
      <c r="AN2082" s="87"/>
      <c r="AO2082" s="87"/>
      <c r="AP2082" s="87"/>
      <c r="AQ2082" s="87"/>
      <c r="AR2082" s="87"/>
      <c r="AS2082" s="87"/>
      <c r="AT2082" s="87"/>
      <c r="AU2082" s="87"/>
    </row>
    <row r="2083" spans="3:47" x14ac:dyDescent="0.2">
      <c r="C2083" s="10"/>
      <c r="D2083" s="10"/>
      <c r="AA2083" s="87"/>
      <c r="AB2083" s="87"/>
      <c r="AC2083" s="87"/>
      <c r="AD2083" s="87"/>
      <c r="AE2083" s="87"/>
      <c r="AF2083" s="113"/>
      <c r="AG2083" s="112"/>
      <c r="AN2083" s="87"/>
      <c r="AO2083" s="87"/>
      <c r="AP2083" s="87"/>
      <c r="AQ2083" s="87"/>
      <c r="AR2083" s="87"/>
      <c r="AS2083" s="87"/>
      <c r="AT2083" s="87"/>
      <c r="AU2083" s="87"/>
    </row>
    <row r="2084" spans="3:47" x14ac:dyDescent="0.2">
      <c r="C2084" s="10"/>
      <c r="D2084" s="10"/>
      <c r="AA2084" s="87"/>
      <c r="AB2084" s="87"/>
      <c r="AC2084" s="87"/>
      <c r="AD2084" s="87"/>
      <c r="AE2084" s="87"/>
      <c r="AF2084" s="113"/>
      <c r="AG2084" s="112"/>
      <c r="AN2084" s="87"/>
      <c r="AO2084" s="87"/>
      <c r="AP2084" s="87"/>
      <c r="AQ2084" s="87"/>
      <c r="AR2084" s="87"/>
      <c r="AS2084" s="87"/>
      <c r="AT2084" s="87"/>
      <c r="AU2084" s="87"/>
    </row>
    <row r="2085" spans="3:47" x14ac:dyDescent="0.2">
      <c r="C2085" s="10"/>
      <c r="D2085" s="10"/>
      <c r="AA2085" s="87"/>
      <c r="AB2085" s="87"/>
      <c r="AC2085" s="87"/>
      <c r="AD2085" s="87"/>
      <c r="AE2085" s="87"/>
      <c r="AF2085" s="113"/>
      <c r="AG2085" s="112"/>
      <c r="AN2085" s="87"/>
      <c r="AO2085" s="87"/>
      <c r="AP2085" s="87"/>
      <c r="AQ2085" s="87"/>
      <c r="AR2085" s="87"/>
      <c r="AS2085" s="87"/>
      <c r="AT2085" s="87"/>
      <c r="AU2085" s="87"/>
    </row>
    <row r="2086" spans="3:47" x14ac:dyDescent="0.2">
      <c r="C2086" s="10"/>
      <c r="D2086" s="10"/>
      <c r="AA2086" s="87"/>
      <c r="AB2086" s="87"/>
      <c r="AC2086" s="87"/>
      <c r="AD2086" s="87"/>
      <c r="AE2086" s="87"/>
      <c r="AF2086" s="113"/>
      <c r="AG2086" s="112"/>
      <c r="AN2086" s="87"/>
      <c r="AO2086" s="87"/>
      <c r="AP2086" s="87"/>
      <c r="AQ2086" s="87"/>
      <c r="AR2086" s="87"/>
      <c r="AS2086" s="87"/>
      <c r="AT2086" s="87"/>
      <c r="AU2086" s="87"/>
    </row>
    <row r="2087" spans="3:47" x14ac:dyDescent="0.2">
      <c r="C2087" s="10"/>
      <c r="D2087" s="10"/>
      <c r="AA2087" s="87"/>
      <c r="AB2087" s="87"/>
      <c r="AC2087" s="87"/>
      <c r="AD2087" s="87"/>
      <c r="AE2087" s="87"/>
      <c r="AF2087" s="113"/>
      <c r="AG2087" s="112"/>
      <c r="AN2087" s="87"/>
      <c r="AO2087" s="87"/>
      <c r="AP2087" s="87"/>
      <c r="AQ2087" s="87"/>
      <c r="AR2087" s="87"/>
      <c r="AS2087" s="87"/>
      <c r="AT2087" s="87"/>
      <c r="AU2087" s="87"/>
    </row>
    <row r="2088" spans="3:47" x14ac:dyDescent="0.2">
      <c r="C2088" s="10"/>
      <c r="D2088" s="10"/>
      <c r="AA2088" s="87"/>
      <c r="AB2088" s="87"/>
      <c r="AC2088" s="87"/>
      <c r="AD2088" s="87"/>
      <c r="AE2088" s="87"/>
      <c r="AF2088" s="113"/>
      <c r="AG2088" s="112"/>
      <c r="AN2088" s="87"/>
      <c r="AO2088" s="87"/>
      <c r="AP2088" s="87"/>
      <c r="AQ2088" s="87"/>
      <c r="AR2088" s="87"/>
      <c r="AS2088" s="87"/>
      <c r="AT2088" s="87"/>
      <c r="AU2088" s="87"/>
    </row>
    <row r="2089" spans="3:47" x14ac:dyDescent="0.2">
      <c r="C2089" s="10"/>
      <c r="D2089" s="10"/>
      <c r="AA2089" s="87"/>
      <c r="AB2089" s="87"/>
      <c r="AC2089" s="87"/>
      <c r="AD2089" s="87"/>
      <c r="AE2089" s="87"/>
      <c r="AF2089" s="113"/>
      <c r="AG2089" s="112"/>
      <c r="AN2089" s="87"/>
      <c r="AO2089" s="87"/>
      <c r="AP2089" s="87"/>
      <c r="AQ2089" s="87"/>
      <c r="AR2089" s="87"/>
      <c r="AS2089" s="87"/>
      <c r="AT2089" s="87"/>
      <c r="AU2089" s="87"/>
    </row>
    <row r="2090" spans="3:47" x14ac:dyDescent="0.2">
      <c r="C2090" s="10"/>
      <c r="D2090" s="10"/>
      <c r="AA2090" s="87"/>
      <c r="AB2090" s="87"/>
      <c r="AC2090" s="87"/>
      <c r="AD2090" s="87"/>
      <c r="AE2090" s="87"/>
      <c r="AF2090" s="113"/>
      <c r="AG2090" s="112"/>
      <c r="AN2090" s="87"/>
      <c r="AO2090" s="87"/>
      <c r="AP2090" s="87"/>
      <c r="AQ2090" s="87"/>
      <c r="AR2090" s="87"/>
      <c r="AS2090" s="87"/>
      <c r="AT2090" s="87"/>
      <c r="AU2090" s="87"/>
    </row>
    <row r="2091" spans="3:47" x14ac:dyDescent="0.2">
      <c r="C2091" s="10"/>
      <c r="D2091" s="10"/>
      <c r="AA2091" s="87"/>
      <c r="AB2091" s="87"/>
      <c r="AC2091" s="87"/>
      <c r="AD2091" s="87"/>
      <c r="AE2091" s="87"/>
      <c r="AF2091" s="113"/>
      <c r="AG2091" s="112"/>
      <c r="AN2091" s="87"/>
      <c r="AO2091" s="87"/>
      <c r="AP2091" s="87"/>
      <c r="AQ2091" s="87"/>
      <c r="AR2091" s="87"/>
      <c r="AS2091" s="87"/>
      <c r="AT2091" s="87"/>
      <c r="AU2091" s="87"/>
    </row>
    <row r="2092" spans="3:47" x14ac:dyDescent="0.2">
      <c r="C2092" s="10"/>
      <c r="D2092" s="10"/>
      <c r="AA2092" s="87"/>
      <c r="AB2092" s="87"/>
      <c r="AC2092" s="87"/>
      <c r="AD2092" s="87"/>
      <c r="AE2092" s="87"/>
      <c r="AF2092" s="113"/>
      <c r="AG2092" s="112"/>
      <c r="AN2092" s="87"/>
      <c r="AO2092" s="87"/>
      <c r="AP2092" s="87"/>
      <c r="AQ2092" s="87"/>
      <c r="AR2092" s="87"/>
      <c r="AS2092" s="87"/>
      <c r="AT2092" s="87"/>
      <c r="AU2092" s="87"/>
    </row>
    <row r="2093" spans="3:47" x14ac:dyDescent="0.2">
      <c r="C2093" s="10"/>
      <c r="D2093" s="10"/>
      <c r="AA2093" s="87"/>
      <c r="AB2093" s="87"/>
      <c r="AC2093" s="87"/>
      <c r="AD2093" s="87"/>
      <c r="AE2093" s="87"/>
      <c r="AF2093" s="113"/>
      <c r="AG2093" s="112"/>
      <c r="AN2093" s="87"/>
      <c r="AO2093" s="87"/>
      <c r="AP2093" s="87"/>
      <c r="AQ2093" s="87"/>
      <c r="AR2093" s="87"/>
      <c r="AS2093" s="87"/>
      <c r="AT2093" s="87"/>
      <c r="AU2093" s="87"/>
    </row>
    <row r="2094" spans="3:47" x14ac:dyDescent="0.2">
      <c r="C2094" s="10"/>
      <c r="D2094" s="10"/>
      <c r="AA2094" s="87"/>
      <c r="AB2094" s="87"/>
      <c r="AC2094" s="87"/>
      <c r="AD2094" s="87"/>
      <c r="AE2094" s="87"/>
      <c r="AF2094" s="113"/>
      <c r="AG2094" s="112"/>
      <c r="AN2094" s="87"/>
      <c r="AO2094" s="87"/>
      <c r="AP2094" s="87"/>
      <c r="AQ2094" s="87"/>
      <c r="AR2094" s="87"/>
      <c r="AS2094" s="87"/>
      <c r="AT2094" s="87"/>
      <c r="AU2094" s="87"/>
    </row>
    <row r="2095" spans="3:47" x14ac:dyDescent="0.2">
      <c r="C2095" s="10"/>
      <c r="D2095" s="10"/>
      <c r="AA2095" s="87"/>
      <c r="AB2095" s="87"/>
      <c r="AC2095" s="87"/>
      <c r="AD2095" s="87"/>
      <c r="AE2095" s="87"/>
      <c r="AF2095" s="113"/>
      <c r="AG2095" s="112"/>
      <c r="AN2095" s="87"/>
      <c r="AO2095" s="87"/>
      <c r="AP2095" s="87"/>
      <c r="AQ2095" s="87"/>
      <c r="AR2095" s="87"/>
      <c r="AS2095" s="87"/>
      <c r="AT2095" s="87"/>
      <c r="AU2095" s="87"/>
    </row>
    <row r="2096" spans="3:47" x14ac:dyDescent="0.2">
      <c r="C2096" s="10"/>
      <c r="D2096" s="10"/>
      <c r="AA2096" s="87"/>
      <c r="AB2096" s="87"/>
      <c r="AC2096" s="87"/>
      <c r="AD2096" s="87"/>
      <c r="AE2096" s="87"/>
      <c r="AF2096" s="113"/>
      <c r="AG2096" s="112"/>
      <c r="AN2096" s="87"/>
      <c r="AO2096" s="87"/>
      <c r="AP2096" s="87"/>
      <c r="AQ2096" s="87"/>
      <c r="AR2096" s="87"/>
      <c r="AS2096" s="87"/>
      <c r="AT2096" s="87"/>
      <c r="AU2096" s="87"/>
    </row>
    <row r="2097" spans="3:47" x14ac:dyDescent="0.2">
      <c r="C2097" s="10"/>
      <c r="D2097" s="10"/>
      <c r="AA2097" s="87"/>
      <c r="AB2097" s="87"/>
      <c r="AC2097" s="87"/>
      <c r="AD2097" s="87"/>
      <c r="AE2097" s="87"/>
      <c r="AF2097" s="113"/>
      <c r="AG2097" s="112"/>
      <c r="AN2097" s="87"/>
      <c r="AO2097" s="87"/>
      <c r="AP2097" s="87"/>
      <c r="AQ2097" s="87"/>
      <c r="AR2097" s="87"/>
      <c r="AS2097" s="87"/>
      <c r="AT2097" s="87"/>
      <c r="AU2097" s="87"/>
    </row>
    <row r="2098" spans="3:47" x14ac:dyDescent="0.2">
      <c r="C2098" s="10"/>
      <c r="D2098" s="10"/>
      <c r="AA2098" s="87"/>
      <c r="AB2098" s="87"/>
      <c r="AC2098" s="87"/>
      <c r="AD2098" s="87"/>
      <c r="AE2098" s="87"/>
      <c r="AF2098" s="113"/>
      <c r="AG2098" s="112"/>
      <c r="AN2098" s="87"/>
      <c r="AO2098" s="87"/>
      <c r="AP2098" s="87"/>
      <c r="AQ2098" s="87"/>
      <c r="AR2098" s="87"/>
      <c r="AS2098" s="87"/>
      <c r="AT2098" s="87"/>
      <c r="AU2098" s="87"/>
    </row>
    <row r="2099" spans="3:47" x14ac:dyDescent="0.2">
      <c r="C2099" s="10"/>
      <c r="D2099" s="10"/>
      <c r="AA2099" s="87"/>
      <c r="AB2099" s="87"/>
      <c r="AC2099" s="87"/>
      <c r="AD2099" s="87"/>
      <c r="AE2099" s="87"/>
      <c r="AF2099" s="113"/>
      <c r="AG2099" s="112"/>
      <c r="AN2099" s="87"/>
      <c r="AO2099" s="87"/>
      <c r="AP2099" s="87"/>
      <c r="AQ2099" s="87"/>
      <c r="AR2099" s="87"/>
      <c r="AS2099" s="87"/>
      <c r="AT2099" s="87"/>
      <c r="AU2099" s="87"/>
    </row>
    <row r="2100" spans="3:47" x14ac:dyDescent="0.2">
      <c r="C2100" s="10"/>
      <c r="D2100" s="10"/>
      <c r="AA2100" s="87"/>
      <c r="AB2100" s="87"/>
      <c r="AC2100" s="87"/>
      <c r="AD2100" s="87"/>
      <c r="AE2100" s="87"/>
      <c r="AF2100" s="113"/>
      <c r="AG2100" s="112"/>
      <c r="AN2100" s="87"/>
      <c r="AO2100" s="87"/>
      <c r="AP2100" s="87"/>
      <c r="AQ2100" s="87"/>
      <c r="AR2100" s="87"/>
      <c r="AS2100" s="87"/>
      <c r="AT2100" s="87"/>
      <c r="AU2100" s="87"/>
    </row>
    <row r="2101" spans="3:47" x14ac:dyDescent="0.2">
      <c r="C2101" s="10"/>
      <c r="D2101" s="10"/>
      <c r="AA2101" s="87"/>
      <c r="AB2101" s="87"/>
      <c r="AC2101" s="87"/>
      <c r="AD2101" s="87"/>
      <c r="AE2101" s="87"/>
      <c r="AF2101" s="113"/>
      <c r="AG2101" s="112"/>
      <c r="AN2101" s="87"/>
      <c r="AO2101" s="87"/>
      <c r="AP2101" s="87"/>
      <c r="AQ2101" s="87"/>
      <c r="AR2101" s="87"/>
      <c r="AS2101" s="87"/>
      <c r="AT2101" s="87"/>
      <c r="AU2101" s="87"/>
    </row>
    <row r="2102" spans="3:47" x14ac:dyDescent="0.2">
      <c r="C2102" s="10"/>
      <c r="D2102" s="10"/>
      <c r="AA2102" s="87"/>
      <c r="AB2102" s="87"/>
      <c r="AC2102" s="87"/>
      <c r="AD2102" s="87"/>
      <c r="AE2102" s="87"/>
      <c r="AF2102" s="113"/>
      <c r="AG2102" s="112"/>
      <c r="AN2102" s="87"/>
      <c r="AO2102" s="87"/>
      <c r="AP2102" s="87"/>
      <c r="AQ2102" s="87"/>
      <c r="AR2102" s="87"/>
      <c r="AS2102" s="87"/>
      <c r="AT2102" s="87"/>
      <c r="AU2102" s="87"/>
    </row>
    <row r="2103" spans="3:47" x14ac:dyDescent="0.2">
      <c r="C2103" s="10"/>
      <c r="D2103" s="10"/>
      <c r="AA2103" s="87"/>
      <c r="AB2103" s="87"/>
      <c r="AC2103" s="87"/>
      <c r="AD2103" s="87"/>
      <c r="AE2103" s="87"/>
      <c r="AF2103" s="113"/>
      <c r="AG2103" s="112"/>
      <c r="AN2103" s="87"/>
      <c r="AO2103" s="87"/>
      <c r="AP2103" s="87"/>
      <c r="AQ2103" s="87"/>
      <c r="AR2103" s="87"/>
      <c r="AS2103" s="87"/>
      <c r="AT2103" s="87"/>
      <c r="AU2103" s="87"/>
    </row>
    <row r="2104" spans="3:47" x14ac:dyDescent="0.2">
      <c r="C2104" s="10"/>
      <c r="D2104" s="10"/>
      <c r="AA2104" s="87"/>
      <c r="AB2104" s="87"/>
      <c r="AC2104" s="87"/>
      <c r="AD2104" s="87"/>
      <c r="AE2104" s="87"/>
      <c r="AF2104" s="113"/>
      <c r="AG2104" s="112"/>
      <c r="AN2104" s="87"/>
      <c r="AO2104" s="87"/>
      <c r="AP2104" s="87"/>
      <c r="AQ2104" s="87"/>
      <c r="AR2104" s="87"/>
      <c r="AS2104" s="87"/>
      <c r="AT2104" s="87"/>
      <c r="AU2104" s="87"/>
    </row>
    <row r="2105" spans="3:47" x14ac:dyDescent="0.2">
      <c r="C2105" s="10"/>
      <c r="D2105" s="10"/>
      <c r="AA2105" s="87"/>
      <c r="AB2105" s="87"/>
      <c r="AC2105" s="87"/>
      <c r="AD2105" s="87"/>
      <c r="AE2105" s="87"/>
      <c r="AF2105" s="113"/>
      <c r="AG2105" s="112"/>
      <c r="AN2105" s="87"/>
      <c r="AO2105" s="87"/>
      <c r="AP2105" s="87"/>
      <c r="AQ2105" s="87"/>
      <c r="AR2105" s="87"/>
      <c r="AS2105" s="87"/>
      <c r="AT2105" s="87"/>
      <c r="AU2105" s="87"/>
    </row>
    <row r="2106" spans="3:47" x14ac:dyDescent="0.2">
      <c r="C2106" s="10"/>
      <c r="D2106" s="10"/>
      <c r="AA2106" s="87"/>
      <c r="AB2106" s="87"/>
      <c r="AC2106" s="87"/>
      <c r="AD2106" s="87"/>
      <c r="AE2106" s="87"/>
      <c r="AF2106" s="113"/>
      <c r="AG2106" s="112"/>
      <c r="AN2106" s="87"/>
      <c r="AO2106" s="87"/>
      <c r="AP2106" s="87"/>
      <c r="AQ2106" s="87"/>
      <c r="AR2106" s="87"/>
      <c r="AS2106" s="87"/>
      <c r="AT2106" s="87"/>
      <c r="AU2106" s="87"/>
    </row>
    <row r="2107" spans="3:47" x14ac:dyDescent="0.2">
      <c r="C2107" s="10"/>
      <c r="D2107" s="10"/>
      <c r="AA2107" s="87"/>
      <c r="AB2107" s="87"/>
      <c r="AC2107" s="87"/>
      <c r="AD2107" s="87"/>
      <c r="AE2107" s="87"/>
      <c r="AF2107" s="113"/>
      <c r="AG2107" s="112"/>
      <c r="AN2107" s="87"/>
      <c r="AO2107" s="87"/>
      <c r="AP2107" s="87"/>
      <c r="AQ2107" s="87"/>
      <c r="AR2107" s="87"/>
      <c r="AS2107" s="87"/>
      <c r="AT2107" s="87"/>
      <c r="AU2107" s="87"/>
    </row>
    <row r="2108" spans="3:47" x14ac:dyDescent="0.2">
      <c r="C2108" s="10"/>
      <c r="D2108" s="10"/>
      <c r="AA2108" s="87"/>
      <c r="AB2108" s="87"/>
      <c r="AC2108" s="87"/>
      <c r="AD2108" s="87"/>
      <c r="AE2108" s="87"/>
      <c r="AF2108" s="113"/>
      <c r="AG2108" s="112"/>
      <c r="AN2108" s="87"/>
      <c r="AO2108" s="87"/>
      <c r="AP2108" s="87"/>
      <c r="AQ2108" s="87"/>
      <c r="AR2108" s="87"/>
      <c r="AS2108" s="87"/>
      <c r="AT2108" s="87"/>
      <c r="AU2108" s="87"/>
    </row>
    <row r="2109" spans="3:47" x14ac:dyDescent="0.2">
      <c r="C2109" s="10"/>
      <c r="D2109" s="10"/>
      <c r="AA2109" s="87"/>
      <c r="AB2109" s="87"/>
      <c r="AC2109" s="87"/>
      <c r="AD2109" s="87"/>
      <c r="AE2109" s="87"/>
      <c r="AF2109" s="113"/>
      <c r="AG2109" s="112"/>
      <c r="AN2109" s="87"/>
      <c r="AO2109" s="87"/>
      <c r="AP2109" s="87"/>
      <c r="AQ2109" s="87"/>
      <c r="AR2109" s="87"/>
      <c r="AS2109" s="87"/>
      <c r="AT2109" s="87"/>
      <c r="AU2109" s="87"/>
    </row>
    <row r="2110" spans="3:47" x14ac:dyDescent="0.2">
      <c r="C2110" s="10"/>
      <c r="D2110" s="10"/>
      <c r="AA2110" s="87"/>
      <c r="AB2110" s="87"/>
      <c r="AC2110" s="87"/>
      <c r="AD2110" s="87"/>
      <c r="AE2110" s="87"/>
      <c r="AF2110" s="113"/>
      <c r="AG2110" s="112"/>
      <c r="AN2110" s="87"/>
      <c r="AO2110" s="87"/>
      <c r="AP2110" s="87"/>
      <c r="AQ2110" s="87"/>
      <c r="AR2110" s="87"/>
      <c r="AS2110" s="87"/>
      <c r="AT2110" s="87"/>
      <c r="AU2110" s="87"/>
    </row>
    <row r="2111" spans="3:47" x14ac:dyDescent="0.2">
      <c r="C2111" s="10"/>
      <c r="D2111" s="10"/>
      <c r="AA2111" s="87"/>
      <c r="AB2111" s="87"/>
      <c r="AC2111" s="87"/>
      <c r="AD2111" s="87"/>
      <c r="AE2111" s="87"/>
      <c r="AF2111" s="113"/>
      <c r="AG2111" s="112"/>
      <c r="AN2111" s="87"/>
      <c r="AO2111" s="87"/>
      <c r="AP2111" s="87"/>
      <c r="AQ2111" s="87"/>
      <c r="AR2111" s="87"/>
      <c r="AS2111" s="87"/>
      <c r="AT2111" s="87"/>
      <c r="AU2111" s="87"/>
    </row>
    <row r="2112" spans="3:47" x14ac:dyDescent="0.2">
      <c r="C2112" s="10"/>
      <c r="D2112" s="10"/>
      <c r="AA2112" s="87"/>
      <c r="AB2112" s="87"/>
      <c r="AC2112" s="87"/>
      <c r="AD2112" s="87"/>
      <c r="AE2112" s="87"/>
      <c r="AF2112" s="113"/>
      <c r="AG2112" s="112"/>
      <c r="AN2112" s="87"/>
      <c r="AO2112" s="87"/>
      <c r="AP2112" s="87"/>
      <c r="AQ2112" s="87"/>
      <c r="AR2112" s="87"/>
      <c r="AS2112" s="87"/>
      <c r="AT2112" s="87"/>
      <c r="AU2112" s="87"/>
    </row>
    <row r="2113" spans="3:47" x14ac:dyDescent="0.2">
      <c r="C2113" s="10"/>
      <c r="D2113" s="10"/>
      <c r="AA2113" s="87"/>
      <c r="AB2113" s="87"/>
      <c r="AC2113" s="87"/>
      <c r="AD2113" s="87"/>
      <c r="AE2113" s="87"/>
      <c r="AF2113" s="113"/>
      <c r="AG2113" s="112"/>
      <c r="AN2113" s="87"/>
      <c r="AO2113" s="87"/>
      <c r="AP2113" s="87"/>
      <c r="AQ2113" s="87"/>
      <c r="AR2113" s="87"/>
      <c r="AS2113" s="87"/>
      <c r="AT2113" s="87"/>
      <c r="AU2113" s="87"/>
    </row>
    <row r="2114" spans="3:47" x14ac:dyDescent="0.2">
      <c r="C2114" s="10"/>
      <c r="D2114" s="10"/>
      <c r="AA2114" s="87"/>
      <c r="AB2114" s="87"/>
      <c r="AC2114" s="87"/>
      <c r="AD2114" s="87"/>
      <c r="AE2114" s="87"/>
      <c r="AF2114" s="113"/>
      <c r="AG2114" s="112"/>
      <c r="AN2114" s="87"/>
      <c r="AO2114" s="87"/>
      <c r="AP2114" s="87"/>
      <c r="AQ2114" s="87"/>
      <c r="AR2114" s="87"/>
      <c r="AS2114" s="87"/>
      <c r="AT2114" s="87"/>
      <c r="AU2114" s="87"/>
    </row>
    <row r="2115" spans="3:47" x14ac:dyDescent="0.2">
      <c r="C2115" s="10"/>
      <c r="D2115" s="10"/>
      <c r="AA2115" s="87"/>
      <c r="AB2115" s="87"/>
      <c r="AC2115" s="87"/>
      <c r="AD2115" s="87"/>
      <c r="AE2115" s="87"/>
      <c r="AF2115" s="113"/>
      <c r="AG2115" s="112"/>
      <c r="AN2115" s="87"/>
      <c r="AO2115" s="87"/>
      <c r="AP2115" s="87"/>
      <c r="AQ2115" s="87"/>
      <c r="AR2115" s="87"/>
      <c r="AS2115" s="87"/>
      <c r="AT2115" s="87"/>
      <c r="AU2115" s="87"/>
    </row>
    <row r="2116" spans="3:47" x14ac:dyDescent="0.2">
      <c r="C2116" s="10"/>
      <c r="D2116" s="10"/>
      <c r="AA2116" s="87"/>
      <c r="AB2116" s="87"/>
      <c r="AC2116" s="87"/>
      <c r="AD2116" s="87"/>
      <c r="AE2116" s="87"/>
      <c r="AF2116" s="113"/>
      <c r="AG2116" s="112"/>
      <c r="AN2116" s="87"/>
      <c r="AO2116" s="87"/>
      <c r="AP2116" s="87"/>
      <c r="AQ2116" s="87"/>
      <c r="AR2116" s="87"/>
      <c r="AS2116" s="87"/>
      <c r="AT2116" s="87"/>
      <c r="AU2116" s="87"/>
    </row>
    <row r="2117" spans="3:47" x14ac:dyDescent="0.2">
      <c r="C2117" s="10"/>
      <c r="D2117" s="10"/>
      <c r="AA2117" s="87"/>
      <c r="AB2117" s="87"/>
      <c r="AC2117" s="87"/>
      <c r="AD2117" s="87"/>
      <c r="AE2117" s="87"/>
      <c r="AF2117" s="113"/>
      <c r="AG2117" s="112"/>
      <c r="AN2117" s="87"/>
      <c r="AO2117" s="87"/>
      <c r="AP2117" s="87"/>
      <c r="AQ2117" s="87"/>
      <c r="AR2117" s="87"/>
      <c r="AS2117" s="87"/>
      <c r="AT2117" s="87"/>
      <c r="AU2117" s="87"/>
    </row>
    <row r="2118" spans="3:47" x14ac:dyDescent="0.2">
      <c r="C2118" s="10"/>
      <c r="D2118" s="10"/>
      <c r="AA2118" s="87"/>
      <c r="AB2118" s="87"/>
      <c r="AC2118" s="87"/>
      <c r="AD2118" s="87"/>
      <c r="AE2118" s="87"/>
      <c r="AF2118" s="113"/>
      <c r="AG2118" s="112"/>
      <c r="AN2118" s="87"/>
      <c r="AO2118" s="87"/>
      <c r="AP2118" s="87"/>
      <c r="AQ2118" s="87"/>
      <c r="AR2118" s="87"/>
      <c r="AS2118" s="87"/>
      <c r="AT2118" s="87"/>
      <c r="AU2118" s="87"/>
    </row>
    <row r="2119" spans="3:47" x14ac:dyDescent="0.2">
      <c r="C2119" s="10"/>
      <c r="D2119" s="10"/>
      <c r="AA2119" s="87"/>
      <c r="AB2119" s="87"/>
      <c r="AC2119" s="87"/>
      <c r="AD2119" s="87"/>
      <c r="AE2119" s="87"/>
      <c r="AF2119" s="113"/>
      <c r="AG2119" s="112"/>
      <c r="AN2119" s="87"/>
      <c r="AO2119" s="87"/>
      <c r="AP2119" s="87"/>
      <c r="AQ2119" s="87"/>
      <c r="AR2119" s="87"/>
      <c r="AS2119" s="87"/>
      <c r="AT2119" s="87"/>
      <c r="AU2119" s="87"/>
    </row>
    <row r="2120" spans="3:47" x14ac:dyDescent="0.2">
      <c r="C2120" s="10"/>
      <c r="D2120" s="10"/>
      <c r="AA2120" s="87"/>
      <c r="AB2120" s="87"/>
      <c r="AC2120" s="87"/>
      <c r="AD2120" s="87"/>
      <c r="AE2120" s="87"/>
      <c r="AF2120" s="113"/>
      <c r="AG2120" s="112"/>
      <c r="AN2120" s="87"/>
      <c r="AO2120" s="87"/>
      <c r="AP2120" s="87"/>
      <c r="AQ2120" s="87"/>
      <c r="AR2120" s="87"/>
      <c r="AS2120" s="87"/>
      <c r="AT2120" s="87"/>
      <c r="AU2120" s="87"/>
    </row>
    <row r="2121" spans="3:47" x14ac:dyDescent="0.2">
      <c r="C2121" s="10"/>
      <c r="D2121" s="10"/>
      <c r="AA2121" s="87"/>
      <c r="AB2121" s="87"/>
      <c r="AC2121" s="87"/>
      <c r="AD2121" s="87"/>
      <c r="AE2121" s="87"/>
      <c r="AF2121" s="113"/>
      <c r="AG2121" s="112"/>
      <c r="AN2121" s="87"/>
      <c r="AO2121" s="87"/>
      <c r="AP2121" s="87"/>
      <c r="AQ2121" s="87"/>
      <c r="AR2121" s="87"/>
      <c r="AS2121" s="87"/>
      <c r="AT2121" s="87"/>
      <c r="AU2121" s="87"/>
    </row>
    <row r="2122" spans="3:47" x14ac:dyDescent="0.2">
      <c r="C2122" s="10"/>
      <c r="D2122" s="10"/>
      <c r="AA2122" s="87"/>
      <c r="AB2122" s="87"/>
      <c r="AC2122" s="87"/>
      <c r="AD2122" s="87"/>
      <c r="AE2122" s="87"/>
      <c r="AF2122" s="113"/>
      <c r="AG2122" s="112"/>
      <c r="AN2122" s="87"/>
      <c r="AO2122" s="87"/>
      <c r="AP2122" s="87"/>
      <c r="AQ2122" s="87"/>
      <c r="AR2122" s="87"/>
      <c r="AS2122" s="87"/>
      <c r="AT2122" s="87"/>
      <c r="AU2122" s="87"/>
    </row>
    <row r="2123" spans="3:47" x14ac:dyDescent="0.2">
      <c r="C2123" s="10"/>
      <c r="D2123" s="10"/>
      <c r="AA2123" s="87"/>
      <c r="AB2123" s="87"/>
      <c r="AC2123" s="87"/>
      <c r="AD2123" s="87"/>
      <c r="AE2123" s="87"/>
      <c r="AF2123" s="113"/>
      <c r="AG2123" s="112"/>
      <c r="AN2123" s="87"/>
      <c r="AO2123" s="87"/>
      <c r="AP2123" s="87"/>
      <c r="AQ2123" s="87"/>
      <c r="AR2123" s="87"/>
      <c r="AS2123" s="87"/>
      <c r="AT2123" s="87"/>
      <c r="AU2123" s="87"/>
    </row>
    <row r="2124" spans="3:47" x14ac:dyDescent="0.2">
      <c r="C2124" s="10"/>
      <c r="D2124" s="10"/>
      <c r="AA2124" s="87"/>
      <c r="AB2124" s="87"/>
      <c r="AC2124" s="87"/>
      <c r="AD2124" s="87"/>
      <c r="AE2124" s="87"/>
      <c r="AF2124" s="113"/>
      <c r="AG2124" s="112"/>
      <c r="AN2124" s="87"/>
      <c r="AO2124" s="87"/>
      <c r="AP2124" s="87"/>
      <c r="AQ2124" s="87"/>
      <c r="AR2124" s="87"/>
      <c r="AS2124" s="87"/>
      <c r="AT2124" s="87"/>
      <c r="AU2124" s="87"/>
    </row>
    <row r="2125" spans="3:47" x14ac:dyDescent="0.2">
      <c r="C2125" s="10"/>
      <c r="D2125" s="10"/>
      <c r="AA2125" s="87"/>
      <c r="AB2125" s="87"/>
      <c r="AC2125" s="87"/>
      <c r="AD2125" s="87"/>
      <c r="AE2125" s="87"/>
      <c r="AF2125" s="113"/>
      <c r="AG2125" s="112"/>
      <c r="AN2125" s="87"/>
      <c r="AO2125" s="87"/>
      <c r="AP2125" s="87"/>
      <c r="AQ2125" s="87"/>
      <c r="AR2125" s="87"/>
      <c r="AS2125" s="87"/>
      <c r="AT2125" s="87"/>
      <c r="AU2125" s="87"/>
    </row>
    <row r="2126" spans="3:47" x14ac:dyDescent="0.2">
      <c r="C2126" s="10"/>
      <c r="D2126" s="10"/>
      <c r="AA2126" s="87"/>
      <c r="AB2126" s="87"/>
      <c r="AC2126" s="87"/>
      <c r="AD2126" s="87"/>
      <c r="AE2126" s="87"/>
      <c r="AF2126" s="113"/>
      <c r="AG2126" s="112"/>
      <c r="AN2126" s="87"/>
      <c r="AO2126" s="87"/>
      <c r="AP2126" s="87"/>
      <c r="AQ2126" s="87"/>
      <c r="AR2126" s="87"/>
      <c r="AS2126" s="87"/>
      <c r="AT2126" s="87"/>
      <c r="AU2126" s="87"/>
    </row>
    <row r="2127" spans="3:47" x14ac:dyDescent="0.2">
      <c r="C2127" s="10"/>
      <c r="D2127" s="10"/>
      <c r="AA2127" s="87"/>
      <c r="AB2127" s="87"/>
      <c r="AC2127" s="87"/>
      <c r="AD2127" s="87"/>
      <c r="AE2127" s="87"/>
      <c r="AF2127" s="113"/>
      <c r="AG2127" s="112"/>
      <c r="AN2127" s="87"/>
      <c r="AO2127" s="87"/>
      <c r="AP2127" s="87"/>
      <c r="AQ2127" s="87"/>
      <c r="AR2127" s="87"/>
      <c r="AS2127" s="87"/>
      <c r="AT2127" s="87"/>
      <c r="AU2127" s="87"/>
    </row>
    <row r="2128" spans="3:47" x14ac:dyDescent="0.2">
      <c r="C2128" s="10"/>
      <c r="D2128" s="10"/>
      <c r="AA2128" s="87"/>
      <c r="AB2128" s="87"/>
      <c r="AC2128" s="87"/>
      <c r="AD2128" s="87"/>
      <c r="AE2128" s="87"/>
      <c r="AF2128" s="113"/>
      <c r="AG2128" s="112"/>
      <c r="AN2128" s="87"/>
      <c r="AO2128" s="87"/>
      <c r="AP2128" s="87"/>
      <c r="AQ2128" s="87"/>
      <c r="AR2128" s="87"/>
      <c r="AS2128" s="87"/>
      <c r="AT2128" s="87"/>
      <c r="AU2128" s="87"/>
    </row>
    <row r="2129" spans="3:47" x14ac:dyDescent="0.2">
      <c r="C2129" s="10"/>
      <c r="D2129" s="10"/>
      <c r="AA2129" s="87"/>
      <c r="AB2129" s="87"/>
      <c r="AC2129" s="87"/>
      <c r="AD2129" s="87"/>
      <c r="AE2129" s="87"/>
      <c r="AF2129" s="113"/>
      <c r="AG2129" s="112"/>
      <c r="AN2129" s="87"/>
      <c r="AO2129" s="87"/>
      <c r="AP2129" s="87"/>
      <c r="AQ2129" s="87"/>
      <c r="AR2129" s="87"/>
      <c r="AS2129" s="87"/>
      <c r="AT2129" s="87"/>
      <c r="AU2129" s="87"/>
    </row>
    <row r="2130" spans="3:47" x14ac:dyDescent="0.2">
      <c r="C2130" s="10"/>
      <c r="D2130" s="10"/>
      <c r="AA2130" s="87"/>
      <c r="AB2130" s="87"/>
      <c r="AC2130" s="87"/>
      <c r="AD2130" s="87"/>
      <c r="AE2130" s="87"/>
      <c r="AF2130" s="113"/>
      <c r="AG2130" s="112"/>
      <c r="AN2130" s="87"/>
      <c r="AO2130" s="87"/>
      <c r="AP2130" s="87"/>
      <c r="AQ2130" s="87"/>
      <c r="AR2130" s="87"/>
      <c r="AS2130" s="87"/>
      <c r="AT2130" s="87"/>
      <c r="AU2130" s="87"/>
    </row>
    <row r="2131" spans="3:47" x14ac:dyDescent="0.2">
      <c r="C2131" s="10"/>
      <c r="D2131" s="10"/>
      <c r="AA2131" s="87"/>
      <c r="AB2131" s="87"/>
      <c r="AC2131" s="87"/>
      <c r="AD2131" s="87"/>
      <c r="AE2131" s="87"/>
      <c r="AF2131" s="113"/>
      <c r="AG2131" s="112"/>
      <c r="AN2131" s="87"/>
      <c r="AO2131" s="87"/>
      <c r="AP2131" s="87"/>
      <c r="AQ2131" s="87"/>
      <c r="AR2131" s="87"/>
      <c r="AS2131" s="87"/>
      <c r="AT2131" s="87"/>
      <c r="AU2131" s="87"/>
    </row>
    <row r="2132" spans="3:47" x14ac:dyDescent="0.2">
      <c r="C2132" s="10"/>
      <c r="D2132" s="10"/>
      <c r="AA2132" s="87"/>
      <c r="AB2132" s="87"/>
      <c r="AC2132" s="87"/>
      <c r="AD2132" s="87"/>
      <c r="AE2132" s="87"/>
      <c r="AF2132" s="113"/>
      <c r="AG2132" s="112"/>
      <c r="AN2132" s="87"/>
      <c r="AO2132" s="87"/>
      <c r="AP2132" s="87"/>
      <c r="AQ2132" s="87"/>
      <c r="AR2132" s="87"/>
      <c r="AS2132" s="87"/>
      <c r="AT2132" s="87"/>
      <c r="AU2132" s="87"/>
    </row>
    <row r="2133" spans="3:47" x14ac:dyDescent="0.2">
      <c r="C2133" s="10"/>
      <c r="D2133" s="10"/>
      <c r="AA2133" s="87"/>
      <c r="AB2133" s="87"/>
      <c r="AC2133" s="87"/>
      <c r="AD2133" s="87"/>
      <c r="AE2133" s="87"/>
      <c r="AF2133" s="113"/>
      <c r="AG2133" s="112"/>
      <c r="AN2133" s="87"/>
      <c r="AO2133" s="87"/>
      <c r="AP2133" s="87"/>
      <c r="AQ2133" s="87"/>
      <c r="AR2133" s="87"/>
      <c r="AS2133" s="87"/>
      <c r="AT2133" s="87"/>
      <c r="AU2133" s="87"/>
    </row>
    <row r="2134" spans="3:47" x14ac:dyDescent="0.2">
      <c r="C2134" s="10"/>
      <c r="D2134" s="10"/>
      <c r="AA2134" s="87"/>
      <c r="AB2134" s="87"/>
      <c r="AC2134" s="87"/>
      <c r="AD2134" s="87"/>
      <c r="AE2134" s="87"/>
      <c r="AF2134" s="113"/>
      <c r="AG2134" s="112"/>
      <c r="AN2134" s="87"/>
      <c r="AO2134" s="87"/>
      <c r="AP2134" s="87"/>
      <c r="AQ2134" s="87"/>
      <c r="AR2134" s="87"/>
      <c r="AS2134" s="87"/>
      <c r="AT2134" s="87"/>
      <c r="AU2134" s="87"/>
    </row>
    <row r="2135" spans="3:47" x14ac:dyDescent="0.2">
      <c r="C2135" s="10"/>
      <c r="D2135" s="10"/>
      <c r="AA2135" s="87"/>
      <c r="AB2135" s="87"/>
      <c r="AC2135" s="87"/>
      <c r="AD2135" s="87"/>
      <c r="AE2135" s="87"/>
      <c r="AF2135" s="113"/>
      <c r="AG2135" s="112"/>
      <c r="AN2135" s="87"/>
      <c r="AO2135" s="87"/>
      <c r="AP2135" s="87"/>
      <c r="AQ2135" s="87"/>
      <c r="AR2135" s="87"/>
      <c r="AS2135" s="87"/>
      <c r="AT2135" s="87"/>
      <c r="AU2135" s="87"/>
    </row>
    <row r="2136" spans="3:47" x14ac:dyDescent="0.2">
      <c r="C2136" s="10"/>
      <c r="D2136" s="10"/>
      <c r="AA2136" s="87"/>
      <c r="AB2136" s="87"/>
      <c r="AC2136" s="87"/>
      <c r="AD2136" s="87"/>
      <c r="AE2136" s="87"/>
      <c r="AF2136" s="113"/>
      <c r="AG2136" s="112"/>
      <c r="AN2136" s="87"/>
      <c r="AO2136" s="87"/>
      <c r="AP2136" s="87"/>
      <c r="AQ2136" s="87"/>
      <c r="AR2136" s="87"/>
      <c r="AS2136" s="87"/>
      <c r="AT2136" s="87"/>
      <c r="AU2136" s="87"/>
    </row>
    <row r="2137" spans="3:47" x14ac:dyDescent="0.2">
      <c r="C2137" s="10"/>
      <c r="D2137" s="10"/>
      <c r="AA2137" s="87"/>
      <c r="AB2137" s="87"/>
      <c r="AC2137" s="87"/>
      <c r="AD2137" s="87"/>
      <c r="AE2137" s="87"/>
      <c r="AF2137" s="113"/>
      <c r="AG2137" s="112"/>
      <c r="AN2137" s="87"/>
      <c r="AO2137" s="87"/>
      <c r="AP2137" s="87"/>
      <c r="AQ2137" s="87"/>
      <c r="AR2137" s="87"/>
      <c r="AS2137" s="87"/>
      <c r="AT2137" s="87"/>
      <c r="AU2137" s="87"/>
    </row>
    <row r="2138" spans="3:47" x14ac:dyDescent="0.2">
      <c r="C2138" s="10"/>
      <c r="D2138" s="10"/>
      <c r="AA2138" s="87"/>
      <c r="AB2138" s="87"/>
      <c r="AC2138" s="87"/>
      <c r="AD2138" s="87"/>
      <c r="AE2138" s="87"/>
      <c r="AF2138" s="113"/>
      <c r="AG2138" s="112"/>
      <c r="AN2138" s="87"/>
      <c r="AO2138" s="87"/>
      <c r="AP2138" s="87"/>
      <c r="AQ2138" s="87"/>
      <c r="AR2138" s="87"/>
      <c r="AS2138" s="87"/>
      <c r="AT2138" s="87"/>
      <c r="AU2138" s="87"/>
    </row>
    <row r="2139" spans="3:47" x14ac:dyDescent="0.2">
      <c r="C2139" s="10"/>
      <c r="D2139" s="10"/>
      <c r="AA2139" s="87"/>
      <c r="AB2139" s="87"/>
      <c r="AC2139" s="87"/>
      <c r="AD2139" s="87"/>
      <c r="AE2139" s="87"/>
      <c r="AF2139" s="113"/>
      <c r="AG2139" s="112"/>
      <c r="AN2139" s="87"/>
      <c r="AO2139" s="87"/>
      <c r="AP2139" s="87"/>
      <c r="AQ2139" s="87"/>
      <c r="AR2139" s="87"/>
      <c r="AS2139" s="87"/>
      <c r="AT2139" s="87"/>
      <c r="AU2139" s="87"/>
    </row>
    <row r="2140" spans="3:47" x14ac:dyDescent="0.2">
      <c r="C2140" s="10"/>
      <c r="D2140" s="10"/>
      <c r="AA2140" s="87"/>
      <c r="AB2140" s="87"/>
      <c r="AC2140" s="87"/>
      <c r="AD2140" s="87"/>
      <c r="AE2140" s="87"/>
      <c r="AF2140" s="113"/>
      <c r="AG2140" s="112"/>
      <c r="AN2140" s="87"/>
      <c r="AO2140" s="87"/>
      <c r="AP2140" s="87"/>
      <c r="AQ2140" s="87"/>
      <c r="AR2140" s="87"/>
      <c r="AS2140" s="87"/>
      <c r="AT2140" s="87"/>
      <c r="AU2140" s="87"/>
    </row>
    <row r="2141" spans="3:47" x14ac:dyDescent="0.2">
      <c r="C2141" s="10"/>
      <c r="D2141" s="10"/>
      <c r="AA2141" s="87"/>
      <c r="AB2141" s="87"/>
      <c r="AC2141" s="87"/>
      <c r="AD2141" s="87"/>
      <c r="AE2141" s="87"/>
      <c r="AF2141" s="113"/>
      <c r="AG2141" s="112"/>
      <c r="AN2141" s="87"/>
      <c r="AO2141" s="87"/>
      <c r="AP2141" s="87"/>
      <c r="AQ2141" s="87"/>
      <c r="AR2141" s="87"/>
      <c r="AS2141" s="87"/>
      <c r="AT2141" s="87"/>
      <c r="AU2141" s="87"/>
    </row>
    <row r="2142" spans="3:47" x14ac:dyDescent="0.2">
      <c r="C2142" s="10"/>
      <c r="D2142" s="10"/>
      <c r="AA2142" s="87"/>
      <c r="AB2142" s="87"/>
      <c r="AC2142" s="87"/>
      <c r="AD2142" s="87"/>
      <c r="AE2142" s="87"/>
      <c r="AF2142" s="113"/>
      <c r="AG2142" s="112"/>
      <c r="AN2142" s="87"/>
      <c r="AO2142" s="87"/>
      <c r="AP2142" s="87"/>
      <c r="AQ2142" s="87"/>
      <c r="AR2142" s="87"/>
      <c r="AS2142" s="87"/>
      <c r="AT2142" s="87"/>
      <c r="AU2142" s="87"/>
    </row>
    <row r="2143" spans="3:47" x14ac:dyDescent="0.2">
      <c r="C2143" s="10"/>
      <c r="D2143" s="10"/>
      <c r="AA2143" s="87"/>
      <c r="AB2143" s="87"/>
      <c r="AC2143" s="87"/>
      <c r="AD2143" s="87"/>
      <c r="AE2143" s="87"/>
      <c r="AF2143" s="113"/>
      <c r="AG2143" s="112"/>
      <c r="AN2143" s="87"/>
      <c r="AO2143" s="87"/>
      <c r="AP2143" s="87"/>
      <c r="AQ2143" s="87"/>
      <c r="AR2143" s="87"/>
      <c r="AS2143" s="87"/>
      <c r="AT2143" s="87"/>
      <c r="AU2143" s="87"/>
    </row>
    <row r="2144" spans="3:47" x14ac:dyDescent="0.2">
      <c r="C2144" s="10"/>
      <c r="D2144" s="10"/>
      <c r="AA2144" s="87"/>
      <c r="AB2144" s="87"/>
      <c r="AC2144" s="87"/>
      <c r="AD2144" s="87"/>
      <c r="AE2144" s="87"/>
      <c r="AF2144" s="113"/>
      <c r="AG2144" s="112"/>
      <c r="AN2144" s="87"/>
      <c r="AO2144" s="87"/>
      <c r="AP2144" s="87"/>
      <c r="AQ2144" s="87"/>
      <c r="AR2144" s="87"/>
      <c r="AS2144" s="87"/>
      <c r="AT2144" s="87"/>
      <c r="AU2144" s="87"/>
    </row>
    <row r="2145" spans="3:47" x14ac:dyDescent="0.2">
      <c r="C2145" s="10"/>
      <c r="D2145" s="10"/>
      <c r="AA2145" s="87"/>
      <c r="AB2145" s="87"/>
      <c r="AC2145" s="87"/>
      <c r="AD2145" s="87"/>
      <c r="AE2145" s="87"/>
      <c r="AF2145" s="113"/>
      <c r="AG2145" s="112"/>
      <c r="AN2145" s="87"/>
      <c r="AO2145" s="87"/>
      <c r="AP2145" s="87"/>
      <c r="AQ2145" s="87"/>
      <c r="AR2145" s="87"/>
      <c r="AS2145" s="87"/>
      <c r="AT2145" s="87"/>
      <c r="AU2145" s="87"/>
    </row>
    <row r="2146" spans="3:47" x14ac:dyDescent="0.2">
      <c r="C2146" s="10"/>
      <c r="D2146" s="10"/>
      <c r="AA2146" s="87"/>
      <c r="AB2146" s="87"/>
      <c r="AC2146" s="87"/>
      <c r="AD2146" s="87"/>
      <c r="AE2146" s="87"/>
      <c r="AF2146" s="113"/>
      <c r="AG2146" s="112"/>
      <c r="AN2146" s="87"/>
      <c r="AO2146" s="87"/>
      <c r="AP2146" s="87"/>
      <c r="AQ2146" s="87"/>
      <c r="AR2146" s="87"/>
      <c r="AS2146" s="87"/>
      <c r="AT2146" s="87"/>
      <c r="AU2146" s="87"/>
    </row>
    <row r="2147" spans="3:47" x14ac:dyDescent="0.2">
      <c r="C2147" s="10"/>
      <c r="D2147" s="10"/>
      <c r="AA2147" s="87"/>
      <c r="AB2147" s="87"/>
      <c r="AC2147" s="87"/>
      <c r="AD2147" s="87"/>
      <c r="AE2147" s="87"/>
      <c r="AF2147" s="113"/>
      <c r="AG2147" s="112"/>
      <c r="AN2147" s="87"/>
      <c r="AO2147" s="87"/>
      <c r="AP2147" s="87"/>
      <c r="AQ2147" s="87"/>
      <c r="AR2147" s="87"/>
      <c r="AS2147" s="87"/>
      <c r="AT2147" s="87"/>
      <c r="AU2147" s="87"/>
    </row>
    <row r="2148" spans="3:47" x14ac:dyDescent="0.2">
      <c r="C2148" s="10"/>
      <c r="D2148" s="10"/>
      <c r="AA2148" s="87"/>
      <c r="AB2148" s="87"/>
      <c r="AC2148" s="87"/>
      <c r="AD2148" s="87"/>
      <c r="AE2148" s="87"/>
      <c r="AF2148" s="113"/>
      <c r="AG2148" s="112"/>
      <c r="AN2148" s="87"/>
      <c r="AO2148" s="87"/>
      <c r="AP2148" s="87"/>
      <c r="AQ2148" s="87"/>
      <c r="AR2148" s="87"/>
      <c r="AS2148" s="87"/>
      <c r="AT2148" s="87"/>
      <c r="AU2148" s="87"/>
    </row>
    <row r="2149" spans="3:47" x14ac:dyDescent="0.2">
      <c r="C2149" s="10"/>
      <c r="D2149" s="10"/>
      <c r="AA2149" s="87"/>
      <c r="AB2149" s="87"/>
      <c r="AC2149" s="87"/>
      <c r="AD2149" s="87"/>
      <c r="AE2149" s="87"/>
      <c r="AF2149" s="113"/>
      <c r="AG2149" s="112"/>
      <c r="AN2149" s="87"/>
      <c r="AO2149" s="87"/>
      <c r="AP2149" s="87"/>
      <c r="AQ2149" s="87"/>
      <c r="AR2149" s="87"/>
      <c r="AS2149" s="87"/>
      <c r="AT2149" s="87"/>
      <c r="AU2149" s="87"/>
    </row>
    <row r="2150" spans="3:47" x14ac:dyDescent="0.2">
      <c r="C2150" s="10"/>
      <c r="D2150" s="10"/>
      <c r="AA2150" s="87"/>
      <c r="AB2150" s="87"/>
      <c r="AC2150" s="87"/>
      <c r="AD2150" s="87"/>
      <c r="AE2150" s="87"/>
      <c r="AF2150" s="113"/>
      <c r="AG2150" s="112"/>
      <c r="AN2150" s="87"/>
      <c r="AO2150" s="87"/>
      <c r="AP2150" s="87"/>
      <c r="AQ2150" s="87"/>
      <c r="AR2150" s="87"/>
      <c r="AS2150" s="87"/>
      <c r="AT2150" s="87"/>
      <c r="AU2150" s="87"/>
    </row>
    <row r="2151" spans="3:47" x14ac:dyDescent="0.2">
      <c r="C2151" s="10"/>
      <c r="D2151" s="10"/>
      <c r="AA2151" s="87"/>
      <c r="AB2151" s="87"/>
      <c r="AC2151" s="87"/>
      <c r="AD2151" s="87"/>
      <c r="AE2151" s="87"/>
      <c r="AF2151" s="113"/>
      <c r="AG2151" s="112"/>
      <c r="AN2151" s="87"/>
      <c r="AO2151" s="87"/>
      <c r="AP2151" s="87"/>
      <c r="AQ2151" s="87"/>
      <c r="AR2151" s="87"/>
      <c r="AS2151" s="87"/>
      <c r="AT2151" s="87"/>
      <c r="AU2151" s="87"/>
    </row>
    <row r="2152" spans="3:47" x14ac:dyDescent="0.2">
      <c r="C2152" s="10"/>
      <c r="D2152" s="10"/>
      <c r="AA2152" s="87"/>
      <c r="AB2152" s="87"/>
      <c r="AC2152" s="87"/>
      <c r="AD2152" s="87"/>
      <c r="AE2152" s="87"/>
      <c r="AF2152" s="113"/>
      <c r="AG2152" s="112"/>
      <c r="AN2152" s="87"/>
      <c r="AO2152" s="87"/>
      <c r="AP2152" s="87"/>
      <c r="AQ2152" s="87"/>
      <c r="AR2152" s="87"/>
      <c r="AS2152" s="87"/>
      <c r="AT2152" s="87"/>
      <c r="AU2152" s="87"/>
    </row>
    <row r="2153" spans="3:47" x14ac:dyDescent="0.2">
      <c r="C2153" s="10"/>
      <c r="D2153" s="10"/>
      <c r="AA2153" s="87"/>
      <c r="AB2153" s="87"/>
      <c r="AC2153" s="87"/>
      <c r="AD2153" s="87"/>
      <c r="AE2153" s="87"/>
      <c r="AF2153" s="113"/>
      <c r="AG2153" s="112"/>
      <c r="AN2153" s="87"/>
      <c r="AO2153" s="87"/>
      <c r="AP2153" s="87"/>
      <c r="AQ2153" s="87"/>
      <c r="AR2153" s="87"/>
      <c r="AS2153" s="87"/>
      <c r="AT2153" s="87"/>
      <c r="AU2153" s="87"/>
    </row>
    <row r="2154" spans="3:47" x14ac:dyDescent="0.2">
      <c r="C2154" s="10"/>
      <c r="D2154" s="10"/>
      <c r="AA2154" s="87"/>
      <c r="AB2154" s="87"/>
      <c r="AC2154" s="87"/>
      <c r="AD2154" s="87"/>
      <c r="AE2154" s="87"/>
      <c r="AF2154" s="113"/>
      <c r="AG2154" s="112"/>
      <c r="AN2154" s="87"/>
      <c r="AO2154" s="87"/>
      <c r="AP2154" s="87"/>
      <c r="AQ2154" s="87"/>
      <c r="AR2154" s="87"/>
      <c r="AS2154" s="87"/>
      <c r="AT2154" s="87"/>
      <c r="AU2154" s="87"/>
    </row>
    <row r="2155" spans="3:47" x14ac:dyDescent="0.2">
      <c r="C2155" s="10"/>
      <c r="D2155" s="10"/>
      <c r="AA2155" s="87"/>
      <c r="AB2155" s="87"/>
      <c r="AC2155" s="87"/>
      <c r="AD2155" s="87"/>
      <c r="AE2155" s="87"/>
      <c r="AF2155" s="113"/>
      <c r="AG2155" s="112"/>
      <c r="AN2155" s="87"/>
      <c r="AO2155" s="87"/>
      <c r="AP2155" s="87"/>
      <c r="AQ2155" s="87"/>
      <c r="AR2155" s="87"/>
      <c r="AS2155" s="87"/>
      <c r="AT2155" s="87"/>
      <c r="AU2155" s="87"/>
    </row>
    <row r="2156" spans="3:47" x14ac:dyDescent="0.2">
      <c r="C2156" s="10"/>
      <c r="D2156" s="10"/>
      <c r="AA2156" s="87"/>
      <c r="AB2156" s="87"/>
      <c r="AC2156" s="87"/>
      <c r="AD2156" s="87"/>
      <c r="AE2156" s="87"/>
      <c r="AF2156" s="113"/>
      <c r="AG2156" s="112"/>
      <c r="AN2156" s="87"/>
      <c r="AO2156" s="87"/>
      <c r="AP2156" s="87"/>
      <c r="AQ2156" s="87"/>
      <c r="AR2156" s="87"/>
      <c r="AS2156" s="87"/>
      <c r="AT2156" s="87"/>
      <c r="AU2156" s="87"/>
    </row>
    <row r="2157" spans="3:47" x14ac:dyDescent="0.2">
      <c r="C2157" s="10"/>
      <c r="D2157" s="10"/>
      <c r="AA2157" s="87"/>
      <c r="AB2157" s="87"/>
      <c r="AC2157" s="87"/>
      <c r="AD2157" s="87"/>
      <c r="AE2157" s="87"/>
      <c r="AF2157" s="113"/>
      <c r="AG2157" s="112"/>
      <c r="AN2157" s="87"/>
      <c r="AO2157" s="87"/>
      <c r="AP2157" s="87"/>
      <c r="AQ2157" s="87"/>
      <c r="AR2157" s="87"/>
      <c r="AS2157" s="87"/>
      <c r="AT2157" s="87"/>
      <c r="AU2157" s="87"/>
    </row>
    <row r="2158" spans="3:47" x14ac:dyDescent="0.2">
      <c r="C2158" s="10"/>
      <c r="D2158" s="10"/>
      <c r="AA2158" s="87"/>
      <c r="AB2158" s="87"/>
      <c r="AC2158" s="87"/>
      <c r="AD2158" s="87"/>
      <c r="AE2158" s="87"/>
      <c r="AF2158" s="113"/>
      <c r="AG2158" s="112"/>
      <c r="AN2158" s="87"/>
      <c r="AO2158" s="87"/>
      <c r="AP2158" s="87"/>
      <c r="AQ2158" s="87"/>
      <c r="AR2158" s="87"/>
      <c r="AS2158" s="87"/>
      <c r="AT2158" s="87"/>
      <c r="AU2158" s="87"/>
    </row>
    <row r="2159" spans="3:47" x14ac:dyDescent="0.2">
      <c r="C2159" s="10"/>
      <c r="D2159" s="10"/>
      <c r="AA2159" s="87"/>
      <c r="AB2159" s="87"/>
      <c r="AC2159" s="87"/>
      <c r="AD2159" s="87"/>
      <c r="AE2159" s="87"/>
      <c r="AF2159" s="113"/>
      <c r="AG2159" s="112"/>
      <c r="AN2159" s="87"/>
      <c r="AO2159" s="87"/>
      <c r="AP2159" s="87"/>
      <c r="AQ2159" s="87"/>
      <c r="AR2159" s="87"/>
      <c r="AS2159" s="87"/>
      <c r="AT2159" s="87"/>
      <c r="AU2159" s="87"/>
    </row>
    <row r="2160" spans="3:47" x14ac:dyDescent="0.2">
      <c r="C2160" s="10"/>
      <c r="D2160" s="10"/>
      <c r="AA2160" s="87"/>
      <c r="AB2160" s="87"/>
      <c r="AC2160" s="87"/>
      <c r="AD2160" s="87"/>
      <c r="AE2160" s="87"/>
      <c r="AF2160" s="113"/>
      <c r="AG2160" s="112"/>
      <c r="AN2160" s="87"/>
      <c r="AO2160" s="87"/>
      <c r="AP2160" s="87"/>
      <c r="AQ2160" s="87"/>
      <c r="AR2160" s="87"/>
      <c r="AS2160" s="87"/>
      <c r="AT2160" s="87"/>
      <c r="AU2160" s="87"/>
    </row>
    <row r="2161" spans="3:47" x14ac:dyDescent="0.2">
      <c r="C2161" s="10"/>
      <c r="D2161" s="10"/>
      <c r="AA2161" s="87"/>
      <c r="AB2161" s="87"/>
      <c r="AC2161" s="87"/>
      <c r="AD2161" s="87"/>
      <c r="AE2161" s="87"/>
      <c r="AF2161" s="113"/>
      <c r="AG2161" s="112"/>
      <c r="AN2161" s="87"/>
      <c r="AO2161" s="87"/>
      <c r="AP2161" s="87"/>
      <c r="AQ2161" s="87"/>
      <c r="AR2161" s="87"/>
      <c r="AS2161" s="87"/>
      <c r="AT2161" s="87"/>
      <c r="AU2161" s="87"/>
    </row>
    <row r="2162" spans="3:47" x14ac:dyDescent="0.2">
      <c r="C2162" s="10"/>
      <c r="D2162" s="10"/>
      <c r="AA2162" s="87"/>
      <c r="AB2162" s="87"/>
      <c r="AC2162" s="87"/>
      <c r="AD2162" s="87"/>
      <c r="AE2162" s="87"/>
      <c r="AF2162" s="113"/>
      <c r="AG2162" s="112"/>
      <c r="AN2162" s="87"/>
      <c r="AO2162" s="87"/>
      <c r="AP2162" s="87"/>
      <c r="AQ2162" s="87"/>
      <c r="AR2162" s="87"/>
      <c r="AS2162" s="87"/>
      <c r="AT2162" s="87"/>
      <c r="AU2162" s="87"/>
    </row>
    <row r="2163" spans="3:47" x14ac:dyDescent="0.2">
      <c r="C2163" s="10"/>
      <c r="D2163" s="10"/>
      <c r="AA2163" s="87"/>
      <c r="AB2163" s="87"/>
      <c r="AC2163" s="87"/>
      <c r="AD2163" s="87"/>
      <c r="AE2163" s="87"/>
      <c r="AF2163" s="113"/>
      <c r="AG2163" s="112"/>
      <c r="AN2163" s="87"/>
      <c r="AO2163" s="87"/>
      <c r="AP2163" s="87"/>
      <c r="AQ2163" s="87"/>
      <c r="AR2163" s="87"/>
      <c r="AS2163" s="87"/>
      <c r="AT2163" s="87"/>
      <c r="AU2163" s="87"/>
    </row>
    <row r="2164" spans="3:47" x14ac:dyDescent="0.2">
      <c r="C2164" s="10"/>
      <c r="D2164" s="10"/>
      <c r="AA2164" s="87"/>
      <c r="AB2164" s="87"/>
      <c r="AC2164" s="87"/>
      <c r="AD2164" s="87"/>
      <c r="AE2164" s="87"/>
      <c r="AF2164" s="113"/>
      <c r="AG2164" s="112"/>
      <c r="AN2164" s="87"/>
      <c r="AO2164" s="87"/>
      <c r="AP2164" s="87"/>
      <c r="AQ2164" s="87"/>
      <c r="AR2164" s="87"/>
      <c r="AS2164" s="87"/>
      <c r="AT2164" s="87"/>
      <c r="AU2164" s="87"/>
    </row>
    <row r="2165" spans="3:47" x14ac:dyDescent="0.2">
      <c r="C2165" s="10"/>
      <c r="D2165" s="10"/>
      <c r="AA2165" s="87"/>
      <c r="AB2165" s="87"/>
      <c r="AC2165" s="87"/>
      <c r="AD2165" s="87"/>
      <c r="AE2165" s="87"/>
      <c r="AF2165" s="113"/>
      <c r="AG2165" s="112"/>
      <c r="AN2165" s="87"/>
      <c r="AO2165" s="87"/>
      <c r="AP2165" s="87"/>
      <c r="AQ2165" s="87"/>
      <c r="AR2165" s="87"/>
      <c r="AS2165" s="87"/>
      <c r="AT2165" s="87"/>
      <c r="AU2165" s="87"/>
    </row>
    <row r="2166" spans="3:47" x14ac:dyDescent="0.2">
      <c r="C2166" s="10"/>
      <c r="D2166" s="10"/>
      <c r="AA2166" s="87"/>
      <c r="AB2166" s="87"/>
      <c r="AC2166" s="87"/>
      <c r="AD2166" s="87"/>
      <c r="AE2166" s="87"/>
      <c r="AF2166" s="113"/>
      <c r="AG2166" s="112"/>
      <c r="AN2166" s="87"/>
      <c r="AO2166" s="87"/>
      <c r="AP2166" s="87"/>
      <c r="AQ2166" s="87"/>
      <c r="AR2166" s="87"/>
      <c r="AS2166" s="87"/>
      <c r="AT2166" s="87"/>
      <c r="AU2166" s="87"/>
    </row>
    <row r="2167" spans="3:47" x14ac:dyDescent="0.2">
      <c r="C2167" s="10"/>
      <c r="D2167" s="10"/>
      <c r="AA2167" s="87"/>
      <c r="AB2167" s="87"/>
      <c r="AC2167" s="87"/>
      <c r="AD2167" s="87"/>
      <c r="AE2167" s="87"/>
      <c r="AF2167" s="113"/>
      <c r="AG2167" s="112"/>
      <c r="AN2167" s="87"/>
      <c r="AO2167" s="87"/>
      <c r="AP2167" s="87"/>
      <c r="AQ2167" s="87"/>
      <c r="AR2167" s="87"/>
      <c r="AS2167" s="87"/>
      <c r="AT2167" s="87"/>
      <c r="AU2167" s="87"/>
    </row>
    <row r="2168" spans="3:47" x14ac:dyDescent="0.2">
      <c r="C2168" s="10"/>
      <c r="D2168" s="10"/>
      <c r="AA2168" s="87"/>
      <c r="AB2168" s="87"/>
      <c r="AC2168" s="87"/>
      <c r="AD2168" s="87"/>
      <c r="AE2168" s="87"/>
      <c r="AF2168" s="113"/>
      <c r="AG2168" s="112"/>
      <c r="AN2168" s="87"/>
      <c r="AO2168" s="87"/>
      <c r="AP2168" s="87"/>
      <c r="AQ2168" s="87"/>
      <c r="AR2168" s="87"/>
      <c r="AS2168" s="87"/>
      <c r="AT2168" s="87"/>
      <c r="AU2168" s="87"/>
    </row>
    <row r="2169" spans="3:47" x14ac:dyDescent="0.2">
      <c r="C2169" s="10"/>
      <c r="D2169" s="10"/>
      <c r="AA2169" s="87"/>
      <c r="AB2169" s="87"/>
      <c r="AC2169" s="87"/>
      <c r="AD2169" s="87"/>
      <c r="AE2169" s="87"/>
      <c r="AF2169" s="113"/>
      <c r="AG2169" s="112"/>
      <c r="AN2169" s="87"/>
      <c r="AO2169" s="87"/>
      <c r="AP2169" s="87"/>
      <c r="AQ2169" s="87"/>
      <c r="AR2169" s="87"/>
      <c r="AS2169" s="87"/>
      <c r="AT2169" s="87"/>
      <c r="AU2169" s="87"/>
    </row>
    <row r="2170" spans="3:47" x14ac:dyDescent="0.2">
      <c r="C2170" s="10"/>
      <c r="D2170" s="10"/>
      <c r="AA2170" s="87"/>
      <c r="AB2170" s="87"/>
      <c r="AC2170" s="87"/>
      <c r="AD2170" s="87"/>
      <c r="AE2170" s="87"/>
      <c r="AF2170" s="113"/>
      <c r="AG2170" s="112"/>
      <c r="AN2170" s="87"/>
      <c r="AO2170" s="87"/>
      <c r="AP2170" s="87"/>
      <c r="AQ2170" s="87"/>
      <c r="AR2170" s="87"/>
      <c r="AS2170" s="87"/>
      <c r="AT2170" s="87"/>
      <c r="AU2170" s="87"/>
    </row>
    <row r="2171" spans="3:47" x14ac:dyDescent="0.2">
      <c r="C2171" s="10"/>
      <c r="D2171" s="10"/>
      <c r="AA2171" s="87"/>
      <c r="AB2171" s="87"/>
      <c r="AC2171" s="87"/>
      <c r="AD2171" s="87"/>
      <c r="AE2171" s="87"/>
      <c r="AF2171" s="113"/>
      <c r="AG2171" s="112"/>
      <c r="AN2171" s="87"/>
      <c r="AO2171" s="87"/>
      <c r="AP2171" s="87"/>
      <c r="AQ2171" s="87"/>
      <c r="AR2171" s="87"/>
      <c r="AS2171" s="87"/>
      <c r="AT2171" s="87"/>
      <c r="AU2171" s="87"/>
    </row>
    <row r="2172" spans="3:47" x14ac:dyDescent="0.2">
      <c r="C2172" s="10"/>
      <c r="D2172" s="10"/>
      <c r="AA2172" s="87"/>
      <c r="AB2172" s="87"/>
      <c r="AC2172" s="87"/>
      <c r="AD2172" s="87"/>
      <c r="AE2172" s="87"/>
      <c r="AF2172" s="113"/>
      <c r="AG2172" s="112"/>
      <c r="AN2172" s="87"/>
      <c r="AO2172" s="87"/>
      <c r="AP2172" s="87"/>
      <c r="AQ2172" s="87"/>
      <c r="AR2172" s="87"/>
      <c r="AS2172" s="87"/>
      <c r="AT2172" s="87"/>
      <c r="AU2172" s="87"/>
    </row>
    <row r="2173" spans="3:47" x14ac:dyDescent="0.2">
      <c r="C2173" s="10"/>
      <c r="D2173" s="10"/>
      <c r="AA2173" s="87"/>
      <c r="AB2173" s="87"/>
      <c r="AC2173" s="87"/>
      <c r="AD2173" s="87"/>
      <c r="AE2173" s="87"/>
      <c r="AF2173" s="113"/>
      <c r="AG2173" s="112"/>
      <c r="AN2173" s="87"/>
      <c r="AO2173" s="87"/>
      <c r="AP2173" s="87"/>
      <c r="AQ2173" s="87"/>
      <c r="AR2173" s="87"/>
      <c r="AS2173" s="87"/>
      <c r="AT2173" s="87"/>
      <c r="AU2173" s="87"/>
    </row>
    <row r="2174" spans="3:47" x14ac:dyDescent="0.2">
      <c r="C2174" s="10"/>
      <c r="D2174" s="10"/>
      <c r="AA2174" s="87"/>
      <c r="AB2174" s="87"/>
      <c r="AC2174" s="87"/>
      <c r="AD2174" s="87"/>
      <c r="AE2174" s="87"/>
      <c r="AF2174" s="113"/>
      <c r="AG2174" s="112"/>
      <c r="AN2174" s="87"/>
      <c r="AO2174" s="87"/>
      <c r="AP2174" s="87"/>
      <c r="AQ2174" s="87"/>
      <c r="AR2174" s="87"/>
      <c r="AS2174" s="87"/>
      <c r="AT2174" s="87"/>
      <c r="AU2174" s="87"/>
    </row>
    <row r="2175" spans="3:47" x14ac:dyDescent="0.2">
      <c r="C2175" s="10"/>
      <c r="D2175" s="10"/>
      <c r="AA2175" s="87"/>
      <c r="AB2175" s="87"/>
      <c r="AC2175" s="87"/>
      <c r="AD2175" s="87"/>
      <c r="AE2175" s="87"/>
      <c r="AF2175" s="113"/>
      <c r="AG2175" s="112"/>
      <c r="AN2175" s="87"/>
      <c r="AO2175" s="87"/>
      <c r="AP2175" s="87"/>
      <c r="AQ2175" s="87"/>
      <c r="AR2175" s="87"/>
      <c r="AS2175" s="87"/>
      <c r="AT2175" s="87"/>
      <c r="AU2175" s="87"/>
    </row>
    <row r="2176" spans="3:47" x14ac:dyDescent="0.2">
      <c r="C2176" s="10"/>
      <c r="D2176" s="10"/>
      <c r="AA2176" s="87"/>
      <c r="AB2176" s="87"/>
      <c r="AC2176" s="87"/>
      <c r="AD2176" s="87"/>
      <c r="AE2176" s="87"/>
      <c r="AF2176" s="113"/>
      <c r="AG2176" s="112"/>
      <c r="AN2176" s="87"/>
      <c r="AO2176" s="87"/>
      <c r="AP2176" s="87"/>
      <c r="AQ2176" s="87"/>
      <c r="AR2176" s="87"/>
      <c r="AS2176" s="87"/>
      <c r="AT2176" s="87"/>
      <c r="AU2176" s="87"/>
    </row>
    <row r="2177" spans="3:47" x14ac:dyDescent="0.2">
      <c r="C2177" s="10"/>
      <c r="D2177" s="10"/>
      <c r="AA2177" s="87"/>
      <c r="AB2177" s="87"/>
      <c r="AC2177" s="87"/>
      <c r="AD2177" s="87"/>
      <c r="AE2177" s="87"/>
      <c r="AF2177" s="113"/>
      <c r="AG2177" s="112"/>
      <c r="AN2177" s="87"/>
      <c r="AO2177" s="87"/>
      <c r="AP2177" s="87"/>
      <c r="AQ2177" s="87"/>
      <c r="AR2177" s="87"/>
      <c r="AS2177" s="87"/>
      <c r="AT2177" s="87"/>
      <c r="AU2177" s="87"/>
    </row>
    <row r="2178" spans="3:47" x14ac:dyDescent="0.2">
      <c r="C2178" s="10"/>
      <c r="D2178" s="10"/>
      <c r="AA2178" s="87"/>
      <c r="AB2178" s="87"/>
      <c r="AC2178" s="87"/>
      <c r="AD2178" s="87"/>
      <c r="AE2178" s="87"/>
      <c r="AF2178" s="113"/>
      <c r="AG2178" s="112"/>
      <c r="AN2178" s="87"/>
      <c r="AO2178" s="87"/>
      <c r="AP2178" s="87"/>
      <c r="AQ2178" s="87"/>
      <c r="AR2178" s="87"/>
      <c r="AS2178" s="87"/>
      <c r="AT2178" s="87"/>
      <c r="AU2178" s="87"/>
    </row>
    <row r="2179" spans="3:47" x14ac:dyDescent="0.2">
      <c r="C2179" s="10"/>
      <c r="D2179" s="10"/>
      <c r="AA2179" s="87"/>
      <c r="AB2179" s="87"/>
      <c r="AC2179" s="87"/>
      <c r="AD2179" s="87"/>
      <c r="AE2179" s="87"/>
      <c r="AF2179" s="113"/>
      <c r="AG2179" s="112"/>
      <c r="AN2179" s="87"/>
      <c r="AO2179" s="87"/>
      <c r="AP2179" s="87"/>
      <c r="AQ2179" s="87"/>
      <c r="AR2179" s="87"/>
      <c r="AS2179" s="87"/>
      <c r="AT2179" s="87"/>
      <c r="AU2179" s="87"/>
    </row>
    <row r="2180" spans="3:47" x14ac:dyDescent="0.2">
      <c r="C2180" s="10"/>
      <c r="D2180" s="10"/>
      <c r="AA2180" s="87"/>
      <c r="AB2180" s="87"/>
      <c r="AC2180" s="87"/>
      <c r="AD2180" s="87"/>
      <c r="AE2180" s="87"/>
      <c r="AF2180" s="113"/>
      <c r="AG2180" s="112"/>
      <c r="AN2180" s="87"/>
      <c r="AO2180" s="87"/>
      <c r="AP2180" s="87"/>
      <c r="AQ2180" s="87"/>
      <c r="AR2180" s="87"/>
      <c r="AS2180" s="87"/>
      <c r="AT2180" s="87"/>
      <c r="AU2180" s="87"/>
    </row>
    <row r="2181" spans="3:47" x14ac:dyDescent="0.2">
      <c r="C2181" s="10"/>
      <c r="D2181" s="10"/>
      <c r="AA2181" s="87"/>
      <c r="AB2181" s="87"/>
      <c r="AC2181" s="87"/>
      <c r="AD2181" s="87"/>
      <c r="AE2181" s="87"/>
      <c r="AF2181" s="113"/>
      <c r="AG2181" s="112"/>
      <c r="AN2181" s="87"/>
      <c r="AO2181" s="87"/>
      <c r="AP2181" s="87"/>
      <c r="AQ2181" s="87"/>
      <c r="AR2181" s="87"/>
      <c r="AS2181" s="87"/>
      <c r="AT2181" s="87"/>
      <c r="AU2181" s="87"/>
    </row>
    <row r="2182" spans="3:47" x14ac:dyDescent="0.2">
      <c r="C2182" s="10"/>
      <c r="D2182" s="10"/>
      <c r="AA2182" s="87"/>
      <c r="AB2182" s="87"/>
      <c r="AC2182" s="87"/>
      <c r="AD2182" s="87"/>
      <c r="AE2182" s="87"/>
      <c r="AF2182" s="113"/>
      <c r="AG2182" s="112"/>
      <c r="AN2182" s="87"/>
      <c r="AO2182" s="87"/>
      <c r="AP2182" s="87"/>
      <c r="AQ2182" s="87"/>
      <c r="AR2182" s="87"/>
      <c r="AS2182" s="87"/>
      <c r="AT2182" s="87"/>
      <c r="AU2182" s="87"/>
    </row>
    <row r="2183" spans="3:47" x14ac:dyDescent="0.2">
      <c r="C2183" s="10"/>
      <c r="D2183" s="10"/>
      <c r="AA2183" s="87"/>
      <c r="AB2183" s="87"/>
      <c r="AC2183" s="87"/>
      <c r="AD2183" s="87"/>
      <c r="AE2183" s="87"/>
      <c r="AF2183" s="113"/>
      <c r="AG2183" s="112"/>
      <c r="AN2183" s="87"/>
      <c r="AO2183" s="87"/>
      <c r="AP2183" s="87"/>
      <c r="AQ2183" s="87"/>
      <c r="AR2183" s="87"/>
      <c r="AS2183" s="87"/>
      <c r="AT2183" s="87"/>
      <c r="AU2183" s="87"/>
    </row>
    <row r="2184" spans="3:47" x14ac:dyDescent="0.2">
      <c r="C2184" s="10"/>
      <c r="D2184" s="10"/>
      <c r="AA2184" s="87"/>
      <c r="AB2184" s="87"/>
      <c r="AC2184" s="87"/>
      <c r="AD2184" s="87"/>
      <c r="AE2184" s="87"/>
      <c r="AF2184" s="113"/>
      <c r="AG2184" s="112"/>
      <c r="AN2184" s="87"/>
      <c r="AO2184" s="87"/>
      <c r="AP2184" s="87"/>
      <c r="AQ2184" s="87"/>
      <c r="AR2184" s="87"/>
      <c r="AS2184" s="87"/>
      <c r="AT2184" s="87"/>
      <c r="AU2184" s="87"/>
    </row>
    <row r="2185" spans="3:47" x14ac:dyDescent="0.2">
      <c r="C2185" s="10"/>
      <c r="D2185" s="10"/>
      <c r="AA2185" s="87"/>
      <c r="AB2185" s="87"/>
      <c r="AC2185" s="87"/>
      <c r="AD2185" s="87"/>
      <c r="AE2185" s="87"/>
      <c r="AF2185" s="113"/>
      <c r="AG2185" s="112"/>
      <c r="AN2185" s="87"/>
      <c r="AO2185" s="87"/>
      <c r="AP2185" s="87"/>
      <c r="AQ2185" s="87"/>
      <c r="AR2185" s="87"/>
      <c r="AS2185" s="87"/>
      <c r="AT2185" s="87"/>
      <c r="AU2185" s="87"/>
    </row>
    <row r="2186" spans="3:47" x14ac:dyDescent="0.2">
      <c r="C2186" s="10"/>
      <c r="D2186" s="10"/>
      <c r="AA2186" s="87"/>
      <c r="AB2186" s="87"/>
      <c r="AC2186" s="87"/>
      <c r="AD2186" s="87"/>
      <c r="AE2186" s="87"/>
      <c r="AF2186" s="113"/>
      <c r="AG2186" s="112"/>
      <c r="AN2186" s="87"/>
      <c r="AO2186" s="87"/>
      <c r="AP2186" s="87"/>
      <c r="AQ2186" s="87"/>
      <c r="AR2186" s="87"/>
      <c r="AS2186" s="87"/>
      <c r="AT2186" s="87"/>
      <c r="AU2186" s="87"/>
    </row>
    <row r="2187" spans="3:47" x14ac:dyDescent="0.2">
      <c r="C2187" s="10"/>
      <c r="D2187" s="10"/>
      <c r="AA2187" s="87"/>
      <c r="AB2187" s="87"/>
      <c r="AC2187" s="87"/>
      <c r="AD2187" s="87"/>
      <c r="AE2187" s="87"/>
      <c r="AF2187" s="113"/>
      <c r="AG2187" s="112"/>
      <c r="AN2187" s="87"/>
      <c r="AO2187" s="87"/>
      <c r="AP2187" s="87"/>
      <c r="AQ2187" s="87"/>
      <c r="AR2187" s="87"/>
      <c r="AS2187" s="87"/>
      <c r="AT2187" s="87"/>
      <c r="AU2187" s="87"/>
    </row>
    <row r="2188" spans="3:47" x14ac:dyDescent="0.2">
      <c r="C2188" s="10"/>
      <c r="D2188" s="10"/>
      <c r="AA2188" s="87"/>
      <c r="AB2188" s="87"/>
      <c r="AC2188" s="87"/>
      <c r="AD2188" s="87"/>
      <c r="AE2188" s="87"/>
      <c r="AF2188" s="113"/>
      <c r="AG2188" s="112"/>
      <c r="AN2188" s="87"/>
      <c r="AO2188" s="87"/>
      <c r="AP2188" s="87"/>
      <c r="AQ2188" s="87"/>
      <c r="AR2188" s="87"/>
      <c r="AS2188" s="87"/>
      <c r="AT2188" s="87"/>
      <c r="AU2188" s="87"/>
    </row>
    <row r="2189" spans="3:47" x14ac:dyDescent="0.2">
      <c r="C2189" s="10"/>
      <c r="D2189" s="10"/>
      <c r="AA2189" s="87"/>
      <c r="AB2189" s="87"/>
      <c r="AC2189" s="87"/>
      <c r="AD2189" s="87"/>
      <c r="AE2189" s="87"/>
      <c r="AF2189" s="113"/>
      <c r="AG2189" s="112"/>
      <c r="AN2189" s="87"/>
      <c r="AO2189" s="87"/>
      <c r="AP2189" s="87"/>
      <c r="AQ2189" s="87"/>
      <c r="AR2189" s="87"/>
      <c r="AS2189" s="87"/>
      <c r="AT2189" s="87"/>
      <c r="AU2189" s="87"/>
    </row>
    <row r="2190" spans="3:47" x14ac:dyDescent="0.2">
      <c r="C2190" s="10"/>
      <c r="D2190" s="10"/>
      <c r="AA2190" s="87"/>
      <c r="AB2190" s="87"/>
      <c r="AC2190" s="87"/>
      <c r="AD2190" s="87"/>
      <c r="AE2190" s="87"/>
      <c r="AF2190" s="113"/>
      <c r="AG2190" s="112"/>
      <c r="AN2190" s="87"/>
      <c r="AO2190" s="87"/>
      <c r="AP2190" s="87"/>
      <c r="AQ2190" s="87"/>
      <c r="AR2190" s="87"/>
      <c r="AS2190" s="87"/>
      <c r="AT2190" s="87"/>
      <c r="AU2190" s="87"/>
    </row>
    <row r="2191" spans="3:47" x14ac:dyDescent="0.2">
      <c r="C2191" s="10"/>
      <c r="D2191" s="10"/>
      <c r="AA2191" s="87"/>
      <c r="AB2191" s="87"/>
      <c r="AC2191" s="87"/>
      <c r="AD2191" s="87"/>
      <c r="AE2191" s="87"/>
      <c r="AF2191" s="113"/>
      <c r="AG2191" s="112"/>
      <c r="AN2191" s="87"/>
      <c r="AO2191" s="87"/>
      <c r="AP2191" s="87"/>
      <c r="AQ2191" s="87"/>
      <c r="AR2191" s="87"/>
      <c r="AS2191" s="87"/>
      <c r="AT2191" s="87"/>
      <c r="AU2191" s="87"/>
    </row>
    <row r="2192" spans="3:47" x14ac:dyDescent="0.2">
      <c r="C2192" s="10"/>
      <c r="D2192" s="10"/>
      <c r="AA2192" s="87"/>
      <c r="AB2192" s="87"/>
      <c r="AC2192" s="87"/>
      <c r="AD2192" s="87"/>
      <c r="AE2192" s="87"/>
      <c r="AF2192" s="113"/>
      <c r="AG2192" s="112"/>
      <c r="AN2192" s="87"/>
      <c r="AO2192" s="87"/>
      <c r="AP2192" s="87"/>
      <c r="AQ2192" s="87"/>
      <c r="AR2192" s="87"/>
      <c r="AS2192" s="87"/>
      <c r="AT2192" s="87"/>
      <c r="AU2192" s="87"/>
    </row>
    <row r="2193" spans="3:47" x14ac:dyDescent="0.2">
      <c r="C2193" s="10"/>
      <c r="D2193" s="10"/>
      <c r="AA2193" s="87"/>
      <c r="AB2193" s="87"/>
      <c r="AC2193" s="87"/>
      <c r="AD2193" s="87"/>
      <c r="AE2193" s="87"/>
      <c r="AF2193" s="113"/>
      <c r="AG2193" s="112"/>
      <c r="AN2193" s="87"/>
      <c r="AO2193" s="87"/>
      <c r="AP2193" s="87"/>
      <c r="AQ2193" s="87"/>
      <c r="AR2193" s="87"/>
      <c r="AS2193" s="87"/>
      <c r="AT2193" s="87"/>
      <c r="AU2193" s="87"/>
    </row>
    <row r="2194" spans="3:47" x14ac:dyDescent="0.2">
      <c r="C2194" s="10"/>
      <c r="D2194" s="10"/>
      <c r="AA2194" s="87"/>
      <c r="AB2194" s="87"/>
      <c r="AC2194" s="87"/>
      <c r="AD2194" s="87"/>
      <c r="AE2194" s="87"/>
      <c r="AF2194" s="113"/>
      <c r="AG2194" s="112"/>
      <c r="AN2194" s="87"/>
      <c r="AO2194" s="87"/>
      <c r="AP2194" s="87"/>
      <c r="AQ2194" s="87"/>
      <c r="AR2194" s="87"/>
      <c r="AS2194" s="87"/>
      <c r="AT2194" s="87"/>
      <c r="AU2194" s="87"/>
    </row>
    <row r="2195" spans="3:47" x14ac:dyDescent="0.2">
      <c r="C2195" s="10"/>
      <c r="D2195" s="10"/>
      <c r="AA2195" s="87"/>
      <c r="AB2195" s="87"/>
      <c r="AC2195" s="87"/>
      <c r="AD2195" s="87"/>
      <c r="AE2195" s="87"/>
      <c r="AF2195" s="113"/>
      <c r="AG2195" s="112"/>
      <c r="AN2195" s="87"/>
      <c r="AO2195" s="87"/>
      <c r="AP2195" s="87"/>
      <c r="AQ2195" s="87"/>
      <c r="AR2195" s="87"/>
      <c r="AS2195" s="87"/>
      <c r="AT2195" s="87"/>
      <c r="AU2195" s="87"/>
    </row>
    <row r="2196" spans="3:47" x14ac:dyDescent="0.2">
      <c r="C2196" s="10"/>
      <c r="D2196" s="10"/>
      <c r="AA2196" s="87"/>
      <c r="AB2196" s="87"/>
      <c r="AC2196" s="87"/>
      <c r="AD2196" s="87"/>
      <c r="AE2196" s="87"/>
      <c r="AF2196" s="113"/>
      <c r="AG2196" s="112"/>
      <c r="AN2196" s="87"/>
      <c r="AO2196" s="87"/>
      <c r="AP2196" s="87"/>
      <c r="AQ2196" s="87"/>
      <c r="AR2196" s="87"/>
      <c r="AS2196" s="87"/>
      <c r="AT2196" s="87"/>
      <c r="AU2196" s="87"/>
    </row>
    <row r="2197" spans="3:47" x14ac:dyDescent="0.2">
      <c r="C2197" s="10"/>
      <c r="D2197" s="10"/>
      <c r="AA2197" s="87"/>
      <c r="AB2197" s="87"/>
      <c r="AC2197" s="87"/>
      <c r="AD2197" s="87"/>
      <c r="AE2197" s="87"/>
      <c r="AF2197" s="113"/>
      <c r="AG2197" s="112"/>
      <c r="AN2197" s="87"/>
      <c r="AO2197" s="87"/>
      <c r="AP2197" s="87"/>
      <c r="AQ2197" s="87"/>
      <c r="AR2197" s="87"/>
      <c r="AS2197" s="87"/>
      <c r="AT2197" s="87"/>
      <c r="AU2197" s="87"/>
    </row>
    <row r="2198" spans="3:47" x14ac:dyDescent="0.2">
      <c r="C2198" s="10"/>
      <c r="D2198" s="10"/>
      <c r="AA2198" s="87"/>
      <c r="AB2198" s="87"/>
      <c r="AC2198" s="87"/>
      <c r="AD2198" s="87"/>
      <c r="AE2198" s="87"/>
      <c r="AF2198" s="113"/>
      <c r="AG2198" s="112"/>
      <c r="AN2198" s="87"/>
      <c r="AO2198" s="87"/>
      <c r="AP2198" s="87"/>
      <c r="AQ2198" s="87"/>
      <c r="AR2198" s="87"/>
      <c r="AS2198" s="87"/>
      <c r="AT2198" s="87"/>
      <c r="AU2198" s="87"/>
    </row>
    <row r="2199" spans="3:47" x14ac:dyDescent="0.2">
      <c r="C2199" s="10"/>
      <c r="D2199" s="10"/>
      <c r="AA2199" s="87"/>
      <c r="AB2199" s="87"/>
      <c r="AC2199" s="87"/>
      <c r="AD2199" s="87"/>
      <c r="AE2199" s="87"/>
      <c r="AF2199" s="113"/>
      <c r="AG2199" s="112"/>
      <c r="AN2199" s="87"/>
      <c r="AO2199" s="87"/>
      <c r="AP2199" s="87"/>
      <c r="AQ2199" s="87"/>
      <c r="AR2199" s="87"/>
      <c r="AS2199" s="87"/>
      <c r="AT2199" s="87"/>
      <c r="AU2199" s="87"/>
    </row>
    <row r="2200" spans="3:47" x14ac:dyDescent="0.2">
      <c r="C2200" s="10"/>
      <c r="D2200" s="10"/>
      <c r="AA2200" s="87"/>
      <c r="AB2200" s="87"/>
      <c r="AC2200" s="87"/>
      <c r="AD2200" s="87"/>
      <c r="AE2200" s="87"/>
      <c r="AF2200" s="113"/>
      <c r="AG2200" s="112"/>
      <c r="AN2200" s="87"/>
      <c r="AO2200" s="87"/>
      <c r="AP2200" s="87"/>
      <c r="AQ2200" s="87"/>
      <c r="AR2200" s="87"/>
      <c r="AS2200" s="87"/>
      <c r="AT2200" s="87"/>
      <c r="AU2200" s="87"/>
    </row>
    <row r="2201" spans="3:47" x14ac:dyDescent="0.2">
      <c r="C2201" s="10"/>
      <c r="D2201" s="10"/>
      <c r="AA2201" s="87"/>
      <c r="AB2201" s="87"/>
      <c r="AC2201" s="87"/>
      <c r="AD2201" s="87"/>
      <c r="AE2201" s="87"/>
      <c r="AF2201" s="113"/>
      <c r="AG2201" s="112"/>
      <c r="AN2201" s="87"/>
      <c r="AO2201" s="87"/>
      <c r="AP2201" s="87"/>
      <c r="AQ2201" s="87"/>
      <c r="AR2201" s="87"/>
      <c r="AS2201" s="87"/>
      <c r="AT2201" s="87"/>
      <c r="AU2201" s="87"/>
    </row>
    <row r="2202" spans="3:47" x14ac:dyDescent="0.2">
      <c r="C2202" s="10"/>
      <c r="D2202" s="10"/>
      <c r="AA2202" s="87"/>
      <c r="AB2202" s="87"/>
      <c r="AC2202" s="87"/>
      <c r="AD2202" s="87"/>
      <c r="AE2202" s="87"/>
      <c r="AF2202" s="113"/>
      <c r="AG2202" s="112"/>
      <c r="AN2202" s="87"/>
      <c r="AO2202" s="87"/>
      <c r="AP2202" s="87"/>
      <c r="AQ2202" s="87"/>
      <c r="AR2202" s="87"/>
      <c r="AS2202" s="87"/>
      <c r="AT2202" s="87"/>
      <c r="AU2202" s="87"/>
    </row>
    <row r="2203" spans="3:47" x14ac:dyDescent="0.2">
      <c r="C2203" s="10"/>
      <c r="D2203" s="10"/>
      <c r="AA2203" s="87"/>
      <c r="AB2203" s="87"/>
      <c r="AC2203" s="87"/>
      <c r="AD2203" s="87"/>
      <c r="AE2203" s="87"/>
      <c r="AF2203" s="113"/>
      <c r="AG2203" s="112"/>
      <c r="AN2203" s="87"/>
      <c r="AO2203" s="87"/>
      <c r="AP2203" s="87"/>
      <c r="AQ2203" s="87"/>
      <c r="AR2203" s="87"/>
      <c r="AS2203" s="87"/>
      <c r="AT2203" s="87"/>
      <c r="AU2203" s="87"/>
    </row>
    <row r="2204" spans="3:47" x14ac:dyDescent="0.2">
      <c r="C2204" s="10"/>
      <c r="D2204" s="10"/>
      <c r="AA2204" s="87"/>
      <c r="AB2204" s="87"/>
      <c r="AC2204" s="87"/>
      <c r="AD2204" s="87"/>
      <c r="AE2204" s="87"/>
      <c r="AF2204" s="113"/>
      <c r="AG2204" s="112"/>
      <c r="AN2204" s="87"/>
      <c r="AO2204" s="87"/>
      <c r="AP2204" s="87"/>
      <c r="AQ2204" s="87"/>
      <c r="AR2204" s="87"/>
      <c r="AS2204" s="87"/>
      <c r="AT2204" s="87"/>
      <c r="AU2204" s="87"/>
    </row>
    <row r="2205" spans="3:47" x14ac:dyDescent="0.2">
      <c r="C2205" s="10"/>
      <c r="D2205" s="10"/>
      <c r="AA2205" s="87"/>
      <c r="AB2205" s="87"/>
      <c r="AC2205" s="87"/>
      <c r="AD2205" s="87"/>
      <c r="AE2205" s="87"/>
      <c r="AF2205" s="113"/>
      <c r="AG2205" s="112"/>
      <c r="AN2205" s="87"/>
      <c r="AO2205" s="87"/>
      <c r="AP2205" s="87"/>
      <c r="AQ2205" s="87"/>
      <c r="AR2205" s="87"/>
      <c r="AS2205" s="87"/>
      <c r="AT2205" s="87"/>
      <c r="AU2205" s="87"/>
    </row>
    <row r="2206" spans="3:47" x14ac:dyDescent="0.2">
      <c r="C2206" s="10"/>
      <c r="D2206" s="10"/>
      <c r="AA2206" s="87"/>
      <c r="AB2206" s="87"/>
      <c r="AC2206" s="87"/>
      <c r="AD2206" s="87"/>
      <c r="AE2206" s="87"/>
      <c r="AF2206" s="113"/>
      <c r="AG2206" s="112"/>
      <c r="AN2206" s="87"/>
      <c r="AO2206" s="87"/>
      <c r="AP2206" s="87"/>
      <c r="AQ2206" s="87"/>
      <c r="AR2206" s="87"/>
      <c r="AS2206" s="87"/>
      <c r="AT2206" s="87"/>
      <c r="AU2206" s="87"/>
    </row>
    <row r="2207" spans="3:47" x14ac:dyDescent="0.2">
      <c r="C2207" s="10"/>
      <c r="D2207" s="10"/>
      <c r="AA2207" s="87"/>
      <c r="AB2207" s="87"/>
      <c r="AC2207" s="87"/>
      <c r="AD2207" s="87"/>
      <c r="AE2207" s="87"/>
      <c r="AF2207" s="113"/>
      <c r="AG2207" s="112"/>
      <c r="AN2207" s="87"/>
      <c r="AO2207" s="87"/>
      <c r="AP2207" s="87"/>
      <c r="AQ2207" s="87"/>
      <c r="AR2207" s="87"/>
      <c r="AS2207" s="87"/>
      <c r="AT2207" s="87"/>
      <c r="AU2207" s="87"/>
    </row>
    <row r="2208" spans="3:47" x14ac:dyDescent="0.2">
      <c r="C2208" s="10"/>
      <c r="D2208" s="10"/>
      <c r="AA2208" s="87"/>
      <c r="AB2208" s="87"/>
      <c r="AC2208" s="87"/>
      <c r="AD2208" s="87"/>
      <c r="AE2208" s="87"/>
      <c r="AF2208" s="113"/>
      <c r="AG2208" s="112"/>
      <c r="AN2208" s="87"/>
      <c r="AO2208" s="87"/>
      <c r="AP2208" s="87"/>
      <c r="AQ2208" s="87"/>
      <c r="AR2208" s="87"/>
      <c r="AS2208" s="87"/>
      <c r="AT2208" s="87"/>
      <c r="AU2208" s="87"/>
    </row>
    <row r="2209" spans="3:47" x14ac:dyDescent="0.2">
      <c r="C2209" s="10"/>
      <c r="D2209" s="10"/>
      <c r="AA2209" s="87"/>
      <c r="AB2209" s="87"/>
      <c r="AC2209" s="87"/>
      <c r="AD2209" s="87"/>
      <c r="AE2209" s="87"/>
      <c r="AF2209" s="113"/>
      <c r="AG2209" s="112"/>
      <c r="AN2209" s="87"/>
      <c r="AO2209" s="87"/>
      <c r="AP2209" s="87"/>
      <c r="AQ2209" s="87"/>
      <c r="AR2209" s="87"/>
      <c r="AS2209" s="87"/>
      <c r="AT2209" s="87"/>
      <c r="AU2209" s="87"/>
    </row>
    <row r="2210" spans="3:47" x14ac:dyDescent="0.2">
      <c r="C2210" s="10"/>
      <c r="D2210" s="10"/>
      <c r="AA2210" s="87"/>
      <c r="AB2210" s="87"/>
      <c r="AC2210" s="87"/>
      <c r="AD2210" s="87"/>
      <c r="AE2210" s="87"/>
      <c r="AF2210" s="113"/>
      <c r="AG2210" s="112"/>
      <c r="AN2210" s="87"/>
      <c r="AO2210" s="87"/>
      <c r="AP2210" s="87"/>
      <c r="AQ2210" s="87"/>
      <c r="AR2210" s="87"/>
      <c r="AS2210" s="87"/>
      <c r="AT2210" s="87"/>
      <c r="AU2210" s="87"/>
    </row>
    <row r="2211" spans="3:47" x14ac:dyDescent="0.2">
      <c r="C2211" s="10"/>
      <c r="D2211" s="10"/>
      <c r="AA2211" s="87"/>
      <c r="AB2211" s="87"/>
      <c r="AC2211" s="87"/>
      <c r="AD2211" s="87"/>
      <c r="AE2211" s="87"/>
      <c r="AF2211" s="113"/>
      <c r="AG2211" s="112"/>
      <c r="AN2211" s="87"/>
      <c r="AO2211" s="87"/>
      <c r="AP2211" s="87"/>
      <c r="AQ2211" s="87"/>
      <c r="AR2211" s="87"/>
      <c r="AS2211" s="87"/>
      <c r="AT2211" s="87"/>
      <c r="AU2211" s="87"/>
    </row>
    <row r="2212" spans="3:47" x14ac:dyDescent="0.2">
      <c r="C2212" s="10"/>
      <c r="D2212" s="10"/>
      <c r="AA2212" s="87"/>
      <c r="AB2212" s="87"/>
      <c r="AC2212" s="87"/>
      <c r="AD2212" s="87"/>
      <c r="AE2212" s="87"/>
      <c r="AF2212" s="113"/>
      <c r="AG2212" s="112"/>
      <c r="AN2212" s="87"/>
      <c r="AO2212" s="87"/>
      <c r="AP2212" s="87"/>
      <c r="AQ2212" s="87"/>
      <c r="AR2212" s="87"/>
      <c r="AS2212" s="87"/>
      <c r="AT2212" s="87"/>
      <c r="AU2212" s="87"/>
    </row>
    <row r="2213" spans="3:47" x14ac:dyDescent="0.2">
      <c r="C2213" s="10"/>
      <c r="D2213" s="10"/>
      <c r="AA2213" s="87"/>
      <c r="AB2213" s="87"/>
      <c r="AC2213" s="87"/>
      <c r="AD2213" s="87"/>
      <c r="AE2213" s="87"/>
      <c r="AF2213" s="113"/>
      <c r="AG2213" s="112"/>
      <c r="AN2213" s="87"/>
      <c r="AO2213" s="87"/>
      <c r="AP2213" s="87"/>
      <c r="AQ2213" s="87"/>
      <c r="AR2213" s="87"/>
      <c r="AS2213" s="87"/>
      <c r="AT2213" s="87"/>
      <c r="AU2213" s="87"/>
    </row>
    <row r="2214" spans="3:47" x14ac:dyDescent="0.2">
      <c r="C2214" s="10"/>
      <c r="D2214" s="10"/>
      <c r="AA2214" s="87"/>
      <c r="AB2214" s="87"/>
      <c r="AC2214" s="87"/>
      <c r="AD2214" s="87"/>
      <c r="AE2214" s="87"/>
      <c r="AF2214" s="113"/>
      <c r="AG2214" s="112"/>
      <c r="AN2214" s="87"/>
      <c r="AO2214" s="87"/>
      <c r="AP2214" s="87"/>
      <c r="AQ2214" s="87"/>
      <c r="AR2214" s="87"/>
      <c r="AS2214" s="87"/>
      <c r="AT2214" s="87"/>
      <c r="AU2214" s="87"/>
    </row>
    <row r="2215" spans="3:47" x14ac:dyDescent="0.2">
      <c r="C2215" s="10"/>
      <c r="D2215" s="10"/>
      <c r="AA2215" s="87"/>
      <c r="AB2215" s="87"/>
      <c r="AC2215" s="87"/>
      <c r="AD2215" s="87"/>
      <c r="AE2215" s="87"/>
      <c r="AF2215" s="113"/>
      <c r="AG2215" s="112"/>
      <c r="AN2215" s="87"/>
      <c r="AO2215" s="87"/>
      <c r="AP2215" s="87"/>
      <c r="AQ2215" s="87"/>
      <c r="AR2215" s="87"/>
      <c r="AS2215" s="87"/>
      <c r="AT2215" s="87"/>
      <c r="AU2215" s="87"/>
    </row>
    <row r="2216" spans="3:47" x14ac:dyDescent="0.2">
      <c r="C2216" s="10"/>
      <c r="D2216" s="10"/>
      <c r="AA2216" s="87"/>
      <c r="AB2216" s="87"/>
      <c r="AC2216" s="87"/>
      <c r="AD2216" s="87"/>
      <c r="AE2216" s="87"/>
      <c r="AF2216" s="113"/>
      <c r="AG2216" s="112"/>
      <c r="AN2216" s="87"/>
      <c r="AO2216" s="87"/>
      <c r="AP2216" s="87"/>
      <c r="AQ2216" s="87"/>
      <c r="AR2216" s="87"/>
      <c r="AS2216" s="87"/>
      <c r="AT2216" s="87"/>
      <c r="AU2216" s="87"/>
    </row>
    <row r="2217" spans="3:47" x14ac:dyDescent="0.2">
      <c r="C2217" s="10"/>
      <c r="D2217" s="10"/>
      <c r="AA2217" s="87"/>
      <c r="AB2217" s="87"/>
      <c r="AC2217" s="87"/>
      <c r="AD2217" s="87"/>
      <c r="AE2217" s="87"/>
      <c r="AF2217" s="113"/>
      <c r="AG2217" s="112"/>
      <c r="AN2217" s="87"/>
      <c r="AO2217" s="87"/>
      <c r="AP2217" s="87"/>
      <c r="AQ2217" s="87"/>
      <c r="AR2217" s="87"/>
      <c r="AS2217" s="87"/>
      <c r="AT2217" s="87"/>
      <c r="AU2217" s="87"/>
    </row>
    <row r="2218" spans="3:47" x14ac:dyDescent="0.2">
      <c r="C2218" s="10"/>
      <c r="D2218" s="10"/>
      <c r="AA2218" s="87"/>
      <c r="AB2218" s="87"/>
      <c r="AC2218" s="87"/>
      <c r="AD2218" s="87"/>
      <c r="AE2218" s="87"/>
      <c r="AF2218" s="113"/>
      <c r="AG2218" s="112"/>
      <c r="AN2218" s="87"/>
      <c r="AO2218" s="87"/>
      <c r="AP2218" s="87"/>
      <c r="AQ2218" s="87"/>
      <c r="AR2218" s="87"/>
      <c r="AS2218" s="87"/>
      <c r="AT2218" s="87"/>
      <c r="AU2218" s="87"/>
    </row>
    <row r="2219" spans="3:47" x14ac:dyDescent="0.2">
      <c r="C2219" s="10"/>
      <c r="D2219" s="10"/>
      <c r="AA2219" s="87"/>
      <c r="AB2219" s="87"/>
      <c r="AC2219" s="87"/>
      <c r="AD2219" s="87"/>
      <c r="AE2219" s="87"/>
      <c r="AF2219" s="113"/>
      <c r="AG2219" s="112"/>
      <c r="AN2219" s="87"/>
      <c r="AO2219" s="87"/>
      <c r="AP2219" s="87"/>
      <c r="AQ2219" s="87"/>
      <c r="AR2219" s="87"/>
      <c r="AS2219" s="87"/>
      <c r="AT2219" s="87"/>
      <c r="AU2219" s="87"/>
    </row>
    <row r="2220" spans="3:47" x14ac:dyDescent="0.2">
      <c r="C2220" s="10"/>
      <c r="D2220" s="10"/>
      <c r="AA2220" s="87"/>
      <c r="AB2220" s="87"/>
      <c r="AC2220" s="87"/>
      <c r="AD2220" s="87"/>
      <c r="AE2220" s="87"/>
      <c r="AF2220" s="113"/>
      <c r="AG2220" s="112"/>
      <c r="AN2220" s="87"/>
      <c r="AO2220" s="87"/>
      <c r="AP2220" s="87"/>
      <c r="AQ2220" s="87"/>
      <c r="AR2220" s="87"/>
      <c r="AS2220" s="87"/>
      <c r="AT2220" s="87"/>
      <c r="AU2220" s="87"/>
    </row>
    <row r="2221" spans="3:47" x14ac:dyDescent="0.2">
      <c r="C2221" s="10"/>
      <c r="D2221" s="10"/>
      <c r="AA2221" s="87"/>
      <c r="AB2221" s="87"/>
      <c r="AC2221" s="87"/>
      <c r="AD2221" s="87"/>
      <c r="AE2221" s="87"/>
      <c r="AF2221" s="113"/>
      <c r="AG2221" s="112"/>
      <c r="AN2221" s="87"/>
      <c r="AO2221" s="87"/>
      <c r="AP2221" s="87"/>
      <c r="AQ2221" s="87"/>
      <c r="AR2221" s="87"/>
      <c r="AS2221" s="87"/>
      <c r="AT2221" s="87"/>
      <c r="AU2221" s="87"/>
    </row>
    <row r="2222" spans="3:47" x14ac:dyDescent="0.2">
      <c r="C2222" s="10"/>
      <c r="D2222" s="10"/>
      <c r="AA2222" s="87"/>
      <c r="AB2222" s="87"/>
      <c r="AC2222" s="87"/>
      <c r="AD2222" s="87"/>
      <c r="AE2222" s="87"/>
      <c r="AF2222" s="113"/>
      <c r="AG2222" s="112"/>
      <c r="AN2222" s="87"/>
      <c r="AO2222" s="87"/>
      <c r="AP2222" s="87"/>
      <c r="AQ2222" s="87"/>
      <c r="AR2222" s="87"/>
      <c r="AS2222" s="87"/>
      <c r="AT2222" s="87"/>
      <c r="AU2222" s="87"/>
    </row>
    <row r="2223" spans="3:47" x14ac:dyDescent="0.2">
      <c r="C2223" s="10"/>
      <c r="D2223" s="10"/>
      <c r="AA2223" s="87"/>
      <c r="AB2223" s="87"/>
      <c r="AC2223" s="87"/>
      <c r="AD2223" s="87"/>
      <c r="AE2223" s="87"/>
      <c r="AF2223" s="113"/>
      <c r="AG2223" s="112"/>
      <c r="AN2223" s="87"/>
      <c r="AO2223" s="87"/>
      <c r="AP2223" s="87"/>
      <c r="AQ2223" s="87"/>
      <c r="AR2223" s="87"/>
      <c r="AS2223" s="87"/>
      <c r="AT2223" s="87"/>
      <c r="AU2223" s="87"/>
    </row>
    <row r="2224" spans="3:47" x14ac:dyDescent="0.2">
      <c r="C2224" s="10"/>
      <c r="D2224" s="10"/>
      <c r="AA2224" s="87"/>
      <c r="AB2224" s="87"/>
      <c r="AC2224" s="87"/>
      <c r="AD2224" s="87"/>
      <c r="AE2224" s="87"/>
      <c r="AF2224" s="113"/>
      <c r="AG2224" s="112"/>
      <c r="AN2224" s="87"/>
      <c r="AO2224" s="87"/>
      <c r="AP2224" s="87"/>
      <c r="AQ2224" s="87"/>
      <c r="AR2224" s="87"/>
      <c r="AS2224" s="87"/>
      <c r="AT2224" s="87"/>
      <c r="AU2224" s="87"/>
    </row>
    <row r="2225" spans="3:47" x14ac:dyDescent="0.2">
      <c r="C2225" s="10"/>
      <c r="D2225" s="10"/>
      <c r="AA2225" s="87"/>
      <c r="AB2225" s="87"/>
      <c r="AC2225" s="87"/>
      <c r="AD2225" s="87"/>
      <c r="AE2225" s="87"/>
      <c r="AF2225" s="113"/>
      <c r="AG2225" s="112"/>
      <c r="AN2225" s="87"/>
      <c r="AO2225" s="87"/>
      <c r="AP2225" s="87"/>
      <c r="AQ2225" s="87"/>
      <c r="AR2225" s="87"/>
      <c r="AS2225" s="87"/>
      <c r="AT2225" s="87"/>
      <c r="AU2225" s="87"/>
    </row>
    <row r="2226" spans="3:47" x14ac:dyDescent="0.2">
      <c r="C2226" s="10"/>
      <c r="D2226" s="10"/>
      <c r="AA2226" s="87"/>
      <c r="AB2226" s="87"/>
      <c r="AC2226" s="87"/>
      <c r="AD2226" s="87"/>
      <c r="AE2226" s="87"/>
      <c r="AF2226" s="113"/>
      <c r="AG2226" s="112"/>
      <c r="AN2226" s="87"/>
      <c r="AO2226" s="87"/>
      <c r="AP2226" s="87"/>
      <c r="AQ2226" s="87"/>
      <c r="AR2226" s="87"/>
      <c r="AS2226" s="87"/>
      <c r="AT2226" s="87"/>
      <c r="AU2226" s="87"/>
    </row>
    <row r="2227" spans="3:47" x14ac:dyDescent="0.2">
      <c r="C2227" s="10"/>
      <c r="D2227" s="10"/>
      <c r="AA2227" s="87"/>
      <c r="AB2227" s="87"/>
      <c r="AC2227" s="87"/>
      <c r="AD2227" s="87"/>
      <c r="AE2227" s="87"/>
      <c r="AF2227" s="113"/>
      <c r="AG2227" s="112"/>
      <c r="AN2227" s="87"/>
      <c r="AO2227" s="87"/>
      <c r="AP2227" s="87"/>
      <c r="AQ2227" s="87"/>
      <c r="AR2227" s="87"/>
      <c r="AS2227" s="87"/>
      <c r="AT2227" s="87"/>
      <c r="AU2227" s="87"/>
    </row>
    <row r="2228" spans="3:47" x14ac:dyDescent="0.2">
      <c r="C2228" s="10"/>
      <c r="D2228" s="10"/>
      <c r="AA2228" s="87"/>
      <c r="AB2228" s="87"/>
      <c r="AC2228" s="87"/>
      <c r="AD2228" s="87"/>
      <c r="AE2228" s="87"/>
      <c r="AF2228" s="113"/>
      <c r="AG2228" s="112"/>
      <c r="AN2228" s="87"/>
      <c r="AO2228" s="87"/>
      <c r="AP2228" s="87"/>
      <c r="AQ2228" s="87"/>
      <c r="AR2228" s="87"/>
      <c r="AS2228" s="87"/>
      <c r="AT2228" s="87"/>
      <c r="AU2228" s="87"/>
    </row>
    <row r="2229" spans="3:47" x14ac:dyDescent="0.2">
      <c r="C2229" s="10"/>
      <c r="D2229" s="10"/>
      <c r="AA2229" s="87"/>
      <c r="AB2229" s="87"/>
      <c r="AC2229" s="87"/>
      <c r="AD2229" s="87"/>
      <c r="AE2229" s="87"/>
      <c r="AF2229" s="113"/>
      <c r="AG2229" s="112"/>
      <c r="AN2229" s="87"/>
      <c r="AO2229" s="87"/>
      <c r="AP2229" s="87"/>
      <c r="AQ2229" s="87"/>
      <c r="AR2229" s="87"/>
      <c r="AS2229" s="87"/>
      <c r="AT2229" s="87"/>
      <c r="AU2229" s="87"/>
    </row>
    <row r="2230" spans="3:47" x14ac:dyDescent="0.2">
      <c r="C2230" s="10"/>
      <c r="D2230" s="10"/>
      <c r="AA2230" s="87"/>
      <c r="AB2230" s="87"/>
      <c r="AC2230" s="87"/>
      <c r="AD2230" s="87"/>
      <c r="AE2230" s="87"/>
      <c r="AF2230" s="113"/>
      <c r="AG2230" s="112"/>
      <c r="AN2230" s="87"/>
      <c r="AO2230" s="87"/>
      <c r="AP2230" s="87"/>
      <c r="AQ2230" s="87"/>
      <c r="AR2230" s="87"/>
      <c r="AS2230" s="87"/>
      <c r="AT2230" s="87"/>
      <c r="AU2230" s="87"/>
    </row>
    <row r="2231" spans="3:47" x14ac:dyDescent="0.2">
      <c r="C2231" s="10"/>
      <c r="D2231" s="10"/>
      <c r="AA2231" s="87"/>
      <c r="AB2231" s="87"/>
      <c r="AC2231" s="87"/>
      <c r="AD2231" s="87"/>
      <c r="AE2231" s="87"/>
      <c r="AF2231" s="113"/>
      <c r="AG2231" s="112"/>
      <c r="AN2231" s="87"/>
      <c r="AO2231" s="87"/>
      <c r="AP2231" s="87"/>
      <c r="AQ2231" s="87"/>
      <c r="AR2231" s="87"/>
      <c r="AS2231" s="87"/>
      <c r="AT2231" s="87"/>
      <c r="AU2231" s="87"/>
    </row>
    <row r="2232" spans="3:47" x14ac:dyDescent="0.2">
      <c r="C2232" s="10"/>
      <c r="D2232" s="10"/>
      <c r="AA2232" s="87"/>
      <c r="AB2232" s="87"/>
      <c r="AC2232" s="87"/>
      <c r="AD2232" s="87"/>
      <c r="AE2232" s="87"/>
      <c r="AF2232" s="113"/>
      <c r="AG2232" s="112"/>
      <c r="AN2232" s="87"/>
      <c r="AO2232" s="87"/>
      <c r="AP2232" s="87"/>
      <c r="AQ2232" s="87"/>
      <c r="AR2232" s="87"/>
      <c r="AS2232" s="87"/>
      <c r="AT2232" s="87"/>
      <c r="AU2232" s="87"/>
    </row>
    <row r="2233" spans="3:47" x14ac:dyDescent="0.2">
      <c r="C2233" s="10"/>
      <c r="D2233" s="10"/>
      <c r="AA2233" s="87"/>
      <c r="AB2233" s="87"/>
      <c r="AC2233" s="87"/>
      <c r="AD2233" s="87"/>
      <c r="AE2233" s="87"/>
      <c r="AF2233" s="113"/>
      <c r="AG2233" s="112"/>
      <c r="AN2233" s="87"/>
      <c r="AO2233" s="87"/>
      <c r="AP2233" s="87"/>
      <c r="AQ2233" s="87"/>
      <c r="AR2233" s="87"/>
      <c r="AS2233" s="87"/>
      <c r="AT2233" s="87"/>
      <c r="AU2233" s="87"/>
    </row>
    <row r="2234" spans="3:47" x14ac:dyDescent="0.2">
      <c r="C2234" s="10"/>
      <c r="D2234" s="10"/>
      <c r="AA2234" s="87"/>
      <c r="AB2234" s="87"/>
      <c r="AC2234" s="87"/>
      <c r="AD2234" s="87"/>
      <c r="AE2234" s="87"/>
      <c r="AF2234" s="113"/>
      <c r="AG2234" s="112"/>
      <c r="AN2234" s="87"/>
      <c r="AO2234" s="87"/>
      <c r="AP2234" s="87"/>
      <c r="AQ2234" s="87"/>
      <c r="AR2234" s="87"/>
      <c r="AS2234" s="87"/>
      <c r="AT2234" s="87"/>
      <c r="AU2234" s="87"/>
    </row>
    <row r="2235" spans="3:47" x14ac:dyDescent="0.2">
      <c r="C2235" s="10"/>
      <c r="D2235" s="10"/>
      <c r="AA2235" s="87"/>
      <c r="AB2235" s="87"/>
      <c r="AC2235" s="87"/>
      <c r="AD2235" s="87"/>
      <c r="AE2235" s="87"/>
      <c r="AF2235" s="113"/>
      <c r="AG2235" s="112"/>
      <c r="AN2235" s="87"/>
      <c r="AO2235" s="87"/>
      <c r="AP2235" s="87"/>
      <c r="AQ2235" s="87"/>
      <c r="AR2235" s="87"/>
      <c r="AS2235" s="87"/>
      <c r="AT2235" s="87"/>
      <c r="AU2235" s="87"/>
    </row>
    <row r="2236" spans="3:47" x14ac:dyDescent="0.2">
      <c r="C2236" s="10"/>
      <c r="D2236" s="10"/>
      <c r="AA2236" s="87"/>
      <c r="AB2236" s="87"/>
      <c r="AC2236" s="87"/>
      <c r="AD2236" s="87"/>
      <c r="AE2236" s="87"/>
      <c r="AF2236" s="113"/>
      <c r="AG2236" s="112"/>
      <c r="AN2236" s="87"/>
      <c r="AO2236" s="87"/>
      <c r="AP2236" s="87"/>
      <c r="AQ2236" s="87"/>
      <c r="AR2236" s="87"/>
      <c r="AS2236" s="87"/>
      <c r="AT2236" s="87"/>
      <c r="AU2236" s="87"/>
    </row>
    <row r="2237" spans="3:47" x14ac:dyDescent="0.2">
      <c r="C2237" s="10"/>
      <c r="D2237" s="10"/>
      <c r="AA2237" s="87"/>
      <c r="AB2237" s="87"/>
      <c r="AC2237" s="87"/>
      <c r="AD2237" s="87"/>
      <c r="AE2237" s="87"/>
      <c r="AF2237" s="113"/>
      <c r="AG2237" s="112"/>
      <c r="AN2237" s="87"/>
      <c r="AO2237" s="87"/>
      <c r="AP2237" s="87"/>
      <c r="AQ2237" s="87"/>
      <c r="AR2237" s="87"/>
      <c r="AS2237" s="87"/>
      <c r="AT2237" s="87"/>
      <c r="AU2237" s="87"/>
    </row>
    <row r="2238" spans="3:47" x14ac:dyDescent="0.2">
      <c r="C2238" s="10"/>
      <c r="D2238" s="10"/>
      <c r="AA2238" s="87"/>
      <c r="AB2238" s="87"/>
      <c r="AC2238" s="87"/>
      <c r="AD2238" s="87"/>
      <c r="AE2238" s="87"/>
      <c r="AF2238" s="113"/>
      <c r="AG2238" s="112"/>
      <c r="AN2238" s="87"/>
      <c r="AO2238" s="87"/>
      <c r="AP2238" s="87"/>
      <c r="AQ2238" s="87"/>
      <c r="AR2238" s="87"/>
      <c r="AS2238" s="87"/>
      <c r="AT2238" s="87"/>
      <c r="AU2238" s="87"/>
    </row>
    <row r="2239" spans="3:47" x14ac:dyDescent="0.2">
      <c r="C2239" s="10"/>
      <c r="D2239" s="10"/>
      <c r="AA2239" s="87"/>
      <c r="AB2239" s="87"/>
      <c r="AC2239" s="87"/>
      <c r="AD2239" s="87"/>
      <c r="AE2239" s="87"/>
      <c r="AF2239" s="113"/>
      <c r="AG2239" s="112"/>
      <c r="AN2239" s="87"/>
      <c r="AO2239" s="87"/>
      <c r="AP2239" s="87"/>
      <c r="AQ2239" s="87"/>
      <c r="AR2239" s="87"/>
      <c r="AS2239" s="87"/>
      <c r="AT2239" s="87"/>
      <c r="AU2239" s="87"/>
    </row>
    <row r="2240" spans="3:47" x14ac:dyDescent="0.2">
      <c r="C2240" s="10"/>
      <c r="D2240" s="10"/>
      <c r="AA2240" s="87"/>
      <c r="AB2240" s="87"/>
      <c r="AC2240" s="87"/>
      <c r="AD2240" s="87"/>
      <c r="AE2240" s="87"/>
      <c r="AF2240" s="113"/>
      <c r="AG2240" s="112"/>
      <c r="AN2240" s="87"/>
      <c r="AO2240" s="87"/>
      <c r="AP2240" s="87"/>
      <c r="AQ2240" s="87"/>
      <c r="AR2240" s="87"/>
      <c r="AS2240" s="87"/>
      <c r="AT2240" s="87"/>
      <c r="AU2240" s="87"/>
    </row>
    <row r="2241" spans="3:47" x14ac:dyDescent="0.2">
      <c r="C2241" s="10"/>
      <c r="D2241" s="10"/>
      <c r="AA2241" s="87"/>
      <c r="AB2241" s="87"/>
      <c r="AC2241" s="87"/>
      <c r="AD2241" s="87"/>
      <c r="AE2241" s="87"/>
      <c r="AF2241" s="113"/>
      <c r="AG2241" s="112"/>
      <c r="AN2241" s="87"/>
      <c r="AO2241" s="87"/>
      <c r="AP2241" s="87"/>
      <c r="AQ2241" s="87"/>
      <c r="AR2241" s="87"/>
      <c r="AS2241" s="87"/>
      <c r="AT2241" s="87"/>
      <c r="AU2241" s="87"/>
    </row>
    <row r="2242" spans="3:47" x14ac:dyDescent="0.2">
      <c r="C2242" s="10"/>
      <c r="D2242" s="10"/>
      <c r="AA2242" s="87"/>
      <c r="AB2242" s="87"/>
      <c r="AC2242" s="87"/>
      <c r="AD2242" s="87"/>
      <c r="AE2242" s="87"/>
      <c r="AF2242" s="113"/>
      <c r="AG2242" s="112"/>
      <c r="AN2242" s="87"/>
      <c r="AO2242" s="87"/>
      <c r="AP2242" s="87"/>
      <c r="AQ2242" s="87"/>
      <c r="AR2242" s="87"/>
      <c r="AS2242" s="87"/>
      <c r="AT2242" s="87"/>
      <c r="AU2242" s="87"/>
    </row>
    <row r="2243" spans="3:47" x14ac:dyDescent="0.2">
      <c r="C2243" s="10"/>
      <c r="D2243" s="10"/>
      <c r="AA2243" s="87"/>
      <c r="AB2243" s="87"/>
      <c r="AC2243" s="87"/>
      <c r="AD2243" s="87"/>
      <c r="AE2243" s="87"/>
      <c r="AF2243" s="113"/>
      <c r="AG2243" s="112"/>
      <c r="AN2243" s="87"/>
      <c r="AO2243" s="87"/>
      <c r="AP2243" s="87"/>
      <c r="AQ2243" s="87"/>
      <c r="AR2243" s="87"/>
      <c r="AS2243" s="87"/>
      <c r="AT2243" s="87"/>
      <c r="AU2243" s="87"/>
    </row>
    <row r="2244" spans="3:47" x14ac:dyDescent="0.2">
      <c r="C2244" s="10"/>
      <c r="D2244" s="10"/>
      <c r="AA2244" s="87"/>
      <c r="AB2244" s="87"/>
      <c r="AC2244" s="87"/>
      <c r="AD2244" s="87"/>
      <c r="AE2244" s="87"/>
      <c r="AF2244" s="113"/>
      <c r="AG2244" s="112"/>
      <c r="AN2244" s="87"/>
      <c r="AO2244" s="87"/>
      <c r="AP2244" s="87"/>
      <c r="AQ2244" s="87"/>
      <c r="AR2244" s="87"/>
      <c r="AS2244" s="87"/>
      <c r="AT2244" s="87"/>
      <c r="AU2244" s="87"/>
    </row>
    <row r="2245" spans="3:47" x14ac:dyDescent="0.2">
      <c r="C2245" s="10"/>
      <c r="D2245" s="10"/>
      <c r="AA2245" s="87"/>
      <c r="AB2245" s="87"/>
      <c r="AC2245" s="87"/>
      <c r="AD2245" s="87"/>
      <c r="AE2245" s="87"/>
      <c r="AF2245" s="113"/>
      <c r="AG2245" s="112"/>
      <c r="AN2245" s="87"/>
      <c r="AO2245" s="87"/>
      <c r="AP2245" s="87"/>
      <c r="AQ2245" s="87"/>
      <c r="AR2245" s="87"/>
      <c r="AS2245" s="87"/>
      <c r="AT2245" s="87"/>
      <c r="AU2245" s="87"/>
    </row>
    <row r="2246" spans="3:47" x14ac:dyDescent="0.2">
      <c r="C2246" s="10"/>
      <c r="D2246" s="10"/>
      <c r="AA2246" s="87"/>
      <c r="AB2246" s="87"/>
      <c r="AC2246" s="87"/>
      <c r="AD2246" s="87"/>
      <c r="AE2246" s="87"/>
      <c r="AF2246" s="113"/>
      <c r="AG2246" s="112"/>
      <c r="AN2246" s="87"/>
      <c r="AO2246" s="87"/>
      <c r="AP2246" s="87"/>
      <c r="AQ2246" s="87"/>
      <c r="AR2246" s="87"/>
      <c r="AS2246" s="87"/>
      <c r="AT2246" s="87"/>
      <c r="AU2246" s="87"/>
    </row>
    <row r="2247" spans="3:47" x14ac:dyDescent="0.2">
      <c r="C2247" s="10"/>
      <c r="D2247" s="10"/>
      <c r="AA2247" s="87"/>
      <c r="AB2247" s="87"/>
      <c r="AC2247" s="87"/>
      <c r="AD2247" s="87"/>
      <c r="AE2247" s="87"/>
      <c r="AF2247" s="113"/>
      <c r="AG2247" s="112"/>
      <c r="AN2247" s="87"/>
      <c r="AO2247" s="87"/>
      <c r="AP2247" s="87"/>
      <c r="AQ2247" s="87"/>
      <c r="AR2247" s="87"/>
      <c r="AS2247" s="87"/>
      <c r="AT2247" s="87"/>
      <c r="AU2247" s="87"/>
    </row>
    <row r="2248" spans="3:47" x14ac:dyDescent="0.2">
      <c r="C2248" s="10"/>
      <c r="D2248" s="10"/>
      <c r="AA2248" s="87"/>
      <c r="AB2248" s="87"/>
      <c r="AC2248" s="87"/>
      <c r="AD2248" s="87"/>
      <c r="AE2248" s="87"/>
      <c r="AF2248" s="113"/>
      <c r="AG2248" s="112"/>
      <c r="AN2248" s="87"/>
      <c r="AO2248" s="87"/>
      <c r="AP2248" s="87"/>
      <c r="AQ2248" s="87"/>
      <c r="AR2248" s="87"/>
      <c r="AS2248" s="87"/>
      <c r="AT2248" s="87"/>
      <c r="AU2248" s="87"/>
    </row>
    <row r="2249" spans="3:47" x14ac:dyDescent="0.2">
      <c r="C2249" s="10"/>
      <c r="D2249" s="10"/>
      <c r="AA2249" s="87"/>
      <c r="AB2249" s="87"/>
      <c r="AC2249" s="87"/>
      <c r="AD2249" s="87"/>
      <c r="AE2249" s="87"/>
      <c r="AF2249" s="113"/>
      <c r="AG2249" s="112"/>
      <c r="AN2249" s="87"/>
      <c r="AO2249" s="87"/>
      <c r="AP2249" s="87"/>
      <c r="AQ2249" s="87"/>
      <c r="AR2249" s="87"/>
      <c r="AS2249" s="87"/>
      <c r="AT2249" s="87"/>
      <c r="AU2249" s="87"/>
    </row>
    <row r="2250" spans="3:47" x14ac:dyDescent="0.2">
      <c r="C2250" s="10"/>
      <c r="D2250" s="10"/>
      <c r="AA2250" s="87"/>
      <c r="AB2250" s="87"/>
      <c r="AC2250" s="87"/>
      <c r="AD2250" s="87"/>
      <c r="AE2250" s="87"/>
      <c r="AF2250" s="113"/>
      <c r="AG2250" s="112"/>
      <c r="AN2250" s="87"/>
      <c r="AO2250" s="87"/>
      <c r="AP2250" s="87"/>
      <c r="AQ2250" s="87"/>
      <c r="AR2250" s="87"/>
      <c r="AS2250" s="87"/>
      <c r="AT2250" s="87"/>
      <c r="AU2250" s="87"/>
    </row>
    <row r="2251" spans="3:47" x14ac:dyDescent="0.2">
      <c r="C2251" s="10"/>
      <c r="D2251" s="10"/>
      <c r="AA2251" s="87"/>
      <c r="AB2251" s="87"/>
      <c r="AC2251" s="87"/>
      <c r="AD2251" s="87"/>
      <c r="AE2251" s="87"/>
      <c r="AF2251" s="113"/>
      <c r="AG2251" s="112"/>
      <c r="AN2251" s="87"/>
      <c r="AO2251" s="87"/>
      <c r="AP2251" s="87"/>
      <c r="AQ2251" s="87"/>
      <c r="AR2251" s="87"/>
      <c r="AS2251" s="87"/>
      <c r="AT2251" s="87"/>
      <c r="AU2251" s="87"/>
    </row>
    <row r="2252" spans="3:47" x14ac:dyDescent="0.2">
      <c r="C2252" s="10"/>
      <c r="D2252" s="10"/>
      <c r="AA2252" s="87"/>
      <c r="AB2252" s="87"/>
      <c r="AC2252" s="87"/>
      <c r="AD2252" s="87"/>
      <c r="AE2252" s="87"/>
      <c r="AF2252" s="113"/>
      <c r="AG2252" s="112"/>
      <c r="AN2252" s="87"/>
      <c r="AO2252" s="87"/>
      <c r="AP2252" s="87"/>
      <c r="AQ2252" s="87"/>
      <c r="AR2252" s="87"/>
      <c r="AS2252" s="87"/>
      <c r="AT2252" s="87"/>
      <c r="AU2252" s="87"/>
    </row>
    <row r="2253" spans="3:47" x14ac:dyDescent="0.2">
      <c r="C2253" s="10"/>
      <c r="D2253" s="10"/>
      <c r="AA2253" s="87"/>
      <c r="AB2253" s="87"/>
      <c r="AC2253" s="87"/>
      <c r="AD2253" s="87"/>
      <c r="AE2253" s="87"/>
      <c r="AF2253" s="113"/>
      <c r="AG2253" s="112"/>
      <c r="AN2253" s="87"/>
      <c r="AO2253" s="87"/>
      <c r="AP2253" s="87"/>
      <c r="AQ2253" s="87"/>
      <c r="AR2253" s="87"/>
      <c r="AS2253" s="87"/>
      <c r="AT2253" s="87"/>
      <c r="AU2253" s="87"/>
    </row>
    <row r="2254" spans="3:47" x14ac:dyDescent="0.2">
      <c r="C2254" s="10"/>
      <c r="D2254" s="10"/>
      <c r="AA2254" s="87"/>
      <c r="AB2254" s="87"/>
      <c r="AC2254" s="87"/>
      <c r="AD2254" s="87"/>
      <c r="AE2254" s="87"/>
      <c r="AF2254" s="113"/>
      <c r="AG2254" s="112"/>
      <c r="AN2254" s="87"/>
      <c r="AO2254" s="87"/>
      <c r="AP2254" s="87"/>
      <c r="AQ2254" s="87"/>
      <c r="AR2254" s="87"/>
      <c r="AS2254" s="87"/>
      <c r="AT2254" s="87"/>
      <c r="AU2254" s="87"/>
    </row>
    <row r="2255" spans="3:47" x14ac:dyDescent="0.2">
      <c r="C2255" s="10"/>
      <c r="D2255" s="10"/>
      <c r="AA2255" s="87"/>
      <c r="AB2255" s="87"/>
      <c r="AC2255" s="87"/>
      <c r="AD2255" s="87"/>
      <c r="AE2255" s="87"/>
      <c r="AF2255" s="113"/>
      <c r="AG2255" s="112"/>
      <c r="AN2255" s="87"/>
      <c r="AO2255" s="87"/>
      <c r="AP2255" s="87"/>
      <c r="AQ2255" s="87"/>
      <c r="AR2255" s="87"/>
      <c r="AS2255" s="87"/>
      <c r="AT2255" s="87"/>
      <c r="AU2255" s="87"/>
    </row>
    <row r="2256" spans="3:47" x14ac:dyDescent="0.2">
      <c r="C2256" s="10"/>
      <c r="D2256" s="10"/>
      <c r="AA2256" s="87"/>
      <c r="AB2256" s="87"/>
      <c r="AC2256" s="87"/>
      <c r="AD2256" s="87"/>
      <c r="AE2256" s="87"/>
      <c r="AF2256" s="113"/>
      <c r="AG2256" s="112"/>
      <c r="AN2256" s="87"/>
      <c r="AO2256" s="87"/>
      <c r="AP2256" s="87"/>
      <c r="AQ2256" s="87"/>
      <c r="AR2256" s="87"/>
      <c r="AS2256" s="87"/>
      <c r="AT2256" s="87"/>
      <c r="AU2256" s="87"/>
    </row>
    <row r="2257" spans="3:47" x14ac:dyDescent="0.2">
      <c r="C2257" s="10"/>
      <c r="D2257" s="10"/>
      <c r="AA2257" s="87"/>
      <c r="AB2257" s="87"/>
      <c r="AC2257" s="87"/>
      <c r="AD2257" s="87"/>
      <c r="AE2257" s="87"/>
      <c r="AF2257" s="113"/>
      <c r="AG2257" s="112"/>
      <c r="AN2257" s="87"/>
      <c r="AO2257" s="87"/>
      <c r="AP2257" s="87"/>
      <c r="AQ2257" s="87"/>
      <c r="AR2257" s="87"/>
      <c r="AS2257" s="87"/>
      <c r="AT2257" s="87"/>
      <c r="AU2257" s="87"/>
    </row>
    <row r="2258" spans="3:47" x14ac:dyDescent="0.2">
      <c r="C2258" s="10"/>
      <c r="D2258" s="10"/>
      <c r="AA2258" s="87"/>
      <c r="AB2258" s="87"/>
      <c r="AC2258" s="87"/>
      <c r="AD2258" s="87"/>
      <c r="AE2258" s="87"/>
      <c r="AF2258" s="113"/>
      <c r="AG2258" s="112"/>
      <c r="AN2258" s="87"/>
      <c r="AO2258" s="87"/>
      <c r="AP2258" s="87"/>
      <c r="AQ2258" s="87"/>
      <c r="AR2258" s="87"/>
      <c r="AS2258" s="87"/>
      <c r="AT2258" s="87"/>
      <c r="AU2258" s="87"/>
    </row>
    <row r="2259" spans="3:47" x14ac:dyDescent="0.2">
      <c r="C2259" s="10"/>
      <c r="D2259" s="10"/>
      <c r="AA2259" s="87"/>
      <c r="AB2259" s="87"/>
      <c r="AC2259" s="87"/>
      <c r="AD2259" s="87"/>
      <c r="AE2259" s="87"/>
      <c r="AF2259" s="113"/>
      <c r="AG2259" s="112"/>
      <c r="AN2259" s="87"/>
      <c r="AO2259" s="87"/>
      <c r="AP2259" s="87"/>
      <c r="AQ2259" s="87"/>
      <c r="AR2259" s="87"/>
      <c r="AS2259" s="87"/>
      <c r="AT2259" s="87"/>
      <c r="AU2259" s="87"/>
    </row>
    <row r="2260" spans="3:47" x14ac:dyDescent="0.2">
      <c r="C2260" s="10"/>
      <c r="D2260" s="10"/>
      <c r="AA2260" s="87"/>
      <c r="AB2260" s="87"/>
      <c r="AC2260" s="87"/>
      <c r="AD2260" s="87"/>
      <c r="AE2260" s="87"/>
      <c r="AF2260" s="113"/>
      <c r="AG2260" s="112"/>
      <c r="AN2260" s="87"/>
      <c r="AO2260" s="87"/>
      <c r="AP2260" s="87"/>
      <c r="AQ2260" s="87"/>
      <c r="AR2260" s="87"/>
      <c r="AS2260" s="87"/>
      <c r="AT2260" s="87"/>
      <c r="AU2260" s="87"/>
    </row>
    <row r="2261" spans="3:47" x14ac:dyDescent="0.2">
      <c r="C2261" s="10"/>
      <c r="D2261" s="10"/>
      <c r="AA2261" s="87"/>
      <c r="AB2261" s="87"/>
      <c r="AC2261" s="87"/>
      <c r="AD2261" s="87"/>
      <c r="AE2261" s="87"/>
      <c r="AF2261" s="113"/>
      <c r="AG2261" s="112"/>
      <c r="AN2261" s="87"/>
      <c r="AO2261" s="87"/>
      <c r="AP2261" s="87"/>
      <c r="AQ2261" s="87"/>
      <c r="AR2261" s="87"/>
      <c r="AS2261" s="87"/>
      <c r="AT2261" s="87"/>
      <c r="AU2261" s="87"/>
    </row>
    <row r="2262" spans="3:47" x14ac:dyDescent="0.2">
      <c r="C2262" s="10"/>
      <c r="D2262" s="10"/>
      <c r="AA2262" s="87"/>
      <c r="AB2262" s="87"/>
      <c r="AC2262" s="87"/>
      <c r="AD2262" s="87"/>
      <c r="AE2262" s="87"/>
      <c r="AF2262" s="113"/>
      <c r="AG2262" s="112"/>
      <c r="AN2262" s="87"/>
      <c r="AO2262" s="87"/>
      <c r="AP2262" s="87"/>
      <c r="AQ2262" s="87"/>
      <c r="AR2262" s="87"/>
      <c r="AS2262" s="87"/>
      <c r="AT2262" s="87"/>
      <c r="AU2262" s="87"/>
    </row>
    <row r="2263" spans="3:47" x14ac:dyDescent="0.2">
      <c r="C2263" s="10"/>
      <c r="D2263" s="10"/>
      <c r="AA2263" s="87"/>
      <c r="AB2263" s="87"/>
      <c r="AC2263" s="87"/>
      <c r="AD2263" s="87"/>
      <c r="AE2263" s="87"/>
      <c r="AF2263" s="113"/>
      <c r="AG2263" s="112"/>
      <c r="AN2263" s="87"/>
      <c r="AO2263" s="87"/>
      <c r="AP2263" s="87"/>
      <c r="AQ2263" s="87"/>
      <c r="AR2263" s="87"/>
      <c r="AS2263" s="87"/>
      <c r="AT2263" s="87"/>
      <c r="AU2263" s="87"/>
    </row>
    <row r="2264" spans="3:47" x14ac:dyDescent="0.2">
      <c r="C2264" s="10"/>
      <c r="D2264" s="10"/>
      <c r="AA2264" s="87"/>
      <c r="AB2264" s="87"/>
      <c r="AC2264" s="87"/>
      <c r="AD2264" s="87"/>
      <c r="AE2264" s="87"/>
      <c r="AF2264" s="113"/>
      <c r="AG2264" s="112"/>
      <c r="AN2264" s="87"/>
      <c r="AO2264" s="87"/>
      <c r="AP2264" s="87"/>
      <c r="AQ2264" s="87"/>
      <c r="AR2264" s="87"/>
      <c r="AS2264" s="87"/>
      <c r="AT2264" s="87"/>
      <c r="AU2264" s="87"/>
    </row>
    <row r="2265" spans="3:47" x14ac:dyDescent="0.2">
      <c r="C2265" s="10"/>
      <c r="D2265" s="10"/>
      <c r="AA2265" s="87"/>
      <c r="AB2265" s="87"/>
      <c r="AC2265" s="87"/>
      <c r="AD2265" s="87"/>
      <c r="AE2265" s="87"/>
      <c r="AF2265" s="113"/>
      <c r="AG2265" s="112"/>
      <c r="AN2265" s="87"/>
      <c r="AO2265" s="87"/>
      <c r="AP2265" s="87"/>
      <c r="AQ2265" s="87"/>
      <c r="AR2265" s="87"/>
      <c r="AS2265" s="87"/>
      <c r="AT2265" s="87"/>
      <c r="AU2265" s="87"/>
    </row>
    <row r="2266" spans="3:47" x14ac:dyDescent="0.2">
      <c r="C2266" s="10"/>
      <c r="D2266" s="10"/>
      <c r="AA2266" s="87"/>
      <c r="AB2266" s="87"/>
      <c r="AC2266" s="87"/>
      <c r="AD2266" s="87"/>
      <c r="AE2266" s="87"/>
      <c r="AF2266" s="113"/>
      <c r="AG2266" s="112"/>
      <c r="AN2266" s="87"/>
      <c r="AO2266" s="87"/>
      <c r="AP2266" s="87"/>
      <c r="AQ2266" s="87"/>
      <c r="AR2266" s="87"/>
      <c r="AS2266" s="87"/>
      <c r="AT2266" s="87"/>
      <c r="AU2266" s="87"/>
    </row>
    <row r="2267" spans="3:47" x14ac:dyDescent="0.2">
      <c r="C2267" s="10"/>
      <c r="D2267" s="10"/>
      <c r="AA2267" s="87"/>
      <c r="AB2267" s="87"/>
      <c r="AC2267" s="87"/>
      <c r="AD2267" s="87"/>
      <c r="AE2267" s="87"/>
      <c r="AF2267" s="113"/>
      <c r="AG2267" s="112"/>
      <c r="AN2267" s="87"/>
      <c r="AO2267" s="87"/>
      <c r="AP2267" s="87"/>
      <c r="AQ2267" s="87"/>
      <c r="AR2267" s="87"/>
      <c r="AS2267" s="87"/>
      <c r="AT2267" s="87"/>
      <c r="AU2267" s="87"/>
    </row>
    <row r="2268" spans="3:47" x14ac:dyDescent="0.2">
      <c r="C2268" s="10"/>
      <c r="D2268" s="10"/>
      <c r="AA2268" s="87"/>
      <c r="AB2268" s="87"/>
      <c r="AC2268" s="87"/>
      <c r="AD2268" s="87"/>
      <c r="AE2268" s="87"/>
      <c r="AF2268" s="113"/>
      <c r="AG2268" s="112"/>
      <c r="AN2268" s="87"/>
      <c r="AO2268" s="87"/>
      <c r="AP2268" s="87"/>
      <c r="AQ2268" s="87"/>
      <c r="AR2268" s="87"/>
      <c r="AS2268" s="87"/>
      <c r="AT2268" s="87"/>
      <c r="AU2268" s="87"/>
    </row>
    <row r="2269" spans="3:47" x14ac:dyDescent="0.2">
      <c r="C2269" s="10"/>
      <c r="D2269" s="10"/>
      <c r="AA2269" s="87"/>
      <c r="AB2269" s="87"/>
      <c r="AC2269" s="87"/>
      <c r="AD2269" s="87"/>
      <c r="AE2269" s="87"/>
      <c r="AF2269" s="113"/>
      <c r="AG2269" s="112"/>
      <c r="AN2269" s="87"/>
      <c r="AO2269" s="87"/>
      <c r="AP2269" s="87"/>
      <c r="AQ2269" s="87"/>
      <c r="AR2269" s="87"/>
      <c r="AS2269" s="87"/>
      <c r="AT2269" s="87"/>
      <c r="AU2269" s="87"/>
    </row>
    <row r="2270" spans="3:47" x14ac:dyDescent="0.2">
      <c r="C2270" s="10"/>
      <c r="D2270" s="10"/>
      <c r="AA2270" s="87"/>
      <c r="AB2270" s="87"/>
      <c r="AC2270" s="87"/>
      <c r="AD2270" s="87"/>
      <c r="AE2270" s="87"/>
      <c r="AF2270" s="113"/>
      <c r="AG2270" s="112"/>
      <c r="AN2270" s="87"/>
      <c r="AO2270" s="87"/>
      <c r="AP2270" s="87"/>
      <c r="AQ2270" s="87"/>
      <c r="AR2270" s="87"/>
      <c r="AS2270" s="87"/>
      <c r="AT2270" s="87"/>
      <c r="AU2270" s="87"/>
    </row>
    <row r="2271" spans="3:47" x14ac:dyDescent="0.2">
      <c r="C2271" s="10"/>
      <c r="D2271" s="10"/>
      <c r="AA2271" s="87"/>
      <c r="AB2271" s="87"/>
      <c r="AC2271" s="87"/>
      <c r="AD2271" s="87"/>
      <c r="AE2271" s="87"/>
      <c r="AF2271" s="113"/>
      <c r="AG2271" s="112"/>
      <c r="AN2271" s="87"/>
      <c r="AO2271" s="87"/>
      <c r="AP2271" s="87"/>
      <c r="AQ2271" s="87"/>
      <c r="AR2271" s="87"/>
      <c r="AS2271" s="87"/>
      <c r="AT2271" s="87"/>
      <c r="AU2271" s="87"/>
    </row>
    <row r="2272" spans="3:47" x14ac:dyDescent="0.2">
      <c r="C2272" s="10"/>
      <c r="D2272" s="10"/>
      <c r="AA2272" s="87"/>
      <c r="AB2272" s="87"/>
      <c r="AC2272" s="87"/>
      <c r="AD2272" s="87"/>
      <c r="AE2272" s="87"/>
      <c r="AF2272" s="113"/>
      <c r="AG2272" s="112"/>
      <c r="AN2272" s="87"/>
      <c r="AO2272" s="87"/>
      <c r="AP2272" s="87"/>
      <c r="AQ2272" s="87"/>
      <c r="AR2272" s="87"/>
      <c r="AS2272" s="87"/>
      <c r="AT2272" s="87"/>
      <c r="AU2272" s="87"/>
    </row>
    <row r="2273" spans="3:47" x14ac:dyDescent="0.2">
      <c r="C2273" s="10"/>
      <c r="D2273" s="10"/>
      <c r="AA2273" s="87"/>
      <c r="AB2273" s="87"/>
      <c r="AC2273" s="87"/>
      <c r="AD2273" s="87"/>
      <c r="AE2273" s="87"/>
      <c r="AF2273" s="113"/>
      <c r="AG2273" s="112"/>
      <c r="AN2273" s="87"/>
      <c r="AO2273" s="87"/>
      <c r="AP2273" s="87"/>
      <c r="AQ2273" s="87"/>
      <c r="AR2273" s="87"/>
      <c r="AS2273" s="87"/>
      <c r="AT2273" s="87"/>
      <c r="AU2273" s="87"/>
    </row>
    <row r="2274" spans="3:47" x14ac:dyDescent="0.2">
      <c r="C2274" s="10"/>
      <c r="D2274" s="10"/>
      <c r="AA2274" s="87"/>
      <c r="AB2274" s="87"/>
      <c r="AC2274" s="87"/>
      <c r="AD2274" s="87"/>
      <c r="AE2274" s="87"/>
      <c r="AF2274" s="113"/>
      <c r="AG2274" s="112"/>
      <c r="AN2274" s="87"/>
      <c r="AO2274" s="87"/>
      <c r="AP2274" s="87"/>
      <c r="AQ2274" s="87"/>
      <c r="AR2274" s="87"/>
      <c r="AS2274" s="87"/>
      <c r="AT2274" s="87"/>
      <c r="AU2274" s="87"/>
    </row>
    <row r="2275" spans="3:47" x14ac:dyDescent="0.2">
      <c r="C2275" s="10"/>
      <c r="D2275" s="10"/>
      <c r="AA2275" s="87"/>
      <c r="AB2275" s="87"/>
      <c r="AC2275" s="87"/>
      <c r="AD2275" s="87"/>
      <c r="AE2275" s="87"/>
      <c r="AF2275" s="113"/>
      <c r="AG2275" s="112"/>
      <c r="AN2275" s="87"/>
      <c r="AO2275" s="87"/>
      <c r="AP2275" s="87"/>
      <c r="AQ2275" s="87"/>
      <c r="AR2275" s="87"/>
      <c r="AS2275" s="87"/>
      <c r="AT2275" s="87"/>
      <c r="AU2275" s="87"/>
    </row>
    <row r="2276" spans="3:47" x14ac:dyDescent="0.2">
      <c r="C2276" s="10"/>
      <c r="D2276" s="10"/>
      <c r="AA2276" s="87"/>
      <c r="AB2276" s="87"/>
      <c r="AC2276" s="87"/>
      <c r="AD2276" s="87"/>
      <c r="AE2276" s="87"/>
      <c r="AF2276" s="113"/>
      <c r="AG2276" s="112"/>
      <c r="AN2276" s="87"/>
      <c r="AO2276" s="87"/>
      <c r="AP2276" s="87"/>
      <c r="AQ2276" s="87"/>
      <c r="AR2276" s="87"/>
      <c r="AS2276" s="87"/>
      <c r="AT2276" s="87"/>
      <c r="AU2276" s="87"/>
    </row>
    <row r="2277" spans="3:47" x14ac:dyDescent="0.2">
      <c r="C2277" s="10"/>
      <c r="D2277" s="10"/>
      <c r="AA2277" s="87"/>
      <c r="AB2277" s="87"/>
      <c r="AC2277" s="87"/>
      <c r="AD2277" s="87"/>
      <c r="AE2277" s="87"/>
      <c r="AF2277" s="113"/>
      <c r="AG2277" s="112"/>
      <c r="AN2277" s="87"/>
      <c r="AO2277" s="87"/>
      <c r="AP2277" s="87"/>
      <c r="AQ2277" s="87"/>
      <c r="AR2277" s="87"/>
      <c r="AS2277" s="87"/>
      <c r="AT2277" s="87"/>
      <c r="AU2277" s="87"/>
    </row>
    <row r="2278" spans="3:47" x14ac:dyDescent="0.2">
      <c r="C2278" s="10"/>
      <c r="D2278" s="10"/>
      <c r="AA2278" s="87"/>
      <c r="AB2278" s="87"/>
      <c r="AC2278" s="87"/>
      <c r="AD2278" s="87"/>
      <c r="AE2278" s="87"/>
      <c r="AF2278" s="113"/>
      <c r="AG2278" s="112"/>
      <c r="AN2278" s="87"/>
      <c r="AO2278" s="87"/>
      <c r="AP2278" s="87"/>
      <c r="AQ2278" s="87"/>
      <c r="AR2278" s="87"/>
      <c r="AS2278" s="87"/>
      <c r="AT2278" s="87"/>
      <c r="AU2278" s="87"/>
    </row>
    <row r="2279" spans="3:47" x14ac:dyDescent="0.2">
      <c r="C2279" s="10"/>
      <c r="D2279" s="10"/>
      <c r="AA2279" s="87"/>
      <c r="AB2279" s="87"/>
      <c r="AC2279" s="87"/>
      <c r="AD2279" s="87"/>
      <c r="AE2279" s="87"/>
      <c r="AF2279" s="113"/>
      <c r="AG2279" s="112"/>
      <c r="AN2279" s="87"/>
      <c r="AO2279" s="87"/>
      <c r="AP2279" s="87"/>
      <c r="AQ2279" s="87"/>
      <c r="AR2279" s="87"/>
      <c r="AS2279" s="87"/>
      <c r="AT2279" s="87"/>
      <c r="AU2279" s="87"/>
    </row>
    <row r="2280" spans="3:47" x14ac:dyDescent="0.2">
      <c r="C2280" s="10"/>
      <c r="D2280" s="10"/>
      <c r="AA2280" s="87"/>
      <c r="AB2280" s="87"/>
      <c r="AC2280" s="87"/>
      <c r="AD2280" s="87"/>
      <c r="AE2280" s="87"/>
      <c r="AF2280" s="113"/>
      <c r="AG2280" s="112"/>
      <c r="AN2280" s="87"/>
      <c r="AO2280" s="87"/>
      <c r="AP2280" s="87"/>
      <c r="AQ2280" s="87"/>
      <c r="AR2280" s="87"/>
      <c r="AS2280" s="87"/>
      <c r="AT2280" s="87"/>
      <c r="AU2280" s="87"/>
    </row>
    <row r="2281" spans="3:47" x14ac:dyDescent="0.2">
      <c r="C2281" s="10"/>
      <c r="D2281" s="10"/>
      <c r="AA2281" s="87"/>
      <c r="AB2281" s="87"/>
      <c r="AC2281" s="87"/>
      <c r="AD2281" s="87"/>
      <c r="AE2281" s="87"/>
      <c r="AF2281" s="113"/>
      <c r="AG2281" s="112"/>
      <c r="AN2281" s="87"/>
      <c r="AO2281" s="87"/>
      <c r="AP2281" s="87"/>
      <c r="AQ2281" s="87"/>
      <c r="AR2281" s="87"/>
      <c r="AS2281" s="87"/>
      <c r="AT2281" s="87"/>
      <c r="AU2281" s="87"/>
    </row>
    <row r="2282" spans="3:47" x14ac:dyDescent="0.2">
      <c r="C2282" s="10"/>
      <c r="D2282" s="10"/>
      <c r="AA2282" s="87"/>
      <c r="AB2282" s="87"/>
      <c r="AC2282" s="87"/>
      <c r="AD2282" s="87"/>
      <c r="AE2282" s="87"/>
      <c r="AF2282" s="113"/>
      <c r="AG2282" s="112"/>
      <c r="AN2282" s="87"/>
      <c r="AO2282" s="87"/>
      <c r="AP2282" s="87"/>
      <c r="AQ2282" s="87"/>
      <c r="AR2282" s="87"/>
      <c r="AS2282" s="87"/>
      <c r="AT2282" s="87"/>
      <c r="AU2282" s="87"/>
    </row>
    <row r="2283" spans="3:47" x14ac:dyDescent="0.2">
      <c r="C2283" s="10"/>
      <c r="D2283" s="10"/>
      <c r="AA2283" s="87"/>
      <c r="AB2283" s="87"/>
      <c r="AC2283" s="87"/>
      <c r="AD2283" s="87"/>
      <c r="AE2283" s="87"/>
      <c r="AF2283" s="113"/>
      <c r="AG2283" s="112"/>
      <c r="AN2283" s="87"/>
      <c r="AO2283" s="87"/>
      <c r="AP2283" s="87"/>
      <c r="AQ2283" s="87"/>
      <c r="AR2283" s="87"/>
      <c r="AS2283" s="87"/>
      <c r="AT2283" s="87"/>
      <c r="AU2283" s="87"/>
    </row>
    <row r="2284" spans="3:47" x14ac:dyDescent="0.2">
      <c r="C2284" s="10"/>
      <c r="D2284" s="10"/>
      <c r="AA2284" s="87"/>
      <c r="AB2284" s="87"/>
      <c r="AC2284" s="87"/>
      <c r="AD2284" s="87"/>
      <c r="AE2284" s="87"/>
      <c r="AF2284" s="113"/>
      <c r="AG2284" s="112"/>
      <c r="AN2284" s="87"/>
      <c r="AO2284" s="87"/>
      <c r="AP2284" s="87"/>
      <c r="AQ2284" s="87"/>
      <c r="AR2284" s="87"/>
      <c r="AS2284" s="87"/>
      <c r="AT2284" s="87"/>
      <c r="AU2284" s="87"/>
    </row>
    <row r="2285" spans="3:47" x14ac:dyDescent="0.2">
      <c r="C2285" s="10"/>
      <c r="D2285" s="10"/>
      <c r="AA2285" s="87"/>
      <c r="AB2285" s="87"/>
      <c r="AC2285" s="87"/>
      <c r="AD2285" s="87"/>
      <c r="AE2285" s="87"/>
      <c r="AF2285" s="113"/>
      <c r="AG2285" s="112"/>
      <c r="AN2285" s="87"/>
      <c r="AO2285" s="87"/>
      <c r="AP2285" s="87"/>
      <c r="AQ2285" s="87"/>
      <c r="AR2285" s="87"/>
      <c r="AS2285" s="87"/>
      <c r="AT2285" s="87"/>
      <c r="AU2285" s="87"/>
    </row>
    <row r="2286" spans="3:47" x14ac:dyDescent="0.2">
      <c r="C2286" s="10"/>
      <c r="D2286" s="10"/>
      <c r="AA2286" s="87"/>
      <c r="AB2286" s="87"/>
      <c r="AC2286" s="87"/>
      <c r="AD2286" s="87"/>
      <c r="AE2286" s="87"/>
      <c r="AF2286" s="113"/>
      <c r="AG2286" s="112"/>
      <c r="AN2286" s="87"/>
      <c r="AO2286" s="87"/>
      <c r="AP2286" s="87"/>
      <c r="AQ2286" s="87"/>
      <c r="AR2286" s="87"/>
      <c r="AS2286" s="87"/>
      <c r="AT2286" s="87"/>
      <c r="AU2286" s="87"/>
    </row>
    <row r="2287" spans="3:47" x14ac:dyDescent="0.2">
      <c r="C2287" s="10"/>
      <c r="D2287" s="10"/>
      <c r="AA2287" s="87"/>
      <c r="AB2287" s="87"/>
      <c r="AC2287" s="87"/>
      <c r="AD2287" s="87"/>
      <c r="AE2287" s="87"/>
      <c r="AF2287" s="113"/>
      <c r="AG2287" s="112"/>
      <c r="AN2287" s="87"/>
      <c r="AO2287" s="87"/>
      <c r="AP2287" s="87"/>
      <c r="AQ2287" s="87"/>
      <c r="AR2287" s="87"/>
      <c r="AS2287" s="87"/>
      <c r="AT2287" s="87"/>
      <c r="AU2287" s="87"/>
    </row>
    <row r="2288" spans="3:47" x14ac:dyDescent="0.2">
      <c r="C2288" s="10"/>
      <c r="D2288" s="10"/>
      <c r="AA2288" s="87"/>
      <c r="AB2288" s="87"/>
      <c r="AC2288" s="87"/>
      <c r="AD2288" s="87"/>
      <c r="AE2288" s="87"/>
      <c r="AF2288" s="113"/>
      <c r="AG2288" s="112"/>
      <c r="AN2288" s="87"/>
      <c r="AO2288" s="87"/>
      <c r="AP2288" s="87"/>
      <c r="AQ2288" s="87"/>
      <c r="AR2288" s="87"/>
      <c r="AS2288" s="87"/>
      <c r="AT2288" s="87"/>
      <c r="AU2288" s="87"/>
    </row>
    <row r="2289" spans="3:47" x14ac:dyDescent="0.2">
      <c r="C2289" s="10"/>
      <c r="D2289" s="10"/>
      <c r="AA2289" s="87"/>
      <c r="AB2289" s="87"/>
      <c r="AC2289" s="87"/>
      <c r="AD2289" s="87"/>
      <c r="AE2289" s="87"/>
      <c r="AF2289" s="113"/>
      <c r="AG2289" s="112"/>
      <c r="AN2289" s="87"/>
      <c r="AO2289" s="87"/>
      <c r="AP2289" s="87"/>
      <c r="AQ2289" s="87"/>
      <c r="AR2289" s="87"/>
      <c r="AS2289" s="87"/>
      <c r="AT2289" s="87"/>
      <c r="AU2289" s="87"/>
    </row>
    <row r="2290" spans="3:47" x14ac:dyDescent="0.2">
      <c r="C2290" s="10"/>
      <c r="D2290" s="10"/>
      <c r="AA2290" s="87"/>
      <c r="AB2290" s="87"/>
      <c r="AC2290" s="87"/>
      <c r="AD2290" s="87"/>
      <c r="AE2290" s="87"/>
      <c r="AF2290" s="113"/>
      <c r="AG2290" s="112"/>
      <c r="AN2290" s="87"/>
      <c r="AO2290" s="87"/>
      <c r="AP2290" s="87"/>
      <c r="AQ2290" s="87"/>
      <c r="AR2290" s="87"/>
      <c r="AS2290" s="87"/>
      <c r="AT2290" s="87"/>
      <c r="AU2290" s="87"/>
    </row>
    <row r="2291" spans="3:47" x14ac:dyDescent="0.2">
      <c r="C2291" s="10"/>
      <c r="D2291" s="10"/>
      <c r="AA2291" s="87"/>
      <c r="AB2291" s="87"/>
      <c r="AC2291" s="87"/>
      <c r="AD2291" s="87"/>
      <c r="AE2291" s="87"/>
      <c r="AF2291" s="113"/>
      <c r="AG2291" s="112"/>
      <c r="AN2291" s="87"/>
      <c r="AO2291" s="87"/>
      <c r="AP2291" s="87"/>
      <c r="AQ2291" s="87"/>
      <c r="AR2291" s="87"/>
      <c r="AS2291" s="87"/>
      <c r="AT2291" s="87"/>
      <c r="AU2291" s="87"/>
    </row>
    <row r="2292" spans="3:47" x14ac:dyDescent="0.2">
      <c r="C2292" s="10"/>
      <c r="D2292" s="10"/>
      <c r="AA2292" s="87"/>
      <c r="AB2292" s="87"/>
      <c r="AC2292" s="87"/>
      <c r="AD2292" s="87"/>
      <c r="AE2292" s="87"/>
      <c r="AF2292" s="113"/>
      <c r="AG2292" s="112"/>
      <c r="AN2292" s="87"/>
      <c r="AO2292" s="87"/>
      <c r="AP2292" s="87"/>
      <c r="AQ2292" s="87"/>
      <c r="AR2292" s="87"/>
      <c r="AS2292" s="87"/>
      <c r="AT2292" s="87"/>
      <c r="AU2292" s="87"/>
    </row>
    <row r="2293" spans="3:47" x14ac:dyDescent="0.2">
      <c r="C2293" s="10"/>
      <c r="D2293" s="10"/>
      <c r="AA2293" s="87"/>
      <c r="AB2293" s="87"/>
      <c r="AC2293" s="87"/>
      <c r="AD2293" s="87"/>
      <c r="AE2293" s="87"/>
      <c r="AF2293" s="113"/>
      <c r="AG2293" s="112"/>
      <c r="AN2293" s="87"/>
      <c r="AO2293" s="87"/>
      <c r="AP2293" s="87"/>
      <c r="AQ2293" s="87"/>
      <c r="AR2293" s="87"/>
      <c r="AS2293" s="87"/>
      <c r="AT2293" s="87"/>
      <c r="AU2293" s="87"/>
    </row>
    <row r="2294" spans="3:47" x14ac:dyDescent="0.2">
      <c r="C2294" s="10"/>
      <c r="D2294" s="10"/>
      <c r="AA2294" s="87"/>
      <c r="AB2294" s="87"/>
      <c r="AC2294" s="87"/>
      <c r="AD2294" s="87"/>
      <c r="AE2294" s="87"/>
      <c r="AF2294" s="113"/>
      <c r="AG2294" s="112"/>
      <c r="AN2294" s="87"/>
      <c r="AO2294" s="87"/>
      <c r="AP2294" s="87"/>
      <c r="AQ2294" s="87"/>
      <c r="AR2294" s="87"/>
      <c r="AS2294" s="87"/>
      <c r="AT2294" s="87"/>
      <c r="AU2294" s="87"/>
    </row>
    <row r="2295" spans="3:47" x14ac:dyDescent="0.2">
      <c r="C2295" s="10"/>
      <c r="D2295" s="10"/>
      <c r="AA2295" s="87"/>
      <c r="AB2295" s="87"/>
      <c r="AC2295" s="87"/>
      <c r="AD2295" s="87"/>
      <c r="AE2295" s="87"/>
      <c r="AF2295" s="113"/>
      <c r="AG2295" s="112"/>
      <c r="AN2295" s="87"/>
      <c r="AO2295" s="87"/>
      <c r="AP2295" s="87"/>
      <c r="AQ2295" s="87"/>
      <c r="AR2295" s="87"/>
      <c r="AS2295" s="87"/>
      <c r="AT2295" s="87"/>
      <c r="AU2295" s="87"/>
    </row>
    <row r="2296" spans="3:47" x14ac:dyDescent="0.2">
      <c r="C2296" s="10"/>
      <c r="D2296" s="10"/>
      <c r="AA2296" s="87"/>
      <c r="AB2296" s="87"/>
      <c r="AC2296" s="87"/>
      <c r="AD2296" s="87"/>
      <c r="AE2296" s="87"/>
      <c r="AF2296" s="113"/>
      <c r="AG2296" s="112"/>
      <c r="AN2296" s="87"/>
      <c r="AO2296" s="87"/>
      <c r="AP2296" s="87"/>
      <c r="AQ2296" s="87"/>
      <c r="AR2296" s="87"/>
      <c r="AS2296" s="87"/>
      <c r="AT2296" s="87"/>
      <c r="AU2296" s="87"/>
    </row>
    <row r="2297" spans="3:47" x14ac:dyDescent="0.2">
      <c r="C2297" s="10"/>
      <c r="D2297" s="10"/>
      <c r="AA2297" s="87"/>
      <c r="AB2297" s="87"/>
      <c r="AC2297" s="87"/>
      <c r="AD2297" s="87"/>
      <c r="AE2297" s="87"/>
      <c r="AF2297" s="113"/>
      <c r="AG2297" s="112"/>
      <c r="AN2297" s="87"/>
      <c r="AO2297" s="87"/>
      <c r="AP2297" s="87"/>
      <c r="AQ2297" s="87"/>
      <c r="AR2297" s="87"/>
      <c r="AS2297" s="87"/>
      <c r="AT2297" s="87"/>
      <c r="AU2297" s="87"/>
    </row>
    <row r="2298" spans="3:47" x14ac:dyDescent="0.2">
      <c r="C2298" s="10"/>
      <c r="D2298" s="10"/>
      <c r="AA2298" s="87"/>
      <c r="AB2298" s="87"/>
      <c r="AC2298" s="87"/>
      <c r="AD2298" s="87"/>
      <c r="AE2298" s="87"/>
      <c r="AF2298" s="113"/>
      <c r="AG2298" s="112"/>
      <c r="AN2298" s="87"/>
      <c r="AO2298" s="87"/>
      <c r="AP2298" s="87"/>
      <c r="AQ2298" s="87"/>
      <c r="AR2298" s="87"/>
      <c r="AS2298" s="87"/>
      <c r="AT2298" s="87"/>
      <c r="AU2298" s="87"/>
    </row>
    <row r="2299" spans="3:47" x14ac:dyDescent="0.2">
      <c r="C2299" s="10"/>
      <c r="D2299" s="10"/>
      <c r="AA2299" s="87"/>
      <c r="AB2299" s="87"/>
      <c r="AC2299" s="87"/>
      <c r="AD2299" s="87"/>
      <c r="AE2299" s="87"/>
      <c r="AF2299" s="113"/>
      <c r="AG2299" s="112"/>
      <c r="AN2299" s="87"/>
      <c r="AO2299" s="87"/>
      <c r="AP2299" s="87"/>
      <c r="AQ2299" s="87"/>
      <c r="AR2299" s="87"/>
      <c r="AS2299" s="87"/>
      <c r="AT2299" s="87"/>
      <c r="AU2299" s="87"/>
    </row>
    <row r="2300" spans="3:47" x14ac:dyDescent="0.2">
      <c r="C2300" s="10"/>
      <c r="D2300" s="10"/>
      <c r="AA2300" s="87"/>
      <c r="AB2300" s="87"/>
      <c r="AC2300" s="87"/>
      <c r="AD2300" s="87"/>
      <c r="AE2300" s="87"/>
      <c r="AF2300" s="113"/>
      <c r="AG2300" s="112"/>
      <c r="AN2300" s="87"/>
      <c r="AO2300" s="87"/>
      <c r="AP2300" s="87"/>
      <c r="AQ2300" s="87"/>
      <c r="AR2300" s="87"/>
      <c r="AS2300" s="87"/>
      <c r="AT2300" s="87"/>
      <c r="AU2300" s="87"/>
    </row>
    <row r="2301" spans="3:47" x14ac:dyDescent="0.2">
      <c r="C2301" s="10"/>
      <c r="D2301" s="10"/>
      <c r="AA2301" s="87"/>
      <c r="AB2301" s="87"/>
      <c r="AC2301" s="87"/>
      <c r="AD2301" s="87"/>
      <c r="AE2301" s="87"/>
      <c r="AF2301" s="113"/>
      <c r="AG2301" s="112"/>
      <c r="AN2301" s="87"/>
      <c r="AO2301" s="87"/>
      <c r="AP2301" s="87"/>
      <c r="AQ2301" s="87"/>
      <c r="AR2301" s="87"/>
      <c r="AS2301" s="87"/>
      <c r="AT2301" s="87"/>
      <c r="AU2301" s="87"/>
    </row>
    <row r="2302" spans="3:47" x14ac:dyDescent="0.2">
      <c r="C2302" s="10"/>
      <c r="D2302" s="10"/>
      <c r="AA2302" s="87"/>
      <c r="AB2302" s="87"/>
      <c r="AC2302" s="87"/>
      <c r="AD2302" s="87"/>
      <c r="AE2302" s="87"/>
      <c r="AF2302" s="113"/>
      <c r="AG2302" s="112"/>
      <c r="AN2302" s="87"/>
      <c r="AO2302" s="87"/>
      <c r="AP2302" s="87"/>
      <c r="AQ2302" s="87"/>
      <c r="AR2302" s="87"/>
      <c r="AS2302" s="87"/>
      <c r="AT2302" s="87"/>
      <c r="AU2302" s="87"/>
    </row>
    <row r="2303" spans="3:47" x14ac:dyDescent="0.2">
      <c r="C2303" s="10"/>
      <c r="D2303" s="10"/>
      <c r="AA2303" s="87"/>
      <c r="AB2303" s="87"/>
      <c r="AC2303" s="87"/>
      <c r="AD2303" s="87"/>
      <c r="AE2303" s="87"/>
      <c r="AF2303" s="113"/>
      <c r="AG2303" s="112"/>
      <c r="AN2303" s="87"/>
      <c r="AO2303" s="87"/>
      <c r="AP2303" s="87"/>
      <c r="AQ2303" s="87"/>
      <c r="AR2303" s="87"/>
      <c r="AS2303" s="87"/>
      <c r="AT2303" s="87"/>
      <c r="AU2303" s="87"/>
    </row>
    <row r="2304" spans="3:47" x14ac:dyDescent="0.2">
      <c r="C2304" s="10"/>
      <c r="D2304" s="10"/>
      <c r="AA2304" s="87"/>
      <c r="AB2304" s="87"/>
      <c r="AC2304" s="87"/>
      <c r="AD2304" s="87"/>
      <c r="AE2304" s="87"/>
      <c r="AF2304" s="113"/>
      <c r="AG2304" s="112"/>
      <c r="AN2304" s="87"/>
      <c r="AO2304" s="87"/>
      <c r="AP2304" s="87"/>
      <c r="AQ2304" s="87"/>
      <c r="AR2304" s="87"/>
      <c r="AS2304" s="87"/>
      <c r="AT2304" s="87"/>
      <c r="AU2304" s="87"/>
    </row>
    <row r="2305" spans="3:47" x14ac:dyDescent="0.2">
      <c r="C2305" s="10"/>
      <c r="D2305" s="10"/>
      <c r="AA2305" s="87"/>
      <c r="AB2305" s="87"/>
      <c r="AC2305" s="87"/>
      <c r="AD2305" s="87"/>
      <c r="AE2305" s="87"/>
      <c r="AF2305" s="113"/>
      <c r="AG2305" s="112"/>
      <c r="AN2305" s="87"/>
      <c r="AO2305" s="87"/>
      <c r="AP2305" s="87"/>
      <c r="AQ2305" s="87"/>
      <c r="AR2305" s="87"/>
      <c r="AS2305" s="87"/>
      <c r="AT2305" s="87"/>
      <c r="AU2305" s="87"/>
    </row>
    <row r="2306" spans="3:47" x14ac:dyDescent="0.2">
      <c r="C2306" s="10"/>
      <c r="D2306" s="10"/>
      <c r="AA2306" s="87"/>
      <c r="AB2306" s="87"/>
      <c r="AC2306" s="87"/>
      <c r="AD2306" s="87"/>
      <c r="AE2306" s="87"/>
      <c r="AF2306" s="113"/>
      <c r="AG2306" s="112"/>
      <c r="AN2306" s="87"/>
      <c r="AO2306" s="87"/>
      <c r="AP2306" s="87"/>
      <c r="AQ2306" s="87"/>
      <c r="AR2306" s="87"/>
      <c r="AS2306" s="87"/>
      <c r="AT2306" s="87"/>
      <c r="AU2306" s="87"/>
    </row>
    <row r="2307" spans="3:47" x14ac:dyDescent="0.2">
      <c r="C2307" s="10"/>
      <c r="D2307" s="10"/>
      <c r="AA2307" s="87"/>
      <c r="AB2307" s="87"/>
      <c r="AC2307" s="87"/>
      <c r="AD2307" s="87"/>
      <c r="AE2307" s="87"/>
      <c r="AF2307" s="113"/>
      <c r="AG2307" s="112"/>
      <c r="AN2307" s="87"/>
      <c r="AO2307" s="87"/>
      <c r="AP2307" s="87"/>
      <c r="AQ2307" s="87"/>
      <c r="AR2307" s="87"/>
      <c r="AS2307" s="87"/>
      <c r="AT2307" s="87"/>
      <c r="AU2307" s="87"/>
    </row>
    <row r="2308" spans="3:47" x14ac:dyDescent="0.2">
      <c r="C2308" s="10"/>
      <c r="D2308" s="10"/>
      <c r="AA2308" s="87"/>
      <c r="AB2308" s="87"/>
      <c r="AC2308" s="87"/>
      <c r="AD2308" s="87"/>
      <c r="AE2308" s="87"/>
      <c r="AF2308" s="113"/>
      <c r="AG2308" s="112"/>
      <c r="AN2308" s="87"/>
      <c r="AO2308" s="87"/>
      <c r="AP2308" s="87"/>
      <c r="AQ2308" s="87"/>
      <c r="AR2308" s="87"/>
      <c r="AS2308" s="87"/>
      <c r="AT2308" s="87"/>
      <c r="AU2308" s="87"/>
    </row>
    <row r="2309" spans="3:47" x14ac:dyDescent="0.2">
      <c r="C2309" s="10"/>
      <c r="D2309" s="10"/>
      <c r="AA2309" s="87"/>
      <c r="AB2309" s="87"/>
      <c r="AC2309" s="87"/>
      <c r="AD2309" s="87"/>
      <c r="AE2309" s="87"/>
      <c r="AF2309" s="113"/>
      <c r="AG2309" s="112"/>
      <c r="AN2309" s="87"/>
      <c r="AO2309" s="87"/>
      <c r="AP2309" s="87"/>
      <c r="AQ2309" s="87"/>
      <c r="AR2309" s="87"/>
      <c r="AS2309" s="87"/>
      <c r="AT2309" s="87"/>
      <c r="AU2309" s="87"/>
    </row>
    <row r="2310" spans="3:47" x14ac:dyDescent="0.2">
      <c r="C2310" s="10"/>
      <c r="D2310" s="10"/>
      <c r="AA2310" s="87"/>
      <c r="AB2310" s="87"/>
      <c r="AC2310" s="87"/>
      <c r="AD2310" s="87"/>
      <c r="AE2310" s="87"/>
      <c r="AF2310" s="113"/>
      <c r="AG2310" s="112"/>
      <c r="AN2310" s="87"/>
      <c r="AO2310" s="87"/>
      <c r="AP2310" s="87"/>
      <c r="AQ2310" s="87"/>
      <c r="AR2310" s="87"/>
      <c r="AS2310" s="87"/>
      <c r="AT2310" s="87"/>
      <c r="AU2310" s="87"/>
    </row>
    <row r="2311" spans="3:47" x14ac:dyDescent="0.2">
      <c r="C2311" s="10"/>
      <c r="D2311" s="10"/>
      <c r="AA2311" s="87"/>
      <c r="AB2311" s="87"/>
      <c r="AC2311" s="87"/>
      <c r="AD2311" s="87"/>
      <c r="AE2311" s="87"/>
      <c r="AF2311" s="113"/>
      <c r="AG2311" s="112"/>
      <c r="AN2311" s="87"/>
      <c r="AO2311" s="87"/>
      <c r="AP2311" s="87"/>
      <c r="AQ2311" s="87"/>
      <c r="AR2311" s="87"/>
      <c r="AS2311" s="87"/>
      <c r="AT2311" s="87"/>
      <c r="AU2311" s="87"/>
    </row>
    <row r="2312" spans="3:47" x14ac:dyDescent="0.2">
      <c r="C2312" s="10"/>
      <c r="D2312" s="10"/>
      <c r="AA2312" s="87"/>
      <c r="AB2312" s="87"/>
      <c r="AC2312" s="87"/>
      <c r="AD2312" s="87"/>
      <c r="AE2312" s="87"/>
      <c r="AF2312" s="113"/>
      <c r="AG2312" s="112"/>
      <c r="AN2312" s="87"/>
      <c r="AO2312" s="87"/>
      <c r="AP2312" s="87"/>
      <c r="AQ2312" s="87"/>
      <c r="AR2312" s="87"/>
      <c r="AS2312" s="87"/>
      <c r="AT2312" s="87"/>
      <c r="AU2312" s="87"/>
    </row>
    <row r="2313" spans="3:47" x14ac:dyDescent="0.2">
      <c r="C2313" s="10"/>
      <c r="D2313" s="10"/>
      <c r="AA2313" s="87"/>
      <c r="AB2313" s="87"/>
      <c r="AC2313" s="87"/>
      <c r="AD2313" s="87"/>
      <c r="AE2313" s="87"/>
      <c r="AF2313" s="113"/>
      <c r="AG2313" s="112"/>
      <c r="AN2313" s="87"/>
      <c r="AO2313" s="87"/>
      <c r="AP2313" s="87"/>
      <c r="AQ2313" s="87"/>
      <c r="AR2313" s="87"/>
      <c r="AS2313" s="87"/>
      <c r="AT2313" s="87"/>
      <c r="AU2313" s="87"/>
    </row>
    <row r="2314" spans="3:47" x14ac:dyDescent="0.2">
      <c r="C2314" s="10"/>
      <c r="D2314" s="10"/>
      <c r="AA2314" s="87"/>
      <c r="AB2314" s="87"/>
      <c r="AC2314" s="87"/>
      <c r="AD2314" s="87"/>
      <c r="AE2314" s="87"/>
      <c r="AF2314" s="113"/>
      <c r="AG2314" s="112"/>
      <c r="AN2314" s="87"/>
      <c r="AO2314" s="87"/>
      <c r="AP2314" s="87"/>
      <c r="AQ2314" s="87"/>
      <c r="AR2314" s="87"/>
      <c r="AS2314" s="87"/>
      <c r="AT2314" s="87"/>
      <c r="AU2314" s="87"/>
    </row>
    <row r="2315" spans="3:47" x14ac:dyDescent="0.2">
      <c r="C2315" s="10"/>
      <c r="D2315" s="10"/>
      <c r="AA2315" s="87"/>
      <c r="AB2315" s="87"/>
      <c r="AC2315" s="87"/>
      <c r="AD2315" s="87"/>
      <c r="AE2315" s="87"/>
      <c r="AF2315" s="113"/>
      <c r="AG2315" s="112"/>
      <c r="AN2315" s="87"/>
      <c r="AO2315" s="87"/>
      <c r="AP2315" s="87"/>
      <c r="AQ2315" s="87"/>
      <c r="AR2315" s="87"/>
      <c r="AS2315" s="87"/>
      <c r="AT2315" s="87"/>
      <c r="AU2315" s="87"/>
    </row>
    <row r="2316" spans="3:47" x14ac:dyDescent="0.2">
      <c r="C2316" s="10"/>
      <c r="D2316" s="10"/>
      <c r="AA2316" s="87"/>
      <c r="AB2316" s="87"/>
      <c r="AC2316" s="87"/>
      <c r="AD2316" s="87"/>
      <c r="AE2316" s="87"/>
      <c r="AF2316" s="113"/>
      <c r="AG2316" s="112"/>
      <c r="AN2316" s="87"/>
      <c r="AO2316" s="87"/>
      <c r="AP2316" s="87"/>
      <c r="AQ2316" s="87"/>
      <c r="AR2316" s="87"/>
      <c r="AS2316" s="87"/>
      <c r="AT2316" s="87"/>
      <c r="AU2316" s="87"/>
    </row>
    <row r="2317" spans="3:47" x14ac:dyDescent="0.2">
      <c r="C2317" s="10"/>
      <c r="D2317" s="10"/>
      <c r="AA2317" s="87"/>
      <c r="AB2317" s="87"/>
      <c r="AC2317" s="87"/>
      <c r="AD2317" s="87"/>
      <c r="AE2317" s="87"/>
      <c r="AF2317" s="113"/>
      <c r="AG2317" s="112"/>
      <c r="AN2317" s="87"/>
      <c r="AO2317" s="87"/>
      <c r="AP2317" s="87"/>
      <c r="AQ2317" s="87"/>
      <c r="AR2317" s="87"/>
      <c r="AS2317" s="87"/>
      <c r="AT2317" s="87"/>
      <c r="AU2317" s="87"/>
    </row>
    <row r="2318" spans="3:47" x14ac:dyDescent="0.2">
      <c r="C2318" s="10"/>
      <c r="D2318" s="10"/>
      <c r="AA2318" s="87"/>
      <c r="AB2318" s="87"/>
      <c r="AC2318" s="87"/>
      <c r="AD2318" s="87"/>
      <c r="AE2318" s="87"/>
      <c r="AF2318" s="113"/>
      <c r="AG2318" s="112"/>
      <c r="AN2318" s="87"/>
      <c r="AO2318" s="87"/>
      <c r="AP2318" s="87"/>
      <c r="AQ2318" s="87"/>
      <c r="AR2318" s="87"/>
      <c r="AS2318" s="87"/>
      <c r="AT2318" s="87"/>
      <c r="AU2318" s="87"/>
    </row>
    <row r="2319" spans="3:47" x14ac:dyDescent="0.2">
      <c r="C2319" s="10"/>
      <c r="D2319" s="10"/>
      <c r="AA2319" s="87"/>
      <c r="AB2319" s="87"/>
      <c r="AC2319" s="87"/>
      <c r="AD2319" s="87"/>
      <c r="AE2319" s="87"/>
      <c r="AF2319" s="113"/>
      <c r="AG2319" s="112"/>
      <c r="AN2319" s="87"/>
      <c r="AO2319" s="87"/>
      <c r="AP2319" s="87"/>
      <c r="AQ2319" s="87"/>
      <c r="AR2319" s="87"/>
      <c r="AS2319" s="87"/>
      <c r="AT2319" s="87"/>
      <c r="AU2319" s="87"/>
    </row>
    <row r="2320" spans="3:47" x14ac:dyDescent="0.2">
      <c r="C2320" s="10"/>
      <c r="D2320" s="10"/>
      <c r="AA2320" s="87"/>
      <c r="AB2320" s="87"/>
      <c r="AC2320" s="87"/>
      <c r="AD2320" s="87"/>
      <c r="AE2320" s="87"/>
      <c r="AF2320" s="113"/>
      <c r="AG2320" s="112"/>
      <c r="AN2320" s="87"/>
      <c r="AO2320" s="87"/>
      <c r="AP2320" s="87"/>
      <c r="AQ2320" s="87"/>
      <c r="AR2320" s="87"/>
      <c r="AS2320" s="87"/>
      <c r="AT2320" s="87"/>
      <c r="AU2320" s="87"/>
    </row>
    <row r="2321" spans="3:47" x14ac:dyDescent="0.2">
      <c r="C2321" s="10"/>
      <c r="D2321" s="10"/>
      <c r="AA2321" s="87"/>
      <c r="AB2321" s="87"/>
      <c r="AC2321" s="87"/>
      <c r="AD2321" s="87"/>
      <c r="AE2321" s="87"/>
      <c r="AF2321" s="113"/>
      <c r="AG2321" s="112"/>
      <c r="AN2321" s="87"/>
      <c r="AO2321" s="87"/>
      <c r="AP2321" s="87"/>
      <c r="AQ2321" s="87"/>
      <c r="AR2321" s="87"/>
      <c r="AS2321" s="87"/>
      <c r="AT2321" s="87"/>
      <c r="AU2321" s="87"/>
    </row>
    <row r="2322" spans="3:47" x14ac:dyDescent="0.2">
      <c r="C2322" s="10"/>
      <c r="D2322" s="10"/>
      <c r="AA2322" s="87"/>
      <c r="AB2322" s="87"/>
      <c r="AC2322" s="87"/>
      <c r="AD2322" s="87"/>
      <c r="AE2322" s="87"/>
      <c r="AF2322" s="113"/>
      <c r="AG2322" s="112"/>
      <c r="AN2322" s="87"/>
      <c r="AO2322" s="87"/>
      <c r="AP2322" s="87"/>
      <c r="AQ2322" s="87"/>
      <c r="AR2322" s="87"/>
      <c r="AS2322" s="87"/>
      <c r="AT2322" s="87"/>
      <c r="AU2322" s="87"/>
    </row>
    <row r="2323" spans="3:47" x14ac:dyDescent="0.2">
      <c r="C2323" s="10"/>
      <c r="D2323" s="10"/>
      <c r="AA2323" s="87"/>
      <c r="AB2323" s="87"/>
      <c r="AC2323" s="87"/>
      <c r="AD2323" s="87"/>
      <c r="AE2323" s="87"/>
      <c r="AF2323" s="113"/>
      <c r="AG2323" s="112"/>
      <c r="AN2323" s="87"/>
      <c r="AO2323" s="87"/>
      <c r="AP2323" s="87"/>
      <c r="AQ2323" s="87"/>
      <c r="AR2323" s="87"/>
      <c r="AS2323" s="87"/>
      <c r="AT2323" s="87"/>
      <c r="AU2323" s="87"/>
    </row>
    <row r="2324" spans="3:47" x14ac:dyDescent="0.2">
      <c r="C2324" s="10"/>
      <c r="D2324" s="10"/>
      <c r="AA2324" s="87"/>
      <c r="AB2324" s="87"/>
      <c r="AC2324" s="87"/>
      <c r="AD2324" s="87"/>
      <c r="AE2324" s="87"/>
      <c r="AF2324" s="113"/>
      <c r="AG2324" s="112"/>
      <c r="AN2324" s="87"/>
      <c r="AO2324" s="87"/>
      <c r="AP2324" s="87"/>
      <c r="AQ2324" s="87"/>
      <c r="AR2324" s="87"/>
      <c r="AS2324" s="87"/>
      <c r="AT2324" s="87"/>
      <c r="AU2324" s="87"/>
    </row>
    <row r="2325" spans="3:47" x14ac:dyDescent="0.2">
      <c r="C2325" s="10"/>
      <c r="D2325" s="10"/>
      <c r="AA2325" s="87"/>
      <c r="AB2325" s="87"/>
      <c r="AC2325" s="87"/>
      <c r="AD2325" s="87"/>
      <c r="AE2325" s="87"/>
      <c r="AF2325" s="113"/>
      <c r="AG2325" s="112"/>
      <c r="AN2325" s="87"/>
      <c r="AO2325" s="87"/>
      <c r="AP2325" s="87"/>
      <c r="AQ2325" s="87"/>
      <c r="AR2325" s="87"/>
      <c r="AS2325" s="87"/>
      <c r="AT2325" s="87"/>
      <c r="AU2325" s="87"/>
    </row>
    <row r="2326" spans="3:47" x14ac:dyDescent="0.2">
      <c r="C2326" s="10"/>
      <c r="D2326" s="10"/>
      <c r="AA2326" s="87"/>
      <c r="AB2326" s="87"/>
      <c r="AC2326" s="87"/>
      <c r="AD2326" s="87"/>
      <c r="AE2326" s="87"/>
      <c r="AF2326" s="113"/>
      <c r="AG2326" s="112"/>
      <c r="AN2326" s="87"/>
      <c r="AO2326" s="87"/>
      <c r="AP2326" s="87"/>
      <c r="AQ2326" s="87"/>
      <c r="AR2326" s="87"/>
      <c r="AS2326" s="87"/>
      <c r="AT2326" s="87"/>
      <c r="AU2326" s="87"/>
    </row>
    <row r="2327" spans="3:47" x14ac:dyDescent="0.2">
      <c r="C2327" s="10"/>
      <c r="D2327" s="10"/>
      <c r="AA2327" s="87"/>
      <c r="AB2327" s="87"/>
      <c r="AC2327" s="87"/>
      <c r="AD2327" s="87"/>
      <c r="AE2327" s="87"/>
      <c r="AF2327" s="113"/>
      <c r="AG2327" s="112"/>
      <c r="AN2327" s="87"/>
      <c r="AO2327" s="87"/>
      <c r="AP2327" s="87"/>
      <c r="AQ2327" s="87"/>
      <c r="AR2327" s="87"/>
      <c r="AS2327" s="87"/>
      <c r="AT2327" s="87"/>
      <c r="AU2327" s="87"/>
    </row>
    <row r="2328" spans="3:47" x14ac:dyDescent="0.2">
      <c r="C2328" s="10"/>
      <c r="D2328" s="10"/>
      <c r="AA2328" s="87"/>
      <c r="AB2328" s="87"/>
      <c r="AC2328" s="87"/>
      <c r="AD2328" s="87"/>
      <c r="AE2328" s="87"/>
      <c r="AF2328" s="113"/>
      <c r="AG2328" s="112"/>
      <c r="AN2328" s="87"/>
      <c r="AO2328" s="87"/>
      <c r="AP2328" s="87"/>
      <c r="AQ2328" s="87"/>
      <c r="AR2328" s="87"/>
      <c r="AS2328" s="87"/>
      <c r="AT2328" s="87"/>
      <c r="AU2328" s="87"/>
    </row>
    <row r="2329" spans="3:47" x14ac:dyDescent="0.2">
      <c r="C2329" s="10"/>
      <c r="D2329" s="10"/>
      <c r="AA2329" s="87"/>
      <c r="AB2329" s="87"/>
      <c r="AC2329" s="87"/>
      <c r="AD2329" s="87"/>
      <c r="AE2329" s="87"/>
      <c r="AF2329" s="113"/>
      <c r="AG2329" s="112"/>
      <c r="AN2329" s="87"/>
      <c r="AO2329" s="87"/>
      <c r="AP2329" s="87"/>
      <c r="AQ2329" s="87"/>
      <c r="AR2329" s="87"/>
      <c r="AS2329" s="87"/>
      <c r="AT2329" s="87"/>
      <c r="AU2329" s="87"/>
    </row>
    <row r="2330" spans="3:47" x14ac:dyDescent="0.2">
      <c r="C2330" s="10"/>
      <c r="D2330" s="10"/>
      <c r="AA2330" s="87"/>
      <c r="AB2330" s="87"/>
      <c r="AC2330" s="87"/>
      <c r="AD2330" s="87"/>
      <c r="AE2330" s="87"/>
      <c r="AF2330" s="113"/>
      <c r="AG2330" s="112"/>
      <c r="AN2330" s="87"/>
      <c r="AO2330" s="87"/>
      <c r="AP2330" s="87"/>
      <c r="AQ2330" s="87"/>
      <c r="AR2330" s="87"/>
      <c r="AS2330" s="87"/>
      <c r="AT2330" s="87"/>
      <c r="AU2330" s="87"/>
    </row>
    <row r="2331" spans="3:47" x14ac:dyDescent="0.2">
      <c r="C2331" s="10"/>
      <c r="D2331" s="10"/>
      <c r="AA2331" s="87"/>
      <c r="AB2331" s="87"/>
      <c r="AC2331" s="87"/>
      <c r="AD2331" s="87"/>
      <c r="AE2331" s="87"/>
      <c r="AF2331" s="113"/>
      <c r="AG2331" s="112"/>
      <c r="AN2331" s="87"/>
      <c r="AO2331" s="87"/>
      <c r="AP2331" s="87"/>
      <c r="AQ2331" s="87"/>
      <c r="AR2331" s="87"/>
      <c r="AS2331" s="87"/>
      <c r="AT2331" s="87"/>
      <c r="AU2331" s="87"/>
    </row>
    <row r="2332" spans="3:47" x14ac:dyDescent="0.2">
      <c r="C2332" s="10"/>
      <c r="D2332" s="10"/>
      <c r="AA2332" s="87"/>
      <c r="AB2332" s="87"/>
      <c r="AC2332" s="87"/>
      <c r="AD2332" s="87"/>
      <c r="AE2332" s="87"/>
      <c r="AF2332" s="113"/>
      <c r="AG2332" s="112"/>
      <c r="AN2332" s="87"/>
      <c r="AO2332" s="87"/>
      <c r="AP2332" s="87"/>
      <c r="AQ2332" s="87"/>
      <c r="AR2332" s="87"/>
      <c r="AS2332" s="87"/>
      <c r="AT2332" s="87"/>
      <c r="AU2332" s="87"/>
    </row>
    <row r="2333" spans="3:47" x14ac:dyDescent="0.2">
      <c r="C2333" s="10"/>
      <c r="D2333" s="10"/>
      <c r="AA2333" s="87"/>
      <c r="AB2333" s="87"/>
      <c r="AC2333" s="87"/>
      <c r="AD2333" s="87"/>
      <c r="AE2333" s="87"/>
      <c r="AF2333" s="113"/>
      <c r="AG2333" s="112"/>
      <c r="AN2333" s="87"/>
      <c r="AO2333" s="87"/>
      <c r="AP2333" s="87"/>
      <c r="AQ2333" s="87"/>
      <c r="AR2333" s="87"/>
      <c r="AS2333" s="87"/>
      <c r="AT2333" s="87"/>
      <c r="AU2333" s="87"/>
    </row>
    <row r="2334" spans="3:47" x14ac:dyDescent="0.2">
      <c r="C2334" s="10"/>
      <c r="D2334" s="10"/>
      <c r="AA2334" s="87"/>
      <c r="AB2334" s="87"/>
      <c r="AC2334" s="87"/>
      <c r="AD2334" s="87"/>
      <c r="AE2334" s="87"/>
      <c r="AF2334" s="113"/>
      <c r="AG2334" s="112"/>
      <c r="AN2334" s="87"/>
      <c r="AO2334" s="87"/>
      <c r="AP2334" s="87"/>
      <c r="AQ2334" s="87"/>
      <c r="AR2334" s="87"/>
      <c r="AS2334" s="87"/>
      <c r="AT2334" s="87"/>
      <c r="AU2334" s="87"/>
    </row>
    <row r="2335" spans="3:47" x14ac:dyDescent="0.2">
      <c r="C2335" s="10"/>
      <c r="D2335" s="10"/>
      <c r="AA2335" s="87"/>
      <c r="AB2335" s="87"/>
      <c r="AC2335" s="87"/>
      <c r="AD2335" s="87"/>
      <c r="AE2335" s="87"/>
      <c r="AF2335" s="113"/>
      <c r="AG2335" s="112"/>
      <c r="AN2335" s="87"/>
      <c r="AO2335" s="87"/>
      <c r="AP2335" s="87"/>
      <c r="AQ2335" s="87"/>
      <c r="AR2335" s="87"/>
      <c r="AS2335" s="87"/>
      <c r="AT2335" s="87"/>
      <c r="AU2335" s="87"/>
    </row>
    <row r="2336" spans="3:47" x14ac:dyDescent="0.2">
      <c r="C2336" s="10"/>
      <c r="D2336" s="10"/>
      <c r="AA2336" s="87"/>
      <c r="AB2336" s="87"/>
      <c r="AC2336" s="87"/>
      <c r="AD2336" s="87"/>
      <c r="AE2336" s="87"/>
      <c r="AF2336" s="113"/>
      <c r="AG2336" s="112"/>
      <c r="AN2336" s="87"/>
      <c r="AO2336" s="87"/>
      <c r="AP2336" s="87"/>
      <c r="AQ2336" s="87"/>
      <c r="AR2336" s="87"/>
      <c r="AS2336" s="87"/>
      <c r="AT2336" s="87"/>
      <c r="AU2336" s="87"/>
    </row>
    <row r="2337" spans="3:47" x14ac:dyDescent="0.2">
      <c r="C2337" s="10"/>
      <c r="D2337" s="10"/>
      <c r="AA2337" s="87"/>
      <c r="AB2337" s="87"/>
      <c r="AC2337" s="87"/>
      <c r="AD2337" s="87"/>
      <c r="AE2337" s="87"/>
      <c r="AF2337" s="113"/>
      <c r="AG2337" s="112"/>
      <c r="AN2337" s="87"/>
      <c r="AO2337" s="87"/>
      <c r="AP2337" s="87"/>
      <c r="AQ2337" s="87"/>
      <c r="AR2337" s="87"/>
      <c r="AS2337" s="87"/>
      <c r="AT2337" s="87"/>
      <c r="AU2337" s="87"/>
    </row>
    <row r="2338" spans="3:47" x14ac:dyDescent="0.2">
      <c r="C2338" s="10"/>
      <c r="D2338" s="10"/>
      <c r="AA2338" s="87"/>
      <c r="AB2338" s="87"/>
      <c r="AC2338" s="87"/>
      <c r="AD2338" s="87"/>
      <c r="AE2338" s="87"/>
      <c r="AF2338" s="113"/>
      <c r="AG2338" s="112"/>
      <c r="AN2338" s="87"/>
      <c r="AO2338" s="87"/>
      <c r="AP2338" s="87"/>
      <c r="AQ2338" s="87"/>
      <c r="AR2338" s="87"/>
      <c r="AS2338" s="87"/>
      <c r="AT2338" s="87"/>
      <c r="AU2338" s="87"/>
    </row>
    <row r="2339" spans="3:47" x14ac:dyDescent="0.2">
      <c r="C2339" s="10"/>
      <c r="D2339" s="10"/>
      <c r="AA2339" s="87"/>
      <c r="AB2339" s="87"/>
      <c r="AC2339" s="87"/>
      <c r="AD2339" s="87"/>
      <c r="AE2339" s="87"/>
      <c r="AF2339" s="113"/>
      <c r="AG2339" s="112"/>
      <c r="AN2339" s="87"/>
      <c r="AO2339" s="87"/>
      <c r="AP2339" s="87"/>
      <c r="AQ2339" s="87"/>
      <c r="AR2339" s="87"/>
      <c r="AS2339" s="87"/>
      <c r="AT2339" s="87"/>
      <c r="AU2339" s="87"/>
    </row>
    <row r="2340" spans="3:47" x14ac:dyDescent="0.2">
      <c r="C2340" s="10"/>
      <c r="D2340" s="10"/>
      <c r="AA2340" s="87"/>
      <c r="AB2340" s="87"/>
      <c r="AC2340" s="87"/>
      <c r="AD2340" s="87"/>
      <c r="AE2340" s="87"/>
      <c r="AF2340" s="113"/>
      <c r="AG2340" s="112"/>
      <c r="AN2340" s="87"/>
      <c r="AO2340" s="87"/>
      <c r="AP2340" s="87"/>
      <c r="AQ2340" s="87"/>
      <c r="AR2340" s="87"/>
      <c r="AS2340" s="87"/>
      <c r="AT2340" s="87"/>
      <c r="AU2340" s="87"/>
    </row>
    <row r="2341" spans="3:47" x14ac:dyDescent="0.2">
      <c r="C2341" s="10"/>
      <c r="D2341" s="10"/>
      <c r="AA2341" s="87"/>
      <c r="AB2341" s="87"/>
      <c r="AC2341" s="87"/>
      <c r="AD2341" s="87"/>
      <c r="AE2341" s="87"/>
      <c r="AF2341" s="113"/>
      <c r="AG2341" s="112"/>
      <c r="AN2341" s="87"/>
      <c r="AO2341" s="87"/>
      <c r="AP2341" s="87"/>
      <c r="AQ2341" s="87"/>
      <c r="AR2341" s="87"/>
      <c r="AS2341" s="87"/>
      <c r="AT2341" s="87"/>
      <c r="AU2341" s="87"/>
    </row>
    <row r="2342" spans="3:47" x14ac:dyDescent="0.2">
      <c r="C2342" s="10"/>
      <c r="D2342" s="10"/>
      <c r="AA2342" s="87"/>
      <c r="AB2342" s="87"/>
      <c r="AC2342" s="87"/>
      <c r="AD2342" s="87"/>
      <c r="AE2342" s="87"/>
      <c r="AF2342" s="113"/>
      <c r="AG2342" s="112"/>
      <c r="AN2342" s="87"/>
      <c r="AO2342" s="87"/>
      <c r="AP2342" s="87"/>
      <c r="AQ2342" s="87"/>
      <c r="AR2342" s="87"/>
      <c r="AS2342" s="87"/>
      <c r="AT2342" s="87"/>
      <c r="AU2342" s="87"/>
    </row>
    <row r="2343" spans="3:47" x14ac:dyDescent="0.2">
      <c r="C2343" s="10"/>
      <c r="D2343" s="10"/>
      <c r="AA2343" s="87"/>
      <c r="AB2343" s="87"/>
      <c r="AC2343" s="87"/>
      <c r="AD2343" s="87"/>
      <c r="AE2343" s="87"/>
      <c r="AF2343" s="113"/>
      <c r="AG2343" s="112"/>
      <c r="AN2343" s="87"/>
      <c r="AO2343" s="87"/>
      <c r="AP2343" s="87"/>
      <c r="AQ2343" s="87"/>
      <c r="AR2343" s="87"/>
      <c r="AS2343" s="87"/>
      <c r="AT2343" s="87"/>
      <c r="AU2343" s="87"/>
    </row>
    <row r="2344" spans="3:47" x14ac:dyDescent="0.2">
      <c r="C2344" s="10"/>
      <c r="D2344" s="10"/>
      <c r="AA2344" s="87"/>
      <c r="AB2344" s="87"/>
      <c r="AC2344" s="87"/>
      <c r="AD2344" s="87"/>
      <c r="AE2344" s="87"/>
      <c r="AF2344" s="113"/>
      <c r="AG2344" s="112"/>
      <c r="AN2344" s="87"/>
      <c r="AO2344" s="87"/>
      <c r="AP2344" s="87"/>
      <c r="AQ2344" s="87"/>
      <c r="AR2344" s="87"/>
      <c r="AS2344" s="87"/>
      <c r="AT2344" s="87"/>
      <c r="AU2344" s="87"/>
    </row>
    <row r="2345" spans="3:47" x14ac:dyDescent="0.2">
      <c r="C2345" s="10"/>
      <c r="D2345" s="10"/>
      <c r="AA2345" s="87"/>
      <c r="AB2345" s="87"/>
      <c r="AC2345" s="87"/>
      <c r="AD2345" s="87"/>
      <c r="AE2345" s="87"/>
      <c r="AF2345" s="113"/>
      <c r="AG2345" s="112"/>
      <c r="AN2345" s="87"/>
      <c r="AO2345" s="87"/>
      <c r="AP2345" s="87"/>
      <c r="AQ2345" s="87"/>
      <c r="AR2345" s="87"/>
      <c r="AS2345" s="87"/>
      <c r="AT2345" s="87"/>
      <c r="AU2345" s="87"/>
    </row>
    <row r="2346" spans="3:47" x14ac:dyDescent="0.2">
      <c r="C2346" s="10"/>
      <c r="D2346" s="10"/>
      <c r="AA2346" s="87"/>
      <c r="AB2346" s="87"/>
      <c r="AC2346" s="87"/>
      <c r="AD2346" s="87"/>
      <c r="AE2346" s="87"/>
      <c r="AF2346" s="113"/>
      <c r="AG2346" s="112"/>
      <c r="AN2346" s="87"/>
      <c r="AO2346" s="87"/>
      <c r="AP2346" s="87"/>
      <c r="AQ2346" s="87"/>
      <c r="AR2346" s="87"/>
      <c r="AS2346" s="87"/>
      <c r="AT2346" s="87"/>
      <c r="AU2346" s="87"/>
    </row>
    <row r="2347" spans="3:47" x14ac:dyDescent="0.2">
      <c r="C2347" s="10"/>
      <c r="D2347" s="10"/>
      <c r="AA2347" s="87"/>
      <c r="AB2347" s="87"/>
      <c r="AC2347" s="87"/>
      <c r="AD2347" s="87"/>
      <c r="AE2347" s="87"/>
      <c r="AF2347" s="113"/>
      <c r="AG2347" s="112"/>
      <c r="AN2347" s="87"/>
      <c r="AO2347" s="87"/>
      <c r="AP2347" s="87"/>
      <c r="AQ2347" s="87"/>
      <c r="AR2347" s="87"/>
      <c r="AS2347" s="87"/>
      <c r="AT2347" s="87"/>
      <c r="AU2347" s="87"/>
    </row>
    <row r="2348" spans="3:47" x14ac:dyDescent="0.2">
      <c r="C2348" s="10"/>
      <c r="D2348" s="10"/>
      <c r="AA2348" s="87"/>
      <c r="AB2348" s="87"/>
      <c r="AC2348" s="87"/>
      <c r="AD2348" s="87"/>
      <c r="AE2348" s="87"/>
      <c r="AF2348" s="113"/>
      <c r="AG2348" s="112"/>
      <c r="AN2348" s="87"/>
      <c r="AO2348" s="87"/>
      <c r="AP2348" s="87"/>
      <c r="AQ2348" s="87"/>
      <c r="AR2348" s="87"/>
      <c r="AS2348" s="87"/>
      <c r="AT2348" s="87"/>
      <c r="AU2348" s="87"/>
    </row>
    <row r="2349" spans="3:47" x14ac:dyDescent="0.2">
      <c r="C2349" s="10"/>
      <c r="D2349" s="10"/>
      <c r="AA2349" s="87"/>
      <c r="AB2349" s="87"/>
      <c r="AC2349" s="87"/>
      <c r="AD2349" s="87"/>
      <c r="AE2349" s="87"/>
      <c r="AF2349" s="113"/>
      <c r="AG2349" s="112"/>
      <c r="AN2349" s="87"/>
      <c r="AO2349" s="87"/>
      <c r="AP2349" s="87"/>
      <c r="AQ2349" s="87"/>
      <c r="AR2349" s="87"/>
      <c r="AS2349" s="87"/>
      <c r="AT2349" s="87"/>
      <c r="AU2349" s="87"/>
    </row>
    <row r="2350" spans="3:47" x14ac:dyDescent="0.2">
      <c r="C2350" s="10"/>
      <c r="D2350" s="10"/>
      <c r="AA2350" s="87"/>
      <c r="AB2350" s="87"/>
      <c r="AC2350" s="87"/>
      <c r="AD2350" s="87"/>
      <c r="AE2350" s="87"/>
      <c r="AF2350" s="113"/>
      <c r="AG2350" s="112"/>
      <c r="AN2350" s="87"/>
      <c r="AO2350" s="87"/>
      <c r="AP2350" s="87"/>
      <c r="AQ2350" s="87"/>
      <c r="AR2350" s="87"/>
      <c r="AS2350" s="87"/>
      <c r="AT2350" s="87"/>
      <c r="AU2350" s="87"/>
    </row>
    <row r="2351" spans="3:47" x14ac:dyDescent="0.2">
      <c r="C2351" s="10"/>
      <c r="D2351" s="10"/>
      <c r="AA2351" s="87"/>
      <c r="AB2351" s="87"/>
      <c r="AC2351" s="87"/>
      <c r="AD2351" s="87"/>
      <c r="AE2351" s="87"/>
      <c r="AF2351" s="113"/>
      <c r="AG2351" s="112"/>
      <c r="AN2351" s="87"/>
      <c r="AO2351" s="87"/>
      <c r="AP2351" s="87"/>
      <c r="AQ2351" s="87"/>
      <c r="AR2351" s="87"/>
      <c r="AS2351" s="87"/>
      <c r="AT2351" s="87"/>
      <c r="AU2351" s="87"/>
    </row>
    <row r="2352" spans="3:47" x14ac:dyDescent="0.2">
      <c r="C2352" s="10"/>
      <c r="D2352" s="10"/>
      <c r="AA2352" s="87"/>
      <c r="AB2352" s="87"/>
      <c r="AC2352" s="87"/>
      <c r="AD2352" s="87"/>
      <c r="AE2352" s="87"/>
      <c r="AF2352" s="113"/>
      <c r="AG2352" s="112"/>
      <c r="AN2352" s="87"/>
      <c r="AO2352" s="87"/>
      <c r="AP2352" s="87"/>
      <c r="AQ2352" s="87"/>
      <c r="AR2352" s="87"/>
      <c r="AS2352" s="87"/>
      <c r="AT2352" s="87"/>
      <c r="AU2352" s="87"/>
    </row>
    <row r="2353" spans="3:47" x14ac:dyDescent="0.2">
      <c r="C2353" s="10"/>
      <c r="D2353" s="10"/>
      <c r="AA2353" s="87"/>
      <c r="AB2353" s="87"/>
      <c r="AC2353" s="87"/>
      <c r="AD2353" s="87"/>
      <c r="AE2353" s="87"/>
      <c r="AF2353" s="113"/>
      <c r="AG2353" s="112"/>
      <c r="AN2353" s="87"/>
      <c r="AO2353" s="87"/>
      <c r="AP2353" s="87"/>
      <c r="AQ2353" s="87"/>
      <c r="AR2353" s="87"/>
      <c r="AS2353" s="87"/>
      <c r="AT2353" s="87"/>
      <c r="AU2353" s="87"/>
    </row>
    <row r="2354" spans="3:47" x14ac:dyDescent="0.2">
      <c r="C2354" s="10"/>
      <c r="D2354" s="10"/>
      <c r="AA2354" s="87"/>
      <c r="AB2354" s="87"/>
      <c r="AC2354" s="87"/>
      <c r="AD2354" s="87"/>
      <c r="AE2354" s="87"/>
      <c r="AF2354" s="113"/>
      <c r="AG2354" s="112"/>
      <c r="AN2354" s="87"/>
      <c r="AO2354" s="87"/>
      <c r="AP2354" s="87"/>
      <c r="AQ2354" s="87"/>
      <c r="AR2354" s="87"/>
      <c r="AS2354" s="87"/>
      <c r="AT2354" s="87"/>
      <c r="AU2354" s="87"/>
    </row>
    <row r="2355" spans="3:47" x14ac:dyDescent="0.2">
      <c r="C2355" s="10"/>
      <c r="D2355" s="10"/>
      <c r="AA2355" s="87"/>
      <c r="AB2355" s="87"/>
      <c r="AC2355" s="87"/>
      <c r="AD2355" s="87"/>
      <c r="AE2355" s="87"/>
      <c r="AF2355" s="113"/>
      <c r="AG2355" s="112"/>
      <c r="AN2355" s="87"/>
      <c r="AO2355" s="87"/>
      <c r="AP2355" s="87"/>
      <c r="AQ2355" s="87"/>
      <c r="AR2355" s="87"/>
      <c r="AS2355" s="87"/>
      <c r="AT2355" s="87"/>
      <c r="AU2355" s="87"/>
    </row>
    <row r="2356" spans="3:47" x14ac:dyDescent="0.2">
      <c r="C2356" s="10"/>
      <c r="D2356" s="10"/>
      <c r="AA2356" s="87"/>
      <c r="AB2356" s="87"/>
      <c r="AC2356" s="87"/>
      <c r="AD2356" s="87"/>
      <c r="AE2356" s="87"/>
      <c r="AF2356" s="113"/>
      <c r="AG2356" s="112"/>
      <c r="AN2356" s="87"/>
      <c r="AO2356" s="87"/>
      <c r="AP2356" s="87"/>
      <c r="AQ2356" s="87"/>
      <c r="AR2356" s="87"/>
      <c r="AS2356" s="87"/>
      <c r="AT2356" s="87"/>
      <c r="AU2356" s="87"/>
    </row>
    <row r="2357" spans="3:47" x14ac:dyDescent="0.2">
      <c r="C2357" s="10"/>
      <c r="D2357" s="10"/>
      <c r="AA2357" s="87"/>
      <c r="AB2357" s="87"/>
      <c r="AC2357" s="87"/>
      <c r="AD2357" s="87"/>
      <c r="AE2357" s="87"/>
      <c r="AF2357" s="113"/>
      <c r="AG2357" s="112"/>
      <c r="AN2357" s="87"/>
      <c r="AO2357" s="87"/>
      <c r="AP2357" s="87"/>
      <c r="AQ2357" s="87"/>
      <c r="AR2357" s="87"/>
      <c r="AS2357" s="87"/>
      <c r="AT2357" s="87"/>
      <c r="AU2357" s="87"/>
    </row>
    <row r="2358" spans="3:47" x14ac:dyDescent="0.2">
      <c r="C2358" s="10"/>
      <c r="D2358" s="10"/>
      <c r="AA2358" s="87"/>
      <c r="AB2358" s="87"/>
      <c r="AC2358" s="87"/>
      <c r="AD2358" s="87"/>
      <c r="AE2358" s="87"/>
      <c r="AF2358" s="113"/>
      <c r="AG2358" s="112"/>
      <c r="AN2358" s="87"/>
      <c r="AO2358" s="87"/>
      <c r="AP2358" s="87"/>
      <c r="AQ2358" s="87"/>
      <c r="AR2358" s="87"/>
      <c r="AS2358" s="87"/>
      <c r="AT2358" s="87"/>
      <c r="AU2358" s="87"/>
    </row>
    <row r="2359" spans="3:47" x14ac:dyDescent="0.2">
      <c r="C2359" s="10"/>
      <c r="D2359" s="10"/>
      <c r="AA2359" s="87"/>
      <c r="AB2359" s="87"/>
      <c r="AC2359" s="87"/>
      <c r="AD2359" s="87"/>
      <c r="AE2359" s="87"/>
      <c r="AF2359" s="113"/>
      <c r="AG2359" s="112"/>
      <c r="AN2359" s="87"/>
      <c r="AO2359" s="87"/>
      <c r="AP2359" s="87"/>
      <c r="AQ2359" s="87"/>
      <c r="AR2359" s="87"/>
      <c r="AS2359" s="87"/>
      <c r="AT2359" s="87"/>
      <c r="AU2359" s="87"/>
    </row>
    <row r="2360" spans="3:47" x14ac:dyDescent="0.2">
      <c r="C2360" s="10"/>
      <c r="D2360" s="10"/>
      <c r="AA2360" s="87"/>
      <c r="AB2360" s="87"/>
      <c r="AC2360" s="87"/>
      <c r="AD2360" s="87"/>
      <c r="AE2360" s="87"/>
      <c r="AF2360" s="113"/>
      <c r="AG2360" s="112"/>
      <c r="AN2360" s="87"/>
      <c r="AO2360" s="87"/>
      <c r="AP2360" s="87"/>
      <c r="AQ2360" s="87"/>
      <c r="AR2360" s="87"/>
      <c r="AS2360" s="87"/>
      <c r="AT2360" s="87"/>
      <c r="AU2360" s="87"/>
    </row>
    <row r="2361" spans="3:47" x14ac:dyDescent="0.2">
      <c r="C2361" s="10"/>
      <c r="D2361" s="10"/>
      <c r="AA2361" s="87"/>
      <c r="AB2361" s="87"/>
      <c r="AC2361" s="87"/>
      <c r="AD2361" s="87"/>
      <c r="AE2361" s="87"/>
      <c r="AF2361" s="113"/>
      <c r="AG2361" s="112"/>
      <c r="AN2361" s="87"/>
      <c r="AO2361" s="87"/>
      <c r="AP2361" s="87"/>
      <c r="AQ2361" s="87"/>
      <c r="AR2361" s="87"/>
      <c r="AS2361" s="87"/>
      <c r="AT2361" s="87"/>
      <c r="AU2361" s="87"/>
    </row>
    <row r="2362" spans="3:47" x14ac:dyDescent="0.2">
      <c r="C2362" s="10"/>
      <c r="D2362" s="10"/>
      <c r="AA2362" s="87"/>
      <c r="AB2362" s="87"/>
      <c r="AC2362" s="87"/>
      <c r="AD2362" s="87"/>
      <c r="AE2362" s="87"/>
      <c r="AF2362" s="113"/>
      <c r="AG2362" s="112"/>
      <c r="AN2362" s="87"/>
      <c r="AO2362" s="87"/>
      <c r="AP2362" s="87"/>
      <c r="AQ2362" s="87"/>
      <c r="AR2362" s="87"/>
      <c r="AS2362" s="87"/>
      <c r="AT2362" s="87"/>
      <c r="AU2362" s="87"/>
    </row>
    <row r="2363" spans="3:47" x14ac:dyDescent="0.2">
      <c r="C2363" s="10"/>
      <c r="D2363" s="10"/>
      <c r="AA2363" s="87"/>
      <c r="AB2363" s="87"/>
      <c r="AC2363" s="87"/>
      <c r="AD2363" s="87"/>
      <c r="AE2363" s="87"/>
      <c r="AF2363" s="113"/>
      <c r="AG2363" s="112"/>
      <c r="AN2363" s="87"/>
      <c r="AO2363" s="87"/>
      <c r="AP2363" s="87"/>
      <c r="AQ2363" s="87"/>
      <c r="AR2363" s="87"/>
      <c r="AS2363" s="87"/>
      <c r="AT2363" s="87"/>
      <c r="AU2363" s="87"/>
    </row>
    <row r="2364" spans="3:47" x14ac:dyDescent="0.2">
      <c r="C2364" s="10"/>
      <c r="D2364" s="10"/>
      <c r="AA2364" s="87"/>
      <c r="AB2364" s="87"/>
      <c r="AC2364" s="87"/>
      <c r="AD2364" s="87"/>
      <c r="AE2364" s="87"/>
      <c r="AF2364" s="113"/>
      <c r="AG2364" s="112"/>
      <c r="AN2364" s="87"/>
      <c r="AO2364" s="87"/>
      <c r="AP2364" s="87"/>
      <c r="AQ2364" s="87"/>
      <c r="AR2364" s="87"/>
      <c r="AS2364" s="87"/>
      <c r="AT2364" s="87"/>
      <c r="AU2364" s="87"/>
    </row>
    <row r="2365" spans="3:47" x14ac:dyDescent="0.2">
      <c r="C2365" s="10"/>
      <c r="D2365" s="10"/>
      <c r="AA2365" s="87"/>
      <c r="AB2365" s="87"/>
      <c r="AC2365" s="87"/>
      <c r="AD2365" s="87"/>
      <c r="AE2365" s="87"/>
      <c r="AF2365" s="113"/>
      <c r="AG2365" s="112"/>
      <c r="AN2365" s="87"/>
      <c r="AO2365" s="87"/>
      <c r="AP2365" s="87"/>
      <c r="AQ2365" s="87"/>
      <c r="AR2365" s="87"/>
      <c r="AS2365" s="87"/>
      <c r="AT2365" s="87"/>
      <c r="AU2365" s="87"/>
    </row>
    <row r="2366" spans="3:47" x14ac:dyDescent="0.2">
      <c r="C2366" s="10"/>
      <c r="D2366" s="10"/>
      <c r="AA2366" s="87"/>
      <c r="AB2366" s="87"/>
      <c r="AC2366" s="87"/>
      <c r="AD2366" s="87"/>
      <c r="AE2366" s="87"/>
      <c r="AF2366" s="113"/>
      <c r="AG2366" s="112"/>
      <c r="AN2366" s="87"/>
      <c r="AO2366" s="87"/>
      <c r="AP2366" s="87"/>
      <c r="AQ2366" s="87"/>
      <c r="AR2366" s="87"/>
      <c r="AS2366" s="87"/>
      <c r="AT2366" s="87"/>
      <c r="AU2366" s="87"/>
    </row>
    <row r="2367" spans="3:47" x14ac:dyDescent="0.2">
      <c r="C2367" s="10"/>
      <c r="D2367" s="10"/>
      <c r="AA2367" s="87"/>
      <c r="AB2367" s="87"/>
      <c r="AC2367" s="87"/>
      <c r="AD2367" s="87"/>
      <c r="AE2367" s="87"/>
      <c r="AF2367" s="113"/>
      <c r="AG2367" s="112"/>
      <c r="AN2367" s="87"/>
      <c r="AO2367" s="87"/>
      <c r="AP2367" s="87"/>
      <c r="AQ2367" s="87"/>
      <c r="AR2367" s="87"/>
      <c r="AS2367" s="87"/>
      <c r="AT2367" s="87"/>
      <c r="AU2367" s="87"/>
    </row>
    <row r="2368" spans="3:47" x14ac:dyDescent="0.2">
      <c r="C2368" s="10"/>
      <c r="D2368" s="10"/>
      <c r="AA2368" s="87"/>
      <c r="AB2368" s="87"/>
      <c r="AC2368" s="87"/>
      <c r="AD2368" s="87"/>
      <c r="AE2368" s="87"/>
      <c r="AF2368" s="113"/>
      <c r="AG2368" s="112"/>
      <c r="AN2368" s="87"/>
      <c r="AO2368" s="87"/>
      <c r="AP2368" s="87"/>
      <c r="AQ2368" s="87"/>
      <c r="AR2368" s="87"/>
      <c r="AS2368" s="87"/>
      <c r="AT2368" s="87"/>
      <c r="AU2368" s="87"/>
    </row>
    <row r="2369" spans="3:47" x14ac:dyDescent="0.2">
      <c r="C2369" s="10"/>
      <c r="D2369" s="10"/>
      <c r="AA2369" s="87"/>
      <c r="AB2369" s="87"/>
      <c r="AC2369" s="87"/>
      <c r="AD2369" s="87"/>
      <c r="AE2369" s="87"/>
      <c r="AF2369" s="113"/>
      <c r="AG2369" s="112"/>
      <c r="AN2369" s="87"/>
      <c r="AO2369" s="87"/>
      <c r="AP2369" s="87"/>
      <c r="AQ2369" s="87"/>
      <c r="AR2369" s="87"/>
      <c r="AS2369" s="87"/>
      <c r="AT2369" s="87"/>
      <c r="AU2369" s="87"/>
    </row>
    <row r="2370" spans="3:47" x14ac:dyDescent="0.2">
      <c r="C2370" s="10"/>
      <c r="D2370" s="10"/>
      <c r="AA2370" s="87"/>
      <c r="AB2370" s="87"/>
      <c r="AC2370" s="87"/>
      <c r="AD2370" s="87"/>
      <c r="AE2370" s="87"/>
      <c r="AF2370" s="113"/>
      <c r="AG2370" s="112"/>
      <c r="AN2370" s="87"/>
      <c r="AO2370" s="87"/>
      <c r="AP2370" s="87"/>
      <c r="AQ2370" s="87"/>
      <c r="AR2370" s="87"/>
      <c r="AS2370" s="87"/>
      <c r="AT2370" s="87"/>
      <c r="AU2370" s="87"/>
    </row>
    <row r="2371" spans="3:47" x14ac:dyDescent="0.2">
      <c r="C2371" s="10"/>
      <c r="D2371" s="10"/>
      <c r="AA2371" s="87"/>
      <c r="AB2371" s="87"/>
      <c r="AC2371" s="87"/>
      <c r="AD2371" s="87"/>
      <c r="AE2371" s="87"/>
      <c r="AF2371" s="113"/>
      <c r="AG2371" s="112"/>
      <c r="AN2371" s="87"/>
      <c r="AO2371" s="87"/>
      <c r="AP2371" s="87"/>
      <c r="AQ2371" s="87"/>
      <c r="AR2371" s="87"/>
      <c r="AS2371" s="87"/>
      <c r="AT2371" s="87"/>
      <c r="AU2371" s="87"/>
    </row>
    <row r="2372" spans="3:47" x14ac:dyDescent="0.2">
      <c r="C2372" s="10"/>
      <c r="D2372" s="10"/>
      <c r="AA2372" s="87"/>
      <c r="AB2372" s="87"/>
      <c r="AC2372" s="87"/>
      <c r="AD2372" s="87"/>
      <c r="AE2372" s="87"/>
      <c r="AF2372" s="113"/>
      <c r="AG2372" s="112"/>
      <c r="AN2372" s="87"/>
      <c r="AO2372" s="87"/>
      <c r="AP2372" s="87"/>
      <c r="AQ2372" s="87"/>
      <c r="AR2372" s="87"/>
      <c r="AS2372" s="87"/>
      <c r="AT2372" s="87"/>
      <c r="AU2372" s="87"/>
    </row>
    <row r="2373" spans="3:47" x14ac:dyDescent="0.2">
      <c r="C2373" s="10"/>
      <c r="D2373" s="10"/>
      <c r="AA2373" s="87"/>
      <c r="AB2373" s="87"/>
      <c r="AC2373" s="87"/>
      <c r="AD2373" s="87"/>
      <c r="AE2373" s="87"/>
      <c r="AF2373" s="113"/>
      <c r="AG2373" s="112"/>
      <c r="AN2373" s="87"/>
      <c r="AO2373" s="87"/>
      <c r="AP2373" s="87"/>
      <c r="AQ2373" s="87"/>
      <c r="AR2373" s="87"/>
      <c r="AS2373" s="87"/>
      <c r="AT2373" s="87"/>
      <c r="AU2373" s="87"/>
    </row>
    <row r="2374" spans="3:47" x14ac:dyDescent="0.2">
      <c r="C2374" s="10"/>
      <c r="D2374" s="10"/>
      <c r="AA2374" s="87"/>
      <c r="AB2374" s="87"/>
      <c r="AC2374" s="87"/>
      <c r="AD2374" s="87"/>
      <c r="AE2374" s="87"/>
      <c r="AF2374" s="113"/>
      <c r="AG2374" s="112"/>
      <c r="AN2374" s="87"/>
      <c r="AO2374" s="87"/>
      <c r="AP2374" s="87"/>
      <c r="AQ2374" s="87"/>
      <c r="AR2374" s="87"/>
      <c r="AS2374" s="87"/>
      <c r="AT2374" s="87"/>
      <c r="AU2374" s="87"/>
    </row>
    <row r="2375" spans="3:47" x14ac:dyDescent="0.2">
      <c r="C2375" s="10"/>
      <c r="D2375" s="10"/>
      <c r="AA2375" s="87"/>
      <c r="AB2375" s="87"/>
      <c r="AC2375" s="87"/>
      <c r="AD2375" s="87"/>
      <c r="AE2375" s="87"/>
      <c r="AF2375" s="113"/>
      <c r="AG2375" s="112"/>
      <c r="AN2375" s="87"/>
      <c r="AO2375" s="87"/>
      <c r="AP2375" s="87"/>
      <c r="AQ2375" s="87"/>
      <c r="AR2375" s="87"/>
      <c r="AS2375" s="87"/>
      <c r="AT2375" s="87"/>
      <c r="AU2375" s="87"/>
    </row>
    <row r="2376" spans="3:47" x14ac:dyDescent="0.2">
      <c r="C2376" s="10"/>
      <c r="D2376" s="10"/>
      <c r="AA2376" s="87"/>
      <c r="AB2376" s="87"/>
      <c r="AC2376" s="87"/>
      <c r="AD2376" s="87"/>
      <c r="AE2376" s="87"/>
      <c r="AF2376" s="113"/>
      <c r="AG2376" s="112"/>
      <c r="AN2376" s="87"/>
      <c r="AO2376" s="87"/>
      <c r="AP2376" s="87"/>
      <c r="AQ2376" s="87"/>
      <c r="AR2376" s="87"/>
      <c r="AS2376" s="87"/>
      <c r="AT2376" s="87"/>
      <c r="AU2376" s="87"/>
    </row>
    <row r="2377" spans="3:47" x14ac:dyDescent="0.2">
      <c r="C2377" s="10"/>
      <c r="D2377" s="10"/>
      <c r="AA2377" s="87"/>
      <c r="AB2377" s="87"/>
      <c r="AC2377" s="87"/>
      <c r="AD2377" s="87"/>
      <c r="AE2377" s="87"/>
      <c r="AF2377" s="113"/>
      <c r="AG2377" s="112"/>
      <c r="AN2377" s="87"/>
      <c r="AO2377" s="87"/>
      <c r="AP2377" s="87"/>
      <c r="AQ2377" s="87"/>
      <c r="AR2377" s="87"/>
      <c r="AS2377" s="87"/>
      <c r="AT2377" s="87"/>
      <c r="AU2377" s="87"/>
    </row>
    <row r="2378" spans="3:47" x14ac:dyDescent="0.2">
      <c r="C2378" s="10"/>
      <c r="D2378" s="10"/>
      <c r="AA2378" s="87"/>
      <c r="AB2378" s="87"/>
      <c r="AC2378" s="87"/>
      <c r="AD2378" s="87"/>
      <c r="AE2378" s="87"/>
      <c r="AF2378" s="113"/>
      <c r="AG2378" s="112"/>
      <c r="AN2378" s="87"/>
      <c r="AO2378" s="87"/>
      <c r="AP2378" s="87"/>
      <c r="AQ2378" s="87"/>
      <c r="AR2378" s="87"/>
      <c r="AS2378" s="87"/>
      <c r="AT2378" s="87"/>
      <c r="AU2378" s="87"/>
    </row>
    <row r="2379" spans="3:47" x14ac:dyDescent="0.2">
      <c r="C2379" s="10"/>
      <c r="D2379" s="10"/>
      <c r="AA2379" s="87"/>
      <c r="AB2379" s="87"/>
      <c r="AC2379" s="87"/>
      <c r="AD2379" s="87"/>
      <c r="AE2379" s="87"/>
      <c r="AF2379" s="113"/>
      <c r="AG2379" s="112"/>
      <c r="AN2379" s="87"/>
      <c r="AO2379" s="87"/>
      <c r="AP2379" s="87"/>
      <c r="AQ2379" s="87"/>
      <c r="AR2379" s="87"/>
      <c r="AS2379" s="87"/>
      <c r="AT2379" s="87"/>
      <c r="AU2379" s="87"/>
    </row>
    <row r="2380" spans="3:47" x14ac:dyDescent="0.2">
      <c r="C2380" s="10"/>
      <c r="D2380" s="10"/>
      <c r="AA2380" s="87"/>
      <c r="AB2380" s="87"/>
      <c r="AC2380" s="87"/>
      <c r="AD2380" s="87"/>
      <c r="AE2380" s="87"/>
      <c r="AF2380" s="113"/>
      <c r="AG2380" s="112"/>
      <c r="AN2380" s="87"/>
      <c r="AO2380" s="87"/>
      <c r="AP2380" s="87"/>
      <c r="AQ2380" s="87"/>
      <c r="AR2380" s="87"/>
      <c r="AS2380" s="87"/>
      <c r="AT2380" s="87"/>
      <c r="AU2380" s="87"/>
    </row>
    <row r="2381" spans="3:47" x14ac:dyDescent="0.2">
      <c r="C2381" s="10"/>
      <c r="D2381" s="10"/>
      <c r="AA2381" s="87"/>
      <c r="AB2381" s="87"/>
      <c r="AC2381" s="87"/>
      <c r="AD2381" s="87"/>
      <c r="AE2381" s="87"/>
      <c r="AF2381" s="113"/>
      <c r="AG2381" s="112"/>
      <c r="AN2381" s="87"/>
      <c r="AO2381" s="87"/>
      <c r="AP2381" s="87"/>
      <c r="AQ2381" s="87"/>
      <c r="AR2381" s="87"/>
      <c r="AS2381" s="87"/>
      <c r="AT2381" s="87"/>
      <c r="AU2381" s="87"/>
    </row>
    <row r="2382" spans="3:47" x14ac:dyDescent="0.2">
      <c r="C2382" s="10"/>
      <c r="D2382" s="10"/>
      <c r="AA2382" s="87"/>
      <c r="AB2382" s="87"/>
      <c r="AC2382" s="87"/>
      <c r="AD2382" s="87"/>
      <c r="AE2382" s="87"/>
      <c r="AF2382" s="113"/>
      <c r="AG2382" s="112"/>
      <c r="AN2382" s="87"/>
      <c r="AO2382" s="87"/>
      <c r="AP2382" s="87"/>
      <c r="AQ2382" s="87"/>
      <c r="AR2382" s="87"/>
      <c r="AS2382" s="87"/>
      <c r="AT2382" s="87"/>
      <c r="AU2382" s="87"/>
    </row>
    <row r="2383" spans="3:47" x14ac:dyDescent="0.2">
      <c r="C2383" s="10"/>
      <c r="D2383" s="10"/>
      <c r="AA2383" s="87"/>
      <c r="AB2383" s="87"/>
      <c r="AC2383" s="87"/>
      <c r="AD2383" s="87"/>
      <c r="AE2383" s="87"/>
      <c r="AF2383" s="113"/>
      <c r="AG2383" s="112"/>
      <c r="AN2383" s="87"/>
      <c r="AO2383" s="87"/>
      <c r="AP2383" s="87"/>
      <c r="AQ2383" s="87"/>
      <c r="AR2383" s="87"/>
      <c r="AS2383" s="87"/>
      <c r="AT2383" s="87"/>
      <c r="AU2383" s="87"/>
    </row>
    <row r="2384" spans="3:47" x14ac:dyDescent="0.2">
      <c r="C2384" s="10"/>
      <c r="D2384" s="10"/>
      <c r="AA2384" s="87"/>
      <c r="AB2384" s="87"/>
      <c r="AC2384" s="87"/>
      <c r="AD2384" s="87"/>
      <c r="AE2384" s="87"/>
      <c r="AF2384" s="113"/>
      <c r="AG2384" s="112"/>
      <c r="AN2384" s="87"/>
      <c r="AO2384" s="87"/>
      <c r="AP2384" s="87"/>
      <c r="AQ2384" s="87"/>
      <c r="AR2384" s="87"/>
      <c r="AS2384" s="87"/>
      <c r="AT2384" s="87"/>
      <c r="AU2384" s="87"/>
    </row>
    <row r="2385" spans="3:47" x14ac:dyDescent="0.2">
      <c r="C2385" s="10"/>
      <c r="D2385" s="10"/>
      <c r="AA2385" s="87"/>
      <c r="AB2385" s="87"/>
      <c r="AC2385" s="87"/>
      <c r="AD2385" s="87"/>
      <c r="AE2385" s="87"/>
      <c r="AF2385" s="113"/>
      <c r="AG2385" s="112"/>
      <c r="AN2385" s="87"/>
      <c r="AO2385" s="87"/>
      <c r="AP2385" s="87"/>
      <c r="AQ2385" s="87"/>
      <c r="AR2385" s="87"/>
      <c r="AS2385" s="87"/>
      <c r="AT2385" s="87"/>
      <c r="AU2385" s="87"/>
    </row>
    <row r="2386" spans="3:47" x14ac:dyDescent="0.2">
      <c r="C2386" s="10"/>
      <c r="D2386" s="10"/>
      <c r="AA2386" s="87"/>
      <c r="AB2386" s="87"/>
      <c r="AC2386" s="87"/>
      <c r="AD2386" s="87"/>
      <c r="AE2386" s="87"/>
      <c r="AF2386" s="113"/>
      <c r="AG2386" s="112"/>
      <c r="AN2386" s="87"/>
      <c r="AO2386" s="87"/>
      <c r="AP2386" s="87"/>
      <c r="AQ2386" s="87"/>
      <c r="AR2386" s="87"/>
      <c r="AS2386" s="87"/>
      <c r="AT2386" s="87"/>
      <c r="AU2386" s="87"/>
    </row>
    <row r="2387" spans="3:47" x14ac:dyDescent="0.2">
      <c r="C2387" s="10"/>
      <c r="D2387" s="10"/>
      <c r="AA2387" s="87"/>
      <c r="AB2387" s="87"/>
      <c r="AC2387" s="87"/>
      <c r="AD2387" s="87"/>
      <c r="AE2387" s="87"/>
      <c r="AF2387" s="113"/>
      <c r="AG2387" s="112"/>
      <c r="AN2387" s="87"/>
      <c r="AO2387" s="87"/>
      <c r="AP2387" s="87"/>
      <c r="AQ2387" s="87"/>
      <c r="AR2387" s="87"/>
      <c r="AS2387" s="87"/>
      <c r="AT2387" s="87"/>
      <c r="AU2387" s="87"/>
    </row>
    <row r="2388" spans="3:47" x14ac:dyDescent="0.2">
      <c r="C2388" s="10"/>
      <c r="D2388" s="10"/>
      <c r="AA2388" s="87"/>
      <c r="AB2388" s="87"/>
      <c r="AC2388" s="87"/>
      <c r="AD2388" s="87"/>
      <c r="AE2388" s="87"/>
      <c r="AF2388" s="113"/>
      <c r="AG2388" s="112"/>
      <c r="AN2388" s="87"/>
      <c r="AO2388" s="87"/>
      <c r="AP2388" s="87"/>
      <c r="AQ2388" s="87"/>
      <c r="AR2388" s="87"/>
      <c r="AS2388" s="87"/>
      <c r="AT2388" s="87"/>
      <c r="AU2388" s="87"/>
    </row>
    <row r="2389" spans="3:47" x14ac:dyDescent="0.2">
      <c r="C2389" s="10"/>
      <c r="D2389" s="10"/>
      <c r="AA2389" s="87"/>
      <c r="AB2389" s="87"/>
      <c r="AC2389" s="87"/>
      <c r="AD2389" s="87"/>
      <c r="AE2389" s="87"/>
      <c r="AF2389" s="113"/>
      <c r="AG2389" s="112"/>
      <c r="AN2389" s="87"/>
      <c r="AO2389" s="87"/>
      <c r="AP2389" s="87"/>
      <c r="AQ2389" s="87"/>
      <c r="AR2389" s="87"/>
      <c r="AS2389" s="87"/>
      <c r="AT2389" s="87"/>
      <c r="AU2389" s="87"/>
    </row>
    <row r="2390" spans="3:47" x14ac:dyDescent="0.2">
      <c r="C2390" s="10"/>
      <c r="D2390" s="10"/>
      <c r="AA2390" s="87"/>
      <c r="AB2390" s="87"/>
      <c r="AC2390" s="87"/>
      <c r="AD2390" s="87"/>
      <c r="AE2390" s="87"/>
      <c r="AF2390" s="113"/>
      <c r="AG2390" s="112"/>
      <c r="AN2390" s="87"/>
      <c r="AO2390" s="87"/>
      <c r="AP2390" s="87"/>
      <c r="AQ2390" s="87"/>
      <c r="AR2390" s="87"/>
      <c r="AS2390" s="87"/>
      <c r="AT2390" s="87"/>
      <c r="AU2390" s="87"/>
    </row>
    <row r="2391" spans="3:47" x14ac:dyDescent="0.2">
      <c r="C2391" s="10"/>
      <c r="D2391" s="10"/>
      <c r="AA2391" s="87"/>
      <c r="AB2391" s="87"/>
      <c r="AC2391" s="87"/>
      <c r="AD2391" s="87"/>
      <c r="AE2391" s="87"/>
      <c r="AF2391" s="113"/>
      <c r="AG2391" s="112"/>
      <c r="AN2391" s="87"/>
      <c r="AO2391" s="87"/>
      <c r="AP2391" s="87"/>
      <c r="AQ2391" s="87"/>
      <c r="AR2391" s="87"/>
      <c r="AS2391" s="87"/>
      <c r="AT2391" s="87"/>
      <c r="AU2391" s="87"/>
    </row>
    <row r="2392" spans="3:47" x14ac:dyDescent="0.2">
      <c r="C2392" s="10"/>
      <c r="D2392" s="10"/>
      <c r="AA2392" s="87"/>
      <c r="AB2392" s="87"/>
      <c r="AC2392" s="87"/>
      <c r="AD2392" s="87"/>
      <c r="AE2392" s="87"/>
      <c r="AF2392" s="113"/>
      <c r="AG2392" s="112"/>
      <c r="AN2392" s="87"/>
      <c r="AO2392" s="87"/>
      <c r="AP2392" s="87"/>
      <c r="AQ2392" s="87"/>
      <c r="AR2392" s="87"/>
      <c r="AS2392" s="87"/>
      <c r="AT2392" s="87"/>
      <c r="AU2392" s="87"/>
    </row>
    <row r="2393" spans="3:47" x14ac:dyDescent="0.2">
      <c r="C2393" s="10"/>
      <c r="D2393" s="10"/>
      <c r="AA2393" s="87"/>
      <c r="AB2393" s="87"/>
      <c r="AC2393" s="87"/>
      <c r="AD2393" s="87"/>
      <c r="AE2393" s="87"/>
      <c r="AF2393" s="113"/>
      <c r="AG2393" s="112"/>
      <c r="AN2393" s="87"/>
      <c r="AO2393" s="87"/>
      <c r="AP2393" s="87"/>
      <c r="AQ2393" s="87"/>
      <c r="AR2393" s="87"/>
      <c r="AS2393" s="87"/>
      <c r="AT2393" s="87"/>
      <c r="AU2393" s="87"/>
    </row>
    <row r="2394" spans="3:47" x14ac:dyDescent="0.2">
      <c r="C2394" s="10"/>
      <c r="D2394" s="10"/>
      <c r="AA2394" s="87"/>
      <c r="AB2394" s="87"/>
      <c r="AC2394" s="87"/>
      <c r="AD2394" s="87"/>
      <c r="AE2394" s="87"/>
      <c r="AF2394" s="113"/>
      <c r="AG2394" s="112"/>
      <c r="AN2394" s="87"/>
      <c r="AO2394" s="87"/>
      <c r="AP2394" s="87"/>
      <c r="AQ2394" s="87"/>
      <c r="AR2394" s="87"/>
      <c r="AS2394" s="87"/>
      <c r="AT2394" s="87"/>
      <c r="AU2394" s="87"/>
    </row>
    <row r="2395" spans="3:47" x14ac:dyDescent="0.2">
      <c r="C2395" s="10"/>
      <c r="D2395" s="10"/>
      <c r="AA2395" s="87"/>
      <c r="AB2395" s="87"/>
      <c r="AC2395" s="87"/>
      <c r="AD2395" s="87"/>
      <c r="AE2395" s="87"/>
      <c r="AF2395" s="113"/>
      <c r="AG2395" s="112"/>
      <c r="AN2395" s="87"/>
      <c r="AO2395" s="87"/>
      <c r="AP2395" s="87"/>
      <c r="AQ2395" s="87"/>
      <c r="AR2395" s="87"/>
      <c r="AS2395" s="87"/>
      <c r="AT2395" s="87"/>
      <c r="AU2395" s="87"/>
    </row>
    <row r="2396" spans="3:47" x14ac:dyDescent="0.2">
      <c r="C2396" s="10"/>
      <c r="D2396" s="10"/>
      <c r="AA2396" s="87"/>
      <c r="AB2396" s="87"/>
      <c r="AC2396" s="87"/>
      <c r="AD2396" s="87"/>
      <c r="AE2396" s="87"/>
      <c r="AF2396" s="113"/>
      <c r="AG2396" s="112"/>
      <c r="AN2396" s="87"/>
      <c r="AO2396" s="87"/>
      <c r="AP2396" s="87"/>
      <c r="AQ2396" s="87"/>
      <c r="AR2396" s="87"/>
      <c r="AS2396" s="87"/>
      <c r="AT2396" s="87"/>
      <c r="AU2396" s="87"/>
    </row>
    <row r="2397" spans="3:47" x14ac:dyDescent="0.2">
      <c r="C2397" s="10"/>
      <c r="D2397" s="10"/>
      <c r="AA2397" s="87"/>
      <c r="AB2397" s="87"/>
      <c r="AC2397" s="87"/>
      <c r="AD2397" s="87"/>
      <c r="AE2397" s="87"/>
      <c r="AF2397" s="113"/>
      <c r="AG2397" s="112"/>
      <c r="AN2397" s="87"/>
      <c r="AO2397" s="87"/>
      <c r="AP2397" s="87"/>
      <c r="AQ2397" s="87"/>
      <c r="AR2397" s="87"/>
      <c r="AS2397" s="87"/>
      <c r="AT2397" s="87"/>
      <c r="AU2397" s="87"/>
    </row>
    <row r="2398" spans="3:47" x14ac:dyDescent="0.2">
      <c r="C2398" s="10"/>
      <c r="D2398" s="10"/>
      <c r="AA2398" s="87"/>
      <c r="AB2398" s="87"/>
      <c r="AC2398" s="87"/>
      <c r="AD2398" s="87"/>
      <c r="AE2398" s="87"/>
      <c r="AF2398" s="113"/>
      <c r="AG2398" s="112"/>
      <c r="AN2398" s="87"/>
      <c r="AO2398" s="87"/>
      <c r="AP2398" s="87"/>
      <c r="AQ2398" s="87"/>
      <c r="AR2398" s="87"/>
      <c r="AS2398" s="87"/>
      <c r="AT2398" s="87"/>
      <c r="AU2398" s="87"/>
    </row>
    <row r="2399" spans="3:47" x14ac:dyDescent="0.2">
      <c r="C2399" s="10"/>
      <c r="D2399" s="10"/>
      <c r="AA2399" s="87"/>
      <c r="AB2399" s="87"/>
      <c r="AC2399" s="87"/>
      <c r="AD2399" s="87"/>
      <c r="AE2399" s="87"/>
      <c r="AF2399" s="113"/>
      <c r="AG2399" s="112"/>
      <c r="AN2399" s="87"/>
      <c r="AO2399" s="87"/>
      <c r="AP2399" s="87"/>
      <c r="AQ2399" s="87"/>
      <c r="AR2399" s="87"/>
      <c r="AS2399" s="87"/>
      <c r="AT2399" s="87"/>
      <c r="AU2399" s="87"/>
    </row>
    <row r="2400" spans="3:47" x14ac:dyDescent="0.2">
      <c r="C2400" s="10"/>
      <c r="D2400" s="10"/>
      <c r="AA2400" s="87"/>
      <c r="AB2400" s="87"/>
      <c r="AC2400" s="87"/>
      <c r="AD2400" s="87"/>
      <c r="AE2400" s="87"/>
      <c r="AF2400" s="113"/>
      <c r="AG2400" s="112"/>
      <c r="AN2400" s="87"/>
      <c r="AO2400" s="87"/>
      <c r="AP2400" s="87"/>
      <c r="AQ2400" s="87"/>
      <c r="AR2400" s="87"/>
      <c r="AS2400" s="87"/>
      <c r="AT2400" s="87"/>
      <c r="AU2400" s="87"/>
    </row>
    <row r="2401" spans="3:47" x14ac:dyDescent="0.2">
      <c r="C2401" s="10"/>
      <c r="D2401" s="10"/>
      <c r="AA2401" s="87"/>
      <c r="AB2401" s="87"/>
      <c r="AC2401" s="87"/>
      <c r="AD2401" s="87"/>
      <c r="AE2401" s="87"/>
      <c r="AF2401" s="113"/>
      <c r="AG2401" s="112"/>
      <c r="AN2401" s="87"/>
      <c r="AO2401" s="87"/>
      <c r="AP2401" s="87"/>
      <c r="AQ2401" s="87"/>
      <c r="AR2401" s="87"/>
      <c r="AS2401" s="87"/>
      <c r="AT2401" s="87"/>
      <c r="AU2401" s="87"/>
    </row>
    <row r="2402" spans="3:47" x14ac:dyDescent="0.2">
      <c r="C2402" s="10"/>
      <c r="D2402" s="10"/>
      <c r="AA2402" s="87"/>
      <c r="AB2402" s="87"/>
      <c r="AC2402" s="87"/>
      <c r="AD2402" s="87"/>
      <c r="AE2402" s="87"/>
      <c r="AF2402" s="113"/>
      <c r="AG2402" s="112"/>
      <c r="AN2402" s="87"/>
      <c r="AO2402" s="87"/>
      <c r="AP2402" s="87"/>
      <c r="AQ2402" s="87"/>
      <c r="AR2402" s="87"/>
      <c r="AS2402" s="87"/>
      <c r="AT2402" s="87"/>
      <c r="AU2402" s="87"/>
    </row>
    <row r="2403" spans="3:47" x14ac:dyDescent="0.2">
      <c r="C2403" s="10"/>
      <c r="D2403" s="10"/>
      <c r="AA2403" s="87"/>
      <c r="AB2403" s="87"/>
      <c r="AC2403" s="87"/>
      <c r="AD2403" s="87"/>
      <c r="AE2403" s="87"/>
      <c r="AF2403" s="113"/>
      <c r="AG2403" s="112"/>
      <c r="AN2403" s="87"/>
      <c r="AO2403" s="87"/>
      <c r="AP2403" s="87"/>
      <c r="AQ2403" s="87"/>
      <c r="AR2403" s="87"/>
      <c r="AS2403" s="87"/>
      <c r="AT2403" s="87"/>
      <c r="AU2403" s="87"/>
    </row>
    <row r="2404" spans="3:47" x14ac:dyDescent="0.2">
      <c r="C2404" s="10"/>
      <c r="D2404" s="10"/>
      <c r="AA2404" s="87"/>
      <c r="AB2404" s="87"/>
      <c r="AC2404" s="87"/>
      <c r="AD2404" s="87"/>
      <c r="AE2404" s="87"/>
      <c r="AF2404" s="113"/>
      <c r="AG2404" s="112"/>
      <c r="AN2404" s="87"/>
      <c r="AO2404" s="87"/>
      <c r="AP2404" s="87"/>
      <c r="AQ2404" s="87"/>
      <c r="AR2404" s="87"/>
      <c r="AS2404" s="87"/>
      <c r="AT2404" s="87"/>
      <c r="AU2404" s="87"/>
    </row>
    <row r="2405" spans="3:47" x14ac:dyDescent="0.2">
      <c r="C2405" s="10"/>
      <c r="D2405" s="10"/>
      <c r="AA2405" s="87"/>
      <c r="AB2405" s="87"/>
      <c r="AC2405" s="87"/>
      <c r="AD2405" s="87"/>
      <c r="AE2405" s="87"/>
      <c r="AF2405" s="113"/>
      <c r="AG2405" s="112"/>
      <c r="AN2405" s="87"/>
      <c r="AO2405" s="87"/>
      <c r="AP2405" s="87"/>
      <c r="AQ2405" s="87"/>
      <c r="AR2405" s="87"/>
      <c r="AS2405" s="87"/>
      <c r="AT2405" s="87"/>
      <c r="AU2405" s="87"/>
    </row>
    <row r="2406" spans="3:47" x14ac:dyDescent="0.2">
      <c r="C2406" s="10"/>
      <c r="D2406" s="10"/>
      <c r="AA2406" s="87"/>
      <c r="AB2406" s="87"/>
      <c r="AC2406" s="87"/>
      <c r="AD2406" s="87"/>
      <c r="AE2406" s="87"/>
      <c r="AF2406" s="113"/>
      <c r="AG2406" s="112"/>
      <c r="AN2406" s="87"/>
      <c r="AO2406" s="87"/>
      <c r="AP2406" s="87"/>
      <c r="AQ2406" s="87"/>
      <c r="AR2406" s="87"/>
      <c r="AS2406" s="87"/>
      <c r="AT2406" s="87"/>
      <c r="AU2406" s="87"/>
    </row>
    <row r="2407" spans="3:47" x14ac:dyDescent="0.2">
      <c r="C2407" s="10"/>
      <c r="D2407" s="10"/>
      <c r="AA2407" s="87"/>
      <c r="AB2407" s="87"/>
      <c r="AC2407" s="87"/>
      <c r="AD2407" s="87"/>
      <c r="AE2407" s="87"/>
      <c r="AF2407" s="113"/>
      <c r="AG2407" s="112"/>
      <c r="AN2407" s="87"/>
      <c r="AO2407" s="87"/>
      <c r="AP2407" s="87"/>
      <c r="AQ2407" s="87"/>
      <c r="AR2407" s="87"/>
      <c r="AS2407" s="87"/>
      <c r="AT2407" s="87"/>
      <c r="AU2407" s="87"/>
    </row>
    <row r="2408" spans="3:47" x14ac:dyDescent="0.2">
      <c r="C2408" s="10"/>
      <c r="D2408" s="10"/>
      <c r="AA2408" s="87"/>
      <c r="AB2408" s="87"/>
      <c r="AC2408" s="87"/>
      <c r="AD2408" s="87"/>
      <c r="AE2408" s="87"/>
      <c r="AF2408" s="113"/>
      <c r="AG2408" s="112"/>
      <c r="AN2408" s="87"/>
      <c r="AO2408" s="87"/>
      <c r="AP2408" s="87"/>
      <c r="AQ2408" s="87"/>
      <c r="AR2408" s="87"/>
      <c r="AS2408" s="87"/>
      <c r="AT2408" s="87"/>
      <c r="AU2408" s="87"/>
    </row>
    <row r="2409" spans="3:47" x14ac:dyDescent="0.2">
      <c r="C2409" s="10"/>
      <c r="D2409" s="10"/>
      <c r="AA2409" s="87"/>
      <c r="AB2409" s="87"/>
      <c r="AC2409" s="87"/>
      <c r="AD2409" s="87"/>
      <c r="AE2409" s="87"/>
      <c r="AF2409" s="113"/>
      <c r="AG2409" s="112"/>
      <c r="AN2409" s="87"/>
      <c r="AO2409" s="87"/>
      <c r="AP2409" s="87"/>
      <c r="AQ2409" s="87"/>
      <c r="AR2409" s="87"/>
      <c r="AS2409" s="87"/>
      <c r="AT2409" s="87"/>
      <c r="AU2409" s="87"/>
    </row>
    <row r="2410" spans="3:47" x14ac:dyDescent="0.2">
      <c r="C2410" s="10"/>
      <c r="D2410" s="10"/>
      <c r="AA2410" s="87"/>
      <c r="AB2410" s="87"/>
      <c r="AC2410" s="87"/>
      <c r="AD2410" s="87"/>
      <c r="AE2410" s="87"/>
      <c r="AF2410" s="113"/>
      <c r="AG2410" s="112"/>
      <c r="AN2410" s="87"/>
      <c r="AO2410" s="87"/>
      <c r="AP2410" s="87"/>
      <c r="AQ2410" s="87"/>
      <c r="AR2410" s="87"/>
      <c r="AS2410" s="87"/>
      <c r="AT2410" s="87"/>
      <c r="AU2410" s="87"/>
    </row>
    <row r="2411" spans="3:47" x14ac:dyDescent="0.2">
      <c r="C2411" s="10"/>
      <c r="D2411" s="10"/>
      <c r="AA2411" s="87"/>
      <c r="AB2411" s="87"/>
      <c r="AC2411" s="87"/>
      <c r="AD2411" s="87"/>
      <c r="AE2411" s="87"/>
      <c r="AF2411" s="113"/>
      <c r="AG2411" s="112"/>
      <c r="AN2411" s="87"/>
      <c r="AO2411" s="87"/>
      <c r="AP2411" s="87"/>
      <c r="AQ2411" s="87"/>
      <c r="AR2411" s="87"/>
      <c r="AS2411" s="87"/>
      <c r="AT2411" s="87"/>
      <c r="AU2411" s="87"/>
    </row>
    <row r="2412" spans="3:47" x14ac:dyDescent="0.2">
      <c r="C2412" s="10"/>
      <c r="D2412" s="10"/>
      <c r="AA2412" s="87"/>
      <c r="AB2412" s="87"/>
      <c r="AC2412" s="87"/>
      <c r="AD2412" s="87"/>
      <c r="AE2412" s="87"/>
      <c r="AF2412" s="113"/>
      <c r="AG2412" s="112"/>
      <c r="AN2412" s="87"/>
      <c r="AO2412" s="87"/>
      <c r="AP2412" s="87"/>
      <c r="AQ2412" s="87"/>
      <c r="AR2412" s="87"/>
      <c r="AS2412" s="87"/>
      <c r="AT2412" s="87"/>
      <c r="AU2412" s="87"/>
    </row>
    <row r="2413" spans="3:47" x14ac:dyDescent="0.2">
      <c r="C2413" s="10"/>
      <c r="D2413" s="10"/>
      <c r="AA2413" s="87"/>
      <c r="AB2413" s="87"/>
      <c r="AC2413" s="87"/>
      <c r="AD2413" s="87"/>
      <c r="AE2413" s="87"/>
      <c r="AF2413" s="113"/>
      <c r="AG2413" s="112"/>
      <c r="AN2413" s="87"/>
      <c r="AO2413" s="87"/>
      <c r="AP2413" s="87"/>
      <c r="AQ2413" s="87"/>
      <c r="AR2413" s="87"/>
      <c r="AS2413" s="87"/>
      <c r="AT2413" s="87"/>
      <c r="AU2413" s="87"/>
    </row>
    <row r="2414" spans="3:47" x14ac:dyDescent="0.2">
      <c r="C2414" s="10"/>
      <c r="D2414" s="10"/>
      <c r="AA2414" s="87"/>
      <c r="AB2414" s="87"/>
      <c r="AC2414" s="87"/>
      <c r="AD2414" s="87"/>
      <c r="AE2414" s="87"/>
      <c r="AF2414" s="113"/>
      <c r="AG2414" s="112"/>
      <c r="AN2414" s="87"/>
      <c r="AO2414" s="87"/>
      <c r="AP2414" s="87"/>
      <c r="AQ2414" s="87"/>
      <c r="AR2414" s="87"/>
      <c r="AS2414" s="87"/>
      <c r="AT2414" s="87"/>
      <c r="AU2414" s="87"/>
    </row>
    <row r="2415" spans="3:47" x14ac:dyDescent="0.2">
      <c r="C2415" s="10"/>
      <c r="D2415" s="10"/>
      <c r="AA2415" s="87"/>
      <c r="AB2415" s="87"/>
      <c r="AC2415" s="87"/>
      <c r="AD2415" s="87"/>
      <c r="AE2415" s="87"/>
      <c r="AF2415" s="113"/>
      <c r="AG2415" s="112"/>
      <c r="AN2415" s="87"/>
      <c r="AO2415" s="87"/>
      <c r="AP2415" s="87"/>
      <c r="AQ2415" s="87"/>
      <c r="AR2415" s="87"/>
      <c r="AS2415" s="87"/>
      <c r="AT2415" s="87"/>
      <c r="AU2415" s="87"/>
    </row>
    <row r="2416" spans="3:47" x14ac:dyDescent="0.2">
      <c r="C2416" s="10"/>
      <c r="D2416" s="10"/>
      <c r="AA2416" s="87"/>
      <c r="AB2416" s="87"/>
      <c r="AC2416" s="87"/>
      <c r="AD2416" s="87"/>
      <c r="AE2416" s="87"/>
      <c r="AF2416" s="113"/>
      <c r="AG2416" s="112"/>
      <c r="AN2416" s="87"/>
      <c r="AO2416" s="87"/>
      <c r="AP2416" s="87"/>
      <c r="AQ2416" s="87"/>
      <c r="AR2416" s="87"/>
      <c r="AS2416" s="87"/>
      <c r="AT2416" s="87"/>
      <c r="AU2416" s="87"/>
    </row>
    <row r="2417" spans="3:47" x14ac:dyDescent="0.2">
      <c r="C2417" s="10"/>
      <c r="D2417" s="10"/>
      <c r="AA2417" s="87"/>
      <c r="AB2417" s="87"/>
      <c r="AC2417" s="87"/>
      <c r="AD2417" s="87"/>
      <c r="AE2417" s="87"/>
      <c r="AF2417" s="113"/>
      <c r="AG2417" s="112"/>
      <c r="AN2417" s="87"/>
      <c r="AO2417" s="87"/>
      <c r="AP2417" s="87"/>
      <c r="AQ2417" s="87"/>
      <c r="AR2417" s="87"/>
      <c r="AS2417" s="87"/>
      <c r="AT2417" s="87"/>
      <c r="AU2417" s="87"/>
    </row>
    <row r="2418" spans="3:47" x14ac:dyDescent="0.2">
      <c r="C2418" s="10"/>
      <c r="D2418" s="10"/>
      <c r="AA2418" s="87"/>
      <c r="AB2418" s="87"/>
      <c r="AC2418" s="87"/>
      <c r="AD2418" s="87"/>
      <c r="AE2418" s="87"/>
      <c r="AF2418" s="113"/>
      <c r="AG2418" s="112"/>
      <c r="AN2418" s="87"/>
      <c r="AO2418" s="87"/>
      <c r="AP2418" s="87"/>
      <c r="AQ2418" s="87"/>
      <c r="AR2418" s="87"/>
      <c r="AS2418" s="87"/>
      <c r="AT2418" s="87"/>
      <c r="AU2418" s="87"/>
    </row>
    <row r="2419" spans="3:47" x14ac:dyDescent="0.2">
      <c r="C2419" s="10"/>
      <c r="D2419" s="10"/>
      <c r="AA2419" s="87"/>
      <c r="AB2419" s="87"/>
      <c r="AC2419" s="87"/>
      <c r="AD2419" s="87"/>
      <c r="AE2419" s="87"/>
      <c r="AF2419" s="113"/>
      <c r="AG2419" s="112"/>
      <c r="AN2419" s="87"/>
      <c r="AO2419" s="87"/>
      <c r="AP2419" s="87"/>
      <c r="AQ2419" s="87"/>
      <c r="AR2419" s="87"/>
      <c r="AS2419" s="87"/>
      <c r="AT2419" s="87"/>
      <c r="AU2419" s="87"/>
    </row>
    <row r="2420" spans="3:47" x14ac:dyDescent="0.2">
      <c r="C2420" s="10"/>
      <c r="D2420" s="10"/>
      <c r="AA2420" s="87"/>
      <c r="AB2420" s="87"/>
      <c r="AC2420" s="87"/>
      <c r="AD2420" s="87"/>
      <c r="AE2420" s="87"/>
      <c r="AF2420" s="113"/>
      <c r="AG2420" s="112"/>
      <c r="AN2420" s="87"/>
      <c r="AO2420" s="87"/>
      <c r="AP2420" s="87"/>
      <c r="AQ2420" s="87"/>
      <c r="AR2420" s="87"/>
      <c r="AS2420" s="87"/>
      <c r="AT2420" s="87"/>
      <c r="AU2420" s="87"/>
    </row>
    <row r="2421" spans="3:47" x14ac:dyDescent="0.2">
      <c r="C2421" s="10"/>
      <c r="D2421" s="10"/>
      <c r="AA2421" s="87"/>
      <c r="AB2421" s="87"/>
      <c r="AC2421" s="87"/>
      <c r="AD2421" s="87"/>
      <c r="AE2421" s="87"/>
      <c r="AF2421" s="113"/>
      <c r="AG2421" s="112"/>
      <c r="AN2421" s="87"/>
      <c r="AO2421" s="87"/>
      <c r="AP2421" s="87"/>
      <c r="AQ2421" s="87"/>
      <c r="AR2421" s="87"/>
      <c r="AS2421" s="87"/>
      <c r="AT2421" s="87"/>
      <c r="AU2421" s="87"/>
    </row>
    <row r="2422" spans="3:47" x14ac:dyDescent="0.2">
      <c r="C2422" s="10"/>
      <c r="D2422" s="10"/>
      <c r="AA2422" s="87"/>
      <c r="AB2422" s="87"/>
      <c r="AC2422" s="87"/>
      <c r="AD2422" s="87"/>
      <c r="AE2422" s="87"/>
      <c r="AF2422" s="113"/>
      <c r="AG2422" s="112"/>
      <c r="AN2422" s="87"/>
      <c r="AO2422" s="87"/>
      <c r="AP2422" s="87"/>
      <c r="AQ2422" s="87"/>
      <c r="AR2422" s="87"/>
      <c r="AS2422" s="87"/>
      <c r="AT2422" s="87"/>
      <c r="AU2422" s="87"/>
    </row>
    <row r="2423" spans="3:47" x14ac:dyDescent="0.2">
      <c r="C2423" s="10"/>
      <c r="D2423" s="10"/>
      <c r="AA2423" s="87"/>
      <c r="AB2423" s="87"/>
      <c r="AC2423" s="87"/>
      <c r="AD2423" s="87"/>
      <c r="AE2423" s="87"/>
      <c r="AF2423" s="113"/>
      <c r="AG2423" s="112"/>
      <c r="AN2423" s="87"/>
      <c r="AO2423" s="87"/>
      <c r="AP2423" s="87"/>
      <c r="AQ2423" s="87"/>
      <c r="AR2423" s="87"/>
      <c r="AS2423" s="87"/>
      <c r="AT2423" s="87"/>
      <c r="AU2423" s="87"/>
    </row>
    <row r="2424" spans="3:47" x14ac:dyDescent="0.2">
      <c r="C2424" s="10"/>
      <c r="D2424" s="10"/>
      <c r="AA2424" s="87"/>
      <c r="AB2424" s="87"/>
      <c r="AC2424" s="87"/>
      <c r="AD2424" s="87"/>
      <c r="AE2424" s="87"/>
      <c r="AF2424" s="113"/>
      <c r="AG2424" s="112"/>
      <c r="AN2424" s="87"/>
      <c r="AO2424" s="87"/>
      <c r="AP2424" s="87"/>
      <c r="AQ2424" s="87"/>
      <c r="AR2424" s="87"/>
      <c r="AS2424" s="87"/>
      <c r="AT2424" s="87"/>
      <c r="AU2424" s="87"/>
    </row>
    <row r="2425" spans="3:47" x14ac:dyDescent="0.2">
      <c r="C2425" s="10"/>
      <c r="D2425" s="10"/>
      <c r="AA2425" s="87"/>
      <c r="AB2425" s="87"/>
      <c r="AC2425" s="87"/>
      <c r="AD2425" s="87"/>
      <c r="AE2425" s="87"/>
      <c r="AF2425" s="113"/>
      <c r="AG2425" s="112"/>
      <c r="AN2425" s="87"/>
      <c r="AO2425" s="87"/>
      <c r="AP2425" s="87"/>
      <c r="AQ2425" s="87"/>
      <c r="AR2425" s="87"/>
      <c r="AS2425" s="87"/>
      <c r="AT2425" s="87"/>
      <c r="AU2425" s="87"/>
    </row>
    <row r="2426" spans="3:47" x14ac:dyDescent="0.2">
      <c r="C2426" s="10"/>
      <c r="D2426" s="10"/>
      <c r="AA2426" s="87"/>
      <c r="AB2426" s="87"/>
      <c r="AC2426" s="87"/>
      <c r="AD2426" s="87"/>
      <c r="AE2426" s="87"/>
      <c r="AF2426" s="113"/>
      <c r="AG2426" s="112"/>
      <c r="AN2426" s="87"/>
      <c r="AO2426" s="87"/>
      <c r="AP2426" s="87"/>
      <c r="AQ2426" s="87"/>
      <c r="AR2426" s="87"/>
      <c r="AS2426" s="87"/>
      <c r="AT2426" s="87"/>
      <c r="AU2426" s="87"/>
    </row>
    <row r="2427" spans="3:47" x14ac:dyDescent="0.2">
      <c r="C2427" s="10"/>
      <c r="D2427" s="10"/>
      <c r="AA2427" s="87"/>
      <c r="AB2427" s="87"/>
      <c r="AC2427" s="87"/>
      <c r="AD2427" s="87"/>
      <c r="AE2427" s="87"/>
      <c r="AF2427" s="113"/>
      <c r="AG2427" s="112"/>
      <c r="AN2427" s="87"/>
      <c r="AO2427" s="87"/>
      <c r="AP2427" s="87"/>
      <c r="AQ2427" s="87"/>
      <c r="AR2427" s="87"/>
      <c r="AS2427" s="87"/>
      <c r="AT2427" s="87"/>
      <c r="AU2427" s="87"/>
    </row>
    <row r="2428" spans="3:47" x14ac:dyDescent="0.2">
      <c r="C2428" s="10"/>
      <c r="D2428" s="10"/>
      <c r="AA2428" s="87"/>
      <c r="AB2428" s="87"/>
      <c r="AC2428" s="87"/>
      <c r="AD2428" s="87"/>
      <c r="AE2428" s="87"/>
      <c r="AF2428" s="113"/>
      <c r="AG2428" s="112"/>
      <c r="AN2428" s="87"/>
      <c r="AO2428" s="87"/>
      <c r="AP2428" s="87"/>
      <c r="AQ2428" s="87"/>
      <c r="AR2428" s="87"/>
      <c r="AS2428" s="87"/>
      <c r="AT2428" s="87"/>
      <c r="AU2428" s="87"/>
    </row>
    <row r="2429" spans="3:47" x14ac:dyDescent="0.2">
      <c r="C2429" s="10"/>
      <c r="D2429" s="10"/>
      <c r="AA2429" s="87"/>
      <c r="AB2429" s="87"/>
      <c r="AC2429" s="87"/>
      <c r="AD2429" s="87"/>
      <c r="AE2429" s="87"/>
      <c r="AF2429" s="113"/>
      <c r="AG2429" s="112"/>
      <c r="AN2429" s="87"/>
      <c r="AO2429" s="87"/>
      <c r="AP2429" s="87"/>
      <c r="AQ2429" s="87"/>
      <c r="AR2429" s="87"/>
      <c r="AS2429" s="87"/>
      <c r="AT2429" s="87"/>
      <c r="AU2429" s="87"/>
    </row>
    <row r="2430" spans="3:47" x14ac:dyDescent="0.2">
      <c r="C2430" s="10"/>
      <c r="D2430" s="10"/>
      <c r="AA2430" s="87"/>
      <c r="AB2430" s="87"/>
      <c r="AC2430" s="87"/>
      <c r="AD2430" s="87"/>
      <c r="AE2430" s="87"/>
      <c r="AF2430" s="113"/>
      <c r="AG2430" s="112"/>
      <c r="AN2430" s="87"/>
      <c r="AO2430" s="87"/>
      <c r="AP2430" s="87"/>
      <c r="AQ2430" s="87"/>
      <c r="AR2430" s="87"/>
      <c r="AS2430" s="87"/>
      <c r="AT2430" s="87"/>
      <c r="AU2430" s="87"/>
    </row>
    <row r="2431" spans="3:47" x14ac:dyDescent="0.2">
      <c r="C2431" s="10"/>
      <c r="D2431" s="10"/>
      <c r="AA2431" s="87"/>
      <c r="AB2431" s="87"/>
      <c r="AC2431" s="87"/>
      <c r="AD2431" s="87"/>
      <c r="AE2431" s="87"/>
      <c r="AF2431" s="113"/>
      <c r="AG2431" s="112"/>
      <c r="AN2431" s="87"/>
      <c r="AO2431" s="87"/>
      <c r="AP2431" s="87"/>
      <c r="AQ2431" s="87"/>
      <c r="AR2431" s="87"/>
      <c r="AS2431" s="87"/>
      <c r="AT2431" s="87"/>
      <c r="AU2431" s="87"/>
    </row>
    <row r="2432" spans="3:47" x14ac:dyDescent="0.2">
      <c r="C2432" s="10"/>
      <c r="D2432" s="10"/>
      <c r="AA2432" s="87"/>
      <c r="AB2432" s="87"/>
      <c r="AC2432" s="87"/>
      <c r="AD2432" s="87"/>
      <c r="AE2432" s="87"/>
      <c r="AF2432" s="113"/>
      <c r="AG2432" s="112"/>
      <c r="AN2432" s="87"/>
      <c r="AO2432" s="87"/>
      <c r="AP2432" s="87"/>
      <c r="AQ2432" s="87"/>
      <c r="AR2432" s="87"/>
      <c r="AS2432" s="87"/>
      <c r="AT2432" s="87"/>
      <c r="AU2432" s="87"/>
    </row>
    <row r="2433" spans="3:47" x14ac:dyDescent="0.2">
      <c r="C2433" s="10"/>
      <c r="D2433" s="10"/>
      <c r="AA2433" s="87"/>
      <c r="AB2433" s="87"/>
      <c r="AC2433" s="87"/>
      <c r="AD2433" s="87"/>
      <c r="AE2433" s="87"/>
      <c r="AF2433" s="113"/>
      <c r="AG2433" s="112"/>
      <c r="AN2433" s="87"/>
      <c r="AO2433" s="87"/>
      <c r="AP2433" s="87"/>
      <c r="AQ2433" s="87"/>
      <c r="AR2433" s="87"/>
      <c r="AS2433" s="87"/>
      <c r="AT2433" s="87"/>
      <c r="AU2433" s="87"/>
    </row>
    <row r="2434" spans="3:47" x14ac:dyDescent="0.2">
      <c r="C2434" s="10"/>
      <c r="D2434" s="10"/>
      <c r="AA2434" s="87"/>
      <c r="AB2434" s="87"/>
      <c r="AC2434" s="87"/>
      <c r="AD2434" s="87"/>
      <c r="AE2434" s="87"/>
      <c r="AF2434" s="113"/>
      <c r="AG2434" s="112"/>
      <c r="AN2434" s="87"/>
      <c r="AO2434" s="87"/>
      <c r="AP2434" s="87"/>
      <c r="AQ2434" s="87"/>
      <c r="AR2434" s="87"/>
      <c r="AS2434" s="87"/>
      <c r="AT2434" s="87"/>
      <c r="AU2434" s="87"/>
    </row>
    <row r="2435" spans="3:47" x14ac:dyDescent="0.2">
      <c r="C2435" s="10"/>
      <c r="D2435" s="10"/>
      <c r="AA2435" s="87"/>
      <c r="AB2435" s="87"/>
      <c r="AC2435" s="87"/>
      <c r="AD2435" s="87"/>
      <c r="AE2435" s="87"/>
      <c r="AF2435" s="113"/>
      <c r="AG2435" s="112"/>
      <c r="AN2435" s="87"/>
      <c r="AO2435" s="87"/>
      <c r="AP2435" s="87"/>
      <c r="AQ2435" s="87"/>
      <c r="AR2435" s="87"/>
      <c r="AS2435" s="87"/>
      <c r="AT2435" s="87"/>
      <c r="AU2435" s="87"/>
    </row>
    <row r="2436" spans="3:47" x14ac:dyDescent="0.2">
      <c r="C2436" s="10"/>
      <c r="D2436" s="10"/>
      <c r="AA2436" s="87"/>
      <c r="AB2436" s="87"/>
      <c r="AC2436" s="87"/>
      <c r="AD2436" s="87"/>
      <c r="AE2436" s="87"/>
      <c r="AF2436" s="113"/>
      <c r="AG2436" s="112"/>
      <c r="AN2436" s="87"/>
      <c r="AO2436" s="87"/>
      <c r="AP2436" s="87"/>
      <c r="AQ2436" s="87"/>
      <c r="AR2436" s="87"/>
      <c r="AS2436" s="87"/>
      <c r="AT2436" s="87"/>
      <c r="AU2436" s="87"/>
    </row>
    <row r="2437" spans="3:47" x14ac:dyDescent="0.2">
      <c r="C2437" s="10"/>
      <c r="D2437" s="10"/>
      <c r="AA2437" s="87"/>
      <c r="AB2437" s="87"/>
      <c r="AC2437" s="87"/>
      <c r="AD2437" s="87"/>
      <c r="AE2437" s="87"/>
      <c r="AF2437" s="113"/>
      <c r="AG2437" s="112"/>
      <c r="AN2437" s="87"/>
      <c r="AO2437" s="87"/>
      <c r="AP2437" s="87"/>
      <c r="AQ2437" s="87"/>
      <c r="AR2437" s="87"/>
      <c r="AS2437" s="87"/>
      <c r="AT2437" s="87"/>
      <c r="AU2437" s="87"/>
    </row>
    <row r="2438" spans="3:47" x14ac:dyDescent="0.2">
      <c r="C2438" s="10"/>
      <c r="D2438" s="10"/>
      <c r="AA2438" s="87"/>
      <c r="AB2438" s="87"/>
      <c r="AC2438" s="87"/>
      <c r="AD2438" s="87"/>
      <c r="AE2438" s="87"/>
      <c r="AF2438" s="113"/>
      <c r="AG2438" s="112"/>
      <c r="AN2438" s="87"/>
      <c r="AO2438" s="87"/>
      <c r="AP2438" s="87"/>
      <c r="AQ2438" s="87"/>
      <c r="AR2438" s="87"/>
      <c r="AS2438" s="87"/>
      <c r="AT2438" s="87"/>
      <c r="AU2438" s="87"/>
    </row>
    <row r="2439" spans="3:47" x14ac:dyDescent="0.2">
      <c r="C2439" s="10"/>
      <c r="D2439" s="10"/>
      <c r="AA2439" s="87"/>
      <c r="AB2439" s="87"/>
      <c r="AC2439" s="87"/>
      <c r="AD2439" s="87"/>
      <c r="AE2439" s="87"/>
      <c r="AF2439" s="113"/>
      <c r="AG2439" s="112"/>
      <c r="AN2439" s="87"/>
      <c r="AO2439" s="87"/>
      <c r="AP2439" s="87"/>
      <c r="AQ2439" s="87"/>
      <c r="AR2439" s="87"/>
      <c r="AS2439" s="87"/>
      <c r="AT2439" s="87"/>
      <c r="AU2439" s="87"/>
    </row>
    <row r="2440" spans="3:47" x14ac:dyDescent="0.2">
      <c r="C2440" s="10"/>
      <c r="D2440" s="10"/>
      <c r="AA2440" s="87"/>
      <c r="AB2440" s="87"/>
      <c r="AC2440" s="87"/>
      <c r="AD2440" s="87"/>
      <c r="AE2440" s="87"/>
      <c r="AF2440" s="113"/>
      <c r="AG2440" s="112"/>
      <c r="AN2440" s="87"/>
      <c r="AO2440" s="87"/>
      <c r="AP2440" s="87"/>
      <c r="AQ2440" s="87"/>
      <c r="AR2440" s="87"/>
      <c r="AS2440" s="87"/>
      <c r="AT2440" s="87"/>
      <c r="AU2440" s="87"/>
    </row>
    <row r="2441" spans="3:47" x14ac:dyDescent="0.2">
      <c r="C2441" s="10"/>
      <c r="D2441" s="10"/>
      <c r="AA2441" s="87"/>
      <c r="AB2441" s="87"/>
      <c r="AC2441" s="87"/>
      <c r="AD2441" s="87"/>
      <c r="AE2441" s="87"/>
      <c r="AF2441" s="113"/>
      <c r="AG2441" s="112"/>
      <c r="AN2441" s="87"/>
      <c r="AO2441" s="87"/>
      <c r="AP2441" s="87"/>
      <c r="AQ2441" s="87"/>
      <c r="AR2441" s="87"/>
      <c r="AS2441" s="87"/>
      <c r="AT2441" s="87"/>
      <c r="AU2441" s="87"/>
    </row>
    <row r="2442" spans="3:47" x14ac:dyDescent="0.2">
      <c r="C2442" s="10"/>
      <c r="D2442" s="10"/>
      <c r="AA2442" s="87"/>
      <c r="AB2442" s="87"/>
      <c r="AC2442" s="87"/>
      <c r="AD2442" s="87"/>
      <c r="AE2442" s="87"/>
      <c r="AF2442" s="113"/>
      <c r="AG2442" s="112"/>
      <c r="AN2442" s="87"/>
      <c r="AO2442" s="87"/>
      <c r="AP2442" s="87"/>
      <c r="AQ2442" s="87"/>
      <c r="AR2442" s="87"/>
      <c r="AS2442" s="87"/>
      <c r="AT2442" s="87"/>
      <c r="AU2442" s="87"/>
    </row>
    <row r="2443" spans="3:47" x14ac:dyDescent="0.2">
      <c r="C2443" s="10"/>
      <c r="D2443" s="10"/>
      <c r="AA2443" s="87"/>
      <c r="AB2443" s="87"/>
      <c r="AC2443" s="87"/>
      <c r="AD2443" s="87"/>
      <c r="AE2443" s="87"/>
      <c r="AF2443" s="113"/>
      <c r="AG2443" s="112"/>
      <c r="AN2443" s="87"/>
      <c r="AO2443" s="87"/>
      <c r="AP2443" s="87"/>
      <c r="AQ2443" s="87"/>
      <c r="AR2443" s="87"/>
      <c r="AS2443" s="87"/>
      <c r="AT2443" s="87"/>
      <c r="AU2443" s="87"/>
    </row>
    <row r="2444" spans="3:47" x14ac:dyDescent="0.2">
      <c r="C2444" s="10"/>
      <c r="D2444" s="10"/>
      <c r="AA2444" s="87"/>
      <c r="AB2444" s="87"/>
      <c r="AC2444" s="87"/>
      <c r="AD2444" s="87"/>
      <c r="AE2444" s="87"/>
      <c r="AF2444" s="113"/>
      <c r="AG2444" s="112"/>
      <c r="AN2444" s="87"/>
      <c r="AO2444" s="87"/>
      <c r="AP2444" s="87"/>
      <c r="AQ2444" s="87"/>
      <c r="AR2444" s="87"/>
      <c r="AS2444" s="87"/>
      <c r="AT2444" s="87"/>
      <c r="AU2444" s="87"/>
    </row>
    <row r="2445" spans="3:47" x14ac:dyDescent="0.2">
      <c r="C2445" s="10"/>
      <c r="D2445" s="10"/>
      <c r="AA2445" s="87"/>
      <c r="AB2445" s="87"/>
      <c r="AC2445" s="87"/>
      <c r="AD2445" s="87"/>
      <c r="AE2445" s="87"/>
      <c r="AF2445" s="113"/>
      <c r="AG2445" s="112"/>
      <c r="AN2445" s="87"/>
      <c r="AO2445" s="87"/>
      <c r="AP2445" s="87"/>
      <c r="AQ2445" s="87"/>
      <c r="AR2445" s="87"/>
      <c r="AS2445" s="87"/>
      <c r="AT2445" s="87"/>
      <c r="AU2445" s="87"/>
    </row>
    <row r="2446" spans="3:47" x14ac:dyDescent="0.2">
      <c r="C2446" s="10"/>
      <c r="D2446" s="10"/>
      <c r="AA2446" s="87"/>
      <c r="AB2446" s="87"/>
      <c r="AC2446" s="87"/>
      <c r="AD2446" s="87"/>
      <c r="AE2446" s="87"/>
      <c r="AF2446" s="113"/>
      <c r="AG2446" s="112"/>
      <c r="AN2446" s="87"/>
      <c r="AO2446" s="87"/>
      <c r="AP2446" s="87"/>
      <c r="AQ2446" s="87"/>
      <c r="AR2446" s="87"/>
      <c r="AS2446" s="87"/>
      <c r="AT2446" s="87"/>
      <c r="AU2446" s="87"/>
    </row>
    <row r="2447" spans="3:47" x14ac:dyDescent="0.2">
      <c r="C2447" s="10"/>
      <c r="D2447" s="10"/>
      <c r="AA2447" s="87"/>
      <c r="AB2447" s="87"/>
      <c r="AC2447" s="87"/>
      <c r="AD2447" s="87"/>
      <c r="AE2447" s="87"/>
      <c r="AF2447" s="113"/>
      <c r="AG2447" s="112"/>
      <c r="AN2447" s="87"/>
      <c r="AO2447" s="87"/>
      <c r="AP2447" s="87"/>
      <c r="AQ2447" s="87"/>
      <c r="AR2447" s="87"/>
      <c r="AS2447" s="87"/>
      <c r="AT2447" s="87"/>
      <c r="AU2447" s="87"/>
    </row>
    <row r="2448" spans="3:47" x14ac:dyDescent="0.2">
      <c r="C2448" s="10"/>
      <c r="D2448" s="10"/>
      <c r="AA2448" s="87"/>
      <c r="AB2448" s="87"/>
      <c r="AC2448" s="87"/>
      <c r="AD2448" s="87"/>
      <c r="AE2448" s="87"/>
      <c r="AF2448" s="113"/>
      <c r="AG2448" s="112"/>
      <c r="AN2448" s="87"/>
      <c r="AO2448" s="87"/>
      <c r="AP2448" s="87"/>
      <c r="AQ2448" s="87"/>
      <c r="AR2448" s="87"/>
      <c r="AS2448" s="87"/>
      <c r="AT2448" s="87"/>
      <c r="AU2448" s="87"/>
    </row>
    <row r="2449" spans="3:47" x14ac:dyDescent="0.2">
      <c r="C2449" s="10"/>
      <c r="D2449" s="10"/>
      <c r="AA2449" s="87"/>
      <c r="AB2449" s="87"/>
      <c r="AC2449" s="87"/>
      <c r="AD2449" s="87"/>
      <c r="AE2449" s="87"/>
      <c r="AF2449" s="113"/>
      <c r="AG2449" s="112"/>
      <c r="AN2449" s="87"/>
      <c r="AO2449" s="87"/>
      <c r="AP2449" s="87"/>
      <c r="AQ2449" s="87"/>
      <c r="AR2449" s="87"/>
      <c r="AS2449" s="87"/>
      <c r="AT2449" s="87"/>
      <c r="AU2449" s="87"/>
    </row>
    <row r="2450" spans="3:47" x14ac:dyDescent="0.2">
      <c r="C2450" s="10"/>
      <c r="D2450" s="10"/>
      <c r="AA2450" s="87"/>
      <c r="AB2450" s="87"/>
      <c r="AC2450" s="87"/>
      <c r="AD2450" s="87"/>
      <c r="AE2450" s="87"/>
      <c r="AF2450" s="113"/>
      <c r="AG2450" s="112"/>
      <c r="AN2450" s="87"/>
      <c r="AO2450" s="87"/>
      <c r="AP2450" s="87"/>
      <c r="AQ2450" s="87"/>
      <c r="AR2450" s="87"/>
      <c r="AS2450" s="87"/>
      <c r="AT2450" s="87"/>
      <c r="AU2450" s="87"/>
    </row>
    <row r="2451" spans="3:47" x14ac:dyDescent="0.2">
      <c r="C2451" s="10"/>
      <c r="D2451" s="10"/>
      <c r="AA2451" s="87"/>
      <c r="AB2451" s="87"/>
      <c r="AC2451" s="87"/>
      <c r="AD2451" s="87"/>
      <c r="AE2451" s="87"/>
      <c r="AF2451" s="113"/>
      <c r="AG2451" s="112"/>
      <c r="AN2451" s="87"/>
      <c r="AO2451" s="87"/>
      <c r="AP2451" s="87"/>
      <c r="AQ2451" s="87"/>
      <c r="AR2451" s="87"/>
      <c r="AS2451" s="87"/>
      <c r="AT2451" s="87"/>
      <c r="AU2451" s="87"/>
    </row>
    <row r="2452" spans="3:47" x14ac:dyDescent="0.2">
      <c r="C2452" s="10"/>
      <c r="D2452" s="10"/>
      <c r="AA2452" s="87"/>
      <c r="AB2452" s="87"/>
      <c r="AC2452" s="87"/>
      <c r="AD2452" s="87"/>
      <c r="AE2452" s="87"/>
      <c r="AF2452" s="113"/>
      <c r="AG2452" s="112"/>
      <c r="AN2452" s="87"/>
      <c r="AO2452" s="87"/>
      <c r="AP2452" s="87"/>
      <c r="AQ2452" s="87"/>
      <c r="AR2452" s="87"/>
      <c r="AS2452" s="87"/>
      <c r="AT2452" s="87"/>
      <c r="AU2452" s="87"/>
    </row>
    <row r="2453" spans="3:47" x14ac:dyDescent="0.2">
      <c r="C2453" s="10"/>
      <c r="D2453" s="10"/>
      <c r="AA2453" s="87"/>
      <c r="AB2453" s="87"/>
      <c r="AC2453" s="87"/>
      <c r="AD2453" s="87"/>
      <c r="AE2453" s="87"/>
      <c r="AF2453" s="113"/>
      <c r="AG2453" s="112"/>
      <c r="AN2453" s="87"/>
      <c r="AO2453" s="87"/>
      <c r="AP2453" s="87"/>
      <c r="AQ2453" s="87"/>
      <c r="AR2453" s="87"/>
      <c r="AS2453" s="87"/>
      <c r="AT2453" s="87"/>
      <c r="AU2453" s="87"/>
    </row>
    <row r="2454" spans="3:47" x14ac:dyDescent="0.2">
      <c r="C2454" s="10"/>
      <c r="D2454" s="10"/>
      <c r="AA2454" s="87"/>
      <c r="AB2454" s="87"/>
      <c r="AC2454" s="87"/>
      <c r="AD2454" s="87"/>
      <c r="AE2454" s="87"/>
      <c r="AF2454" s="113"/>
      <c r="AG2454" s="112"/>
      <c r="AN2454" s="87"/>
      <c r="AO2454" s="87"/>
      <c r="AP2454" s="87"/>
      <c r="AQ2454" s="87"/>
      <c r="AR2454" s="87"/>
      <c r="AS2454" s="87"/>
      <c r="AT2454" s="87"/>
      <c r="AU2454" s="87"/>
    </row>
    <row r="2455" spans="3:47" x14ac:dyDescent="0.2">
      <c r="C2455" s="10"/>
      <c r="D2455" s="10"/>
      <c r="AA2455" s="87"/>
      <c r="AB2455" s="87"/>
      <c r="AC2455" s="87"/>
      <c r="AD2455" s="87"/>
      <c r="AE2455" s="87"/>
      <c r="AF2455" s="113"/>
      <c r="AG2455" s="112"/>
      <c r="AN2455" s="87"/>
      <c r="AO2455" s="87"/>
      <c r="AP2455" s="87"/>
      <c r="AQ2455" s="87"/>
      <c r="AR2455" s="87"/>
      <c r="AS2455" s="87"/>
      <c r="AT2455" s="87"/>
      <c r="AU2455" s="87"/>
    </row>
    <row r="2456" spans="3:47" x14ac:dyDescent="0.2">
      <c r="C2456" s="10"/>
      <c r="D2456" s="10"/>
      <c r="AA2456" s="87"/>
      <c r="AB2456" s="87"/>
      <c r="AC2456" s="87"/>
      <c r="AD2456" s="87"/>
      <c r="AE2456" s="87"/>
      <c r="AF2456" s="113"/>
      <c r="AG2456" s="112"/>
      <c r="AN2456" s="87"/>
      <c r="AO2456" s="87"/>
      <c r="AP2456" s="87"/>
      <c r="AQ2456" s="87"/>
      <c r="AR2456" s="87"/>
      <c r="AS2456" s="87"/>
      <c r="AT2456" s="87"/>
      <c r="AU2456" s="87"/>
    </row>
    <row r="2457" spans="3:47" x14ac:dyDescent="0.2">
      <c r="C2457" s="10"/>
      <c r="D2457" s="10"/>
      <c r="AA2457" s="87"/>
      <c r="AB2457" s="87"/>
      <c r="AC2457" s="87"/>
      <c r="AD2457" s="87"/>
      <c r="AE2457" s="87"/>
      <c r="AF2457" s="113"/>
      <c r="AG2457" s="112"/>
      <c r="AN2457" s="87"/>
      <c r="AO2457" s="87"/>
      <c r="AP2457" s="87"/>
      <c r="AQ2457" s="87"/>
      <c r="AR2457" s="87"/>
      <c r="AS2457" s="87"/>
      <c r="AT2457" s="87"/>
      <c r="AU2457" s="87"/>
    </row>
    <row r="2458" spans="3:47" x14ac:dyDescent="0.2">
      <c r="C2458" s="10"/>
      <c r="D2458" s="10"/>
      <c r="AA2458" s="87"/>
      <c r="AB2458" s="87"/>
      <c r="AC2458" s="87"/>
      <c r="AD2458" s="87"/>
      <c r="AE2458" s="87"/>
      <c r="AF2458" s="113"/>
      <c r="AG2458" s="112"/>
      <c r="AN2458" s="87"/>
      <c r="AO2458" s="87"/>
      <c r="AP2458" s="87"/>
      <c r="AQ2458" s="87"/>
      <c r="AR2458" s="87"/>
      <c r="AS2458" s="87"/>
      <c r="AT2458" s="87"/>
      <c r="AU2458" s="87"/>
    </row>
    <row r="2459" spans="3:47" x14ac:dyDescent="0.2">
      <c r="C2459" s="10"/>
      <c r="D2459" s="10"/>
      <c r="AA2459" s="87"/>
      <c r="AB2459" s="87"/>
      <c r="AC2459" s="87"/>
      <c r="AD2459" s="87"/>
      <c r="AE2459" s="87"/>
      <c r="AF2459" s="113"/>
      <c r="AG2459" s="112"/>
      <c r="AN2459" s="87"/>
      <c r="AO2459" s="87"/>
      <c r="AP2459" s="87"/>
      <c r="AQ2459" s="87"/>
      <c r="AR2459" s="87"/>
      <c r="AS2459" s="87"/>
      <c r="AT2459" s="87"/>
      <c r="AU2459" s="87"/>
    </row>
    <row r="2460" spans="3:47" x14ac:dyDescent="0.2">
      <c r="C2460" s="10"/>
      <c r="D2460" s="10"/>
      <c r="AA2460" s="87"/>
      <c r="AB2460" s="87"/>
      <c r="AC2460" s="87"/>
      <c r="AD2460" s="87"/>
      <c r="AE2460" s="87"/>
      <c r="AF2460" s="113"/>
      <c r="AG2460" s="112"/>
      <c r="AN2460" s="87"/>
      <c r="AO2460" s="87"/>
      <c r="AP2460" s="87"/>
      <c r="AQ2460" s="87"/>
      <c r="AR2460" s="87"/>
      <c r="AS2460" s="87"/>
      <c r="AT2460" s="87"/>
      <c r="AU2460" s="87"/>
    </row>
    <row r="2461" spans="3:47" x14ac:dyDescent="0.2">
      <c r="C2461" s="10"/>
      <c r="D2461" s="10"/>
      <c r="AA2461" s="87"/>
      <c r="AB2461" s="87"/>
      <c r="AC2461" s="87"/>
      <c r="AD2461" s="87"/>
      <c r="AE2461" s="87"/>
      <c r="AF2461" s="113"/>
      <c r="AG2461" s="112"/>
      <c r="AN2461" s="87"/>
      <c r="AO2461" s="87"/>
      <c r="AP2461" s="87"/>
      <c r="AQ2461" s="87"/>
      <c r="AR2461" s="87"/>
      <c r="AS2461" s="87"/>
      <c r="AT2461" s="87"/>
      <c r="AU2461" s="87"/>
    </row>
    <row r="2462" spans="3:47" x14ac:dyDescent="0.2">
      <c r="C2462" s="10"/>
      <c r="D2462" s="10"/>
      <c r="AA2462" s="87"/>
      <c r="AB2462" s="87"/>
      <c r="AC2462" s="87"/>
      <c r="AD2462" s="87"/>
      <c r="AE2462" s="87"/>
      <c r="AF2462" s="113"/>
      <c r="AG2462" s="112"/>
      <c r="AN2462" s="87"/>
      <c r="AO2462" s="87"/>
      <c r="AP2462" s="87"/>
      <c r="AQ2462" s="87"/>
      <c r="AR2462" s="87"/>
      <c r="AS2462" s="87"/>
      <c r="AT2462" s="87"/>
      <c r="AU2462" s="87"/>
    </row>
    <row r="2463" spans="3:47" x14ac:dyDescent="0.2">
      <c r="C2463" s="10"/>
      <c r="D2463" s="10"/>
      <c r="AA2463" s="87"/>
      <c r="AB2463" s="87"/>
      <c r="AC2463" s="87"/>
      <c r="AD2463" s="87"/>
      <c r="AE2463" s="87"/>
      <c r="AF2463" s="113"/>
      <c r="AG2463" s="112"/>
      <c r="AN2463" s="87"/>
      <c r="AO2463" s="87"/>
      <c r="AP2463" s="87"/>
      <c r="AQ2463" s="87"/>
      <c r="AR2463" s="87"/>
      <c r="AS2463" s="87"/>
      <c r="AT2463" s="87"/>
      <c r="AU2463" s="87"/>
    </row>
    <row r="2464" spans="3:47" x14ac:dyDescent="0.2">
      <c r="C2464" s="10"/>
      <c r="D2464" s="10"/>
      <c r="AA2464" s="87"/>
      <c r="AB2464" s="87"/>
      <c r="AC2464" s="87"/>
      <c r="AD2464" s="87"/>
      <c r="AE2464" s="87"/>
      <c r="AF2464" s="113"/>
      <c r="AG2464" s="112"/>
      <c r="AN2464" s="87"/>
      <c r="AO2464" s="87"/>
      <c r="AP2464" s="87"/>
      <c r="AQ2464" s="87"/>
      <c r="AR2464" s="87"/>
      <c r="AS2464" s="87"/>
      <c r="AT2464" s="87"/>
      <c r="AU2464" s="87"/>
    </row>
    <row r="2465" spans="3:47" x14ac:dyDescent="0.2">
      <c r="C2465" s="10"/>
      <c r="D2465" s="10"/>
      <c r="AA2465" s="87"/>
      <c r="AB2465" s="87"/>
      <c r="AC2465" s="87"/>
      <c r="AD2465" s="87"/>
      <c r="AE2465" s="87"/>
      <c r="AF2465" s="113"/>
      <c r="AG2465" s="112"/>
      <c r="AN2465" s="87"/>
      <c r="AO2465" s="87"/>
      <c r="AP2465" s="87"/>
      <c r="AQ2465" s="87"/>
      <c r="AR2465" s="87"/>
      <c r="AS2465" s="87"/>
      <c r="AT2465" s="87"/>
      <c r="AU2465" s="87"/>
    </row>
    <row r="2466" spans="3:47" x14ac:dyDescent="0.2">
      <c r="C2466" s="10"/>
      <c r="D2466" s="10"/>
      <c r="AA2466" s="87"/>
      <c r="AB2466" s="87"/>
      <c r="AC2466" s="87"/>
      <c r="AD2466" s="87"/>
      <c r="AE2466" s="87"/>
      <c r="AF2466" s="113"/>
      <c r="AG2466" s="112"/>
      <c r="AN2466" s="87"/>
      <c r="AO2466" s="87"/>
      <c r="AP2466" s="87"/>
      <c r="AQ2466" s="87"/>
      <c r="AR2466" s="87"/>
      <c r="AS2466" s="87"/>
      <c r="AT2466" s="87"/>
      <c r="AU2466" s="87"/>
    </row>
    <row r="2467" spans="3:47" x14ac:dyDescent="0.2">
      <c r="C2467" s="10"/>
      <c r="D2467" s="10"/>
      <c r="AA2467" s="87"/>
      <c r="AB2467" s="87"/>
      <c r="AC2467" s="87"/>
      <c r="AD2467" s="87"/>
      <c r="AE2467" s="87"/>
      <c r="AF2467" s="113"/>
      <c r="AG2467" s="112"/>
      <c r="AN2467" s="87"/>
      <c r="AO2467" s="87"/>
      <c r="AP2467" s="87"/>
      <c r="AQ2467" s="87"/>
      <c r="AR2467" s="87"/>
      <c r="AS2467" s="87"/>
      <c r="AT2467" s="87"/>
      <c r="AU2467" s="87"/>
    </row>
    <row r="2468" spans="3:47" x14ac:dyDescent="0.2">
      <c r="C2468" s="10"/>
      <c r="D2468" s="10"/>
      <c r="AA2468" s="87"/>
      <c r="AB2468" s="87"/>
      <c r="AC2468" s="87"/>
      <c r="AD2468" s="87"/>
      <c r="AE2468" s="87"/>
      <c r="AF2468" s="113"/>
      <c r="AG2468" s="112"/>
      <c r="AN2468" s="87"/>
      <c r="AO2468" s="87"/>
      <c r="AP2468" s="87"/>
      <c r="AQ2468" s="87"/>
      <c r="AR2468" s="87"/>
      <c r="AS2468" s="87"/>
      <c r="AT2468" s="87"/>
      <c r="AU2468" s="87"/>
    </row>
    <row r="2469" spans="3:47" x14ac:dyDescent="0.2">
      <c r="C2469" s="10"/>
      <c r="D2469" s="10"/>
      <c r="AA2469" s="87"/>
      <c r="AB2469" s="87"/>
      <c r="AC2469" s="87"/>
      <c r="AD2469" s="87"/>
      <c r="AE2469" s="87"/>
      <c r="AF2469" s="113"/>
      <c r="AG2469" s="112"/>
      <c r="AN2469" s="87"/>
      <c r="AO2469" s="87"/>
      <c r="AP2469" s="87"/>
      <c r="AQ2469" s="87"/>
      <c r="AR2469" s="87"/>
      <c r="AS2469" s="87"/>
      <c r="AT2469" s="87"/>
      <c r="AU2469" s="87"/>
    </row>
    <row r="2470" spans="3:47" x14ac:dyDescent="0.2">
      <c r="C2470" s="10"/>
      <c r="D2470" s="10"/>
      <c r="AA2470" s="87"/>
      <c r="AB2470" s="87"/>
      <c r="AC2470" s="87"/>
      <c r="AD2470" s="87"/>
      <c r="AE2470" s="87"/>
      <c r="AF2470" s="113"/>
      <c r="AG2470" s="112"/>
      <c r="AN2470" s="87"/>
      <c r="AO2470" s="87"/>
      <c r="AP2470" s="87"/>
      <c r="AQ2470" s="87"/>
      <c r="AR2470" s="87"/>
      <c r="AS2470" s="87"/>
      <c r="AT2470" s="87"/>
      <c r="AU2470" s="87"/>
    </row>
    <row r="2471" spans="3:47" x14ac:dyDescent="0.2">
      <c r="C2471" s="10"/>
      <c r="D2471" s="10"/>
      <c r="AA2471" s="87"/>
      <c r="AB2471" s="87"/>
      <c r="AC2471" s="87"/>
      <c r="AD2471" s="87"/>
      <c r="AE2471" s="87"/>
      <c r="AF2471" s="113"/>
      <c r="AG2471" s="112"/>
      <c r="AN2471" s="87"/>
      <c r="AO2471" s="87"/>
      <c r="AP2471" s="87"/>
      <c r="AQ2471" s="87"/>
      <c r="AR2471" s="87"/>
      <c r="AS2471" s="87"/>
      <c r="AT2471" s="87"/>
      <c r="AU2471" s="87"/>
    </row>
    <row r="2472" spans="3:47" x14ac:dyDescent="0.2">
      <c r="C2472" s="10"/>
      <c r="D2472" s="10"/>
      <c r="AA2472" s="87"/>
      <c r="AB2472" s="87"/>
      <c r="AC2472" s="87"/>
      <c r="AD2472" s="87"/>
      <c r="AE2472" s="87"/>
      <c r="AF2472" s="113"/>
      <c r="AG2472" s="112"/>
      <c r="AN2472" s="87"/>
      <c r="AO2472" s="87"/>
      <c r="AP2472" s="87"/>
      <c r="AQ2472" s="87"/>
      <c r="AR2472" s="87"/>
      <c r="AS2472" s="87"/>
      <c r="AT2472" s="87"/>
      <c r="AU2472" s="87"/>
    </row>
    <row r="2473" spans="3:47" x14ac:dyDescent="0.2">
      <c r="C2473" s="10"/>
      <c r="D2473" s="10"/>
      <c r="AA2473" s="87"/>
      <c r="AB2473" s="87"/>
      <c r="AC2473" s="87"/>
      <c r="AD2473" s="87"/>
      <c r="AE2473" s="87"/>
      <c r="AF2473" s="113"/>
      <c r="AG2473" s="112"/>
      <c r="AN2473" s="87"/>
      <c r="AO2473" s="87"/>
      <c r="AP2473" s="87"/>
      <c r="AQ2473" s="87"/>
      <c r="AR2473" s="87"/>
      <c r="AS2473" s="87"/>
      <c r="AT2473" s="87"/>
      <c r="AU2473" s="87"/>
    </row>
    <row r="2474" spans="3:47" x14ac:dyDescent="0.2">
      <c r="C2474" s="10"/>
      <c r="D2474" s="10"/>
      <c r="AA2474" s="87"/>
      <c r="AB2474" s="87"/>
      <c r="AC2474" s="87"/>
      <c r="AD2474" s="87"/>
      <c r="AE2474" s="87"/>
      <c r="AF2474" s="113"/>
      <c r="AG2474" s="112"/>
      <c r="AN2474" s="87"/>
      <c r="AO2474" s="87"/>
      <c r="AP2474" s="87"/>
      <c r="AQ2474" s="87"/>
      <c r="AR2474" s="87"/>
      <c r="AS2474" s="87"/>
      <c r="AT2474" s="87"/>
      <c r="AU2474" s="87"/>
    </row>
    <row r="2475" spans="3:47" x14ac:dyDescent="0.2">
      <c r="C2475" s="10"/>
      <c r="D2475" s="10"/>
      <c r="AA2475" s="87"/>
      <c r="AB2475" s="87"/>
      <c r="AC2475" s="87"/>
      <c r="AD2475" s="87"/>
      <c r="AE2475" s="87"/>
      <c r="AF2475" s="113"/>
      <c r="AG2475" s="112"/>
      <c r="AN2475" s="87"/>
      <c r="AO2475" s="87"/>
      <c r="AP2475" s="87"/>
      <c r="AQ2475" s="87"/>
      <c r="AR2475" s="87"/>
      <c r="AS2475" s="87"/>
      <c r="AT2475" s="87"/>
      <c r="AU2475" s="87"/>
    </row>
    <row r="2476" spans="3:47" x14ac:dyDescent="0.2">
      <c r="C2476" s="10"/>
      <c r="D2476" s="10"/>
      <c r="AA2476" s="87"/>
      <c r="AB2476" s="87"/>
      <c r="AC2476" s="87"/>
      <c r="AD2476" s="87"/>
      <c r="AE2476" s="87"/>
      <c r="AF2476" s="113"/>
      <c r="AG2476" s="112"/>
      <c r="AN2476" s="87"/>
      <c r="AO2476" s="87"/>
      <c r="AP2476" s="87"/>
      <c r="AQ2476" s="87"/>
      <c r="AR2476" s="87"/>
      <c r="AS2476" s="87"/>
      <c r="AT2476" s="87"/>
      <c r="AU2476" s="87"/>
    </row>
    <row r="2477" spans="3:47" x14ac:dyDescent="0.2">
      <c r="C2477" s="10"/>
      <c r="D2477" s="10"/>
      <c r="AA2477" s="87"/>
      <c r="AB2477" s="87"/>
      <c r="AC2477" s="87"/>
      <c r="AD2477" s="87"/>
      <c r="AE2477" s="87"/>
      <c r="AF2477" s="113"/>
      <c r="AG2477" s="112"/>
      <c r="AN2477" s="87"/>
      <c r="AO2477" s="87"/>
      <c r="AP2477" s="87"/>
      <c r="AQ2477" s="87"/>
      <c r="AR2477" s="87"/>
      <c r="AS2477" s="87"/>
      <c r="AT2477" s="87"/>
      <c r="AU2477" s="87"/>
    </row>
    <row r="2478" spans="3:47" x14ac:dyDescent="0.2">
      <c r="C2478" s="10"/>
      <c r="D2478" s="10"/>
      <c r="AA2478" s="87"/>
      <c r="AB2478" s="87"/>
      <c r="AC2478" s="87"/>
      <c r="AD2478" s="87"/>
      <c r="AE2478" s="87"/>
      <c r="AF2478" s="113"/>
      <c r="AG2478" s="112"/>
      <c r="AN2478" s="87"/>
      <c r="AO2478" s="87"/>
      <c r="AP2478" s="87"/>
      <c r="AQ2478" s="87"/>
      <c r="AR2478" s="87"/>
      <c r="AS2478" s="87"/>
      <c r="AT2478" s="87"/>
      <c r="AU2478" s="87"/>
    </row>
    <row r="2479" spans="3:47" x14ac:dyDescent="0.2">
      <c r="C2479" s="10"/>
      <c r="D2479" s="10"/>
      <c r="AA2479" s="87"/>
      <c r="AB2479" s="87"/>
      <c r="AC2479" s="87"/>
      <c r="AD2479" s="87"/>
      <c r="AE2479" s="87"/>
      <c r="AF2479" s="113"/>
      <c r="AG2479" s="112"/>
      <c r="AN2479" s="87"/>
      <c r="AO2479" s="87"/>
      <c r="AP2479" s="87"/>
      <c r="AQ2479" s="87"/>
      <c r="AR2479" s="87"/>
      <c r="AS2479" s="87"/>
      <c r="AT2479" s="87"/>
      <c r="AU2479" s="87"/>
    </row>
    <row r="2480" spans="3:47" x14ac:dyDescent="0.2">
      <c r="C2480" s="10"/>
      <c r="D2480" s="10"/>
      <c r="AA2480" s="87"/>
      <c r="AB2480" s="87"/>
      <c r="AC2480" s="87"/>
      <c r="AD2480" s="87"/>
      <c r="AE2480" s="87"/>
      <c r="AF2480" s="113"/>
      <c r="AG2480" s="112"/>
      <c r="AN2480" s="87"/>
      <c r="AO2480" s="87"/>
      <c r="AP2480" s="87"/>
      <c r="AQ2480" s="87"/>
      <c r="AR2480" s="87"/>
      <c r="AS2480" s="87"/>
      <c r="AT2480" s="87"/>
      <c r="AU2480" s="87"/>
    </row>
    <row r="2481" spans="3:47" x14ac:dyDescent="0.2">
      <c r="C2481" s="10"/>
      <c r="D2481" s="10"/>
      <c r="AA2481" s="87"/>
      <c r="AB2481" s="87"/>
      <c r="AC2481" s="87"/>
      <c r="AD2481" s="87"/>
      <c r="AE2481" s="87"/>
      <c r="AF2481" s="113"/>
      <c r="AG2481" s="112"/>
      <c r="AN2481" s="87"/>
      <c r="AO2481" s="87"/>
      <c r="AP2481" s="87"/>
      <c r="AQ2481" s="87"/>
      <c r="AR2481" s="87"/>
      <c r="AS2481" s="87"/>
      <c r="AT2481" s="87"/>
      <c r="AU2481" s="87"/>
    </row>
    <row r="2482" spans="3:47" x14ac:dyDescent="0.2">
      <c r="C2482" s="10"/>
      <c r="D2482" s="10"/>
      <c r="AA2482" s="87"/>
      <c r="AB2482" s="87"/>
      <c r="AC2482" s="87"/>
      <c r="AD2482" s="87"/>
      <c r="AE2482" s="87"/>
      <c r="AF2482" s="113"/>
      <c r="AG2482" s="112"/>
      <c r="AN2482" s="87"/>
      <c r="AO2482" s="87"/>
      <c r="AP2482" s="87"/>
      <c r="AQ2482" s="87"/>
      <c r="AR2482" s="87"/>
      <c r="AS2482" s="87"/>
      <c r="AT2482" s="87"/>
      <c r="AU2482" s="87"/>
    </row>
    <row r="2483" spans="3:47" x14ac:dyDescent="0.2">
      <c r="C2483" s="10"/>
      <c r="D2483" s="10"/>
      <c r="AA2483" s="87"/>
      <c r="AB2483" s="87"/>
      <c r="AC2483" s="87"/>
      <c r="AD2483" s="87"/>
      <c r="AE2483" s="87"/>
      <c r="AF2483" s="113"/>
      <c r="AG2483" s="112"/>
      <c r="AN2483" s="87"/>
      <c r="AO2483" s="87"/>
      <c r="AP2483" s="87"/>
      <c r="AQ2483" s="87"/>
      <c r="AR2483" s="87"/>
      <c r="AS2483" s="87"/>
      <c r="AT2483" s="87"/>
      <c r="AU2483" s="87"/>
    </row>
    <row r="2484" spans="3:47" x14ac:dyDescent="0.2">
      <c r="C2484" s="10"/>
      <c r="D2484" s="10"/>
      <c r="AA2484" s="87"/>
      <c r="AB2484" s="87"/>
      <c r="AC2484" s="87"/>
      <c r="AD2484" s="87"/>
      <c r="AE2484" s="87"/>
      <c r="AF2484" s="113"/>
      <c r="AG2484" s="112"/>
      <c r="AN2484" s="87"/>
      <c r="AO2484" s="87"/>
      <c r="AP2484" s="87"/>
      <c r="AQ2484" s="87"/>
      <c r="AR2484" s="87"/>
      <c r="AS2484" s="87"/>
      <c r="AT2484" s="87"/>
      <c r="AU2484" s="87"/>
    </row>
    <row r="2485" spans="3:47" x14ac:dyDescent="0.2">
      <c r="C2485" s="10"/>
      <c r="D2485" s="10"/>
      <c r="AA2485" s="87"/>
      <c r="AB2485" s="87"/>
      <c r="AC2485" s="87"/>
      <c r="AD2485" s="87"/>
      <c r="AE2485" s="87"/>
      <c r="AF2485" s="113"/>
      <c r="AG2485" s="112"/>
      <c r="AN2485" s="87"/>
      <c r="AO2485" s="87"/>
      <c r="AP2485" s="87"/>
      <c r="AQ2485" s="87"/>
      <c r="AR2485" s="87"/>
      <c r="AS2485" s="87"/>
      <c r="AT2485" s="87"/>
      <c r="AU2485" s="87"/>
    </row>
    <row r="2486" spans="3:47" x14ac:dyDescent="0.2">
      <c r="C2486" s="10"/>
      <c r="D2486" s="10"/>
      <c r="AA2486" s="87"/>
      <c r="AB2486" s="87"/>
      <c r="AC2486" s="87"/>
      <c r="AD2486" s="87"/>
      <c r="AE2486" s="87"/>
      <c r="AF2486" s="113"/>
      <c r="AG2486" s="112"/>
      <c r="AN2486" s="87"/>
      <c r="AO2486" s="87"/>
      <c r="AP2486" s="87"/>
      <c r="AQ2486" s="87"/>
      <c r="AR2486" s="87"/>
      <c r="AS2486" s="87"/>
      <c r="AT2486" s="87"/>
      <c r="AU2486" s="87"/>
    </row>
    <row r="2487" spans="3:47" x14ac:dyDescent="0.2">
      <c r="C2487" s="10"/>
      <c r="D2487" s="10"/>
      <c r="AA2487" s="87"/>
      <c r="AB2487" s="87"/>
      <c r="AC2487" s="87"/>
      <c r="AD2487" s="87"/>
      <c r="AE2487" s="87"/>
      <c r="AF2487" s="113"/>
      <c r="AG2487" s="112"/>
      <c r="AN2487" s="87"/>
      <c r="AO2487" s="87"/>
      <c r="AP2487" s="87"/>
      <c r="AQ2487" s="87"/>
      <c r="AR2487" s="87"/>
      <c r="AS2487" s="87"/>
      <c r="AT2487" s="87"/>
      <c r="AU2487" s="87"/>
    </row>
    <row r="2488" spans="3:47" x14ac:dyDescent="0.2">
      <c r="C2488" s="10"/>
      <c r="D2488" s="10"/>
      <c r="AA2488" s="87"/>
      <c r="AB2488" s="87"/>
      <c r="AC2488" s="87"/>
      <c r="AD2488" s="87"/>
      <c r="AE2488" s="87"/>
      <c r="AF2488" s="113"/>
      <c r="AG2488" s="112"/>
      <c r="AN2488" s="87"/>
      <c r="AO2488" s="87"/>
      <c r="AP2488" s="87"/>
      <c r="AQ2488" s="87"/>
      <c r="AR2488" s="87"/>
      <c r="AS2488" s="87"/>
      <c r="AT2488" s="87"/>
      <c r="AU2488" s="87"/>
    </row>
    <row r="2489" spans="3:47" x14ac:dyDescent="0.2">
      <c r="C2489" s="10"/>
      <c r="D2489" s="10"/>
      <c r="AA2489" s="87"/>
      <c r="AB2489" s="87"/>
      <c r="AC2489" s="87"/>
      <c r="AD2489" s="87"/>
      <c r="AE2489" s="87"/>
      <c r="AF2489" s="113"/>
      <c r="AG2489" s="112"/>
      <c r="AN2489" s="87"/>
      <c r="AO2489" s="87"/>
      <c r="AP2489" s="87"/>
      <c r="AQ2489" s="87"/>
      <c r="AR2489" s="87"/>
      <c r="AS2489" s="87"/>
      <c r="AT2489" s="87"/>
      <c r="AU2489" s="87"/>
    </row>
    <row r="2490" spans="3:47" x14ac:dyDescent="0.2">
      <c r="C2490" s="10"/>
      <c r="D2490" s="10"/>
      <c r="AA2490" s="87"/>
      <c r="AB2490" s="87"/>
      <c r="AC2490" s="87"/>
      <c r="AD2490" s="87"/>
      <c r="AE2490" s="87"/>
      <c r="AF2490" s="113"/>
      <c r="AG2490" s="112"/>
      <c r="AN2490" s="87"/>
      <c r="AO2490" s="87"/>
      <c r="AP2490" s="87"/>
      <c r="AQ2490" s="87"/>
      <c r="AR2490" s="87"/>
      <c r="AS2490" s="87"/>
      <c r="AT2490" s="87"/>
      <c r="AU2490" s="87"/>
    </row>
    <row r="2491" spans="3:47" x14ac:dyDescent="0.2">
      <c r="C2491" s="10"/>
      <c r="D2491" s="10"/>
      <c r="AA2491" s="87"/>
      <c r="AB2491" s="87"/>
      <c r="AC2491" s="87"/>
      <c r="AD2491" s="87"/>
      <c r="AE2491" s="87"/>
      <c r="AF2491" s="113"/>
      <c r="AG2491" s="112"/>
      <c r="AN2491" s="87"/>
      <c r="AO2491" s="87"/>
      <c r="AP2491" s="87"/>
      <c r="AQ2491" s="87"/>
      <c r="AR2491" s="87"/>
      <c r="AS2491" s="87"/>
      <c r="AT2491" s="87"/>
      <c r="AU2491" s="87"/>
    </row>
    <row r="2492" spans="3:47" x14ac:dyDescent="0.2">
      <c r="C2492" s="10"/>
      <c r="D2492" s="10"/>
      <c r="AA2492" s="87"/>
      <c r="AB2492" s="87"/>
      <c r="AC2492" s="87"/>
      <c r="AD2492" s="87"/>
      <c r="AE2492" s="87"/>
      <c r="AF2492" s="113"/>
      <c r="AG2492" s="112"/>
      <c r="AN2492" s="87"/>
      <c r="AO2492" s="87"/>
      <c r="AP2492" s="87"/>
      <c r="AQ2492" s="87"/>
      <c r="AR2492" s="87"/>
      <c r="AS2492" s="87"/>
      <c r="AT2492" s="87"/>
      <c r="AU2492" s="87"/>
    </row>
    <row r="2493" spans="3:47" x14ac:dyDescent="0.2">
      <c r="C2493" s="10"/>
      <c r="D2493" s="10"/>
      <c r="AA2493" s="87"/>
      <c r="AB2493" s="87"/>
      <c r="AC2493" s="87"/>
      <c r="AD2493" s="87"/>
      <c r="AE2493" s="87"/>
      <c r="AF2493" s="113"/>
      <c r="AG2493" s="112"/>
      <c r="AN2493" s="87"/>
      <c r="AO2493" s="87"/>
      <c r="AP2493" s="87"/>
      <c r="AQ2493" s="87"/>
      <c r="AR2493" s="87"/>
      <c r="AS2493" s="87"/>
      <c r="AT2493" s="87"/>
      <c r="AU2493" s="87"/>
    </row>
    <row r="2494" spans="3:47" x14ac:dyDescent="0.2">
      <c r="C2494" s="10"/>
      <c r="D2494" s="10"/>
      <c r="AA2494" s="87"/>
      <c r="AB2494" s="87"/>
      <c r="AC2494" s="87"/>
      <c r="AD2494" s="87"/>
      <c r="AE2494" s="87"/>
      <c r="AF2494" s="113"/>
      <c r="AG2494" s="112"/>
      <c r="AN2494" s="87"/>
      <c r="AO2494" s="87"/>
      <c r="AP2494" s="87"/>
      <c r="AQ2494" s="87"/>
      <c r="AR2494" s="87"/>
      <c r="AS2494" s="87"/>
      <c r="AT2494" s="87"/>
      <c r="AU2494" s="87"/>
    </row>
    <row r="2495" spans="3:47" x14ac:dyDescent="0.2">
      <c r="C2495" s="10"/>
      <c r="D2495" s="10"/>
      <c r="AA2495" s="87"/>
      <c r="AB2495" s="87"/>
      <c r="AC2495" s="87"/>
      <c r="AD2495" s="87"/>
      <c r="AE2495" s="87"/>
      <c r="AF2495" s="113"/>
      <c r="AG2495" s="112"/>
      <c r="AN2495" s="87"/>
      <c r="AO2495" s="87"/>
      <c r="AP2495" s="87"/>
      <c r="AQ2495" s="87"/>
      <c r="AR2495" s="87"/>
      <c r="AS2495" s="87"/>
      <c r="AT2495" s="87"/>
      <c r="AU2495" s="87"/>
    </row>
    <row r="2496" spans="3:47" x14ac:dyDescent="0.2">
      <c r="C2496" s="10"/>
      <c r="D2496" s="10"/>
      <c r="AA2496" s="87"/>
      <c r="AB2496" s="87"/>
      <c r="AC2496" s="87"/>
      <c r="AD2496" s="87"/>
      <c r="AE2496" s="87"/>
      <c r="AF2496" s="113"/>
      <c r="AG2496" s="112"/>
      <c r="AN2496" s="87"/>
      <c r="AO2496" s="87"/>
      <c r="AP2496" s="87"/>
      <c r="AQ2496" s="87"/>
      <c r="AR2496" s="87"/>
      <c r="AS2496" s="87"/>
      <c r="AT2496" s="87"/>
      <c r="AU2496" s="87"/>
    </row>
    <row r="2497" spans="3:47" x14ac:dyDescent="0.2">
      <c r="C2497" s="10"/>
      <c r="D2497" s="10"/>
      <c r="AA2497" s="87"/>
      <c r="AB2497" s="87"/>
      <c r="AC2497" s="87"/>
      <c r="AD2497" s="87"/>
      <c r="AE2497" s="87"/>
      <c r="AF2497" s="113"/>
      <c r="AG2497" s="112"/>
      <c r="AN2497" s="87"/>
      <c r="AO2497" s="87"/>
      <c r="AP2497" s="87"/>
      <c r="AQ2497" s="87"/>
      <c r="AR2497" s="87"/>
      <c r="AS2497" s="87"/>
      <c r="AT2497" s="87"/>
      <c r="AU2497" s="87"/>
    </row>
    <row r="2498" spans="3:47" x14ac:dyDescent="0.2">
      <c r="C2498" s="10"/>
      <c r="D2498" s="10"/>
      <c r="AA2498" s="87"/>
      <c r="AB2498" s="87"/>
      <c r="AC2498" s="87"/>
      <c r="AD2498" s="87"/>
      <c r="AE2498" s="87"/>
      <c r="AF2498" s="113"/>
      <c r="AG2498" s="112"/>
      <c r="AN2498" s="87"/>
      <c r="AO2498" s="87"/>
      <c r="AP2498" s="87"/>
      <c r="AQ2498" s="87"/>
      <c r="AR2498" s="87"/>
      <c r="AS2498" s="87"/>
      <c r="AT2498" s="87"/>
      <c r="AU2498" s="87"/>
    </row>
    <row r="2499" spans="3:47" x14ac:dyDescent="0.2">
      <c r="C2499" s="10"/>
      <c r="D2499" s="10"/>
      <c r="AA2499" s="87"/>
      <c r="AB2499" s="87"/>
      <c r="AC2499" s="87"/>
      <c r="AD2499" s="87"/>
      <c r="AE2499" s="87"/>
      <c r="AF2499" s="113"/>
      <c r="AG2499" s="112"/>
      <c r="AN2499" s="87"/>
      <c r="AO2499" s="87"/>
      <c r="AP2499" s="87"/>
      <c r="AQ2499" s="87"/>
      <c r="AR2499" s="87"/>
      <c r="AS2499" s="87"/>
      <c r="AT2499" s="87"/>
      <c r="AU2499" s="87"/>
    </row>
    <row r="2500" spans="3:47" x14ac:dyDescent="0.2">
      <c r="C2500" s="10"/>
      <c r="D2500" s="10"/>
      <c r="AA2500" s="87"/>
      <c r="AB2500" s="87"/>
      <c r="AC2500" s="87"/>
      <c r="AD2500" s="87"/>
      <c r="AE2500" s="87"/>
      <c r="AF2500" s="113"/>
      <c r="AG2500" s="112"/>
      <c r="AN2500" s="87"/>
      <c r="AO2500" s="87"/>
      <c r="AP2500" s="87"/>
      <c r="AQ2500" s="87"/>
      <c r="AR2500" s="87"/>
      <c r="AS2500" s="87"/>
      <c r="AT2500" s="87"/>
      <c r="AU2500" s="87"/>
    </row>
    <row r="2501" spans="3:47" x14ac:dyDescent="0.2">
      <c r="C2501" s="10"/>
      <c r="D2501" s="10"/>
      <c r="AA2501" s="87"/>
      <c r="AB2501" s="87"/>
      <c r="AC2501" s="87"/>
      <c r="AD2501" s="87"/>
      <c r="AE2501" s="87"/>
      <c r="AF2501" s="113"/>
      <c r="AG2501" s="112"/>
      <c r="AN2501" s="87"/>
      <c r="AO2501" s="87"/>
      <c r="AP2501" s="87"/>
      <c r="AQ2501" s="87"/>
      <c r="AR2501" s="87"/>
      <c r="AS2501" s="87"/>
      <c r="AT2501" s="87"/>
      <c r="AU2501" s="87"/>
    </row>
    <row r="2502" spans="3:47" x14ac:dyDescent="0.2">
      <c r="C2502" s="10"/>
      <c r="D2502" s="10"/>
      <c r="AA2502" s="87"/>
      <c r="AB2502" s="87"/>
      <c r="AC2502" s="87"/>
      <c r="AD2502" s="87"/>
      <c r="AE2502" s="87"/>
      <c r="AF2502" s="113"/>
      <c r="AG2502" s="112"/>
      <c r="AN2502" s="87"/>
      <c r="AO2502" s="87"/>
      <c r="AP2502" s="87"/>
      <c r="AQ2502" s="87"/>
      <c r="AR2502" s="87"/>
      <c r="AS2502" s="87"/>
      <c r="AT2502" s="87"/>
      <c r="AU2502" s="87"/>
    </row>
    <row r="2503" spans="3:47" x14ac:dyDescent="0.2">
      <c r="C2503" s="10"/>
      <c r="D2503" s="10"/>
      <c r="AA2503" s="87"/>
      <c r="AB2503" s="87"/>
      <c r="AC2503" s="87"/>
      <c r="AD2503" s="87"/>
      <c r="AE2503" s="87"/>
      <c r="AF2503" s="113"/>
      <c r="AG2503" s="112"/>
      <c r="AN2503" s="87"/>
      <c r="AO2503" s="87"/>
      <c r="AP2503" s="87"/>
      <c r="AQ2503" s="87"/>
      <c r="AR2503" s="87"/>
      <c r="AS2503" s="87"/>
      <c r="AT2503" s="87"/>
      <c r="AU2503" s="87"/>
    </row>
    <row r="2504" spans="3:47" x14ac:dyDescent="0.2">
      <c r="C2504" s="10"/>
      <c r="D2504" s="10"/>
      <c r="AA2504" s="87"/>
      <c r="AB2504" s="87"/>
      <c r="AC2504" s="87"/>
      <c r="AD2504" s="87"/>
      <c r="AE2504" s="87"/>
      <c r="AF2504" s="113"/>
      <c r="AG2504" s="112"/>
      <c r="AN2504" s="87"/>
      <c r="AO2504" s="87"/>
      <c r="AP2504" s="87"/>
      <c r="AQ2504" s="87"/>
      <c r="AR2504" s="87"/>
      <c r="AS2504" s="87"/>
      <c r="AT2504" s="87"/>
      <c r="AU2504" s="87"/>
    </row>
    <row r="2505" spans="3:47" x14ac:dyDescent="0.2">
      <c r="C2505" s="10"/>
      <c r="D2505" s="10"/>
      <c r="AA2505" s="87"/>
      <c r="AB2505" s="87"/>
      <c r="AC2505" s="87"/>
      <c r="AD2505" s="87"/>
      <c r="AE2505" s="87"/>
      <c r="AF2505" s="113"/>
      <c r="AG2505" s="112"/>
      <c r="AN2505" s="87"/>
      <c r="AO2505" s="87"/>
      <c r="AP2505" s="87"/>
      <c r="AQ2505" s="87"/>
      <c r="AR2505" s="87"/>
      <c r="AS2505" s="87"/>
      <c r="AT2505" s="87"/>
      <c r="AU2505" s="87"/>
    </row>
    <row r="2506" spans="3:47" x14ac:dyDescent="0.2">
      <c r="C2506" s="10"/>
      <c r="D2506" s="10"/>
      <c r="AA2506" s="87"/>
      <c r="AB2506" s="87"/>
      <c r="AC2506" s="87"/>
      <c r="AD2506" s="87"/>
      <c r="AE2506" s="87"/>
      <c r="AF2506" s="113"/>
      <c r="AG2506" s="112"/>
      <c r="AN2506" s="87"/>
      <c r="AO2506" s="87"/>
      <c r="AP2506" s="87"/>
      <c r="AQ2506" s="87"/>
      <c r="AR2506" s="87"/>
      <c r="AS2506" s="87"/>
      <c r="AT2506" s="87"/>
      <c r="AU2506" s="87"/>
    </row>
    <row r="2507" spans="3:47" x14ac:dyDescent="0.2">
      <c r="C2507" s="10"/>
      <c r="D2507" s="10"/>
      <c r="AA2507" s="87"/>
      <c r="AB2507" s="87"/>
      <c r="AC2507" s="87"/>
      <c r="AD2507" s="87"/>
      <c r="AE2507" s="87"/>
      <c r="AF2507" s="113"/>
      <c r="AG2507" s="112"/>
      <c r="AN2507" s="87"/>
      <c r="AO2507" s="87"/>
      <c r="AP2507" s="87"/>
      <c r="AQ2507" s="87"/>
      <c r="AR2507" s="87"/>
      <c r="AS2507" s="87"/>
      <c r="AT2507" s="87"/>
      <c r="AU2507" s="87"/>
    </row>
    <row r="2508" spans="3:47" x14ac:dyDescent="0.2">
      <c r="C2508" s="10"/>
      <c r="D2508" s="10"/>
      <c r="AA2508" s="87"/>
      <c r="AB2508" s="87"/>
      <c r="AC2508" s="87"/>
      <c r="AD2508" s="87"/>
      <c r="AE2508" s="87"/>
      <c r="AF2508" s="113"/>
      <c r="AG2508" s="112"/>
      <c r="AN2508" s="87"/>
      <c r="AO2508" s="87"/>
      <c r="AP2508" s="87"/>
      <c r="AQ2508" s="87"/>
      <c r="AR2508" s="87"/>
      <c r="AS2508" s="87"/>
      <c r="AT2508" s="87"/>
      <c r="AU2508" s="87"/>
    </row>
    <row r="2509" spans="3:47" x14ac:dyDescent="0.2">
      <c r="C2509" s="10"/>
      <c r="D2509" s="10"/>
      <c r="AA2509" s="87"/>
      <c r="AB2509" s="87"/>
      <c r="AC2509" s="87"/>
      <c r="AD2509" s="87"/>
      <c r="AE2509" s="87"/>
      <c r="AF2509" s="113"/>
      <c r="AG2509" s="112"/>
      <c r="AN2509" s="87"/>
      <c r="AO2509" s="87"/>
      <c r="AP2509" s="87"/>
      <c r="AQ2509" s="87"/>
      <c r="AR2509" s="87"/>
      <c r="AS2509" s="87"/>
      <c r="AT2509" s="87"/>
      <c r="AU2509" s="87"/>
    </row>
    <row r="2510" spans="3:47" x14ac:dyDescent="0.2">
      <c r="C2510" s="10"/>
      <c r="D2510" s="10"/>
      <c r="AA2510" s="87"/>
      <c r="AB2510" s="87"/>
      <c r="AC2510" s="87"/>
      <c r="AD2510" s="87"/>
      <c r="AE2510" s="87"/>
      <c r="AF2510" s="113"/>
      <c r="AG2510" s="112"/>
      <c r="AN2510" s="87"/>
      <c r="AO2510" s="87"/>
      <c r="AP2510" s="87"/>
      <c r="AQ2510" s="87"/>
      <c r="AR2510" s="87"/>
      <c r="AS2510" s="87"/>
      <c r="AT2510" s="87"/>
      <c r="AU2510" s="87"/>
    </row>
    <row r="2511" spans="3:47" x14ac:dyDescent="0.2">
      <c r="C2511" s="10"/>
      <c r="D2511" s="10"/>
      <c r="AA2511" s="87"/>
      <c r="AB2511" s="87"/>
      <c r="AC2511" s="87"/>
      <c r="AD2511" s="87"/>
      <c r="AE2511" s="87"/>
      <c r="AF2511" s="113"/>
      <c r="AG2511" s="112"/>
      <c r="AN2511" s="87"/>
      <c r="AO2511" s="87"/>
      <c r="AP2511" s="87"/>
      <c r="AQ2511" s="87"/>
      <c r="AR2511" s="87"/>
      <c r="AS2511" s="87"/>
      <c r="AT2511" s="87"/>
      <c r="AU2511" s="87"/>
    </row>
    <row r="2512" spans="3:47" x14ac:dyDescent="0.2">
      <c r="C2512" s="10"/>
      <c r="D2512" s="10"/>
      <c r="AA2512" s="87"/>
      <c r="AB2512" s="87"/>
      <c r="AC2512" s="87"/>
      <c r="AD2512" s="87"/>
      <c r="AE2512" s="87"/>
      <c r="AF2512" s="113"/>
      <c r="AG2512" s="112"/>
      <c r="AN2512" s="87"/>
      <c r="AO2512" s="87"/>
      <c r="AP2512" s="87"/>
      <c r="AQ2512" s="87"/>
      <c r="AR2512" s="87"/>
      <c r="AS2512" s="87"/>
      <c r="AT2512" s="87"/>
      <c r="AU2512" s="87"/>
    </row>
    <row r="2513" spans="3:47" x14ac:dyDescent="0.2">
      <c r="C2513" s="10"/>
      <c r="D2513" s="10"/>
      <c r="AA2513" s="87"/>
      <c r="AB2513" s="87"/>
      <c r="AC2513" s="87"/>
      <c r="AD2513" s="87"/>
      <c r="AE2513" s="87"/>
      <c r="AF2513" s="113"/>
      <c r="AG2513" s="112"/>
      <c r="AN2513" s="87"/>
      <c r="AO2513" s="87"/>
      <c r="AP2513" s="87"/>
      <c r="AQ2513" s="87"/>
      <c r="AR2513" s="87"/>
      <c r="AS2513" s="87"/>
      <c r="AT2513" s="87"/>
      <c r="AU2513" s="87"/>
    </row>
    <row r="2514" spans="3:47" x14ac:dyDescent="0.2">
      <c r="C2514" s="10"/>
      <c r="D2514" s="10"/>
      <c r="AA2514" s="87"/>
      <c r="AB2514" s="87"/>
      <c r="AC2514" s="87"/>
      <c r="AD2514" s="87"/>
      <c r="AE2514" s="87"/>
      <c r="AF2514" s="113"/>
      <c r="AG2514" s="112"/>
      <c r="AN2514" s="87"/>
      <c r="AO2514" s="87"/>
      <c r="AP2514" s="87"/>
      <c r="AQ2514" s="87"/>
      <c r="AR2514" s="87"/>
      <c r="AS2514" s="87"/>
      <c r="AT2514" s="87"/>
      <c r="AU2514" s="87"/>
    </row>
    <row r="2515" spans="3:47" x14ac:dyDescent="0.2">
      <c r="C2515" s="10"/>
      <c r="D2515" s="10"/>
      <c r="AA2515" s="87"/>
      <c r="AB2515" s="87"/>
      <c r="AC2515" s="87"/>
      <c r="AD2515" s="87"/>
      <c r="AE2515" s="87"/>
      <c r="AF2515" s="113"/>
      <c r="AG2515" s="112"/>
      <c r="AN2515" s="87"/>
      <c r="AO2515" s="87"/>
      <c r="AP2515" s="87"/>
      <c r="AQ2515" s="87"/>
      <c r="AR2515" s="87"/>
      <c r="AS2515" s="87"/>
      <c r="AT2515" s="87"/>
      <c r="AU2515" s="87"/>
    </row>
    <row r="2516" spans="3:47" x14ac:dyDescent="0.2">
      <c r="C2516" s="10"/>
      <c r="D2516" s="10"/>
      <c r="AA2516" s="87"/>
      <c r="AB2516" s="87"/>
      <c r="AC2516" s="87"/>
      <c r="AD2516" s="87"/>
      <c r="AE2516" s="87"/>
      <c r="AF2516" s="113"/>
      <c r="AG2516" s="112"/>
      <c r="AN2516" s="87"/>
      <c r="AO2516" s="87"/>
      <c r="AP2516" s="87"/>
      <c r="AQ2516" s="87"/>
      <c r="AR2516" s="87"/>
      <c r="AS2516" s="87"/>
      <c r="AT2516" s="87"/>
      <c r="AU2516" s="87"/>
    </row>
    <row r="2517" spans="3:47" x14ac:dyDescent="0.2">
      <c r="C2517" s="10"/>
      <c r="D2517" s="10"/>
      <c r="AA2517" s="87"/>
      <c r="AB2517" s="87"/>
      <c r="AC2517" s="87"/>
      <c r="AD2517" s="87"/>
      <c r="AE2517" s="87"/>
      <c r="AF2517" s="113"/>
      <c r="AG2517" s="112"/>
      <c r="AN2517" s="87"/>
      <c r="AO2517" s="87"/>
      <c r="AP2517" s="87"/>
      <c r="AQ2517" s="87"/>
      <c r="AR2517" s="87"/>
      <c r="AS2517" s="87"/>
      <c r="AT2517" s="87"/>
      <c r="AU2517" s="87"/>
    </row>
    <row r="2518" spans="3:47" x14ac:dyDescent="0.2">
      <c r="C2518" s="10"/>
      <c r="D2518" s="10"/>
      <c r="AA2518" s="87"/>
      <c r="AB2518" s="87"/>
      <c r="AC2518" s="87"/>
      <c r="AD2518" s="87"/>
      <c r="AE2518" s="87"/>
      <c r="AF2518" s="113"/>
      <c r="AG2518" s="112"/>
      <c r="AN2518" s="87"/>
      <c r="AO2518" s="87"/>
      <c r="AP2518" s="87"/>
      <c r="AQ2518" s="87"/>
      <c r="AR2518" s="87"/>
      <c r="AS2518" s="87"/>
      <c r="AT2518" s="87"/>
      <c r="AU2518" s="87"/>
    </row>
    <row r="2519" spans="3:47" x14ac:dyDescent="0.2">
      <c r="C2519" s="10"/>
      <c r="D2519" s="10"/>
      <c r="AA2519" s="87"/>
      <c r="AB2519" s="87"/>
      <c r="AC2519" s="87"/>
      <c r="AD2519" s="87"/>
      <c r="AE2519" s="87"/>
      <c r="AF2519" s="113"/>
      <c r="AG2519" s="112"/>
      <c r="AN2519" s="87"/>
      <c r="AO2519" s="87"/>
      <c r="AP2519" s="87"/>
      <c r="AQ2519" s="87"/>
      <c r="AR2519" s="87"/>
      <c r="AS2519" s="87"/>
      <c r="AT2519" s="87"/>
      <c r="AU2519" s="87"/>
    </row>
    <row r="2520" spans="3:47" x14ac:dyDescent="0.2">
      <c r="C2520" s="10"/>
      <c r="D2520" s="10"/>
      <c r="AA2520" s="87"/>
      <c r="AB2520" s="87"/>
      <c r="AC2520" s="87"/>
      <c r="AD2520" s="87"/>
      <c r="AE2520" s="87"/>
      <c r="AF2520" s="113"/>
      <c r="AG2520" s="112"/>
      <c r="AN2520" s="87"/>
      <c r="AO2520" s="87"/>
      <c r="AP2520" s="87"/>
      <c r="AQ2520" s="87"/>
      <c r="AR2520" s="87"/>
      <c r="AS2520" s="87"/>
      <c r="AT2520" s="87"/>
      <c r="AU2520" s="87"/>
    </row>
    <row r="2521" spans="3:47" x14ac:dyDescent="0.2">
      <c r="C2521" s="10"/>
      <c r="D2521" s="10"/>
      <c r="AA2521" s="87"/>
      <c r="AB2521" s="87"/>
      <c r="AC2521" s="87"/>
      <c r="AD2521" s="87"/>
      <c r="AE2521" s="87"/>
      <c r="AF2521" s="113"/>
      <c r="AG2521" s="112"/>
      <c r="AN2521" s="87"/>
      <c r="AO2521" s="87"/>
      <c r="AP2521" s="87"/>
      <c r="AQ2521" s="87"/>
      <c r="AR2521" s="87"/>
      <c r="AS2521" s="87"/>
      <c r="AT2521" s="87"/>
      <c r="AU2521" s="87"/>
    </row>
    <row r="2522" spans="3:47" x14ac:dyDescent="0.2">
      <c r="C2522" s="10"/>
      <c r="D2522" s="10"/>
      <c r="AA2522" s="87"/>
      <c r="AB2522" s="87"/>
      <c r="AC2522" s="87"/>
      <c r="AD2522" s="87"/>
      <c r="AE2522" s="87"/>
      <c r="AF2522" s="113"/>
      <c r="AG2522" s="112"/>
      <c r="AN2522" s="87"/>
      <c r="AO2522" s="87"/>
      <c r="AP2522" s="87"/>
      <c r="AQ2522" s="87"/>
      <c r="AR2522" s="87"/>
      <c r="AS2522" s="87"/>
      <c r="AT2522" s="87"/>
      <c r="AU2522" s="87"/>
    </row>
    <row r="2523" spans="3:47" x14ac:dyDescent="0.2">
      <c r="C2523" s="10"/>
      <c r="D2523" s="10"/>
      <c r="AA2523" s="87"/>
      <c r="AB2523" s="87"/>
      <c r="AC2523" s="87"/>
      <c r="AD2523" s="87"/>
      <c r="AE2523" s="87"/>
      <c r="AF2523" s="113"/>
      <c r="AG2523" s="112"/>
      <c r="AN2523" s="87"/>
      <c r="AO2523" s="87"/>
      <c r="AP2523" s="87"/>
      <c r="AQ2523" s="87"/>
      <c r="AR2523" s="87"/>
      <c r="AS2523" s="87"/>
      <c r="AT2523" s="87"/>
      <c r="AU2523" s="87"/>
    </row>
    <row r="2524" spans="3:47" x14ac:dyDescent="0.2">
      <c r="C2524" s="10"/>
      <c r="D2524" s="10"/>
      <c r="AA2524" s="87"/>
      <c r="AB2524" s="87"/>
      <c r="AC2524" s="87"/>
      <c r="AD2524" s="87"/>
      <c r="AE2524" s="87"/>
      <c r="AF2524" s="113"/>
      <c r="AG2524" s="112"/>
      <c r="AN2524" s="87"/>
      <c r="AO2524" s="87"/>
      <c r="AP2524" s="87"/>
      <c r="AQ2524" s="87"/>
      <c r="AR2524" s="87"/>
      <c r="AS2524" s="87"/>
      <c r="AT2524" s="87"/>
      <c r="AU2524" s="87"/>
    </row>
    <row r="2525" spans="3:47" x14ac:dyDescent="0.2">
      <c r="C2525" s="10"/>
      <c r="D2525" s="10"/>
      <c r="AA2525" s="87"/>
      <c r="AB2525" s="87"/>
      <c r="AC2525" s="87"/>
      <c r="AD2525" s="87"/>
      <c r="AE2525" s="87"/>
      <c r="AF2525" s="113"/>
      <c r="AG2525" s="112"/>
      <c r="AN2525" s="87"/>
      <c r="AO2525" s="87"/>
      <c r="AP2525" s="87"/>
      <c r="AQ2525" s="87"/>
      <c r="AR2525" s="87"/>
      <c r="AS2525" s="87"/>
      <c r="AT2525" s="87"/>
      <c r="AU2525" s="87"/>
    </row>
    <row r="2526" spans="3:47" x14ac:dyDescent="0.2">
      <c r="C2526" s="10"/>
      <c r="D2526" s="10"/>
      <c r="AA2526" s="87"/>
      <c r="AB2526" s="87"/>
      <c r="AC2526" s="87"/>
      <c r="AD2526" s="87"/>
      <c r="AE2526" s="87"/>
      <c r="AF2526" s="113"/>
      <c r="AG2526" s="112"/>
      <c r="AN2526" s="87"/>
      <c r="AO2526" s="87"/>
      <c r="AP2526" s="87"/>
      <c r="AQ2526" s="87"/>
      <c r="AR2526" s="87"/>
      <c r="AS2526" s="87"/>
      <c r="AT2526" s="87"/>
      <c r="AU2526" s="87"/>
    </row>
    <row r="2527" spans="3:47" x14ac:dyDescent="0.2">
      <c r="C2527" s="10"/>
      <c r="D2527" s="10"/>
      <c r="AA2527" s="87"/>
      <c r="AB2527" s="87"/>
      <c r="AC2527" s="87"/>
      <c r="AD2527" s="87"/>
      <c r="AE2527" s="87"/>
      <c r="AF2527" s="113"/>
      <c r="AG2527" s="112"/>
      <c r="AN2527" s="87"/>
      <c r="AO2527" s="87"/>
      <c r="AP2527" s="87"/>
      <c r="AQ2527" s="87"/>
      <c r="AR2527" s="87"/>
      <c r="AS2527" s="87"/>
      <c r="AT2527" s="87"/>
      <c r="AU2527" s="87"/>
    </row>
    <row r="2528" spans="3:47" x14ac:dyDescent="0.2">
      <c r="C2528" s="10"/>
      <c r="D2528" s="10"/>
      <c r="AA2528" s="87"/>
      <c r="AB2528" s="87"/>
      <c r="AC2528" s="87"/>
      <c r="AD2528" s="87"/>
      <c r="AE2528" s="87"/>
      <c r="AF2528" s="113"/>
      <c r="AG2528" s="112"/>
      <c r="AN2528" s="87"/>
      <c r="AO2528" s="87"/>
      <c r="AP2528" s="87"/>
      <c r="AQ2528" s="87"/>
      <c r="AR2528" s="87"/>
      <c r="AS2528" s="87"/>
      <c r="AT2528" s="87"/>
      <c r="AU2528" s="87"/>
    </row>
    <row r="2529" spans="3:47" x14ac:dyDescent="0.2">
      <c r="C2529" s="10"/>
      <c r="D2529" s="10"/>
      <c r="AA2529" s="87"/>
      <c r="AB2529" s="87"/>
      <c r="AC2529" s="87"/>
      <c r="AD2529" s="87"/>
      <c r="AE2529" s="87"/>
      <c r="AF2529" s="113"/>
      <c r="AG2529" s="112"/>
      <c r="AN2529" s="87"/>
      <c r="AO2529" s="87"/>
      <c r="AP2529" s="87"/>
      <c r="AQ2529" s="87"/>
      <c r="AR2529" s="87"/>
      <c r="AS2529" s="87"/>
      <c r="AT2529" s="87"/>
      <c r="AU2529" s="87"/>
    </row>
    <row r="2530" spans="3:47" x14ac:dyDescent="0.2">
      <c r="C2530" s="10"/>
      <c r="D2530" s="10"/>
      <c r="AA2530" s="87"/>
      <c r="AB2530" s="87"/>
      <c r="AC2530" s="87"/>
      <c r="AD2530" s="87"/>
      <c r="AE2530" s="87"/>
      <c r="AF2530" s="113"/>
      <c r="AG2530" s="112"/>
      <c r="AN2530" s="87"/>
      <c r="AO2530" s="87"/>
      <c r="AP2530" s="87"/>
      <c r="AQ2530" s="87"/>
      <c r="AR2530" s="87"/>
      <c r="AS2530" s="87"/>
      <c r="AT2530" s="87"/>
      <c r="AU2530" s="87"/>
    </row>
    <row r="2531" spans="3:47" x14ac:dyDescent="0.2">
      <c r="C2531" s="10"/>
      <c r="D2531" s="10"/>
      <c r="AA2531" s="87"/>
      <c r="AB2531" s="87"/>
      <c r="AC2531" s="87"/>
      <c r="AD2531" s="87"/>
      <c r="AE2531" s="87"/>
      <c r="AF2531" s="113"/>
      <c r="AG2531" s="112"/>
      <c r="AN2531" s="87"/>
      <c r="AO2531" s="87"/>
      <c r="AP2531" s="87"/>
      <c r="AQ2531" s="87"/>
      <c r="AR2531" s="87"/>
      <c r="AS2531" s="87"/>
      <c r="AT2531" s="87"/>
      <c r="AU2531" s="87"/>
    </row>
    <row r="2532" spans="3:47" x14ac:dyDescent="0.2">
      <c r="C2532" s="10"/>
      <c r="D2532" s="10"/>
      <c r="AA2532" s="87"/>
      <c r="AB2532" s="87"/>
      <c r="AC2532" s="87"/>
      <c r="AD2532" s="87"/>
      <c r="AE2532" s="87"/>
      <c r="AF2532" s="113"/>
      <c r="AG2532" s="112"/>
      <c r="AN2532" s="87"/>
      <c r="AO2532" s="87"/>
      <c r="AP2532" s="87"/>
      <c r="AQ2532" s="87"/>
      <c r="AR2532" s="87"/>
      <c r="AS2532" s="87"/>
      <c r="AT2532" s="87"/>
      <c r="AU2532" s="87"/>
    </row>
    <row r="2533" spans="3:47" x14ac:dyDescent="0.2">
      <c r="C2533" s="10"/>
      <c r="D2533" s="10"/>
      <c r="AA2533" s="87"/>
      <c r="AB2533" s="87"/>
      <c r="AC2533" s="87"/>
      <c r="AD2533" s="87"/>
      <c r="AE2533" s="87"/>
      <c r="AF2533" s="113"/>
      <c r="AG2533" s="112"/>
      <c r="AN2533" s="87"/>
      <c r="AO2533" s="87"/>
      <c r="AP2533" s="87"/>
      <c r="AQ2533" s="87"/>
      <c r="AR2533" s="87"/>
      <c r="AS2533" s="87"/>
      <c r="AT2533" s="87"/>
      <c r="AU2533" s="87"/>
    </row>
    <row r="2534" spans="3:47" x14ac:dyDescent="0.2">
      <c r="C2534" s="10"/>
      <c r="D2534" s="10"/>
      <c r="AA2534" s="87"/>
      <c r="AB2534" s="87"/>
      <c r="AC2534" s="87"/>
      <c r="AD2534" s="87"/>
      <c r="AE2534" s="87"/>
      <c r="AF2534" s="113"/>
      <c r="AG2534" s="112"/>
      <c r="AN2534" s="87"/>
      <c r="AO2534" s="87"/>
      <c r="AP2534" s="87"/>
      <c r="AQ2534" s="87"/>
      <c r="AR2534" s="87"/>
      <c r="AS2534" s="87"/>
      <c r="AT2534" s="87"/>
      <c r="AU2534" s="87"/>
    </row>
    <row r="2535" spans="3:47" x14ac:dyDescent="0.2">
      <c r="C2535" s="10"/>
      <c r="D2535" s="10"/>
      <c r="AA2535" s="87"/>
      <c r="AB2535" s="87"/>
      <c r="AC2535" s="87"/>
      <c r="AD2535" s="87"/>
      <c r="AE2535" s="87"/>
      <c r="AF2535" s="113"/>
      <c r="AG2535" s="112"/>
      <c r="AN2535" s="87"/>
      <c r="AO2535" s="87"/>
      <c r="AP2535" s="87"/>
      <c r="AQ2535" s="87"/>
      <c r="AR2535" s="87"/>
      <c r="AS2535" s="87"/>
      <c r="AT2535" s="87"/>
      <c r="AU2535" s="87"/>
    </row>
    <row r="2536" spans="3:47" x14ac:dyDescent="0.2">
      <c r="C2536" s="10"/>
      <c r="D2536" s="10"/>
      <c r="AA2536" s="87"/>
      <c r="AB2536" s="87"/>
      <c r="AC2536" s="87"/>
      <c r="AD2536" s="87"/>
      <c r="AE2536" s="87"/>
      <c r="AF2536" s="113"/>
      <c r="AG2536" s="112"/>
      <c r="AN2536" s="87"/>
      <c r="AO2536" s="87"/>
      <c r="AP2536" s="87"/>
      <c r="AQ2536" s="87"/>
      <c r="AR2536" s="87"/>
      <c r="AS2536" s="87"/>
      <c r="AT2536" s="87"/>
      <c r="AU2536" s="87"/>
    </row>
    <row r="2537" spans="3:47" x14ac:dyDescent="0.2">
      <c r="C2537" s="10"/>
      <c r="D2537" s="10"/>
      <c r="AA2537" s="87"/>
      <c r="AB2537" s="87"/>
      <c r="AC2537" s="87"/>
      <c r="AD2537" s="87"/>
      <c r="AE2537" s="87"/>
      <c r="AF2537" s="113"/>
      <c r="AG2537" s="112"/>
      <c r="AN2537" s="87"/>
      <c r="AO2537" s="87"/>
      <c r="AP2537" s="87"/>
      <c r="AQ2537" s="87"/>
      <c r="AR2537" s="87"/>
      <c r="AS2537" s="87"/>
      <c r="AT2537" s="87"/>
      <c r="AU2537" s="87"/>
    </row>
    <row r="2538" spans="3:47" x14ac:dyDescent="0.2">
      <c r="C2538" s="10"/>
      <c r="D2538" s="10"/>
      <c r="AA2538" s="87"/>
      <c r="AB2538" s="87"/>
      <c r="AC2538" s="87"/>
      <c r="AD2538" s="87"/>
      <c r="AE2538" s="87"/>
      <c r="AF2538" s="113"/>
      <c r="AG2538" s="112"/>
      <c r="AN2538" s="87"/>
      <c r="AO2538" s="87"/>
      <c r="AP2538" s="87"/>
      <c r="AQ2538" s="87"/>
      <c r="AR2538" s="87"/>
      <c r="AS2538" s="87"/>
      <c r="AT2538" s="87"/>
      <c r="AU2538" s="87"/>
    </row>
    <row r="2539" spans="3:47" x14ac:dyDescent="0.2">
      <c r="C2539" s="10"/>
      <c r="D2539" s="10"/>
      <c r="AA2539" s="87"/>
      <c r="AB2539" s="87"/>
      <c r="AC2539" s="87"/>
      <c r="AD2539" s="87"/>
      <c r="AE2539" s="87"/>
      <c r="AF2539" s="113"/>
      <c r="AG2539" s="112"/>
      <c r="AN2539" s="87"/>
      <c r="AO2539" s="87"/>
      <c r="AP2539" s="87"/>
      <c r="AQ2539" s="87"/>
      <c r="AR2539" s="87"/>
      <c r="AS2539" s="87"/>
      <c r="AT2539" s="87"/>
      <c r="AU2539" s="87"/>
    </row>
    <row r="2540" spans="3:47" x14ac:dyDescent="0.2">
      <c r="C2540" s="10"/>
      <c r="D2540" s="10"/>
      <c r="AA2540" s="87"/>
      <c r="AB2540" s="87"/>
      <c r="AC2540" s="87"/>
      <c r="AD2540" s="87"/>
      <c r="AE2540" s="87"/>
      <c r="AF2540" s="113"/>
      <c r="AG2540" s="112"/>
      <c r="AN2540" s="87"/>
      <c r="AO2540" s="87"/>
      <c r="AP2540" s="87"/>
      <c r="AQ2540" s="87"/>
      <c r="AR2540" s="87"/>
      <c r="AS2540" s="87"/>
      <c r="AT2540" s="87"/>
      <c r="AU2540" s="87"/>
    </row>
    <row r="2541" spans="3:47" x14ac:dyDescent="0.2">
      <c r="C2541" s="10"/>
      <c r="D2541" s="10"/>
      <c r="AA2541" s="87"/>
      <c r="AB2541" s="87"/>
      <c r="AC2541" s="87"/>
      <c r="AD2541" s="87"/>
      <c r="AE2541" s="87"/>
      <c r="AF2541" s="113"/>
      <c r="AG2541" s="112"/>
      <c r="AN2541" s="87"/>
      <c r="AO2541" s="87"/>
      <c r="AP2541" s="87"/>
      <c r="AQ2541" s="87"/>
      <c r="AR2541" s="87"/>
      <c r="AS2541" s="87"/>
      <c r="AT2541" s="87"/>
      <c r="AU2541" s="87"/>
    </row>
    <row r="2542" spans="3:47" x14ac:dyDescent="0.2">
      <c r="C2542" s="10"/>
      <c r="D2542" s="10"/>
    </row>
    <row r="2543" spans="3:47" x14ac:dyDescent="0.2">
      <c r="C2543" s="10"/>
      <c r="D2543" s="10"/>
    </row>
    <row r="2544" spans="3:47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</sheetData>
  <protectedRanges>
    <protectedRange sqref="A100:D113" name="Range1"/>
  </protectedRanges>
  <phoneticPr fontId="8" type="noConversion"/>
  <hyperlinks>
    <hyperlink ref="H64170" r:id="rId1" display="http://vsolj.cetus-net.org/bulletin.html" xr:uid="{00000000-0004-0000-0000-000000000000}"/>
    <hyperlink ref="H64163" r:id="rId2" display="https://www.aavso.org/ejaavso" xr:uid="{00000000-0004-0000-0000-000001000000}"/>
    <hyperlink ref="I64170" r:id="rId3" display="http://vsolj.cetus-net.org/bulletin.html" xr:uid="{00000000-0004-0000-0000-000002000000}"/>
    <hyperlink ref="AQ57821" r:id="rId4" display="http://cdsbib.u-strasbg.fr/cgi-bin/cdsbib?1990RMxAA..21..381G" xr:uid="{00000000-0004-0000-0000-000003000000}"/>
    <hyperlink ref="H64167" r:id="rId5" display="https://www.aavso.org/ejaavso" xr:uid="{00000000-0004-0000-0000-000004000000}"/>
    <hyperlink ref="AP5185" r:id="rId6" display="http://cdsbib.u-strasbg.fr/cgi-bin/cdsbib?1990RMxAA..21..381G" xr:uid="{00000000-0004-0000-0000-000005000000}"/>
    <hyperlink ref="AP5188" r:id="rId7" display="http://cdsbib.u-strasbg.fr/cgi-bin/cdsbib?1990RMxAA..21..381G" xr:uid="{00000000-0004-0000-0000-000006000000}"/>
    <hyperlink ref="AP5186" r:id="rId8" display="http://cdsbib.u-strasbg.fr/cgi-bin/cdsbib?1990RMxAA..21..381G" xr:uid="{00000000-0004-0000-0000-000007000000}"/>
    <hyperlink ref="AP5170" r:id="rId9" display="http://cdsbib.u-strasbg.fr/cgi-bin/cdsbib?1990RMxAA..21..381G" xr:uid="{00000000-0004-0000-0000-000008000000}"/>
    <hyperlink ref="AQ5399" r:id="rId10" display="http://cdsbib.u-strasbg.fr/cgi-bin/cdsbib?1990RMxAA..21..381G" xr:uid="{00000000-0004-0000-0000-000009000000}"/>
    <hyperlink ref="AQ5403" r:id="rId11" display="http://cdsbib.u-strasbg.fr/cgi-bin/cdsbib?1990RMxAA..21..381G" xr:uid="{00000000-0004-0000-0000-00000A000000}"/>
    <hyperlink ref="AQ65083" r:id="rId12" display="http://cdsbib.u-strasbg.fr/cgi-bin/cdsbib?1990RMxAA..21..381G" xr:uid="{00000000-0004-0000-0000-00000B000000}"/>
    <hyperlink ref="I2291" r:id="rId13" display="http://vsolj.cetus-net.org/bulletin.html" xr:uid="{00000000-0004-0000-0000-00000C000000}"/>
    <hyperlink ref="H2291" r:id="rId14" display="http://vsolj.cetus-net.org/bulletin.html" xr:uid="{00000000-0004-0000-0000-00000D000000}"/>
    <hyperlink ref="AQ208" r:id="rId15" display="http://cdsbib.u-strasbg.fr/cgi-bin/cdsbib?1990RMxAA..21..381G" xr:uid="{00000000-0004-0000-0000-00000E000000}"/>
    <hyperlink ref="AQ207" r:id="rId16" display="http://cdsbib.u-strasbg.fr/cgi-bin/cdsbib?1990RMxAA..21..381G" xr:uid="{00000000-0004-0000-0000-00000F000000}"/>
    <hyperlink ref="AP3461" r:id="rId17" display="http://cdsbib.u-strasbg.fr/cgi-bin/cdsbib?1990RMxAA..21..381G" xr:uid="{00000000-0004-0000-0000-000010000000}"/>
    <hyperlink ref="AP3479" r:id="rId18" display="http://cdsbib.u-strasbg.fr/cgi-bin/cdsbib?1990RMxAA..21..381G" xr:uid="{00000000-0004-0000-0000-000011000000}"/>
    <hyperlink ref="AP3480" r:id="rId19" display="http://cdsbib.u-strasbg.fr/cgi-bin/cdsbib?1990RMxAA..21..381G" xr:uid="{00000000-0004-0000-0000-000012000000}"/>
    <hyperlink ref="AP3476" r:id="rId20" display="http://cdsbib.u-strasbg.fr/cgi-bin/cdsbib?1990RMxAA..21..381G" xr:uid="{00000000-0004-0000-00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BL6915"/>
  <sheetViews>
    <sheetView workbookViewId="0">
      <pane xSplit="14" ySplit="22" topLeftCell="O101" activePane="bottomRight" state="frozen"/>
      <selection pane="topRight" activeCell="O1" sqref="O1"/>
      <selection pane="bottomLeft" activeCell="A23" sqref="A23"/>
      <selection pane="bottomRight" activeCell="E10" sqref="E10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3.140625" customWidth="1"/>
    <col min="6" max="6" width="1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26" width="10.28515625" customWidth="1"/>
    <col min="27" max="27" width="12.140625" customWidth="1"/>
    <col min="28" max="28" width="10.71093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89</v>
      </c>
      <c r="E1" s="30" t="s">
        <v>354</v>
      </c>
      <c r="F1" s="3"/>
      <c r="G1" s="3"/>
      <c r="H1" s="3"/>
      <c r="V1" s="7" t="s">
        <v>61</v>
      </c>
      <c r="W1" s="7" t="s">
        <v>114</v>
      </c>
      <c r="AA1" s="129" t="s">
        <v>20</v>
      </c>
      <c r="AB1" s="76"/>
      <c r="AC1" s="76" t="s">
        <v>21</v>
      </c>
      <c r="AD1" s="76" t="s">
        <v>22</v>
      </c>
      <c r="AE1" s="77"/>
      <c r="AF1" s="3" t="s">
        <v>363</v>
      </c>
      <c r="AW1" s="130" t="s">
        <v>61</v>
      </c>
      <c r="AX1" s="131" t="s">
        <v>352</v>
      </c>
      <c r="AY1" s="7" t="s">
        <v>23</v>
      </c>
      <c r="AZ1" s="80" t="s">
        <v>356</v>
      </c>
      <c r="BA1" s="81" t="s">
        <v>25</v>
      </c>
      <c r="BB1" s="80" t="s">
        <v>26</v>
      </c>
      <c r="BC1" s="81" t="s">
        <v>27</v>
      </c>
      <c r="BD1" s="80" t="s">
        <v>28</v>
      </c>
      <c r="BE1" s="82" t="s">
        <v>29</v>
      </c>
      <c r="BF1" s="81" t="s">
        <v>30</v>
      </c>
      <c r="BG1" s="80" t="s">
        <v>31</v>
      </c>
      <c r="BH1" s="82" t="s">
        <v>32</v>
      </c>
      <c r="BI1" s="81" t="s">
        <v>33</v>
      </c>
      <c r="BJ1" s="80" t="s">
        <v>34</v>
      </c>
      <c r="BK1" s="82" t="s">
        <v>35</v>
      </c>
      <c r="BL1" s="81" t="s">
        <v>15</v>
      </c>
    </row>
    <row r="2" spans="1:64" ht="12.95" customHeight="1" thickBot="1" x14ac:dyDescent="0.35">
      <c r="A2" t="s">
        <v>73</v>
      </c>
      <c r="B2" t="s">
        <v>90</v>
      </c>
      <c r="C2" s="3"/>
      <c r="D2" s="3"/>
      <c r="V2">
        <v>-28000</v>
      </c>
      <c r="W2">
        <f t="shared" ref="W2:W23" si="0">+I$3*V2^2+I$4*V2+I$5+I$6*SIN(RADIANS(I$7*V2+I$8))</f>
        <v>0</v>
      </c>
      <c r="AA2" s="83" t="s">
        <v>3</v>
      </c>
      <c r="AB2" s="84">
        <f>C7</f>
        <v>52500.241999999998</v>
      </c>
      <c r="AC2" s="85" t="s">
        <v>4</v>
      </c>
      <c r="AD2" s="84">
        <f>C8</f>
        <v>0.44974809999999998</v>
      </c>
      <c r="AE2" s="86" t="s">
        <v>18</v>
      </c>
      <c r="AF2" s="3" t="s">
        <v>364</v>
      </c>
      <c r="AW2">
        <v>-50000</v>
      </c>
      <c r="AX2">
        <f t="shared" ref="AX2:AX33" si="1">AB$3+AB$4*AW2+AB$5*AW2^2+AZ2</f>
        <v>-1.0420533691354283</v>
      </c>
      <c r="AY2">
        <f t="shared" ref="AY2:AY33" si="2">AB$3+AB$4*AW2+AB$5*AW2^2</f>
        <v>-1.3167368227267999</v>
      </c>
      <c r="AZ2" s="132">
        <f t="shared" ref="AZ2:AZ33" si="3">$AB$6*($AB$11/BA2*BB2+$AB$12)</f>
        <v>0.27468345359137153</v>
      </c>
      <c r="BA2">
        <f t="shared" ref="BA2:BA33" si="4">1+$AB$7*COS(BC2)</f>
        <v>0.9944621639268848</v>
      </c>
      <c r="BB2">
        <f t="shared" ref="BB2:BB33" si="5">SIN(BC2+RADIANS($AB$9))</f>
        <v>0.68193378670683358</v>
      </c>
      <c r="BC2">
        <f t="shared" ref="BC2:BC33" si="6">2*ATAN(BD2)</f>
        <v>-1.6227401838880651</v>
      </c>
      <c r="BD2">
        <f t="shared" ref="BD2:BD33" si="7">SQRT((1+$AB$7)/(1-$AB$7))*TAN(BE2/2)</f>
        <v>-1.0533412257522481</v>
      </c>
      <c r="BE2">
        <f t="shared" ref="BE2:BK11" si="8">$BL2+$AB$7*SIN(BF2)</f>
        <v>-1.5157242568652938</v>
      </c>
      <c r="BF2">
        <f t="shared" si="8"/>
        <v>-1.5157242568652851</v>
      </c>
      <c r="BG2">
        <f t="shared" si="8"/>
        <v>-1.5157242568638192</v>
      </c>
      <c r="BH2">
        <f t="shared" si="8"/>
        <v>-1.5157242566141178</v>
      </c>
      <c r="BI2">
        <f t="shared" si="8"/>
        <v>-1.5157242140829215</v>
      </c>
      <c r="BJ2">
        <f t="shared" si="8"/>
        <v>-1.5157169702960411</v>
      </c>
      <c r="BK2">
        <f t="shared" si="8"/>
        <v>-1.514496812046872</v>
      </c>
      <c r="BL2">
        <f t="shared" ref="BL2:BL33" si="9">RADIANS($AB$9)+$AB$18*(AW2-AB$15)</f>
        <v>-1.4092260508836651</v>
      </c>
    </row>
    <row r="3" spans="1:64" ht="12.95" customHeight="1" thickBot="1" x14ac:dyDescent="0.25">
      <c r="A3" s="40"/>
      <c r="V3">
        <v>-26000</v>
      </c>
      <c r="W3">
        <f t="shared" si="0"/>
        <v>0</v>
      </c>
      <c r="AA3" s="88" t="s">
        <v>36</v>
      </c>
      <c r="AB3" s="133">
        <f t="shared" ref="AB3:AB10" si="10">AC3*AD3</f>
        <v>0.36218620695524195</v>
      </c>
      <c r="AC3" s="134">
        <v>36.218620695524194</v>
      </c>
      <c r="AD3">
        <v>0.01</v>
      </c>
      <c r="AE3" s="91"/>
      <c r="AF3" s="134">
        <v>19.500514040162194</v>
      </c>
      <c r="AW3">
        <v>-49000</v>
      </c>
      <c r="AX3">
        <f t="shared" si="1"/>
        <v>-0.96076232882940449</v>
      </c>
      <c r="AY3">
        <f t="shared" si="2"/>
        <v>-1.2525310958399181</v>
      </c>
      <c r="AZ3" s="132">
        <f t="shared" si="3"/>
        <v>0.29176876701051352</v>
      </c>
      <c r="BA3">
        <f t="shared" si="4"/>
        <v>1.0024640827853104</v>
      </c>
      <c r="BB3">
        <f t="shared" si="5"/>
        <v>0.73485403573274855</v>
      </c>
      <c r="BC3">
        <f t="shared" si="6"/>
        <v>-1.5476920320880228</v>
      </c>
      <c r="BD3">
        <f t="shared" si="7"/>
        <v>-0.97715855692072318</v>
      </c>
      <c r="BE3">
        <f t="shared" si="8"/>
        <v>-1.4409889002086986</v>
      </c>
      <c r="BF3">
        <f t="shared" si="8"/>
        <v>-1.440988900207677</v>
      </c>
      <c r="BG3">
        <f t="shared" si="8"/>
        <v>-1.4409889001336911</v>
      </c>
      <c r="BH3">
        <f t="shared" si="8"/>
        <v>-1.4409888947748684</v>
      </c>
      <c r="BI3">
        <f t="shared" si="8"/>
        <v>-1.4409885066349646</v>
      </c>
      <c r="BJ3">
        <f t="shared" si="8"/>
        <v>-1.4409603967028386</v>
      </c>
      <c r="BK3">
        <f t="shared" si="8"/>
        <v>-1.4389404566745241</v>
      </c>
      <c r="BL3">
        <f t="shared" si="9"/>
        <v>-1.3352263358883532</v>
      </c>
    </row>
    <row r="4" spans="1:64" ht="12.95" customHeight="1" thickTop="1" thickBot="1" x14ac:dyDescent="0.25">
      <c r="A4" s="135" t="s">
        <v>88</v>
      </c>
      <c r="C4" s="8">
        <v>52500.241999999998</v>
      </c>
      <c r="D4" s="9">
        <v>0.44975100000000001</v>
      </c>
      <c r="E4" s="31" t="s">
        <v>86</v>
      </c>
      <c r="V4">
        <v>-24000</v>
      </c>
      <c r="W4">
        <f t="shared" si="0"/>
        <v>0</v>
      </c>
      <c r="AA4" s="92" t="s">
        <v>37</v>
      </c>
      <c r="AB4" s="136">
        <f t="shared" si="10"/>
        <v>2.3261480495174175E-6</v>
      </c>
      <c r="AC4" s="137">
        <v>23.261480495174176</v>
      </c>
      <c r="AD4" s="50">
        <v>9.9999999999999995E-8</v>
      </c>
      <c r="AE4" s="91"/>
      <c r="AF4" s="137">
        <v>21.916913841458193</v>
      </c>
      <c r="AW4">
        <v>-48000</v>
      </c>
      <c r="AX4">
        <f t="shared" si="1"/>
        <v>-0.88223230986576606</v>
      </c>
      <c r="AY4">
        <f t="shared" si="2"/>
        <v>-1.1895754614548013</v>
      </c>
      <c r="AZ4" s="132">
        <f t="shared" si="3"/>
        <v>0.30734315158903519</v>
      </c>
      <c r="BA4">
        <f t="shared" si="4"/>
        <v>1.0105813064951401</v>
      </c>
      <c r="BB4">
        <f t="shared" si="5"/>
        <v>0.78439282966514334</v>
      </c>
      <c r="BC4">
        <f t="shared" si="6"/>
        <v>-1.4714268423081973</v>
      </c>
      <c r="BD4">
        <f t="shared" si="7"/>
        <v>-0.90525969262503903</v>
      </c>
      <c r="BE4">
        <f t="shared" si="8"/>
        <v>-1.3656500004180301</v>
      </c>
      <c r="BF4">
        <f t="shared" si="8"/>
        <v>-1.3656500004045131</v>
      </c>
      <c r="BG4">
        <f t="shared" si="8"/>
        <v>-1.3656499997824065</v>
      </c>
      <c r="BH4">
        <f t="shared" si="8"/>
        <v>-1.3656499711504952</v>
      </c>
      <c r="BI4">
        <f t="shared" si="8"/>
        <v>-1.3656486533961967</v>
      </c>
      <c r="BJ4">
        <f t="shared" si="8"/>
        <v>-1.365588014136724</v>
      </c>
      <c r="BK4">
        <f t="shared" si="8"/>
        <v>-1.3628164262694629</v>
      </c>
      <c r="BL4">
        <f t="shared" si="9"/>
        <v>-1.2612266208930412</v>
      </c>
    </row>
    <row r="5" spans="1:64" ht="12.95" customHeight="1" thickTop="1" x14ac:dyDescent="0.2">
      <c r="A5" s="11" t="s">
        <v>78</v>
      </c>
      <c r="B5" s="12"/>
      <c r="C5" s="13">
        <v>-9.5</v>
      </c>
      <c r="D5" s="12" t="s">
        <v>79</v>
      </c>
      <c r="E5" s="12"/>
      <c r="V5">
        <v>-22000</v>
      </c>
      <c r="W5">
        <f t="shared" si="0"/>
        <v>0</v>
      </c>
      <c r="AA5" s="92" t="s">
        <v>109</v>
      </c>
      <c r="AB5" s="136">
        <f t="shared" si="10"/>
        <v>-6.250462508824684E-10</v>
      </c>
      <c r="AC5" s="137">
        <v>-62.50462508824684</v>
      </c>
      <c r="AD5">
        <v>9.9999999999999994E-12</v>
      </c>
      <c r="AE5" s="91"/>
      <c r="AF5" s="137">
        <v>-17.856223181803173</v>
      </c>
      <c r="AW5">
        <v>-47000</v>
      </c>
      <c r="AX5">
        <f t="shared" si="1"/>
        <v>-0.80659129624684855</v>
      </c>
      <c r="AY5">
        <f t="shared" si="2"/>
        <v>-1.1278699195714492</v>
      </c>
      <c r="AZ5" s="132">
        <f t="shared" si="3"/>
        <v>0.32127862332460067</v>
      </c>
      <c r="BA5">
        <f t="shared" si="4"/>
        <v>1.0187673240550454</v>
      </c>
      <c r="BB5">
        <f t="shared" si="5"/>
        <v>0.83006418489225542</v>
      </c>
      <c r="BC5">
        <f t="shared" si="6"/>
        <v>-1.3939207032501431</v>
      </c>
      <c r="BD5">
        <f t="shared" si="7"/>
        <v>-0.83710550795370409</v>
      </c>
      <c r="BE5">
        <f t="shared" si="8"/>
        <v>-1.2897006354848854</v>
      </c>
      <c r="BF5">
        <f t="shared" si="8"/>
        <v>-1.2897006354059473</v>
      </c>
      <c r="BG5">
        <f t="shared" si="8"/>
        <v>-1.2897006327380678</v>
      </c>
      <c r="BH5">
        <f t="shared" si="8"/>
        <v>-1.2897005425715762</v>
      </c>
      <c r="BI5">
        <f t="shared" si="8"/>
        <v>-1.2896974952256752</v>
      </c>
      <c r="BJ5">
        <f t="shared" si="8"/>
        <v>-1.2895945233526045</v>
      </c>
      <c r="BK5">
        <f t="shared" si="8"/>
        <v>-1.2861363481859054</v>
      </c>
      <c r="BL5">
        <f t="shared" si="9"/>
        <v>-1.1872269058977292</v>
      </c>
    </row>
    <row r="6" spans="1:64" ht="12.95" customHeight="1" x14ac:dyDescent="0.2">
      <c r="A6" s="135" t="s">
        <v>52</v>
      </c>
      <c r="V6">
        <v>-20000</v>
      </c>
      <c r="W6">
        <f t="shared" si="0"/>
        <v>0</v>
      </c>
      <c r="AA6" s="92" t="s">
        <v>38</v>
      </c>
      <c r="AB6" s="136">
        <f t="shared" si="10"/>
        <v>0.36524090906992052</v>
      </c>
      <c r="AC6" s="137">
        <v>36.524090906992051</v>
      </c>
      <c r="AD6">
        <v>0.01</v>
      </c>
      <c r="AE6" s="91" t="s">
        <v>18</v>
      </c>
      <c r="AF6" s="137">
        <v>19.606029792533398</v>
      </c>
      <c r="AW6">
        <v>-46000</v>
      </c>
      <c r="AX6">
        <f t="shared" si="1"/>
        <v>-0.73396282130203483</v>
      </c>
      <c r="AY6">
        <f t="shared" si="2"/>
        <v>-1.0674144701898625</v>
      </c>
      <c r="AZ6">
        <f t="shared" si="3"/>
        <v>0.33345164888782758</v>
      </c>
      <c r="BA6">
        <f t="shared" si="4"/>
        <v>1.0269704607632866</v>
      </c>
      <c r="BB6">
        <f t="shared" si="5"/>
        <v>0.87136939491831578</v>
      </c>
      <c r="BC6">
        <f t="shared" si="6"/>
        <v>-1.3151569236563962</v>
      </c>
      <c r="BD6">
        <f t="shared" si="7"/>
        <v>-0.77223205913487247</v>
      </c>
      <c r="BE6">
        <f t="shared" si="8"/>
        <v>-1.2131375577422696</v>
      </c>
      <c r="BF6">
        <f t="shared" si="8"/>
        <v>-1.2131375574454748</v>
      </c>
      <c r="BG6">
        <f t="shared" si="8"/>
        <v>-1.2131375494969749</v>
      </c>
      <c r="BH6">
        <f t="shared" si="8"/>
        <v>-1.2131373366272518</v>
      </c>
      <c r="BI6">
        <f t="shared" si="8"/>
        <v>-1.213131635782968</v>
      </c>
      <c r="BJ6">
        <f t="shared" si="8"/>
        <v>-1.2129789943361995</v>
      </c>
      <c r="BK6">
        <f t="shared" si="8"/>
        <v>-1.2089148932824805</v>
      </c>
      <c r="BL6">
        <f t="shared" si="9"/>
        <v>-1.1132271909024176</v>
      </c>
    </row>
    <row r="7" spans="1:64" ht="12.95" customHeight="1" x14ac:dyDescent="0.2">
      <c r="A7" t="s">
        <v>53</v>
      </c>
      <c r="C7">
        <f>C4</f>
        <v>52500.241999999998</v>
      </c>
      <c r="V7">
        <v>-18000</v>
      </c>
      <c r="W7">
        <f t="shared" si="0"/>
        <v>0</v>
      </c>
      <c r="Y7">
        <f>-AB7</f>
        <v>-0.10665991128160951</v>
      </c>
      <c r="Z7">
        <f>Y7/AD7</f>
        <v>-0.10665991128160951</v>
      </c>
      <c r="AA7" s="95" t="s">
        <v>44</v>
      </c>
      <c r="AB7" s="138">
        <f t="shared" si="10"/>
        <v>0.10665991128160951</v>
      </c>
      <c r="AC7" s="137">
        <v>0.10665991128160951</v>
      </c>
      <c r="AD7">
        <v>1</v>
      </c>
      <c r="AE7" s="91"/>
      <c r="AF7" s="137">
        <v>-0.23624781616174659</v>
      </c>
      <c r="AW7">
        <v>-45000</v>
      </c>
      <c r="AX7">
        <f t="shared" si="1"/>
        <v>-0.66446439078572805</v>
      </c>
      <c r="AY7">
        <f t="shared" si="2"/>
        <v>-1.0082091133100404</v>
      </c>
      <c r="AZ7">
        <f t="shared" si="3"/>
        <v>0.34374472252431232</v>
      </c>
      <c r="BA7">
        <f t="shared" si="4"/>
        <v>1.035133896872344</v>
      </c>
      <c r="BB7">
        <f t="shared" si="5"/>
        <v>0.90780336786124949</v>
      </c>
      <c r="BC7">
        <f t="shared" si="6"/>
        <v>-1.2351270747562362</v>
      </c>
      <c r="BD7">
        <f t="shared" si="7"/>
        <v>-0.71023714133170002</v>
      </c>
      <c r="BE7">
        <f t="shared" si="8"/>
        <v>-1.135961580563704</v>
      </c>
      <c r="BF7">
        <f t="shared" si="8"/>
        <v>-1.1359615797210689</v>
      </c>
      <c r="BG7">
        <f t="shared" si="8"/>
        <v>-1.135961560967345</v>
      </c>
      <c r="BH7">
        <f t="shared" si="8"/>
        <v>-1.135961143583808</v>
      </c>
      <c r="BI7">
        <f t="shared" si="8"/>
        <v>-1.1359518543782374</v>
      </c>
      <c r="BJ7">
        <f t="shared" si="8"/>
        <v>-1.1357451637056413</v>
      </c>
      <c r="BK7">
        <f t="shared" si="8"/>
        <v>-1.1311696956218769</v>
      </c>
      <c r="BL7">
        <f t="shared" si="9"/>
        <v>-1.0392274759071056</v>
      </c>
    </row>
    <row r="8" spans="1:64" ht="12.95" customHeight="1" x14ac:dyDescent="0.3">
      <c r="A8" t="s">
        <v>54</v>
      </c>
      <c r="C8">
        <v>0.44974809999999998</v>
      </c>
      <c r="D8" s="30"/>
      <c r="V8">
        <v>-16000</v>
      </c>
      <c r="W8">
        <f t="shared" si="0"/>
        <v>0</v>
      </c>
      <c r="Y8">
        <f>AB8</f>
        <v>104.55341160796169</v>
      </c>
      <c r="Z8">
        <f>Y8/AD8</f>
        <v>10.45534116079617</v>
      </c>
      <c r="AA8" s="92" t="s">
        <v>5</v>
      </c>
      <c r="AB8" s="138">
        <f t="shared" si="10"/>
        <v>104.55341160796169</v>
      </c>
      <c r="AC8" s="137">
        <v>10.45534116079617</v>
      </c>
      <c r="AD8">
        <v>10</v>
      </c>
      <c r="AE8" s="91" t="s">
        <v>19</v>
      </c>
      <c r="AF8" s="137">
        <v>15.039750925635216</v>
      </c>
      <c r="AW8">
        <v>-44000</v>
      </c>
      <c r="AX8">
        <f t="shared" si="1"/>
        <v>-0.59820575309048252</v>
      </c>
      <c r="AY8">
        <f t="shared" si="2"/>
        <v>-0.95025384893198317</v>
      </c>
      <c r="AZ8">
        <f t="shared" si="3"/>
        <v>0.35204809584150071</v>
      </c>
      <c r="BA8">
        <f t="shared" si="4"/>
        <v>1.0431958446878782</v>
      </c>
      <c r="BB8">
        <f t="shared" si="5"/>
        <v>0.93886250687345052</v>
      </c>
      <c r="BC8">
        <f t="shared" si="6"/>
        <v>-1.1538320507585518</v>
      </c>
      <c r="BD8">
        <f t="shared" si="7"/>
        <v>-0.65076956540611264</v>
      </c>
      <c r="BE8">
        <f t="shared" si="8"/>
        <v>-1.0581779579310726</v>
      </c>
      <c r="BF8">
        <f t="shared" si="8"/>
        <v>-1.0581779559697917</v>
      </c>
      <c r="BG8">
        <f t="shared" si="8"/>
        <v>-1.0581779184781623</v>
      </c>
      <c r="BH8">
        <f t="shared" si="8"/>
        <v>-1.0581772017927851</v>
      </c>
      <c r="BI8">
        <f t="shared" si="8"/>
        <v>-1.0581635018987234</v>
      </c>
      <c r="BJ8">
        <f t="shared" si="8"/>
        <v>-1.0579016838446726</v>
      </c>
      <c r="BK8">
        <f t="shared" si="8"/>
        <v>-1.0529212559515191</v>
      </c>
      <c r="BL8">
        <f t="shared" si="9"/>
        <v>-0.96522776091179363</v>
      </c>
    </row>
    <row r="9" spans="1:64" ht="12.95" customHeight="1" x14ac:dyDescent="0.3">
      <c r="A9" s="16" t="s">
        <v>84</v>
      </c>
      <c r="B9" s="28">
        <v>81</v>
      </c>
      <c r="C9" s="25" t="str">
        <f>"F"&amp;B9</f>
        <v>F81</v>
      </c>
      <c r="D9" s="26" t="str">
        <f>"G"&amp;B9</f>
        <v>G81</v>
      </c>
      <c r="V9">
        <v>-14000</v>
      </c>
      <c r="W9">
        <f t="shared" si="0"/>
        <v>0</v>
      </c>
      <c r="Y9">
        <f>AB9-180</f>
        <v>-44.028894820514751</v>
      </c>
      <c r="Z9">
        <f>Y9/AD9</f>
        <v>-4.4028894820514752</v>
      </c>
      <c r="AA9" s="139" t="s">
        <v>362</v>
      </c>
      <c r="AB9" s="138">
        <f t="shared" si="10"/>
        <v>135.97110517948525</v>
      </c>
      <c r="AC9" s="137">
        <v>13.597110517948526</v>
      </c>
      <c r="AD9">
        <v>10</v>
      </c>
      <c r="AE9" s="91" t="s">
        <v>48</v>
      </c>
      <c r="AF9" s="137">
        <v>45.801454162521317</v>
      </c>
      <c r="AW9">
        <v>-43000</v>
      </c>
      <c r="AX9">
        <f t="shared" si="1"/>
        <v>-0.53528703712024672</v>
      </c>
      <c r="AY9">
        <f t="shared" si="2"/>
        <v>-0.89354867705569097</v>
      </c>
      <c r="AZ9">
        <f t="shared" si="3"/>
        <v>0.3582616399354443</v>
      </c>
      <c r="BA9">
        <f t="shared" si="4"/>
        <v>1.0510899146477954</v>
      </c>
      <c r="BB9">
        <f t="shared" si="5"/>
        <v>0.96405416149352618</v>
      </c>
      <c r="BC9">
        <f t="shared" si="6"/>
        <v>-1.071283114273669</v>
      </c>
      <c r="BD9">
        <f t="shared" si="7"/>
        <v>-0.59352052317501058</v>
      </c>
      <c r="BE9">
        <f t="shared" si="8"/>
        <v>-0.97979674386108895</v>
      </c>
      <c r="BF9">
        <f t="shared" si="8"/>
        <v>-0.97979673993614891</v>
      </c>
      <c r="BG9">
        <f t="shared" si="8"/>
        <v>-0.97979667389305214</v>
      </c>
      <c r="BH9">
        <f t="shared" si="8"/>
        <v>-0.97979556261829537</v>
      </c>
      <c r="BI9">
        <f t="shared" si="8"/>
        <v>-0.97977686401971165</v>
      </c>
      <c r="BJ9">
        <f t="shared" si="8"/>
        <v>-0.97946231462983624</v>
      </c>
      <c r="BK9">
        <f t="shared" si="8"/>
        <v>-0.97419282949355601</v>
      </c>
      <c r="BL9">
        <f t="shared" si="9"/>
        <v>-0.89122804591648164</v>
      </c>
    </row>
    <row r="10" spans="1:64" ht="12.95" customHeight="1" thickBot="1" x14ac:dyDescent="0.25">
      <c r="A10" s="12"/>
      <c r="B10" s="12"/>
      <c r="C10" s="4" t="s">
        <v>70</v>
      </c>
      <c r="D10" s="4" t="s">
        <v>71</v>
      </c>
      <c r="E10" s="12"/>
      <c r="J10" t="s">
        <v>353</v>
      </c>
      <c r="K10">
        <v>20000</v>
      </c>
      <c r="V10">
        <v>-12000</v>
      </c>
      <c r="W10">
        <f t="shared" si="0"/>
        <v>0</v>
      </c>
      <c r="X10">
        <v>2</v>
      </c>
      <c r="Y10">
        <f>AB10+X10*AB16</f>
        <v>129375.12201090131</v>
      </c>
      <c r="Z10">
        <f>Y10/AD10</f>
        <v>12.937512201090131</v>
      </c>
      <c r="AA10" s="98" t="s">
        <v>46</v>
      </c>
      <c r="AB10" s="140">
        <f t="shared" si="10"/>
        <v>53000.945899517443</v>
      </c>
      <c r="AC10" s="141">
        <v>5.300094589951744</v>
      </c>
      <c r="AD10">
        <v>10000</v>
      </c>
      <c r="AE10" s="91" t="s">
        <v>45</v>
      </c>
      <c r="AF10" s="141">
        <v>-1.3989633494580185</v>
      </c>
      <c r="AW10">
        <v>-42000</v>
      </c>
      <c r="AX10">
        <f t="shared" si="1"/>
        <v>-0.4757967891090441</v>
      </c>
      <c r="AY10">
        <f t="shared" si="2"/>
        <v>-0.83809359768116398</v>
      </c>
      <c r="AZ10">
        <f t="shared" si="3"/>
        <v>0.36229680857211988</v>
      </c>
      <c r="BA10">
        <f t="shared" si="4"/>
        <v>1.0587456979598027</v>
      </c>
      <c r="BB10">
        <f t="shared" si="5"/>
        <v>0.98290759092228963</v>
      </c>
      <c r="BC10">
        <f t="shared" si="6"/>
        <v>-0.98750288591490298</v>
      </c>
      <c r="BD10">
        <f t="shared" si="7"/>
        <v>-0.53821657025803382</v>
      </c>
      <c r="BE10">
        <f t="shared" si="8"/>
        <v>-0.90083311648720488</v>
      </c>
      <c r="BF10">
        <f t="shared" si="8"/>
        <v>-0.90083310953069917</v>
      </c>
      <c r="BG10">
        <f t="shared" si="8"/>
        <v>-0.90083300449709747</v>
      </c>
      <c r="BH10">
        <f t="shared" si="8"/>
        <v>-0.90083141863685312</v>
      </c>
      <c r="BI10">
        <f t="shared" si="8"/>
        <v>-0.90080747475461853</v>
      </c>
      <c r="BJ10">
        <f t="shared" si="8"/>
        <v>-0.90044604939912964</v>
      </c>
      <c r="BK10">
        <f t="shared" si="8"/>
        <v>-0.89501029865834802</v>
      </c>
      <c r="BL10">
        <f t="shared" si="9"/>
        <v>-0.81722833092117009</v>
      </c>
    </row>
    <row r="11" spans="1:64" ht="12.95" customHeight="1" x14ac:dyDescent="0.2">
      <c r="A11" s="12" t="s">
        <v>66</v>
      </c>
      <c r="B11" s="12"/>
      <c r="C11" s="24">
        <f ca="1">INTERCEPT(INDIRECT($D$9):G984,INDIRECT($C$9):F984)</f>
        <v>5.749179608886483E-3</v>
      </c>
      <c r="D11" s="3">
        <f>AB3</f>
        <v>0.36218620695524195</v>
      </c>
      <c r="E11" s="12"/>
      <c r="J11" t="s">
        <v>18</v>
      </c>
      <c r="K11">
        <f>K10*C8</f>
        <v>8994.9619999999995</v>
      </c>
      <c r="V11">
        <v>-10000</v>
      </c>
      <c r="W11">
        <f t="shared" si="0"/>
        <v>0</v>
      </c>
      <c r="AA11" s="101" t="s">
        <v>7</v>
      </c>
      <c r="AB11" s="26">
        <f>1-AB7^2</f>
        <v>0.98862366332539919</v>
      </c>
      <c r="AC11" s="26">
        <f>SUM(AE21:AE1949)</f>
        <v>5.4303071816308706E-3</v>
      </c>
      <c r="AD11" s="101" t="s">
        <v>8</v>
      </c>
      <c r="AE11" s="91"/>
      <c r="AF11" s="26">
        <v>1.872802259226926E-3</v>
      </c>
      <c r="AW11">
        <v>-41000</v>
      </c>
      <c r="AX11">
        <f t="shared" si="1"/>
        <v>-0.41980995140445393</v>
      </c>
      <c r="AY11">
        <f t="shared" si="2"/>
        <v>-0.78388861080840155</v>
      </c>
      <c r="AZ11">
        <f t="shared" si="3"/>
        <v>0.36407865940394762</v>
      </c>
      <c r="BA11">
        <f t="shared" si="4"/>
        <v>1.0660895872562539</v>
      </c>
      <c r="BB11">
        <f t="shared" si="5"/>
        <v>0.99498627074387136</v>
      </c>
      <c r="BC11">
        <f t="shared" si="6"/>
        <v>-0.9025262302749697</v>
      </c>
      <c r="BD11">
        <f t="shared" si="7"/>
        <v>-0.48461387075502493</v>
      </c>
      <c r="BE11">
        <f t="shared" si="8"/>
        <v>-0.82130764973570725</v>
      </c>
      <c r="BF11">
        <f t="shared" si="8"/>
        <v>-0.82130763860380696</v>
      </c>
      <c r="BG11">
        <f t="shared" si="8"/>
        <v>-0.8213074854061011</v>
      </c>
      <c r="BH11">
        <f t="shared" si="8"/>
        <v>-0.82130537709502838</v>
      </c>
      <c r="BI11">
        <f t="shared" si="8"/>
        <v>-0.8212763629447718</v>
      </c>
      <c r="BJ11">
        <f t="shared" si="8"/>
        <v>-0.82087716790586862</v>
      </c>
      <c r="BK11">
        <f t="shared" si="8"/>
        <v>-0.81540203137814027</v>
      </c>
      <c r="BL11">
        <f t="shared" si="9"/>
        <v>-0.74322861592585809</v>
      </c>
    </row>
    <row r="12" spans="1:64" ht="12.95" customHeight="1" x14ac:dyDescent="0.2">
      <c r="A12" s="12" t="s">
        <v>67</v>
      </c>
      <c r="B12" s="12"/>
      <c r="C12" s="24">
        <f ca="1">SLOPE(INDIRECT($D$9):G984,INDIRECT($C$9):F984)</f>
        <v>3.4869005065605405E-6</v>
      </c>
      <c r="D12" s="3">
        <f>AB4</f>
        <v>2.3261480495174175E-6</v>
      </c>
      <c r="E12" s="12"/>
      <c r="J12" t="s">
        <v>19</v>
      </c>
      <c r="K12">
        <f>K11/365.24</f>
        <v>24.627538057167889</v>
      </c>
      <c r="V12">
        <v>-8000</v>
      </c>
      <c r="W12">
        <f t="shared" si="0"/>
        <v>0</v>
      </c>
      <c r="AA12" s="102" t="s">
        <v>40</v>
      </c>
      <c r="AB12" s="26">
        <f>AB7*SIN(RADIANS(AB9))</f>
        <v>7.4130883765037944E-2</v>
      </c>
      <c r="AE12" s="91"/>
      <c r="AW12">
        <v>-40000</v>
      </c>
      <c r="AX12">
        <f t="shared" si="1"/>
        <v>-0.36738583830427263</v>
      </c>
      <c r="AY12">
        <f t="shared" si="2"/>
        <v>-0.73093371643740412</v>
      </c>
      <c r="AZ12">
        <f t="shared" si="3"/>
        <v>0.3635478781331315</v>
      </c>
      <c r="BA12">
        <f t="shared" si="4"/>
        <v>1.073045846992432</v>
      </c>
      <c r="BB12">
        <f t="shared" si="5"/>
        <v>0.99990124643494316</v>
      </c>
      <c r="BC12">
        <f t="shared" si="6"/>
        <v>-0.81640098481813905</v>
      </c>
      <c r="BD12">
        <f t="shared" si="7"/>
        <v>-0.43249343200768853</v>
      </c>
      <c r="BE12">
        <f t="shared" ref="BE12:BK21" si="11">$BL12+$AB$7*SIN(BF12)</f>
        <v>-0.74124651426702459</v>
      </c>
      <c r="BF12">
        <f t="shared" si="11"/>
        <v>-0.74124649797954667</v>
      </c>
      <c r="BG12">
        <f t="shared" si="11"/>
        <v>-0.74124629095802841</v>
      </c>
      <c r="BH12">
        <f t="shared" si="11"/>
        <v>-0.74124365962041205</v>
      </c>
      <c r="BI12">
        <f t="shared" si="11"/>
        <v>-0.74121021467524562</v>
      </c>
      <c r="BJ12">
        <f t="shared" si="11"/>
        <v>-0.7407852103955691</v>
      </c>
      <c r="BK12">
        <f t="shared" si="11"/>
        <v>-0.73539872583634058</v>
      </c>
      <c r="BL12">
        <f t="shared" si="9"/>
        <v>-0.6692289009305461</v>
      </c>
    </row>
    <row r="13" spans="1:64" ht="12.95" customHeight="1" x14ac:dyDescent="0.3">
      <c r="A13" s="12" t="s">
        <v>69</v>
      </c>
      <c r="B13" s="12"/>
      <c r="C13" s="3" t="s">
        <v>64</v>
      </c>
      <c r="D13" s="3">
        <f>AB5</f>
        <v>-6.250462508824684E-10</v>
      </c>
      <c r="V13">
        <v>-6000</v>
      </c>
      <c r="W13">
        <f t="shared" si="0"/>
        <v>0</v>
      </c>
      <c r="AA13" s="103" t="s">
        <v>9</v>
      </c>
      <c r="AB13" s="104">
        <f>AB6*86400*300000/149600000</f>
        <v>63.28238210623222</v>
      </c>
      <c r="AC13" t="s">
        <v>2</v>
      </c>
      <c r="AE13" s="91"/>
      <c r="AW13">
        <v>-39000</v>
      </c>
      <c r="AX13">
        <f t="shared" si="1"/>
        <v>-0.31856617552197836</v>
      </c>
      <c r="AY13">
        <f t="shared" si="2"/>
        <v>-0.67922891456817169</v>
      </c>
      <c r="AZ13">
        <f t="shared" si="3"/>
        <v>0.36066273904619334</v>
      </c>
      <c r="BA13">
        <f t="shared" si="4"/>
        <v>1.0795379318281939</v>
      </c>
      <c r="BB13">
        <f t="shared" si="5"/>
        <v>0.99732509778023704</v>
      </c>
      <c r="BC13">
        <f t="shared" si="6"/>
        <v>-0.72918847493212635</v>
      </c>
      <c r="BD13">
        <f t="shared" si="7"/>
        <v>-0.38165711965777199</v>
      </c>
      <c r="BE13">
        <f t="shared" si="11"/>
        <v>-0.66068158895472662</v>
      </c>
      <c r="BF13">
        <f t="shared" si="11"/>
        <v>-0.66068156699014102</v>
      </c>
      <c r="BG13">
        <f t="shared" si="11"/>
        <v>-0.66068130617738996</v>
      </c>
      <c r="BH13">
        <f t="shared" si="11"/>
        <v>-0.66067820922834297</v>
      </c>
      <c r="BI13">
        <f t="shared" si="11"/>
        <v>-0.66064143593116265</v>
      </c>
      <c r="BJ13">
        <f t="shared" si="11"/>
        <v>-0.66020486860845928</v>
      </c>
      <c r="BK13">
        <f t="shared" si="11"/>
        <v>-0.65503324244225503</v>
      </c>
      <c r="BL13">
        <f t="shared" si="9"/>
        <v>-0.59522918593523411</v>
      </c>
    </row>
    <row r="14" spans="1:64" ht="12.95" customHeight="1" x14ac:dyDescent="0.2">
      <c r="A14" s="12"/>
      <c r="B14" s="12"/>
      <c r="C14" s="12"/>
      <c r="V14">
        <v>-4000</v>
      </c>
      <c r="W14">
        <f t="shared" si="0"/>
        <v>0</v>
      </c>
      <c r="AA14" s="103" t="s">
        <v>41</v>
      </c>
      <c r="AB14" s="26">
        <f>2*AB5*365.24/C8</f>
        <v>-1.0151989198945488E-6</v>
      </c>
      <c r="AC14" t="s">
        <v>16</v>
      </c>
      <c r="AE14" s="91"/>
      <c r="AF14">
        <v>-2.9002043387940007E-7</v>
      </c>
      <c r="AW14">
        <v>-38000</v>
      </c>
      <c r="AX14">
        <f t="shared" si="1"/>
        <v>-0.27337327961575147</v>
      </c>
      <c r="AY14">
        <f t="shared" si="2"/>
        <v>-0.62877420520070426</v>
      </c>
      <c r="AZ14">
        <f t="shared" si="3"/>
        <v>0.35540092558495279</v>
      </c>
      <c r="BA14">
        <f t="shared" si="4"/>
        <v>1.0854900343123923</v>
      </c>
      <c r="BB14">
        <f t="shared" si="5"/>
        <v>0.98700593993642827</v>
      </c>
      <c r="BC14">
        <f t="shared" si="6"/>
        <v>-0.64096375844126408</v>
      </c>
      <c r="BD14">
        <f t="shared" si="7"/>
        <v>-0.33192428936594265</v>
      </c>
      <c r="BE14">
        <f t="shared" si="11"/>
        <v>-0.57965046491887806</v>
      </c>
      <c r="BF14">
        <f t="shared" si="11"/>
        <v>-0.57965043749900524</v>
      </c>
      <c r="BG14">
        <f t="shared" si="11"/>
        <v>-0.57965013023039513</v>
      </c>
      <c r="BH14">
        <f t="shared" si="11"/>
        <v>-0.57964668696559962</v>
      </c>
      <c r="BI14">
        <f t="shared" si="11"/>
        <v>-0.57960810212822056</v>
      </c>
      <c r="BJ14">
        <f t="shared" si="11"/>
        <v>-0.57917579140539233</v>
      </c>
      <c r="BK14">
        <f t="shared" si="11"/>
        <v>-0.5743404239709724</v>
      </c>
      <c r="BL14">
        <f t="shared" si="9"/>
        <v>-0.52122947093992256</v>
      </c>
    </row>
    <row r="15" spans="1:64" ht="12.95" customHeight="1" x14ac:dyDescent="0.3">
      <c r="A15" s="14" t="s">
        <v>68</v>
      </c>
      <c r="B15" s="12"/>
      <c r="C15" s="15">
        <f ca="1">(C7+C11)+(C8+C12)*INT(MAX(F21:F3525))</f>
        <v>59926.995703667671</v>
      </c>
      <c r="E15" s="16" t="s">
        <v>98</v>
      </c>
      <c r="F15" s="13">
        <v>1</v>
      </c>
      <c r="V15">
        <v>-2000</v>
      </c>
      <c r="W15">
        <f t="shared" si="0"/>
        <v>0</v>
      </c>
      <c r="AA15" s="102" t="s">
        <v>10</v>
      </c>
      <c r="AB15" s="105">
        <f>(AB10-AB2)/AD2</f>
        <v>1113.2985320392556</v>
      </c>
      <c r="AC15" t="s">
        <v>47</v>
      </c>
      <c r="AE15" s="91"/>
      <c r="AW15">
        <v>-37000</v>
      </c>
      <c r="AX15">
        <f t="shared" si="1"/>
        <v>-0.23180846044839665</v>
      </c>
      <c r="AY15">
        <f t="shared" si="2"/>
        <v>-0.57956958833500172</v>
      </c>
      <c r="AZ15">
        <f t="shared" si="3"/>
        <v>0.34776112788660507</v>
      </c>
      <c r="BA15">
        <f t="shared" si="4"/>
        <v>1.0908288237363146</v>
      </c>
      <c r="BB15">
        <f t="shared" si="5"/>
        <v>0.96878076512223021</v>
      </c>
      <c r="BC15">
        <f t="shared" si="6"/>
        <v>-0.55181554719827675</v>
      </c>
      <c r="BD15">
        <f t="shared" si="7"/>
        <v>-0.28312890626392051</v>
      </c>
      <c r="BE15">
        <f t="shared" si="11"/>
        <v>-0.49819632624548682</v>
      </c>
      <c r="BF15">
        <f t="shared" si="11"/>
        <v>-0.49819629452952136</v>
      </c>
      <c r="BG15">
        <f t="shared" si="11"/>
        <v>-0.49819595602718575</v>
      </c>
      <c r="BH15">
        <f t="shared" si="11"/>
        <v>-0.4981923432187334</v>
      </c>
      <c r="BI15">
        <f t="shared" si="11"/>
        <v>-0.4981537844442826</v>
      </c>
      <c r="BJ15">
        <f t="shared" si="11"/>
        <v>-0.49774230478731346</v>
      </c>
      <c r="BK15">
        <f t="shared" si="11"/>
        <v>-0.49335690485284589</v>
      </c>
      <c r="BL15">
        <f t="shared" si="9"/>
        <v>-0.44722975594461056</v>
      </c>
    </row>
    <row r="16" spans="1:64" ht="12.95" customHeight="1" x14ac:dyDescent="0.3">
      <c r="A16" s="14" t="s">
        <v>55</v>
      </c>
      <c r="B16" s="12"/>
      <c r="C16" s="15">
        <f ca="1">+C8+C12</f>
        <v>0.44975158690050654</v>
      </c>
      <c r="E16" s="16" t="s">
        <v>80</v>
      </c>
      <c r="F16" s="24">
        <f ca="1">NOW()+15018.5+$C$5/24</f>
        <v>60355.74300844907</v>
      </c>
      <c r="V16">
        <v>0</v>
      </c>
      <c r="W16">
        <f t="shared" si="0"/>
        <v>0</v>
      </c>
      <c r="AA16" s="101" t="s">
        <v>11</v>
      </c>
      <c r="AB16" s="105">
        <f>365.24*AB8</f>
        <v>38187.088055691929</v>
      </c>
      <c r="AC16" t="s">
        <v>18</v>
      </c>
      <c r="AD16" s="26"/>
      <c r="AE16" s="91"/>
      <c r="AW16">
        <v>-36000</v>
      </c>
      <c r="AX16">
        <f t="shared" si="1"/>
        <v>-0.19385073213332826</v>
      </c>
      <c r="AY16">
        <f t="shared" si="2"/>
        <v>-0.53161506397106417</v>
      </c>
      <c r="AZ16">
        <f t="shared" si="3"/>
        <v>0.33776433183773591</v>
      </c>
      <c r="BA16">
        <f t="shared" si="4"/>
        <v>1.095485317574767</v>
      </c>
      <c r="BB16">
        <f t="shared" si="5"/>
        <v>0.94258734208778461</v>
      </c>
      <c r="BC16">
        <f t="shared" si="6"/>
        <v>-0.4618457625886116</v>
      </c>
      <c r="BD16">
        <f t="shared" si="7"/>
        <v>-0.23511704954942048</v>
      </c>
      <c r="BE16">
        <f t="shared" si="11"/>
        <v>-0.41636769514613964</v>
      </c>
      <c r="BF16">
        <f t="shared" si="11"/>
        <v>-0.41636766126077934</v>
      </c>
      <c r="BG16">
        <f t="shared" si="11"/>
        <v>-0.41636731388723791</v>
      </c>
      <c r="BH16">
        <f t="shared" si="11"/>
        <v>-0.41636375281331273</v>
      </c>
      <c r="BI16">
        <f t="shared" si="11"/>
        <v>-0.41632724705323898</v>
      </c>
      <c r="BJ16">
        <f t="shared" si="11"/>
        <v>-0.41595304826409907</v>
      </c>
      <c r="BK16">
        <f t="shared" si="11"/>
        <v>-0.41212091065642742</v>
      </c>
      <c r="BL16">
        <f t="shared" si="9"/>
        <v>-0.37323004094929857</v>
      </c>
    </row>
    <row r="17" spans="1:64" ht="12.95" customHeight="1" thickBot="1" x14ac:dyDescent="0.35">
      <c r="A17" s="16" t="s">
        <v>77</v>
      </c>
      <c r="B17" s="12"/>
      <c r="C17" s="12">
        <f>COUNT(C21:C2183)</f>
        <v>99</v>
      </c>
      <c r="E17" s="16" t="s">
        <v>99</v>
      </c>
      <c r="F17" s="24">
        <f ca="1">ROUND(2*(F16-$C$7)/$C$8,0)/2+F15</f>
        <v>17467.5</v>
      </c>
      <c r="V17">
        <v>2000</v>
      </c>
      <c r="W17">
        <f t="shared" si="0"/>
        <v>0</v>
      </c>
      <c r="AA17" s="101" t="s">
        <v>12</v>
      </c>
      <c r="AB17" s="106">
        <f>AB13^3/AB8^2</f>
        <v>23.183128321057772</v>
      </c>
      <c r="AE17" s="91"/>
      <c r="AW17">
        <v>-35000</v>
      </c>
      <c r="AX17">
        <f t="shared" si="1"/>
        <v>-0.15945591480738158</v>
      </c>
      <c r="AY17">
        <f t="shared" si="2"/>
        <v>-0.48491063210889146</v>
      </c>
      <c r="AZ17">
        <f t="shared" si="3"/>
        <v>0.32545471730150988</v>
      </c>
      <c r="BA17">
        <f t="shared" si="4"/>
        <v>1.0993968076100844</v>
      </c>
      <c r="BB17">
        <f t="shared" si="5"/>
        <v>0.90847385720480911</v>
      </c>
      <c r="BC17">
        <f t="shared" si="6"/>
        <v>-0.37116869609998632</v>
      </c>
      <c r="BD17">
        <f t="shared" si="7"/>
        <v>-0.18774471977506821</v>
      </c>
      <c r="BE17">
        <f t="shared" si="11"/>
        <v>-0.33421803443921022</v>
      </c>
      <c r="BF17">
        <f t="shared" si="11"/>
        <v>-0.33421800130242629</v>
      </c>
      <c r="BG17">
        <f t="shared" si="11"/>
        <v>-0.3342176724278399</v>
      </c>
      <c r="BH17">
        <f t="shared" si="11"/>
        <v>-0.33421440842894962</v>
      </c>
      <c r="BI17">
        <f t="shared" si="11"/>
        <v>-0.33418201424818172</v>
      </c>
      <c r="BJ17">
        <f t="shared" si="11"/>
        <v>-0.33386053175481412</v>
      </c>
      <c r="BK17">
        <f t="shared" si="11"/>
        <v>-0.33067204886236756</v>
      </c>
      <c r="BL17">
        <f t="shared" si="9"/>
        <v>-0.29923032595398658</v>
      </c>
    </row>
    <row r="18" spans="1:64" ht="12.95" customHeight="1" thickTop="1" thickBot="1" x14ac:dyDescent="0.35">
      <c r="A18" s="14" t="s">
        <v>56</v>
      </c>
      <c r="B18" s="12"/>
      <c r="C18" s="127">
        <f ca="1">+C15</f>
        <v>59926.995703667671</v>
      </c>
      <c r="D18" s="128">
        <f ca="1">+C16</f>
        <v>0.44975158690050654</v>
      </c>
      <c r="E18" s="16" t="s">
        <v>81</v>
      </c>
      <c r="F18" s="26">
        <f ca="1">ROUND(2*(F16-$C$15)/$C$16,0)/2+F15</f>
        <v>954.5</v>
      </c>
      <c r="V18">
        <v>4000</v>
      </c>
      <c r="W18">
        <f t="shared" si="0"/>
        <v>0</v>
      </c>
      <c r="AA18" s="142" t="s">
        <v>13</v>
      </c>
      <c r="AB18" s="108">
        <f>2*PI()/(AB8*365.2422)*AD2</f>
        <v>7.3999714995311879E-5</v>
      </c>
      <c r="AC18" s="68" t="s">
        <v>39</v>
      </c>
      <c r="AD18" s="68"/>
      <c r="AE18" s="109"/>
      <c r="AW18">
        <v>-34000</v>
      </c>
      <c r="AX18">
        <f t="shared" si="1"/>
        <v>-0.12855620016750058</v>
      </c>
      <c r="AY18">
        <f t="shared" si="2"/>
        <v>-0.43945629274848375</v>
      </c>
      <c r="AZ18">
        <f t="shared" si="3"/>
        <v>0.31090009258098317</v>
      </c>
      <c r="BA18">
        <f t="shared" si="4"/>
        <v>1.1025087471387296</v>
      </c>
      <c r="BB18">
        <f t="shared" si="5"/>
        <v>0.86660551687534748</v>
      </c>
      <c r="BC18">
        <f t="shared" si="6"/>
        <v>-0.27990976513452115</v>
      </c>
      <c r="BD18">
        <f t="shared" si="7"/>
        <v>-0.14087588187219122</v>
      </c>
      <c r="BE18">
        <f t="shared" si="11"/>
        <v>-0.25180520668837275</v>
      </c>
      <c r="BF18">
        <f t="shared" si="11"/>
        <v>-0.25180517763299631</v>
      </c>
      <c r="BG18">
        <f t="shared" si="11"/>
        <v>-0.25180489635116221</v>
      </c>
      <c r="BH18">
        <f t="shared" si="11"/>
        <v>-0.25180217329438642</v>
      </c>
      <c r="BI18">
        <f t="shared" si="11"/>
        <v>-0.2517758117965409</v>
      </c>
      <c r="BJ18">
        <f t="shared" si="11"/>
        <v>-0.2515206193900093</v>
      </c>
      <c r="BK18">
        <f t="shared" si="11"/>
        <v>-0.24905109207347728</v>
      </c>
      <c r="BL18">
        <f t="shared" si="9"/>
        <v>-0.22523061095867503</v>
      </c>
    </row>
    <row r="19" spans="1:64" ht="12.95" customHeight="1" thickTop="1" x14ac:dyDescent="0.2">
      <c r="E19" s="16" t="s">
        <v>82</v>
      </c>
      <c r="F19" s="20">
        <f ca="1">+$C$15+$C$16*F18-15018.5-$C$5/24</f>
        <v>45338.179426697541</v>
      </c>
      <c r="V19">
        <v>6000</v>
      </c>
      <c r="W19">
        <f t="shared" si="0"/>
        <v>0</v>
      </c>
      <c r="AA19" s="110"/>
      <c r="AC19" s="110"/>
      <c r="AW19">
        <v>-33000</v>
      </c>
      <c r="AX19">
        <f t="shared" si="1"/>
        <v>-0.10106023780225443</v>
      </c>
      <c r="AY19">
        <f t="shared" si="2"/>
        <v>-0.39525204588984092</v>
      </c>
      <c r="AZ19">
        <f t="shared" si="3"/>
        <v>0.29419180808758649</v>
      </c>
      <c r="BA19">
        <f t="shared" si="4"/>
        <v>1.1047764961435034</v>
      </c>
      <c r="BB19">
        <f t="shared" si="5"/>
        <v>0.81726744518335337</v>
      </c>
      <c r="BC19">
        <f t="shared" si="6"/>
        <v>-0.18820387688876819</v>
      </c>
      <c r="BD19">
        <f t="shared" si="7"/>
        <v>-9.4380688878140398E-2</v>
      </c>
      <c r="BE19">
        <f t="shared" si="11"/>
        <v>-0.16919079674547943</v>
      </c>
      <c r="BF19">
        <f t="shared" si="11"/>
        <v>-0.16919077500278648</v>
      </c>
      <c r="BG19">
        <f t="shared" si="11"/>
        <v>-0.16919056819925854</v>
      </c>
      <c r="BH19">
        <f t="shared" si="11"/>
        <v>-0.16918860120780282</v>
      </c>
      <c r="BI19">
        <f t="shared" si="11"/>
        <v>-0.16916989239469571</v>
      </c>
      <c r="BJ19">
        <f t="shared" si="11"/>
        <v>-0.16899194865710609</v>
      </c>
      <c r="BK19">
        <f t="shared" si="11"/>
        <v>-0.16729975484753906</v>
      </c>
      <c r="BL19">
        <f t="shared" si="9"/>
        <v>-0.15123089596336303</v>
      </c>
    </row>
    <row r="20" spans="1:64" ht="12.95" customHeight="1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7" t="s">
        <v>357</v>
      </c>
      <c r="Q20" s="4" t="s">
        <v>65</v>
      </c>
      <c r="R20" s="7" t="s">
        <v>115</v>
      </c>
      <c r="S20" s="7" t="s">
        <v>17</v>
      </c>
      <c r="V20">
        <v>8000</v>
      </c>
      <c r="W20">
        <f t="shared" si="0"/>
        <v>0</v>
      </c>
      <c r="Z20" s="4" t="s">
        <v>61</v>
      </c>
      <c r="AA20" s="7" t="s">
        <v>344</v>
      </c>
      <c r="AB20" s="7" t="s">
        <v>355</v>
      </c>
      <c r="AC20" s="7" t="s">
        <v>50</v>
      </c>
      <c r="AD20" s="7" t="s">
        <v>42</v>
      </c>
      <c r="AE20" s="7" t="s">
        <v>14</v>
      </c>
      <c r="AF20" s="7" t="s">
        <v>51</v>
      </c>
      <c r="AG20" s="81"/>
      <c r="AH20" s="7" t="s">
        <v>24</v>
      </c>
      <c r="AI20" s="7" t="s">
        <v>25</v>
      </c>
      <c r="AJ20" s="7" t="s">
        <v>26</v>
      </c>
      <c r="AK20" s="7" t="s">
        <v>43</v>
      </c>
      <c r="AL20" s="7" t="s">
        <v>27</v>
      </c>
      <c r="AM20" s="7" t="s">
        <v>28</v>
      </c>
      <c r="AN20" s="4" t="s">
        <v>29</v>
      </c>
      <c r="AO20" s="4" t="s">
        <v>30</v>
      </c>
      <c r="AP20" s="4" t="s">
        <v>31</v>
      </c>
      <c r="AQ20" s="4" t="s">
        <v>32</v>
      </c>
      <c r="AR20" s="4" t="s">
        <v>33</v>
      </c>
      <c r="AS20" s="4" t="s">
        <v>34</v>
      </c>
      <c r="AT20" s="4" t="s">
        <v>35</v>
      </c>
      <c r="AU20" s="4" t="s">
        <v>15</v>
      </c>
      <c r="AV20" s="111"/>
      <c r="AW20">
        <v>-32000</v>
      </c>
      <c r="AX20">
        <f t="shared" si="1"/>
        <v>-7.6853777455441252E-2</v>
      </c>
      <c r="AY20">
        <f t="shared" si="2"/>
        <v>-0.35229789153296309</v>
      </c>
      <c r="AZ20">
        <f t="shared" si="3"/>
        <v>0.27544411407752184</v>
      </c>
      <c r="BA20">
        <f t="shared" si="4"/>
        <v>1.1061668201365011</v>
      </c>
      <c r="BB20">
        <f t="shared" si="5"/>
        <v>0.76086340291085441</v>
      </c>
      <c r="BC20">
        <f t="shared" si="6"/>
        <v>-9.6193437646115779E-2</v>
      </c>
      <c r="BD20">
        <f t="shared" si="7"/>
        <v>-4.8133840462235136E-2</v>
      </c>
      <c r="BE20">
        <f t="shared" si="11"/>
        <v>-8.6439312264369517E-2</v>
      </c>
      <c r="BF20">
        <f t="shared" si="11"/>
        <v>-8.6439300411324999E-2</v>
      </c>
      <c r="BG20">
        <f t="shared" si="11"/>
        <v>-8.6439188865533229E-2</v>
      </c>
      <c r="BH20">
        <f t="shared" si="11"/>
        <v>-8.6438139138350426E-2</v>
      </c>
      <c r="BI20">
        <f t="shared" si="11"/>
        <v>-8.642826044531296E-2</v>
      </c>
      <c r="BJ20">
        <f t="shared" si="11"/>
        <v>-8.6335295203419066E-2</v>
      </c>
      <c r="BK20">
        <f t="shared" si="11"/>
        <v>-8.5460465374369715E-2</v>
      </c>
      <c r="BL20">
        <f t="shared" si="9"/>
        <v>-7.7231180968051039E-2</v>
      </c>
    </row>
    <row r="21" spans="1:64" ht="12.95" customHeight="1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12">+(C21-C$7)/C$8</f>
        <v>-47437.358823750445</v>
      </c>
      <c r="F21" s="114">
        <f>ROUND(2*E21,0)/2+2</f>
        <v>-47435.5</v>
      </c>
      <c r="G21">
        <f t="shared" ref="G21:G52" si="13">+C21-(C$7+F21*C$8)</f>
        <v>-0.83600244999979623</v>
      </c>
      <c r="I21">
        <f t="shared" ref="I21:I31" si="14">G21</f>
        <v>-0.83600244999979623</v>
      </c>
      <c r="P21">
        <f t="shared" ref="P21:P52" si="15">+D$11+D$12*F21+D$13*F21^2</f>
        <v>-1.1545890218475938</v>
      </c>
      <c r="Q21" s="2">
        <f t="shared" ref="Q21:Q52" si="16">+C21-15018.5</f>
        <v>16146.880000000001</v>
      </c>
      <c r="R21">
        <f t="shared" ref="R21:R52" si="17">+(P21-G21)^2</f>
        <v>0.1014974037617319</v>
      </c>
      <c r="S21" s="3">
        <v>0.1</v>
      </c>
      <c r="V21">
        <v>10000</v>
      </c>
      <c r="W21">
        <f t="shared" si="0"/>
        <v>0</v>
      </c>
      <c r="Z21">
        <f t="shared" ref="Z21:Z52" si="18">F21</f>
        <v>-47435.5</v>
      </c>
      <c r="AA21" s="132">
        <f t="shared" ref="AA21:AA52" si="19">AB$3+AB$4*Z21+AB$5*Z21^2+AH21</f>
        <v>-0.83916980245453221</v>
      </c>
      <c r="AB21" s="132">
        <f t="shared" ref="AB21:AB52" si="20">IF(R21&lt;&gt;0,G21-AH21, -9999)</f>
        <v>-1.1514216693928578</v>
      </c>
      <c r="AC21" s="132">
        <f t="shared" ref="AC21:AC52" si="21">+G21-P21</f>
        <v>0.31858657184779759</v>
      </c>
      <c r="AD21" s="132">
        <f t="shared" ref="AD21:AD52" si="22">IF(R21&lt;&gt;0,G21-AA21, -9999)</f>
        <v>3.1673524547359833E-3</v>
      </c>
      <c r="AE21" s="132">
        <f t="shared" ref="AE21:AE52" si="23">+(G21-AA21)^2*S21</f>
        <v>1.0032121572522059E-6</v>
      </c>
      <c r="AF21">
        <f t="shared" ref="AF21:AF52" si="24">IF(R21&lt;&gt;0,G21-P21, -9999)</f>
        <v>0.31858657184779759</v>
      </c>
      <c r="AG21" s="143"/>
      <c r="AH21">
        <f t="shared" ref="AH21:AH52" si="25">$AB$6*($AB$11/AI21*AJ21+$AB$12)</f>
        <v>0.31541921939306167</v>
      </c>
      <c r="AI21">
        <f t="shared" ref="AI21:AI52" si="26">1+$AB$7*COS(AL21)</f>
        <v>1.0151970505093928</v>
      </c>
      <c r="AJ21">
        <f t="shared" ref="AJ21:AJ52" si="27">SIN(AL21+RADIANS($AB$9))</f>
        <v>0.81068143807353976</v>
      </c>
      <c r="AK21">
        <f t="shared" ref="AK21:AK52" si="28">$AB$7*SIN(AL21)</f>
        <v>-0.10557171179068649</v>
      </c>
      <c r="AL21">
        <f t="shared" ref="AL21:AL52" si="29">2*ATAN(AM21)</f>
        <v>-1.4278284123368223</v>
      </c>
      <c r="AM21">
        <f t="shared" ref="AM21:AM52" si="30">SQRT((1+$AB$7)/(1-$AB$7))*TAN(AN21/2)</f>
        <v>-0.86635765605048631</v>
      </c>
      <c r="AN21" s="132">
        <f t="shared" ref="AN21:AT30" si="31">$AU21+$AB$7*SIN(AO21)</f>
        <v>-1.3228519194935793</v>
      </c>
      <c r="AO21" s="132">
        <f t="shared" si="31"/>
        <v>-1.3228519194543846</v>
      </c>
      <c r="AP21" s="132">
        <f t="shared" si="31"/>
        <v>-1.3228519179570095</v>
      </c>
      <c r="AQ21" s="132">
        <f t="shared" si="31"/>
        <v>-1.3228518607520086</v>
      </c>
      <c r="AR21" s="132">
        <f t="shared" si="31"/>
        <v>-1.3228496753292895</v>
      </c>
      <c r="AS21" s="132">
        <f t="shared" si="31"/>
        <v>-1.3227661989816237</v>
      </c>
      <c r="AT21" s="132">
        <f t="shared" si="31"/>
        <v>-1.3195980002072898</v>
      </c>
      <c r="AU21" s="132">
        <f t="shared" ref="AU21:AU52" si="32">RADIANS($AB$9)+$AB$18*(F21-AB$15)</f>
        <v>-1.2194537817781876</v>
      </c>
      <c r="AW21">
        <v>-31000</v>
      </c>
      <c r="AX21">
        <f t="shared" si="1"/>
        <v>-5.5800875778971859E-2</v>
      </c>
      <c r="AY21">
        <f t="shared" si="2"/>
        <v>-0.31059382967785015</v>
      </c>
      <c r="AZ21">
        <f t="shared" si="3"/>
        <v>0.25479295389887829</v>
      </c>
      <c r="BA21">
        <f t="shared" si="4"/>
        <v>1.1066590468451998</v>
      </c>
      <c r="BB21">
        <f t="shared" si="5"/>
        <v>0.69791011233228428</v>
      </c>
      <c r="BC21">
        <f t="shared" si="6"/>
        <v>-4.0260689431718052E-3</v>
      </c>
      <c r="BD21">
        <f t="shared" si="7"/>
        <v>-2.0130371907353963E-3</v>
      </c>
      <c r="BE21">
        <f t="shared" si="11"/>
        <v>-3.6172842997123037E-3</v>
      </c>
      <c r="BF21">
        <f t="shared" si="11"/>
        <v>-3.6172837922653221E-3</v>
      </c>
      <c r="BG21">
        <f t="shared" si="11"/>
        <v>-3.6172790346174375E-3</v>
      </c>
      <c r="BH21">
        <f t="shared" si="11"/>
        <v>-3.617234428551734E-3</v>
      </c>
      <c r="BI21">
        <f t="shared" si="11"/>
        <v>-3.616816217464203E-3</v>
      </c>
      <c r="BJ21">
        <f t="shared" si="11"/>
        <v>-3.6128952145781049E-3</v>
      </c>
      <c r="BK21">
        <f t="shared" si="11"/>
        <v>-3.576133246842866E-3</v>
      </c>
      <c r="BL21">
        <f t="shared" si="9"/>
        <v>-3.2314659727390449E-3</v>
      </c>
    </row>
    <row r="22" spans="1:64" ht="12.95" customHeight="1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12"/>
        <v>-47428.842945640012</v>
      </c>
      <c r="F22" s="114">
        <f t="shared" ref="F22:F31" si="33">ROUND(2*E22,0)/2+2</f>
        <v>-47427</v>
      </c>
      <c r="G22">
        <f t="shared" si="13"/>
        <v>-0.82886130000042613</v>
      </c>
      <c r="I22">
        <f t="shared" si="14"/>
        <v>-0.82886130000042613</v>
      </c>
      <c r="P22">
        <f t="shared" si="15"/>
        <v>-1.1540652552643909</v>
      </c>
      <c r="Q22" s="2">
        <f t="shared" si="16"/>
        <v>16150.71</v>
      </c>
      <c r="R22">
        <f t="shared" si="17"/>
        <v>0.10575761251932678</v>
      </c>
      <c r="S22" s="3">
        <v>0.1</v>
      </c>
      <c r="V22">
        <v>12000</v>
      </c>
      <c r="W22">
        <f t="shared" si="0"/>
        <v>0</v>
      </c>
      <c r="Z22">
        <f t="shared" si="18"/>
        <v>-47427</v>
      </c>
      <c r="AA22" s="132">
        <f t="shared" si="19"/>
        <v>-0.8385285375017455</v>
      </c>
      <c r="AB22" s="132">
        <f t="shared" si="20"/>
        <v>-1.1443980177630715</v>
      </c>
      <c r="AC22" s="132">
        <f t="shared" si="21"/>
        <v>0.32520395526396473</v>
      </c>
      <c r="AD22" s="132">
        <f t="shared" si="22"/>
        <v>9.6672375013193701E-3</v>
      </c>
      <c r="AE22" s="132">
        <f t="shared" si="23"/>
        <v>9.3455480906915587E-6</v>
      </c>
      <c r="AF22">
        <f t="shared" si="24"/>
        <v>0.32520395526396473</v>
      </c>
      <c r="AG22" s="143"/>
      <c r="AH22">
        <f t="shared" si="25"/>
        <v>0.3155367177626453</v>
      </c>
      <c r="AI22">
        <f t="shared" si="26"/>
        <v>1.015266674652848</v>
      </c>
      <c r="AJ22">
        <f t="shared" si="27"/>
        <v>0.81106740687145373</v>
      </c>
      <c r="AK22">
        <f t="shared" si="28"/>
        <v>-0.10556166595713094</v>
      </c>
      <c r="AL22">
        <f t="shared" si="29"/>
        <v>-1.4271688847749167</v>
      </c>
      <c r="AM22">
        <f t="shared" si="30"/>
        <v>-0.86578054448171193</v>
      </c>
      <c r="AN22" s="132">
        <f t="shared" si="31"/>
        <v>-1.3222059928324263</v>
      </c>
      <c r="AO22" s="132">
        <f t="shared" si="31"/>
        <v>-1.3222059927926568</v>
      </c>
      <c r="AP22" s="132">
        <f t="shared" si="31"/>
        <v>-1.3222059912771802</v>
      </c>
      <c r="AQ22" s="132">
        <f t="shared" si="31"/>
        <v>-1.3222059335279819</v>
      </c>
      <c r="AR22" s="132">
        <f t="shared" si="31"/>
        <v>-1.3222037329295591</v>
      </c>
      <c r="AS22" s="132">
        <f t="shared" si="31"/>
        <v>-1.3221198908508525</v>
      </c>
      <c r="AT22" s="132">
        <f t="shared" si="31"/>
        <v>-1.3189458936213263</v>
      </c>
      <c r="AU22" s="132">
        <f t="shared" si="32"/>
        <v>-1.2188247842007276</v>
      </c>
      <c r="AW22">
        <v>-30000</v>
      </c>
      <c r="AX22">
        <f t="shared" si="1"/>
        <v>-3.7745646884321887E-2</v>
      </c>
      <c r="AY22">
        <f t="shared" si="2"/>
        <v>-0.2701398603245021</v>
      </c>
      <c r="AZ22">
        <f t="shared" si="3"/>
        <v>0.23239421344018021</v>
      </c>
      <c r="BA22">
        <f t="shared" si="4"/>
        <v>1.1062458031042006</v>
      </c>
      <c r="BB22">
        <f t="shared" si="5"/>
        <v>0.6290272733915061</v>
      </c>
      <c r="BC22">
        <f t="shared" si="6"/>
        <v>8.814788673238011E-2</v>
      </c>
      <c r="BD22">
        <f t="shared" si="7"/>
        <v>4.4102503619588569E-2</v>
      </c>
      <c r="BE22">
        <f t="shared" ref="BE22:BK31" si="34">$BL22+$AB$7*SIN(BF22)</f>
        <v>7.9207703351551528E-2</v>
      </c>
      <c r="BF22">
        <f t="shared" si="34"/>
        <v>7.9207692450309758E-2</v>
      </c>
      <c r="BG22">
        <f t="shared" si="34"/>
        <v>7.9207589923243657E-2</v>
      </c>
      <c r="BH22">
        <f t="shared" si="34"/>
        <v>7.9206625647883347E-2</v>
      </c>
      <c r="BI22">
        <f t="shared" si="34"/>
        <v>7.9197556563634294E-2</v>
      </c>
      <c r="BJ22">
        <f t="shared" si="34"/>
        <v>7.9112261445020135E-2</v>
      </c>
      <c r="BK22">
        <f t="shared" si="34"/>
        <v>7.8310085403026058E-2</v>
      </c>
      <c r="BL22">
        <f t="shared" si="9"/>
        <v>7.0768249022572505E-2</v>
      </c>
    </row>
    <row r="23" spans="1:64" ht="12.95" customHeight="1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12"/>
        <v>-47426.819590788713</v>
      </c>
      <c r="F23" s="114">
        <f t="shared" si="33"/>
        <v>-47425</v>
      </c>
      <c r="G23">
        <f t="shared" si="13"/>
        <v>-0.81835750000027474</v>
      </c>
      <c r="I23">
        <f t="shared" si="14"/>
        <v>-0.81835750000027474</v>
      </c>
      <c r="P23">
        <f t="shared" si="15"/>
        <v>-1.1539420291943145</v>
      </c>
      <c r="Q23" s="2">
        <f t="shared" si="16"/>
        <v>16151.619999999999</v>
      </c>
      <c r="R23">
        <f t="shared" si="17"/>
        <v>0.11261697623438535</v>
      </c>
      <c r="S23" s="3">
        <v>0.1</v>
      </c>
      <c r="V23">
        <v>14000</v>
      </c>
      <c r="W23">
        <f t="shared" si="0"/>
        <v>0</v>
      </c>
      <c r="Z23">
        <f t="shared" si="18"/>
        <v>-47425</v>
      </c>
      <c r="AA23" s="132">
        <f t="shared" si="19"/>
        <v>-0.8383776827168794</v>
      </c>
      <c r="AB23" s="132">
        <f t="shared" si="20"/>
        <v>-1.1339218464777099</v>
      </c>
      <c r="AC23" s="132">
        <f t="shared" si="21"/>
        <v>0.3355845291940398</v>
      </c>
      <c r="AD23" s="132">
        <f t="shared" si="22"/>
        <v>2.0020182716604662E-2</v>
      </c>
      <c r="AE23" s="132">
        <f t="shared" si="23"/>
        <v>4.00807716006236E-5</v>
      </c>
      <c r="AF23">
        <f t="shared" si="24"/>
        <v>0.3355845291940398</v>
      </c>
      <c r="AG23" s="143"/>
      <c r="AH23">
        <f t="shared" si="25"/>
        <v>0.31556434647743509</v>
      </c>
      <c r="AI23">
        <f t="shared" si="26"/>
        <v>1.0152830572280638</v>
      </c>
      <c r="AJ23">
        <f t="shared" si="27"/>
        <v>0.8111581794827345</v>
      </c>
      <c r="AK23">
        <f t="shared" si="28"/>
        <v>-0.10555929535746501</v>
      </c>
      <c r="AL23">
        <f t="shared" si="29"/>
        <v>-1.4270136886723517</v>
      </c>
      <c r="AM23">
        <f t="shared" si="30"/>
        <v>-0.86564478991743854</v>
      </c>
      <c r="AN23" s="132">
        <f t="shared" si="31"/>
        <v>-1.3220540036508808</v>
      </c>
      <c r="AO23" s="132">
        <f t="shared" si="31"/>
        <v>-1.3220540036109747</v>
      </c>
      <c r="AP23" s="132">
        <f t="shared" si="31"/>
        <v>-1.3220540020912144</v>
      </c>
      <c r="AQ23" s="132">
        <f t="shared" si="31"/>
        <v>-1.3220539442134311</v>
      </c>
      <c r="AR23" s="132">
        <f t="shared" si="31"/>
        <v>-1.3220517400348839</v>
      </c>
      <c r="AS23" s="132">
        <f t="shared" si="31"/>
        <v>-1.321967811812472</v>
      </c>
      <c r="AT23" s="132">
        <f t="shared" si="31"/>
        <v>-1.3187924510205118</v>
      </c>
      <c r="AU23" s="132">
        <f t="shared" si="32"/>
        <v>-1.2186767847707367</v>
      </c>
      <c r="AW23">
        <v>-29000</v>
      </c>
      <c r="AX23">
        <f t="shared" si="1"/>
        <v>-2.251450661590923E-2</v>
      </c>
      <c r="AY23">
        <f t="shared" si="2"/>
        <v>-0.23093598347291905</v>
      </c>
      <c r="AZ23">
        <f t="shared" si="3"/>
        <v>0.20842147685700982</v>
      </c>
      <c r="BA23">
        <f t="shared" si="4"/>
        <v>1.1049332808975303</v>
      </c>
      <c r="BB23">
        <f t="shared" si="5"/>
        <v>0.55492366900105627</v>
      </c>
      <c r="BC23">
        <f t="shared" si="6"/>
        <v>0.18017797218129333</v>
      </c>
      <c r="BD23">
        <f t="shared" si="7"/>
        <v>9.0333501418618969E-2</v>
      </c>
      <c r="BE23">
        <f t="shared" si="34"/>
        <v>0.16196802255368661</v>
      </c>
      <c r="BF23">
        <f t="shared" si="34"/>
        <v>0.16196800158542232</v>
      </c>
      <c r="BG23">
        <f t="shared" si="34"/>
        <v>0.16196780238837324</v>
      </c>
      <c r="BH23">
        <f t="shared" si="34"/>
        <v>0.16196591003061619</v>
      </c>
      <c r="BI23">
        <f t="shared" si="34"/>
        <v>0.16194793279609199</v>
      </c>
      <c r="BJ23">
        <f t="shared" si="34"/>
        <v>0.16177715326019643</v>
      </c>
      <c r="BK23">
        <f t="shared" si="34"/>
        <v>0.16015502411741955</v>
      </c>
      <c r="BL23">
        <f t="shared" si="9"/>
        <v>0.1447679640178845</v>
      </c>
    </row>
    <row r="24" spans="1:64" ht="12.95" customHeight="1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12"/>
        <v>-47426.352662746096</v>
      </c>
      <c r="F24" s="114">
        <f t="shared" si="33"/>
        <v>-47424.5</v>
      </c>
      <c r="G24">
        <f t="shared" si="13"/>
        <v>-0.83323154999743565</v>
      </c>
      <c r="I24">
        <f t="shared" si="14"/>
        <v>-0.83323154999743565</v>
      </c>
      <c r="P24">
        <f t="shared" si="15"/>
        <v>-1.153911223458103</v>
      </c>
      <c r="Q24" s="2">
        <f t="shared" si="16"/>
        <v>16151.830000000002</v>
      </c>
      <c r="R24">
        <f t="shared" si="17"/>
        <v>0.10283545297084026</v>
      </c>
      <c r="S24" s="3">
        <v>0.1</v>
      </c>
      <c r="Z24">
        <f t="shared" si="18"/>
        <v>-47424.5</v>
      </c>
      <c r="AA24" s="132">
        <f t="shared" si="19"/>
        <v>-0.83833997087132506</v>
      </c>
      <c r="AB24" s="132">
        <f t="shared" si="20"/>
        <v>-1.1488028025842136</v>
      </c>
      <c r="AC24" s="132">
        <f t="shared" si="21"/>
        <v>0.32067967346066739</v>
      </c>
      <c r="AD24" s="132">
        <f t="shared" si="22"/>
        <v>5.1084208738894077E-3</v>
      </c>
      <c r="AE24" s="132">
        <f t="shared" si="23"/>
        <v>2.609596382478902E-6</v>
      </c>
      <c r="AF24">
        <f t="shared" si="24"/>
        <v>0.32067967346066739</v>
      </c>
      <c r="AG24" s="143"/>
      <c r="AH24">
        <f t="shared" si="25"/>
        <v>0.31557125258677793</v>
      </c>
      <c r="AI24">
        <f t="shared" si="26"/>
        <v>1.0152871528969756</v>
      </c>
      <c r="AJ24">
        <f t="shared" si="27"/>
        <v>0.81118087004057116</v>
      </c>
      <c r="AK24">
        <f t="shared" si="28"/>
        <v>-0.10555870229831979</v>
      </c>
      <c r="AL24">
        <f t="shared" si="29"/>
        <v>-1.4269748888641245</v>
      </c>
      <c r="AM24">
        <f t="shared" si="30"/>
        <v>-0.86561085344157707</v>
      </c>
      <c r="AN24" s="132">
        <f t="shared" si="31"/>
        <v>-1.3220160059722885</v>
      </c>
      <c r="AO24" s="132">
        <f t="shared" si="31"/>
        <v>-1.3220160059323485</v>
      </c>
      <c r="AP24" s="132">
        <f t="shared" si="31"/>
        <v>-1.3220160044115159</v>
      </c>
      <c r="AQ24" s="132">
        <f t="shared" si="31"/>
        <v>-1.3220159465015542</v>
      </c>
      <c r="AR24" s="132">
        <f t="shared" si="31"/>
        <v>-1.3220137414274178</v>
      </c>
      <c r="AS24" s="132">
        <f t="shared" si="31"/>
        <v>-1.3219297916637673</v>
      </c>
      <c r="AT24" s="132">
        <f t="shared" si="31"/>
        <v>-1.3187540900276606</v>
      </c>
      <c r="AU24" s="132">
        <f t="shared" si="32"/>
        <v>-1.2186397849132393</v>
      </c>
      <c r="AW24">
        <v>-28000</v>
      </c>
      <c r="AX24">
        <f t="shared" si="1"/>
        <v>-9.9188336677148436E-3</v>
      </c>
      <c r="AY24">
        <f t="shared" si="2"/>
        <v>-0.19298219912310099</v>
      </c>
      <c r="AZ24">
        <f t="shared" si="3"/>
        <v>0.18306336545538615</v>
      </c>
      <c r="BA24">
        <f t="shared" si="4"/>
        <v>1.1027410138227955</v>
      </c>
      <c r="BB24">
        <f t="shared" si="5"/>
        <v>0.47638004427750003</v>
      </c>
      <c r="BC24">
        <f t="shared" si="6"/>
        <v>0.27191622648328984</v>
      </c>
      <c r="BD24">
        <f t="shared" si="7"/>
        <v>0.13680206467051709</v>
      </c>
      <c r="BE24">
        <f t="shared" si="34"/>
        <v>0.24459701083539345</v>
      </c>
      <c r="BF24">
        <f t="shared" si="34"/>
        <v>0.24459698229561377</v>
      </c>
      <c r="BG24">
        <f t="shared" si="34"/>
        <v>0.24459670650946802</v>
      </c>
      <c r="BH24">
        <f t="shared" si="34"/>
        <v>0.2445940415284778</v>
      </c>
      <c r="BI24">
        <f t="shared" si="34"/>
        <v>0.24456828933388186</v>
      </c>
      <c r="BJ24">
        <f t="shared" si="34"/>
        <v>0.2443194497311619</v>
      </c>
      <c r="BK24">
        <f t="shared" si="34"/>
        <v>0.24191574238257091</v>
      </c>
      <c r="BL24">
        <f t="shared" si="9"/>
        <v>0.21876767901319649</v>
      </c>
    </row>
    <row r="25" spans="1:64" ht="12.95" customHeight="1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12"/>
        <v>-47408.787274476534</v>
      </c>
      <c r="F25" s="114">
        <f t="shared" si="33"/>
        <v>-47407</v>
      </c>
      <c r="G25">
        <f t="shared" si="13"/>
        <v>-0.80382330000065849</v>
      </c>
      <c r="I25">
        <f t="shared" si="14"/>
        <v>-0.80382330000065849</v>
      </c>
      <c r="P25">
        <f t="shared" si="15"/>
        <v>-1.1528332195802768</v>
      </c>
      <c r="Q25" s="2">
        <f t="shared" si="16"/>
        <v>16159.73</v>
      </c>
      <c r="R25">
        <f t="shared" si="17"/>
        <v>0.12180792396497167</v>
      </c>
      <c r="S25" s="3">
        <v>0.1</v>
      </c>
      <c r="Z25">
        <f t="shared" si="18"/>
        <v>-47407</v>
      </c>
      <c r="AA25" s="132">
        <f t="shared" si="19"/>
        <v>-0.83702052277331018</v>
      </c>
      <c r="AB25" s="132">
        <f t="shared" si="20"/>
        <v>-1.119635996807625</v>
      </c>
      <c r="AC25" s="132">
        <f t="shared" si="21"/>
        <v>0.34900991957961836</v>
      </c>
      <c r="AD25" s="132">
        <f t="shared" si="22"/>
        <v>3.3197222772651691E-2</v>
      </c>
      <c r="AE25" s="132">
        <f t="shared" si="23"/>
        <v>1.1020555998170641E-4</v>
      </c>
      <c r="AF25">
        <f t="shared" si="24"/>
        <v>0.34900991957961836</v>
      </c>
      <c r="AG25" s="143"/>
      <c r="AH25">
        <f t="shared" si="25"/>
        <v>0.31581269680696666</v>
      </c>
      <c r="AI25">
        <f t="shared" si="26"/>
        <v>1.0154305075813521</v>
      </c>
      <c r="AJ25">
        <f t="shared" si="27"/>
        <v>0.8119743851037512</v>
      </c>
      <c r="AK25">
        <f t="shared" si="28"/>
        <v>-0.10553784207753468</v>
      </c>
      <c r="AL25">
        <f t="shared" si="29"/>
        <v>-1.4256166983474268</v>
      </c>
      <c r="AM25">
        <f t="shared" si="30"/>
        <v>-0.86442362193870415</v>
      </c>
      <c r="AN25" s="132">
        <f t="shared" si="31"/>
        <v>-1.3206859906505044</v>
      </c>
      <c r="AO25" s="132">
        <f t="shared" si="31"/>
        <v>-1.3206859906093544</v>
      </c>
      <c r="AP25" s="132">
        <f t="shared" si="31"/>
        <v>-1.3206859890506144</v>
      </c>
      <c r="AQ25" s="132">
        <f t="shared" si="31"/>
        <v>-1.3206859300062925</v>
      </c>
      <c r="AR25" s="132">
        <f t="shared" si="31"/>
        <v>-1.3206836934457895</v>
      </c>
      <c r="AS25" s="132">
        <f t="shared" si="31"/>
        <v>-1.3205989884027514</v>
      </c>
      <c r="AT25" s="132">
        <f t="shared" si="31"/>
        <v>-1.3174113689462577</v>
      </c>
      <c r="AU25" s="132">
        <f t="shared" si="32"/>
        <v>-1.2173447899008214</v>
      </c>
      <c r="AW25">
        <v>-27000</v>
      </c>
      <c r="AX25">
        <f t="shared" si="1"/>
        <v>2.4205101880150903E-4</v>
      </c>
      <c r="AY25">
        <f t="shared" si="2"/>
        <v>-0.15627850727504783</v>
      </c>
      <c r="AZ25">
        <f t="shared" si="3"/>
        <v>0.15652055829384934</v>
      </c>
      <c r="BA25">
        <f t="shared" si="4"/>
        <v>1.0997011797239888</v>
      </c>
      <c r="BB25">
        <f t="shared" si="5"/>
        <v>0.3942296724594323</v>
      </c>
      <c r="BC25">
        <f t="shared" si="6"/>
        <v>0.3632196931817302</v>
      </c>
      <c r="BD25">
        <f t="shared" si="7"/>
        <v>0.18363317112504937</v>
      </c>
      <c r="BE25">
        <f t="shared" si="34"/>
        <v>0.32702994673514946</v>
      </c>
      <c r="BF25">
        <f t="shared" si="34"/>
        <v>0.32702991381962482</v>
      </c>
      <c r="BG25">
        <f t="shared" si="34"/>
        <v>0.32702958794594594</v>
      </c>
      <c r="BH25">
        <f t="shared" si="34"/>
        <v>0.32702636169961846</v>
      </c>
      <c r="BI25">
        <f t="shared" si="34"/>
        <v>0.32699442109206878</v>
      </c>
      <c r="BJ25">
        <f t="shared" si="34"/>
        <v>0.32667822012822711</v>
      </c>
      <c r="BK25">
        <f t="shared" si="34"/>
        <v>0.32354976066192564</v>
      </c>
      <c r="BL25">
        <f t="shared" si="9"/>
        <v>0.29276739400850804</v>
      </c>
    </row>
    <row r="26" spans="1:64" ht="12.95" customHeight="1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12"/>
        <v>-47402.361455223494</v>
      </c>
      <c r="F26" s="114">
        <f t="shared" si="33"/>
        <v>-47400.5</v>
      </c>
      <c r="G26">
        <f t="shared" si="13"/>
        <v>-0.83718595000027562</v>
      </c>
      <c r="I26">
        <f t="shared" si="14"/>
        <v>-0.83718595000027562</v>
      </c>
      <c r="P26">
        <f t="shared" si="15"/>
        <v>-1.1524329156471564</v>
      </c>
      <c r="Q26" s="2">
        <f t="shared" si="16"/>
        <v>16162.619999999999</v>
      </c>
      <c r="R26">
        <f t="shared" si="17"/>
        <v>9.9380649349565656E-2</v>
      </c>
      <c r="S26" s="3">
        <v>0.1</v>
      </c>
      <c r="Z26">
        <f t="shared" si="18"/>
        <v>-47400.5</v>
      </c>
      <c r="AA26" s="132">
        <f t="shared" si="19"/>
        <v>-0.8365306731564992</v>
      </c>
      <c r="AB26" s="132">
        <f t="shared" si="20"/>
        <v>-1.1530881924909329</v>
      </c>
      <c r="AC26" s="132">
        <f t="shared" si="21"/>
        <v>0.31524696564688082</v>
      </c>
      <c r="AD26" s="132">
        <f t="shared" si="22"/>
        <v>-6.5527684377642004E-4</v>
      </c>
      <c r="AE26" s="132">
        <f t="shared" si="23"/>
        <v>4.2938774198958681E-8</v>
      </c>
      <c r="AF26">
        <f t="shared" si="24"/>
        <v>0.31524696564688082</v>
      </c>
      <c r="AG26" s="143"/>
      <c r="AH26">
        <f t="shared" si="25"/>
        <v>0.31590224249065724</v>
      </c>
      <c r="AI26">
        <f t="shared" si="26"/>
        <v>1.0154837566801405</v>
      </c>
      <c r="AJ26">
        <f t="shared" si="27"/>
        <v>0.81226879483729397</v>
      </c>
      <c r="AK26">
        <f t="shared" si="28"/>
        <v>-0.10553004289618678</v>
      </c>
      <c r="AL26">
        <f t="shared" si="29"/>
        <v>-1.4251121298986049</v>
      </c>
      <c r="AM26">
        <f t="shared" si="30"/>
        <v>-0.86398291992700116</v>
      </c>
      <c r="AN26" s="132">
        <f t="shared" si="31"/>
        <v>-1.3201919371320046</v>
      </c>
      <c r="AO26" s="132">
        <f t="shared" si="31"/>
        <v>-1.3201919370903978</v>
      </c>
      <c r="AP26" s="132">
        <f t="shared" si="31"/>
        <v>-1.3201919355173921</v>
      </c>
      <c r="AQ26" s="132">
        <f t="shared" si="31"/>
        <v>-1.3201918760477016</v>
      </c>
      <c r="AR26" s="132">
        <f t="shared" si="31"/>
        <v>-1.3201896277224838</v>
      </c>
      <c r="AS26" s="132">
        <f t="shared" si="31"/>
        <v>-1.3201046414870556</v>
      </c>
      <c r="AT26" s="132">
        <f t="shared" si="31"/>
        <v>-1.3169126012279824</v>
      </c>
      <c r="AU26" s="132">
        <f t="shared" si="32"/>
        <v>-1.2168637917533518</v>
      </c>
      <c r="AW26">
        <v>-26000</v>
      </c>
      <c r="AX26">
        <f t="shared" si="1"/>
        <v>8.1776997198863277E-3</v>
      </c>
      <c r="AY26">
        <f t="shared" si="2"/>
        <v>-0.12082490792875955</v>
      </c>
      <c r="AZ26">
        <f t="shared" si="3"/>
        <v>0.12900260764864588</v>
      </c>
      <c r="BA26">
        <f t="shared" si="4"/>
        <v>1.095857477906826</v>
      </c>
      <c r="BB26">
        <f t="shared" si="5"/>
        <v>0.30933766279485175</v>
      </c>
      <c r="BC26">
        <f t="shared" si="6"/>
        <v>0.45395272606573001</v>
      </c>
      <c r="BD26">
        <f t="shared" si="7"/>
        <v>0.23095620687006793</v>
      </c>
      <c r="BE26">
        <f t="shared" si="34"/>
        <v>0.40920495665153472</v>
      </c>
      <c r="BF26">
        <f t="shared" si="34"/>
        <v>0.40920492270614517</v>
      </c>
      <c r="BG26">
        <f t="shared" si="34"/>
        <v>0.40920457580712127</v>
      </c>
      <c r="BH26">
        <f t="shared" si="34"/>
        <v>0.40920103073567249</v>
      </c>
      <c r="BI26">
        <f t="shared" si="34"/>
        <v>0.40916480283554413</v>
      </c>
      <c r="BJ26">
        <f t="shared" si="34"/>
        <v>0.40879461420804036</v>
      </c>
      <c r="BK26">
        <f t="shared" si="34"/>
        <v>0.40501529290616323</v>
      </c>
      <c r="BL26">
        <f t="shared" si="9"/>
        <v>0.36676710900382004</v>
      </c>
    </row>
    <row r="27" spans="1:64" ht="12.95" customHeight="1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12"/>
        <v>-47373.345212575667</v>
      </c>
      <c r="F27" s="114">
        <f t="shared" si="33"/>
        <v>-47371.5</v>
      </c>
      <c r="G27">
        <f t="shared" si="13"/>
        <v>-0.82988085000033607</v>
      </c>
      <c r="I27">
        <f t="shared" si="14"/>
        <v>-0.82988085000033607</v>
      </c>
      <c r="P27">
        <f t="shared" si="15"/>
        <v>-1.1506475877383502</v>
      </c>
      <c r="Q27" s="2">
        <f t="shared" si="16"/>
        <v>16175.669999999998</v>
      </c>
      <c r="R27">
        <f t="shared" si="17"/>
        <v>0.10289130003908793</v>
      </c>
      <c r="S27" s="3">
        <v>0.1</v>
      </c>
      <c r="Z27">
        <f t="shared" si="18"/>
        <v>-47371.5</v>
      </c>
      <c r="AA27" s="132">
        <f t="shared" si="19"/>
        <v>-0.83434671651806802</v>
      </c>
      <c r="AB27" s="132">
        <f t="shared" si="20"/>
        <v>-1.1461817212206182</v>
      </c>
      <c r="AC27" s="132">
        <f t="shared" si="21"/>
        <v>0.32076673773801412</v>
      </c>
      <c r="AD27" s="132">
        <f t="shared" si="22"/>
        <v>4.4658665177319534E-3</v>
      </c>
      <c r="AE27" s="132">
        <f t="shared" si="23"/>
        <v>1.9943963754199327E-6</v>
      </c>
      <c r="AF27">
        <f t="shared" si="24"/>
        <v>0.32076673773801412</v>
      </c>
      <c r="AG27" s="143"/>
      <c r="AH27">
        <f t="shared" si="25"/>
        <v>0.31630087122028216</v>
      </c>
      <c r="AI27">
        <f t="shared" si="26"/>
        <v>1.015721349388707</v>
      </c>
      <c r="AJ27">
        <f t="shared" si="27"/>
        <v>0.81358016958745127</v>
      </c>
      <c r="AK27">
        <f t="shared" si="28"/>
        <v>-0.10549490910939265</v>
      </c>
      <c r="AL27">
        <f t="shared" si="29"/>
        <v>-1.4228603335502212</v>
      </c>
      <c r="AM27">
        <f t="shared" si="30"/>
        <v>-0.86201848658501712</v>
      </c>
      <c r="AN27" s="132">
        <f t="shared" si="31"/>
        <v>-1.3179873826995101</v>
      </c>
      <c r="AO27" s="132">
        <f t="shared" si="31"/>
        <v>-1.3179873826558139</v>
      </c>
      <c r="AP27" s="132">
        <f t="shared" si="31"/>
        <v>-1.3179873810179192</v>
      </c>
      <c r="AQ27" s="132">
        <f t="shared" si="31"/>
        <v>-1.3179873196235872</v>
      </c>
      <c r="AR27" s="132">
        <f t="shared" si="31"/>
        <v>-1.3179850183480915</v>
      </c>
      <c r="AS27" s="132">
        <f t="shared" si="31"/>
        <v>-1.3178987732291811</v>
      </c>
      <c r="AT27" s="132">
        <f t="shared" si="31"/>
        <v>-1.3146870479149344</v>
      </c>
      <c r="AU27" s="132">
        <f t="shared" si="32"/>
        <v>-1.2147178000184877</v>
      </c>
      <c r="AW27">
        <v>-25000</v>
      </c>
      <c r="AX27">
        <f t="shared" si="1"/>
        <v>1.4103267733103234E-2</v>
      </c>
      <c r="AY27">
        <f t="shared" si="2"/>
        <v>-8.6621401084236271E-2</v>
      </c>
      <c r="AZ27">
        <f t="shared" si="3"/>
        <v>0.1007246688173395</v>
      </c>
      <c r="BA27">
        <f t="shared" si="4"/>
        <v>1.0912636565570843</v>
      </c>
      <c r="BB27">
        <f t="shared" si="5"/>
        <v>0.2225801088570514</v>
      </c>
      <c r="BC27">
        <f t="shared" si="6"/>
        <v>0.54398900826180019</v>
      </c>
      <c r="BD27">
        <f t="shared" si="7"/>
        <v>0.27890659797077794</v>
      </c>
      <c r="BE27">
        <f t="shared" si="34"/>
        <v>0.49106382404063581</v>
      </c>
      <c r="BF27">
        <f t="shared" si="34"/>
        <v>0.49106379203717537</v>
      </c>
      <c r="BG27">
        <f t="shared" si="34"/>
        <v>0.49106345177790228</v>
      </c>
      <c r="BH27">
        <f t="shared" si="34"/>
        <v>0.49105983416128146</v>
      </c>
      <c r="BI27">
        <f t="shared" si="34"/>
        <v>0.4910213723064239</v>
      </c>
      <c r="BJ27">
        <f t="shared" si="34"/>
        <v>0.49061250161159853</v>
      </c>
      <c r="BK27">
        <f t="shared" si="34"/>
        <v>0.4862714752674398</v>
      </c>
      <c r="BL27">
        <f t="shared" si="9"/>
        <v>0.44076682399913203</v>
      </c>
    </row>
    <row r="28" spans="1:64" ht="12.95" customHeight="1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12"/>
        <v>-47293.300405271308</v>
      </c>
      <c r="F28" s="114">
        <f t="shared" si="33"/>
        <v>-47291.5</v>
      </c>
      <c r="G28">
        <f t="shared" si="13"/>
        <v>-0.80972884999937378</v>
      </c>
      <c r="I28">
        <f t="shared" si="14"/>
        <v>-0.80972884999937378</v>
      </c>
      <c r="P28">
        <f t="shared" si="15"/>
        <v>-1.1457279956346058</v>
      </c>
      <c r="Q28" s="2">
        <f t="shared" si="16"/>
        <v>16211.669999999998</v>
      </c>
      <c r="R28">
        <f t="shared" si="17"/>
        <v>0.11289542586760587</v>
      </c>
      <c r="S28" s="3">
        <v>0.1</v>
      </c>
      <c r="Z28">
        <f t="shared" si="18"/>
        <v>-47291.5</v>
      </c>
      <c r="AA28" s="132">
        <f t="shared" si="19"/>
        <v>-0.82833495688615688</v>
      </c>
      <c r="AB28" s="132">
        <f t="shared" si="20"/>
        <v>-1.1271218887478227</v>
      </c>
      <c r="AC28" s="132">
        <f t="shared" si="21"/>
        <v>0.33599914563523203</v>
      </c>
      <c r="AD28" s="132">
        <f t="shared" si="22"/>
        <v>1.8606106886783103E-2</v>
      </c>
      <c r="AE28" s="132">
        <f t="shared" si="23"/>
        <v>3.461872134823976E-5</v>
      </c>
      <c r="AF28">
        <f t="shared" si="24"/>
        <v>0.33599914563523203</v>
      </c>
      <c r="AG28" s="143"/>
      <c r="AH28">
        <f t="shared" si="25"/>
        <v>0.31739303874844899</v>
      </c>
      <c r="AI28">
        <f t="shared" si="26"/>
        <v>1.0163769365222242</v>
      </c>
      <c r="AJ28">
        <f t="shared" si="27"/>
        <v>0.81717949753805297</v>
      </c>
      <c r="AK28">
        <f t="shared" si="28"/>
        <v>-0.10539512619067284</v>
      </c>
      <c r="AL28">
        <f t="shared" si="29"/>
        <v>-1.4166430173003388</v>
      </c>
      <c r="AM28">
        <f t="shared" si="30"/>
        <v>-0.85661432385452274</v>
      </c>
      <c r="AN28" s="132">
        <f t="shared" si="31"/>
        <v>-1.3119031791021047</v>
      </c>
      <c r="AO28" s="132">
        <f t="shared" si="31"/>
        <v>-1.3119031790521964</v>
      </c>
      <c r="AP28" s="132">
        <f t="shared" si="31"/>
        <v>-1.3119031772244634</v>
      </c>
      <c r="AQ28" s="132">
        <f t="shared" si="31"/>
        <v>-1.3119031102894581</v>
      </c>
      <c r="AR28" s="132">
        <f t="shared" si="31"/>
        <v>-1.3119006590159581</v>
      </c>
      <c r="AS28" s="132">
        <f t="shared" si="31"/>
        <v>-1.3118109048441444</v>
      </c>
      <c r="AT28" s="132">
        <f t="shared" si="31"/>
        <v>-1.3085452048383401</v>
      </c>
      <c r="AU28" s="132">
        <f t="shared" si="32"/>
        <v>-1.2087978228188629</v>
      </c>
      <c r="AW28">
        <v>-24000</v>
      </c>
      <c r="AX28">
        <f t="shared" si="1"/>
        <v>1.8236274890735163E-2</v>
      </c>
      <c r="AY28">
        <f t="shared" si="2"/>
        <v>-5.366798674147788E-2</v>
      </c>
      <c r="AZ28">
        <f t="shared" si="3"/>
        <v>7.1904261632213043E-2</v>
      </c>
      <c r="BA28">
        <f t="shared" si="4"/>
        <v>1.0859817849790301</v>
      </c>
      <c r="BB28">
        <f t="shared" si="5"/>
        <v>0.13482411980449169</v>
      </c>
      <c r="BC28">
        <f t="shared" si="6"/>
        <v>0.63321322116916001</v>
      </c>
      <c r="BD28">
        <f t="shared" si="7"/>
        <v>0.32762757325337888</v>
      </c>
      <c r="BE28">
        <f t="shared" si="34"/>
        <v>0.57255267822439848</v>
      </c>
      <c r="BF28">
        <f t="shared" si="34"/>
        <v>0.57255265036878811</v>
      </c>
      <c r="BG28">
        <f t="shared" si="34"/>
        <v>0.57255233965324237</v>
      </c>
      <c r="BH28">
        <f t="shared" si="34"/>
        <v>0.57254887377934705</v>
      </c>
      <c r="BI28">
        <f t="shared" si="34"/>
        <v>0.57251021424348536</v>
      </c>
      <c r="BJ28">
        <f t="shared" si="34"/>
        <v>0.57207905790128477</v>
      </c>
      <c r="BK28">
        <f t="shared" si="34"/>
        <v>0.56727858976600321</v>
      </c>
      <c r="BL28">
        <f t="shared" si="9"/>
        <v>0.5147665389944438</v>
      </c>
    </row>
    <row r="29" spans="1:64" ht="12.95" customHeight="1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12"/>
        <v>-46561.312877141667</v>
      </c>
      <c r="F29" s="114">
        <f t="shared" si="33"/>
        <v>-46559.5</v>
      </c>
      <c r="G29">
        <f t="shared" si="13"/>
        <v>-0.81533804999708082</v>
      </c>
      <c r="I29">
        <f t="shared" si="14"/>
        <v>-0.81533804999708082</v>
      </c>
      <c r="P29">
        <f t="shared" si="15"/>
        <v>-1.1010852453761295</v>
      </c>
      <c r="Q29" s="2">
        <f t="shared" si="16"/>
        <v>16540.88</v>
      </c>
      <c r="R29">
        <f t="shared" si="17"/>
        <v>8.1651459666992221E-2</v>
      </c>
      <c r="S29" s="3">
        <v>0.1</v>
      </c>
      <c r="Z29">
        <f t="shared" si="18"/>
        <v>-46559.5</v>
      </c>
      <c r="AA29" s="132">
        <f t="shared" si="19"/>
        <v>-0.7742201075180013</v>
      </c>
      <c r="AB29" s="132">
        <f t="shared" si="20"/>
        <v>-1.142203187855209</v>
      </c>
      <c r="AC29" s="132">
        <f t="shared" si="21"/>
        <v>0.28574719537904869</v>
      </c>
      <c r="AD29" s="132">
        <f t="shared" si="22"/>
        <v>-4.1117942479079517E-2</v>
      </c>
      <c r="AE29" s="132">
        <f t="shared" si="23"/>
        <v>1.690685193712892E-4</v>
      </c>
      <c r="AF29">
        <f t="shared" si="24"/>
        <v>0.28574719537904869</v>
      </c>
      <c r="AG29" s="143"/>
      <c r="AH29">
        <f t="shared" si="25"/>
        <v>0.32686513785812821</v>
      </c>
      <c r="AI29">
        <f t="shared" si="26"/>
        <v>1.0223819407259538</v>
      </c>
      <c r="AJ29">
        <f t="shared" si="27"/>
        <v>0.84882699003834228</v>
      </c>
      <c r="AK29">
        <f t="shared" si="28"/>
        <v>-0.1042851159271576</v>
      </c>
      <c r="AL29">
        <f t="shared" si="29"/>
        <v>-1.3593809384968609</v>
      </c>
      <c r="AM29">
        <f t="shared" si="30"/>
        <v>-0.80814956004386296</v>
      </c>
      <c r="AN29" s="132">
        <f t="shared" si="31"/>
        <v>-1.2560502773857058</v>
      </c>
      <c r="AO29" s="132">
        <f t="shared" si="31"/>
        <v>-1.2560502772381437</v>
      </c>
      <c r="AP29" s="132">
        <f t="shared" si="31"/>
        <v>-1.2560502727691698</v>
      </c>
      <c r="AQ29" s="132">
        <f t="shared" si="31"/>
        <v>-1.2560501374246715</v>
      </c>
      <c r="AR29" s="132">
        <f t="shared" si="31"/>
        <v>-1.2560460384939482</v>
      </c>
      <c r="AS29" s="132">
        <f t="shared" si="31"/>
        <v>-1.2559219261305485</v>
      </c>
      <c r="AT29" s="132">
        <f t="shared" si="31"/>
        <v>-1.2521860350246268</v>
      </c>
      <c r="AU29" s="132">
        <f t="shared" si="32"/>
        <v>-1.1546300314422946</v>
      </c>
      <c r="AW29">
        <v>-23000</v>
      </c>
      <c r="AX29">
        <f t="shared" si="1"/>
        <v>2.0793506370976329E-2</v>
      </c>
      <c r="AY29">
        <f t="shared" si="2"/>
        <v>-2.1964664900484432E-2</v>
      </c>
      <c r="AZ29">
        <f t="shared" si="3"/>
        <v>4.2758171271460761E-2</v>
      </c>
      <c r="BA29">
        <f t="shared" si="4"/>
        <v>1.0800803746041678</v>
      </c>
      <c r="BB29">
        <f t="shared" si="5"/>
        <v>4.6909635619863062E-2</v>
      </c>
      <c r="BC29">
        <f t="shared" si="6"/>
        <v>0.72152232373624814</v>
      </c>
      <c r="BD29">
        <f t="shared" si="7"/>
        <v>0.37727210345525636</v>
      </c>
      <c r="BE29">
        <f t="shared" si="34"/>
        <v>0.65362254756285776</v>
      </c>
      <c r="BF29">
        <f t="shared" si="34"/>
        <v>0.6536225251003992</v>
      </c>
      <c r="BG29">
        <f t="shared" si="34"/>
        <v>0.65362225982453859</v>
      </c>
      <c r="BH29">
        <f t="shared" si="34"/>
        <v>0.65361912698890534</v>
      </c>
      <c r="BI29">
        <f t="shared" si="34"/>
        <v>0.65358212962227591</v>
      </c>
      <c r="BJ29">
        <f t="shared" si="34"/>
        <v>0.65314528677058936</v>
      </c>
      <c r="BK29">
        <f t="shared" si="34"/>
        <v>0.64799828168494489</v>
      </c>
      <c r="BL29">
        <f t="shared" si="9"/>
        <v>0.58876625398975579</v>
      </c>
    </row>
    <row r="30" spans="1:64" ht="12.95" customHeight="1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12"/>
        <v>-46556.821474065146</v>
      </c>
      <c r="F30" s="114">
        <f t="shared" si="33"/>
        <v>-46555</v>
      </c>
      <c r="G30">
        <f t="shared" si="13"/>
        <v>-0.81920449999597622</v>
      </c>
      <c r="I30">
        <f t="shared" si="14"/>
        <v>-0.81920449999597622</v>
      </c>
      <c r="P30">
        <f t="shared" si="15"/>
        <v>-1.1008128737988314</v>
      </c>
      <c r="Q30" s="2">
        <f t="shared" si="16"/>
        <v>16542.900000000001</v>
      </c>
      <c r="R30">
        <f t="shared" si="17"/>
        <v>7.9303276195888617E-2</v>
      </c>
      <c r="S30" s="3">
        <v>0.1</v>
      </c>
      <c r="Z30">
        <f t="shared" si="18"/>
        <v>-46555</v>
      </c>
      <c r="AA30" s="132">
        <f t="shared" si="19"/>
        <v>-0.77389246657168398</v>
      </c>
      <c r="AB30" s="132">
        <f t="shared" si="20"/>
        <v>-1.1461249072231237</v>
      </c>
      <c r="AC30" s="132">
        <f t="shared" si="21"/>
        <v>0.28160837380285519</v>
      </c>
      <c r="AD30" s="132">
        <f t="shared" si="22"/>
        <v>-4.5312033424292242E-2</v>
      </c>
      <c r="AE30" s="132">
        <f t="shared" si="23"/>
        <v>2.0531803730441776E-4</v>
      </c>
      <c r="AF30">
        <f t="shared" si="24"/>
        <v>0.28160837380285519</v>
      </c>
      <c r="AG30" s="143"/>
      <c r="AH30">
        <f t="shared" si="25"/>
        <v>0.32692040722714738</v>
      </c>
      <c r="AI30">
        <f t="shared" si="26"/>
        <v>1.0224188677151747</v>
      </c>
      <c r="AJ30">
        <f t="shared" si="27"/>
        <v>0.84901414436158906</v>
      </c>
      <c r="AK30">
        <f t="shared" si="28"/>
        <v>-0.10427718372189722</v>
      </c>
      <c r="AL30">
        <f t="shared" si="29"/>
        <v>-1.3590268285844065</v>
      </c>
      <c r="AM30">
        <f t="shared" si="30"/>
        <v>-0.80785691135562332</v>
      </c>
      <c r="AN30" s="132">
        <f t="shared" si="31"/>
        <v>-1.2557059016277459</v>
      </c>
      <c r="AO30" s="132">
        <f t="shared" si="31"/>
        <v>-1.2557059014792926</v>
      </c>
      <c r="AP30" s="132">
        <f t="shared" si="31"/>
        <v>-1.2557058969880848</v>
      </c>
      <c r="AQ30" s="132">
        <f t="shared" si="31"/>
        <v>-1.2557057611139362</v>
      </c>
      <c r="AR30" s="132">
        <f t="shared" si="31"/>
        <v>-1.2557016504905567</v>
      </c>
      <c r="AS30" s="132">
        <f t="shared" si="31"/>
        <v>-1.2555773156103474</v>
      </c>
      <c r="AT30" s="132">
        <f t="shared" si="31"/>
        <v>-1.2518386726562749</v>
      </c>
      <c r="AU30" s="132">
        <f t="shared" si="32"/>
        <v>-1.1542970327248154</v>
      </c>
      <c r="AW30">
        <v>-22000</v>
      </c>
      <c r="AX30">
        <f t="shared" si="1"/>
        <v>2.198814444932657E-2</v>
      </c>
      <c r="AY30">
        <f t="shared" si="2"/>
        <v>8.4885644387440728E-3</v>
      </c>
      <c r="AZ30">
        <f t="shared" si="3"/>
        <v>1.3499580010582497E-2</v>
      </c>
      <c r="BA30">
        <f t="shared" si="4"/>
        <v>1.073632452348537</v>
      </c>
      <c r="BB30">
        <f t="shared" si="5"/>
        <v>-4.0366276099299256E-2</v>
      </c>
      <c r="BC30">
        <f t="shared" si="6"/>
        <v>0.80882642715638775</v>
      </c>
      <c r="BD30">
        <f t="shared" si="7"/>
        <v>0.42800507087330236</v>
      </c>
      <c r="BE30">
        <f t="shared" si="34"/>
        <v>0.73422976956740915</v>
      </c>
      <c r="BF30">
        <f t="shared" si="34"/>
        <v>0.73422975279597613</v>
      </c>
      <c r="BG30">
        <f t="shared" si="34"/>
        <v>0.73422954097843485</v>
      </c>
      <c r="BH30">
        <f t="shared" si="34"/>
        <v>0.73422686579781593</v>
      </c>
      <c r="BI30">
        <f t="shared" si="34"/>
        <v>0.73419307976882175</v>
      </c>
      <c r="BJ30">
        <f t="shared" si="34"/>
        <v>0.73376646981287996</v>
      </c>
      <c r="BK30">
        <f t="shared" si="34"/>
        <v>0.72839376950318457</v>
      </c>
      <c r="BL30">
        <f t="shared" si="9"/>
        <v>0.66276596898506757</v>
      </c>
    </row>
    <row r="31" spans="1:64" ht="12.95" customHeight="1" thickBot="1" x14ac:dyDescent="0.25">
      <c r="A31" s="68" t="s">
        <v>121</v>
      </c>
      <c r="B31" s="68" t="s">
        <v>94</v>
      </c>
      <c r="C31" s="69">
        <v>31580.32</v>
      </c>
      <c r="D31" s="69" t="s">
        <v>285</v>
      </c>
      <c r="E31" s="68">
        <f t="shared" si="12"/>
        <v>-46514.75348089297</v>
      </c>
      <c r="F31" s="114">
        <f t="shared" si="33"/>
        <v>-46513</v>
      </c>
      <c r="G31" s="68">
        <f t="shared" si="13"/>
        <v>-0.78862469999876339</v>
      </c>
      <c r="H31" s="68"/>
      <c r="I31">
        <f t="shared" si="14"/>
        <v>-0.78862469999876339</v>
      </c>
      <c r="P31">
        <f t="shared" si="15"/>
        <v>-1.0982719597927122</v>
      </c>
      <c r="Q31" s="2">
        <f t="shared" si="16"/>
        <v>16561.82</v>
      </c>
      <c r="R31">
        <f t="shared" si="17"/>
        <v>9.5881425497901226E-2</v>
      </c>
      <c r="S31" s="3">
        <v>0.1</v>
      </c>
      <c r="Z31">
        <f t="shared" si="18"/>
        <v>-46513</v>
      </c>
      <c r="AA31" s="132">
        <f t="shared" si="19"/>
        <v>-0.77083748002607577</v>
      </c>
      <c r="AB31" s="132">
        <f t="shared" si="20"/>
        <v>-1.1160591797653998</v>
      </c>
      <c r="AC31" s="132">
        <f t="shared" si="21"/>
        <v>0.3096472597939488</v>
      </c>
      <c r="AD31" s="132">
        <f t="shared" si="22"/>
        <v>-1.7787219972687618E-2</v>
      </c>
      <c r="AE31" s="132">
        <f t="shared" si="23"/>
        <v>3.163851943567773E-5</v>
      </c>
      <c r="AF31">
        <f t="shared" si="24"/>
        <v>0.3096472597939488</v>
      </c>
      <c r="AG31" s="143"/>
      <c r="AH31">
        <f t="shared" si="25"/>
        <v>0.32743447976663648</v>
      </c>
      <c r="AI31">
        <f t="shared" si="26"/>
        <v>1.0227635119797041</v>
      </c>
      <c r="AJ31">
        <f t="shared" si="27"/>
        <v>0.85075642945983176</v>
      </c>
      <c r="AK31">
        <f t="shared" si="28"/>
        <v>-0.10420249131834941</v>
      </c>
      <c r="AL31">
        <f t="shared" si="29"/>
        <v>-1.3557205691084133</v>
      </c>
      <c r="AM31">
        <f t="shared" si="30"/>
        <v>-0.80512853618435409</v>
      </c>
      <c r="AN31" s="132">
        <f t="shared" ref="AN31:AT40" si="35">$AU31+$AB$7*SIN(AO31)</f>
        <v>-1.2524911281002036</v>
      </c>
      <c r="AO31" s="132">
        <f t="shared" si="35"/>
        <v>-1.2524911279432234</v>
      </c>
      <c r="AP31" s="132">
        <f t="shared" si="35"/>
        <v>-1.2524911232403977</v>
      </c>
      <c r="AQ31" s="132">
        <f t="shared" si="35"/>
        <v>-1.2524909823529129</v>
      </c>
      <c r="AR31" s="132">
        <f t="shared" si="35"/>
        <v>-1.2524867616665942</v>
      </c>
      <c r="AS31" s="132">
        <f t="shared" si="35"/>
        <v>-1.2523603440328901</v>
      </c>
      <c r="AT31" s="132">
        <f t="shared" si="35"/>
        <v>-1.2485961025170447</v>
      </c>
      <c r="AU31" s="132">
        <f t="shared" si="32"/>
        <v>-1.1511890446950126</v>
      </c>
      <c r="AW31">
        <v>-21000</v>
      </c>
      <c r="AX31">
        <f t="shared" si="1"/>
        <v>2.2027202725032641E-2</v>
      </c>
      <c r="AY31">
        <f t="shared" si="2"/>
        <v>3.7691701276207579E-2</v>
      </c>
      <c r="AZ31">
        <f t="shared" si="3"/>
        <v>-1.5664498551174938E-2</v>
      </c>
      <c r="BA31">
        <f t="shared" si="4"/>
        <v>1.0667136810315776</v>
      </c>
      <c r="BB31">
        <f t="shared" si="5"/>
        <v>-0.12626218097145622</v>
      </c>
      <c r="BC31">
        <f t="shared" si="6"/>
        <v>0.89504927295071979</v>
      </c>
      <c r="BD31">
        <f t="shared" si="7"/>
        <v>0.48000573529873336</v>
      </c>
      <c r="BE31">
        <f t="shared" si="34"/>
        <v>0.81433625800347231</v>
      </c>
      <c r="BF31">
        <f t="shared" si="34"/>
        <v>0.81433624645585223</v>
      </c>
      <c r="BG31">
        <f t="shared" si="34"/>
        <v>0.81433608871477992</v>
      </c>
      <c r="BH31">
        <f t="shared" si="34"/>
        <v>0.81433393396641907</v>
      </c>
      <c r="BI31">
        <f t="shared" si="34"/>
        <v>0.81430450052382275</v>
      </c>
      <c r="BJ31">
        <f t="shared" si="34"/>
        <v>0.81390253729191397</v>
      </c>
      <c r="BK31">
        <f t="shared" si="34"/>
        <v>0.80843004621763626</v>
      </c>
      <c r="BL31">
        <f t="shared" si="9"/>
        <v>0.73676568398037956</v>
      </c>
    </row>
    <row r="32" spans="1:64" ht="12.95" customHeight="1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12"/>
        <v>-27229.501136302748</v>
      </c>
      <c r="F32">
        <f t="shared" ref="F32:F63" si="36">ROUND(2*E32,0)/2</f>
        <v>-27229.5</v>
      </c>
      <c r="G32">
        <f t="shared" si="13"/>
        <v>-5.1105000602547079E-4</v>
      </c>
      <c r="J32">
        <f t="shared" ref="J32:J39" si="37">G32</f>
        <v>-5.1105000602547079E-4</v>
      </c>
      <c r="P32">
        <f t="shared" si="15"/>
        <v>-0.16459147778189404</v>
      </c>
      <c r="Q32" s="2">
        <f t="shared" si="16"/>
        <v>25235.325599999996</v>
      </c>
      <c r="R32">
        <f t="shared" si="17"/>
        <v>2.6922386779112021E-2</v>
      </c>
      <c r="S32" s="3">
        <v>1</v>
      </c>
      <c r="Z32">
        <f t="shared" si="18"/>
        <v>-27229.5</v>
      </c>
      <c r="AA32" s="132">
        <f t="shared" si="19"/>
        <v>-1.8854215306569611E-3</v>
      </c>
      <c r="AB32" s="132">
        <f t="shared" si="20"/>
        <v>-0.16321710625726255</v>
      </c>
      <c r="AC32" s="132">
        <f t="shared" si="21"/>
        <v>0.16408042777586856</v>
      </c>
      <c r="AD32" s="132">
        <f t="shared" si="22"/>
        <v>1.3743715246314903E-3</v>
      </c>
      <c r="AE32" s="132">
        <f t="shared" si="23"/>
        <v>1.8888970877178871E-6</v>
      </c>
      <c r="AF32">
        <f t="shared" si="24"/>
        <v>0.16408042777586856</v>
      </c>
      <c r="AG32" s="143"/>
      <c r="AH32">
        <f t="shared" si="25"/>
        <v>0.16270605625123707</v>
      </c>
      <c r="AI32">
        <f t="shared" si="26"/>
        <v>1.100471651672734</v>
      </c>
      <c r="AJ32">
        <f t="shared" si="27"/>
        <v>0.41335725580133753</v>
      </c>
      <c r="AK32">
        <f t="shared" si="28"/>
        <v>3.5802009507199632E-2</v>
      </c>
      <c r="AL32">
        <f t="shared" si="29"/>
        <v>0.34231120348573613</v>
      </c>
      <c r="AM32">
        <f t="shared" si="30"/>
        <v>0.17284671151296821</v>
      </c>
      <c r="AN32" s="132">
        <f t="shared" si="35"/>
        <v>0.30813220366265653</v>
      </c>
      <c r="AO32" s="132">
        <f t="shared" si="35"/>
        <v>0.30813217145198774</v>
      </c>
      <c r="AP32" s="132">
        <f t="shared" si="35"/>
        <v>0.30813185453143993</v>
      </c>
      <c r="AQ32" s="132">
        <f t="shared" si="35"/>
        <v>0.30812873635406335</v>
      </c>
      <c r="AR32" s="132">
        <f t="shared" si="35"/>
        <v>0.30809805681016128</v>
      </c>
      <c r="AS32" s="132">
        <f t="shared" si="35"/>
        <v>0.30779621874345808</v>
      </c>
      <c r="AT32" s="132">
        <f t="shared" si="35"/>
        <v>0.30482814917587286</v>
      </c>
      <c r="AU32" s="132">
        <f t="shared" si="32"/>
        <v>0.27578445941708418</v>
      </c>
      <c r="AW32">
        <v>-20000</v>
      </c>
      <c r="AX32">
        <f t="shared" si="1"/>
        <v>2.1109312254325809E-2</v>
      </c>
      <c r="AY32">
        <f t="shared" si="2"/>
        <v>6.5644745611906252E-2</v>
      </c>
      <c r="AZ32">
        <f t="shared" si="3"/>
        <v>-4.4535433357580444E-2</v>
      </c>
      <c r="BA32">
        <f t="shared" si="4"/>
        <v>1.0594006063143637</v>
      </c>
      <c r="BB32">
        <f t="shared" si="5"/>
        <v>-0.21010187672328218</v>
      </c>
      <c r="BC32">
        <f t="shared" si="6"/>
        <v>0.98012834180094854</v>
      </c>
      <c r="BD32">
        <f t="shared" si="7"/>
        <v>0.53347057716746382</v>
      </c>
      <c r="BE32">
        <f t="shared" ref="BE32:BK41" si="38">$BL32+$AB$7*SIN(BF32)</f>
        <v>0.89390963358632447</v>
      </c>
      <c r="BF32">
        <f t="shared" si="38"/>
        <v>0.89390962631026116</v>
      </c>
      <c r="BG32">
        <f t="shared" si="38"/>
        <v>0.89390951740099112</v>
      </c>
      <c r="BH32">
        <f t="shared" si="38"/>
        <v>0.89390788723150139</v>
      </c>
      <c r="BI32">
        <f t="shared" si="38"/>
        <v>0.89388348701726872</v>
      </c>
      <c r="BJ32">
        <f t="shared" si="38"/>
        <v>0.89351835553823089</v>
      </c>
      <c r="BK32">
        <f t="shared" si="38"/>
        <v>0.88807407095261703</v>
      </c>
      <c r="BL32">
        <f t="shared" si="9"/>
        <v>0.81076539897569133</v>
      </c>
    </row>
    <row r="33" spans="1:64" ht="12.95" customHeight="1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12"/>
        <v>-27225.005063945795</v>
      </c>
      <c r="F33">
        <f t="shared" si="36"/>
        <v>-27225</v>
      </c>
      <c r="G33">
        <f t="shared" si="13"/>
        <v>-2.2774999961256981E-3</v>
      </c>
      <c r="J33">
        <f t="shared" si="37"/>
        <v>-2.2774999961256981E-3</v>
      </c>
      <c r="P33">
        <f t="shared" si="15"/>
        <v>-0.16442784550086209</v>
      </c>
      <c r="Q33" s="2">
        <f t="shared" si="16"/>
        <v>25237.347699999998</v>
      </c>
      <c r="R33">
        <f t="shared" si="17"/>
        <v>2.6292734547305387E-2</v>
      </c>
      <c r="S33" s="3">
        <v>1</v>
      </c>
      <c r="Z33">
        <f t="shared" si="18"/>
        <v>-27225</v>
      </c>
      <c r="AA33" s="132">
        <f t="shared" si="19"/>
        <v>-1.8425633088295368E-3</v>
      </c>
      <c r="AB33" s="132">
        <f t="shared" si="20"/>
        <v>-0.16486278218815825</v>
      </c>
      <c r="AC33" s="132">
        <f t="shared" si="21"/>
        <v>0.16215034550473639</v>
      </c>
      <c r="AD33" s="132">
        <f t="shared" si="22"/>
        <v>-4.3493668729616131E-4</v>
      </c>
      <c r="AE33" s="132">
        <f t="shared" si="23"/>
        <v>1.8916992195615879E-7</v>
      </c>
      <c r="AF33">
        <f t="shared" si="24"/>
        <v>0.16215034550473639</v>
      </c>
      <c r="AG33" s="143"/>
      <c r="AH33">
        <f t="shared" si="25"/>
        <v>0.16258528219203255</v>
      </c>
      <c r="AI33">
        <f t="shared" si="26"/>
        <v>1.1004569554645265</v>
      </c>
      <c r="AJ33">
        <f t="shared" si="27"/>
        <v>0.41298366064918285</v>
      </c>
      <c r="AK33">
        <f t="shared" si="28"/>
        <v>3.5843224930228443E-2</v>
      </c>
      <c r="AL33">
        <f t="shared" si="29"/>
        <v>0.34272145290753792</v>
      </c>
      <c r="AM33">
        <f t="shared" si="30"/>
        <v>0.1730579720200269</v>
      </c>
      <c r="AN33" s="132">
        <f t="shared" si="35"/>
        <v>0.30850287373101404</v>
      </c>
      <c r="AO33" s="132">
        <f t="shared" si="35"/>
        <v>0.30850284150480128</v>
      </c>
      <c r="AP33" s="132">
        <f t="shared" si="35"/>
        <v>0.30850252439388431</v>
      </c>
      <c r="AQ33" s="132">
        <f t="shared" si="35"/>
        <v>0.30849940397513242</v>
      </c>
      <c r="AR33" s="132">
        <f t="shared" si="35"/>
        <v>0.30846869875437671</v>
      </c>
      <c r="AS33" s="132">
        <f t="shared" si="35"/>
        <v>0.3081665724440687</v>
      </c>
      <c r="AT33" s="132">
        <f t="shared" si="35"/>
        <v>0.30519532175237657</v>
      </c>
      <c r="AU33" s="132">
        <f t="shared" si="32"/>
        <v>0.2761174581345629</v>
      </c>
      <c r="AW33">
        <v>-19000</v>
      </c>
      <c r="AX33">
        <f t="shared" si="1"/>
        <v>1.9422886962912334E-2</v>
      </c>
      <c r="AY33">
        <f t="shared" si="2"/>
        <v>9.2347697445839927E-2</v>
      </c>
      <c r="AZ33">
        <f t="shared" si="3"/>
        <v>-7.2924810482927593E-2</v>
      </c>
      <c r="BA33">
        <f t="shared" si="4"/>
        <v>1.0517690905053194</v>
      </c>
      <c r="BB33">
        <f t="shared" si="5"/>
        <v>-0.29128083180356767</v>
      </c>
      <c r="BC33">
        <f t="shared" si="6"/>
        <v>1.064014635249519</v>
      </c>
      <c r="BD33">
        <f t="shared" si="7"/>
        <v>0.58861661853650893</v>
      </c>
      <c r="BE33">
        <f t="shared" si="38"/>
        <v>0.97292323012692072</v>
      </c>
      <c r="BF33">
        <f t="shared" si="38"/>
        <v>0.97292322598217829</v>
      </c>
      <c r="BG33">
        <f t="shared" si="38"/>
        <v>0.97292315694611398</v>
      </c>
      <c r="BH33">
        <f t="shared" si="38"/>
        <v>0.97292200706190679</v>
      </c>
      <c r="BI33">
        <f t="shared" si="38"/>
        <v>0.97290285455090508</v>
      </c>
      <c r="BJ33">
        <f t="shared" si="38"/>
        <v>0.9725839288217033</v>
      </c>
      <c r="BK33">
        <f t="shared" si="38"/>
        <v>0.96729494980774233</v>
      </c>
      <c r="BL33">
        <f t="shared" si="9"/>
        <v>0.88476511397100333</v>
      </c>
    </row>
    <row r="34" spans="1:64" ht="12.95" customHeight="1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12"/>
        <v>-27194.000152529828</v>
      </c>
      <c r="F34">
        <f t="shared" si="36"/>
        <v>-27194</v>
      </c>
      <c r="G34">
        <f t="shared" si="13"/>
        <v>-6.8599998485296965E-5</v>
      </c>
      <c r="J34">
        <f t="shared" si="37"/>
        <v>-6.8599998485296965E-5</v>
      </c>
      <c r="P34">
        <f t="shared" si="15"/>
        <v>-0.16330128876159711</v>
      </c>
      <c r="Q34" s="2">
        <f t="shared" si="16"/>
        <v>25251.292099999999</v>
      </c>
      <c r="R34">
        <f t="shared" si="17"/>
        <v>2.6644910680834927E-2</v>
      </c>
      <c r="S34" s="3">
        <v>1</v>
      </c>
      <c r="Z34">
        <f t="shared" si="18"/>
        <v>-27194</v>
      </c>
      <c r="AA34" s="132">
        <f t="shared" si="19"/>
        <v>-1.548567754521446E-3</v>
      </c>
      <c r="AB34" s="132">
        <f t="shared" si="20"/>
        <v>-0.16182132100556096</v>
      </c>
      <c r="AC34" s="132">
        <f t="shared" si="21"/>
        <v>0.16323268876311181</v>
      </c>
      <c r="AD34" s="132">
        <f t="shared" si="22"/>
        <v>1.4799677560361491E-3</v>
      </c>
      <c r="AE34" s="132">
        <f t="shared" si="23"/>
        <v>2.1903045589066745E-6</v>
      </c>
      <c r="AF34">
        <f t="shared" si="24"/>
        <v>0.16323268876311181</v>
      </c>
      <c r="AG34" s="143"/>
      <c r="AH34">
        <f t="shared" si="25"/>
        <v>0.16175272100707566</v>
      </c>
      <c r="AI34">
        <f t="shared" si="26"/>
        <v>1.1003552664161822</v>
      </c>
      <c r="AJ34">
        <f t="shared" si="27"/>
        <v>0.41040839206289148</v>
      </c>
      <c r="AK34">
        <f t="shared" si="28"/>
        <v>3.6126959146015873E-2</v>
      </c>
      <c r="AL34">
        <f t="shared" si="29"/>
        <v>0.34554731703390035</v>
      </c>
      <c r="AM34">
        <f t="shared" si="30"/>
        <v>0.17451357696465772</v>
      </c>
      <c r="AN34" s="132">
        <f t="shared" si="35"/>
        <v>0.31105624376530028</v>
      </c>
      <c r="AO34" s="132">
        <f t="shared" si="35"/>
        <v>0.31105621143388151</v>
      </c>
      <c r="AP34" s="132">
        <f t="shared" si="35"/>
        <v>0.31105589302759601</v>
      </c>
      <c r="AQ34" s="132">
        <f t="shared" si="35"/>
        <v>0.31105275730048476</v>
      </c>
      <c r="AR34" s="132">
        <f t="shared" si="35"/>
        <v>0.31102187621804311</v>
      </c>
      <c r="AS34" s="132">
        <f t="shared" si="35"/>
        <v>0.31071777133562706</v>
      </c>
      <c r="AT34" s="132">
        <f t="shared" si="35"/>
        <v>0.30772464501703212</v>
      </c>
      <c r="AU34" s="132">
        <f t="shared" si="32"/>
        <v>0.27841144929941786</v>
      </c>
      <c r="AW34">
        <v>-18000</v>
      </c>
      <c r="AX34">
        <f t="shared" ref="AX34:AX65" si="39">AB$3+AB$4*AW34+AB$5*AW34^2+AZ34</f>
        <v>1.7144675384190511E-2</v>
      </c>
      <c r="AY34">
        <f t="shared" ref="AY34:AY65" si="40">AB$3+AB$4*AW34+AB$5*AW34^2</f>
        <v>0.11780055677800866</v>
      </c>
      <c r="AZ34">
        <f t="shared" ref="AZ34:AZ65" si="41">$AB$6*($AB$11/BA34*BB34+$AB$12)</f>
        <v>-0.10065588139381815</v>
      </c>
      <c r="BA34">
        <f t="shared" ref="BA34:BA65" si="42">1+$AB$7*COS(BC34)</f>
        <v>1.0438929731403392</v>
      </c>
      <c r="BB34">
        <f t="shared" ref="BB34:BB65" si="43">SIN(BC34+RADIANS($AB$9))</f>
        <v>-0.36926964890555236</v>
      </c>
      <c r="BC34">
        <f t="shared" ref="BC34:BC65" si="44">2*ATAN(BD34)</f>
        <v>1.1466721820467281</v>
      </c>
      <c r="BD34">
        <f t="shared" ref="BD34:BD65" si="45">SQRT((1+$AB$7)/(1-$AB$7))*TAN(BE34/2)</f>
        <v>0.64568534821672618</v>
      </c>
      <c r="BE34">
        <f t="shared" si="38"/>
        <v>1.0513559917407096</v>
      </c>
      <c r="BF34">
        <f t="shared" si="38"/>
        <v>1.0513559896454314</v>
      </c>
      <c r="BG34">
        <f t="shared" si="38"/>
        <v>1.0513559500710983</v>
      </c>
      <c r="BH34">
        <f t="shared" si="38"/>
        <v>1.0513552026158</v>
      </c>
      <c r="BI34">
        <f t="shared" si="38"/>
        <v>1.0513410853303145</v>
      </c>
      <c r="BJ34">
        <f t="shared" si="38"/>
        <v>1.0510745157427055</v>
      </c>
      <c r="BK34">
        <f t="shared" si="38"/>
        <v>1.0460641049544339</v>
      </c>
      <c r="BL34">
        <f t="shared" ref="BL34:BL65" si="46">RADIANS($AB$9)+$AB$18*(AW34-AB$15)</f>
        <v>0.9587648289663151</v>
      </c>
    </row>
    <row r="35" spans="1:64" ht="12.95" customHeight="1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12"/>
        <v>-26382.47387815535</v>
      </c>
      <c r="F35">
        <f t="shared" si="36"/>
        <v>-26382.5</v>
      </c>
      <c r="G35">
        <f t="shared" si="13"/>
        <v>1.1748249999072868E-2</v>
      </c>
      <c r="J35">
        <f t="shared" si="37"/>
        <v>1.1748249999072868E-2</v>
      </c>
      <c r="P35">
        <f t="shared" si="15"/>
        <v>-0.13423827766079544</v>
      </c>
      <c r="Q35" s="2">
        <f t="shared" si="16"/>
        <v>25616.2745</v>
      </c>
      <c r="R35">
        <f t="shared" si="17"/>
        <v>2.1312066258185495E-2</v>
      </c>
      <c r="S35" s="3">
        <v>1</v>
      </c>
      <c r="U35" s="37"/>
      <c r="Z35">
        <f t="shared" si="18"/>
        <v>-26382.5</v>
      </c>
      <c r="AA35" s="132">
        <f t="shared" si="19"/>
        <v>5.3914933157130085E-3</v>
      </c>
      <c r="AB35" s="132">
        <f t="shared" si="20"/>
        <v>-0.12788152097743558</v>
      </c>
      <c r="AC35" s="132">
        <f t="shared" si="21"/>
        <v>0.1459865276598683</v>
      </c>
      <c r="AD35" s="132">
        <f t="shared" si="22"/>
        <v>6.3567566833598599E-3</v>
      </c>
      <c r="AE35" s="132">
        <f t="shared" si="23"/>
        <v>4.0408355531440243E-5</v>
      </c>
      <c r="AF35">
        <f t="shared" si="24"/>
        <v>0.1459865276598683</v>
      </c>
      <c r="AG35" s="143"/>
      <c r="AH35">
        <f t="shared" si="25"/>
        <v>0.13962977097650844</v>
      </c>
      <c r="AI35">
        <f t="shared" si="26"/>
        <v>1.0974194079300505</v>
      </c>
      <c r="AJ35">
        <f t="shared" si="27"/>
        <v>0.34207685639067192</v>
      </c>
      <c r="AK35">
        <f t="shared" si="28"/>
        <v>4.3425748504305549E-2</v>
      </c>
      <c r="AL35">
        <f t="shared" si="29"/>
        <v>0.41932297678728436</v>
      </c>
      <c r="AM35">
        <f t="shared" si="30"/>
        <v>0.21278857981325724</v>
      </c>
      <c r="AN35" s="132">
        <f t="shared" si="35"/>
        <v>0.37780727149761889</v>
      </c>
      <c r="AO35" s="132">
        <f t="shared" si="35"/>
        <v>0.3778072375644157</v>
      </c>
      <c r="AP35" s="132">
        <f t="shared" si="35"/>
        <v>0.37780689528124228</v>
      </c>
      <c r="AQ35" s="132">
        <f t="shared" si="35"/>
        <v>0.37780344268403371</v>
      </c>
      <c r="AR35" s="132">
        <f t="shared" si="35"/>
        <v>0.37776861673327944</v>
      </c>
      <c r="AS35" s="132">
        <f t="shared" si="35"/>
        <v>0.37741735827643252</v>
      </c>
      <c r="AT35" s="132">
        <f t="shared" si="35"/>
        <v>0.37387724935546363</v>
      </c>
      <c r="AU35" s="132">
        <f t="shared" si="32"/>
        <v>0.33846221801811316</v>
      </c>
      <c r="AW35">
        <v>-17000</v>
      </c>
      <c r="AX35">
        <f t="shared" si="39"/>
        <v>1.4438688387300724E-2</v>
      </c>
      <c r="AY35">
        <f t="shared" si="40"/>
        <v>0.14200332360841247</v>
      </c>
      <c r="AZ35">
        <f t="shared" si="41"/>
        <v>-0.12756463522111175</v>
      </c>
      <c r="BA35">
        <f t="shared" si="42"/>
        <v>1.0358429786337477</v>
      </c>
      <c r="BB35">
        <f t="shared" si="43"/>
        <v>-0.44361487469179522</v>
      </c>
      <c r="BC35">
        <f t="shared" si="44"/>
        <v>1.2280773256476349</v>
      </c>
      <c r="BD35">
        <f t="shared" si="45"/>
        <v>0.70494741126224347</v>
      </c>
      <c r="BE35">
        <f t="shared" si="38"/>
        <v>1.1291922789754518</v>
      </c>
      <c r="BF35">
        <f t="shared" si="38"/>
        <v>1.129192278061866</v>
      </c>
      <c r="BG35">
        <f t="shared" si="38"/>
        <v>1.1291922580206732</v>
      </c>
      <c r="BH35">
        <f t="shared" si="38"/>
        <v>1.1291918183802816</v>
      </c>
      <c r="BI35">
        <f t="shared" si="38"/>
        <v>1.1291821741632715</v>
      </c>
      <c r="BJ35">
        <f t="shared" si="38"/>
        <v>1.1289706622693589</v>
      </c>
      <c r="BK35">
        <f t="shared" si="38"/>
        <v>1.1243554310555071</v>
      </c>
      <c r="BL35">
        <f t="shared" si="46"/>
        <v>1.0327645439616271</v>
      </c>
    </row>
    <row r="36" spans="1:64" ht="12.95" customHeight="1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12"/>
        <v>-25611.476957879313</v>
      </c>
      <c r="F36">
        <f t="shared" si="36"/>
        <v>-25611.5</v>
      </c>
      <c r="G36">
        <f t="shared" si="13"/>
        <v>1.0363150002376642E-2</v>
      </c>
      <c r="J36">
        <f t="shared" si="37"/>
        <v>1.0363150002376642E-2</v>
      </c>
      <c r="P36">
        <f t="shared" si="15"/>
        <v>-0.10738835468819413</v>
      </c>
      <c r="Q36" s="2">
        <f t="shared" si="16"/>
        <v>25963.028899999998</v>
      </c>
      <c r="R36">
        <f t="shared" si="17"/>
        <v>1.3865416856893511E-2</v>
      </c>
      <c r="S36" s="3">
        <v>1</v>
      </c>
      <c r="U36" s="37"/>
      <c r="Z36">
        <f t="shared" si="18"/>
        <v>-25611.5</v>
      </c>
      <c r="AA36" s="132">
        <f t="shared" si="19"/>
        <v>1.0706608165046066E-2</v>
      </c>
      <c r="AB36" s="132">
        <f t="shared" si="20"/>
        <v>-0.10773181285086356</v>
      </c>
      <c r="AC36" s="132">
        <f t="shared" si="21"/>
        <v>0.11775150469057077</v>
      </c>
      <c r="AD36" s="132">
        <f t="shared" si="22"/>
        <v>-3.4345816266942442E-4</v>
      </c>
      <c r="AE36" s="132">
        <f t="shared" si="23"/>
        <v>1.1796350950425681E-7</v>
      </c>
      <c r="AF36">
        <f t="shared" si="24"/>
        <v>0.11775150469057077</v>
      </c>
      <c r="AG36" s="143"/>
      <c r="AH36">
        <f t="shared" si="25"/>
        <v>0.1180949628532402</v>
      </c>
      <c r="AI36">
        <f t="shared" si="26"/>
        <v>1.0941586329082162</v>
      </c>
      <c r="AJ36">
        <f t="shared" si="27"/>
        <v>0.27580587709094501</v>
      </c>
      <c r="AK36">
        <f t="shared" si="28"/>
        <v>5.0104775455604961E-2</v>
      </c>
      <c r="AL36">
        <f t="shared" si="29"/>
        <v>0.48902118331934313</v>
      </c>
      <c r="AM36">
        <f t="shared" si="30"/>
        <v>0.24950273221900723</v>
      </c>
      <c r="AN36" s="132">
        <f t="shared" si="35"/>
        <v>0.44104774368037114</v>
      </c>
      <c r="AO36" s="132">
        <f t="shared" si="35"/>
        <v>0.44104771017175065</v>
      </c>
      <c r="AP36" s="132">
        <f t="shared" si="35"/>
        <v>0.44104736276327572</v>
      </c>
      <c r="AQ36" s="132">
        <f t="shared" si="35"/>
        <v>0.44104376092786551</v>
      </c>
      <c r="AR36" s="132">
        <f t="shared" si="35"/>
        <v>0.44100641845095406</v>
      </c>
      <c r="AS36" s="132">
        <f t="shared" si="35"/>
        <v>0.4406193044433227</v>
      </c>
      <c r="AT36" s="132">
        <f t="shared" si="35"/>
        <v>0.43661039843611527</v>
      </c>
      <c r="AU36" s="132">
        <f t="shared" si="32"/>
        <v>0.3955159982794989</v>
      </c>
      <c r="AW36">
        <v>-16000</v>
      </c>
      <c r="AX36">
        <f t="shared" si="39"/>
        <v>1.1455478816153608E-2</v>
      </c>
      <c r="AY36">
        <f t="shared" si="40"/>
        <v>0.16495599793705135</v>
      </c>
      <c r="AZ36">
        <f t="shared" si="41"/>
        <v>-0.15350051912089774</v>
      </c>
      <c r="BA36">
        <f t="shared" si="42"/>
        <v>1.0276858741098198</v>
      </c>
      <c r="BB36">
        <f t="shared" si="43"/>
        <v>-0.51393756339865027</v>
      </c>
      <c r="BC36">
        <f t="shared" si="44"/>
        <v>1.3082178497575547</v>
      </c>
      <c r="BD36">
        <f t="shared" si="45"/>
        <v>0.76670826801749237</v>
      </c>
      <c r="BE36">
        <f t="shared" si="38"/>
        <v>1.2064216025698258</v>
      </c>
      <c r="BF36">
        <f t="shared" si="38"/>
        <v>1.2064216022415564</v>
      </c>
      <c r="BG36">
        <f t="shared" si="38"/>
        <v>1.2064215936051335</v>
      </c>
      <c r="BH36">
        <f t="shared" si="38"/>
        <v>1.2064213663899592</v>
      </c>
      <c r="BI36">
        <f t="shared" si="38"/>
        <v>1.2064153886471243</v>
      </c>
      <c r="BJ36">
        <f t="shared" si="38"/>
        <v>1.2062581554612053</v>
      </c>
      <c r="BK36">
        <f t="shared" si="38"/>
        <v>1.2021454381516736</v>
      </c>
      <c r="BL36">
        <f t="shared" si="46"/>
        <v>1.1067642589569389</v>
      </c>
    </row>
    <row r="37" spans="1:64" ht="12.95" customHeight="1" x14ac:dyDescent="0.2">
      <c r="A37" s="55" t="s">
        <v>100</v>
      </c>
      <c r="B37" s="56"/>
      <c r="C37" s="55">
        <v>40981.529699999999</v>
      </c>
      <c r="D37" s="55" t="s">
        <v>101</v>
      </c>
      <c r="E37">
        <f t="shared" si="12"/>
        <v>-25611.475179105815</v>
      </c>
      <c r="F37">
        <f t="shared" si="36"/>
        <v>-25611.5</v>
      </c>
      <c r="G37">
        <f t="shared" si="13"/>
        <v>1.1163150003994815E-2</v>
      </c>
      <c r="J37">
        <f t="shared" si="37"/>
        <v>1.1163150003994815E-2</v>
      </c>
      <c r="P37">
        <f t="shared" si="15"/>
        <v>-0.10738835468819413</v>
      </c>
      <c r="Q37" s="2">
        <f t="shared" si="16"/>
        <v>25963.029699999999</v>
      </c>
      <c r="R37">
        <f t="shared" si="17"/>
        <v>1.4054459264782097E-2</v>
      </c>
      <c r="S37" s="3">
        <v>1</v>
      </c>
      <c r="U37" s="37"/>
      <c r="Z37">
        <f t="shared" si="18"/>
        <v>-25611.5</v>
      </c>
      <c r="AA37" s="132">
        <f t="shared" si="19"/>
        <v>1.0706608165046066E-2</v>
      </c>
      <c r="AB37" s="132">
        <f t="shared" si="20"/>
        <v>-0.10693181284924538</v>
      </c>
      <c r="AC37" s="132">
        <f t="shared" si="21"/>
        <v>0.11855150469218895</v>
      </c>
      <c r="AD37" s="132">
        <f t="shared" si="22"/>
        <v>4.5654183894874856E-4</v>
      </c>
      <c r="AE37" s="132">
        <f t="shared" si="23"/>
        <v>2.0843045071070507E-7</v>
      </c>
      <c r="AF37">
        <f t="shared" si="24"/>
        <v>0.11855150469218895</v>
      </c>
      <c r="AG37" s="143"/>
      <c r="AH37">
        <f t="shared" si="25"/>
        <v>0.1180949628532402</v>
      </c>
      <c r="AI37">
        <f t="shared" si="26"/>
        <v>1.0941586329082162</v>
      </c>
      <c r="AJ37">
        <f t="shared" si="27"/>
        <v>0.27580587709094501</v>
      </c>
      <c r="AK37">
        <f t="shared" si="28"/>
        <v>5.0104775455604961E-2</v>
      </c>
      <c r="AL37">
        <f t="shared" si="29"/>
        <v>0.48902118331934313</v>
      </c>
      <c r="AM37">
        <f t="shared" si="30"/>
        <v>0.24950273221900723</v>
      </c>
      <c r="AN37" s="132">
        <f t="shared" si="35"/>
        <v>0.44104774368037114</v>
      </c>
      <c r="AO37" s="132">
        <f t="shared" si="35"/>
        <v>0.44104771017175065</v>
      </c>
      <c r="AP37" s="132">
        <f t="shared" si="35"/>
        <v>0.44104736276327572</v>
      </c>
      <c r="AQ37" s="132">
        <f t="shared" si="35"/>
        <v>0.44104376092786551</v>
      </c>
      <c r="AR37" s="132">
        <f t="shared" si="35"/>
        <v>0.44100641845095406</v>
      </c>
      <c r="AS37" s="132">
        <f t="shared" si="35"/>
        <v>0.4406193044433227</v>
      </c>
      <c r="AT37" s="132">
        <f t="shared" si="35"/>
        <v>0.43661039843611527</v>
      </c>
      <c r="AU37" s="132">
        <f t="shared" si="32"/>
        <v>0.3955159982794989</v>
      </c>
      <c r="AW37">
        <v>-15000</v>
      </c>
      <c r="AX37">
        <f t="shared" si="39"/>
        <v>8.3317390794564739E-3</v>
      </c>
      <c r="AY37">
        <f t="shared" si="40"/>
        <v>0.1866585797639253</v>
      </c>
      <c r="AZ37">
        <f t="shared" si="41"/>
        <v>-0.17832684068446883</v>
      </c>
      <c r="BA37">
        <f t="shared" si="42"/>
        <v>1.0194838667179813</v>
      </c>
      <c r="BB37">
        <f t="shared" si="43"/>
        <v>-0.57993004224578115</v>
      </c>
      <c r="BC37">
        <f t="shared" si="44"/>
        <v>1.3870919957816279</v>
      </c>
      <c r="BD37">
        <f t="shared" si="45"/>
        <v>0.83131508828351464</v>
      </c>
      <c r="BE37">
        <f t="shared" si="38"/>
        <v>1.2830383032453558</v>
      </c>
      <c r="BF37">
        <f t="shared" si="38"/>
        <v>1.2830383031554524</v>
      </c>
      <c r="BG37">
        <f t="shared" si="38"/>
        <v>1.283038300185448</v>
      </c>
      <c r="BH37">
        <f t="shared" si="38"/>
        <v>1.2830382020697269</v>
      </c>
      <c r="BI37">
        <f t="shared" si="38"/>
        <v>1.2830349607815368</v>
      </c>
      <c r="BJ37">
        <f t="shared" si="38"/>
        <v>1.2829279036064078</v>
      </c>
      <c r="BK37">
        <f t="shared" si="38"/>
        <v>1.2794133802328818</v>
      </c>
      <c r="BL37">
        <f t="shared" si="46"/>
        <v>1.1807639739522506</v>
      </c>
    </row>
    <row r="38" spans="1:64" ht="12.95" customHeight="1" x14ac:dyDescent="0.2">
      <c r="A38" t="s">
        <v>333</v>
      </c>
      <c r="B38" t="s">
        <v>94</v>
      </c>
      <c r="C38" s="10">
        <v>40981.529300000002</v>
      </c>
      <c r="D38" s="10" t="s">
        <v>294</v>
      </c>
      <c r="E38">
        <f t="shared" si="12"/>
        <v>-25611.476068492557</v>
      </c>
      <c r="F38">
        <f t="shared" si="36"/>
        <v>-25611.5</v>
      </c>
      <c r="G38">
        <f t="shared" si="13"/>
        <v>1.0763150006823707E-2</v>
      </c>
      <c r="J38">
        <f t="shared" si="37"/>
        <v>1.0763150006823707E-2</v>
      </c>
      <c r="P38">
        <f t="shared" si="15"/>
        <v>-0.10738835468819413</v>
      </c>
      <c r="Q38" s="2">
        <f t="shared" si="16"/>
        <v>25963.029300000002</v>
      </c>
      <c r="R38">
        <f t="shared" si="17"/>
        <v>1.3959778061696822E-2</v>
      </c>
      <c r="S38" s="3">
        <v>1</v>
      </c>
      <c r="U38" s="37"/>
      <c r="Z38">
        <f t="shared" si="18"/>
        <v>-25611.5</v>
      </c>
      <c r="AA38" s="132">
        <f t="shared" si="19"/>
        <v>1.0706608165046066E-2</v>
      </c>
      <c r="AB38" s="132">
        <f t="shared" si="20"/>
        <v>-0.10733181284641649</v>
      </c>
      <c r="AC38" s="132">
        <f t="shared" si="21"/>
        <v>0.11815150469501784</v>
      </c>
      <c r="AD38" s="132">
        <f t="shared" si="22"/>
        <v>5.6541841777640878E-5</v>
      </c>
      <c r="AE38" s="132">
        <f t="shared" si="23"/>
        <v>3.1969798716077751E-9</v>
      </c>
      <c r="AF38">
        <f t="shared" si="24"/>
        <v>0.11815150469501784</v>
      </c>
      <c r="AG38" s="143"/>
      <c r="AH38">
        <f t="shared" si="25"/>
        <v>0.1180949628532402</v>
      </c>
      <c r="AI38">
        <f t="shared" si="26"/>
        <v>1.0941586329082162</v>
      </c>
      <c r="AJ38">
        <f t="shared" si="27"/>
        <v>0.27580587709094501</v>
      </c>
      <c r="AK38">
        <f t="shared" si="28"/>
        <v>5.0104775455604961E-2</v>
      </c>
      <c r="AL38">
        <f t="shared" si="29"/>
        <v>0.48902118331934313</v>
      </c>
      <c r="AM38">
        <f t="shared" si="30"/>
        <v>0.24950273221900723</v>
      </c>
      <c r="AN38" s="132">
        <f t="shared" si="35"/>
        <v>0.44104774368037114</v>
      </c>
      <c r="AO38" s="132">
        <f t="shared" si="35"/>
        <v>0.44104771017175065</v>
      </c>
      <c r="AP38" s="132">
        <f t="shared" si="35"/>
        <v>0.44104736276327572</v>
      </c>
      <c r="AQ38" s="132">
        <f t="shared" si="35"/>
        <v>0.44104376092786551</v>
      </c>
      <c r="AR38" s="132">
        <f t="shared" si="35"/>
        <v>0.44100641845095406</v>
      </c>
      <c r="AS38" s="132">
        <f t="shared" si="35"/>
        <v>0.4406193044433227</v>
      </c>
      <c r="AT38" s="132">
        <f t="shared" si="35"/>
        <v>0.43661039843611527</v>
      </c>
      <c r="AU38" s="132">
        <f t="shared" si="32"/>
        <v>0.3955159982794989</v>
      </c>
      <c r="AW38">
        <v>-14000</v>
      </c>
      <c r="AX38">
        <f t="shared" si="39"/>
        <v>5.1901765530497079E-3</v>
      </c>
      <c r="AY38">
        <f t="shared" si="40"/>
        <v>0.20711106908903429</v>
      </c>
      <c r="AZ38">
        <f t="shared" si="41"/>
        <v>-0.20192089253598458</v>
      </c>
      <c r="BA38">
        <f t="shared" si="42"/>
        <v>1.0112942196743093</v>
      </c>
      <c r="BB38">
        <f t="shared" si="43"/>
        <v>-0.6413513281810066</v>
      </c>
      <c r="BC38">
        <f t="shared" si="44"/>
        <v>1.4647074205460813</v>
      </c>
      <c r="BD38">
        <f t="shared" si="45"/>
        <v>0.89916522794245934</v>
      </c>
      <c r="BE38">
        <f t="shared" si="38"/>
        <v>1.3590411947310788</v>
      </c>
      <c r="BF38">
        <f t="shared" si="38"/>
        <v>1.359041194714919</v>
      </c>
      <c r="BG38">
        <f t="shared" si="38"/>
        <v>1.3590411939940601</v>
      </c>
      <c r="BH38">
        <f t="shared" si="38"/>
        <v>1.3590411618377953</v>
      </c>
      <c r="BI38">
        <f t="shared" si="38"/>
        <v>1.3590397274075763</v>
      </c>
      <c r="BJ38">
        <f t="shared" si="38"/>
        <v>1.3589757499185484</v>
      </c>
      <c r="BK38">
        <f t="shared" si="38"/>
        <v>1.3561413687907606</v>
      </c>
      <c r="BL38">
        <f t="shared" si="46"/>
        <v>1.2547636889475626</v>
      </c>
    </row>
    <row r="39" spans="1:64" ht="12.95" customHeight="1" x14ac:dyDescent="0.2">
      <c r="A39" s="55" t="s">
        <v>100</v>
      </c>
      <c r="B39" s="56" t="s">
        <v>64</v>
      </c>
      <c r="C39" s="55">
        <v>40981.529699999999</v>
      </c>
      <c r="D39" s="55" t="s">
        <v>101</v>
      </c>
      <c r="E39">
        <f t="shared" si="12"/>
        <v>-25611.475179105815</v>
      </c>
      <c r="F39">
        <f t="shared" si="36"/>
        <v>-25611.5</v>
      </c>
      <c r="G39">
        <f t="shared" si="13"/>
        <v>1.1163150003994815E-2</v>
      </c>
      <c r="J39">
        <f t="shared" si="37"/>
        <v>1.1163150003994815E-2</v>
      </c>
      <c r="P39">
        <f t="shared" si="15"/>
        <v>-0.10738835468819413</v>
      </c>
      <c r="Q39" s="2">
        <f t="shared" si="16"/>
        <v>25963.029699999999</v>
      </c>
      <c r="R39">
        <f t="shared" si="17"/>
        <v>1.4054459264782097E-2</v>
      </c>
      <c r="S39" s="3">
        <v>1</v>
      </c>
      <c r="U39" s="37"/>
      <c r="Z39">
        <f t="shared" si="18"/>
        <v>-25611.5</v>
      </c>
      <c r="AA39" s="132">
        <f t="shared" si="19"/>
        <v>1.0706608165046066E-2</v>
      </c>
      <c r="AB39" s="132">
        <f t="shared" si="20"/>
        <v>-0.10693181284924538</v>
      </c>
      <c r="AC39" s="132">
        <f t="shared" si="21"/>
        <v>0.11855150469218895</v>
      </c>
      <c r="AD39" s="132">
        <f t="shared" si="22"/>
        <v>4.5654183894874856E-4</v>
      </c>
      <c r="AE39" s="132">
        <f t="shared" si="23"/>
        <v>2.0843045071070507E-7</v>
      </c>
      <c r="AF39">
        <f t="shared" si="24"/>
        <v>0.11855150469218895</v>
      </c>
      <c r="AG39" s="143"/>
      <c r="AH39">
        <f t="shared" si="25"/>
        <v>0.1180949628532402</v>
      </c>
      <c r="AI39">
        <f t="shared" si="26"/>
        <v>1.0941586329082162</v>
      </c>
      <c r="AJ39">
        <f t="shared" si="27"/>
        <v>0.27580587709094501</v>
      </c>
      <c r="AK39">
        <f t="shared" si="28"/>
        <v>5.0104775455604961E-2</v>
      </c>
      <c r="AL39">
        <f t="shared" si="29"/>
        <v>0.48902118331934313</v>
      </c>
      <c r="AM39">
        <f t="shared" si="30"/>
        <v>0.24950273221900723</v>
      </c>
      <c r="AN39" s="132">
        <f t="shared" si="35"/>
        <v>0.44104774368037114</v>
      </c>
      <c r="AO39" s="132">
        <f t="shared" si="35"/>
        <v>0.44104771017175065</v>
      </c>
      <c r="AP39" s="132">
        <f t="shared" si="35"/>
        <v>0.44104736276327572</v>
      </c>
      <c r="AQ39" s="132">
        <f t="shared" si="35"/>
        <v>0.44104376092786551</v>
      </c>
      <c r="AR39" s="132">
        <f t="shared" si="35"/>
        <v>0.44100641845095406</v>
      </c>
      <c r="AS39" s="132">
        <f t="shared" si="35"/>
        <v>0.4406193044433227</v>
      </c>
      <c r="AT39" s="132">
        <f t="shared" si="35"/>
        <v>0.43661039843611527</v>
      </c>
      <c r="AU39" s="132">
        <f t="shared" si="32"/>
        <v>0.3955159982794989</v>
      </c>
      <c r="AW39">
        <v>-13000</v>
      </c>
      <c r="AX39">
        <f t="shared" si="39"/>
        <v>2.1396237522801342E-3</v>
      </c>
      <c r="AY39">
        <f t="shared" si="40"/>
        <v>0.22631346591237836</v>
      </c>
      <c r="AZ39">
        <f t="shared" si="41"/>
        <v>-0.22417384216009822</v>
      </c>
      <c r="BA39">
        <f t="shared" si="42"/>
        <v>1.0031690598513325</v>
      </c>
      <c r="BB39">
        <f t="shared" si="43"/>
        <v>-0.69802161785944095</v>
      </c>
      <c r="BC39">
        <f t="shared" si="44"/>
        <v>1.5410801356903825</v>
      </c>
      <c r="BD39">
        <f t="shared" si="45"/>
        <v>0.97071674734355196</v>
      </c>
      <c r="BE39">
        <f t="shared" si="38"/>
        <v>1.4344331854032133</v>
      </c>
      <c r="BF39">
        <f t="shared" si="38"/>
        <v>1.4344331854018648</v>
      </c>
      <c r="BG39">
        <f t="shared" si="38"/>
        <v>1.4344331853088559</v>
      </c>
      <c r="BH39">
        <f t="shared" si="38"/>
        <v>1.434433178894204</v>
      </c>
      <c r="BI39">
        <f t="shared" si="38"/>
        <v>1.4344327364882745</v>
      </c>
      <c r="BJ39">
        <f t="shared" si="38"/>
        <v>1.4344022280621098</v>
      </c>
      <c r="BK39">
        <f t="shared" si="38"/>
        <v>1.4323144707306441</v>
      </c>
      <c r="BL39">
        <f t="shared" si="46"/>
        <v>1.3287634039428744</v>
      </c>
    </row>
    <row r="40" spans="1:64" ht="12.95" customHeight="1" x14ac:dyDescent="0.2">
      <c r="A40" t="s">
        <v>359</v>
      </c>
      <c r="B40" s="3" t="s">
        <v>85</v>
      </c>
      <c r="C40" s="10">
        <v>42449.740400000002</v>
      </c>
      <c r="D40" s="10"/>
      <c r="E40">
        <f t="shared" si="12"/>
        <v>-22346.957330114339</v>
      </c>
      <c r="F40">
        <f t="shared" si="36"/>
        <v>-22347</v>
      </c>
      <c r="G40">
        <f t="shared" si="13"/>
        <v>1.9190700004401151E-2</v>
      </c>
      <c r="J40">
        <f t="shared" ref="J40:J50" si="47">+G40</f>
        <v>1.9190700004401151E-2</v>
      </c>
      <c r="P40">
        <f t="shared" si="15"/>
        <v>-1.9370762869345137E-3</v>
      </c>
      <c r="Q40" s="2">
        <f t="shared" si="16"/>
        <v>27431.240400000002</v>
      </c>
      <c r="R40">
        <f t="shared" si="17"/>
        <v>4.4638293101672541E-4</v>
      </c>
      <c r="S40" s="3">
        <v>1</v>
      </c>
      <c r="U40" s="37"/>
      <c r="Z40">
        <f t="shared" si="18"/>
        <v>-22347</v>
      </c>
      <c r="AA40" s="132">
        <f t="shared" si="19"/>
        <v>2.171490175367535E-2</v>
      </c>
      <c r="AB40" s="132">
        <f t="shared" si="20"/>
        <v>-4.4612780362087122E-3</v>
      </c>
      <c r="AC40" s="132">
        <f t="shared" si="21"/>
        <v>2.1127776291335665E-2</v>
      </c>
      <c r="AD40" s="132">
        <f t="shared" si="22"/>
        <v>-2.5242017492741985E-3</v>
      </c>
      <c r="AE40" s="132">
        <f t="shared" si="23"/>
        <v>6.3715944710389238E-6</v>
      </c>
      <c r="AF40">
        <f t="shared" si="24"/>
        <v>2.1127776291335665E-2</v>
      </c>
      <c r="AG40" s="143"/>
      <c r="AH40">
        <f t="shared" si="25"/>
        <v>2.3651978040609863E-2</v>
      </c>
      <c r="AI40">
        <f t="shared" si="26"/>
        <v>1.0759271105432886</v>
      </c>
      <c r="AJ40">
        <f t="shared" si="27"/>
        <v>-1.0201457340230171E-2</v>
      </c>
      <c r="AK40">
        <f t="shared" si="28"/>
        <v>7.4909348943560175E-2</v>
      </c>
      <c r="AL40">
        <f t="shared" si="29"/>
        <v>0.77865081492459909</v>
      </c>
      <c r="AM40">
        <f t="shared" si="30"/>
        <v>0.41026655780277016</v>
      </c>
      <c r="AN40" s="132">
        <f t="shared" si="35"/>
        <v>0.70631397621098346</v>
      </c>
      <c r="AO40" s="132">
        <f t="shared" si="35"/>
        <v>0.70631395748405701</v>
      </c>
      <c r="AP40" s="132">
        <f t="shared" si="35"/>
        <v>0.70631372669356496</v>
      </c>
      <c r="AQ40" s="132">
        <f t="shared" si="35"/>
        <v>0.70631088243711138</v>
      </c>
      <c r="AR40" s="132">
        <f t="shared" si="35"/>
        <v>0.70627583045585318</v>
      </c>
      <c r="AS40" s="132">
        <f t="shared" si="35"/>
        <v>0.70584394367319425</v>
      </c>
      <c r="AT40" s="132">
        <f t="shared" si="35"/>
        <v>0.70053549092264122</v>
      </c>
      <c r="AU40" s="132">
        <f t="shared" si="32"/>
        <v>0.63708806788169436</v>
      </c>
      <c r="AW40">
        <v>-12000</v>
      </c>
      <c r="AX40">
        <f t="shared" si="39"/>
        <v>-7.2465997746123945E-4</v>
      </c>
      <c r="AY40">
        <f t="shared" si="40"/>
        <v>0.24426577023395749</v>
      </c>
      <c r="AZ40">
        <f t="shared" si="41"/>
        <v>-0.24499043021141872</v>
      </c>
      <c r="BA40">
        <f t="shared" si="42"/>
        <v>0.99515534652767468</v>
      </c>
      <c r="BB40">
        <f t="shared" si="43"/>
        <v>-0.74981622555693339</v>
      </c>
      <c r="BC40">
        <f t="shared" si="44"/>
        <v>1.6162334625200352</v>
      </c>
      <c r="BD40">
        <f t="shared" si="45"/>
        <v>1.0465015857718825</v>
      </c>
      <c r="BE40">
        <f t="shared" si="38"/>
        <v>1.5092208917490613</v>
      </c>
      <c r="BF40">
        <f t="shared" si="38"/>
        <v>1.5092208917490453</v>
      </c>
      <c r="BG40">
        <f t="shared" si="38"/>
        <v>1.509220891746623</v>
      </c>
      <c r="BH40">
        <f t="shared" si="38"/>
        <v>1.5092208913775558</v>
      </c>
      <c r="BI40">
        <f t="shared" si="38"/>
        <v>1.5092208351471508</v>
      </c>
      <c r="BJ40">
        <f t="shared" si="38"/>
        <v>1.5092122685881775</v>
      </c>
      <c r="BK40">
        <f t="shared" si="38"/>
        <v>1.5079207901072595</v>
      </c>
      <c r="BL40">
        <f t="shared" si="46"/>
        <v>1.4027631189381862</v>
      </c>
    </row>
    <row r="41" spans="1:64" ht="12.95" customHeight="1" x14ac:dyDescent="0.2">
      <c r="A41" t="s">
        <v>359</v>
      </c>
      <c r="B41" s="3" t="s">
        <v>94</v>
      </c>
      <c r="C41" s="10">
        <v>42451.766000000003</v>
      </c>
      <c r="D41" s="10"/>
      <c r="E41">
        <f t="shared" si="12"/>
        <v>-22342.453475623344</v>
      </c>
      <c r="F41">
        <f t="shared" si="36"/>
        <v>-22342.5</v>
      </c>
      <c r="G41">
        <f t="shared" si="13"/>
        <v>2.0924250005919021E-2</v>
      </c>
      <c r="J41">
        <f t="shared" si="47"/>
        <v>2.0924250005919021E-2</v>
      </c>
      <c r="P41">
        <f t="shared" si="15"/>
        <v>-1.8009101007820383E-3</v>
      </c>
      <c r="Q41" s="2">
        <f t="shared" si="16"/>
        <v>27433.266000000003</v>
      </c>
      <c r="R41">
        <f t="shared" si="17"/>
        <v>5.1643290187519729E-4</v>
      </c>
      <c r="S41" s="3">
        <v>1</v>
      </c>
      <c r="U41" s="37"/>
      <c r="Z41">
        <f t="shared" si="18"/>
        <v>-22342.5</v>
      </c>
      <c r="AA41" s="132">
        <f t="shared" si="19"/>
        <v>2.1719371425755883E-2</v>
      </c>
      <c r="AB41" s="132">
        <f t="shared" si="20"/>
        <v>-2.5960315206189008E-3</v>
      </c>
      <c r="AC41" s="132">
        <f t="shared" si="21"/>
        <v>2.2725160106701059E-2</v>
      </c>
      <c r="AD41" s="132">
        <f t="shared" si="22"/>
        <v>-7.9512141983686252E-4</v>
      </c>
      <c r="AE41" s="132">
        <f t="shared" si="23"/>
        <v>6.3221807228338819E-7</v>
      </c>
      <c r="AF41">
        <f t="shared" si="24"/>
        <v>2.2725160106701059E-2</v>
      </c>
      <c r="AG41" s="143"/>
      <c r="AH41">
        <f t="shared" si="25"/>
        <v>2.3520281526537921E-2</v>
      </c>
      <c r="AI41">
        <f t="shared" si="26"/>
        <v>1.075897729161392</v>
      </c>
      <c r="AJ41">
        <f t="shared" si="27"/>
        <v>-1.0593584049719707E-2</v>
      </c>
      <c r="AK41">
        <f t="shared" si="28"/>
        <v>7.4939117840716482E-2</v>
      </c>
      <c r="AL41">
        <f t="shared" si="29"/>
        <v>0.77904296283442376</v>
      </c>
      <c r="AM41">
        <f t="shared" si="30"/>
        <v>0.4104956530927234</v>
      </c>
      <c r="AN41" s="132">
        <f t="shared" ref="AN41:AT50" si="48">$AU41+$AB$7*SIN(AO41)</f>
        <v>0.70667637645714609</v>
      </c>
      <c r="AO41" s="132">
        <f t="shared" si="48"/>
        <v>0.70667635775583804</v>
      </c>
      <c r="AP41" s="132">
        <f t="shared" si="48"/>
        <v>0.70667612720977147</v>
      </c>
      <c r="AQ41" s="132">
        <f t="shared" si="48"/>
        <v>0.70667328508670302</v>
      </c>
      <c r="AR41" s="132">
        <f t="shared" si="48"/>
        <v>0.70663824856213198</v>
      </c>
      <c r="AS41" s="132">
        <f t="shared" si="48"/>
        <v>0.70620641873728363</v>
      </c>
      <c r="AT41" s="132">
        <f t="shared" si="48"/>
        <v>0.700897036293056</v>
      </c>
      <c r="AU41" s="132">
        <f t="shared" si="32"/>
        <v>0.6374210665991733</v>
      </c>
      <c r="AW41">
        <v>-11000</v>
      </c>
      <c r="AX41">
        <f t="shared" si="39"/>
        <v>-3.3205366566551597E-3</v>
      </c>
      <c r="AY41">
        <f t="shared" si="40"/>
        <v>0.2609679820537717</v>
      </c>
      <c r="AZ41">
        <f t="shared" si="41"/>
        <v>-0.26428851871042686</v>
      </c>
      <c r="BA41">
        <f t="shared" si="42"/>
        <v>0.98729497030080782</v>
      </c>
      <c r="BB41">
        <f t="shared" si="43"/>
        <v>-0.7966592857111322</v>
      </c>
      <c r="BC41">
        <f t="shared" si="44"/>
        <v>1.6901970285247825</v>
      </c>
      <c r="BD41">
        <f t="shared" si="45"/>
        <v>1.1271422235393662</v>
      </c>
      <c r="BE41">
        <f t="shared" si="38"/>
        <v>1.5834142545534804</v>
      </c>
      <c r="BF41">
        <f t="shared" si="38"/>
        <v>1.5834142545534804</v>
      </c>
      <c r="BG41">
        <f t="shared" si="38"/>
        <v>1.5834142545534788</v>
      </c>
      <c r="BH41">
        <f t="shared" si="38"/>
        <v>1.5834142545545875</v>
      </c>
      <c r="BI41">
        <f t="shared" si="38"/>
        <v>1.5834142537307665</v>
      </c>
      <c r="BJ41">
        <f t="shared" si="38"/>
        <v>1.5834148658621789</v>
      </c>
      <c r="BK41">
        <f t="shared" si="38"/>
        <v>1.5829515332367019</v>
      </c>
      <c r="BL41">
        <f t="shared" si="46"/>
        <v>1.4767628339334982</v>
      </c>
    </row>
    <row r="42" spans="1:64" ht="12.95" customHeight="1" x14ac:dyDescent="0.2">
      <c r="A42" t="s">
        <v>359</v>
      </c>
      <c r="B42" s="3" t="s">
        <v>94</v>
      </c>
      <c r="C42" s="10">
        <v>42452.667200000004</v>
      </c>
      <c r="D42" s="10"/>
      <c r="E42">
        <f t="shared" si="12"/>
        <v>-22340.449687280492</v>
      </c>
      <c r="F42">
        <f t="shared" si="36"/>
        <v>-22340.5</v>
      </c>
      <c r="G42">
        <f t="shared" si="13"/>
        <v>2.2628050006460398E-2</v>
      </c>
      <c r="J42">
        <f t="shared" si="47"/>
        <v>2.2628050006460398E-2</v>
      </c>
      <c r="P42">
        <f t="shared" si="15"/>
        <v>-1.7403999214266053E-3</v>
      </c>
      <c r="Q42" s="2">
        <f t="shared" si="16"/>
        <v>27434.167200000004</v>
      </c>
      <c r="R42">
        <f t="shared" si="17"/>
        <v>5.9382135188793613E-4</v>
      </c>
      <c r="S42" s="3">
        <v>1</v>
      </c>
      <c r="U42" s="37"/>
      <c r="Z42">
        <f t="shared" si="18"/>
        <v>-22340.5</v>
      </c>
      <c r="AA42" s="132">
        <f t="shared" si="19"/>
        <v>2.172134998307116E-2</v>
      </c>
      <c r="AB42" s="132">
        <f t="shared" si="20"/>
        <v>-8.3369989803736694E-4</v>
      </c>
      <c r="AC42" s="132">
        <f t="shared" si="21"/>
        <v>2.4368449927887004E-2</v>
      </c>
      <c r="AD42" s="132">
        <f t="shared" si="22"/>
        <v>9.0670002338923833E-4</v>
      </c>
      <c r="AE42" s="132">
        <f t="shared" si="23"/>
        <v>8.221049324140453E-7</v>
      </c>
      <c r="AF42">
        <f t="shared" si="24"/>
        <v>2.4368449927887004E-2</v>
      </c>
      <c r="AG42" s="143"/>
      <c r="AH42">
        <f t="shared" si="25"/>
        <v>2.3461749904497765E-2</v>
      </c>
      <c r="AI42">
        <f t="shared" si="26"/>
        <v>1.0758846675380831</v>
      </c>
      <c r="AJ42">
        <f t="shared" si="27"/>
        <v>-1.0767855192801238E-2</v>
      </c>
      <c r="AK42">
        <f t="shared" si="28"/>
        <v>7.4952344241093594E-2</v>
      </c>
      <c r="AL42">
        <f t="shared" si="29"/>
        <v>0.77921724391880809</v>
      </c>
      <c r="AM42">
        <f t="shared" si="30"/>
        <v>0.4105974810412053</v>
      </c>
      <c r="AN42" s="132">
        <f t="shared" si="48"/>
        <v>0.70683744005620519</v>
      </c>
      <c r="AO42" s="132">
        <f t="shared" si="48"/>
        <v>0.70683742136628136</v>
      </c>
      <c r="AP42" s="132">
        <f t="shared" si="48"/>
        <v>0.70683719092886732</v>
      </c>
      <c r="AQ42" s="132">
        <f t="shared" si="48"/>
        <v>0.70683434975451598</v>
      </c>
      <c r="AR42" s="132">
        <f t="shared" si="48"/>
        <v>0.7067993201080035</v>
      </c>
      <c r="AS42" s="132">
        <f t="shared" si="48"/>
        <v>0.70636751569577327</v>
      </c>
      <c r="AT42" s="132">
        <f t="shared" si="48"/>
        <v>0.70105772086519336</v>
      </c>
      <c r="AU42" s="132">
        <f t="shared" si="32"/>
        <v>0.63756906602916397</v>
      </c>
      <c r="AW42">
        <v>-10000</v>
      </c>
      <c r="AX42">
        <f t="shared" si="39"/>
        <v>-5.578425873144055E-3</v>
      </c>
      <c r="AY42">
        <f t="shared" si="40"/>
        <v>0.27642010137182094</v>
      </c>
      <c r="AZ42">
        <f t="shared" si="41"/>
        <v>-0.28199852724496499</v>
      </c>
      <c r="BA42">
        <f t="shared" si="42"/>
        <v>0.9796249524952102</v>
      </c>
      <c r="BB42">
        <f t="shared" si="43"/>
        <v>-0.83851747514743202</v>
      </c>
      <c r="BC42">
        <f t="shared" si="44"/>
        <v>1.763005824684182</v>
      </c>
      <c r="BD42">
        <f t="shared" si="45"/>
        <v>1.2133729715870678</v>
      </c>
      <c r="BE42">
        <f t="shared" ref="BE42:BK51" si="49">$BL42+$AB$7*SIN(BF42)</f>
        <v>1.6570261664269197</v>
      </c>
      <c r="BF42">
        <f t="shared" si="49"/>
        <v>1.6570261664268948</v>
      </c>
      <c r="BG42">
        <f t="shared" si="49"/>
        <v>1.6570261664295942</v>
      </c>
      <c r="BH42">
        <f t="shared" si="49"/>
        <v>1.6570261661357151</v>
      </c>
      <c r="BI42">
        <f t="shared" si="49"/>
        <v>1.657026198128233</v>
      </c>
      <c r="BJ42">
        <f t="shared" si="49"/>
        <v>1.6570227152639261</v>
      </c>
      <c r="BK42">
        <f t="shared" si="49"/>
        <v>1.6574010568283053</v>
      </c>
      <c r="BL42">
        <f t="shared" si="46"/>
        <v>1.5507625489288102</v>
      </c>
    </row>
    <row r="43" spans="1:64" ht="12.95" customHeight="1" x14ac:dyDescent="0.2">
      <c r="A43" t="s">
        <v>359</v>
      </c>
      <c r="B43" s="3" t="s">
        <v>85</v>
      </c>
      <c r="C43" s="10">
        <v>42453.788699999997</v>
      </c>
      <c r="D43" s="10"/>
      <c r="E43">
        <f t="shared" si="12"/>
        <v>-22337.956069186286</v>
      </c>
      <c r="F43">
        <f t="shared" si="36"/>
        <v>-22338</v>
      </c>
      <c r="G43">
        <f t="shared" si="13"/>
        <v>1.9757800000661518E-2</v>
      </c>
      <c r="J43">
        <f t="shared" si="47"/>
        <v>1.9757800000661518E-2</v>
      </c>
      <c r="P43">
        <f t="shared" si="15"/>
        <v>-1.6647692290027161E-3</v>
      </c>
      <c r="Q43" s="2">
        <f t="shared" si="16"/>
        <v>27435.288699999997</v>
      </c>
      <c r="R43">
        <f t="shared" si="17"/>
        <v>4.5892647239975686E-4</v>
      </c>
      <c r="S43" s="3">
        <v>1</v>
      </c>
      <c r="U43" s="37"/>
      <c r="Z43">
        <f t="shared" si="18"/>
        <v>-22338</v>
      </c>
      <c r="AA43" s="132">
        <f t="shared" si="19"/>
        <v>2.1723816291608342E-2</v>
      </c>
      <c r="AB43" s="132">
        <f t="shared" si="20"/>
        <v>-3.6307855199495392E-3</v>
      </c>
      <c r="AC43" s="132">
        <f t="shared" si="21"/>
        <v>2.1422569229664234E-2</v>
      </c>
      <c r="AD43" s="132">
        <f t="shared" si="22"/>
        <v>-1.9660162909468232E-3</v>
      </c>
      <c r="AE43" s="132">
        <f t="shared" si="23"/>
        <v>3.8652200562683034E-6</v>
      </c>
      <c r="AF43">
        <f t="shared" si="24"/>
        <v>2.1422569229664234E-2</v>
      </c>
      <c r="AG43" s="143"/>
      <c r="AH43">
        <f t="shared" si="25"/>
        <v>2.3388585520611058E-2</v>
      </c>
      <c r="AI43">
        <f t="shared" si="26"/>
        <v>1.0758683377138671</v>
      </c>
      <c r="AJ43">
        <f t="shared" si="27"/>
        <v>-1.0985687710225702E-2</v>
      </c>
      <c r="AK43">
        <f t="shared" si="28"/>
        <v>7.4968873588546217E-2</v>
      </c>
      <c r="AL43">
        <f t="shared" si="29"/>
        <v>0.77943508932305317</v>
      </c>
      <c r="AM43">
        <f t="shared" si="30"/>
        <v>0.41072477274684249</v>
      </c>
      <c r="AN43" s="132">
        <f t="shared" si="48"/>
        <v>0.70703876680506261</v>
      </c>
      <c r="AO43" s="132">
        <f t="shared" si="48"/>
        <v>0.70703874812936773</v>
      </c>
      <c r="AP43" s="132">
        <f t="shared" si="48"/>
        <v>0.70703851782778582</v>
      </c>
      <c r="AQ43" s="132">
        <f t="shared" si="48"/>
        <v>0.70703567783980237</v>
      </c>
      <c r="AR43" s="132">
        <f t="shared" si="48"/>
        <v>0.70700065679814217</v>
      </c>
      <c r="AS43" s="132">
        <f t="shared" si="48"/>
        <v>0.70656888423649544</v>
      </c>
      <c r="AT43" s="132">
        <f t="shared" si="48"/>
        <v>0.70125857462473828</v>
      </c>
      <c r="AU43" s="132">
        <f t="shared" si="32"/>
        <v>0.63775406531665224</v>
      </c>
      <c r="AW43">
        <v>-9000</v>
      </c>
      <c r="AX43">
        <f t="shared" si="39"/>
        <v>-7.4406629357058884E-3</v>
      </c>
      <c r="AY43">
        <f t="shared" si="40"/>
        <v>0.29062212818810523</v>
      </c>
      <c r="AZ43">
        <f t="shared" si="41"/>
        <v>-0.29806279112381112</v>
      </c>
      <c r="BA43">
        <f t="shared" si="42"/>
        <v>0.97217771803052855</v>
      </c>
      <c r="BB43">
        <f t="shared" si="43"/>
        <v>-0.87539395012859555</v>
      </c>
      <c r="BC43">
        <f t="shared" si="44"/>
        <v>1.8346993364041853</v>
      </c>
      <c r="BD43">
        <f t="shared" si="45"/>
        <v>1.3060674724184917</v>
      </c>
      <c r="BE43">
        <f t="shared" si="49"/>
        <v>1.7300721171665046</v>
      </c>
      <c r="BF43">
        <f t="shared" si="49"/>
        <v>1.7300721171648152</v>
      </c>
      <c r="BG43">
        <f t="shared" si="49"/>
        <v>1.7300721172646798</v>
      </c>
      <c r="BH43">
        <f t="shared" si="49"/>
        <v>1.7300721113613307</v>
      </c>
      <c r="BI43">
        <f t="shared" si="49"/>
        <v>1.7300724603287174</v>
      </c>
      <c r="BJ43">
        <f t="shared" si="49"/>
        <v>1.7300518303574357</v>
      </c>
      <c r="BK43">
        <f t="shared" si="49"/>
        <v>1.7312668988729647</v>
      </c>
      <c r="BL43">
        <f t="shared" si="46"/>
        <v>1.6247622639241219</v>
      </c>
    </row>
    <row r="44" spans="1:64" ht="12.95" customHeight="1" x14ac:dyDescent="0.2">
      <c r="A44" t="s">
        <v>359</v>
      </c>
      <c r="B44" s="3" t="s">
        <v>85</v>
      </c>
      <c r="C44" s="10">
        <v>42454.6878</v>
      </c>
      <c r="D44" s="10"/>
      <c r="E44">
        <f t="shared" si="12"/>
        <v>-22335.956950123855</v>
      </c>
      <c r="F44">
        <f t="shared" si="36"/>
        <v>-22336</v>
      </c>
      <c r="G44">
        <f t="shared" si="13"/>
        <v>1.9361600003321655E-2</v>
      </c>
      <c r="J44">
        <f t="shared" si="47"/>
        <v>1.9361600003321655E-2</v>
      </c>
      <c r="P44">
        <f t="shared" si="15"/>
        <v>-1.6042703004798264E-3</v>
      </c>
      <c r="Q44" s="2">
        <f t="shared" si="16"/>
        <v>27436.1878</v>
      </c>
      <c r="R44">
        <f t="shared" si="17"/>
        <v>4.395677175958248E-4</v>
      </c>
      <c r="S44" s="3">
        <v>1</v>
      </c>
      <c r="U44" s="37"/>
      <c r="Z44">
        <f t="shared" si="18"/>
        <v>-22336</v>
      </c>
      <c r="AA44" s="132">
        <f t="shared" si="19"/>
        <v>2.1725783829961542E-2</v>
      </c>
      <c r="AB44" s="132">
        <f t="shared" si="20"/>
        <v>-3.9684541271197138E-3</v>
      </c>
      <c r="AC44" s="132">
        <f t="shared" si="21"/>
        <v>2.0965870303801482E-2</v>
      </c>
      <c r="AD44" s="132">
        <f t="shared" si="22"/>
        <v>-2.3641838266398874E-3</v>
      </c>
      <c r="AE44" s="132">
        <f t="shared" si="23"/>
        <v>5.5893651661456213E-6</v>
      </c>
      <c r="AF44">
        <f t="shared" si="24"/>
        <v>2.0965870303801482E-2</v>
      </c>
      <c r="AG44" s="143"/>
      <c r="AH44">
        <f t="shared" si="25"/>
        <v>2.3330054130441369E-2</v>
      </c>
      <c r="AI44">
        <f t="shared" si="26"/>
        <v>1.0758552716191725</v>
      </c>
      <c r="AJ44">
        <f t="shared" si="27"/>
        <v>-1.1159948587881007E-2</v>
      </c>
      <c r="AK44">
        <f t="shared" si="28"/>
        <v>7.4982094143751246E-2</v>
      </c>
      <c r="AL44">
        <f t="shared" si="29"/>
        <v>0.77960936088473953</v>
      </c>
      <c r="AM44">
        <f t="shared" si="30"/>
        <v>0.41082661152914957</v>
      </c>
      <c r="AN44" s="132">
        <f t="shared" si="48"/>
        <v>0.70719982600381315</v>
      </c>
      <c r="AO44" s="132">
        <f t="shared" si="48"/>
        <v>0.70719980733950027</v>
      </c>
      <c r="AP44" s="132">
        <f t="shared" si="48"/>
        <v>0.70719957714659687</v>
      </c>
      <c r="AQ44" s="132">
        <f t="shared" si="48"/>
        <v>0.70719673810808437</v>
      </c>
      <c r="AR44" s="132">
        <f t="shared" si="48"/>
        <v>0.7071617239561252</v>
      </c>
      <c r="AS44" s="132">
        <f t="shared" si="48"/>
        <v>0.70672997694277784</v>
      </c>
      <c r="AT44" s="132">
        <f t="shared" si="48"/>
        <v>0.70141925606753419</v>
      </c>
      <c r="AU44" s="132">
        <f t="shared" si="32"/>
        <v>0.63790206474664291</v>
      </c>
      <c r="AW44">
        <v>-8000</v>
      </c>
      <c r="AX44">
        <f t="shared" si="39"/>
        <v>-8.8608083237352586E-3</v>
      </c>
      <c r="AY44">
        <f t="shared" si="40"/>
        <v>0.30357406250262464</v>
      </c>
      <c r="AZ44">
        <f t="shared" si="41"/>
        <v>-0.3124348708263599</v>
      </c>
      <c r="BA44">
        <f t="shared" si="42"/>
        <v>0.96498141810069382</v>
      </c>
      <c r="BB44">
        <f t="shared" si="43"/>
        <v>-0.90732263873700325</v>
      </c>
      <c r="BC44">
        <f t="shared" si="44"/>
        <v>1.9053207556086984</v>
      </c>
      <c r="BD44">
        <f t="shared" si="45"/>
        <v>1.4062746452128405</v>
      </c>
      <c r="BE44">
        <f t="shared" si="49"/>
        <v>1.8025698615419818</v>
      </c>
      <c r="BF44">
        <f t="shared" si="49"/>
        <v>1.802569861524002</v>
      </c>
      <c r="BG44">
        <f t="shared" si="49"/>
        <v>1.8025698622578648</v>
      </c>
      <c r="BH44">
        <f t="shared" si="49"/>
        <v>1.8025698323045323</v>
      </c>
      <c r="BI44">
        <f t="shared" si="49"/>
        <v>1.8025710548761527</v>
      </c>
      <c r="BJ44">
        <f t="shared" si="49"/>
        <v>1.8025211493928819</v>
      </c>
      <c r="BK44">
        <f t="shared" si="49"/>
        <v>1.8045497921188451</v>
      </c>
      <c r="BL44">
        <f t="shared" si="46"/>
        <v>1.6987619789194337</v>
      </c>
    </row>
    <row r="45" spans="1:64" ht="12.95" customHeight="1" x14ac:dyDescent="0.2">
      <c r="A45" t="s">
        <v>359</v>
      </c>
      <c r="B45" s="3" t="s">
        <v>85</v>
      </c>
      <c r="C45" s="10">
        <v>42455.588300000003</v>
      </c>
      <c r="D45" s="10"/>
      <c r="E45">
        <f t="shared" si="12"/>
        <v>-22333.954718207806</v>
      </c>
      <c r="F45">
        <f t="shared" si="36"/>
        <v>-22334</v>
      </c>
      <c r="G45">
        <f t="shared" si="13"/>
        <v>2.0365400006994605E-2</v>
      </c>
      <c r="J45">
        <f t="shared" si="47"/>
        <v>2.0365400006994605E-2</v>
      </c>
      <c r="P45">
        <f t="shared" si="15"/>
        <v>-1.5437763723269438E-3</v>
      </c>
      <c r="Q45" s="2">
        <f t="shared" si="16"/>
        <v>27437.088300000003</v>
      </c>
      <c r="R45">
        <f t="shared" si="17"/>
        <v>4.8001200962022127E-4</v>
      </c>
      <c r="S45" s="3">
        <v>1</v>
      </c>
      <c r="U45" s="37"/>
      <c r="Z45">
        <f t="shared" si="18"/>
        <v>-22334</v>
      </c>
      <c r="AA45" s="132">
        <f t="shared" si="19"/>
        <v>2.1727746473677142E-2</v>
      </c>
      <c r="AB45" s="132">
        <f t="shared" si="20"/>
        <v>-2.9061228390094805E-3</v>
      </c>
      <c r="AC45" s="132">
        <f t="shared" si="21"/>
        <v>2.1909176379321549E-2</v>
      </c>
      <c r="AD45" s="132">
        <f t="shared" si="22"/>
        <v>-1.3623464666825368E-3</v>
      </c>
      <c r="AE45" s="132">
        <f t="shared" si="23"/>
        <v>1.8559878952823922E-6</v>
      </c>
      <c r="AF45">
        <f t="shared" si="24"/>
        <v>2.1909176379321549E-2</v>
      </c>
      <c r="AG45" s="143"/>
      <c r="AH45">
        <f t="shared" si="25"/>
        <v>2.3271522846004086E-2</v>
      </c>
      <c r="AI45">
        <f t="shared" si="26"/>
        <v>1.0758422035381852</v>
      </c>
      <c r="AJ45">
        <f t="shared" si="27"/>
        <v>-1.133420489360131E-2</v>
      </c>
      <c r="AK45">
        <f t="shared" si="28"/>
        <v>7.4995312100646097E-2</v>
      </c>
      <c r="AL45">
        <f t="shared" si="29"/>
        <v>0.77978362821315328</v>
      </c>
      <c r="AM45">
        <f t="shared" si="30"/>
        <v>0.4109284551288494</v>
      </c>
      <c r="AN45" s="132">
        <f t="shared" si="48"/>
        <v>0.70736088324638768</v>
      </c>
      <c r="AO45" s="132">
        <f t="shared" si="48"/>
        <v>0.7073608645934556</v>
      </c>
      <c r="AP45" s="132">
        <f t="shared" si="48"/>
        <v>0.70736063450924236</v>
      </c>
      <c r="AQ45" s="132">
        <f t="shared" si="48"/>
        <v>0.70735779642053498</v>
      </c>
      <c r="AR45" s="132">
        <f t="shared" si="48"/>
        <v>0.70732278916344582</v>
      </c>
      <c r="AS45" s="132">
        <f t="shared" si="48"/>
        <v>0.70689106775867916</v>
      </c>
      <c r="AT45" s="132">
        <f t="shared" si="48"/>
        <v>0.70157993611906033</v>
      </c>
      <c r="AU45" s="132">
        <f t="shared" si="32"/>
        <v>0.63805006417663357</v>
      </c>
      <c r="AW45">
        <v>-7000</v>
      </c>
      <c r="AX45">
        <f t="shared" si="39"/>
        <v>-9.8029330995136332E-3</v>
      </c>
      <c r="AY45">
        <f t="shared" si="40"/>
        <v>0.31527590431537905</v>
      </c>
      <c r="AZ45">
        <f t="shared" si="41"/>
        <v>-0.32507883741489269</v>
      </c>
      <c r="BA45">
        <f t="shared" si="42"/>
        <v>0.95806028271618215</v>
      </c>
      <c r="BB45">
        <f t="shared" si="43"/>
        <v>-0.93436298179387312</v>
      </c>
      <c r="BC45">
        <f t="shared" si="44"/>
        <v>1.974916277189058</v>
      </c>
      <c r="BD45">
        <f t="shared" si="45"/>
        <v>1.5152662729502584</v>
      </c>
      <c r="BE45">
        <f t="shared" si="49"/>
        <v>1.8745391124656929</v>
      </c>
      <c r="BF45">
        <f t="shared" si="49"/>
        <v>1.8745391123727544</v>
      </c>
      <c r="BG45">
        <f t="shared" si="49"/>
        <v>1.8745391152860693</v>
      </c>
      <c r="BH45">
        <f t="shared" si="49"/>
        <v>1.8745390239633262</v>
      </c>
      <c r="BI45">
        <f t="shared" si="49"/>
        <v>1.8745418866151842</v>
      </c>
      <c r="BJ45">
        <f t="shared" si="49"/>
        <v>1.8744521399506746</v>
      </c>
      <c r="BK45">
        <f t="shared" si="49"/>
        <v>1.8772536600607126</v>
      </c>
      <c r="BL45">
        <f t="shared" si="46"/>
        <v>1.7727616939147457</v>
      </c>
    </row>
    <row r="46" spans="1:64" ht="12.95" customHeight="1" x14ac:dyDescent="0.2">
      <c r="A46" t="s">
        <v>359</v>
      </c>
      <c r="B46" s="3" t="s">
        <v>94</v>
      </c>
      <c r="C46" s="10">
        <v>42456.713900000002</v>
      </c>
      <c r="D46" s="10"/>
      <c r="E46">
        <f t="shared" si="12"/>
        <v>-22331.451983899424</v>
      </c>
      <c r="F46">
        <f t="shared" si="36"/>
        <v>-22331.5</v>
      </c>
      <c r="G46">
        <f t="shared" si="13"/>
        <v>2.159514999948442E-2</v>
      </c>
      <c r="J46">
        <f t="shared" si="47"/>
        <v>2.159514999948442E-2</v>
      </c>
      <c r="P46">
        <f t="shared" si="15"/>
        <v>-1.4681659939062008E-3</v>
      </c>
      <c r="Q46" s="2">
        <f t="shared" si="16"/>
        <v>27438.213900000002</v>
      </c>
      <c r="R46">
        <f t="shared" si="17"/>
        <v>5.3191654461098761E-4</v>
      </c>
      <c r="S46" s="3">
        <v>1</v>
      </c>
      <c r="U46" s="37"/>
      <c r="Z46">
        <f t="shared" si="18"/>
        <v>-22331.5</v>
      </c>
      <c r="AA46" s="132">
        <f t="shared" si="19"/>
        <v>2.1730192897748517E-2</v>
      </c>
      <c r="AB46" s="132">
        <f t="shared" si="20"/>
        <v>-1.6032088921702978E-3</v>
      </c>
      <c r="AC46" s="132">
        <f t="shared" si="21"/>
        <v>2.3063315993390621E-2</v>
      </c>
      <c r="AD46" s="132">
        <f t="shared" si="22"/>
        <v>-1.3504289826409693E-4</v>
      </c>
      <c r="AE46" s="132">
        <f t="shared" si="23"/>
        <v>1.8236584371567234E-8</v>
      </c>
      <c r="AF46">
        <f t="shared" si="24"/>
        <v>2.3063315993390621E-2</v>
      </c>
      <c r="AG46" s="143"/>
      <c r="AH46">
        <f t="shared" si="25"/>
        <v>2.3198358891654718E-2</v>
      </c>
      <c r="AI46">
        <f t="shared" si="26"/>
        <v>1.0758258656446547</v>
      </c>
      <c r="AJ46">
        <f t="shared" si="27"/>
        <v>-1.1552018837542592E-2</v>
      </c>
      <c r="AK46">
        <f t="shared" si="28"/>
        <v>7.5011830892463841E-2</v>
      </c>
      <c r="AL46">
        <f t="shared" si="29"/>
        <v>0.78000145641972873</v>
      </c>
      <c r="AM46">
        <f t="shared" si="30"/>
        <v>0.41105576640514502</v>
      </c>
      <c r="AN46" s="132">
        <f t="shared" si="48"/>
        <v>0.70756220204828024</v>
      </c>
      <c r="AO46" s="132">
        <f t="shared" si="48"/>
        <v>0.70756218340957289</v>
      </c>
      <c r="AP46" s="132">
        <f t="shared" si="48"/>
        <v>0.70756195346123829</v>
      </c>
      <c r="AQ46" s="132">
        <f t="shared" si="48"/>
        <v>0.7075591165602565</v>
      </c>
      <c r="AR46" s="132">
        <f t="shared" si="48"/>
        <v>0.70752411792901837</v>
      </c>
      <c r="AS46" s="132">
        <f t="shared" si="48"/>
        <v>0.70709242861972832</v>
      </c>
      <c r="AT46" s="132">
        <f t="shared" si="48"/>
        <v>0.70178078422657153</v>
      </c>
      <c r="AU46" s="132">
        <f t="shared" si="32"/>
        <v>0.63823506346412184</v>
      </c>
      <c r="AW46">
        <v>-6000</v>
      </c>
      <c r="AX46">
        <f t="shared" si="39"/>
        <v>-1.0240900453486856E-2</v>
      </c>
      <c r="AY46">
        <f t="shared" si="40"/>
        <v>0.32572765362636857</v>
      </c>
      <c r="AZ46">
        <f t="shared" si="41"/>
        <v>-0.33596855407985543</v>
      </c>
      <c r="BA46">
        <f t="shared" si="42"/>
        <v>0.95143498685267314</v>
      </c>
      <c r="BB46">
        <f t="shared" si="43"/>
        <v>-0.95659517636872016</v>
      </c>
      <c r="BC46">
        <f t="shared" si="44"/>
        <v>2.0435344796511208</v>
      </c>
      <c r="BD46">
        <f t="shared" si="45"/>
        <v>1.6346008908594494</v>
      </c>
      <c r="BE46">
        <f t="shared" si="49"/>
        <v>1.946001261151038</v>
      </c>
      <c r="BF46">
        <f t="shared" si="49"/>
        <v>1.9460012608288764</v>
      </c>
      <c r="BG46">
        <f t="shared" si="49"/>
        <v>1.9460012690710566</v>
      </c>
      <c r="BH46">
        <f t="shared" si="49"/>
        <v>1.9460010582030891</v>
      </c>
      <c r="BI46">
        <f t="shared" si="49"/>
        <v>1.9460064530143679</v>
      </c>
      <c r="BJ46">
        <f t="shared" si="49"/>
        <v>1.9458684098071013</v>
      </c>
      <c r="BK46">
        <f t="shared" si="49"/>
        <v>1.9493855954648451</v>
      </c>
      <c r="BL46">
        <f t="shared" si="46"/>
        <v>1.8467614089100577</v>
      </c>
    </row>
    <row r="47" spans="1:64" ht="12.95" customHeight="1" x14ac:dyDescent="0.2">
      <c r="A47" t="s">
        <v>359</v>
      </c>
      <c r="B47" s="3" t="s">
        <v>94</v>
      </c>
      <c r="C47" s="10">
        <v>42457.612800000003</v>
      </c>
      <c r="D47" s="10"/>
      <c r="E47">
        <f t="shared" si="12"/>
        <v>-22329.45330953037</v>
      </c>
      <c r="F47">
        <f t="shared" si="36"/>
        <v>-22329.5</v>
      </c>
      <c r="G47">
        <f t="shared" si="13"/>
        <v>2.0998949999921024E-2</v>
      </c>
      <c r="J47">
        <f t="shared" si="47"/>
        <v>2.0998949999921024E-2</v>
      </c>
      <c r="P47">
        <f t="shared" si="15"/>
        <v>-1.4076833165858615E-3</v>
      </c>
      <c r="Q47" s="2">
        <f t="shared" si="16"/>
        <v>27439.112800000003</v>
      </c>
      <c r="R47">
        <f t="shared" si="17"/>
        <v>5.0205721658039639E-4</v>
      </c>
      <c r="S47" s="3">
        <v>1</v>
      </c>
      <c r="U47" s="37"/>
      <c r="Z47">
        <f t="shared" si="18"/>
        <v>-22329.5</v>
      </c>
      <c r="AA47" s="132">
        <f t="shared" si="19"/>
        <v>2.1732144534555943E-2</v>
      </c>
      <c r="AB47" s="132">
        <f t="shared" si="20"/>
        <v>-2.1408778512207807E-3</v>
      </c>
      <c r="AC47" s="132">
        <f t="shared" si="21"/>
        <v>2.2406633316506885E-2</v>
      </c>
      <c r="AD47" s="132">
        <f t="shared" si="22"/>
        <v>-7.3319453463491918E-4</v>
      </c>
      <c r="AE47" s="132">
        <f t="shared" si="23"/>
        <v>5.3757422561851568E-7</v>
      </c>
      <c r="AF47">
        <f t="shared" si="24"/>
        <v>2.2406633316506885E-2</v>
      </c>
      <c r="AG47" s="143"/>
      <c r="AH47">
        <f t="shared" si="25"/>
        <v>2.3139827851141805E-2</v>
      </c>
      <c r="AI47">
        <f t="shared" si="26"/>
        <v>1.0758127930967358</v>
      </c>
      <c r="AJ47">
        <f t="shared" si="27"/>
        <v>-1.1726264834988875E-2</v>
      </c>
      <c r="AK47">
        <f t="shared" si="28"/>
        <v>7.5025043002135972E-2</v>
      </c>
      <c r="AL47">
        <f t="shared" si="29"/>
        <v>0.78017571422111465</v>
      </c>
      <c r="AM47">
        <f t="shared" si="30"/>
        <v>0.41115762084928847</v>
      </c>
      <c r="AN47" s="132">
        <f t="shared" si="48"/>
        <v>0.70772325488837162</v>
      </c>
      <c r="AO47" s="132">
        <f t="shared" si="48"/>
        <v>0.70772323626104272</v>
      </c>
      <c r="AP47" s="132">
        <f t="shared" si="48"/>
        <v>0.70772300642142394</v>
      </c>
      <c r="AQ47" s="132">
        <f t="shared" si="48"/>
        <v>0.70772017047099722</v>
      </c>
      <c r="AR47" s="132">
        <f t="shared" si="48"/>
        <v>0.7076851787462467</v>
      </c>
      <c r="AS47" s="132">
        <f t="shared" si="48"/>
        <v>0.70725351518112234</v>
      </c>
      <c r="AT47" s="132">
        <f t="shared" si="48"/>
        <v>0.70194146114672473</v>
      </c>
      <c r="AU47" s="132">
        <f t="shared" si="32"/>
        <v>0.63838306289411229</v>
      </c>
      <c r="AW47">
        <v>-5000</v>
      </c>
      <c r="AX47">
        <f t="shared" si="39"/>
        <v>-1.0157659408176256E-2</v>
      </c>
      <c r="AY47">
        <f t="shared" si="40"/>
        <v>0.33492931043559315</v>
      </c>
      <c r="AZ47">
        <f t="shared" si="41"/>
        <v>-0.34508696984376941</v>
      </c>
      <c r="BA47">
        <f t="shared" si="42"/>
        <v>0.94512301740959592</v>
      </c>
      <c r="BB47">
        <f t="shared" si="43"/>
        <v>-0.97411594489233999</v>
      </c>
      <c r="BC47">
        <f t="shared" si="44"/>
        <v>2.1112257873024411</v>
      </c>
      <c r="BD47">
        <f t="shared" si="45"/>
        <v>1.7662108943912855</v>
      </c>
      <c r="BE47">
        <f t="shared" si="49"/>
        <v>2.0169791247778015</v>
      </c>
      <c r="BF47">
        <f t="shared" si="49"/>
        <v>2.0169791239151755</v>
      </c>
      <c r="BG47">
        <f t="shared" si="49"/>
        <v>2.0169791426571413</v>
      </c>
      <c r="BH47">
        <f t="shared" si="49"/>
        <v>2.0169787354569761</v>
      </c>
      <c r="BI47">
        <f t="shared" si="49"/>
        <v>2.016987582475108</v>
      </c>
      <c r="BJ47">
        <f t="shared" si="49"/>
        <v>2.0167953312330518</v>
      </c>
      <c r="BK47">
        <f t="shared" si="49"/>
        <v>2.0209558215470635</v>
      </c>
      <c r="BL47">
        <f t="shared" si="46"/>
        <v>1.9207611239053695</v>
      </c>
    </row>
    <row r="48" spans="1:64" ht="12.95" customHeight="1" x14ac:dyDescent="0.2">
      <c r="A48" t="s">
        <v>359</v>
      </c>
      <c r="B48" s="3" t="s">
        <v>85</v>
      </c>
      <c r="C48" s="10">
        <v>42458.735099999998</v>
      </c>
      <c r="D48" s="10"/>
      <c r="E48">
        <f t="shared" si="12"/>
        <v>-22326.957912662667</v>
      </c>
      <c r="F48">
        <f t="shared" si="36"/>
        <v>-22327</v>
      </c>
      <c r="G48">
        <f t="shared" si="13"/>
        <v>1.8928700003016274E-2</v>
      </c>
      <c r="J48">
        <f t="shared" si="47"/>
        <v>1.8928700003016274E-2</v>
      </c>
      <c r="P48">
        <f t="shared" si="15"/>
        <v>-1.3320870017057285E-3</v>
      </c>
      <c r="Q48" s="2">
        <f t="shared" si="16"/>
        <v>27440.235099999998</v>
      </c>
      <c r="R48">
        <f t="shared" si="17"/>
        <v>4.1049949005071197E-4</v>
      </c>
      <c r="S48" s="3">
        <v>1</v>
      </c>
      <c r="U48" s="37"/>
      <c r="Z48">
        <f t="shared" si="18"/>
        <v>-22327</v>
      </c>
      <c r="AA48" s="132">
        <f t="shared" si="19"/>
        <v>2.1734577205206853E-2</v>
      </c>
      <c r="AB48" s="132">
        <f t="shared" si="20"/>
        <v>-4.137964203896307E-3</v>
      </c>
      <c r="AC48" s="132">
        <f t="shared" si="21"/>
        <v>2.0260787004722003E-2</v>
      </c>
      <c r="AD48" s="132">
        <f t="shared" si="22"/>
        <v>-2.8058772021905785E-3</v>
      </c>
      <c r="AE48" s="132">
        <f t="shared" si="23"/>
        <v>7.8729468737728283E-6</v>
      </c>
      <c r="AF48">
        <f t="shared" si="24"/>
        <v>2.0260787004722003E-2</v>
      </c>
      <c r="AG48" s="143"/>
      <c r="AH48">
        <f t="shared" si="25"/>
        <v>2.3066664206912581E-2</v>
      </c>
      <c r="AI48">
        <f t="shared" si="26"/>
        <v>1.0757964496214683</v>
      </c>
      <c r="AJ48">
        <f t="shared" si="27"/>
        <v>-1.1944065875055017E-2</v>
      </c>
      <c r="AK48">
        <f t="shared" si="28"/>
        <v>7.5041554484039263E-2</v>
      </c>
      <c r="AL48">
        <f t="shared" si="29"/>
        <v>0.78039353051703397</v>
      </c>
      <c r="AM48">
        <f t="shared" si="30"/>
        <v>0.4112849456857352</v>
      </c>
      <c r="AN48" s="132">
        <f t="shared" si="48"/>
        <v>0.70792456818622029</v>
      </c>
      <c r="AO48" s="132">
        <f t="shared" si="48"/>
        <v>0.70792454957311324</v>
      </c>
      <c r="AP48" s="132">
        <f t="shared" si="48"/>
        <v>0.70792431986940485</v>
      </c>
      <c r="AQ48" s="132">
        <f t="shared" si="48"/>
        <v>0.70792148510763964</v>
      </c>
      <c r="AR48" s="132">
        <f t="shared" si="48"/>
        <v>0.70788650202325154</v>
      </c>
      <c r="AS48" s="132">
        <f t="shared" si="48"/>
        <v>0.70745487072304314</v>
      </c>
      <c r="AT48" s="132">
        <f t="shared" si="48"/>
        <v>0.70214230533914146</v>
      </c>
      <c r="AU48" s="132">
        <f t="shared" si="32"/>
        <v>0.63856806218160056</v>
      </c>
      <c r="AW48">
        <v>-4000</v>
      </c>
      <c r="AX48">
        <f t="shared" si="39"/>
        <v>-9.5445630112658275E-3</v>
      </c>
      <c r="AY48">
        <f t="shared" si="40"/>
        <v>0.34288087474305279</v>
      </c>
      <c r="AZ48">
        <f t="shared" si="41"/>
        <v>-0.35242543775431862</v>
      </c>
      <c r="BA48">
        <f t="shared" si="42"/>
        <v>0.93913903127834475</v>
      </c>
      <c r="BB48">
        <f t="shared" si="43"/>
        <v>-0.98703482934856257</v>
      </c>
      <c r="BC48">
        <f t="shared" si="44"/>
        <v>2.1780420095720494</v>
      </c>
      <c r="BD48">
        <f t="shared" si="45"/>
        <v>1.9125233557378856</v>
      </c>
      <c r="BE48">
        <f t="shared" si="49"/>
        <v>2.0874967213428546</v>
      </c>
      <c r="BF48">
        <f t="shared" si="49"/>
        <v>2.0874967194197995</v>
      </c>
      <c r="BG48">
        <f t="shared" si="49"/>
        <v>2.0874967559162987</v>
      </c>
      <c r="BH48">
        <f t="shared" si="49"/>
        <v>2.0874960632708435</v>
      </c>
      <c r="BI48">
        <f t="shared" si="49"/>
        <v>2.0875092084349767</v>
      </c>
      <c r="BJ48">
        <f t="shared" si="49"/>
        <v>2.0872596849728065</v>
      </c>
      <c r="BK48">
        <f t="shared" si="49"/>
        <v>2.0919776360163764</v>
      </c>
      <c r="BL48">
        <f t="shared" si="46"/>
        <v>1.9947608389006815</v>
      </c>
    </row>
    <row r="49" spans="1:64" ht="12.95" customHeight="1" x14ac:dyDescent="0.2">
      <c r="A49" t="s">
        <v>359</v>
      </c>
      <c r="B49" s="3" t="s">
        <v>85</v>
      </c>
      <c r="C49" s="10">
        <v>42459.6351</v>
      </c>
      <c r="D49" s="10"/>
      <c r="E49">
        <f t="shared" si="12"/>
        <v>-22324.956792480054</v>
      </c>
      <c r="F49">
        <f t="shared" si="36"/>
        <v>-22325</v>
      </c>
      <c r="G49">
        <f t="shared" si="13"/>
        <v>1.9432500004768372E-2</v>
      </c>
      <c r="J49">
        <f t="shared" si="47"/>
        <v>1.9432500004768372E-2</v>
      </c>
      <c r="P49">
        <f t="shared" si="15"/>
        <v>-1.271615575217877E-3</v>
      </c>
      <c r="Q49" s="2">
        <f t="shared" si="16"/>
        <v>27441.1351</v>
      </c>
      <c r="R49">
        <f t="shared" si="17"/>
        <v>4.2866040194942934E-4</v>
      </c>
      <c r="S49" s="3">
        <v>1</v>
      </c>
      <c r="U49" s="37"/>
      <c r="Z49">
        <f t="shared" si="18"/>
        <v>-22325</v>
      </c>
      <c r="AA49" s="132">
        <f t="shared" si="19"/>
        <v>2.1736517843449387E-2</v>
      </c>
      <c r="AB49" s="132">
        <f t="shared" si="20"/>
        <v>-3.5756334138988925E-3</v>
      </c>
      <c r="AC49" s="132">
        <f t="shared" si="21"/>
        <v>2.0704115579986249E-2</v>
      </c>
      <c r="AD49" s="132">
        <f t="shared" si="22"/>
        <v>-2.3040178386810155E-3</v>
      </c>
      <c r="AE49" s="132">
        <f t="shared" si="23"/>
        <v>5.3084982009603375E-6</v>
      </c>
      <c r="AF49">
        <f t="shared" si="24"/>
        <v>2.0704115579986249E-2</v>
      </c>
      <c r="AG49" s="143"/>
      <c r="AH49">
        <f t="shared" si="25"/>
        <v>2.3008133418667264E-2</v>
      </c>
      <c r="AI49">
        <f t="shared" si="26"/>
        <v>1.0757833726097017</v>
      </c>
      <c r="AJ49">
        <f t="shared" si="27"/>
        <v>-1.2118301534577609E-2</v>
      </c>
      <c r="AK49">
        <f t="shared" si="28"/>
        <v>7.5054760745071419E-2</v>
      </c>
      <c r="AL49">
        <f t="shared" si="29"/>
        <v>0.78056777878839834</v>
      </c>
      <c r="AM49">
        <f t="shared" si="30"/>
        <v>0.41138681098167756</v>
      </c>
      <c r="AN49" s="132">
        <f t="shared" si="48"/>
        <v>0.70808561662232483</v>
      </c>
      <c r="AO49" s="132">
        <f t="shared" si="48"/>
        <v>0.7080855980205939</v>
      </c>
      <c r="AP49" s="132">
        <f t="shared" si="48"/>
        <v>0.70808536842562664</v>
      </c>
      <c r="AQ49" s="132">
        <f t="shared" si="48"/>
        <v>0.70808253461516391</v>
      </c>
      <c r="AR49" s="132">
        <f t="shared" si="48"/>
        <v>0.70804755844886391</v>
      </c>
      <c r="AS49" s="132">
        <f t="shared" si="48"/>
        <v>0.70761595302833935</v>
      </c>
      <c r="AT49" s="132">
        <f t="shared" si="48"/>
        <v>0.70230297912651651</v>
      </c>
      <c r="AU49" s="132">
        <f t="shared" si="32"/>
        <v>0.63871606161159122</v>
      </c>
      <c r="AW49">
        <v>-3000</v>
      </c>
      <c r="AX49">
        <f t="shared" si="39"/>
        <v>-8.4007201461810954E-3</v>
      </c>
      <c r="AY49">
        <f t="shared" si="40"/>
        <v>0.34958234654874748</v>
      </c>
      <c r="AZ49">
        <f t="shared" si="41"/>
        <v>-0.35798306669492858</v>
      </c>
      <c r="BA49">
        <f t="shared" si="42"/>
        <v>0.93349519748737531</v>
      </c>
      <c r="BB49">
        <f t="shared" si="43"/>
        <v>-0.99547099305599884</v>
      </c>
      <c r="BC49">
        <f t="shared" si="44"/>
        <v>2.244035951924614</v>
      </c>
      <c r="BD49">
        <f t="shared" si="45"/>
        <v>2.0766308255415677</v>
      </c>
      <c r="BE49">
        <f t="shared" si="49"/>
        <v>2.1575790707512601</v>
      </c>
      <c r="BF49">
        <f t="shared" si="49"/>
        <v>2.1575790670196575</v>
      </c>
      <c r="BG49">
        <f t="shared" si="49"/>
        <v>2.157579130207214</v>
      </c>
      <c r="BH49">
        <f t="shared" si="49"/>
        <v>2.1575780602459491</v>
      </c>
      <c r="BI49">
        <f t="shared" si="49"/>
        <v>2.1575961777755701</v>
      </c>
      <c r="BJ49">
        <f t="shared" si="49"/>
        <v>2.1572893291275719</v>
      </c>
      <c r="BK49">
        <f t="shared" si="49"/>
        <v>2.1624673382905066</v>
      </c>
      <c r="BL49">
        <f t="shared" si="46"/>
        <v>2.0687605538959932</v>
      </c>
    </row>
    <row r="50" spans="1:64" ht="12.95" customHeight="1" x14ac:dyDescent="0.2">
      <c r="A50" t="s">
        <v>359</v>
      </c>
      <c r="B50" s="3" t="s">
        <v>94</v>
      </c>
      <c r="C50" s="10">
        <v>42461.661699999997</v>
      </c>
      <c r="D50" s="10"/>
      <c r="E50">
        <f t="shared" si="12"/>
        <v>-22320.450714522201</v>
      </c>
      <c r="F50">
        <f t="shared" si="36"/>
        <v>-22320.5</v>
      </c>
      <c r="G50">
        <f t="shared" si="13"/>
        <v>2.2166049995576032E-2</v>
      </c>
      <c r="J50">
        <f t="shared" si="47"/>
        <v>2.2166049995576032E-2</v>
      </c>
      <c r="P50">
        <f t="shared" si="15"/>
        <v>-1.1355731482230458E-3</v>
      </c>
      <c r="Q50" s="2">
        <f t="shared" si="16"/>
        <v>27443.161699999997</v>
      </c>
      <c r="R50">
        <f t="shared" si="17"/>
        <v>5.4296564113563283E-4</v>
      </c>
      <c r="S50" s="3">
        <v>1</v>
      </c>
      <c r="U50" s="37"/>
      <c r="Z50">
        <f t="shared" si="18"/>
        <v>-22320.5</v>
      </c>
      <c r="AA50" s="132">
        <f t="shared" si="19"/>
        <v>2.1740866419127647E-2</v>
      </c>
      <c r="AB50" s="132">
        <f t="shared" si="20"/>
        <v>-7.1038957177466111E-4</v>
      </c>
      <c r="AC50" s="132">
        <f t="shared" si="21"/>
        <v>2.3301623143799077E-2</v>
      </c>
      <c r="AD50" s="132">
        <f t="shared" si="22"/>
        <v>4.2518357644838467E-4</v>
      </c>
      <c r="AE50" s="132">
        <f t="shared" si="23"/>
        <v>1.8078107368143937E-7</v>
      </c>
      <c r="AF50">
        <f t="shared" si="24"/>
        <v>2.3301623143799077E-2</v>
      </c>
      <c r="AG50" s="143"/>
      <c r="AH50">
        <f t="shared" si="25"/>
        <v>2.2876439567350693E-2</v>
      </c>
      <c r="AI50">
        <f t="shared" si="26"/>
        <v>1.0757539420840228</v>
      </c>
      <c r="AJ50">
        <f t="shared" si="27"/>
        <v>-1.2510314925673649E-2</v>
      </c>
      <c r="AK50">
        <f t="shared" si="28"/>
        <v>7.5084465326266711E-2</v>
      </c>
      <c r="AL50">
        <f t="shared" si="29"/>
        <v>0.78095982190827118</v>
      </c>
      <c r="AM50">
        <f t="shared" si="30"/>
        <v>0.41161602554257021</v>
      </c>
      <c r="AN50" s="132">
        <f t="shared" si="48"/>
        <v>0.7084479684448648</v>
      </c>
      <c r="AO50" s="132">
        <f t="shared" si="48"/>
        <v>0.70844794986872617</v>
      </c>
      <c r="AP50" s="132">
        <f t="shared" si="48"/>
        <v>0.70844772051846705</v>
      </c>
      <c r="AQ50" s="132">
        <f t="shared" si="48"/>
        <v>0.70844488884964618</v>
      </c>
      <c r="AR50" s="132">
        <f t="shared" si="48"/>
        <v>0.7084099282678693</v>
      </c>
      <c r="AS50" s="132">
        <f t="shared" si="48"/>
        <v>0.70797838129675161</v>
      </c>
      <c r="AT50" s="132">
        <f t="shared" si="48"/>
        <v>0.70266449005527298</v>
      </c>
      <c r="AU50" s="132">
        <f t="shared" si="32"/>
        <v>0.63904906032907016</v>
      </c>
      <c r="AW50">
        <v>-2000</v>
      </c>
      <c r="AX50">
        <f t="shared" si="39"/>
        <v>-6.7323873819716273E-3</v>
      </c>
      <c r="AY50">
        <f t="shared" si="40"/>
        <v>0.35503372585267723</v>
      </c>
      <c r="AZ50">
        <f t="shared" si="41"/>
        <v>-0.36176611323464886</v>
      </c>
      <c r="BA50">
        <f t="shared" si="42"/>
        <v>0.92820151861453648</v>
      </c>
      <c r="BB50">
        <f t="shared" si="43"/>
        <v>-0.9995505011004896</v>
      </c>
      <c r="BC50">
        <f t="shared" si="44"/>
        <v>2.3092610921944332</v>
      </c>
      <c r="BD50">
        <f t="shared" si="45"/>
        <v>2.2625380431982047</v>
      </c>
      <c r="BE50">
        <f t="shared" si="49"/>
        <v>2.2272520207628324</v>
      </c>
      <c r="BF50">
        <f t="shared" si="49"/>
        <v>2.2272520142783998</v>
      </c>
      <c r="BG50">
        <f t="shared" si="49"/>
        <v>2.2272521138918737</v>
      </c>
      <c r="BH50">
        <f t="shared" si="49"/>
        <v>2.2272505836340728</v>
      </c>
      <c r="BI50">
        <f t="shared" si="49"/>
        <v>2.2272740910517967</v>
      </c>
      <c r="BJ50">
        <f t="shared" si="49"/>
        <v>2.2269128971240448</v>
      </c>
      <c r="BK50">
        <f t="shared" si="49"/>
        <v>2.2324441402816917</v>
      </c>
      <c r="BL50">
        <f t="shared" si="46"/>
        <v>2.1427602688913052</v>
      </c>
    </row>
    <row r="51" spans="1:64" ht="12.95" customHeight="1" x14ac:dyDescent="0.2">
      <c r="A51" t="s">
        <v>335</v>
      </c>
      <c r="B51" t="s">
        <v>94</v>
      </c>
      <c r="C51" s="10">
        <v>45377.820800000001</v>
      </c>
      <c r="D51" s="10" t="s">
        <v>294</v>
      </c>
      <c r="E51">
        <f t="shared" si="12"/>
        <v>-15836.467569290447</v>
      </c>
      <c r="F51">
        <f t="shared" si="36"/>
        <v>-15836.5</v>
      </c>
      <c r="G51">
        <f t="shared" si="13"/>
        <v>1.45856500021182E-2</v>
      </c>
      <c r="J51">
        <f>G51</f>
        <v>1.45856500021182E-2</v>
      </c>
      <c r="P51">
        <f t="shared" si="15"/>
        <v>0.16858985623512437</v>
      </c>
      <c r="Q51" s="2">
        <f t="shared" si="16"/>
        <v>30359.320800000001</v>
      </c>
      <c r="R51">
        <f t="shared" si="17"/>
        <v>2.3717295537458299E-2</v>
      </c>
      <c r="S51" s="3">
        <v>1</v>
      </c>
      <c r="U51" s="37"/>
      <c r="Z51">
        <f t="shared" si="18"/>
        <v>-15836.5</v>
      </c>
      <c r="AA51" s="132">
        <f t="shared" si="19"/>
        <v>1.0950932730395518E-2</v>
      </c>
      <c r="AB51" s="132">
        <f t="shared" si="20"/>
        <v>0.17222457350684706</v>
      </c>
      <c r="AC51" s="132">
        <f t="shared" si="21"/>
        <v>-0.15400420623300617</v>
      </c>
      <c r="AD51" s="132">
        <f t="shared" si="22"/>
        <v>3.6347172717226817E-3</v>
      </c>
      <c r="AE51" s="132">
        <f t="shared" si="23"/>
        <v>1.3211169645359175E-5</v>
      </c>
      <c r="AF51">
        <f t="shared" si="24"/>
        <v>-0.15400420623300617</v>
      </c>
      <c r="AG51" s="143"/>
      <c r="AH51">
        <f t="shared" si="25"/>
        <v>-0.15763892350472886</v>
      </c>
      <c r="AI51">
        <f t="shared" si="26"/>
        <v>1.0263463361658161</v>
      </c>
      <c r="AJ51">
        <f t="shared" si="27"/>
        <v>-0.52503062635016873</v>
      </c>
      <c r="AK51">
        <f t="shared" si="28"/>
        <v>0.1033547640181072</v>
      </c>
      <c r="AL51">
        <f t="shared" si="29"/>
        <v>1.3212002784664021</v>
      </c>
      <c r="AM51">
        <f t="shared" si="30"/>
        <v>0.77706698746584124</v>
      </c>
      <c r="AN51" s="132">
        <f t="shared" ref="AN51:AT60" si="50">$AU51+$AB$7*SIN(AO51)</f>
        <v>1.2189904106312506</v>
      </c>
      <c r="AO51" s="132">
        <f t="shared" si="50"/>
        <v>1.2189904103598943</v>
      </c>
      <c r="AP51" s="132">
        <f t="shared" si="50"/>
        <v>1.2189904029769205</v>
      </c>
      <c r="AQ51" s="132">
        <f t="shared" si="50"/>
        <v>1.218990202103408</v>
      </c>
      <c r="AR51" s="132">
        <f t="shared" si="50"/>
        <v>1.2189847368453508</v>
      </c>
      <c r="AS51" s="132">
        <f t="shared" si="50"/>
        <v>1.2188360722654621</v>
      </c>
      <c r="AT51" s="132">
        <f t="shared" si="50"/>
        <v>1.2148149572920246</v>
      </c>
      <c r="AU51" s="132">
        <f t="shared" si="32"/>
        <v>1.1188632123586724</v>
      </c>
      <c r="AW51">
        <v>-1000</v>
      </c>
      <c r="AX51">
        <f t="shared" si="39"/>
        <v>-4.5524050491210777E-3</v>
      </c>
      <c r="AY51">
        <f t="shared" si="40"/>
        <v>0.35923501265484209</v>
      </c>
      <c r="AZ51">
        <f t="shared" si="41"/>
        <v>-0.36378741770396317</v>
      </c>
      <c r="BA51">
        <f t="shared" si="42"/>
        <v>0.92326612845370315</v>
      </c>
      <c r="BB51">
        <f t="shared" si="43"/>
        <v>-0.99940404347779543</v>
      </c>
      <c r="BC51">
        <f t="shared" si="44"/>
        <v>2.373771315908435</v>
      </c>
      <c r="BD51">
        <f t="shared" si="45"/>
        <v>2.4755270728874241</v>
      </c>
      <c r="BE51">
        <f t="shared" si="49"/>
        <v>2.296542096119762</v>
      </c>
      <c r="BF51">
        <f t="shared" si="49"/>
        <v>2.2965420858348686</v>
      </c>
      <c r="BG51">
        <f t="shared" si="49"/>
        <v>2.2965422311232864</v>
      </c>
      <c r="BH51">
        <f t="shared" si="49"/>
        <v>2.2965401787201514</v>
      </c>
      <c r="BI51">
        <f t="shared" si="49"/>
        <v>2.2965691713594327</v>
      </c>
      <c r="BJ51">
        <f t="shared" si="49"/>
        <v>2.2961595279131739</v>
      </c>
      <c r="BK51">
        <f t="shared" si="49"/>
        <v>2.3019300612410611</v>
      </c>
      <c r="BL51">
        <f t="shared" si="46"/>
        <v>2.2167599838866172</v>
      </c>
    </row>
    <row r="52" spans="1:64" ht="12.95" customHeight="1" x14ac:dyDescent="0.2">
      <c r="A52" t="s">
        <v>176</v>
      </c>
      <c r="B52" t="s">
        <v>94</v>
      </c>
      <c r="C52" s="10">
        <v>45377.821000000004</v>
      </c>
      <c r="D52" s="10" t="s">
        <v>284</v>
      </c>
      <c r="E52">
        <f t="shared" si="12"/>
        <v>-15836.467124597069</v>
      </c>
      <c r="F52">
        <f t="shared" si="36"/>
        <v>-15836.5</v>
      </c>
      <c r="G52">
        <f t="shared" si="13"/>
        <v>1.4785650004341733E-2</v>
      </c>
      <c r="J52">
        <f>G52</f>
        <v>1.4785650004341733E-2</v>
      </c>
      <c r="P52">
        <f t="shared" si="15"/>
        <v>0.16858985623512437</v>
      </c>
      <c r="Q52" s="2">
        <f t="shared" si="16"/>
        <v>30359.321000000004</v>
      </c>
      <c r="R52">
        <f t="shared" si="17"/>
        <v>2.3655733854281116E-2</v>
      </c>
      <c r="S52" s="3">
        <v>1</v>
      </c>
      <c r="U52" s="37"/>
      <c r="Z52">
        <f t="shared" si="18"/>
        <v>-15836.5</v>
      </c>
      <c r="AA52" s="132">
        <f t="shared" si="19"/>
        <v>1.0950932730395518E-2</v>
      </c>
      <c r="AB52" s="132">
        <f t="shared" si="20"/>
        <v>0.17242457350907059</v>
      </c>
      <c r="AC52" s="132">
        <f t="shared" si="21"/>
        <v>-0.15380420623078264</v>
      </c>
      <c r="AD52" s="132">
        <f t="shared" si="22"/>
        <v>3.8347172739462143E-3</v>
      </c>
      <c r="AE52" s="132">
        <f t="shared" si="23"/>
        <v>1.4705056571101486E-5</v>
      </c>
      <c r="AF52">
        <f t="shared" si="24"/>
        <v>-0.15380420623078264</v>
      </c>
      <c r="AG52" s="143"/>
      <c r="AH52">
        <f t="shared" si="25"/>
        <v>-0.15763892350472886</v>
      </c>
      <c r="AI52">
        <f t="shared" si="26"/>
        <v>1.0263463361658161</v>
      </c>
      <c r="AJ52">
        <f t="shared" si="27"/>
        <v>-0.52503062635016873</v>
      </c>
      <c r="AK52">
        <f t="shared" si="28"/>
        <v>0.1033547640181072</v>
      </c>
      <c r="AL52">
        <f t="shared" si="29"/>
        <v>1.3212002784664021</v>
      </c>
      <c r="AM52">
        <f t="shared" si="30"/>
        <v>0.77706698746584124</v>
      </c>
      <c r="AN52" s="132">
        <f t="shared" si="50"/>
        <v>1.2189904106312506</v>
      </c>
      <c r="AO52" s="132">
        <f t="shared" si="50"/>
        <v>1.2189904103598943</v>
      </c>
      <c r="AP52" s="132">
        <f t="shared" si="50"/>
        <v>1.2189904029769205</v>
      </c>
      <c r="AQ52" s="132">
        <f t="shared" si="50"/>
        <v>1.218990202103408</v>
      </c>
      <c r="AR52" s="132">
        <f t="shared" si="50"/>
        <v>1.2189847368453508</v>
      </c>
      <c r="AS52" s="132">
        <f t="shared" si="50"/>
        <v>1.2188360722654621</v>
      </c>
      <c r="AT52" s="132">
        <f t="shared" si="50"/>
        <v>1.2148149572920246</v>
      </c>
      <c r="AU52" s="132">
        <f t="shared" si="32"/>
        <v>1.1188632123586724</v>
      </c>
      <c r="AW52">
        <v>0</v>
      </c>
      <c r="AX52">
        <f t="shared" si="39"/>
        <v>-1.8796799228169569E-3</v>
      </c>
      <c r="AY52">
        <f t="shared" si="40"/>
        <v>0.36218620695524195</v>
      </c>
      <c r="AZ52">
        <f t="shared" si="41"/>
        <v>-0.36406588687805891</v>
      </c>
      <c r="BA52">
        <f t="shared" si="42"/>
        <v>0.91869556433104549</v>
      </c>
      <c r="BB52">
        <f t="shared" si="43"/>
        <v>-0.99516506146700567</v>
      </c>
      <c r="BC52">
        <f t="shared" si="44"/>
        <v>2.4376207041917044</v>
      </c>
      <c r="BD52">
        <f t="shared" si="45"/>
        <v>2.7227129651427147</v>
      </c>
      <c r="BE52">
        <f t="shared" ref="BE52:BK61" si="51">$BL52+$AB$7*SIN(BF52)</f>
        <v>2.3654763690112675</v>
      </c>
      <c r="BF52">
        <f t="shared" si="51"/>
        <v>2.3654763539243544</v>
      </c>
      <c r="BG52">
        <f t="shared" si="51"/>
        <v>2.3654765521319283</v>
      </c>
      <c r="BH52">
        <f t="shared" si="51"/>
        <v>2.3654739481340843</v>
      </c>
      <c r="BI52">
        <f t="shared" si="51"/>
        <v>2.3655081582273318</v>
      </c>
      <c r="BJ52">
        <f t="shared" si="51"/>
        <v>2.365058630544898</v>
      </c>
      <c r="BK52">
        <f t="shared" si="51"/>
        <v>2.3709498072371566</v>
      </c>
      <c r="BL52">
        <f t="shared" si="46"/>
        <v>2.2907596988819288</v>
      </c>
    </row>
    <row r="53" spans="1:64" ht="12.95" customHeight="1" x14ac:dyDescent="0.2">
      <c r="A53" t="s">
        <v>180</v>
      </c>
      <c r="B53" t="s">
        <v>85</v>
      </c>
      <c r="C53" s="10">
        <v>45767.918799999999</v>
      </c>
      <c r="D53" s="10" t="s">
        <v>284</v>
      </c>
      <c r="E53">
        <f t="shared" ref="E53:E84" si="52">+(C53-C$7)/C$8</f>
        <v>-14969.097590406716</v>
      </c>
      <c r="F53">
        <f t="shared" si="36"/>
        <v>-14969</v>
      </c>
      <c r="P53">
        <f t="shared" ref="P53:P84" si="53">+D$11+D$12*F53+D$13*F53^2</f>
        <v>0.18731138269733394</v>
      </c>
      <c r="Q53" s="2">
        <f t="shared" ref="Q53:Q84" si="54">+C53-15018.5</f>
        <v>30749.418799999999</v>
      </c>
      <c r="S53" s="3"/>
      <c r="U53" s="37">
        <f>+C53-(C$7+F53*C$8)</f>
        <v>-4.3891100001928862E-2</v>
      </c>
      <c r="Z53">
        <f t="shared" ref="Z53:Z84" si="55">F53</f>
        <v>-14969</v>
      </c>
      <c r="AA53" s="132">
        <f t="shared" ref="AA53:AA84" si="56">AB$3+AB$4*Z53+AB$5*Z53^2+AH53</f>
        <v>8.2340215386703663E-3</v>
      </c>
      <c r="AB53" s="132">
        <f>IF(R53&lt;&gt;0,U53-AH53, -9999)</f>
        <v>-9999</v>
      </c>
      <c r="AC53" s="132">
        <f>+U53-P53</f>
        <v>-0.2312024826992628</v>
      </c>
      <c r="AD53" s="132">
        <f>IF(R53&lt;&gt;0,U53-AA53, -9999)</f>
        <v>-9999</v>
      </c>
      <c r="AE53" s="132">
        <f t="shared" ref="AE53:AE84" si="57">+(G53-AA53)^2*S53</f>
        <v>0</v>
      </c>
      <c r="AF53">
        <f>IF(R53&lt;&gt;0,U53-P53, -9999)</f>
        <v>-9999</v>
      </c>
      <c r="AG53" s="143"/>
      <c r="AH53">
        <f t="shared" ref="AH53:AH84" si="58">$AB$6*($AB$11/AI53*AJ53+$AB$12)</f>
        <v>-0.17907736115866357</v>
      </c>
      <c r="AI53">
        <f t="shared" ref="AI53:AI84" si="59">1+$AB$7*COS(AL53)</f>
        <v>1.0192295197916956</v>
      </c>
      <c r="AJ53">
        <f t="shared" ref="AJ53:AJ84" si="60">SIN(AL53+RADIANS($AB$9))</f>
        <v>-0.58190383662980238</v>
      </c>
      <c r="AK53">
        <f t="shared" ref="AK53:AK84" si="61">$AB$7*SIN(AL53)</f>
        <v>0.10491216441948761</v>
      </c>
      <c r="AL53">
        <f t="shared" ref="AL53:AL84" si="62">2*ATAN(AM53)</f>
        <v>1.3895169168010919</v>
      </c>
      <c r="AM53">
        <f t="shared" ref="AM53:AM84" si="63">SQRT((1+$AB$7)/(1-$AB$7))*TAN(AN53/2)</f>
        <v>0.83336753153167853</v>
      </c>
      <c r="AN53" s="132">
        <f t="shared" si="50"/>
        <v>1.285403606982813</v>
      </c>
      <c r="AO53" s="132">
        <f t="shared" si="50"/>
        <v>1.2854036068969348</v>
      </c>
      <c r="AP53" s="132">
        <f t="shared" si="50"/>
        <v>1.285403604037038</v>
      </c>
      <c r="AQ53" s="132">
        <f t="shared" si="50"/>
        <v>1.2854035087974038</v>
      </c>
      <c r="AR53" s="132">
        <f t="shared" si="50"/>
        <v>1.2854003371661962</v>
      </c>
      <c r="AS53" s="132">
        <f t="shared" si="50"/>
        <v>1.285294736379776</v>
      </c>
      <c r="AT53" s="132">
        <f t="shared" si="50"/>
        <v>1.2818001423922816</v>
      </c>
      <c r="AU53" s="132">
        <f t="shared" ref="AU53:AU84" si="64">RADIANS($AB$9)+$AB$18*(F53-AB$15)</f>
        <v>1.1830579651171054</v>
      </c>
      <c r="AW53">
        <v>1000</v>
      </c>
      <c r="AX53">
        <f t="shared" si="39"/>
        <v>1.2612845298217157E-3</v>
      </c>
      <c r="AY53">
        <f t="shared" si="40"/>
        <v>0.36388730875387693</v>
      </c>
      <c r="AZ53">
        <f t="shared" si="41"/>
        <v>-0.36262602422405521</v>
      </c>
      <c r="BA53">
        <f t="shared" si="42"/>
        <v>0.91449501353437057</v>
      </c>
      <c r="BB53">
        <f t="shared" si="43"/>
        <v>-0.98696823681169432</v>
      </c>
      <c r="BC53">
        <f t="shared" si="44"/>
        <v>2.5008633680704988</v>
      </c>
      <c r="BD53">
        <f t="shared" si="45"/>
        <v>3.0139169884289556</v>
      </c>
      <c r="BE53">
        <f t="shared" si="51"/>
        <v>2.4340823489536834</v>
      </c>
      <c r="BF53">
        <f t="shared" si="51"/>
        <v>2.4340823282967476</v>
      </c>
      <c r="BG53">
        <f t="shared" si="51"/>
        <v>2.434082583132938</v>
      </c>
      <c r="BH53">
        <f t="shared" si="51"/>
        <v>2.4340794393188703</v>
      </c>
      <c r="BI53">
        <f t="shared" si="51"/>
        <v>2.4341182227281584</v>
      </c>
      <c r="BJ53">
        <f t="shared" si="51"/>
        <v>2.4336396843220811</v>
      </c>
      <c r="BK53">
        <f t="shared" si="51"/>
        <v>2.4395306359282727</v>
      </c>
      <c r="BL53">
        <f t="shared" si="46"/>
        <v>2.3647594138772408</v>
      </c>
    </row>
    <row r="54" spans="1:64" ht="12.95" customHeight="1" x14ac:dyDescent="0.2">
      <c r="A54" t="s">
        <v>107</v>
      </c>
      <c r="B54" s="3" t="s">
        <v>85</v>
      </c>
      <c r="C54" s="10">
        <v>45768.418799999999</v>
      </c>
      <c r="D54" s="10"/>
      <c r="E54">
        <f t="shared" si="52"/>
        <v>-14967.985856971934</v>
      </c>
      <c r="F54">
        <f t="shared" si="36"/>
        <v>-14968</v>
      </c>
      <c r="G54">
        <f>+C54-(C$7+F54*C$8)</f>
        <v>6.3607999982195906E-3</v>
      </c>
      <c r="J54">
        <f>+G54</f>
        <v>6.3607999982195906E-3</v>
      </c>
      <c r="P54">
        <f t="shared" si="53"/>
        <v>0.18733242085499613</v>
      </c>
      <c r="Q54" s="2">
        <f t="shared" si="54"/>
        <v>30749.918799999999</v>
      </c>
      <c r="R54">
        <f>+(P54-G54)^2</f>
        <v>3.275072755552888E-2</v>
      </c>
      <c r="S54" s="3">
        <v>1</v>
      </c>
      <c r="U54" s="37"/>
      <c r="Z54">
        <f t="shared" si="55"/>
        <v>-14968</v>
      </c>
      <c r="AA54" s="132">
        <f t="shared" si="56"/>
        <v>8.2308691321299754E-3</v>
      </c>
      <c r="AB54" s="132">
        <f t="shared" ref="AB54:AB99" si="65">IF(R54&lt;&gt;0,G54-AH54, -9999)</f>
        <v>0.18546235172108574</v>
      </c>
      <c r="AC54" s="132">
        <f t="shared" ref="AC54:AC99" si="66">+G54-P54</f>
        <v>-0.18097162085677654</v>
      </c>
      <c r="AD54" s="132">
        <f t="shared" ref="AD54:AD99" si="67">IF(R54&lt;&gt;0,G54-AA54, -9999)</f>
        <v>-1.8700691339103848E-3</v>
      </c>
      <c r="AE54" s="132">
        <f t="shared" si="57"/>
        <v>3.4971585656043365E-6</v>
      </c>
      <c r="AF54">
        <f t="shared" ref="AF54:AF99" si="68">IF(R54&lt;&gt;0,G54-P54, -9999)</f>
        <v>-0.18097162085677654</v>
      </c>
      <c r="AG54" s="143"/>
      <c r="AH54">
        <f t="shared" si="58"/>
        <v>-0.17910155172286615</v>
      </c>
      <c r="AI54">
        <f t="shared" si="59"/>
        <v>1.0192213152751464</v>
      </c>
      <c r="AJ54">
        <f t="shared" si="60"/>
        <v>-0.5819674341256712</v>
      </c>
      <c r="AK54">
        <f t="shared" si="61"/>
        <v>0.10491366790697117</v>
      </c>
      <c r="AL54">
        <f t="shared" si="62"/>
        <v>1.3895951199132055</v>
      </c>
      <c r="AM54">
        <f t="shared" si="63"/>
        <v>0.83343379133399864</v>
      </c>
      <c r="AN54" s="132">
        <f t="shared" si="50"/>
        <v>1.2854798972773058</v>
      </c>
      <c r="AO54" s="132">
        <f t="shared" si="50"/>
        <v>1.2854798971915551</v>
      </c>
      <c r="AP54" s="132">
        <f t="shared" si="50"/>
        <v>1.2854798943351571</v>
      </c>
      <c r="AQ54" s="132">
        <f t="shared" si="50"/>
        <v>1.2854797991872937</v>
      </c>
      <c r="AR54" s="132">
        <f t="shared" si="50"/>
        <v>1.2854766297880786</v>
      </c>
      <c r="AS54" s="132">
        <f t="shared" si="50"/>
        <v>1.2853710758668189</v>
      </c>
      <c r="AT54" s="132">
        <f t="shared" si="50"/>
        <v>1.2818771260712944</v>
      </c>
      <c r="AU54" s="132">
        <f t="shared" si="64"/>
        <v>1.1831319648321006</v>
      </c>
      <c r="AW54">
        <v>2000</v>
      </c>
      <c r="AX54">
        <f t="shared" si="39"/>
        <v>4.8408104801103136E-3</v>
      </c>
      <c r="AY54">
        <f t="shared" si="40"/>
        <v>0.3643383180507469</v>
      </c>
      <c r="AZ54">
        <f t="shared" si="41"/>
        <v>-0.35949750757063659</v>
      </c>
      <c r="BA54">
        <f t="shared" si="42"/>
        <v>0.9106685340983891</v>
      </c>
      <c r="BB54">
        <f t="shared" si="43"/>
        <v>-0.97494830420943601</v>
      </c>
      <c r="BC54">
        <f t="shared" si="44"/>
        <v>2.5635533233386485</v>
      </c>
      <c r="BD54">
        <f t="shared" si="45"/>
        <v>3.3630914848433648</v>
      </c>
      <c r="BE54">
        <f t="shared" si="51"/>
        <v>2.5023878901552501</v>
      </c>
      <c r="BF54">
        <f t="shared" si="51"/>
        <v>2.5023878635891852</v>
      </c>
      <c r="BG54">
        <f t="shared" si="51"/>
        <v>2.5023881739328067</v>
      </c>
      <c r="BH54">
        <f t="shared" si="51"/>
        <v>2.5023845485075831</v>
      </c>
      <c r="BI54">
        <f t="shared" si="51"/>
        <v>2.5024269000108332</v>
      </c>
      <c r="BJ54">
        <f t="shared" si="51"/>
        <v>2.5019320748669087</v>
      </c>
      <c r="BK54">
        <f t="shared" si="51"/>
        <v>2.5077022073687649</v>
      </c>
      <c r="BL54">
        <f t="shared" si="46"/>
        <v>2.4387591288725528</v>
      </c>
    </row>
    <row r="55" spans="1:64" ht="12.95" customHeight="1" x14ac:dyDescent="0.2">
      <c r="A55" t="s">
        <v>180</v>
      </c>
      <c r="B55" t="s">
        <v>94</v>
      </c>
      <c r="C55" s="10">
        <v>45788.836300000003</v>
      </c>
      <c r="D55" s="10" t="s">
        <v>284</v>
      </c>
      <c r="E55">
        <f t="shared" si="52"/>
        <v>-14922.588222162574</v>
      </c>
      <c r="F55">
        <f t="shared" si="36"/>
        <v>-14922.5</v>
      </c>
      <c r="P55">
        <f t="shared" si="53"/>
        <v>0.18828833458702027</v>
      </c>
      <c r="Q55" s="2">
        <f t="shared" si="54"/>
        <v>30770.336300000003</v>
      </c>
      <c r="S55" s="3"/>
      <c r="U55" s="37">
        <f>+C55-(C$7+F55*C$8)</f>
        <v>-3.9677749999100342E-2</v>
      </c>
      <c r="Z55">
        <f t="shared" si="55"/>
        <v>-14922.5</v>
      </c>
      <c r="AA55" s="132">
        <f t="shared" si="56"/>
        <v>8.0874227216730654E-3</v>
      </c>
      <c r="AB55" s="132">
        <f t="shared" si="65"/>
        <v>-9999</v>
      </c>
      <c r="AC55" s="132">
        <f t="shared" si="66"/>
        <v>-0.18828833458702027</v>
      </c>
      <c r="AD55" s="132">
        <f t="shared" si="67"/>
        <v>-9999</v>
      </c>
      <c r="AE55" s="132">
        <f t="shared" si="57"/>
        <v>0</v>
      </c>
      <c r="AF55">
        <f t="shared" si="68"/>
        <v>-9999</v>
      </c>
      <c r="AG55" s="143"/>
      <c r="AH55">
        <f t="shared" si="58"/>
        <v>-0.1802009118653472</v>
      </c>
      <c r="AI55">
        <f t="shared" si="59"/>
        <v>1.0188480260073447</v>
      </c>
      <c r="AJ55">
        <f t="shared" si="60"/>
        <v>-0.58485626876101859</v>
      </c>
      <c r="AK55">
        <f t="shared" si="61"/>
        <v>0.10498137258688929</v>
      </c>
      <c r="AL55">
        <f t="shared" si="62"/>
        <v>1.3931520298179296</v>
      </c>
      <c r="AM55">
        <f t="shared" si="63"/>
        <v>0.83645205916493492</v>
      </c>
      <c r="AN55" s="132">
        <f t="shared" si="50"/>
        <v>1.2889504560347151</v>
      </c>
      <c r="AO55" s="132">
        <f t="shared" si="50"/>
        <v>1.2889504559545992</v>
      </c>
      <c r="AP55" s="132">
        <f t="shared" si="50"/>
        <v>1.28895045325393</v>
      </c>
      <c r="AQ55" s="132">
        <f t="shared" si="50"/>
        <v>1.2889503622157474</v>
      </c>
      <c r="AR55" s="132">
        <f t="shared" si="50"/>
        <v>1.2889472933817783</v>
      </c>
      <c r="AS55" s="132">
        <f t="shared" si="50"/>
        <v>1.2888438641381454</v>
      </c>
      <c r="AT55" s="132">
        <f t="shared" si="50"/>
        <v>1.2853793111917711</v>
      </c>
      <c r="AU55" s="132">
        <f t="shared" si="64"/>
        <v>1.1864989518643874</v>
      </c>
      <c r="AW55">
        <v>3000</v>
      </c>
      <c r="AX55">
        <f t="shared" si="39"/>
        <v>8.8244216106022622E-3</v>
      </c>
      <c r="AY55">
        <f t="shared" si="40"/>
        <v>0.36353923484585199</v>
      </c>
      <c r="AZ55">
        <f t="shared" si="41"/>
        <v>-0.35471481323524973</v>
      </c>
      <c r="BA55">
        <f t="shared" si="42"/>
        <v>0.90721925072963894</v>
      </c>
      <c r="BB55">
        <f t="shared" si="43"/>
        <v>-0.95923914980994385</v>
      </c>
      <c r="BC55">
        <f t="shared" si="44"/>
        <v>2.6257444005806869</v>
      </c>
      <c r="BD55">
        <f t="shared" si="45"/>
        <v>3.7907507475716442</v>
      </c>
      <c r="BE55">
        <f t="shared" si="51"/>
        <v>2.5704211144743332</v>
      </c>
      <c r="BF55">
        <f t="shared" si="51"/>
        <v>2.5704210822557001</v>
      </c>
      <c r="BG55">
        <f t="shared" si="51"/>
        <v>2.5704214413192981</v>
      </c>
      <c r="BH55">
        <f t="shared" si="51"/>
        <v>2.5704174396964334</v>
      </c>
      <c r="BI55">
        <f t="shared" si="51"/>
        <v>2.5704620356309267</v>
      </c>
      <c r="BJ55">
        <f t="shared" si="51"/>
        <v>2.5699649656462293</v>
      </c>
      <c r="BK55">
        <f t="shared" si="51"/>
        <v>2.5754964216659473</v>
      </c>
      <c r="BL55">
        <f t="shared" si="46"/>
        <v>2.5127588438678647</v>
      </c>
    </row>
    <row r="56" spans="1:64" ht="12.95" customHeight="1" x14ac:dyDescent="0.2">
      <c r="A56" t="s">
        <v>107</v>
      </c>
      <c r="B56" s="3" t="s">
        <v>94</v>
      </c>
      <c r="C56" s="10">
        <v>45789.336300000003</v>
      </c>
      <c r="D56" s="10"/>
      <c r="E56">
        <f t="shared" si="52"/>
        <v>-14921.476488727792</v>
      </c>
      <c r="F56">
        <f t="shared" si="36"/>
        <v>-14921.5</v>
      </c>
      <c r="G56">
        <f t="shared" ref="G56:G91" si="69">+C56-(C$7+F56*C$8)</f>
        <v>1.057415000104811E-2</v>
      </c>
      <c r="J56">
        <f>+G56</f>
        <v>1.057415000104811E-2</v>
      </c>
      <c r="P56">
        <f t="shared" si="53"/>
        <v>0.18830931461538114</v>
      </c>
      <c r="Q56" s="2">
        <f t="shared" si="54"/>
        <v>30770.836300000003</v>
      </c>
      <c r="R56">
        <f t="shared" ref="R56:R99" si="70">+(P56-G56)^2</f>
        <v>3.1589788740484057E-2</v>
      </c>
      <c r="S56" s="3">
        <v>1</v>
      </c>
      <c r="U56" s="37"/>
      <c r="Z56">
        <f t="shared" si="55"/>
        <v>-14921.5</v>
      </c>
      <c r="AA56" s="132">
        <f t="shared" si="56"/>
        <v>8.0842698338079166E-3</v>
      </c>
      <c r="AB56" s="132">
        <f t="shared" si="65"/>
        <v>0.19079919478262133</v>
      </c>
      <c r="AC56" s="132">
        <f t="shared" si="66"/>
        <v>-0.17773516461433303</v>
      </c>
      <c r="AD56" s="132">
        <f t="shared" si="67"/>
        <v>2.4898801672401938E-3</v>
      </c>
      <c r="AE56" s="132">
        <f t="shared" si="57"/>
        <v>6.1995032472160554E-6</v>
      </c>
      <c r="AF56">
        <f t="shared" si="68"/>
        <v>-0.17773516461433303</v>
      </c>
      <c r="AG56" s="143"/>
      <c r="AH56">
        <f t="shared" si="58"/>
        <v>-0.18022504478157322</v>
      </c>
      <c r="AI56">
        <f t="shared" si="59"/>
        <v>1.0188398222244701</v>
      </c>
      <c r="AJ56">
        <f t="shared" si="60"/>
        <v>-0.58491965293168324</v>
      </c>
      <c r="AK56">
        <f t="shared" si="61"/>
        <v>0.10498284513743744</v>
      </c>
      <c r="AL56">
        <f t="shared" si="62"/>
        <v>1.3932301743985571</v>
      </c>
      <c r="AM56">
        <f t="shared" si="63"/>
        <v>0.83651847063365858</v>
      </c>
      <c r="AN56" s="132">
        <f t="shared" si="50"/>
        <v>1.2890267177739494</v>
      </c>
      <c r="AO56" s="132">
        <f t="shared" si="50"/>
        <v>1.2890267176939538</v>
      </c>
      <c r="AP56" s="132">
        <f t="shared" si="50"/>
        <v>1.2890267149966319</v>
      </c>
      <c r="AQ56" s="132">
        <f t="shared" si="50"/>
        <v>1.2890266240473325</v>
      </c>
      <c r="AR56" s="132">
        <f t="shared" si="50"/>
        <v>1.289023557401846</v>
      </c>
      <c r="AS56" s="132">
        <f t="shared" si="50"/>
        <v>1.2889201746844594</v>
      </c>
      <c r="AT56" s="132">
        <f t="shared" si="50"/>
        <v>1.2854562697098659</v>
      </c>
      <c r="AU56" s="132">
        <f t="shared" si="64"/>
        <v>1.1865729515793826</v>
      </c>
      <c r="AW56">
        <v>4000</v>
      </c>
      <c r="AX56">
        <f t="shared" si="39"/>
        <v>1.3173174092667883E-2</v>
      </c>
      <c r="AY56">
        <f t="shared" si="40"/>
        <v>0.36149005913919213</v>
      </c>
      <c r="AZ56">
        <f t="shared" si="41"/>
        <v>-0.34831688504652425</v>
      </c>
      <c r="BA56">
        <f t="shared" si="42"/>
        <v>0.90414952700311102</v>
      </c>
      <c r="BB56">
        <f t="shared" si="43"/>
        <v>-0.93997316143362242</v>
      </c>
      <c r="BC56">
        <f t="shared" si="44"/>
        <v>2.6874901854084015</v>
      </c>
      <c r="BD56">
        <f t="shared" si="45"/>
        <v>4.3283471515287664</v>
      </c>
      <c r="BE56">
        <f t="shared" si="51"/>
        <v>2.6382103481517558</v>
      </c>
      <c r="BF56">
        <f t="shared" si="51"/>
        <v>2.6382103112354374</v>
      </c>
      <c r="BG56">
        <f t="shared" si="51"/>
        <v>2.6382107063607441</v>
      </c>
      <c r="BH56">
        <f t="shared" si="51"/>
        <v>2.638206477223636</v>
      </c>
      <c r="BI56">
        <f t="shared" si="51"/>
        <v>2.6382517423541962</v>
      </c>
      <c r="BJ56">
        <f t="shared" si="51"/>
        <v>2.6377672038045787</v>
      </c>
      <c r="BK56">
        <f t="shared" si="51"/>
        <v>2.6429472443761508</v>
      </c>
      <c r="BL56">
        <f t="shared" si="46"/>
        <v>2.5867585588631763</v>
      </c>
    </row>
    <row r="57" spans="1:64" ht="12.95" customHeight="1" x14ac:dyDescent="0.2">
      <c r="A57" s="144" t="s">
        <v>96</v>
      </c>
      <c r="C57" s="10">
        <v>46448.663500000002</v>
      </c>
      <c r="D57" s="35">
        <v>4.0000000000000002E-4</v>
      </c>
      <c r="E57">
        <f t="shared" si="52"/>
        <v>-13455.484303324452</v>
      </c>
      <c r="F57">
        <f t="shared" si="36"/>
        <v>-13455.5</v>
      </c>
      <c r="G57">
        <f t="shared" si="69"/>
        <v>7.0595500073977746E-3</v>
      </c>
      <c r="K57">
        <f>+G57</f>
        <v>7.0595500073977746E-3</v>
      </c>
      <c r="P57">
        <f t="shared" si="53"/>
        <v>0.21772179797422742</v>
      </c>
      <c r="Q57" s="2">
        <f t="shared" si="54"/>
        <v>31430.163500000002</v>
      </c>
      <c r="R57">
        <f t="shared" si="70"/>
        <v>4.4378582718438017E-2</v>
      </c>
      <c r="S57" s="3">
        <v>1</v>
      </c>
      <c r="U57" s="37"/>
      <c r="Z57">
        <f t="shared" si="55"/>
        <v>-13455.5</v>
      </c>
      <c r="AA57" s="132">
        <f t="shared" si="56"/>
        <v>3.5114720599547511E-3</v>
      </c>
      <c r="AB57" s="132">
        <f t="shared" si="65"/>
        <v>0.22126987592167044</v>
      </c>
      <c r="AC57" s="132">
        <f t="shared" si="66"/>
        <v>-0.21066224796682964</v>
      </c>
      <c r="AD57" s="132">
        <f t="shared" si="67"/>
        <v>3.5480779474430235E-3</v>
      </c>
      <c r="AE57" s="132">
        <f t="shared" si="57"/>
        <v>1.2588857121131498E-5</v>
      </c>
      <c r="AF57">
        <f t="shared" si="68"/>
        <v>-0.21066224796682964</v>
      </c>
      <c r="AG57" s="143"/>
      <c r="AH57">
        <f t="shared" si="58"/>
        <v>-0.21421032591427266</v>
      </c>
      <c r="AI57">
        <f t="shared" si="59"/>
        <v>1.0068589555749117</v>
      </c>
      <c r="AJ57">
        <f t="shared" si="60"/>
        <v>-0.67280663830621734</v>
      </c>
      <c r="AK57">
        <f t="shared" si="61"/>
        <v>0.1064391441295081</v>
      </c>
      <c r="AL57">
        <f t="shared" si="62"/>
        <v>1.506445140966159</v>
      </c>
      <c r="AM57">
        <f t="shared" si="63"/>
        <v>0.93763395527933469</v>
      </c>
      <c r="AN57" s="132">
        <f t="shared" si="50"/>
        <v>1.4001675505301152</v>
      </c>
      <c r="AO57" s="132">
        <f t="shared" si="50"/>
        <v>1.4001675505253348</v>
      </c>
      <c r="AP57" s="132">
        <f t="shared" si="50"/>
        <v>1.4001675502613904</v>
      </c>
      <c r="AQ57" s="132">
        <f t="shared" si="50"/>
        <v>1.400167535687735</v>
      </c>
      <c r="AR57" s="132">
        <f t="shared" si="50"/>
        <v>1.4001667310074624</v>
      </c>
      <c r="AS57" s="132">
        <f t="shared" si="50"/>
        <v>1.4001223066437614</v>
      </c>
      <c r="AT57" s="132">
        <f t="shared" si="50"/>
        <v>1.3976872651152374</v>
      </c>
      <c r="AU57" s="132">
        <f t="shared" si="64"/>
        <v>1.29505653376251</v>
      </c>
      <c r="AW57">
        <v>5000</v>
      </c>
      <c r="AX57">
        <f t="shared" si="39"/>
        <v>1.7843944647255361E-2</v>
      </c>
      <c r="AY57">
        <f t="shared" si="40"/>
        <v>0.35819079093076733</v>
      </c>
      <c r="AZ57">
        <f t="shared" si="41"/>
        <v>-0.34034684628351197</v>
      </c>
      <c r="BA57">
        <f t="shared" si="42"/>
        <v>0.90146111515877103</v>
      </c>
      <c r="BB57">
        <f t="shared" si="43"/>
        <v>-0.91728079969215459</v>
      </c>
      <c r="BC57">
        <f t="shared" si="44"/>
        <v>2.7488439844369794</v>
      </c>
      <c r="BD57">
        <f t="shared" si="45"/>
        <v>5.026688139400302</v>
      </c>
      <c r="BE57">
        <f t="shared" si="51"/>
        <v>2.7057840705898006</v>
      </c>
      <c r="BF57">
        <f t="shared" si="51"/>
        <v>2.7057840306400727</v>
      </c>
      <c r="BG57">
        <f t="shared" si="51"/>
        <v>2.7057844438120635</v>
      </c>
      <c r="BH57">
        <f t="shared" si="51"/>
        <v>2.7057801706603799</v>
      </c>
      <c r="BI57">
        <f t="shared" si="51"/>
        <v>2.7058243644973254</v>
      </c>
      <c r="BJ57">
        <f t="shared" si="51"/>
        <v>2.7053672585465853</v>
      </c>
      <c r="BK57">
        <f t="shared" si="51"/>
        <v>2.7100905205956267</v>
      </c>
      <c r="BL57">
        <f t="shared" si="46"/>
        <v>2.6607582738584883</v>
      </c>
    </row>
    <row r="58" spans="1:64" ht="12.95" customHeight="1" x14ac:dyDescent="0.2">
      <c r="A58" s="144" t="s">
        <v>96</v>
      </c>
      <c r="C58" s="10">
        <v>46449.785799999998</v>
      </c>
      <c r="D58" s="35">
        <v>4.0000000000000002E-4</v>
      </c>
      <c r="E58">
        <f t="shared" si="52"/>
        <v>-13452.988906456749</v>
      </c>
      <c r="F58">
        <f t="shared" si="36"/>
        <v>-13453</v>
      </c>
      <c r="G58">
        <f t="shared" si="69"/>
        <v>4.98929999594111E-3</v>
      </c>
      <c r="K58">
        <f>+G58</f>
        <v>4.98929999594111E-3</v>
      </c>
      <c r="P58">
        <f t="shared" si="53"/>
        <v>0.21776966098695594</v>
      </c>
      <c r="Q58" s="2">
        <f t="shared" si="54"/>
        <v>31431.285799999998</v>
      </c>
      <c r="R58">
        <f t="shared" si="70"/>
        <v>4.5275482023466582E-2</v>
      </c>
      <c r="S58" s="3">
        <v>1</v>
      </c>
      <c r="U58" s="37"/>
      <c r="Z58">
        <f t="shared" si="55"/>
        <v>-13453</v>
      </c>
      <c r="AA58" s="132">
        <f t="shared" si="56"/>
        <v>3.5038521846646187E-3</v>
      </c>
      <c r="AB58" s="132">
        <f t="shared" si="65"/>
        <v>0.21925510879823243</v>
      </c>
      <c r="AC58" s="132">
        <f t="shared" si="66"/>
        <v>-0.21278036099101483</v>
      </c>
      <c r="AD58" s="132">
        <f t="shared" si="67"/>
        <v>1.4854478112764913E-3</v>
      </c>
      <c r="AE58" s="132">
        <f t="shared" si="57"/>
        <v>2.2065552000261186E-6</v>
      </c>
      <c r="AF58">
        <f t="shared" si="68"/>
        <v>-0.21278036099101483</v>
      </c>
      <c r="AG58" s="143"/>
      <c r="AH58">
        <f t="shared" si="58"/>
        <v>-0.21426580880229132</v>
      </c>
      <c r="AI58">
        <f t="shared" si="59"/>
        <v>1.0068386480913818</v>
      </c>
      <c r="AJ58">
        <f t="shared" si="60"/>
        <v>-0.67294777485764656</v>
      </c>
      <c r="AK58">
        <f t="shared" si="61"/>
        <v>0.10644045080176545</v>
      </c>
      <c r="AL58">
        <f t="shared" si="62"/>
        <v>1.5066359294113814</v>
      </c>
      <c r="AM58">
        <f t="shared" si="63"/>
        <v>0.93781323207785627</v>
      </c>
      <c r="AN58" s="132">
        <f t="shared" si="50"/>
        <v>1.4003559602535005</v>
      </c>
      <c r="AO58" s="132">
        <f t="shared" si="50"/>
        <v>1.4003559602487499</v>
      </c>
      <c r="AP58" s="132">
        <f t="shared" si="50"/>
        <v>1.4003559599861597</v>
      </c>
      <c r="AQ58" s="132">
        <f t="shared" si="50"/>
        <v>1.4003559454714134</v>
      </c>
      <c r="AR58" s="132">
        <f t="shared" si="50"/>
        <v>1.4003551431664678</v>
      </c>
      <c r="AS58" s="132">
        <f t="shared" si="50"/>
        <v>1.4003108014467849</v>
      </c>
      <c r="AT58" s="132">
        <f t="shared" si="50"/>
        <v>1.3978776348602935</v>
      </c>
      <c r="AU58" s="132">
        <f t="shared" si="64"/>
        <v>1.2952415330499982</v>
      </c>
      <c r="AW58">
        <v>6000</v>
      </c>
      <c r="AX58">
        <f t="shared" si="39"/>
        <v>2.2789677941098208E-2</v>
      </c>
      <c r="AY58">
        <f t="shared" si="40"/>
        <v>0.35364143022057759</v>
      </c>
      <c r="AZ58">
        <f t="shared" si="41"/>
        <v>-0.33085175227947938</v>
      </c>
      <c r="BA58">
        <f t="shared" si="42"/>
        <v>0.89915528490451113</v>
      </c>
      <c r="BB58">
        <f t="shared" si="43"/>
        <v>-0.8912903628597415</v>
      </c>
      <c r="BC58">
        <f t="shared" si="44"/>
        <v>2.8098588129810547</v>
      </c>
      <c r="BD58">
        <f t="shared" si="45"/>
        <v>5.9735390409037263</v>
      </c>
      <c r="BE58">
        <f t="shared" si="51"/>
        <v>2.7731708735523033</v>
      </c>
      <c r="BF58">
        <f t="shared" si="51"/>
        <v>2.7731708328488716</v>
      </c>
      <c r="BG58">
        <f t="shared" si="51"/>
        <v>2.7731712419174626</v>
      </c>
      <c r="BH58">
        <f t="shared" si="51"/>
        <v>2.7731671307842154</v>
      </c>
      <c r="BI58">
        <f t="shared" si="51"/>
        <v>2.7732084473154095</v>
      </c>
      <c r="BJ58">
        <f t="shared" si="51"/>
        <v>2.7727931897923073</v>
      </c>
      <c r="BK58">
        <f t="shared" si="51"/>
        <v>2.7769637787638666</v>
      </c>
      <c r="BL58">
        <f t="shared" si="46"/>
        <v>2.7347579888538003</v>
      </c>
    </row>
    <row r="59" spans="1:64" ht="12.95" customHeight="1" x14ac:dyDescent="0.2">
      <c r="A59" s="144" t="s">
        <v>96</v>
      </c>
      <c r="C59" s="10">
        <v>46450.685799999999</v>
      </c>
      <c r="D59" s="35">
        <v>4.0000000000000002E-4</v>
      </c>
      <c r="E59">
        <f t="shared" si="52"/>
        <v>-13450.987786274138</v>
      </c>
      <c r="F59">
        <f t="shared" si="36"/>
        <v>-13451</v>
      </c>
      <c r="G59">
        <f t="shared" si="69"/>
        <v>5.4930999976932071E-3</v>
      </c>
      <c r="K59">
        <f>+G59</f>
        <v>5.4930999976932071E-3</v>
      </c>
      <c r="P59">
        <f t="shared" si="53"/>
        <v>0.21780794577172247</v>
      </c>
      <c r="Q59" s="2">
        <f t="shared" si="54"/>
        <v>31432.185799999999</v>
      </c>
      <c r="R59">
        <f t="shared" si="70"/>
        <v>4.5077593736049831E-2</v>
      </c>
      <c r="S59" s="3">
        <v>1</v>
      </c>
      <c r="U59" s="37"/>
      <c r="Z59">
        <f t="shared" si="55"/>
        <v>-13451</v>
      </c>
      <c r="AA59" s="132">
        <f t="shared" si="56"/>
        <v>3.4977569408471409E-3</v>
      </c>
      <c r="AB59" s="132">
        <f t="shared" si="65"/>
        <v>0.21980328882856853</v>
      </c>
      <c r="AC59" s="132">
        <f t="shared" si="66"/>
        <v>-0.21231484577402926</v>
      </c>
      <c r="AD59" s="132">
        <f t="shared" si="67"/>
        <v>1.9953430568460662E-3</v>
      </c>
      <c r="AE59" s="132">
        <f t="shared" si="57"/>
        <v>3.9813939145038036E-6</v>
      </c>
      <c r="AF59">
        <f t="shared" si="68"/>
        <v>-0.21231484577402926</v>
      </c>
      <c r="AG59" s="143"/>
      <c r="AH59">
        <f t="shared" si="58"/>
        <v>-0.21431018883087533</v>
      </c>
      <c r="AI59">
        <f t="shared" si="59"/>
        <v>1.0068224025150989</v>
      </c>
      <c r="AJ59">
        <f t="shared" si="60"/>
        <v>-0.67306066236416917</v>
      </c>
      <c r="AK59">
        <f t="shared" si="61"/>
        <v>0.10644149331216085</v>
      </c>
      <c r="AL59">
        <f t="shared" si="62"/>
        <v>1.5067885546264417</v>
      </c>
      <c r="AM59">
        <f t="shared" si="63"/>
        <v>0.9379566714055515</v>
      </c>
      <c r="AN59" s="132">
        <f t="shared" si="50"/>
        <v>1.4005066852961692</v>
      </c>
      <c r="AO59" s="132">
        <f t="shared" si="50"/>
        <v>1.4005066852914421</v>
      </c>
      <c r="AP59" s="132">
        <f t="shared" si="50"/>
        <v>1.4005066850299315</v>
      </c>
      <c r="AQ59" s="132">
        <f t="shared" si="50"/>
        <v>1.4005066705621863</v>
      </c>
      <c r="AR59" s="132">
        <f t="shared" si="50"/>
        <v>1.4005058701542745</v>
      </c>
      <c r="AS59" s="132">
        <f t="shared" si="50"/>
        <v>1.4004615945012362</v>
      </c>
      <c r="AT59" s="132">
        <f t="shared" si="50"/>
        <v>1.3980299281272077</v>
      </c>
      <c r="AU59" s="132">
        <f t="shared" si="64"/>
        <v>1.2953895324799887</v>
      </c>
      <c r="AW59">
        <v>7000</v>
      </c>
      <c r="AX59">
        <f t="shared" si="39"/>
        <v>2.7959595736321619E-2</v>
      </c>
      <c r="AY59">
        <f t="shared" si="40"/>
        <v>0.3478419770086229</v>
      </c>
      <c r="AZ59">
        <f t="shared" si="41"/>
        <v>-0.31988238127230129</v>
      </c>
      <c r="BA59">
        <f t="shared" si="42"/>
        <v>0.89723293262098136</v>
      </c>
      <c r="BB59">
        <f t="shared" si="43"/>
        <v>-0.86212792202135646</v>
      </c>
      <c r="BC59">
        <f t="shared" si="44"/>
        <v>2.8705874008750287</v>
      </c>
      <c r="BD59">
        <f t="shared" si="45"/>
        <v>7.3347078307261198</v>
      </c>
      <c r="BE59">
        <f t="shared" si="51"/>
        <v>2.8403994292647812</v>
      </c>
      <c r="BF59">
        <f t="shared" si="51"/>
        <v>2.8403993905077289</v>
      </c>
      <c r="BG59">
        <f t="shared" si="51"/>
        <v>2.8403997710069491</v>
      </c>
      <c r="BH59">
        <f t="shared" si="51"/>
        <v>2.840396035435623</v>
      </c>
      <c r="BI59">
        <f t="shared" si="51"/>
        <v>2.8404327094181192</v>
      </c>
      <c r="BJ59">
        <f t="shared" si="51"/>
        <v>2.8400726443952995</v>
      </c>
      <c r="BK59">
        <f t="shared" si="51"/>
        <v>2.8436060252532123</v>
      </c>
      <c r="BL59">
        <f t="shared" si="46"/>
        <v>2.8087577038491123</v>
      </c>
    </row>
    <row r="60" spans="1:64" ht="12.95" customHeight="1" x14ac:dyDescent="0.2">
      <c r="A60" s="144" t="s">
        <v>96</v>
      </c>
      <c r="C60" s="10">
        <v>46480.592600000004</v>
      </c>
      <c r="D60" s="35">
        <v>4.0000000000000002E-4</v>
      </c>
      <c r="E60">
        <f t="shared" si="52"/>
        <v>-13384.491007299408</v>
      </c>
      <c r="F60">
        <f t="shared" si="36"/>
        <v>-13384.5</v>
      </c>
      <c r="G60">
        <f t="shared" si="69"/>
        <v>4.0444500045850873E-3</v>
      </c>
      <c r="K60">
        <f>+G60</f>
        <v>4.0444500045850873E-3</v>
      </c>
      <c r="P60">
        <f t="shared" si="53"/>
        <v>0.21907806762327486</v>
      </c>
      <c r="Q60" s="2">
        <f t="shared" si="54"/>
        <v>31462.092600000004</v>
      </c>
      <c r="R60">
        <f t="shared" si="70"/>
        <v>4.623945670618089E-2</v>
      </c>
      <c r="S60" s="3">
        <v>1</v>
      </c>
      <c r="U60" s="37"/>
      <c r="Z60">
        <f t="shared" si="55"/>
        <v>-13384.5</v>
      </c>
      <c r="AA60" s="132">
        <f t="shared" si="56"/>
        <v>3.2954274064499189E-3</v>
      </c>
      <c r="AB60" s="132">
        <f t="shared" si="65"/>
        <v>0.21982709022141003</v>
      </c>
      <c r="AC60" s="132">
        <f t="shared" si="66"/>
        <v>-0.21503361761868978</v>
      </c>
      <c r="AD60" s="132">
        <f t="shared" si="67"/>
        <v>7.4902259813516836E-4</v>
      </c>
      <c r="AE60" s="132">
        <f t="shared" si="57"/>
        <v>5.6103485251715788E-7</v>
      </c>
      <c r="AF60">
        <f t="shared" si="68"/>
        <v>-0.21503361761868978</v>
      </c>
      <c r="AG60" s="143"/>
      <c r="AH60">
        <f t="shared" si="58"/>
        <v>-0.21578264021682494</v>
      </c>
      <c r="AI60">
        <f t="shared" si="59"/>
        <v>1.0062824474072203</v>
      </c>
      <c r="AJ60">
        <f t="shared" si="60"/>
        <v>-0.67680316471981061</v>
      </c>
      <c r="AK60">
        <f t="shared" si="61"/>
        <v>0.10647472718526366</v>
      </c>
      <c r="AL60">
        <f t="shared" si="62"/>
        <v>1.5118605397395186</v>
      </c>
      <c r="AM60">
        <f t="shared" si="63"/>
        <v>0.94273511215233863</v>
      </c>
      <c r="AN60" s="132">
        <f t="shared" si="50"/>
        <v>1.405516908520192</v>
      </c>
      <c r="AO60" s="132">
        <f t="shared" si="50"/>
        <v>1.4055169085161985</v>
      </c>
      <c r="AP60" s="132">
        <f t="shared" si="50"/>
        <v>1.4055169082886365</v>
      </c>
      <c r="AQ60" s="132">
        <f t="shared" si="50"/>
        <v>1.4055168953210539</v>
      </c>
      <c r="AR60" s="132">
        <f t="shared" si="50"/>
        <v>1.4055161563675362</v>
      </c>
      <c r="AS60" s="132">
        <f t="shared" si="50"/>
        <v>1.4054740527457814</v>
      </c>
      <c r="AT60" s="132">
        <f t="shared" si="50"/>
        <v>1.4030923985297448</v>
      </c>
      <c r="AU60" s="132">
        <f t="shared" si="64"/>
        <v>1.3003105135271771</v>
      </c>
      <c r="AW60">
        <v>8000</v>
      </c>
      <c r="AX60">
        <f t="shared" si="39"/>
        <v>3.3299370298020881E-2</v>
      </c>
      <c r="AY60">
        <f t="shared" si="40"/>
        <v>0.34079243129490333</v>
      </c>
      <c r="AZ60">
        <f t="shared" si="41"/>
        <v>-0.30749306099688245</v>
      </c>
      <c r="BA60">
        <f t="shared" si="42"/>
        <v>0.89569467228616595</v>
      </c>
      <c r="BB60">
        <f t="shared" si="43"/>
        <v>-0.82991740658483337</v>
      </c>
      <c r="BC60">
        <f t="shared" si="44"/>
        <v>2.9310822132061949</v>
      </c>
      <c r="BD60">
        <f t="shared" si="45"/>
        <v>9.465605417903042</v>
      </c>
      <c r="BE60">
        <f t="shared" si="51"/>
        <v>2.9074984659950216</v>
      </c>
      <c r="BF60">
        <f t="shared" si="51"/>
        <v>2.9074984320302613</v>
      </c>
      <c r="BG60">
        <f t="shared" si="51"/>
        <v>2.9074987593990809</v>
      </c>
      <c r="BH60">
        <f t="shared" si="51"/>
        <v>2.9074956040587057</v>
      </c>
      <c r="BI60">
        <f t="shared" si="51"/>
        <v>2.9075260166695891</v>
      </c>
      <c r="BJ60">
        <f t="shared" si="51"/>
        <v>2.9072328768572913</v>
      </c>
      <c r="BK60">
        <f t="shared" si="51"/>
        <v>2.9100575308690564</v>
      </c>
      <c r="BL60">
        <f t="shared" si="46"/>
        <v>2.8827574188444238</v>
      </c>
    </row>
    <row r="61" spans="1:64" ht="12.95" customHeight="1" x14ac:dyDescent="0.2">
      <c r="A61" t="s">
        <v>186</v>
      </c>
      <c r="B61" t="s">
        <v>85</v>
      </c>
      <c r="C61" s="10">
        <v>46798.784399999997</v>
      </c>
      <c r="D61" s="10" t="s">
        <v>284</v>
      </c>
      <c r="E61">
        <f t="shared" si="52"/>
        <v>-12677.002081832034</v>
      </c>
      <c r="F61">
        <f t="shared" si="36"/>
        <v>-12677</v>
      </c>
      <c r="G61">
        <f t="shared" si="69"/>
        <v>-9.3629999901168048E-4</v>
      </c>
      <c r="J61">
        <f t="shared" ref="J61:J67" si="71">G61</f>
        <v>-9.3629999901168048E-4</v>
      </c>
      <c r="P61">
        <f t="shared" si="53"/>
        <v>0.23224873969697515</v>
      </c>
      <c r="Q61" s="2">
        <f t="shared" si="54"/>
        <v>31780.284399999997</v>
      </c>
      <c r="R61">
        <f t="shared" si="70"/>
        <v>5.4375262738018959E-2</v>
      </c>
      <c r="S61" s="3">
        <v>1</v>
      </c>
      <c r="U61" s="37"/>
      <c r="Z61">
        <f t="shared" si="55"/>
        <v>-12677</v>
      </c>
      <c r="AA61" s="132">
        <f t="shared" si="56"/>
        <v>1.1898734918291687E-3</v>
      </c>
      <c r="AB61" s="132">
        <f t="shared" si="65"/>
        <v>0.2301225662061343</v>
      </c>
      <c r="AC61" s="132">
        <f t="shared" si="66"/>
        <v>-0.23318503969598683</v>
      </c>
      <c r="AD61" s="132">
        <f t="shared" si="67"/>
        <v>-2.1261734908408492E-3</v>
      </c>
      <c r="AE61" s="132">
        <f t="shared" si="57"/>
        <v>4.5206137131543629E-6</v>
      </c>
      <c r="AF61">
        <f t="shared" si="68"/>
        <v>-0.23318503969598683</v>
      </c>
      <c r="AG61" s="143"/>
      <c r="AH61">
        <f t="shared" si="58"/>
        <v>-0.23105886620514599</v>
      </c>
      <c r="AI61">
        <f t="shared" si="59"/>
        <v>1.0005663245971361</v>
      </c>
      <c r="AJ61">
        <f t="shared" si="60"/>
        <v>-0.71528894669322884</v>
      </c>
      <c r="AK61">
        <f t="shared" si="61"/>
        <v>0.10665840778415685</v>
      </c>
      <c r="AL61">
        <f t="shared" si="62"/>
        <v>1.5654866724800658</v>
      </c>
      <c r="AM61">
        <f t="shared" si="63"/>
        <v>0.99470439216731532</v>
      </c>
      <c r="AN61" s="132">
        <f t="shared" ref="AN61:AT70" si="72">$AU61+$AB$7*SIN(AO61)</f>
        <v>1.4586552686075325</v>
      </c>
      <c r="AO61" s="132">
        <f t="shared" si="72"/>
        <v>1.4586552686070842</v>
      </c>
      <c r="AP61" s="132">
        <f t="shared" si="72"/>
        <v>1.4586552685695224</v>
      </c>
      <c r="AQ61" s="132">
        <f t="shared" si="72"/>
        <v>1.4586552654225708</v>
      </c>
      <c r="AR61" s="132">
        <f t="shared" si="72"/>
        <v>1.4586550017686113</v>
      </c>
      <c r="AS61" s="132">
        <f t="shared" si="72"/>
        <v>1.4586329148337938</v>
      </c>
      <c r="AT61" s="132">
        <f t="shared" si="72"/>
        <v>1.4567977685847981</v>
      </c>
      <c r="AU61" s="132">
        <f t="shared" si="64"/>
        <v>1.3526653118863601</v>
      </c>
      <c r="AW61">
        <v>9000</v>
      </c>
      <c r="AX61">
        <f t="shared" si="39"/>
        <v>3.8751264596599222E-2</v>
      </c>
      <c r="AY61">
        <f t="shared" si="40"/>
        <v>0.33249279307941876</v>
      </c>
      <c r="AZ61">
        <f t="shared" si="41"/>
        <v>-0.29374152848281954</v>
      </c>
      <c r="BA61">
        <f t="shared" si="42"/>
        <v>0.89454090931155017</v>
      </c>
      <c r="BB61">
        <f t="shared" si="43"/>
        <v>-0.79478082360291058</v>
      </c>
      <c r="BC61">
        <f t="shared" si="44"/>
        <v>2.9913954830873757</v>
      </c>
      <c r="BD61">
        <f t="shared" si="45"/>
        <v>13.290787795134646</v>
      </c>
      <c r="BE61">
        <f t="shared" si="51"/>
        <v>2.9744967497889179</v>
      </c>
      <c r="BF61">
        <f t="shared" si="51"/>
        <v>2.9744967232903563</v>
      </c>
      <c r="BG61">
        <f t="shared" si="51"/>
        <v>2.9744969752392629</v>
      </c>
      <c r="BH61">
        <f t="shared" si="51"/>
        <v>2.9744945797030851</v>
      </c>
      <c r="BI61">
        <f t="shared" si="51"/>
        <v>2.9745173564787186</v>
      </c>
      <c r="BJ61">
        <f t="shared" si="51"/>
        <v>2.974300791187575</v>
      </c>
      <c r="BK61">
        <f t="shared" si="51"/>
        <v>2.9763596104292285</v>
      </c>
      <c r="BL61">
        <f t="shared" si="46"/>
        <v>2.9567571338397358</v>
      </c>
    </row>
    <row r="62" spans="1:64" ht="12.95" customHeight="1" x14ac:dyDescent="0.2">
      <c r="A62" t="s">
        <v>338</v>
      </c>
      <c r="B62" t="s">
        <v>85</v>
      </c>
      <c r="C62" s="10">
        <v>46803.7307</v>
      </c>
      <c r="D62" s="10" t="s">
        <v>294</v>
      </c>
      <c r="E62">
        <f t="shared" si="52"/>
        <v>-12666.004147655096</v>
      </c>
      <c r="F62">
        <f t="shared" si="36"/>
        <v>-12666</v>
      </c>
      <c r="G62">
        <f t="shared" si="69"/>
        <v>-1.8654000014066696E-3</v>
      </c>
      <c r="J62">
        <f t="shared" si="71"/>
        <v>-1.8654000014066696E-3</v>
      </c>
      <c r="P62">
        <f t="shared" si="53"/>
        <v>0.23244857334401714</v>
      </c>
      <c r="Q62" s="2">
        <f t="shared" si="54"/>
        <v>31785.2307</v>
      </c>
      <c r="R62">
        <f t="shared" si="70"/>
        <v>5.4903038104919977E-2</v>
      </c>
      <c r="S62" s="3">
        <v>1</v>
      </c>
      <c r="U62" s="37"/>
      <c r="Z62">
        <f t="shared" si="55"/>
        <v>-12666</v>
      </c>
      <c r="AA62" s="132">
        <f t="shared" si="56"/>
        <v>1.1579082257813511E-3</v>
      </c>
      <c r="AB62" s="132">
        <f t="shared" si="65"/>
        <v>0.22942526511682912</v>
      </c>
      <c r="AC62" s="132">
        <f t="shared" si="66"/>
        <v>-0.23431397334542381</v>
      </c>
      <c r="AD62" s="132">
        <f t="shared" si="67"/>
        <v>-3.0233082271880207E-3</v>
      </c>
      <c r="AE62" s="132">
        <f t="shared" si="57"/>
        <v>9.1403926365827728E-6</v>
      </c>
      <c r="AF62">
        <f t="shared" si="68"/>
        <v>-0.23431397334542381</v>
      </c>
      <c r="AG62" s="143"/>
      <c r="AH62">
        <f t="shared" si="58"/>
        <v>-0.23129066511823579</v>
      </c>
      <c r="AI62">
        <f t="shared" si="59"/>
        <v>1.0004779096649001</v>
      </c>
      <c r="AJ62">
        <f t="shared" si="60"/>
        <v>-0.71586799672710533</v>
      </c>
      <c r="AK62">
        <f t="shared" si="61"/>
        <v>0.10665884059445334</v>
      </c>
      <c r="AL62">
        <f t="shared" si="62"/>
        <v>1.5663156249238555</v>
      </c>
      <c r="AM62">
        <f t="shared" si="63"/>
        <v>0.99552930657143446</v>
      </c>
      <c r="AN62" s="132">
        <f t="shared" si="72"/>
        <v>1.4594790622267155</v>
      </c>
      <c r="AO62" s="132">
        <f t="shared" si="72"/>
        <v>1.4594790622262854</v>
      </c>
      <c r="AP62" s="132">
        <f t="shared" si="72"/>
        <v>1.4594790621899829</v>
      </c>
      <c r="AQ62" s="132">
        <f t="shared" si="72"/>
        <v>1.4594790591261027</v>
      </c>
      <c r="AR62" s="132">
        <f t="shared" si="72"/>
        <v>1.4594788005402084</v>
      </c>
      <c r="AS62" s="132">
        <f t="shared" si="72"/>
        <v>1.4594569785186986</v>
      </c>
      <c r="AT62" s="132">
        <f t="shared" si="72"/>
        <v>1.457630519438015</v>
      </c>
      <c r="AU62" s="132">
        <f t="shared" si="64"/>
        <v>1.3534793087513086</v>
      </c>
      <c r="AW62">
        <v>10000</v>
      </c>
      <c r="AX62">
        <f t="shared" si="39"/>
        <v>4.4254241840172182E-2</v>
      </c>
      <c r="AY62">
        <f t="shared" si="40"/>
        <v>0.3229430623621693</v>
      </c>
      <c r="AZ62">
        <f t="shared" si="41"/>
        <v>-0.27868882052199712</v>
      </c>
      <c r="BA62">
        <f t="shared" si="42"/>
        <v>0.89377189832124826</v>
      </c>
      <c r="BB62">
        <f t="shared" si="43"/>
        <v>-0.7568385974579066</v>
      </c>
      <c r="BC62">
        <f t="shared" si="44"/>
        <v>3.0515792538842663</v>
      </c>
      <c r="BD62">
        <f t="shared" si="45"/>
        <v>22.203909885901631</v>
      </c>
      <c r="BE62">
        <f t="shared" ref="BE62:BK71" si="73">$BL62+$AB$7*SIN(BF62)</f>
        <v>3.0414230711203984</v>
      </c>
      <c r="BF62">
        <f t="shared" si="73"/>
        <v>3.0414230542739511</v>
      </c>
      <c r="BG62">
        <f t="shared" si="73"/>
        <v>3.0414232130151349</v>
      </c>
      <c r="BH62">
        <f t="shared" si="73"/>
        <v>3.0414217172241207</v>
      </c>
      <c r="BI62">
        <f t="shared" si="73"/>
        <v>3.0414358117979967</v>
      </c>
      <c r="BJ62">
        <f t="shared" si="73"/>
        <v>3.0413030003313639</v>
      </c>
      <c r="BK62">
        <f t="shared" si="73"/>
        <v>3.0425543966290092</v>
      </c>
      <c r="BL62">
        <f t="shared" si="46"/>
        <v>3.0307568488350478</v>
      </c>
    </row>
    <row r="63" spans="1:64" ht="12.95" customHeight="1" x14ac:dyDescent="0.2">
      <c r="A63" t="s">
        <v>186</v>
      </c>
      <c r="B63" t="s">
        <v>85</v>
      </c>
      <c r="C63" s="10">
        <v>46803.730799999998</v>
      </c>
      <c r="D63" s="10" t="s">
        <v>284</v>
      </c>
      <c r="E63">
        <f t="shared" si="52"/>
        <v>-12666.003925308414</v>
      </c>
      <c r="F63">
        <f t="shared" si="36"/>
        <v>-12666</v>
      </c>
      <c r="G63">
        <f t="shared" si="69"/>
        <v>-1.7654000039328821E-3</v>
      </c>
      <c r="J63">
        <f t="shared" si="71"/>
        <v>-1.7654000039328821E-3</v>
      </c>
      <c r="P63">
        <f t="shared" si="53"/>
        <v>0.23244857334401714</v>
      </c>
      <c r="Q63" s="2">
        <f t="shared" si="54"/>
        <v>31785.230799999998</v>
      </c>
      <c r="R63">
        <f t="shared" si="70"/>
        <v>5.4856185311434241E-2</v>
      </c>
      <c r="S63" s="3">
        <v>1</v>
      </c>
      <c r="U63" s="37"/>
      <c r="Z63">
        <f t="shared" si="55"/>
        <v>-12666</v>
      </c>
      <c r="AA63" s="132">
        <f t="shared" si="56"/>
        <v>1.1579082257813511E-3</v>
      </c>
      <c r="AB63" s="132">
        <f t="shared" si="65"/>
        <v>0.22952526511430291</v>
      </c>
      <c r="AC63" s="132">
        <f t="shared" si="66"/>
        <v>-0.23421397334795002</v>
      </c>
      <c r="AD63" s="132">
        <f t="shared" si="67"/>
        <v>-2.9233082297142332E-3</v>
      </c>
      <c r="AE63" s="132">
        <f t="shared" si="57"/>
        <v>8.5457310059149649E-6</v>
      </c>
      <c r="AF63">
        <f t="shared" si="68"/>
        <v>-0.23421397334795002</v>
      </c>
      <c r="AG63" s="143"/>
      <c r="AH63">
        <f t="shared" si="58"/>
        <v>-0.23129066511823579</v>
      </c>
      <c r="AI63">
        <f t="shared" si="59"/>
        <v>1.0004779096649001</v>
      </c>
      <c r="AJ63">
        <f t="shared" si="60"/>
        <v>-0.71586799672710533</v>
      </c>
      <c r="AK63">
        <f t="shared" si="61"/>
        <v>0.10665884059445334</v>
      </c>
      <c r="AL63">
        <f t="shared" si="62"/>
        <v>1.5663156249238555</v>
      </c>
      <c r="AM63">
        <f t="shared" si="63"/>
        <v>0.99552930657143446</v>
      </c>
      <c r="AN63" s="132">
        <f t="shared" si="72"/>
        <v>1.4594790622267155</v>
      </c>
      <c r="AO63" s="132">
        <f t="shared" si="72"/>
        <v>1.4594790622262854</v>
      </c>
      <c r="AP63" s="132">
        <f t="shared" si="72"/>
        <v>1.4594790621899829</v>
      </c>
      <c r="AQ63" s="132">
        <f t="shared" si="72"/>
        <v>1.4594790591261027</v>
      </c>
      <c r="AR63" s="132">
        <f t="shared" si="72"/>
        <v>1.4594788005402084</v>
      </c>
      <c r="AS63" s="132">
        <f t="shared" si="72"/>
        <v>1.4594569785186986</v>
      </c>
      <c r="AT63" s="132">
        <f t="shared" si="72"/>
        <v>1.457630519438015</v>
      </c>
      <c r="AU63" s="132">
        <f t="shared" si="64"/>
        <v>1.3534793087513086</v>
      </c>
      <c r="AW63">
        <v>11000</v>
      </c>
      <c r="AX63">
        <f t="shared" si="39"/>
        <v>4.9744046854571733E-2</v>
      </c>
      <c r="AY63">
        <f t="shared" si="40"/>
        <v>0.31214323914315489</v>
      </c>
      <c r="AZ63">
        <f t="shared" si="41"/>
        <v>-0.26239919228858316</v>
      </c>
      <c r="BA63">
        <f t="shared" si="42"/>
        <v>0.89338778572107591</v>
      </c>
      <c r="BB63">
        <f t="shared" si="43"/>
        <v>-0.71621001928613215</v>
      </c>
      <c r="BC63">
        <f t="shared" si="44"/>
        <v>3.1116854285496345</v>
      </c>
      <c r="BD63">
        <f t="shared" si="45"/>
        <v>66.868488179942432</v>
      </c>
      <c r="BE63">
        <f t="shared" si="73"/>
        <v>3.1083062352858488</v>
      </c>
      <c r="BF63">
        <f t="shared" si="73"/>
        <v>3.1083062295219221</v>
      </c>
      <c r="BG63">
        <f t="shared" si="73"/>
        <v>3.1083062835921069</v>
      </c>
      <c r="BH63">
        <f t="shared" si="73"/>
        <v>3.1083057763710475</v>
      </c>
      <c r="BI63">
        <f t="shared" si="73"/>
        <v>3.1083105345050766</v>
      </c>
      <c r="BJ63">
        <f t="shared" si="73"/>
        <v>3.1082658994212964</v>
      </c>
      <c r="BK63">
        <f t="shared" si="73"/>
        <v>3.1086846094295342</v>
      </c>
      <c r="BL63">
        <f t="shared" si="46"/>
        <v>3.1047565638303594</v>
      </c>
    </row>
    <row r="64" spans="1:64" ht="12.95" customHeight="1" x14ac:dyDescent="0.2">
      <c r="A64" t="s">
        <v>186</v>
      </c>
      <c r="B64" t="s">
        <v>85</v>
      </c>
      <c r="C64" s="10">
        <v>47183.767</v>
      </c>
      <c r="D64" s="10" t="s">
        <v>284</v>
      </c>
      <c r="E64">
        <f t="shared" si="52"/>
        <v>-11821.006025372866</v>
      </c>
      <c r="F64">
        <f t="shared" ref="F64:F95" si="74">ROUND(2*E64,0)/2</f>
        <v>-11821</v>
      </c>
      <c r="G64">
        <f t="shared" si="69"/>
        <v>-2.7098999998997897E-3</v>
      </c>
      <c r="J64">
        <f t="shared" si="71"/>
        <v>-2.7098999998997897E-3</v>
      </c>
      <c r="P64">
        <f t="shared" si="53"/>
        <v>0.24734732232168766</v>
      </c>
      <c r="Q64" s="2">
        <f t="shared" si="54"/>
        <v>32165.267</v>
      </c>
      <c r="R64">
        <f t="shared" si="70"/>
        <v>6.2528614435187813E-2</v>
      </c>
      <c r="S64" s="3">
        <v>1</v>
      </c>
      <c r="U64" s="37"/>
      <c r="Z64">
        <f t="shared" si="55"/>
        <v>-11821</v>
      </c>
      <c r="AA64" s="132">
        <f t="shared" si="56"/>
        <v>-1.2112152051445002E-3</v>
      </c>
      <c r="AB64" s="132">
        <f t="shared" si="65"/>
        <v>0.24584863752693237</v>
      </c>
      <c r="AC64" s="132">
        <f t="shared" si="66"/>
        <v>-0.25005722232158745</v>
      </c>
      <c r="AD64" s="132">
        <f t="shared" si="67"/>
        <v>-1.4986847947552895E-3</v>
      </c>
      <c r="AE64" s="132">
        <f t="shared" si="57"/>
        <v>2.2460561140307043E-6</v>
      </c>
      <c r="AF64">
        <f t="shared" si="68"/>
        <v>-0.25005722232158745</v>
      </c>
      <c r="AG64" s="143"/>
      <c r="AH64">
        <f t="shared" si="58"/>
        <v>-0.24855853752683216</v>
      </c>
      <c r="AI64">
        <f t="shared" si="59"/>
        <v>0.9937359403514614</v>
      </c>
      <c r="AJ64">
        <f t="shared" si="60"/>
        <v>-0.75856645661528943</v>
      </c>
      <c r="AK64">
        <f t="shared" si="61"/>
        <v>0.10647581054549603</v>
      </c>
      <c r="AL64">
        <f t="shared" si="62"/>
        <v>1.629559418736827</v>
      </c>
      <c r="AM64">
        <f t="shared" si="63"/>
        <v>1.0605598619218475</v>
      </c>
      <c r="AN64" s="132">
        <f t="shared" si="72"/>
        <v>1.5225448401712198</v>
      </c>
      <c r="AO64" s="132">
        <f t="shared" si="72"/>
        <v>1.5225448401712156</v>
      </c>
      <c r="AP64" s="132">
        <f t="shared" si="72"/>
        <v>1.522544840170404</v>
      </c>
      <c r="AQ64" s="132">
        <f t="shared" si="72"/>
        <v>1.5225448400126222</v>
      </c>
      <c r="AR64" s="132">
        <f t="shared" si="72"/>
        <v>1.5225448093426739</v>
      </c>
      <c r="AS64" s="132">
        <f t="shared" si="72"/>
        <v>1.5225388480206961</v>
      </c>
      <c r="AT64" s="132">
        <f t="shared" si="72"/>
        <v>1.5213937907862751</v>
      </c>
      <c r="AU64" s="132">
        <f t="shared" si="64"/>
        <v>1.4160090679223472</v>
      </c>
      <c r="AW64">
        <v>12000</v>
      </c>
      <c r="AX64">
        <f t="shared" si="39"/>
        <v>5.5153261809033793E-2</v>
      </c>
      <c r="AY64">
        <f t="shared" si="40"/>
        <v>0.30009332342237549</v>
      </c>
      <c r="AZ64">
        <f t="shared" si="41"/>
        <v>-0.2449400616133417</v>
      </c>
      <c r="BA64">
        <f t="shared" si="42"/>
        <v>0.89338863770412524</v>
      </c>
      <c r="BB64">
        <f t="shared" si="43"/>
        <v>-0.67301379804640793</v>
      </c>
      <c r="BC64">
        <f t="shared" si="44"/>
        <v>-3.1114194832786168</v>
      </c>
      <c r="BD64">
        <f t="shared" si="45"/>
        <v>-66.279023396348009</v>
      </c>
      <c r="BE64">
        <f t="shared" si="73"/>
        <v>3.1751750554306311</v>
      </c>
      <c r="BF64">
        <f t="shared" si="73"/>
        <v>3.1751750612454344</v>
      </c>
      <c r="BG64">
        <f t="shared" si="73"/>
        <v>3.1751750066974429</v>
      </c>
      <c r="BH64">
        <f t="shared" si="73"/>
        <v>3.1751755184057751</v>
      </c>
      <c r="BI64">
        <f t="shared" si="73"/>
        <v>3.1751707181300666</v>
      </c>
      <c r="BJ64">
        <f t="shared" si="73"/>
        <v>3.1752157489826138</v>
      </c>
      <c r="BK64">
        <f t="shared" si="73"/>
        <v>3.1747933222318236</v>
      </c>
      <c r="BL64">
        <f t="shared" si="46"/>
        <v>3.1787562788256714</v>
      </c>
    </row>
    <row r="65" spans="1:64" ht="12.95" customHeight="1" x14ac:dyDescent="0.2">
      <c r="A65" t="s">
        <v>186</v>
      </c>
      <c r="B65" t="s">
        <v>94</v>
      </c>
      <c r="C65" s="10">
        <v>47209.6276</v>
      </c>
      <c r="D65" s="10" t="s">
        <v>284</v>
      </c>
      <c r="E65">
        <f t="shared" si="52"/>
        <v>-11763.505838045783</v>
      </c>
      <c r="F65">
        <f t="shared" si="74"/>
        <v>-11763.5</v>
      </c>
      <c r="G65">
        <f t="shared" si="69"/>
        <v>-2.6256499986629933E-3</v>
      </c>
      <c r="J65">
        <f t="shared" si="71"/>
        <v>-2.6256499986629933E-3</v>
      </c>
      <c r="P65">
        <f t="shared" si="53"/>
        <v>0.24832870652451136</v>
      </c>
      <c r="Q65" s="2">
        <f t="shared" si="54"/>
        <v>32191.1276</v>
      </c>
      <c r="R65">
        <f t="shared" si="70"/>
        <v>6.2978089057960485E-2</v>
      </c>
      <c r="S65" s="3">
        <v>1</v>
      </c>
      <c r="U65" s="37"/>
      <c r="Z65">
        <f t="shared" si="55"/>
        <v>-11763.5</v>
      </c>
      <c r="AA65" s="132">
        <f t="shared" si="56"/>
        <v>-1.3656083891176729E-3</v>
      </c>
      <c r="AB65" s="132">
        <f t="shared" si="65"/>
        <v>0.24706866491496604</v>
      </c>
      <c r="AC65" s="132">
        <f t="shared" si="66"/>
        <v>-0.25095435652317433</v>
      </c>
      <c r="AD65" s="132">
        <f t="shared" si="67"/>
        <v>-1.2600416095453204E-3</v>
      </c>
      <c r="AE65" s="132">
        <f t="shared" si="57"/>
        <v>1.5877048577855616E-6</v>
      </c>
      <c r="AF65">
        <f t="shared" si="68"/>
        <v>-0.25095435652317433</v>
      </c>
      <c r="AG65" s="143"/>
      <c r="AH65">
        <f t="shared" si="58"/>
        <v>-0.24969431491362903</v>
      </c>
      <c r="AI65">
        <f t="shared" si="59"/>
        <v>0.99328106795427706</v>
      </c>
      <c r="AJ65">
        <f t="shared" si="60"/>
        <v>-0.76134354667318871</v>
      </c>
      <c r="AK65">
        <f t="shared" si="61"/>
        <v>0.10644807479126041</v>
      </c>
      <c r="AL65">
        <f t="shared" si="62"/>
        <v>1.6338320413641907</v>
      </c>
      <c r="AM65">
        <f t="shared" si="63"/>
        <v>1.0651093836094541</v>
      </c>
      <c r="AN65" s="132">
        <f t="shared" si="72"/>
        <v>1.5268208476864069</v>
      </c>
      <c r="AO65" s="132">
        <f t="shared" si="72"/>
        <v>1.5268208476864045</v>
      </c>
      <c r="AP65" s="132">
        <f t="shared" si="72"/>
        <v>1.5268208476858671</v>
      </c>
      <c r="AQ65" s="132">
        <f t="shared" si="72"/>
        <v>1.5268208475712608</v>
      </c>
      <c r="AR65" s="132">
        <f t="shared" si="72"/>
        <v>1.5268208231292641</v>
      </c>
      <c r="AS65" s="132">
        <f t="shared" si="72"/>
        <v>1.5268156107152604</v>
      </c>
      <c r="AT65" s="132">
        <f t="shared" si="72"/>
        <v>1.525717788079618</v>
      </c>
      <c r="AU65" s="132">
        <f t="shared" si="64"/>
        <v>1.4202640515345775</v>
      </c>
      <c r="AW65">
        <v>13000</v>
      </c>
      <c r="AX65">
        <f t="shared" si="39"/>
        <v>6.0411338776994533E-2</v>
      </c>
      <c r="AY65">
        <f t="shared" si="40"/>
        <v>0.2867933151998312</v>
      </c>
      <c r="AZ65">
        <f t="shared" si="41"/>
        <v>-0.22638197642283667</v>
      </c>
      <c r="BA65">
        <f t="shared" si="42"/>
        <v>0.89377445412867185</v>
      </c>
      <c r="BB65">
        <f t="shared" si="43"/>
        <v>-0.62736870735959505</v>
      </c>
      <c r="BC65">
        <f t="shared" si="44"/>
        <v>-3.0513130793696965</v>
      </c>
      <c r="BD65">
        <f t="shared" si="45"/>
        <v>-22.138356682021097</v>
      </c>
      <c r="BE65">
        <f t="shared" si="73"/>
        <v>3.242058347137041</v>
      </c>
      <c r="BF65">
        <f t="shared" si="73"/>
        <v>3.2420583640300009</v>
      </c>
      <c r="BG65">
        <f t="shared" si="73"/>
        <v>3.242058204845796</v>
      </c>
      <c r="BH65">
        <f t="shared" si="73"/>
        <v>3.2420597048560307</v>
      </c>
      <c r="BI65">
        <f t="shared" si="73"/>
        <v>3.2420455701039499</v>
      </c>
      <c r="BJ65">
        <f t="shared" si="73"/>
        <v>3.2421787641389854</v>
      </c>
      <c r="BK65">
        <f t="shared" si="73"/>
        <v>3.2409237261162622</v>
      </c>
      <c r="BL65">
        <f t="shared" si="46"/>
        <v>3.2527559938209833</v>
      </c>
    </row>
    <row r="66" spans="1:64" ht="12.95" customHeight="1" x14ac:dyDescent="0.2">
      <c r="A66" t="s">
        <v>204</v>
      </c>
      <c r="B66" t="s">
        <v>94</v>
      </c>
      <c r="C66" s="10">
        <v>52279.201999999997</v>
      </c>
      <c r="D66" s="10" t="s">
        <v>284</v>
      </c>
      <c r="E66">
        <f t="shared" si="52"/>
        <v>-491.47511684874462</v>
      </c>
      <c r="F66">
        <f t="shared" si="74"/>
        <v>-491.5</v>
      </c>
      <c r="G66">
        <f t="shared" si="69"/>
        <v>1.1191149998921901E-2</v>
      </c>
      <c r="J66">
        <f t="shared" si="71"/>
        <v>1.1191149998921901E-2</v>
      </c>
      <c r="P66">
        <f t="shared" si="53"/>
        <v>0.36089191135972437</v>
      </c>
      <c r="Q66" s="2">
        <f t="shared" si="54"/>
        <v>37260.701999999997</v>
      </c>
      <c r="R66">
        <f t="shared" si="70"/>
        <v>0.12229062249632491</v>
      </c>
      <c r="S66" s="3">
        <v>1</v>
      </c>
      <c r="U66" s="37"/>
      <c r="Z66">
        <f t="shared" si="55"/>
        <v>-491.5</v>
      </c>
      <c r="AA66" s="132">
        <f t="shared" si="56"/>
        <v>-3.2534856074059593E-3</v>
      </c>
      <c r="AB66" s="132">
        <f t="shared" si="65"/>
        <v>0.37533654696605223</v>
      </c>
      <c r="AC66" s="132">
        <f t="shared" si="66"/>
        <v>-0.34970076136080247</v>
      </c>
      <c r="AD66" s="132">
        <f t="shared" si="67"/>
        <v>1.444463560632786E-2</v>
      </c>
      <c r="AE66" s="132">
        <f t="shared" si="57"/>
        <v>2.0864749779959463E-4</v>
      </c>
      <c r="AF66">
        <f t="shared" si="68"/>
        <v>-0.34970076136080247</v>
      </c>
      <c r="AG66" s="143"/>
      <c r="AH66">
        <f t="shared" si="58"/>
        <v>-0.36414539696713033</v>
      </c>
      <c r="AI66">
        <f t="shared" si="59"/>
        <v>0.92089605166112121</v>
      </c>
      <c r="AJ66">
        <f t="shared" si="60"/>
        <v>-0.9977514895901809</v>
      </c>
      <c r="AK66">
        <f t="shared" si="61"/>
        <v>7.1546502582591723E-2</v>
      </c>
      <c r="AL66">
        <f t="shared" si="62"/>
        <v>2.4063179093314702</v>
      </c>
      <c r="AM66">
        <f t="shared" si="63"/>
        <v>2.5964072724036589</v>
      </c>
      <c r="AN66" s="132">
        <f t="shared" si="72"/>
        <v>2.331637916828885</v>
      </c>
      <c r="AO66" s="132">
        <f t="shared" si="72"/>
        <v>2.3316379042173025</v>
      </c>
      <c r="AP66" s="132">
        <f t="shared" si="72"/>
        <v>2.3316380756976685</v>
      </c>
      <c r="AQ66" s="132">
        <f t="shared" si="72"/>
        <v>2.3316357440672597</v>
      </c>
      <c r="AR66" s="132">
        <f t="shared" si="72"/>
        <v>2.3316674469183591</v>
      </c>
      <c r="AS66" s="132">
        <f t="shared" si="72"/>
        <v>2.3312362972491334</v>
      </c>
      <c r="AT66" s="132">
        <f t="shared" si="72"/>
        <v>2.3370832024438379</v>
      </c>
      <c r="AU66" s="132">
        <f t="shared" si="64"/>
        <v>2.254388838961733</v>
      </c>
      <c r="AW66">
        <v>14000</v>
      </c>
      <c r="AX66">
        <f t="shared" ref="AX66:AX86" si="75">AB$3+AB$4*AW66+AB$5*AW66^2+AZ66</f>
        <v>6.5444611634321331E-2</v>
      </c>
      <c r="AY66">
        <f t="shared" ref="AY66:AY86" si="76">AB$3+AB$4*AW66+AB$5*AW66^2</f>
        <v>0.27224321447552202</v>
      </c>
      <c r="AZ66">
        <f t="shared" ref="AZ66:AZ86" si="77">$AB$6*($AB$11/BA66*BB66+$AB$12)</f>
        <v>-0.20679860284120069</v>
      </c>
      <c r="BA66">
        <f t="shared" ref="BA66:BA86" si="78">1+$AB$7*COS(BC66)</f>
        <v>0.8945451684874739</v>
      </c>
      <c r="BB66">
        <f t="shared" ref="BB66:BB86" si="79">SIN(BC66+RADIANS($AB$9))</f>
        <v>-0.57939432415872594</v>
      </c>
      <c r="BC66">
        <f t="shared" ref="BC66:BC86" si="80">2*ATAN(BD66)</f>
        <v>-2.9911288498290349</v>
      </c>
      <c r="BD66">
        <f t="shared" ref="BD66:BD86" si="81">SQRT((1+$AB$7)/(1-$AB$7))*TAN(BE66/2)</f>
        <v>-13.267146646394451</v>
      </c>
      <c r="BE66">
        <f t="shared" si="73"/>
        <v>3.3089849235283886</v>
      </c>
      <c r="BF66">
        <f t="shared" si="73"/>
        <v>3.3089849500652821</v>
      </c>
      <c r="BG66">
        <f t="shared" si="73"/>
        <v>3.3089846977392918</v>
      </c>
      <c r="BH66">
        <f t="shared" si="73"/>
        <v>3.3089870969808279</v>
      </c>
      <c r="BI66">
        <f t="shared" si="73"/>
        <v>3.3089642838333657</v>
      </c>
      <c r="BJ66">
        <f t="shared" si="73"/>
        <v>3.3091812058178585</v>
      </c>
      <c r="BK66">
        <f t="shared" si="73"/>
        <v>3.3071188934379787</v>
      </c>
      <c r="BL66">
        <f t="shared" ref="BL66:BL86" si="82">RADIANS($AB$9)+$AB$18*(AW66-AB$15)</f>
        <v>3.3267557088162949</v>
      </c>
    </row>
    <row r="67" spans="1:64" ht="12.95" customHeight="1" x14ac:dyDescent="0.2">
      <c r="A67" t="s">
        <v>204</v>
      </c>
      <c r="B67" t="s">
        <v>85</v>
      </c>
      <c r="C67" s="10">
        <v>52313.135699999999</v>
      </c>
      <c r="D67" s="10" t="s">
        <v>284</v>
      </c>
      <c r="E67">
        <f t="shared" si="52"/>
        <v>-416.02465913696903</v>
      </c>
      <c r="F67">
        <f t="shared" si="74"/>
        <v>-416</v>
      </c>
      <c r="G67">
        <f t="shared" si="69"/>
        <v>-1.1090400003013201E-2</v>
      </c>
      <c r="J67">
        <f t="shared" si="71"/>
        <v>-1.1090400003013201E-2</v>
      </c>
      <c r="O67">
        <f t="shared" ref="O67:O99" ca="1" si="83">+C$11+C$12*$F67</f>
        <v>4.2986289981572987E-3</v>
      </c>
      <c r="P67">
        <f t="shared" si="53"/>
        <v>0.36111036136265001</v>
      </c>
      <c r="Q67" s="2">
        <f t="shared" si="54"/>
        <v>37294.635699999999</v>
      </c>
      <c r="R67">
        <f t="shared" si="70"/>
        <v>0.13853340676117937</v>
      </c>
      <c r="S67" s="3">
        <v>1</v>
      </c>
      <c r="U67" s="37"/>
      <c r="Z67">
        <f t="shared" si="55"/>
        <v>-416</v>
      </c>
      <c r="AA67" s="132">
        <f t="shared" si="56"/>
        <v>-3.0499383363561394E-3</v>
      </c>
      <c r="AB67" s="132">
        <f t="shared" si="65"/>
        <v>0.35306989969599295</v>
      </c>
      <c r="AC67" s="132">
        <f t="shared" si="66"/>
        <v>-0.37220076136566321</v>
      </c>
      <c r="AD67" s="132">
        <f t="shared" si="67"/>
        <v>-8.0404616666570616E-3</v>
      </c>
      <c r="AE67" s="132">
        <f t="shared" si="57"/>
        <v>6.4649023812981654E-5</v>
      </c>
      <c r="AF67">
        <f t="shared" si="68"/>
        <v>-0.37220076136566321</v>
      </c>
      <c r="AG67" s="143"/>
      <c r="AH67">
        <f t="shared" si="58"/>
        <v>-0.36416029969900615</v>
      </c>
      <c r="AI67">
        <f t="shared" si="59"/>
        <v>0.92055224221766407</v>
      </c>
      <c r="AJ67">
        <f t="shared" si="60"/>
        <v>-0.99741697978964772</v>
      </c>
      <c r="AK67">
        <f t="shared" si="61"/>
        <v>7.1164530898194592E-2</v>
      </c>
      <c r="AL67">
        <f t="shared" si="62"/>
        <v>2.411136160169232</v>
      </c>
      <c r="AM67">
        <f t="shared" si="63"/>
        <v>2.6151745358960401</v>
      </c>
      <c r="AN67" s="132">
        <f t="shared" si="72"/>
        <v>2.336841175906085</v>
      </c>
      <c r="AO67" s="132">
        <f t="shared" si="72"/>
        <v>2.3368411629280073</v>
      </c>
      <c r="AP67" s="132">
        <f t="shared" si="72"/>
        <v>2.3368413384348088</v>
      </c>
      <c r="AQ67" s="132">
        <f t="shared" si="72"/>
        <v>2.3368389649960135</v>
      </c>
      <c r="AR67" s="132">
        <f t="shared" si="72"/>
        <v>2.3368710613287198</v>
      </c>
      <c r="AS67" s="132">
        <f t="shared" si="72"/>
        <v>2.3364369275721848</v>
      </c>
      <c r="AT67" s="132">
        <f t="shared" si="72"/>
        <v>2.3422925281238518</v>
      </c>
      <c r="AU67" s="132">
        <f t="shared" si="64"/>
        <v>2.2599758174438791</v>
      </c>
      <c r="AW67">
        <v>15000</v>
      </c>
      <c r="AX67">
        <f t="shared" si="75"/>
        <v>7.0176289841409029E-2</v>
      </c>
      <c r="AY67">
        <f t="shared" si="76"/>
        <v>0.25644302124944784</v>
      </c>
      <c r="AZ67">
        <f t="shared" si="77"/>
        <v>-0.18626673140803882</v>
      </c>
      <c r="BA67">
        <f t="shared" si="78"/>
        <v>0.8957006339679785</v>
      </c>
      <c r="BB67">
        <f t="shared" si="79"/>
        <v>-0.52921185678461002</v>
      </c>
      <c r="BC67">
        <f t="shared" si="80"/>
        <v>-2.9308148911990779</v>
      </c>
      <c r="BD67">
        <f t="shared" si="81"/>
        <v>-9.4535113414216223</v>
      </c>
      <c r="BE67">
        <f t="shared" si="73"/>
        <v>3.3759835898523609</v>
      </c>
      <c r="BF67">
        <f t="shared" si="73"/>
        <v>3.3759836238444714</v>
      </c>
      <c r="BG67">
        <f t="shared" si="73"/>
        <v>3.3759832961888399</v>
      </c>
      <c r="BH67">
        <f t="shared" si="73"/>
        <v>3.3759864545172884</v>
      </c>
      <c r="BI67">
        <f t="shared" si="73"/>
        <v>3.3759560109505387</v>
      </c>
      <c r="BJ67">
        <f t="shared" si="73"/>
        <v>3.3762494699385219</v>
      </c>
      <c r="BK67">
        <f t="shared" si="73"/>
        <v>3.3734215420720548</v>
      </c>
      <c r="BL67">
        <f t="shared" si="82"/>
        <v>3.4007554238116073</v>
      </c>
    </row>
    <row r="68" spans="1:64" ht="12.95" customHeight="1" x14ac:dyDescent="0.2">
      <c r="A68" s="33" t="s">
        <v>87</v>
      </c>
      <c r="B68" s="32" t="s">
        <v>85</v>
      </c>
      <c r="C68" s="33">
        <v>52500.241999999998</v>
      </c>
      <c r="D68" s="29"/>
      <c r="E68">
        <f t="shared" si="52"/>
        <v>0</v>
      </c>
      <c r="F68">
        <f t="shared" si="74"/>
        <v>0</v>
      </c>
      <c r="G68">
        <f t="shared" si="69"/>
        <v>0</v>
      </c>
      <c r="I68">
        <f>+G68</f>
        <v>0</v>
      </c>
      <c r="O68">
        <f t="shared" ca="1" si="83"/>
        <v>5.749179608886483E-3</v>
      </c>
      <c r="P68">
        <f t="shared" si="53"/>
        <v>0.36218620695524195</v>
      </c>
      <c r="Q68" s="2">
        <f t="shared" si="54"/>
        <v>37481.741999999998</v>
      </c>
      <c r="R68">
        <f t="shared" si="70"/>
        <v>0.13117884850862535</v>
      </c>
      <c r="S68" s="3">
        <v>1</v>
      </c>
      <c r="U68" s="37"/>
      <c r="Z68">
        <f t="shared" si="55"/>
        <v>0</v>
      </c>
      <c r="AA68" s="132">
        <f t="shared" si="56"/>
        <v>-1.8796799228169569E-3</v>
      </c>
      <c r="AB68" s="132">
        <f t="shared" si="65"/>
        <v>0.36406588687805891</v>
      </c>
      <c r="AC68" s="132">
        <f t="shared" si="66"/>
        <v>-0.36218620695524195</v>
      </c>
      <c r="AD68" s="132">
        <f t="shared" si="67"/>
        <v>1.8796799228169569E-3</v>
      </c>
      <c r="AE68" s="132">
        <f t="shared" si="57"/>
        <v>3.5331966122411612E-6</v>
      </c>
      <c r="AF68">
        <f t="shared" si="68"/>
        <v>-0.36218620695524195</v>
      </c>
      <c r="AG68" s="143"/>
      <c r="AH68">
        <f t="shared" si="58"/>
        <v>-0.36406588687805891</v>
      </c>
      <c r="AI68">
        <f t="shared" si="59"/>
        <v>0.91869556433104549</v>
      </c>
      <c r="AJ68">
        <f t="shared" si="60"/>
        <v>-0.99516506146700567</v>
      </c>
      <c r="AK68">
        <f t="shared" si="61"/>
        <v>6.9035682187935557E-2</v>
      </c>
      <c r="AL68">
        <f t="shared" si="62"/>
        <v>2.4376207041917044</v>
      </c>
      <c r="AM68">
        <f t="shared" si="63"/>
        <v>2.7227129651427147</v>
      </c>
      <c r="AN68" s="132">
        <f t="shared" si="72"/>
        <v>2.3654763690112675</v>
      </c>
      <c r="AO68" s="132">
        <f t="shared" si="72"/>
        <v>2.3654763539243544</v>
      </c>
      <c r="AP68" s="132">
        <f t="shared" si="72"/>
        <v>2.3654765521319283</v>
      </c>
      <c r="AQ68" s="132">
        <f t="shared" si="72"/>
        <v>2.3654739481340843</v>
      </c>
      <c r="AR68" s="132">
        <f t="shared" si="72"/>
        <v>2.3655081582273318</v>
      </c>
      <c r="AS68" s="132">
        <f t="shared" si="72"/>
        <v>2.365058630544898</v>
      </c>
      <c r="AT68" s="132">
        <f t="shared" si="72"/>
        <v>2.3709498072371566</v>
      </c>
      <c r="AU68" s="132">
        <f t="shared" si="64"/>
        <v>2.2907596988819288</v>
      </c>
      <c r="AW68">
        <v>16000</v>
      </c>
      <c r="AX68">
        <f t="shared" si="75"/>
        <v>7.4526436739711821E-2</v>
      </c>
      <c r="AY68">
        <f t="shared" si="76"/>
        <v>0.23939273552160872</v>
      </c>
      <c r="AZ68">
        <f t="shared" si="77"/>
        <v>-0.1648662987818969</v>
      </c>
      <c r="BA68">
        <f t="shared" si="78"/>
        <v>0.89724059538340462</v>
      </c>
      <c r="BB68">
        <f t="shared" si="79"/>
        <v>-0.47694506142624155</v>
      </c>
      <c r="BC68">
        <f t="shared" si="80"/>
        <v>-2.870319159378552</v>
      </c>
      <c r="BD68">
        <f t="shared" si="81"/>
        <v>-7.3273655130125199</v>
      </c>
      <c r="BE68">
        <f t="shared" si="73"/>
        <v>3.4430831364982728</v>
      </c>
      <c r="BF68">
        <f t="shared" si="73"/>
        <v>3.4430831752702162</v>
      </c>
      <c r="BG68">
        <f t="shared" si="73"/>
        <v>3.4430827945896278</v>
      </c>
      <c r="BH68">
        <f t="shared" si="73"/>
        <v>3.4430865322868565</v>
      </c>
      <c r="BI68">
        <f t="shared" si="73"/>
        <v>3.4430498340432067</v>
      </c>
      <c r="BJ68">
        <f t="shared" si="73"/>
        <v>3.4434101705818807</v>
      </c>
      <c r="BK68">
        <f t="shared" si="73"/>
        <v>3.4398738015989676</v>
      </c>
      <c r="BL68">
        <f t="shared" si="82"/>
        <v>3.4747551388069189</v>
      </c>
    </row>
    <row r="69" spans="1:64" ht="12.95" customHeight="1" x14ac:dyDescent="0.2">
      <c r="A69" t="s">
        <v>210</v>
      </c>
      <c r="B69" t="s">
        <v>85</v>
      </c>
      <c r="C69" s="10">
        <v>52656.3027</v>
      </c>
      <c r="D69" s="10" t="s">
        <v>284</v>
      </c>
      <c r="E69">
        <f t="shared" si="52"/>
        <v>346.99579609119377</v>
      </c>
      <c r="F69">
        <f t="shared" si="74"/>
        <v>347</v>
      </c>
      <c r="G69">
        <f t="shared" si="69"/>
        <v>-1.8906999976024963E-3</v>
      </c>
      <c r="J69">
        <f>G69</f>
        <v>-1.8906999976024963E-3</v>
      </c>
      <c r="O69">
        <f t="shared" ca="1" si="83"/>
        <v>6.9591340846629907E-3</v>
      </c>
      <c r="P69">
        <f t="shared" si="53"/>
        <v>0.36291811913440197</v>
      </c>
      <c r="Q69" s="2">
        <f t="shared" si="54"/>
        <v>37637.8027</v>
      </c>
      <c r="R69">
        <f t="shared" si="70"/>
        <v>0.13308547451648756</v>
      </c>
      <c r="S69" s="3">
        <v>1</v>
      </c>
      <c r="U69" s="37"/>
      <c r="Z69">
        <f t="shared" si="55"/>
        <v>347</v>
      </c>
      <c r="AA69" s="132">
        <f t="shared" si="56"/>
        <v>-8.4140983068975439E-4</v>
      </c>
      <c r="AB69" s="132">
        <f t="shared" si="65"/>
        <v>0.36186882896748923</v>
      </c>
      <c r="AC69" s="132">
        <f t="shared" si="66"/>
        <v>-0.36480881913200447</v>
      </c>
      <c r="AD69" s="132">
        <f t="shared" si="67"/>
        <v>-1.0492901669127419E-3</v>
      </c>
      <c r="AE69" s="132">
        <f t="shared" si="57"/>
        <v>1.1010098543797699E-6</v>
      </c>
      <c r="AF69">
        <f t="shared" si="68"/>
        <v>-0.36480881913200447</v>
      </c>
      <c r="AG69" s="143"/>
      <c r="AH69">
        <f t="shared" si="58"/>
        <v>-0.36375952896509173</v>
      </c>
      <c r="AI69">
        <f t="shared" si="59"/>
        <v>0.91719582422954582</v>
      </c>
      <c r="AJ69">
        <f t="shared" si="60"/>
        <v>-0.99276230620630224</v>
      </c>
      <c r="AK69">
        <f t="shared" si="61"/>
        <v>6.7229496127641356E-2</v>
      </c>
      <c r="AL69">
        <f t="shared" si="62"/>
        <v>2.4596318969038324</v>
      </c>
      <c r="AM69">
        <f t="shared" si="63"/>
        <v>2.8181690770424455</v>
      </c>
      <c r="AN69" s="132">
        <f t="shared" si="72"/>
        <v>2.389318427652146</v>
      </c>
      <c r="AO69" s="132">
        <f t="shared" si="72"/>
        <v>2.3893184107016174</v>
      </c>
      <c r="AP69" s="132">
        <f t="shared" si="72"/>
        <v>2.389318628361186</v>
      </c>
      <c r="AQ69" s="132">
        <f t="shared" si="72"/>
        <v>2.3893158334191376</v>
      </c>
      <c r="AR69" s="132">
        <f t="shared" si="72"/>
        <v>2.389351722400002</v>
      </c>
      <c r="AS69" s="132">
        <f t="shared" si="72"/>
        <v>2.3888907914823716</v>
      </c>
      <c r="AT69" s="132">
        <f t="shared" si="72"/>
        <v>2.3947956223075955</v>
      </c>
      <c r="AU69" s="132">
        <f t="shared" si="64"/>
        <v>2.316437599985302</v>
      </c>
      <c r="AW69">
        <v>17000</v>
      </c>
      <c r="AX69">
        <f t="shared" si="75"/>
        <v>7.8411935125889898E-2</v>
      </c>
      <c r="AY69">
        <f t="shared" si="76"/>
        <v>0.22109235729200469</v>
      </c>
      <c r="AZ69">
        <f t="shared" si="77"/>
        <v>-0.14268042216611479</v>
      </c>
      <c r="BA69">
        <f t="shared" si="78"/>
        <v>0.89916464653792427</v>
      </c>
      <c r="BB69">
        <f t="shared" si="79"/>
        <v>-0.42272124671607614</v>
      </c>
      <c r="BC69">
        <f t="shared" si="80"/>
        <v>-2.8095894203148366</v>
      </c>
      <c r="BD69">
        <f t="shared" si="81"/>
        <v>-5.9686019250383433</v>
      </c>
      <c r="BE69">
        <f t="shared" si="73"/>
        <v>3.5103123293774026</v>
      </c>
      <c r="BF69">
        <f t="shared" si="73"/>
        <v>3.5103123700832288</v>
      </c>
      <c r="BG69">
        <f t="shared" si="73"/>
        <v>3.5103119609435027</v>
      </c>
      <c r="BH69">
        <f t="shared" si="73"/>
        <v>3.5103160732647689</v>
      </c>
      <c r="BI69">
        <f t="shared" si="73"/>
        <v>3.5102747400391969</v>
      </c>
      <c r="BJ69">
        <f t="shared" si="73"/>
        <v>3.5106902131892332</v>
      </c>
      <c r="BK69">
        <f t="shared" si="73"/>
        <v>3.5065169827100444</v>
      </c>
      <c r="BL69">
        <f t="shared" si="82"/>
        <v>3.5487548538022309</v>
      </c>
    </row>
    <row r="70" spans="1:64" ht="12.95" customHeight="1" x14ac:dyDescent="0.2">
      <c r="A70" t="s">
        <v>210</v>
      </c>
      <c r="B70" t="s">
        <v>94</v>
      </c>
      <c r="C70" s="10">
        <v>52701.055899999999</v>
      </c>
      <c r="D70" s="10" t="s">
        <v>284</v>
      </c>
      <c r="E70">
        <f t="shared" si="52"/>
        <v>446.50305359822761</v>
      </c>
      <c r="F70">
        <f t="shared" si="74"/>
        <v>446.5</v>
      </c>
      <c r="G70">
        <f t="shared" si="69"/>
        <v>1.3733500018133782E-3</v>
      </c>
      <c r="J70">
        <f>G70</f>
        <v>1.3733500018133782E-3</v>
      </c>
      <c r="O70">
        <f t="shared" ca="1" si="83"/>
        <v>7.3060806850657641E-3</v>
      </c>
      <c r="P70">
        <f t="shared" si="53"/>
        <v>0.36310022143242149</v>
      </c>
      <c r="Q70" s="2">
        <f t="shared" si="54"/>
        <v>37682.555899999999</v>
      </c>
      <c r="R70">
        <f t="shared" si="70"/>
        <v>0.13084632951497568</v>
      </c>
      <c r="S70" s="3">
        <v>1</v>
      </c>
      <c r="U70" s="37"/>
      <c r="Z70">
        <f t="shared" si="55"/>
        <v>446.5</v>
      </c>
      <c r="AA70" s="132">
        <f t="shared" si="56"/>
        <v>-5.3344612966599314E-4</v>
      </c>
      <c r="AB70" s="132">
        <f t="shared" si="65"/>
        <v>0.36500701756390086</v>
      </c>
      <c r="AC70" s="132">
        <f t="shared" si="66"/>
        <v>-0.36172687143060811</v>
      </c>
      <c r="AD70" s="132">
        <f t="shared" si="67"/>
        <v>1.9067961314793713E-3</v>
      </c>
      <c r="AE70" s="132">
        <f t="shared" si="57"/>
        <v>3.6358714870246959E-6</v>
      </c>
      <c r="AF70">
        <f t="shared" si="68"/>
        <v>-0.36172687143060811</v>
      </c>
      <c r="AG70" s="143"/>
      <c r="AH70">
        <f t="shared" si="58"/>
        <v>-0.36363366756208748</v>
      </c>
      <c r="AI70">
        <f t="shared" si="59"/>
        <v>0.91677403069410757</v>
      </c>
      <c r="AJ70">
        <f t="shared" si="60"/>
        <v>-0.99198620754634315</v>
      </c>
      <c r="AK70">
        <f t="shared" si="61"/>
        <v>6.6706631662042881E-2</v>
      </c>
      <c r="AL70">
        <f t="shared" si="62"/>
        <v>2.4659303041823057</v>
      </c>
      <c r="AM70">
        <f t="shared" si="63"/>
        <v>2.8465817544127332</v>
      </c>
      <c r="AN70" s="132">
        <f t="shared" si="72"/>
        <v>2.3961478533031872</v>
      </c>
      <c r="AO70" s="132">
        <f t="shared" si="72"/>
        <v>2.3961478358029846</v>
      </c>
      <c r="AP70" s="132">
        <f t="shared" si="72"/>
        <v>2.3961480590989064</v>
      </c>
      <c r="AQ70" s="132">
        <f t="shared" si="72"/>
        <v>2.396145209924522</v>
      </c>
      <c r="AR70" s="132">
        <f t="shared" si="72"/>
        <v>2.3961815637865391</v>
      </c>
      <c r="AS70" s="132">
        <f t="shared" si="72"/>
        <v>2.3957176173857193</v>
      </c>
      <c r="AT70" s="132">
        <f t="shared" si="72"/>
        <v>2.4016236704097267</v>
      </c>
      <c r="AU70" s="132">
        <f t="shared" si="64"/>
        <v>2.3238005716273356</v>
      </c>
      <c r="AW70">
        <v>18000</v>
      </c>
      <c r="AX70">
        <f t="shared" si="75"/>
        <v>8.1746443056006771E-2</v>
      </c>
      <c r="AY70">
        <f t="shared" si="76"/>
        <v>0.20154188656063571</v>
      </c>
      <c r="AZ70">
        <f t="shared" si="77"/>
        <v>-0.11979544350462894</v>
      </c>
      <c r="BA70">
        <f t="shared" si="78"/>
        <v>0.90147217237847355</v>
      </c>
      <c r="BB70">
        <f t="shared" si="79"/>
        <v>-0.36667236681213272</v>
      </c>
      <c r="BC70">
        <f t="shared" si="80"/>
        <v>-2.7485732078131369</v>
      </c>
      <c r="BD70">
        <f t="shared" si="81"/>
        <v>-5.0231342328442166</v>
      </c>
      <c r="BE70">
        <f t="shared" si="73"/>
        <v>3.5776998965538001</v>
      </c>
      <c r="BF70">
        <f t="shared" si="73"/>
        <v>3.5776999364947284</v>
      </c>
      <c r="BG70">
        <f t="shared" si="73"/>
        <v>3.5776995233562694</v>
      </c>
      <c r="BH70">
        <f t="shared" si="73"/>
        <v>3.5777037967556842</v>
      </c>
      <c r="BI70">
        <f t="shared" si="73"/>
        <v>3.5776595942074967</v>
      </c>
      <c r="BJ70">
        <f t="shared" si="73"/>
        <v>3.5781168539210073</v>
      </c>
      <c r="BK70">
        <f t="shared" si="73"/>
        <v>3.5733913510950646</v>
      </c>
      <c r="BL70">
        <f t="shared" si="82"/>
        <v>3.6227545687975429</v>
      </c>
    </row>
    <row r="71" spans="1:64" ht="12.95" customHeight="1" x14ac:dyDescent="0.2">
      <c r="A71" t="s">
        <v>216</v>
      </c>
      <c r="B71" t="s">
        <v>85</v>
      </c>
      <c r="C71" s="10">
        <v>53042.189200000001</v>
      </c>
      <c r="D71" s="10" t="s">
        <v>284</v>
      </c>
      <c r="E71">
        <f t="shared" si="52"/>
        <v>1205.0016442537553</v>
      </c>
      <c r="F71">
        <f t="shared" si="74"/>
        <v>1205</v>
      </c>
      <c r="G71">
        <f t="shared" si="69"/>
        <v>7.3949999932665378E-4</v>
      </c>
      <c r="J71">
        <f>G71</f>
        <v>7.3949999932665378E-4</v>
      </c>
      <c r="O71">
        <f t="shared" ca="1" si="83"/>
        <v>9.9508947192919334E-3</v>
      </c>
      <c r="P71">
        <f t="shared" si="53"/>
        <v>0.36408163257247278</v>
      </c>
      <c r="Q71" s="2">
        <f t="shared" si="54"/>
        <v>38023.689200000001</v>
      </c>
      <c r="R71">
        <f t="shared" si="70"/>
        <v>0.13201750530280171</v>
      </c>
      <c r="S71" s="3">
        <v>1</v>
      </c>
      <c r="U71" s="37"/>
      <c r="Z71">
        <f t="shared" si="55"/>
        <v>1205</v>
      </c>
      <c r="AA71" s="132">
        <f t="shared" si="56"/>
        <v>1.9604103043263654E-3</v>
      </c>
      <c r="AB71" s="132">
        <f t="shared" si="65"/>
        <v>0.36286072226747307</v>
      </c>
      <c r="AC71" s="132">
        <f t="shared" si="66"/>
        <v>-0.36334213257314613</v>
      </c>
      <c r="AD71" s="132">
        <f t="shared" si="67"/>
        <v>-1.2209103049997116E-3</v>
      </c>
      <c r="AE71" s="132">
        <f t="shared" si="57"/>
        <v>1.490621972854489E-6</v>
      </c>
      <c r="AF71">
        <f t="shared" si="68"/>
        <v>-0.36334213257314613</v>
      </c>
      <c r="AG71" s="143"/>
      <c r="AH71">
        <f t="shared" si="58"/>
        <v>-0.36212122226814641</v>
      </c>
      <c r="AI71">
        <f t="shared" si="59"/>
        <v>0.91367998831236097</v>
      </c>
      <c r="AJ71">
        <f t="shared" si="60"/>
        <v>-0.98481128654768602</v>
      </c>
      <c r="AK71">
        <f t="shared" si="61"/>
        <v>6.265135478859718E-2</v>
      </c>
      <c r="AL71">
        <f t="shared" si="62"/>
        <v>2.5137580826324748</v>
      </c>
      <c r="AM71">
        <f t="shared" si="63"/>
        <v>3.0802194720356093</v>
      </c>
      <c r="AN71" s="132">
        <f t="shared" ref="AN71:AT80" si="84">$AU71+$AB$7*SIN(AO71)</f>
        <v>2.4481085499329382</v>
      </c>
      <c r="AO71" s="132">
        <f t="shared" si="84"/>
        <v>2.4481085280749024</v>
      </c>
      <c r="AP71" s="132">
        <f t="shared" si="84"/>
        <v>2.4481087945583395</v>
      </c>
      <c r="AQ71" s="132">
        <f t="shared" si="84"/>
        <v>2.4481055457069489</v>
      </c>
      <c r="AR71" s="132">
        <f t="shared" si="84"/>
        <v>2.4481451537065566</v>
      </c>
      <c r="AS71" s="132">
        <f t="shared" si="84"/>
        <v>2.4476621883105287</v>
      </c>
      <c r="AT71" s="132">
        <f t="shared" si="84"/>
        <v>2.4535381451138836</v>
      </c>
      <c r="AU71" s="132">
        <f t="shared" si="64"/>
        <v>2.3799293554512797</v>
      </c>
      <c r="AW71">
        <v>19000</v>
      </c>
      <c r="AX71">
        <f t="shared" si="75"/>
        <v>8.4440343086198494E-2</v>
      </c>
      <c r="AY71">
        <f t="shared" si="76"/>
        <v>0.18074132332750181</v>
      </c>
      <c r="AZ71">
        <f t="shared" si="77"/>
        <v>-9.6300980241303319E-2</v>
      </c>
      <c r="BA71">
        <f t="shared" si="78"/>
        <v>0.90416227508534996</v>
      </c>
      <c r="BB71">
        <f t="shared" si="79"/>
        <v>-0.30893620338167793</v>
      </c>
      <c r="BC71">
        <f t="shared" si="80"/>
        <v>-2.6872177908112516</v>
      </c>
      <c r="BD71">
        <f t="shared" si="81"/>
        <v>-4.3256609373410813</v>
      </c>
      <c r="BE71">
        <f t="shared" si="73"/>
        <v>3.6452745099556649</v>
      </c>
      <c r="BF71">
        <f t="shared" si="73"/>
        <v>3.645274546854353</v>
      </c>
      <c r="BG71">
        <f t="shared" si="73"/>
        <v>3.6452741518525711</v>
      </c>
      <c r="BH71">
        <f t="shared" si="73"/>
        <v>3.6452783803653057</v>
      </c>
      <c r="BI71">
        <f t="shared" si="73"/>
        <v>3.6452331144486121</v>
      </c>
      <c r="BJ71">
        <f t="shared" si="73"/>
        <v>3.6457177414302961</v>
      </c>
      <c r="BK71">
        <f t="shared" si="73"/>
        <v>3.6405359070496428</v>
      </c>
      <c r="BL71">
        <f t="shared" si="82"/>
        <v>3.6967542837928544</v>
      </c>
    </row>
    <row r="72" spans="1:64" ht="12.95" customHeight="1" x14ac:dyDescent="0.2">
      <c r="A72" s="37" t="s">
        <v>95</v>
      </c>
      <c r="B72" s="38" t="s">
        <v>94</v>
      </c>
      <c r="C72" s="39">
        <v>53053.208400000003</v>
      </c>
      <c r="D72" s="10">
        <v>5.0000000000000001E-4</v>
      </c>
      <c r="E72">
        <f t="shared" si="52"/>
        <v>1229.502470382876</v>
      </c>
      <c r="F72">
        <f t="shared" si="74"/>
        <v>1229.5</v>
      </c>
      <c r="G72">
        <f t="shared" si="69"/>
        <v>1.1110500054201111E-3</v>
      </c>
      <c r="K72">
        <f>+G72</f>
        <v>1.1110500054201111E-3</v>
      </c>
      <c r="O72">
        <f t="shared" ca="1" si="83"/>
        <v>1.0036323781702668E-2</v>
      </c>
      <c r="P72">
        <f t="shared" si="53"/>
        <v>0.36410134215979056</v>
      </c>
      <c r="Q72" s="2">
        <f t="shared" si="54"/>
        <v>38034.708400000003</v>
      </c>
      <c r="R72">
        <f t="shared" si="70"/>
        <v>0.13176195219831521</v>
      </c>
      <c r="S72" s="3">
        <v>1</v>
      </c>
      <c r="U72" s="37"/>
      <c r="Z72">
        <f t="shared" si="55"/>
        <v>1229.5</v>
      </c>
      <c r="AA72" s="132">
        <f t="shared" si="56"/>
        <v>2.0451851884015215E-3</v>
      </c>
      <c r="AB72" s="132">
        <f t="shared" si="65"/>
        <v>0.36316720697680915</v>
      </c>
      <c r="AC72" s="132">
        <f t="shared" si="66"/>
        <v>-0.36299029215437045</v>
      </c>
      <c r="AD72" s="132">
        <f t="shared" si="67"/>
        <v>-9.3413518298141041E-4</v>
      </c>
      <c r="AE72" s="132">
        <f t="shared" si="57"/>
        <v>8.7260854008371309E-7</v>
      </c>
      <c r="AF72">
        <f t="shared" si="68"/>
        <v>-0.36299029215437045</v>
      </c>
      <c r="AG72" s="143"/>
      <c r="AH72">
        <f t="shared" si="58"/>
        <v>-0.36205615697138904</v>
      </c>
      <c r="AI72">
        <f t="shared" si="59"/>
        <v>0.91358363614491012</v>
      </c>
      <c r="AJ72">
        <f t="shared" si="60"/>
        <v>-0.98454281143919398</v>
      </c>
      <c r="AK72">
        <f t="shared" si="61"/>
        <v>6.2518387156624028E-2</v>
      </c>
      <c r="AL72">
        <f t="shared" si="62"/>
        <v>2.5152976264059519</v>
      </c>
      <c r="AM72">
        <f t="shared" si="63"/>
        <v>3.0883118378117391</v>
      </c>
      <c r="AN72" s="132">
        <f t="shared" si="84"/>
        <v>2.4497840187049187</v>
      </c>
      <c r="AO72" s="132">
        <f t="shared" si="84"/>
        <v>2.4497839967025623</v>
      </c>
      <c r="AP72" s="132">
        <f t="shared" si="84"/>
        <v>2.4497842645728145</v>
      </c>
      <c r="AQ72" s="132">
        <f t="shared" si="84"/>
        <v>2.4497810033511849</v>
      </c>
      <c r="AR72" s="132">
        <f t="shared" si="84"/>
        <v>2.4498207069237172</v>
      </c>
      <c r="AS72" s="132">
        <f t="shared" si="84"/>
        <v>2.4493372489793725</v>
      </c>
      <c r="AT72" s="132">
        <f t="shared" si="84"/>
        <v>2.455211074808417</v>
      </c>
      <c r="AU72" s="132">
        <f t="shared" si="64"/>
        <v>2.3817423484686651</v>
      </c>
      <c r="AW72">
        <v>20000</v>
      </c>
      <c r="AX72">
        <f t="shared" si="75"/>
        <v>8.6400688482859506E-2</v>
      </c>
      <c r="AY72">
        <f t="shared" si="76"/>
        <v>0.15869066759260297</v>
      </c>
      <c r="AZ72">
        <f t="shared" si="77"/>
        <v>-7.2289979109743469E-2</v>
      </c>
      <c r="BA72">
        <f t="shared" si="78"/>
        <v>0.90723368306945795</v>
      </c>
      <c r="BB72">
        <f t="shared" si="79"/>
        <v>-0.24965763647730874</v>
      </c>
      <c r="BC72">
        <f t="shared" si="80"/>
        <v>-2.6254701527058883</v>
      </c>
      <c r="BD72">
        <f t="shared" si="81"/>
        <v>-3.7886442762173789</v>
      </c>
      <c r="BE72">
        <f t="shared" ref="BE72:BK81" si="85">$BL72+$AB$7*SIN(BF72)</f>
        <v>3.7130647609258158</v>
      </c>
      <c r="BF72">
        <f t="shared" si="85"/>
        <v>3.7130647931209992</v>
      </c>
      <c r="BG72">
        <f t="shared" si="85"/>
        <v>3.7130644342494046</v>
      </c>
      <c r="BH72">
        <f t="shared" si="85"/>
        <v>3.7130684345053084</v>
      </c>
      <c r="BI72">
        <f t="shared" si="85"/>
        <v>3.7130238451906248</v>
      </c>
      <c r="BJ72">
        <f t="shared" si="85"/>
        <v>3.7135209374763063</v>
      </c>
      <c r="BK72">
        <f t="shared" si="85"/>
        <v>3.7079881720086938</v>
      </c>
      <c r="BL72">
        <f t="shared" si="82"/>
        <v>3.7707539987881669</v>
      </c>
    </row>
    <row r="73" spans="1:64" ht="12.95" customHeight="1" x14ac:dyDescent="0.2">
      <c r="A73" s="37" t="s">
        <v>95</v>
      </c>
      <c r="B73" s="38" t="s">
        <v>85</v>
      </c>
      <c r="C73" s="39">
        <v>53055.2327</v>
      </c>
      <c r="D73" s="10">
        <v>4.0000000000000002E-4</v>
      </c>
      <c r="E73">
        <f t="shared" si="52"/>
        <v>1234.0034343669315</v>
      </c>
      <c r="F73">
        <f t="shared" si="74"/>
        <v>1234</v>
      </c>
      <c r="G73">
        <f t="shared" si="69"/>
        <v>1.5446000033989549E-3</v>
      </c>
      <c r="K73">
        <f>+G73</f>
        <v>1.5446000033989549E-3</v>
      </c>
      <c r="O73">
        <f t="shared" ca="1" si="83"/>
        <v>1.005201483398219E-2</v>
      </c>
      <c r="P73">
        <f t="shared" si="53"/>
        <v>0.36410488071953767</v>
      </c>
      <c r="Q73" s="2">
        <f t="shared" si="54"/>
        <v>38036.7327</v>
      </c>
      <c r="R73">
        <f t="shared" si="70"/>
        <v>0.13144995715296531</v>
      </c>
      <c r="S73" s="3">
        <v>1</v>
      </c>
      <c r="U73" s="37"/>
      <c r="Z73">
        <f t="shared" si="55"/>
        <v>1234</v>
      </c>
      <c r="AA73" s="132">
        <f t="shared" si="56"/>
        <v>2.060784252268355E-3</v>
      </c>
      <c r="AB73" s="132">
        <f t="shared" si="65"/>
        <v>0.36358869647066827</v>
      </c>
      <c r="AC73" s="132">
        <f t="shared" si="66"/>
        <v>-0.36256028071613872</v>
      </c>
      <c r="AD73" s="132">
        <f t="shared" si="67"/>
        <v>-5.1618424886940018E-4</v>
      </c>
      <c r="AE73" s="132">
        <f t="shared" si="57"/>
        <v>2.6644617878086688E-7</v>
      </c>
      <c r="AF73">
        <f t="shared" si="68"/>
        <v>-0.36256028071613872</v>
      </c>
      <c r="AG73" s="143"/>
      <c r="AH73">
        <f t="shared" si="58"/>
        <v>-0.36204409646726932</v>
      </c>
      <c r="AI73">
        <f t="shared" si="59"/>
        <v>0.91356596327131079</v>
      </c>
      <c r="AJ73">
        <f t="shared" si="60"/>
        <v>-0.98449325218568973</v>
      </c>
      <c r="AK73">
        <f t="shared" si="61"/>
        <v>6.2493951462396814E-2</v>
      </c>
      <c r="AL73">
        <f t="shared" si="62"/>
        <v>2.5155803644728802</v>
      </c>
      <c r="AM73">
        <f t="shared" si="63"/>
        <v>3.0898021887203777</v>
      </c>
      <c r="AN73" s="132">
        <f t="shared" si="84"/>
        <v>2.4500917386696637</v>
      </c>
      <c r="AO73" s="132">
        <f t="shared" si="84"/>
        <v>2.4500917166407841</v>
      </c>
      <c r="AP73" s="132">
        <f t="shared" si="84"/>
        <v>2.4500919847656091</v>
      </c>
      <c r="AQ73" s="132">
        <f t="shared" si="84"/>
        <v>2.4500887212763871</v>
      </c>
      <c r="AR73" s="132">
        <f t="shared" si="84"/>
        <v>2.4501284423323426</v>
      </c>
      <c r="AS73" s="132">
        <f t="shared" si="84"/>
        <v>2.4496448947754801</v>
      </c>
      <c r="AT73" s="132">
        <f t="shared" si="84"/>
        <v>2.4555183213449951</v>
      </c>
      <c r="AU73" s="132">
        <f t="shared" si="64"/>
        <v>2.3820753471861438</v>
      </c>
      <c r="AW73">
        <v>22000</v>
      </c>
      <c r="AX73">
        <f t="shared" si="75"/>
        <v>8.7731970052864788E-2</v>
      </c>
      <c r="AY73">
        <f t="shared" si="76"/>
        <v>0.11083907861751047</v>
      </c>
      <c r="AZ73">
        <f t="shared" si="77"/>
        <v>-2.3107108564645679E-2</v>
      </c>
      <c r="BA73">
        <f t="shared" si="78"/>
        <v>0.91451278433028349</v>
      </c>
      <c r="BB73">
        <f t="shared" si="79"/>
        <v>-0.12709654194985878</v>
      </c>
      <c r="BC73">
        <f t="shared" si="80"/>
        <v>-2.5005847027207779</v>
      </c>
      <c r="BD73">
        <f t="shared" si="81"/>
        <v>-3.0125125898966783</v>
      </c>
      <c r="BE73">
        <f t="shared" si="85"/>
        <v>3.8494059374923997</v>
      </c>
      <c r="BF73">
        <f t="shared" si="85"/>
        <v>3.8494059581235494</v>
      </c>
      <c r="BG73">
        <f t="shared" si="85"/>
        <v>3.8494057035394902</v>
      </c>
      <c r="BH73">
        <f t="shared" si="85"/>
        <v>3.8494088450572552</v>
      </c>
      <c r="BI73">
        <f t="shared" si="85"/>
        <v>3.8493700799299888</v>
      </c>
      <c r="BJ73">
        <f t="shared" si="85"/>
        <v>3.8498485167858503</v>
      </c>
      <c r="BK73">
        <f t="shared" si="85"/>
        <v>3.8439572973626279</v>
      </c>
      <c r="BL73">
        <f t="shared" si="82"/>
        <v>3.9187534287787904</v>
      </c>
    </row>
    <row r="74" spans="1:64" ht="12.95" customHeight="1" x14ac:dyDescent="0.2">
      <c r="A74" t="s">
        <v>218</v>
      </c>
      <c r="B74" t="s">
        <v>85</v>
      </c>
      <c r="C74" s="10">
        <v>53372.3079</v>
      </c>
      <c r="D74" s="10" t="s">
        <v>284</v>
      </c>
      <c r="E74">
        <f t="shared" si="52"/>
        <v>1939.0096367277627</v>
      </c>
      <c r="F74">
        <f t="shared" si="74"/>
        <v>1939</v>
      </c>
      <c r="G74">
        <f t="shared" si="69"/>
        <v>4.3340999982319772E-3</v>
      </c>
      <c r="J74">
        <f>G74</f>
        <v>4.3340999982319772E-3</v>
      </c>
      <c r="O74">
        <f t="shared" ca="1" si="83"/>
        <v>1.2510279691107372E-2</v>
      </c>
      <c r="P74">
        <f t="shared" si="53"/>
        <v>0.36434660850784212</v>
      </c>
      <c r="Q74" s="2">
        <f t="shared" si="54"/>
        <v>38353.8079</v>
      </c>
      <c r="R74">
        <f t="shared" si="70"/>
        <v>0.12960900628338212</v>
      </c>
      <c r="S74" s="3">
        <v>1</v>
      </c>
      <c r="U74" s="37"/>
      <c r="Z74">
        <f t="shared" si="55"/>
        <v>1939</v>
      </c>
      <c r="AA74" s="132">
        <f t="shared" si="56"/>
        <v>4.6105148329841361E-3</v>
      </c>
      <c r="AB74" s="132">
        <f t="shared" si="65"/>
        <v>0.36407019367308996</v>
      </c>
      <c r="AC74" s="132">
        <f t="shared" si="66"/>
        <v>-0.36001250850961014</v>
      </c>
      <c r="AD74" s="132">
        <f t="shared" si="67"/>
        <v>-2.7641483475215889E-4</v>
      </c>
      <c r="AE74" s="132">
        <f t="shared" si="57"/>
        <v>7.6405160871063311E-8</v>
      </c>
      <c r="AF74">
        <f t="shared" si="68"/>
        <v>-0.36001250850961014</v>
      </c>
      <c r="AG74" s="143"/>
      <c r="AH74">
        <f t="shared" si="58"/>
        <v>-0.35973609367485798</v>
      </c>
      <c r="AI74">
        <f t="shared" si="59"/>
        <v>0.91089117422404087</v>
      </c>
      <c r="AJ74">
        <f t="shared" si="60"/>
        <v>-0.97578852740352928</v>
      </c>
      <c r="AK74">
        <f t="shared" si="61"/>
        <v>5.8617009847232761E-2</v>
      </c>
      <c r="AL74">
        <f t="shared" si="62"/>
        <v>2.5597440678165011</v>
      </c>
      <c r="AM74">
        <f t="shared" si="63"/>
        <v>3.339793987577663</v>
      </c>
      <c r="AN74" s="132">
        <f t="shared" si="84"/>
        <v>2.4982293371219</v>
      </c>
      <c r="AO74" s="132">
        <f t="shared" si="84"/>
        <v>2.4982293109156437</v>
      </c>
      <c r="AP74" s="132">
        <f t="shared" si="84"/>
        <v>2.4982296180078993</v>
      </c>
      <c r="AQ74" s="132">
        <f t="shared" si="84"/>
        <v>2.4982260194103638</v>
      </c>
      <c r="AR74" s="132">
        <f t="shared" si="84"/>
        <v>2.4982681882268754</v>
      </c>
      <c r="AS74" s="132">
        <f t="shared" si="84"/>
        <v>2.4977739649835011</v>
      </c>
      <c r="AT74" s="132">
        <f t="shared" si="84"/>
        <v>2.5035548824480438</v>
      </c>
      <c r="AU74" s="132">
        <f t="shared" si="64"/>
        <v>2.4342451462578385</v>
      </c>
      <c r="AW74">
        <v>24000</v>
      </c>
      <c r="AX74">
        <f t="shared" si="75"/>
        <v>8.4928293066510396E-2</v>
      </c>
      <c r="AY74">
        <f t="shared" si="76"/>
        <v>5.7987119635358186E-2</v>
      </c>
      <c r="AZ74">
        <f t="shared" si="77"/>
        <v>2.6941173431152213E-2</v>
      </c>
      <c r="BA74">
        <f t="shared" si="78"/>
        <v>0.9232871738134989</v>
      </c>
      <c r="BB74">
        <f t="shared" si="79"/>
        <v>-3.4380552892947051E-4</v>
      </c>
      <c r="BC74">
        <f t="shared" si="80"/>
        <v>-2.3734872784932355</v>
      </c>
      <c r="BD74">
        <f t="shared" si="81"/>
        <v>-2.4745150860448688</v>
      </c>
      <c r="BE74">
        <f t="shared" si="85"/>
        <v>3.9869490967778423</v>
      </c>
      <c r="BF74">
        <f t="shared" si="85"/>
        <v>3.9869491070436078</v>
      </c>
      <c r="BG74">
        <f t="shared" si="85"/>
        <v>3.9869489619753753</v>
      </c>
      <c r="BH74">
        <f t="shared" si="85"/>
        <v>3.9869510119749112</v>
      </c>
      <c r="BI74">
        <f t="shared" si="85"/>
        <v>3.9869220433011447</v>
      </c>
      <c r="BJ74">
        <f t="shared" si="85"/>
        <v>3.9873314893212957</v>
      </c>
      <c r="BK74">
        <f t="shared" si="85"/>
        <v>3.9815617562814438</v>
      </c>
      <c r="BL74">
        <f t="shared" si="82"/>
        <v>4.0667528587694139</v>
      </c>
    </row>
    <row r="75" spans="1:64" ht="12.95" customHeight="1" x14ac:dyDescent="0.2">
      <c r="A75" s="35" t="s">
        <v>91</v>
      </c>
      <c r="B75" s="34"/>
      <c r="C75" s="35">
        <v>53496.442499999997</v>
      </c>
      <c r="D75" s="35">
        <v>4.0000000000000002E-4</v>
      </c>
      <c r="E75">
        <f t="shared" si="52"/>
        <v>2215.018807194514</v>
      </c>
      <c r="F75">
        <f t="shared" si="74"/>
        <v>2215</v>
      </c>
      <c r="G75">
        <f t="shared" si="69"/>
        <v>8.4585000004153699E-3</v>
      </c>
      <c r="K75">
        <f>+G75</f>
        <v>8.4585000004153699E-3</v>
      </c>
      <c r="O75">
        <f t="shared" ca="1" si="83"/>
        <v>1.347266423091808E-2</v>
      </c>
      <c r="P75">
        <f t="shared" si="53"/>
        <v>0.36427200734268717</v>
      </c>
      <c r="Q75" s="2">
        <f t="shared" si="54"/>
        <v>38477.942499999997</v>
      </c>
      <c r="R75">
        <f t="shared" si="70"/>
        <v>0.1266032520072089</v>
      </c>
      <c r="S75" s="3">
        <v>1</v>
      </c>
      <c r="U75" s="37"/>
      <c r="Z75">
        <f t="shared" si="55"/>
        <v>2215</v>
      </c>
      <c r="AA75" s="132">
        <f t="shared" si="56"/>
        <v>5.6644520575050428E-3</v>
      </c>
      <c r="AB75" s="132">
        <f t="shared" si="65"/>
        <v>0.36706605528559749</v>
      </c>
      <c r="AC75" s="132">
        <f t="shared" si="66"/>
        <v>-0.3558135073422718</v>
      </c>
      <c r="AD75" s="132">
        <f t="shared" si="67"/>
        <v>2.7940479429103271E-3</v>
      </c>
      <c r="AE75" s="132">
        <f t="shared" si="57"/>
        <v>7.806703907281431E-6</v>
      </c>
      <c r="AF75">
        <f t="shared" si="68"/>
        <v>-0.3558135073422718</v>
      </c>
      <c r="AG75" s="143"/>
      <c r="AH75">
        <f t="shared" si="58"/>
        <v>-0.35860755528518212</v>
      </c>
      <c r="AI75">
        <f t="shared" si="59"/>
        <v>0.90989501623319191</v>
      </c>
      <c r="AJ75">
        <f t="shared" si="60"/>
        <v>-0.97187760920717359</v>
      </c>
      <c r="AK75">
        <f t="shared" si="61"/>
        <v>5.7073886979809502E-2</v>
      </c>
      <c r="AL75">
        <f t="shared" si="62"/>
        <v>2.5769646685823098</v>
      </c>
      <c r="AM75">
        <f t="shared" si="63"/>
        <v>3.447546775954216</v>
      </c>
      <c r="AN75" s="132">
        <f t="shared" si="84"/>
        <v>2.5170370481563058</v>
      </c>
      <c r="AO75" s="132">
        <f t="shared" si="84"/>
        <v>2.517037020330438</v>
      </c>
      <c r="AP75" s="132">
        <f t="shared" si="84"/>
        <v>2.5170373419238738</v>
      </c>
      <c r="AQ75" s="132">
        <f t="shared" si="84"/>
        <v>2.517033625149796</v>
      </c>
      <c r="AR75" s="132">
        <f t="shared" si="84"/>
        <v>2.5170765806726489</v>
      </c>
      <c r="AS75" s="132">
        <f t="shared" si="84"/>
        <v>2.5165800536740548</v>
      </c>
      <c r="AT75" s="132">
        <f t="shared" si="84"/>
        <v>2.5223086771089571</v>
      </c>
      <c r="AU75" s="132">
        <f t="shared" si="64"/>
        <v>2.4546690675965448</v>
      </c>
      <c r="AW75">
        <v>25000</v>
      </c>
      <c r="AX75">
        <f t="shared" si="75"/>
        <v>8.1706882854762519E-2</v>
      </c>
      <c r="AY75">
        <f t="shared" si="76"/>
        <v>2.9686001391634631E-2</v>
      </c>
      <c r="AZ75">
        <f t="shared" si="77"/>
        <v>5.2020881463127881E-2</v>
      </c>
      <c r="BA75">
        <f t="shared" si="78"/>
        <v>0.92822416530864427</v>
      </c>
      <c r="BB75">
        <f t="shared" si="79"/>
        <v>6.4125433860981657E-2</v>
      </c>
      <c r="BC75">
        <f t="shared" si="80"/>
        <v>-2.308974009515024</v>
      </c>
      <c r="BD75">
        <f t="shared" si="81"/>
        <v>-2.2616599876454413</v>
      </c>
      <c r="BE75">
        <f t="shared" si="85"/>
        <v>4.0562408075165921</v>
      </c>
      <c r="BF75">
        <f t="shared" si="85"/>
        <v>4.0562408139865607</v>
      </c>
      <c r="BG75">
        <f t="shared" si="85"/>
        <v>4.0562407145555905</v>
      </c>
      <c r="BH75">
        <f t="shared" si="85"/>
        <v>4.056242242619776</v>
      </c>
      <c r="BI75">
        <f t="shared" si="85"/>
        <v>4.0562187595253203</v>
      </c>
      <c r="BJ75">
        <f t="shared" si="85"/>
        <v>4.0565797238231038</v>
      </c>
      <c r="BK75">
        <f t="shared" si="85"/>
        <v>4.0510497974644739</v>
      </c>
      <c r="BL75">
        <f t="shared" si="82"/>
        <v>4.1407525737647255</v>
      </c>
    </row>
    <row r="76" spans="1:64" ht="12.95" customHeight="1" x14ac:dyDescent="0.2">
      <c r="A76" t="s">
        <v>218</v>
      </c>
      <c r="B76" t="s">
        <v>85</v>
      </c>
      <c r="C76" s="10">
        <v>53722.220699999998</v>
      </c>
      <c r="D76" s="10" t="s">
        <v>284</v>
      </c>
      <c r="E76">
        <f t="shared" si="52"/>
        <v>2717.0291547646329</v>
      </c>
      <c r="F76">
        <f t="shared" si="74"/>
        <v>2717</v>
      </c>
      <c r="G76">
        <f t="shared" si="69"/>
        <v>1.3112300002831034E-2</v>
      </c>
      <c r="J76">
        <f>G76</f>
        <v>1.3112300002831034E-2</v>
      </c>
      <c r="O76">
        <f t="shared" ca="1" si="83"/>
        <v>1.5223088285211472E-2</v>
      </c>
      <c r="P76">
        <f t="shared" si="53"/>
        <v>0.36389220415265006</v>
      </c>
      <c r="Q76" s="2">
        <f t="shared" si="54"/>
        <v>38703.720699999998</v>
      </c>
      <c r="R76">
        <f t="shared" si="70"/>
        <v>0.12304654115535622</v>
      </c>
      <c r="S76" s="3">
        <v>1</v>
      </c>
      <c r="U76" s="37"/>
      <c r="Z76">
        <f t="shared" si="55"/>
        <v>2717</v>
      </c>
      <c r="AA76" s="132">
        <f t="shared" si="56"/>
        <v>7.6582441929990974E-3</v>
      </c>
      <c r="AB76" s="132">
        <f t="shared" si="65"/>
        <v>0.36934625996248199</v>
      </c>
      <c r="AC76" s="132">
        <f t="shared" si="66"/>
        <v>-0.35077990414981902</v>
      </c>
      <c r="AD76" s="132">
        <f t="shared" si="67"/>
        <v>5.4540558098319369E-3</v>
      </c>
      <c r="AE76" s="132">
        <f t="shared" si="57"/>
        <v>2.9746724776761505E-5</v>
      </c>
      <c r="AF76">
        <f t="shared" si="68"/>
        <v>-0.35077990414981902</v>
      </c>
      <c r="AG76" s="143"/>
      <c r="AH76">
        <f t="shared" si="58"/>
        <v>-0.35623395995965096</v>
      </c>
      <c r="AI76">
        <f t="shared" si="59"/>
        <v>0.90815697948673046</v>
      </c>
      <c r="AJ76">
        <f t="shared" si="60"/>
        <v>-0.96405141202894007</v>
      </c>
      <c r="AK76">
        <f t="shared" si="61"/>
        <v>5.423279688159155E-2</v>
      </c>
      <c r="AL76">
        <f t="shared" si="62"/>
        <v>2.6081918231216603</v>
      </c>
      <c r="AM76">
        <f t="shared" si="63"/>
        <v>3.6602008970379623</v>
      </c>
      <c r="AN76" s="132">
        <f t="shared" si="84"/>
        <v>2.551193698480887</v>
      </c>
      <c r="AO76" s="132">
        <f t="shared" si="84"/>
        <v>2.5511936677964182</v>
      </c>
      <c r="AP76" s="132">
        <f t="shared" si="84"/>
        <v>2.5511940141051053</v>
      </c>
      <c r="AQ76" s="132">
        <f t="shared" si="84"/>
        <v>2.5511901056179971</v>
      </c>
      <c r="AR76" s="132">
        <f t="shared" si="84"/>
        <v>2.5512342167427784</v>
      </c>
      <c r="AS76" s="132">
        <f t="shared" si="84"/>
        <v>2.5507363035491952</v>
      </c>
      <c r="AT76" s="132">
        <f t="shared" si="84"/>
        <v>2.5563470083496425</v>
      </c>
      <c r="AU76" s="132">
        <f t="shared" si="64"/>
        <v>2.4918169245241915</v>
      </c>
      <c r="AW76">
        <v>26000</v>
      </c>
      <c r="AX76">
        <f t="shared" si="75"/>
        <v>7.7122036247702849E-2</v>
      </c>
      <c r="AY76">
        <f t="shared" si="76"/>
        <v>1.3479064614618785E-4</v>
      </c>
      <c r="AZ76">
        <f t="shared" si="77"/>
        <v>7.6987245601556661E-2</v>
      </c>
      <c r="BA76">
        <f t="shared" si="78"/>
        <v>0.93351941322307452</v>
      </c>
      <c r="BB76">
        <f t="shared" si="79"/>
        <v>0.12903708789428434</v>
      </c>
      <c r="BC76">
        <f t="shared" si="80"/>
        <v>-2.2437455849049233</v>
      </c>
      <c r="BD76">
        <f t="shared" si="81"/>
        <v>-2.0758597857620988</v>
      </c>
      <c r="BE76">
        <f t="shared" si="85"/>
        <v>4.1259155116073698</v>
      </c>
      <c r="BF76">
        <f t="shared" si="85"/>
        <v>4.125915515329007</v>
      </c>
      <c r="BG76">
        <f t="shared" si="85"/>
        <v>4.1259154522808723</v>
      </c>
      <c r="BH76">
        <f t="shared" si="85"/>
        <v>4.1259165203781505</v>
      </c>
      <c r="BI76">
        <f t="shared" si="85"/>
        <v>4.125898425993773</v>
      </c>
      <c r="BJ76">
        <f t="shared" si="85"/>
        <v>4.1262050252620623</v>
      </c>
      <c r="BK76">
        <f t="shared" si="85"/>
        <v>4.1210288231545773</v>
      </c>
      <c r="BL76">
        <f t="shared" si="82"/>
        <v>4.2147522887600379</v>
      </c>
    </row>
    <row r="77" spans="1:64" ht="12.95" customHeight="1" x14ac:dyDescent="0.2">
      <c r="A77" t="s">
        <v>229</v>
      </c>
      <c r="B77" t="s">
        <v>85</v>
      </c>
      <c r="C77" s="10">
        <v>53800.020799999998</v>
      </c>
      <c r="D77" s="10" t="s">
        <v>284</v>
      </c>
      <c r="E77">
        <f t="shared" si="52"/>
        <v>2890.0150995635113</v>
      </c>
      <c r="F77">
        <f t="shared" si="74"/>
        <v>2890</v>
      </c>
      <c r="G77">
        <f t="shared" si="69"/>
        <v>6.790999999793712E-3</v>
      </c>
      <c r="J77">
        <f>G77</f>
        <v>6.790999999793712E-3</v>
      </c>
      <c r="O77">
        <f t="shared" ca="1" si="83"/>
        <v>1.5826322072846444E-2</v>
      </c>
      <c r="P77">
        <f t="shared" si="53"/>
        <v>0.36368832602635182</v>
      </c>
      <c r="Q77" s="2">
        <f t="shared" si="54"/>
        <v>38781.520799999998</v>
      </c>
      <c r="R77">
        <f t="shared" si="70"/>
        <v>0.1273757013249073</v>
      </c>
      <c r="S77" s="3">
        <v>1</v>
      </c>
      <c r="U77" s="37"/>
      <c r="Z77">
        <f t="shared" si="55"/>
        <v>2890</v>
      </c>
      <c r="AA77" s="132">
        <f t="shared" si="56"/>
        <v>8.3676086517886494E-3</v>
      </c>
      <c r="AB77" s="132">
        <f t="shared" si="65"/>
        <v>0.36211171737435688</v>
      </c>
      <c r="AC77" s="132">
        <f t="shared" si="66"/>
        <v>-0.3568973260265581</v>
      </c>
      <c r="AD77" s="132">
        <f t="shared" si="67"/>
        <v>-1.5766086519949374E-3</v>
      </c>
      <c r="AE77" s="132">
        <f t="shared" si="57"/>
        <v>2.4856948415452936E-6</v>
      </c>
      <c r="AF77">
        <f t="shared" si="68"/>
        <v>-0.3568973260265581</v>
      </c>
      <c r="AG77" s="143"/>
      <c r="AH77">
        <f t="shared" si="58"/>
        <v>-0.35532071737456317</v>
      </c>
      <c r="AI77">
        <f t="shared" si="59"/>
        <v>0.90758012952863831</v>
      </c>
      <c r="AJ77">
        <f t="shared" si="60"/>
        <v>-0.9611436462588383</v>
      </c>
      <c r="AK77">
        <f t="shared" si="61"/>
        <v>5.324381857697235E-2</v>
      </c>
      <c r="AL77">
        <f t="shared" si="62"/>
        <v>2.6189261473581369</v>
      </c>
      <c r="AM77">
        <f t="shared" si="63"/>
        <v>3.7390214878215358</v>
      </c>
      <c r="AN77" s="132">
        <f t="shared" si="84"/>
        <v>2.5629499176481936</v>
      </c>
      <c r="AO77" s="132">
        <f t="shared" si="84"/>
        <v>2.5629498860177109</v>
      </c>
      <c r="AP77" s="132">
        <f t="shared" si="84"/>
        <v>2.5629502402371487</v>
      </c>
      <c r="AQ77" s="132">
        <f t="shared" si="84"/>
        <v>2.5629462734447737</v>
      </c>
      <c r="AR77" s="132">
        <f t="shared" si="84"/>
        <v>2.562990695721362</v>
      </c>
      <c r="AS77" s="132">
        <f t="shared" si="84"/>
        <v>2.5624931575049956</v>
      </c>
      <c r="AT77" s="132">
        <f t="shared" si="84"/>
        <v>2.5680564990532062</v>
      </c>
      <c r="AU77" s="132">
        <f t="shared" si="64"/>
        <v>2.5046188752183802</v>
      </c>
      <c r="AW77">
        <v>27000</v>
      </c>
      <c r="AX77">
        <f t="shared" si="75"/>
        <v>7.1056712352841417E-2</v>
      </c>
      <c r="AY77">
        <f t="shared" si="76"/>
        <v>-3.0666512601107254E-2</v>
      </c>
      <c r="AZ77">
        <f t="shared" si="77"/>
        <v>0.10172322495394867</v>
      </c>
      <c r="BA77">
        <f t="shared" si="78"/>
        <v>0.93916477611037963</v>
      </c>
      <c r="BB77">
        <f t="shared" si="79"/>
        <v>0.19415437947827632</v>
      </c>
      <c r="BC77">
        <f t="shared" si="80"/>
        <v>-2.1777481204367515</v>
      </c>
      <c r="BD77">
        <f t="shared" si="81"/>
        <v>-1.9118391176163756</v>
      </c>
      <c r="BE77">
        <f t="shared" si="85"/>
        <v>4.1959997310963661</v>
      </c>
      <c r="BF77">
        <f t="shared" si="85"/>
        <v>4.1959997330132444</v>
      </c>
      <c r="BG77">
        <f t="shared" si="85"/>
        <v>4.1959996966140363</v>
      </c>
      <c r="BH77">
        <f t="shared" si="85"/>
        <v>4.1960003877915941</v>
      </c>
      <c r="BI77">
        <f t="shared" si="85"/>
        <v>4.1959872632976634</v>
      </c>
      <c r="BJ77">
        <f t="shared" si="85"/>
        <v>4.1962365308962255</v>
      </c>
      <c r="BK77">
        <f t="shared" si="85"/>
        <v>4.1915208404315569</v>
      </c>
      <c r="BL77">
        <f t="shared" si="82"/>
        <v>4.2887520037553495</v>
      </c>
    </row>
    <row r="78" spans="1:64" ht="12.95" customHeight="1" x14ac:dyDescent="0.2">
      <c r="A78" t="s">
        <v>229</v>
      </c>
      <c r="B78" t="s">
        <v>94</v>
      </c>
      <c r="C78" s="10">
        <v>53819.135499999997</v>
      </c>
      <c r="D78" s="10" t="s">
        <v>284</v>
      </c>
      <c r="E78">
        <f t="shared" si="52"/>
        <v>2932.51600173519</v>
      </c>
      <c r="F78">
        <f t="shared" si="74"/>
        <v>2932.5</v>
      </c>
      <c r="G78">
        <f t="shared" si="69"/>
        <v>7.1967499970924109E-3</v>
      </c>
      <c r="K78">
        <f>G78</f>
        <v>7.1967499970924109E-3</v>
      </c>
      <c r="O78">
        <f t="shared" ca="1" si="83"/>
        <v>1.5974515344375266E-2</v>
      </c>
      <c r="P78">
        <f t="shared" si="53"/>
        <v>0.3636325157171364</v>
      </c>
      <c r="Q78" s="2">
        <f t="shared" si="54"/>
        <v>38800.635499999997</v>
      </c>
      <c r="R78">
        <f t="shared" si="70"/>
        <v>0.12704645508443407</v>
      </c>
      <c r="S78" s="3">
        <v>1</v>
      </c>
      <c r="U78" s="37"/>
      <c r="Z78">
        <f t="shared" si="55"/>
        <v>2932.5</v>
      </c>
      <c r="AA78" s="132">
        <f t="shared" si="56"/>
        <v>8.5435768431001979E-3</v>
      </c>
      <c r="AB78" s="132">
        <f t="shared" si="65"/>
        <v>0.36228568887112861</v>
      </c>
      <c r="AC78" s="132">
        <f t="shared" si="66"/>
        <v>-0.35643576572004398</v>
      </c>
      <c r="AD78" s="132">
        <f t="shared" si="67"/>
        <v>-1.346826846007787E-3</v>
      </c>
      <c r="AE78" s="132">
        <f t="shared" si="57"/>
        <v>1.8139425531272832E-6</v>
      </c>
      <c r="AF78">
        <f t="shared" si="68"/>
        <v>-0.35643576572004398</v>
      </c>
      <c r="AG78" s="143"/>
      <c r="AH78">
        <f t="shared" si="58"/>
        <v>-0.3550889388740362</v>
      </c>
      <c r="AI78">
        <f t="shared" si="59"/>
        <v>0.90744015475342932</v>
      </c>
      <c r="AJ78">
        <f t="shared" si="60"/>
        <v>-0.96041293085183654</v>
      </c>
      <c r="AK78">
        <f t="shared" si="61"/>
        <v>5.300011058980629E-2</v>
      </c>
      <c r="AL78">
        <f t="shared" si="62"/>
        <v>2.6215611156865681</v>
      </c>
      <c r="AM78">
        <f t="shared" si="63"/>
        <v>3.7588554874920752</v>
      </c>
      <c r="AN78" s="132">
        <f t="shared" si="84"/>
        <v>2.5658368688251447</v>
      </c>
      <c r="AO78" s="132">
        <f t="shared" si="84"/>
        <v>2.5658368369661155</v>
      </c>
      <c r="AP78" s="132">
        <f t="shared" si="84"/>
        <v>2.5658371930748856</v>
      </c>
      <c r="AQ78" s="132">
        <f t="shared" si="84"/>
        <v>2.5658332126144154</v>
      </c>
      <c r="AR78" s="132">
        <f t="shared" si="84"/>
        <v>2.5658777042377046</v>
      </c>
      <c r="AS78" s="132">
        <f t="shared" si="84"/>
        <v>2.5653803256995595</v>
      </c>
      <c r="AT78" s="132">
        <f t="shared" si="84"/>
        <v>2.5709315103462114</v>
      </c>
      <c r="AU78" s="132">
        <f t="shared" si="64"/>
        <v>2.5077638631056809</v>
      </c>
      <c r="AW78">
        <v>28000</v>
      </c>
      <c r="AX78">
        <f t="shared" si="75"/>
        <v>6.339060171450786E-2</v>
      </c>
      <c r="AY78">
        <f t="shared" si="76"/>
        <v>-6.2717908350125584E-2</v>
      </c>
      <c r="AZ78">
        <f t="shared" si="77"/>
        <v>0.12610851006463344</v>
      </c>
      <c r="BA78">
        <f t="shared" si="78"/>
        <v>0.94515024247776214</v>
      </c>
      <c r="BB78">
        <f t="shared" si="79"/>
        <v>0.25922079426607747</v>
      </c>
      <c r="BC78">
        <f t="shared" si="80"/>
        <v>-2.110928140627935</v>
      </c>
      <c r="BD78">
        <f t="shared" si="81"/>
        <v>-1.7655979776187707</v>
      </c>
      <c r="BE78">
        <f t="shared" si="85"/>
        <v>4.2665193104280235</v>
      </c>
      <c r="BF78">
        <f t="shared" si="85"/>
        <v>4.2665193112872792</v>
      </c>
      <c r="BG78">
        <f t="shared" si="85"/>
        <v>4.2665192926063096</v>
      </c>
      <c r="BH78">
        <f t="shared" si="85"/>
        <v>4.2665196987471106</v>
      </c>
      <c r="BI78">
        <f t="shared" si="85"/>
        <v>4.2665108689647759</v>
      </c>
      <c r="BJ78">
        <f t="shared" si="85"/>
        <v>4.2667028713397279</v>
      </c>
      <c r="BK78">
        <f t="shared" si="85"/>
        <v>4.2625450485365768</v>
      </c>
      <c r="BL78">
        <f t="shared" si="82"/>
        <v>4.3627517187506619</v>
      </c>
    </row>
    <row r="79" spans="1:64" ht="12.95" customHeight="1" x14ac:dyDescent="0.2">
      <c r="A79" s="36" t="s">
        <v>92</v>
      </c>
      <c r="B79" s="32" t="s">
        <v>85</v>
      </c>
      <c r="C79" s="33">
        <v>54079.757700000002</v>
      </c>
      <c r="D79" s="33">
        <v>1.1000000000000001E-3</v>
      </c>
      <c r="E79">
        <f t="shared" si="52"/>
        <v>3512.0008289084572</v>
      </c>
      <c r="F79">
        <f t="shared" si="74"/>
        <v>3512</v>
      </c>
      <c r="G79">
        <f t="shared" si="69"/>
        <v>3.7280000105965883E-4</v>
      </c>
      <c r="K79">
        <f>+G79</f>
        <v>3.7280000105965883E-4</v>
      </c>
      <c r="O79">
        <f t="shared" ca="1" si="83"/>
        <v>1.79951741879271E-2</v>
      </c>
      <c r="P79">
        <f t="shared" si="53"/>
        <v>0.36264622844010264</v>
      </c>
      <c r="Q79" s="2">
        <f t="shared" si="54"/>
        <v>39061.257700000002</v>
      </c>
      <c r="R79">
        <f t="shared" si="70"/>
        <v>0.1312420369529784</v>
      </c>
      <c r="S79" s="3">
        <v>1</v>
      </c>
      <c r="U79" s="37"/>
      <c r="Z79">
        <f t="shared" si="55"/>
        <v>3512</v>
      </c>
      <c r="AA79" s="132">
        <f t="shared" si="56"/>
        <v>1.1007986915052448E-2</v>
      </c>
      <c r="AB79" s="132">
        <f t="shared" si="65"/>
        <v>0.35201104152610985</v>
      </c>
      <c r="AC79" s="132">
        <f t="shared" si="66"/>
        <v>-0.36227342843904298</v>
      </c>
      <c r="AD79" s="132">
        <f t="shared" si="67"/>
        <v>-1.0635186913992789E-2</v>
      </c>
      <c r="AE79" s="132">
        <f t="shared" si="57"/>
        <v>1.1310720069556347E-4</v>
      </c>
      <c r="AF79">
        <f t="shared" si="68"/>
        <v>-0.36227342843904298</v>
      </c>
      <c r="AG79" s="143"/>
      <c r="AH79">
        <f t="shared" si="58"/>
        <v>-0.35163824152505019</v>
      </c>
      <c r="AI79">
        <f t="shared" si="59"/>
        <v>0.90560001152280067</v>
      </c>
      <c r="AJ79">
        <f t="shared" si="60"/>
        <v>-0.94981104884095979</v>
      </c>
      <c r="AK79">
        <f t="shared" si="61"/>
        <v>4.9648553353601771E-2</v>
      </c>
      <c r="AL79">
        <f t="shared" si="62"/>
        <v>2.6574105087445146</v>
      </c>
      <c r="AM79">
        <f t="shared" si="63"/>
        <v>4.049662803402164</v>
      </c>
      <c r="AN79" s="132">
        <f t="shared" si="84"/>
        <v>2.605157893271469</v>
      </c>
      <c r="AO79" s="132">
        <f t="shared" si="84"/>
        <v>2.6051578584827118</v>
      </c>
      <c r="AP79" s="132">
        <f t="shared" si="84"/>
        <v>2.6051582379492291</v>
      </c>
      <c r="AQ79" s="132">
        <f t="shared" si="84"/>
        <v>2.6051540988246851</v>
      </c>
      <c r="AR79" s="132">
        <f t="shared" si="84"/>
        <v>2.6051992467951655</v>
      </c>
      <c r="AS79" s="132">
        <f t="shared" si="84"/>
        <v>2.6047067246644868</v>
      </c>
      <c r="AT79" s="132">
        <f t="shared" si="84"/>
        <v>2.6100719269398476</v>
      </c>
      <c r="AU79" s="132">
        <f t="shared" si="64"/>
        <v>2.5506466979454641</v>
      </c>
      <c r="AW79">
        <v>29000</v>
      </c>
      <c r="AX79">
        <f t="shared" si="75"/>
        <v>5.4000301319703042E-2</v>
      </c>
      <c r="AY79">
        <f t="shared" si="76"/>
        <v>-9.6019396600908802E-2</v>
      </c>
      <c r="AZ79">
        <f t="shared" si="77"/>
        <v>0.15001969792061184</v>
      </c>
      <c r="BA79">
        <f t="shared" si="78"/>
        <v>0.95146363300985926</v>
      </c>
      <c r="BB79">
        <f t="shared" si="79"/>
        <v>0.32395847862887828</v>
      </c>
      <c r="BC79">
        <f t="shared" si="80"/>
        <v>-2.0432328436633953</v>
      </c>
      <c r="BD79">
        <f t="shared" si="81"/>
        <v>-1.6340472357273728</v>
      </c>
      <c r="BE79">
        <f t="shared" si="85"/>
        <v>4.3374992654740279</v>
      </c>
      <c r="BF79">
        <f t="shared" si="85"/>
        <v>4.3374992657946274</v>
      </c>
      <c r="BG79">
        <f t="shared" si="85"/>
        <v>4.3374992575858489</v>
      </c>
      <c r="BH79">
        <f t="shared" si="85"/>
        <v>4.3374994677674774</v>
      </c>
      <c r="BI79">
        <f t="shared" si="85"/>
        <v>4.3374940862080535</v>
      </c>
      <c r="BJ79">
        <f t="shared" si="85"/>
        <v>4.3376319006134327</v>
      </c>
      <c r="BK79">
        <f t="shared" si="85"/>
        <v>4.3341177337858916</v>
      </c>
      <c r="BL79">
        <f t="shared" si="82"/>
        <v>4.4367514337459735</v>
      </c>
    </row>
    <row r="80" spans="1:64" ht="12.95" customHeight="1" x14ac:dyDescent="0.2">
      <c r="A80" t="s">
        <v>241</v>
      </c>
      <c r="B80" t="s">
        <v>94</v>
      </c>
      <c r="C80" s="10">
        <v>54126.087800000001</v>
      </c>
      <c r="D80" s="10" t="s">
        <v>286</v>
      </c>
      <c r="E80">
        <f t="shared" si="52"/>
        <v>3615.0142713221085</v>
      </c>
      <c r="F80">
        <f t="shared" si="74"/>
        <v>3615</v>
      </c>
      <c r="G80">
        <f t="shared" si="69"/>
        <v>6.4185000010184012E-3</v>
      </c>
      <c r="K80">
        <f>G80</f>
        <v>6.4185000010184012E-3</v>
      </c>
      <c r="O80">
        <f t="shared" ca="1" si="83"/>
        <v>1.8354324940102838E-2</v>
      </c>
      <c r="P80">
        <f t="shared" si="53"/>
        <v>0.36242698711230886</v>
      </c>
      <c r="Q80" s="2">
        <f t="shared" si="54"/>
        <v>39107.587800000001</v>
      </c>
      <c r="R80">
        <f t="shared" si="70"/>
        <v>0.12674204289526986</v>
      </c>
      <c r="S80" s="3">
        <v>1</v>
      </c>
      <c r="U80" s="37"/>
      <c r="Z80">
        <f t="shared" si="55"/>
        <v>3615</v>
      </c>
      <c r="AA80" s="132">
        <f t="shared" si="56"/>
        <v>1.1458335352916849E-2</v>
      </c>
      <c r="AB80" s="132">
        <f t="shared" si="65"/>
        <v>0.35738715176041042</v>
      </c>
      <c r="AC80" s="132">
        <f t="shared" si="66"/>
        <v>-0.35600848711129046</v>
      </c>
      <c r="AD80" s="132">
        <f t="shared" si="67"/>
        <v>-5.0398353518984473E-3</v>
      </c>
      <c r="AE80" s="132">
        <f t="shared" si="57"/>
        <v>2.5399940374245346E-5</v>
      </c>
      <c r="AF80">
        <f t="shared" si="68"/>
        <v>-0.35600848711129046</v>
      </c>
      <c r="AG80" s="143"/>
      <c r="AH80">
        <f t="shared" si="58"/>
        <v>-0.35096865175939201</v>
      </c>
      <c r="AI80">
        <f t="shared" si="59"/>
        <v>0.90528631193607723</v>
      </c>
      <c r="AJ80">
        <f t="shared" si="60"/>
        <v>-0.94780329106207817</v>
      </c>
      <c r="AK80">
        <f t="shared" si="61"/>
        <v>4.9047466478206139E-2</v>
      </c>
      <c r="AL80">
        <f t="shared" si="62"/>
        <v>2.663767371582177</v>
      </c>
      <c r="AM80">
        <f t="shared" si="63"/>
        <v>4.1056880977738359</v>
      </c>
      <c r="AN80" s="132">
        <f t="shared" si="84"/>
        <v>2.6121385664454162</v>
      </c>
      <c r="AO80" s="132">
        <f t="shared" si="84"/>
        <v>2.6121385311785041</v>
      </c>
      <c r="AP80" s="132">
        <f t="shared" si="84"/>
        <v>2.612138914279833</v>
      </c>
      <c r="AQ80" s="132">
        <f t="shared" si="84"/>
        <v>2.612134752679601</v>
      </c>
      <c r="AR80" s="132">
        <f t="shared" si="84"/>
        <v>2.6121799592795227</v>
      </c>
      <c r="AS80" s="132">
        <f t="shared" si="84"/>
        <v>2.6116888252685349</v>
      </c>
      <c r="AT80" s="132">
        <f t="shared" si="84"/>
        <v>2.6170170856833161</v>
      </c>
      <c r="AU80" s="132">
        <f t="shared" si="64"/>
        <v>2.5582686685899816</v>
      </c>
      <c r="AW80">
        <v>30000</v>
      </c>
      <c r="AX80">
        <f t="shared" si="75"/>
        <v>4.2759558939325953E-2</v>
      </c>
      <c r="AY80">
        <f t="shared" si="76"/>
        <v>-0.13057097735345702</v>
      </c>
      <c r="AZ80">
        <f t="shared" si="77"/>
        <v>0.17333053629278297</v>
      </c>
      <c r="BA80">
        <f t="shared" si="78"/>
        <v>0.95809027905683108</v>
      </c>
      <c r="BB80">
        <f t="shared" si="79"/>
        <v>0.38806677117226601</v>
      </c>
      <c r="BC80">
        <f t="shared" si="80"/>
        <v>-1.9746104253370145</v>
      </c>
      <c r="BD80">
        <f t="shared" si="81"/>
        <v>-1.514762340992075</v>
      </c>
      <c r="BE80">
        <f t="shared" si="85"/>
        <v>4.4089636093733819</v>
      </c>
      <c r="BF80">
        <f t="shared" si="85"/>
        <v>4.4089636094657418</v>
      </c>
      <c r="BG80">
        <f t="shared" si="85"/>
        <v>4.4089636065676352</v>
      </c>
      <c r="BH80">
        <f t="shared" si="85"/>
        <v>4.4089636975057562</v>
      </c>
      <c r="BI80">
        <f t="shared" si="85"/>
        <v>4.4089608440206352</v>
      </c>
      <c r="BJ80">
        <f t="shared" si="85"/>
        <v>4.409050393977088</v>
      </c>
      <c r="BK80">
        <f t="shared" si="85"/>
        <v>4.406252180428357</v>
      </c>
      <c r="BL80">
        <f t="shared" si="82"/>
        <v>4.510751148741285</v>
      </c>
    </row>
    <row r="81" spans="1:64" ht="12.95" customHeight="1" x14ac:dyDescent="0.2">
      <c r="A81" t="s">
        <v>241</v>
      </c>
      <c r="B81" t="s">
        <v>94</v>
      </c>
      <c r="C81" s="10">
        <v>54135.082799999996</v>
      </c>
      <c r="D81" s="10" t="s">
        <v>286</v>
      </c>
      <c r="E81">
        <f t="shared" si="52"/>
        <v>3635.0143558138393</v>
      </c>
      <c r="F81">
        <f t="shared" si="74"/>
        <v>3635</v>
      </c>
      <c r="G81">
        <f t="shared" si="69"/>
        <v>6.4564999993308447E-3</v>
      </c>
      <c r="K81">
        <f>G81</f>
        <v>6.4564999993308447E-3</v>
      </c>
      <c r="O81">
        <f t="shared" ca="1" si="83"/>
        <v>1.8424062950234049E-2</v>
      </c>
      <c r="P81">
        <f t="shared" si="53"/>
        <v>0.36238287836692129</v>
      </c>
      <c r="Q81" s="2">
        <f t="shared" si="54"/>
        <v>39116.582799999996</v>
      </c>
      <c r="R81">
        <f t="shared" si="70"/>
        <v>0.12668358681786915</v>
      </c>
      <c r="S81" s="3">
        <v>1</v>
      </c>
      <c r="U81" s="37"/>
      <c r="Z81">
        <f t="shared" si="55"/>
        <v>3635</v>
      </c>
      <c r="AA81" s="132">
        <f t="shared" si="56"/>
        <v>1.1546200635327131E-2</v>
      </c>
      <c r="AB81" s="132">
        <f t="shared" si="65"/>
        <v>0.357293177730925</v>
      </c>
      <c r="AC81" s="132">
        <f t="shared" si="66"/>
        <v>-0.35592637836759045</v>
      </c>
      <c r="AD81" s="132">
        <f t="shared" si="67"/>
        <v>-5.089700635996286E-3</v>
      </c>
      <c r="AE81" s="132">
        <f t="shared" si="57"/>
        <v>2.5905052564060997E-5</v>
      </c>
      <c r="AF81">
        <f t="shared" si="68"/>
        <v>-0.35592637836759045</v>
      </c>
      <c r="AG81" s="143"/>
      <c r="AH81">
        <f t="shared" si="58"/>
        <v>-0.35083667773159416</v>
      </c>
      <c r="AI81">
        <f t="shared" si="59"/>
        <v>0.90522586765372526</v>
      </c>
      <c r="AJ81">
        <f t="shared" si="60"/>
        <v>-0.94740915505053624</v>
      </c>
      <c r="AK81">
        <f t="shared" si="61"/>
        <v>4.8930568284167753E-2</v>
      </c>
      <c r="AL81">
        <f t="shared" si="62"/>
        <v>2.6650012047536746</v>
      </c>
      <c r="AM81">
        <f t="shared" si="63"/>
        <v>4.1167321511175148</v>
      </c>
      <c r="AN81" s="132">
        <f t="shared" ref="AN81:AT90" si="86">$AU81+$AB$7*SIN(AO81)</f>
        <v>2.613493757397948</v>
      </c>
      <c r="AO81" s="132">
        <f t="shared" si="86"/>
        <v>2.6134937220398888</v>
      </c>
      <c r="AP81" s="132">
        <f t="shared" si="86"/>
        <v>2.613494105827336</v>
      </c>
      <c r="AQ81" s="132">
        <f t="shared" si="86"/>
        <v>2.6134899400736296</v>
      </c>
      <c r="AR81" s="132">
        <f t="shared" si="86"/>
        <v>2.6135351559770945</v>
      </c>
      <c r="AS81" s="132">
        <f t="shared" si="86"/>
        <v>2.6130443099234522</v>
      </c>
      <c r="AT81" s="132">
        <f t="shared" si="86"/>
        <v>2.6183652632749079</v>
      </c>
      <c r="AU81" s="132">
        <f t="shared" si="64"/>
        <v>2.5597486628898878</v>
      </c>
      <c r="AW81">
        <v>31000</v>
      </c>
      <c r="AX81">
        <f t="shared" si="75"/>
        <v>2.9539599193875693E-2</v>
      </c>
      <c r="AY81">
        <f t="shared" si="76"/>
        <v>-0.16637265060777023</v>
      </c>
      <c r="AZ81">
        <f t="shared" si="77"/>
        <v>0.19591224980164593</v>
      </c>
      <c r="BA81">
        <f t="shared" si="78"/>
        <v>0.96501268040670973</v>
      </c>
      <c r="BB81">
        <f t="shared" si="79"/>
        <v>0.45122094307243116</v>
      </c>
      <c r="BC81">
        <f t="shared" si="80"/>
        <v>-1.9050104684410731</v>
      </c>
      <c r="BD81">
        <f t="shared" si="81"/>
        <v>-1.4058127891394299</v>
      </c>
      <c r="BE81">
        <f t="shared" si="85"/>
        <v>4.4809351535101518</v>
      </c>
      <c r="BF81">
        <f t="shared" si="85"/>
        <v>4.4809351535279793</v>
      </c>
      <c r="BG81">
        <f t="shared" si="85"/>
        <v>4.4809351527993533</v>
      </c>
      <c r="BH81">
        <f t="shared" si="85"/>
        <v>4.4809351825792758</v>
      </c>
      <c r="BI81">
        <f t="shared" si="85"/>
        <v>4.4809339654367326</v>
      </c>
      <c r="BJ81">
        <f t="shared" si="85"/>
        <v>4.4809837166926378</v>
      </c>
      <c r="BK81">
        <f t="shared" si="85"/>
        <v>4.4789585979346365</v>
      </c>
      <c r="BL81">
        <f t="shared" si="82"/>
        <v>4.5847508637365975</v>
      </c>
    </row>
    <row r="82" spans="1:64" ht="12.95" customHeight="1" x14ac:dyDescent="0.2">
      <c r="A82" t="s">
        <v>250</v>
      </c>
      <c r="B82" t="s">
        <v>94</v>
      </c>
      <c r="C82" s="10">
        <v>54515.124600000003</v>
      </c>
      <c r="D82" s="10" t="s">
        <v>286</v>
      </c>
      <c r="E82">
        <f t="shared" si="52"/>
        <v>4480.0247071638651</v>
      </c>
      <c r="F82">
        <f t="shared" si="74"/>
        <v>4480</v>
      </c>
      <c r="G82">
        <f t="shared" si="69"/>
        <v>1.111200000741519E-2</v>
      </c>
      <c r="K82">
        <f>G82</f>
        <v>1.111200000741519E-2</v>
      </c>
      <c r="O82">
        <f t="shared" ca="1" si="83"/>
        <v>2.1370493878277705E-2</v>
      </c>
      <c r="P82">
        <f t="shared" si="53"/>
        <v>0.36006242194336846</v>
      </c>
      <c r="Q82" s="2">
        <f t="shared" si="54"/>
        <v>39496.624600000003</v>
      </c>
      <c r="R82">
        <f t="shared" si="70"/>
        <v>0.12176639696927982</v>
      </c>
      <c r="S82" s="3">
        <v>1</v>
      </c>
      <c r="U82" s="37"/>
      <c r="Z82">
        <f t="shared" si="55"/>
        <v>4480</v>
      </c>
      <c r="AA82" s="132">
        <f t="shared" si="56"/>
        <v>1.537776381990541E-2</v>
      </c>
      <c r="AB82" s="132">
        <f t="shared" si="65"/>
        <v>0.35579665813087824</v>
      </c>
      <c r="AC82" s="132">
        <f t="shared" si="66"/>
        <v>-0.34895042193595327</v>
      </c>
      <c r="AD82" s="132">
        <f t="shared" si="67"/>
        <v>-4.2657638124902197E-3</v>
      </c>
      <c r="AE82" s="132">
        <f t="shared" si="57"/>
        <v>1.8196740903951096E-5</v>
      </c>
      <c r="AF82">
        <f t="shared" si="68"/>
        <v>-0.34895042193595327</v>
      </c>
      <c r="AG82" s="143"/>
      <c r="AH82">
        <f t="shared" si="58"/>
        <v>-0.34468465812346305</v>
      </c>
      <c r="AI82">
        <f t="shared" si="59"/>
        <v>0.90281141349177407</v>
      </c>
      <c r="AJ82">
        <f t="shared" si="60"/>
        <v>-0.92950048800533336</v>
      </c>
      <c r="AK82">
        <f t="shared" si="61"/>
        <v>4.3939905861686702E-2</v>
      </c>
      <c r="AL82">
        <f t="shared" si="62"/>
        <v>2.7169856578951128</v>
      </c>
      <c r="AM82">
        <f t="shared" si="63"/>
        <v>4.6392565890219801</v>
      </c>
      <c r="AN82" s="132">
        <f t="shared" si="86"/>
        <v>2.67067087260576</v>
      </c>
      <c r="AO82" s="132">
        <f t="shared" si="86"/>
        <v>2.6706708339843774</v>
      </c>
      <c r="AP82" s="132">
        <f t="shared" si="86"/>
        <v>2.6706712403112367</v>
      </c>
      <c r="AQ82" s="132">
        <f t="shared" si="86"/>
        <v>2.6706669654337283</v>
      </c>
      <c r="AR82" s="132">
        <f t="shared" si="86"/>
        <v>2.670711940034745</v>
      </c>
      <c r="AS82" s="132">
        <f t="shared" si="86"/>
        <v>2.6702387252312536</v>
      </c>
      <c r="AT82" s="132">
        <f t="shared" si="86"/>
        <v>2.6752121252543897</v>
      </c>
      <c r="AU82" s="132">
        <f t="shared" si="64"/>
        <v>2.6222784220609263</v>
      </c>
      <c r="AW82">
        <v>32000</v>
      </c>
      <c r="AX82">
        <f t="shared" si="75"/>
        <v>1.4209544545944419E-2</v>
      </c>
      <c r="AY82">
        <f t="shared" si="76"/>
        <v>-0.20342441636384834</v>
      </c>
      <c r="AZ82">
        <f t="shared" si="77"/>
        <v>0.21763396090979276</v>
      </c>
      <c r="BA82">
        <f t="shared" si="78"/>
        <v>0.97221014716053478</v>
      </c>
      <c r="BB82">
        <f t="shared" si="79"/>
        <v>0.51307123892870021</v>
      </c>
      <c r="BC82">
        <f t="shared" si="80"/>
        <v>-1.8343844037763086</v>
      </c>
      <c r="BD82">
        <f t="shared" si="81"/>
        <v>-1.3056414857440477</v>
      </c>
      <c r="BE82">
        <f t="shared" ref="BE82:BK86" si="87">$BL82+$AB$7*SIN(BF82)</f>
        <v>4.553435282245534</v>
      </c>
      <c r="BF82">
        <f t="shared" si="87"/>
        <v>4.5534352822472011</v>
      </c>
      <c r="BG82">
        <f t="shared" si="87"/>
        <v>4.5534352821484338</v>
      </c>
      <c r="BH82">
        <f t="shared" si="87"/>
        <v>4.5534352879986226</v>
      </c>
      <c r="BI82">
        <f t="shared" si="87"/>
        <v>4.5534349414789421</v>
      </c>
      <c r="BJ82">
        <f t="shared" si="87"/>
        <v>4.5534554679036283</v>
      </c>
      <c r="BK82">
        <f t="shared" si="87"/>
        <v>4.5522440651160663</v>
      </c>
      <c r="BL82">
        <f t="shared" si="82"/>
        <v>4.658750578731909</v>
      </c>
    </row>
    <row r="83" spans="1:64" ht="12.95" customHeight="1" x14ac:dyDescent="0.2">
      <c r="A83" s="33" t="s">
        <v>93</v>
      </c>
      <c r="B83" s="32" t="s">
        <v>85</v>
      </c>
      <c r="C83" s="33">
        <v>54848.849600000001</v>
      </c>
      <c r="D83" s="33">
        <v>4.0000000000000002E-4</v>
      </c>
      <c r="E83">
        <f t="shared" si="52"/>
        <v>5222.0511882095843</v>
      </c>
      <c r="F83">
        <f t="shared" si="74"/>
        <v>5222</v>
      </c>
      <c r="G83">
        <f t="shared" si="69"/>
        <v>2.3021799999696668E-2</v>
      </c>
      <c r="K83">
        <f>+G83</f>
        <v>2.3021799999696668E-2</v>
      </c>
      <c r="O83">
        <f t="shared" ca="1" si="83"/>
        <v>2.3957774054145627E-2</v>
      </c>
      <c r="P83">
        <f t="shared" si="53"/>
        <v>0.35728878834137262</v>
      </c>
      <c r="Q83" s="2">
        <f t="shared" si="54"/>
        <v>39830.349600000001</v>
      </c>
      <c r="R83">
        <f t="shared" si="70"/>
        <v>0.11173441949501413</v>
      </c>
      <c r="S83" s="3">
        <v>1</v>
      </c>
      <c r="U83" s="37"/>
      <c r="Z83">
        <f t="shared" si="55"/>
        <v>5222</v>
      </c>
      <c r="AA83" s="132">
        <f t="shared" si="56"/>
        <v>1.8919881511561598E-2</v>
      </c>
      <c r="AB83" s="132">
        <f t="shared" si="65"/>
        <v>0.36139070682950769</v>
      </c>
      <c r="AC83" s="132">
        <f t="shared" si="66"/>
        <v>-0.33426698834167595</v>
      </c>
      <c r="AD83" s="132">
        <f t="shared" si="67"/>
        <v>4.1019184881350701E-3</v>
      </c>
      <c r="AE83" s="132">
        <f t="shared" si="57"/>
        <v>1.6825735283304301E-5</v>
      </c>
      <c r="AF83">
        <f t="shared" si="68"/>
        <v>-0.33426698834167595</v>
      </c>
      <c r="AG83" s="143"/>
      <c r="AH83">
        <f t="shared" si="58"/>
        <v>-0.33836890682981102</v>
      </c>
      <c r="AI83">
        <f t="shared" si="59"/>
        <v>0.90091614518126129</v>
      </c>
      <c r="AJ83">
        <f t="shared" si="60"/>
        <v>-0.91179126845855452</v>
      </c>
      <c r="AK83">
        <f t="shared" si="61"/>
        <v>3.9480709072405348E-2</v>
      </c>
      <c r="AL83">
        <f t="shared" si="62"/>
        <v>2.7624166899730764</v>
      </c>
      <c r="AM83">
        <f t="shared" si="63"/>
        <v>5.2112479976746648</v>
      </c>
      <c r="AN83" s="132">
        <f t="shared" si="86"/>
        <v>2.720759075317607</v>
      </c>
      <c r="AO83" s="132">
        <f t="shared" si="86"/>
        <v>2.720759034985202</v>
      </c>
      <c r="AP83" s="132">
        <f t="shared" si="86"/>
        <v>2.7207594492725153</v>
      </c>
      <c r="AQ83" s="132">
        <f t="shared" si="86"/>
        <v>2.7207551937830163</v>
      </c>
      <c r="AR83" s="132">
        <f t="shared" si="86"/>
        <v>2.7207989050683841</v>
      </c>
      <c r="AS83" s="132">
        <f t="shared" si="86"/>
        <v>2.7203498733319305</v>
      </c>
      <c r="AT83" s="132">
        <f t="shared" si="86"/>
        <v>2.724958351670181</v>
      </c>
      <c r="AU83" s="132">
        <f t="shared" si="64"/>
        <v>2.6771862105874478</v>
      </c>
      <c r="AW83">
        <v>33000</v>
      </c>
      <c r="AX83">
        <f t="shared" si="75"/>
        <v>-3.363055029618367E-3</v>
      </c>
      <c r="AY83">
        <f t="shared" si="76"/>
        <v>-0.24172627462169133</v>
      </c>
      <c r="AZ83">
        <f t="shared" si="77"/>
        <v>0.23836321959207296</v>
      </c>
      <c r="BA83">
        <f t="shared" si="78"/>
        <v>0.97965843275388798</v>
      </c>
      <c r="BB83">
        <f t="shared" si="79"/>
        <v>0.57324232735473091</v>
      </c>
      <c r="BC83">
        <f t="shared" si="80"/>
        <v>-1.7626860483169784</v>
      </c>
      <c r="BD83">
        <f t="shared" si="81"/>
        <v>-1.2129777608620238</v>
      </c>
      <c r="BE83">
        <f t="shared" si="87"/>
        <v>4.6264837004616064</v>
      </c>
      <c r="BF83">
        <f t="shared" si="87"/>
        <v>4.6264837004616313</v>
      </c>
      <c r="BG83">
        <f t="shared" si="87"/>
        <v>4.6264837004589978</v>
      </c>
      <c r="BH83">
        <f t="shared" si="87"/>
        <v>4.6264837007467126</v>
      </c>
      <c r="BI83">
        <f t="shared" si="87"/>
        <v>4.626483669307266</v>
      </c>
      <c r="BJ83">
        <f t="shared" si="87"/>
        <v>4.6264871048599776</v>
      </c>
      <c r="BK83">
        <f t="shared" si="87"/>
        <v>4.6261124913790841</v>
      </c>
      <c r="BL83">
        <f t="shared" si="82"/>
        <v>4.7327502937272214</v>
      </c>
    </row>
    <row r="84" spans="1:64" ht="12.95" customHeight="1" x14ac:dyDescent="0.2">
      <c r="A84" t="s">
        <v>259</v>
      </c>
      <c r="B84" t="s">
        <v>94</v>
      </c>
      <c r="C84" s="10">
        <v>55265.993000000002</v>
      </c>
      <c r="D84" s="10" t="s">
        <v>286</v>
      </c>
      <c r="E84">
        <f t="shared" si="52"/>
        <v>6149.555717967467</v>
      </c>
      <c r="F84">
        <f t="shared" si="74"/>
        <v>6149.5</v>
      </c>
      <c r="G84">
        <f t="shared" si="69"/>
        <v>2.5059050007257611E-2</v>
      </c>
      <c r="K84">
        <f>G84</f>
        <v>2.5059050007257611E-2</v>
      </c>
      <c r="O84">
        <f t="shared" ca="1" si="83"/>
        <v>2.7191874273980527E-2</v>
      </c>
      <c r="P84">
        <f t="shared" si="53"/>
        <v>0.35285388643992849</v>
      </c>
      <c r="Q84" s="2">
        <f t="shared" si="54"/>
        <v>40247.493000000002</v>
      </c>
      <c r="R84">
        <f t="shared" si="70"/>
        <v>0.10744945479192146</v>
      </c>
      <c r="S84" s="3">
        <v>1</v>
      </c>
      <c r="U84" s="37"/>
      <c r="Z84">
        <f t="shared" si="55"/>
        <v>6149.5</v>
      </c>
      <c r="AA84" s="132">
        <f t="shared" si="56"/>
        <v>2.354961231331254E-2</v>
      </c>
      <c r="AB84" s="132">
        <f t="shared" si="65"/>
        <v>0.35436332413387356</v>
      </c>
      <c r="AC84" s="132">
        <f t="shared" si="66"/>
        <v>-0.32779483643267088</v>
      </c>
      <c r="AD84" s="132">
        <f t="shared" si="67"/>
        <v>1.5094376939450704E-3</v>
      </c>
      <c r="AE84" s="132">
        <f t="shared" si="57"/>
        <v>2.278402151902212E-6</v>
      </c>
      <c r="AF84">
        <f t="shared" si="68"/>
        <v>-0.32779483643267088</v>
      </c>
      <c r="AG84" s="143"/>
      <c r="AH84">
        <f t="shared" si="58"/>
        <v>-0.32930427412661595</v>
      </c>
      <c r="AI84">
        <f t="shared" si="59"/>
        <v>0.89884349593107826</v>
      </c>
      <c r="AJ84">
        <f t="shared" si="60"/>
        <v>-0.8871291954548296</v>
      </c>
      <c r="AK84">
        <f t="shared" si="61"/>
        <v>3.3818609657332799E-2</v>
      </c>
      <c r="AL84">
        <f t="shared" si="62"/>
        <v>2.8189546536974612</v>
      </c>
      <c r="AM84">
        <f t="shared" si="63"/>
        <v>6.1450313143039255</v>
      </c>
      <c r="AN84" s="132">
        <f t="shared" si="86"/>
        <v>2.783230903896615</v>
      </c>
      <c r="AO84" s="132">
        <f t="shared" si="86"/>
        <v>2.7832308633055578</v>
      </c>
      <c r="AP84" s="132">
        <f t="shared" si="86"/>
        <v>2.7832312696871324</v>
      </c>
      <c r="AQ84" s="132">
        <f t="shared" si="86"/>
        <v>2.7832272011531316</v>
      </c>
      <c r="AR84" s="132">
        <f t="shared" si="86"/>
        <v>2.7832679334507913</v>
      </c>
      <c r="AS84" s="132">
        <f t="shared" si="86"/>
        <v>2.7828601123123815</v>
      </c>
      <c r="AT84" s="132">
        <f t="shared" si="86"/>
        <v>2.7869405133612286</v>
      </c>
      <c r="AU84" s="132">
        <f t="shared" si="64"/>
        <v>2.7458209462455994</v>
      </c>
      <c r="AW84">
        <v>34000</v>
      </c>
      <c r="AX84">
        <f t="shared" si="75"/>
        <v>-2.3311569799186083E-2</v>
      </c>
      <c r="AY84">
        <f t="shared" si="76"/>
        <v>-0.28127822538129932</v>
      </c>
      <c r="AZ84">
        <f t="shared" si="77"/>
        <v>0.25796665558211324</v>
      </c>
      <c r="BA84">
        <f t="shared" si="78"/>
        <v>0.98732936783783198</v>
      </c>
      <c r="BB84">
        <f t="shared" si="79"/>
        <v>0.63133328832860514</v>
      </c>
      <c r="BC84">
        <f t="shared" si="80"/>
        <v>-1.6898722249321376</v>
      </c>
      <c r="BD84">
        <f t="shared" si="81"/>
        <v>-1.126773565926658</v>
      </c>
      <c r="BE84">
        <f t="shared" si="87"/>
        <v>4.7000981535984883</v>
      </c>
      <c r="BF84">
        <f t="shared" si="87"/>
        <v>4.7000981535984883</v>
      </c>
      <c r="BG84">
        <f t="shared" si="87"/>
        <v>4.70009815359849</v>
      </c>
      <c r="BH84">
        <f t="shared" si="87"/>
        <v>4.7000981535974571</v>
      </c>
      <c r="BI84">
        <f t="shared" si="87"/>
        <v>4.7000981543848663</v>
      </c>
      <c r="BJ84">
        <f t="shared" si="87"/>
        <v>4.7000975537394973</v>
      </c>
      <c r="BK84">
        <f t="shared" si="87"/>
        <v>4.7005645953272381</v>
      </c>
      <c r="BL84">
        <f t="shared" si="82"/>
        <v>4.806750008722533</v>
      </c>
    </row>
    <row r="85" spans="1:64" ht="12.95" customHeight="1" x14ac:dyDescent="0.2">
      <c r="A85" s="55" t="s">
        <v>104</v>
      </c>
      <c r="B85" s="56" t="s">
        <v>94</v>
      </c>
      <c r="C85" s="55">
        <v>55575.8698</v>
      </c>
      <c r="D85" s="55">
        <v>4.0000000000000002E-4</v>
      </c>
      <c r="E85">
        <f t="shared" ref="E85:E99" si="88">+(C85-C$7)/C$8</f>
        <v>6838.5565164144155</v>
      </c>
      <c r="F85">
        <f t="shared" si="74"/>
        <v>6838.5</v>
      </c>
      <c r="G85">
        <f t="shared" si="69"/>
        <v>2.5418150005862117E-2</v>
      </c>
      <c r="K85">
        <f>+G85</f>
        <v>2.5418150005862117E-2</v>
      </c>
      <c r="O85">
        <f t="shared" ca="1" si="83"/>
        <v>2.9594348723000739E-2</v>
      </c>
      <c r="P85">
        <f t="shared" ref="P85:P99" si="89">+D$11+D$12*F85+D$13*F85^2</f>
        <v>0.34886323105929407</v>
      </c>
      <c r="Q85" s="2">
        <f t="shared" ref="Q85:Q99" si="90">+C85-15018.5</f>
        <v>40557.3698</v>
      </c>
      <c r="R85">
        <f t="shared" si="70"/>
        <v>0.10461672045766117</v>
      </c>
      <c r="S85" s="3">
        <v>1</v>
      </c>
      <c r="U85" s="37"/>
      <c r="Z85">
        <f t="shared" ref="Z85:Z99" si="91">F85</f>
        <v>6838.5</v>
      </c>
      <c r="AA85" s="132">
        <f t="shared" ref="AA85:AA99" si="92">AB$3+AB$4*Z85+AB$5*Z85^2+AH85</f>
        <v>2.7111687290809428E-2</v>
      </c>
      <c r="AB85" s="132">
        <f t="shared" si="65"/>
        <v>0.34716969377434675</v>
      </c>
      <c r="AC85" s="132">
        <f t="shared" si="66"/>
        <v>-0.32344508105343195</v>
      </c>
      <c r="AD85" s="132">
        <f t="shared" si="67"/>
        <v>-1.6935372849473107E-3</v>
      </c>
      <c r="AE85" s="132">
        <f t="shared" ref="AE85:AE99" si="93">+(G85-AA85)^2*S85</f>
        <v>2.8680685355067087E-6</v>
      </c>
      <c r="AF85">
        <f t="shared" si="68"/>
        <v>-0.32344508105343195</v>
      </c>
      <c r="AG85" s="143"/>
      <c r="AH85">
        <f t="shared" ref="AH85:AH99" si="94">$AB$6*($AB$11/AI85*AJ85+$AB$12)</f>
        <v>-0.32175154376848464</v>
      </c>
      <c r="AI85">
        <f t="shared" ref="AI85:AI99" si="95">1+$AB$7*COS(AL85)</f>
        <v>0.89751739931925922</v>
      </c>
      <c r="AJ85">
        <f t="shared" ref="AJ85:AJ99" si="96">SIN(AL85+RADIANS($AB$9))</f>
        <v>-0.86704726206635174</v>
      </c>
      <c r="AK85">
        <f t="shared" ref="AK85:AK99" si="97">$AB$7*SIN(AL85)</f>
        <v>2.9557625620347704E-2</v>
      </c>
      <c r="AL85">
        <f t="shared" ref="AL85:AL99" si="98">2*ATAN(AM85)</f>
        <v>2.8607969349710336</v>
      </c>
      <c r="AM85">
        <f t="shared" ref="AM85:AM99" si="99">SQRT((1+$AB$7)/(1-$AB$7))*TAN(AN85/2)</f>
        <v>7.0757548203863498</v>
      </c>
      <c r="AN85" s="132">
        <f t="shared" si="86"/>
        <v>2.8295515407392697</v>
      </c>
      <c r="AO85" s="132">
        <f t="shared" si="86"/>
        <v>2.8295515014752977</v>
      </c>
      <c r="AP85" s="132">
        <f t="shared" si="86"/>
        <v>2.8295518882774204</v>
      </c>
      <c r="AQ85" s="132">
        <f t="shared" si="86"/>
        <v>2.8295480777621571</v>
      </c>
      <c r="AR85" s="132">
        <f t="shared" si="86"/>
        <v>2.8295856162003878</v>
      </c>
      <c r="AS85" s="132">
        <f t="shared" si="86"/>
        <v>2.8292157948518928</v>
      </c>
      <c r="AT85" s="132">
        <f t="shared" si="86"/>
        <v>2.8328572867217328</v>
      </c>
      <c r="AU85" s="132">
        <f t="shared" ref="AU85:AU99" si="100">RADIANS($AB$9)+$AB$18*(F85-AB$15)</f>
        <v>2.7968067498773692</v>
      </c>
      <c r="AW85">
        <v>35000</v>
      </c>
      <c r="AX85">
        <f t="shared" si="75"/>
        <v>-4.5769501966162973E-2</v>
      </c>
      <c r="AY85">
        <f t="shared" si="76"/>
        <v>-0.3220802686426722</v>
      </c>
      <c r="AZ85">
        <f t="shared" si="77"/>
        <v>0.27631076667650922</v>
      </c>
      <c r="BA85">
        <f t="shared" si="78"/>
        <v>0.99519050783034768</v>
      </c>
      <c r="BB85">
        <f t="shared" si="79"/>
        <v>0.68691828112848541</v>
      </c>
      <c r="BC85">
        <f t="shared" si="80"/>
        <v>-1.6159034663113392</v>
      </c>
      <c r="BD85">
        <f t="shared" si="81"/>
        <v>-1.0461559471032595</v>
      </c>
      <c r="BE85">
        <f t="shared" si="87"/>
        <v>4.7742941207075251</v>
      </c>
      <c r="BF85">
        <f t="shared" si="87"/>
        <v>4.774294120707542</v>
      </c>
      <c r="BG85">
        <f t="shared" si="87"/>
        <v>4.7742941207100236</v>
      </c>
      <c r="BH85">
        <f t="shared" si="87"/>
        <v>4.774294121086081</v>
      </c>
      <c r="BI85">
        <f t="shared" si="87"/>
        <v>4.7742941780767962</v>
      </c>
      <c r="BJ85">
        <f t="shared" si="87"/>
        <v>4.7743028142818114</v>
      </c>
      <c r="BK85">
        <f t="shared" si="87"/>
        <v>4.7755979008279477</v>
      </c>
      <c r="BL85">
        <f t="shared" si="82"/>
        <v>4.8807497237178445</v>
      </c>
    </row>
    <row r="86" spans="1:64" ht="12.95" customHeight="1" x14ac:dyDescent="0.2">
      <c r="A86" s="55" t="s">
        <v>104</v>
      </c>
      <c r="B86" s="56" t="s">
        <v>94</v>
      </c>
      <c r="C86" s="55">
        <v>55653.678099999997</v>
      </c>
      <c r="D86" s="55">
        <v>6.9999999999999999E-4</v>
      </c>
      <c r="E86">
        <f t="shared" si="88"/>
        <v>7011.5606936416161</v>
      </c>
      <c r="F86">
        <f t="shared" si="74"/>
        <v>7011.5</v>
      </c>
      <c r="G86">
        <f t="shared" si="69"/>
        <v>2.7296849999402184E-2</v>
      </c>
      <c r="K86">
        <f>+G86</f>
        <v>2.7296849999402184E-2</v>
      </c>
      <c r="O86">
        <f t="shared" ca="1" si="83"/>
        <v>3.0197582510635711E-2</v>
      </c>
      <c r="P86">
        <f t="shared" si="89"/>
        <v>0.34776801260243362</v>
      </c>
      <c r="Q86" s="2">
        <f t="shared" si="90"/>
        <v>40635.178099999997</v>
      </c>
      <c r="R86">
        <f t="shared" si="70"/>
        <v>0.10270176606013862</v>
      </c>
      <c r="S86" s="3">
        <v>1</v>
      </c>
      <c r="U86" s="37"/>
      <c r="Z86">
        <f t="shared" si="91"/>
        <v>7011.5</v>
      </c>
      <c r="AA86" s="132">
        <f t="shared" si="92"/>
        <v>2.8020145146760933E-2</v>
      </c>
      <c r="AB86" s="132">
        <f t="shared" si="65"/>
        <v>0.34704471745507487</v>
      </c>
      <c r="AC86" s="132">
        <f t="shared" si="66"/>
        <v>-0.32047116260303143</v>
      </c>
      <c r="AD86" s="132">
        <f t="shared" si="67"/>
        <v>-7.23295147358749E-4</v>
      </c>
      <c r="AE86" s="132">
        <f t="shared" si="93"/>
        <v>5.2315587019271443E-7</v>
      </c>
      <c r="AF86">
        <f t="shared" si="68"/>
        <v>-0.32047116260303143</v>
      </c>
      <c r="AG86" s="143"/>
      <c r="AH86">
        <f t="shared" si="94"/>
        <v>-0.31974786745567269</v>
      </c>
      <c r="AI86">
        <f t="shared" si="95"/>
        <v>0.89721305854600231</v>
      </c>
      <c r="AJ86">
        <f t="shared" si="96"/>
        <v>-0.86177459042969251</v>
      </c>
      <c r="AK86">
        <f t="shared" si="97"/>
        <v>2.8481245428057772E-2</v>
      </c>
      <c r="AL86">
        <f t="shared" si="98"/>
        <v>2.8712843196612674</v>
      </c>
      <c r="AM86">
        <f t="shared" si="99"/>
        <v>7.3538516166598002</v>
      </c>
      <c r="AN86" s="132">
        <f t="shared" si="86"/>
        <v>2.8411717492592889</v>
      </c>
      <c r="AO86" s="132">
        <f t="shared" si="86"/>
        <v>2.8411717105411909</v>
      </c>
      <c r="AP86" s="132">
        <f t="shared" si="86"/>
        <v>2.8411720905669169</v>
      </c>
      <c r="AQ86" s="132">
        <f t="shared" si="86"/>
        <v>2.8411683605379356</v>
      </c>
      <c r="AR86" s="132">
        <f t="shared" si="86"/>
        <v>2.8412049713365892</v>
      </c>
      <c r="AS86" s="132">
        <f t="shared" si="86"/>
        <v>2.8408456128389723</v>
      </c>
      <c r="AT86" s="132">
        <f t="shared" si="86"/>
        <v>2.8443712234477618</v>
      </c>
      <c r="AU86" s="132">
        <f t="shared" si="100"/>
        <v>2.809608700571558</v>
      </c>
      <c r="AW86">
        <v>36000</v>
      </c>
      <c r="AX86">
        <f t="shared" si="75"/>
        <v>-7.0869549000803334E-2</v>
      </c>
      <c r="AY86">
        <f t="shared" si="76"/>
        <v>-0.36413240440581007</v>
      </c>
      <c r="AZ86">
        <f t="shared" si="77"/>
        <v>0.29326285540500674</v>
      </c>
      <c r="BA86">
        <f t="shared" si="78"/>
        <v>1.0032048104109723</v>
      </c>
      <c r="BB86">
        <f t="shared" si="79"/>
        <v>0.73954805071895491</v>
      </c>
      <c r="BC86">
        <f t="shared" si="80"/>
        <v>-1.5407448032421571</v>
      </c>
      <c r="BD86">
        <f t="shared" si="81"/>
        <v>-0.97039114373587854</v>
      </c>
      <c r="BE86">
        <f t="shared" si="87"/>
        <v>4.8490844821303583</v>
      </c>
      <c r="BF86">
        <f t="shared" si="87"/>
        <v>4.849084482131726</v>
      </c>
      <c r="BG86">
        <f t="shared" si="87"/>
        <v>4.849084482225793</v>
      </c>
      <c r="BH86">
        <f t="shared" si="87"/>
        <v>4.8490844886977387</v>
      </c>
      <c r="BI86">
        <f t="shared" si="87"/>
        <v>4.8490849339765756</v>
      </c>
      <c r="BJ86">
        <f t="shared" si="87"/>
        <v>4.8491155663176269</v>
      </c>
      <c r="BK86">
        <f t="shared" si="87"/>
        <v>4.8512067505655114</v>
      </c>
      <c r="BL86">
        <f t="shared" si="82"/>
        <v>4.9547494387131561</v>
      </c>
    </row>
    <row r="87" spans="1:64" ht="12.95" customHeight="1" x14ac:dyDescent="0.2">
      <c r="A87" s="33" t="s">
        <v>116</v>
      </c>
      <c r="B87" s="32" t="s">
        <v>94</v>
      </c>
      <c r="C87" s="33">
        <v>56011.684399999998</v>
      </c>
      <c r="D87" s="33">
        <v>2.9999999999999997E-4</v>
      </c>
      <c r="E87">
        <f t="shared" si="88"/>
        <v>7807.5758407873209</v>
      </c>
      <c r="F87">
        <f t="shared" si="74"/>
        <v>7807.5</v>
      </c>
      <c r="G87">
        <f t="shared" si="69"/>
        <v>3.4109250002074987E-2</v>
      </c>
      <c r="K87">
        <f>+G87</f>
        <v>3.4109250002074987E-2</v>
      </c>
      <c r="O87">
        <f t="shared" ca="1" si="83"/>
        <v>3.2973155313857902E-2</v>
      </c>
      <c r="P87">
        <f t="shared" si="89"/>
        <v>0.34224662837795494</v>
      </c>
      <c r="Q87" s="2">
        <f t="shared" si="90"/>
        <v>40993.184399999998</v>
      </c>
      <c r="R87">
        <f t="shared" si="70"/>
        <v>9.4948643952360218E-2</v>
      </c>
      <c r="S87" s="3">
        <v>1</v>
      </c>
      <c r="U87" s="37"/>
      <c r="Z87">
        <f t="shared" si="91"/>
        <v>7807.5</v>
      </c>
      <c r="AA87" s="132">
        <f t="shared" si="92"/>
        <v>3.2260919132520438E-2</v>
      </c>
      <c r="AB87" s="132">
        <f t="shared" si="65"/>
        <v>0.34409495924750949</v>
      </c>
      <c r="AC87" s="132">
        <f t="shared" si="66"/>
        <v>-0.30813737837587996</v>
      </c>
      <c r="AD87" s="132">
        <f t="shared" si="67"/>
        <v>1.8483308695545486E-3</v>
      </c>
      <c r="AE87" s="132">
        <f t="shared" si="93"/>
        <v>3.4163270033482737E-6</v>
      </c>
      <c r="AF87">
        <f t="shared" si="68"/>
        <v>-0.30813737837587996</v>
      </c>
      <c r="AG87" s="143"/>
      <c r="AH87">
        <f t="shared" si="94"/>
        <v>-0.3099857092454345</v>
      </c>
      <c r="AI87">
        <f t="shared" si="95"/>
        <v>0.89596091365560759</v>
      </c>
      <c r="AJ87">
        <f t="shared" si="96"/>
        <v>-0.83634909510184285</v>
      </c>
      <c r="AK87">
        <f t="shared" si="97"/>
        <v>2.3499046517356223E-2</v>
      </c>
      <c r="AL87">
        <f t="shared" si="98"/>
        <v>2.9194526824343514</v>
      </c>
      <c r="AM87">
        <f t="shared" si="99"/>
        <v>8.9662785879580849</v>
      </c>
      <c r="AN87" s="132">
        <f t="shared" si="86"/>
        <v>2.8945906212531427</v>
      </c>
      <c r="AO87" s="132">
        <f t="shared" si="86"/>
        <v>2.8945905861481722</v>
      </c>
      <c r="AP87" s="132">
        <f t="shared" si="86"/>
        <v>2.8945909255799371</v>
      </c>
      <c r="AQ87" s="132">
        <f t="shared" si="86"/>
        <v>2.8945876435955573</v>
      </c>
      <c r="AR87" s="132">
        <f t="shared" si="86"/>
        <v>2.8946193771689503</v>
      </c>
      <c r="AS87" s="132">
        <f t="shared" si="86"/>
        <v>2.8943125339593374</v>
      </c>
      <c r="AT87" s="132">
        <f t="shared" si="86"/>
        <v>2.8972785189263019</v>
      </c>
      <c r="AU87" s="132">
        <f t="shared" si="100"/>
        <v>2.8685124737078262</v>
      </c>
    </row>
    <row r="88" spans="1:64" ht="12.95" customHeight="1" x14ac:dyDescent="0.2">
      <c r="A88" s="36" t="s">
        <v>117</v>
      </c>
      <c r="B88" s="32" t="s">
        <v>94</v>
      </c>
      <c r="C88" s="33">
        <v>56309.876300000004</v>
      </c>
      <c r="D88" s="33">
        <v>2.0000000000000001E-4</v>
      </c>
      <c r="E88" s="57">
        <f t="shared" si="88"/>
        <v>8470.5956512101002</v>
      </c>
      <c r="F88">
        <f t="shared" si="74"/>
        <v>8470.5</v>
      </c>
      <c r="G88">
        <f t="shared" si="69"/>
        <v>4.3018950003897771E-2</v>
      </c>
      <c r="K88">
        <f>+G88</f>
        <v>4.3018950003897771E-2</v>
      </c>
      <c r="O88">
        <f t="shared" ca="1" si="83"/>
        <v>3.528497034970754E-2</v>
      </c>
      <c r="P88">
        <f t="shared" si="89"/>
        <v>0.33704316913073862</v>
      </c>
      <c r="Q88" s="2">
        <f t="shared" si="90"/>
        <v>41291.376300000004</v>
      </c>
      <c r="R88">
        <f t="shared" si="70"/>
        <v>8.6450241433148528E-2</v>
      </c>
      <c r="S88" s="3">
        <v>1</v>
      </c>
      <c r="U88" s="37"/>
      <c r="Z88">
        <f t="shared" si="91"/>
        <v>8470.5</v>
      </c>
      <c r="AA88" s="132">
        <f t="shared" si="92"/>
        <v>3.585417117192885E-2</v>
      </c>
      <c r="AB88" s="132">
        <f t="shared" si="65"/>
        <v>0.34420794796270754</v>
      </c>
      <c r="AC88" s="132">
        <f t="shared" si="66"/>
        <v>-0.29402421912684085</v>
      </c>
      <c r="AD88" s="132">
        <f t="shared" si="67"/>
        <v>7.164778831968921E-3</v>
      </c>
      <c r="AE88" s="132">
        <f t="shared" si="93"/>
        <v>5.1334055711029933E-5</v>
      </c>
      <c r="AF88">
        <f t="shared" si="68"/>
        <v>-0.29402421912684085</v>
      </c>
      <c r="AG88" s="143"/>
      <c r="AH88">
        <f t="shared" si="94"/>
        <v>-0.30118899795880977</v>
      </c>
      <c r="AI88">
        <f t="shared" si="95"/>
        <v>0.89510391343711437</v>
      </c>
      <c r="AJ88">
        <f t="shared" si="96"/>
        <v>-0.81374274443454142</v>
      </c>
      <c r="AK88">
        <f t="shared" si="97"/>
        <v>1.9317031303810815E-2</v>
      </c>
      <c r="AL88">
        <f t="shared" si="98"/>
        <v>2.959479038967423</v>
      </c>
      <c r="AM88">
        <f t="shared" si="99"/>
        <v>10.951786251066425</v>
      </c>
      <c r="AN88" s="132">
        <f t="shared" si="86"/>
        <v>2.939031951365219</v>
      </c>
      <c r="AO88" s="132">
        <f t="shared" si="86"/>
        <v>2.9390319206029876</v>
      </c>
      <c r="AP88" s="132">
        <f t="shared" si="86"/>
        <v>2.939032215036975</v>
      </c>
      <c r="AQ88" s="132">
        <f t="shared" si="86"/>
        <v>2.9390293969255459</v>
      </c>
      <c r="AR88" s="132">
        <f t="shared" si="86"/>
        <v>2.9390563698046233</v>
      </c>
      <c r="AS88" s="132">
        <f t="shared" si="86"/>
        <v>2.9387981992165688</v>
      </c>
      <c r="AT88" s="132">
        <f t="shared" si="86"/>
        <v>2.9412687164743061</v>
      </c>
      <c r="AU88" s="132">
        <f t="shared" si="100"/>
        <v>2.9175742847497181</v>
      </c>
    </row>
    <row r="89" spans="1:64" ht="12.95" customHeight="1" x14ac:dyDescent="0.2">
      <c r="A89" t="s">
        <v>278</v>
      </c>
      <c r="B89" t="s">
        <v>94</v>
      </c>
      <c r="C89" s="10">
        <v>56335.061000000002</v>
      </c>
      <c r="D89" s="10" t="s">
        <v>286</v>
      </c>
      <c r="E89">
        <f t="shared" si="88"/>
        <v>8526.5929972800404</v>
      </c>
      <c r="F89">
        <f t="shared" si="74"/>
        <v>8526.5</v>
      </c>
      <c r="G89">
        <f t="shared" si="69"/>
        <v>4.1825350002909545E-2</v>
      </c>
      <c r="K89">
        <f>G89</f>
        <v>4.1825350002909545E-2</v>
      </c>
      <c r="O89">
        <f t="shared" ca="1" si="83"/>
        <v>3.5480236778074936E-2</v>
      </c>
      <c r="P89">
        <f t="shared" si="89"/>
        <v>0.33657849439844162</v>
      </c>
      <c r="Q89" s="2">
        <f t="shared" si="90"/>
        <v>41316.561000000002</v>
      </c>
      <c r="R89">
        <f t="shared" si="70"/>
        <v>8.6879416131053377E-2</v>
      </c>
      <c r="S89" s="3">
        <v>1</v>
      </c>
      <c r="U89" s="37"/>
      <c r="Z89">
        <f t="shared" si="91"/>
        <v>8526.5</v>
      </c>
      <c r="AA89" s="132">
        <f t="shared" si="92"/>
        <v>3.6159612331139346E-2</v>
      </c>
      <c r="AB89" s="132">
        <f t="shared" si="65"/>
        <v>0.34224423207021182</v>
      </c>
      <c r="AC89" s="132">
        <f t="shared" si="66"/>
        <v>-0.29475314439553207</v>
      </c>
      <c r="AD89" s="132">
        <f t="shared" si="67"/>
        <v>5.665737671770199E-3</v>
      </c>
      <c r="AE89" s="132">
        <f t="shared" si="93"/>
        <v>3.2100583365315995E-5</v>
      </c>
      <c r="AF89">
        <f t="shared" si="68"/>
        <v>-0.29475314439553207</v>
      </c>
      <c r="AG89" s="143"/>
      <c r="AH89">
        <f t="shared" si="94"/>
        <v>-0.30041888206730227</v>
      </c>
      <c r="AI89">
        <f t="shared" si="95"/>
        <v>0.89503926981872073</v>
      </c>
      <c r="AJ89">
        <f t="shared" si="96"/>
        <v>-0.8117750565116767</v>
      </c>
      <c r="AK89">
        <f t="shared" si="97"/>
        <v>1.8962642073653477E-2</v>
      </c>
      <c r="AL89">
        <f t="shared" si="98"/>
        <v>2.9628564741041696</v>
      </c>
      <c r="AM89">
        <f t="shared" si="99"/>
        <v>11.159871110836018</v>
      </c>
      <c r="AN89" s="132">
        <f t="shared" si="86"/>
        <v>2.9427837955442966</v>
      </c>
      <c r="AO89" s="132">
        <f t="shared" si="86"/>
        <v>2.9427837652011113</v>
      </c>
      <c r="AP89" s="132">
        <f t="shared" si="86"/>
        <v>2.9427840554027238</v>
      </c>
      <c r="AQ89" s="132">
        <f t="shared" si="86"/>
        <v>2.9427812799196706</v>
      </c>
      <c r="AR89" s="132">
        <f t="shared" si="86"/>
        <v>2.9428078245266143</v>
      </c>
      <c r="AS89" s="132">
        <f t="shared" si="86"/>
        <v>2.9425539471704014</v>
      </c>
      <c r="AT89" s="132">
        <f t="shared" si="86"/>
        <v>2.9449815456651525</v>
      </c>
      <c r="AU89" s="132">
        <f t="shared" si="100"/>
        <v>2.9217182687894558</v>
      </c>
    </row>
    <row r="90" spans="1:64" ht="12.95" customHeight="1" x14ac:dyDescent="0.2">
      <c r="A90" t="s">
        <v>278</v>
      </c>
      <c r="B90" t="s">
        <v>94</v>
      </c>
      <c r="C90" s="10">
        <v>56337.078600000001</v>
      </c>
      <c r="D90" s="10" t="s">
        <v>286</v>
      </c>
      <c r="E90">
        <f t="shared" si="88"/>
        <v>8531.0790640360738</v>
      </c>
      <c r="F90">
        <f t="shared" si="74"/>
        <v>8531</v>
      </c>
      <c r="G90">
        <f t="shared" si="69"/>
        <v>3.55589000027976E-2</v>
      </c>
      <c r="K90">
        <f>G90</f>
        <v>3.55589000027976E-2</v>
      </c>
      <c r="O90">
        <f t="shared" ca="1" si="83"/>
        <v>3.5495927830354455E-2</v>
      </c>
      <c r="P90">
        <f t="shared" si="89"/>
        <v>0.33654098429575452</v>
      </c>
      <c r="Q90" s="2">
        <f t="shared" si="90"/>
        <v>41318.578600000001</v>
      </c>
      <c r="R90">
        <f t="shared" si="70"/>
        <v>9.059021506533263E-2</v>
      </c>
      <c r="S90" s="3">
        <v>1</v>
      </c>
      <c r="U90" s="37"/>
      <c r="Z90">
        <f t="shared" si="91"/>
        <v>8531</v>
      </c>
      <c r="AA90" s="132">
        <f t="shared" si="92"/>
        <v>3.6184167832626346E-2</v>
      </c>
      <c r="AB90" s="132">
        <f t="shared" si="65"/>
        <v>0.33591571646592577</v>
      </c>
      <c r="AC90" s="132">
        <f t="shared" si="66"/>
        <v>-0.30098208429295692</v>
      </c>
      <c r="AD90" s="132">
        <f t="shared" si="67"/>
        <v>-6.2526782982874618E-4</v>
      </c>
      <c r="AE90" s="132">
        <f t="shared" si="93"/>
        <v>3.9095985901874989E-7</v>
      </c>
      <c r="AF90">
        <f t="shared" si="68"/>
        <v>-0.30098208429295692</v>
      </c>
      <c r="AG90" s="143"/>
      <c r="AH90">
        <f t="shared" si="94"/>
        <v>-0.30035681646312817</v>
      </c>
      <c r="AI90">
        <f t="shared" si="95"/>
        <v>0.89503412760317236</v>
      </c>
      <c r="AJ90">
        <f t="shared" si="96"/>
        <v>-0.81161654880965661</v>
      </c>
      <c r="AK90">
        <f t="shared" si="97"/>
        <v>1.8934157139247055E-2</v>
      </c>
      <c r="AL90">
        <f t="shared" si="98"/>
        <v>2.9631278540425079</v>
      </c>
      <c r="AM90">
        <f t="shared" si="99"/>
        <v>11.176931833938136</v>
      </c>
      <c r="AN90" s="132">
        <f t="shared" si="86"/>
        <v>2.9430852713035738</v>
      </c>
      <c r="AO90" s="132">
        <f t="shared" si="86"/>
        <v>2.9430852409944004</v>
      </c>
      <c r="AP90" s="132">
        <f t="shared" si="86"/>
        <v>2.9430855308531298</v>
      </c>
      <c r="AQ90" s="132">
        <f t="shared" si="86"/>
        <v>2.9430827588176443</v>
      </c>
      <c r="AR90" s="132">
        <f t="shared" si="86"/>
        <v>2.9431092688433909</v>
      </c>
      <c r="AS90" s="132">
        <f t="shared" si="86"/>
        <v>2.9428557376308846</v>
      </c>
      <c r="AT90" s="132">
        <f t="shared" si="86"/>
        <v>2.9452798805715115</v>
      </c>
      <c r="AU90" s="132">
        <f t="shared" si="100"/>
        <v>2.9220512675069346</v>
      </c>
    </row>
    <row r="91" spans="1:64" ht="12.95" customHeight="1" x14ac:dyDescent="0.2">
      <c r="A91" t="s">
        <v>278</v>
      </c>
      <c r="B91" t="s">
        <v>94</v>
      </c>
      <c r="C91" s="10">
        <v>56357.998399999997</v>
      </c>
      <c r="D91" s="10" t="s">
        <v>286</v>
      </c>
      <c r="E91">
        <f t="shared" si="88"/>
        <v>8577.5935462540001</v>
      </c>
      <c r="F91">
        <f t="shared" si="74"/>
        <v>8577.5</v>
      </c>
      <c r="G91">
        <f t="shared" si="69"/>
        <v>4.2072249998454936E-2</v>
      </c>
      <c r="K91">
        <f>G91</f>
        <v>4.2072249998454936E-2</v>
      </c>
      <c r="O91">
        <f t="shared" ca="1" si="83"/>
        <v>3.5658068703909515E-2</v>
      </c>
      <c r="P91">
        <f t="shared" si="89"/>
        <v>0.33615189760413722</v>
      </c>
      <c r="Q91" s="2">
        <f t="shared" si="90"/>
        <v>41339.498399999997</v>
      </c>
      <c r="R91">
        <f t="shared" si="70"/>
        <v>8.648283913588227E-2</v>
      </c>
      <c r="S91" s="3">
        <v>1</v>
      </c>
      <c r="U91" s="37"/>
      <c r="Z91">
        <f t="shared" si="91"/>
        <v>8577.5</v>
      </c>
      <c r="AA91" s="132">
        <f t="shared" si="92"/>
        <v>3.6438002315562101E-2</v>
      </c>
      <c r="AB91" s="132">
        <f t="shared" si="65"/>
        <v>0.34178614528703005</v>
      </c>
      <c r="AC91" s="132">
        <f t="shared" si="66"/>
        <v>-0.29407964760568228</v>
      </c>
      <c r="AD91" s="132">
        <f t="shared" si="67"/>
        <v>5.6342476828928345E-3</v>
      </c>
      <c r="AE91" s="132">
        <f t="shared" si="93"/>
        <v>3.1744746952183272E-5</v>
      </c>
      <c r="AF91">
        <f t="shared" si="68"/>
        <v>-0.29407964760568228</v>
      </c>
      <c r="AG91" s="143"/>
      <c r="AH91">
        <f t="shared" si="94"/>
        <v>-0.29971389528857512</v>
      </c>
      <c r="AI91">
        <f t="shared" si="95"/>
        <v>0.8949814474888883</v>
      </c>
      <c r="AJ91">
        <f t="shared" si="96"/>
        <v>-0.80997524446278513</v>
      </c>
      <c r="AK91">
        <f t="shared" si="97"/>
        <v>1.8639750617207216E-2</v>
      </c>
      <c r="AL91">
        <f t="shared" si="98"/>
        <v>2.9659319318141106</v>
      </c>
      <c r="AM91">
        <f t="shared" si="99"/>
        <v>11.356292696175409</v>
      </c>
      <c r="AN91" s="132">
        <f t="shared" ref="AN91:AT99" si="101">$AU91+$AB$7*SIN(AO91)</f>
        <v>2.946200419949093</v>
      </c>
      <c r="AO91" s="132">
        <f t="shared" si="101"/>
        <v>2.9462003899943059</v>
      </c>
      <c r="AP91" s="132">
        <f t="shared" si="101"/>
        <v>2.9462006762858874</v>
      </c>
      <c r="AQ91" s="132">
        <f t="shared" si="101"/>
        <v>2.94619794006582</v>
      </c>
      <c r="AR91" s="132">
        <f t="shared" si="101"/>
        <v>2.9462240913165063</v>
      </c>
      <c r="AS91" s="132">
        <f t="shared" si="101"/>
        <v>2.9459741468505052</v>
      </c>
      <c r="AT91" s="132">
        <f t="shared" si="101"/>
        <v>2.9483625244781853</v>
      </c>
      <c r="AU91" s="132">
        <f t="shared" si="100"/>
        <v>2.9254922542542166</v>
      </c>
    </row>
    <row r="92" spans="1:64" ht="12.95" customHeight="1" x14ac:dyDescent="0.2">
      <c r="A92" s="145" t="s">
        <v>360</v>
      </c>
      <c r="B92" s="146" t="s">
        <v>94</v>
      </c>
      <c r="C92" s="147">
        <v>57231.535400000001</v>
      </c>
      <c r="D92" s="147">
        <v>4.0000000000000002E-4</v>
      </c>
      <c r="E92">
        <f t="shared" si="88"/>
        <v>10519.874125093585</v>
      </c>
      <c r="F92">
        <f t="shared" si="74"/>
        <v>10520</v>
      </c>
      <c r="O92">
        <f t="shared" ca="1" si="83"/>
        <v>4.2431372937903368E-2</v>
      </c>
      <c r="P92">
        <f t="shared" si="89"/>
        <v>0.31748316583250208</v>
      </c>
      <c r="Q92" s="2">
        <f t="shared" si="90"/>
        <v>42213.035400000001</v>
      </c>
      <c r="R92">
        <f t="shared" si="70"/>
        <v>0.10079556058702802</v>
      </c>
      <c r="S92" s="3"/>
      <c r="U92" s="37"/>
      <c r="Z92">
        <f t="shared" si="91"/>
        <v>10520</v>
      </c>
      <c r="AA92" s="132">
        <f t="shared" si="92"/>
        <v>4.7114773803865806E-2</v>
      </c>
      <c r="AB92" s="132">
        <f t="shared" si="65"/>
        <v>0.27036839202863627</v>
      </c>
      <c r="AC92" s="132">
        <f t="shared" si="66"/>
        <v>-0.31748316583250208</v>
      </c>
      <c r="AD92" s="132">
        <f t="shared" si="67"/>
        <v>-4.7114773803865806E-2</v>
      </c>
      <c r="AE92" s="132">
        <f t="shared" si="93"/>
        <v>0</v>
      </c>
      <c r="AF92">
        <f t="shared" si="68"/>
        <v>-0.31748316583250208</v>
      </c>
      <c r="AG92" s="143"/>
      <c r="AH92">
        <f t="shared" si="94"/>
        <v>-0.27036839202863627</v>
      </c>
      <c r="AI92">
        <f t="shared" si="95"/>
        <v>0.89352411861963177</v>
      </c>
      <c r="AJ92">
        <f t="shared" si="96"/>
        <v>-0.73603948088812643</v>
      </c>
      <c r="AK92">
        <f t="shared" si="97"/>
        <v>6.262855488877667E-3</v>
      </c>
      <c r="AL92">
        <f t="shared" si="98"/>
        <v>3.0828408708762609</v>
      </c>
      <c r="AM92">
        <f t="shared" si="99"/>
        <v>34.031727706393639</v>
      </c>
      <c r="AN92" s="132">
        <f t="shared" si="101"/>
        <v>3.0762058807027328</v>
      </c>
      <c r="AO92" s="132">
        <f t="shared" si="101"/>
        <v>3.0762058694968477</v>
      </c>
      <c r="AP92" s="132">
        <f t="shared" si="101"/>
        <v>3.0762059747836652</v>
      </c>
      <c r="AQ92" s="132">
        <f t="shared" si="101"/>
        <v>3.0762049855432498</v>
      </c>
      <c r="AR92" s="132">
        <f t="shared" si="101"/>
        <v>3.0762142801193249</v>
      </c>
      <c r="AS92" s="132">
        <f t="shared" si="101"/>
        <v>3.0761269511304623</v>
      </c>
      <c r="AT92" s="132">
        <f t="shared" si="101"/>
        <v>3.0769474479235415</v>
      </c>
      <c r="AU92" s="132">
        <f t="shared" si="100"/>
        <v>3.0692367006326098</v>
      </c>
    </row>
    <row r="93" spans="1:64" ht="12.95" customHeight="1" x14ac:dyDescent="0.2">
      <c r="A93" s="145" t="s">
        <v>360</v>
      </c>
      <c r="B93" s="146" t="s">
        <v>85</v>
      </c>
      <c r="C93" s="147">
        <v>57476.298199999997</v>
      </c>
      <c r="D93" s="147">
        <v>2.9999999999999997E-4</v>
      </c>
      <c r="E93">
        <f t="shared" si="88"/>
        <v>11064.096101795649</v>
      </c>
      <c r="F93">
        <f t="shared" si="74"/>
        <v>11064</v>
      </c>
      <c r="G93">
        <f t="shared" ref="G93:G99" si="102">+C93-(C$7+F93*C$8)</f>
        <v>4.3221599997195881E-2</v>
      </c>
      <c r="K93">
        <f t="shared" ref="K93:K99" si="103">G93</f>
        <v>4.3221599997195881E-2</v>
      </c>
      <c r="O93">
        <f t="shared" ca="1" si="83"/>
        <v>4.4328246813472305E-2</v>
      </c>
      <c r="P93">
        <f t="shared" si="89"/>
        <v>0.31140948730763784</v>
      </c>
      <c r="Q93" s="2">
        <f t="shared" si="90"/>
        <v>42457.798199999997</v>
      </c>
      <c r="R93">
        <f t="shared" si="70"/>
        <v>7.1924742900038321E-2</v>
      </c>
      <c r="S93" s="3">
        <v>1</v>
      </c>
      <c r="U93" s="37"/>
      <c r="Z93">
        <f t="shared" si="91"/>
        <v>11064</v>
      </c>
      <c r="AA93" s="132">
        <f t="shared" si="92"/>
        <v>5.0093383826180393E-2</v>
      </c>
      <c r="AB93" s="132">
        <f t="shared" si="65"/>
        <v>0.30453770347865333</v>
      </c>
      <c r="AC93" s="132">
        <f t="shared" si="66"/>
        <v>-0.26818788731044196</v>
      </c>
      <c r="AD93" s="132">
        <f t="shared" si="67"/>
        <v>-6.8717838289845123E-3</v>
      </c>
      <c r="AE93" s="132">
        <f t="shared" si="93"/>
        <v>4.7221412992293048E-5</v>
      </c>
      <c r="AF93">
        <f t="shared" si="68"/>
        <v>-0.26818788731044196</v>
      </c>
      <c r="AG93" s="143"/>
      <c r="AH93">
        <f t="shared" si="94"/>
        <v>-0.26131610348145745</v>
      </c>
      <c r="AI93">
        <f t="shared" si="95"/>
        <v>0.89337630946356905</v>
      </c>
      <c r="AJ93">
        <f t="shared" si="96"/>
        <v>-0.71352110724887152</v>
      </c>
      <c r="AK93">
        <f t="shared" si="97"/>
        <v>2.7794407696889348E-3</v>
      </c>
      <c r="AL93">
        <f t="shared" si="98"/>
        <v>3.1155307958272869</v>
      </c>
      <c r="AM93">
        <f t="shared" si="99"/>
        <v>76.736156475790153</v>
      </c>
      <c r="AN93" s="132">
        <f t="shared" si="101"/>
        <v>3.1125859633020569</v>
      </c>
      <c r="AO93" s="132">
        <f t="shared" si="101"/>
        <v>3.1125859582748392</v>
      </c>
      <c r="AP93" s="132">
        <f t="shared" si="101"/>
        <v>3.1125860054278243</v>
      </c>
      <c r="AQ93" s="132">
        <f t="shared" si="101"/>
        <v>3.1125855631545392</v>
      </c>
      <c r="AR93" s="132">
        <f t="shared" si="101"/>
        <v>3.1125897114740497</v>
      </c>
      <c r="AS93" s="132">
        <f t="shared" si="101"/>
        <v>3.1125508021299648</v>
      </c>
      <c r="AT93" s="132">
        <f t="shared" si="101"/>
        <v>3.1129157523024</v>
      </c>
      <c r="AU93" s="132">
        <f t="shared" si="100"/>
        <v>3.1094925455900597</v>
      </c>
    </row>
    <row r="94" spans="1:64" ht="12.95" customHeight="1" x14ac:dyDescent="0.2">
      <c r="A94" s="145" t="s">
        <v>360</v>
      </c>
      <c r="B94" s="146" t="s">
        <v>94</v>
      </c>
      <c r="C94" s="147">
        <v>57478.324200000003</v>
      </c>
      <c r="D94" s="147">
        <v>2.9999999999999997E-4</v>
      </c>
      <c r="E94">
        <f t="shared" si="88"/>
        <v>11068.6008456734</v>
      </c>
      <c r="F94">
        <f t="shared" si="74"/>
        <v>11068.5</v>
      </c>
      <c r="G94">
        <f t="shared" si="102"/>
        <v>4.5355150003160816E-2</v>
      </c>
      <c r="K94">
        <f t="shared" si="103"/>
        <v>4.5355150003160816E-2</v>
      </c>
      <c r="O94">
        <f t="shared" ca="1" si="83"/>
        <v>4.4343937865751824E-2</v>
      </c>
      <c r="P94">
        <f t="shared" si="89"/>
        <v>0.31135770271119623</v>
      </c>
      <c r="Q94" s="2">
        <f t="shared" si="90"/>
        <v>42459.824200000003</v>
      </c>
      <c r="R94">
        <f t="shared" si="70"/>
        <v>7.075735804719116E-2</v>
      </c>
      <c r="S94" s="3">
        <v>1</v>
      </c>
      <c r="U94" s="37"/>
      <c r="Z94">
        <f t="shared" si="91"/>
        <v>11068.5</v>
      </c>
      <c r="AA94" s="132">
        <f t="shared" si="92"/>
        <v>5.0117933731075259E-2</v>
      </c>
      <c r="AB94" s="132">
        <f t="shared" si="65"/>
        <v>0.30659491898328178</v>
      </c>
      <c r="AC94" s="132">
        <f t="shared" si="66"/>
        <v>-0.26600255270803541</v>
      </c>
      <c r="AD94" s="132">
        <f t="shared" si="67"/>
        <v>-4.7627837279144436E-3</v>
      </c>
      <c r="AE94" s="132">
        <f t="shared" si="93"/>
        <v>2.2684108838886605E-5</v>
      </c>
      <c r="AF94">
        <f t="shared" si="68"/>
        <v>-0.26600255270803541</v>
      </c>
      <c r="AG94" s="143"/>
      <c r="AH94">
        <f t="shared" si="94"/>
        <v>-0.26123976898012097</v>
      </c>
      <c r="AI94">
        <f t="shared" si="95"/>
        <v>0.89337556187291001</v>
      </c>
      <c r="AJ94">
        <f t="shared" si="96"/>
        <v>-0.71333164818971462</v>
      </c>
      <c r="AK94">
        <f t="shared" si="97"/>
        <v>2.7506124196541365E-3</v>
      </c>
      <c r="AL94">
        <f t="shared" si="98"/>
        <v>3.115801169593658</v>
      </c>
      <c r="AM94">
        <f t="shared" si="99"/>
        <v>77.540677081476048</v>
      </c>
      <c r="AN94" s="132">
        <f t="shared" si="101"/>
        <v>3.1128868796635474</v>
      </c>
      <c r="AO94" s="132">
        <f t="shared" si="101"/>
        <v>3.1128868746882001</v>
      </c>
      <c r="AP94" s="132">
        <f t="shared" si="101"/>
        <v>3.11288692135426</v>
      </c>
      <c r="AQ94" s="132">
        <f t="shared" si="101"/>
        <v>3.112886483651911</v>
      </c>
      <c r="AR94" s="132">
        <f t="shared" si="101"/>
        <v>3.1128905890624887</v>
      </c>
      <c r="AS94" s="132">
        <f t="shared" si="101"/>
        <v>3.112852082519439</v>
      </c>
      <c r="AT94" s="132">
        <f t="shared" si="101"/>
        <v>3.113213251514479</v>
      </c>
      <c r="AU94" s="132">
        <f t="shared" si="100"/>
        <v>3.1098255443075384</v>
      </c>
    </row>
    <row r="95" spans="1:64" ht="12.95" customHeight="1" x14ac:dyDescent="0.2">
      <c r="A95" s="121" t="s">
        <v>361</v>
      </c>
      <c r="B95" s="122" t="s">
        <v>94</v>
      </c>
      <c r="C95" s="123">
        <v>57771.121500000001</v>
      </c>
      <c r="D95" s="124" t="s">
        <v>244</v>
      </c>
      <c r="E95">
        <f t="shared" si="88"/>
        <v>11719.625941721606</v>
      </c>
      <c r="F95">
        <f t="shared" si="74"/>
        <v>11719.5</v>
      </c>
      <c r="G95">
        <f t="shared" si="102"/>
        <v>5.6642050003574695E-2</v>
      </c>
      <c r="K95">
        <f t="shared" si="103"/>
        <v>5.6642050003574695E-2</v>
      </c>
      <c r="O95">
        <f t="shared" ca="1" si="83"/>
        <v>4.6613910095522737E-2</v>
      </c>
      <c r="P95">
        <f t="shared" si="89"/>
        <v>0.30359947146014565</v>
      </c>
      <c r="Q95" s="2">
        <f t="shared" si="90"/>
        <v>42752.621500000001</v>
      </c>
      <c r="R95">
        <f t="shared" si="70"/>
        <v>6.0987968012478411E-2</v>
      </c>
      <c r="S95" s="3">
        <v>1</v>
      </c>
      <c r="U95" s="37"/>
      <c r="Z95">
        <f t="shared" si="91"/>
        <v>11719.5</v>
      </c>
      <c r="AA95" s="132">
        <f t="shared" si="92"/>
        <v>5.3648131949286831E-2</v>
      </c>
      <c r="AB95" s="132">
        <f t="shared" si="65"/>
        <v>0.30659338951443349</v>
      </c>
      <c r="AC95" s="132">
        <f t="shared" si="66"/>
        <v>-0.24695742145657096</v>
      </c>
      <c r="AD95" s="132">
        <f t="shared" si="67"/>
        <v>2.9939180542878641E-3</v>
      </c>
      <c r="AE95" s="132">
        <f t="shared" si="93"/>
        <v>8.9635453157908297E-6</v>
      </c>
      <c r="AF95">
        <f t="shared" si="68"/>
        <v>-0.24695742145657096</v>
      </c>
      <c r="AG95" s="143"/>
      <c r="AH95">
        <f t="shared" si="94"/>
        <v>-0.24995133951085882</v>
      </c>
      <c r="AI95">
        <f t="shared" si="95"/>
        <v>0.89334955082763146</v>
      </c>
      <c r="AJ95">
        <f t="shared" si="96"/>
        <v>-0.68538257728595442</v>
      </c>
      <c r="AK95">
        <f t="shared" si="97"/>
        <v>-1.4206920612280965E-3</v>
      </c>
      <c r="AL95">
        <f t="shared" si="98"/>
        <v>-3.1282724280534917</v>
      </c>
      <c r="AM95">
        <f t="shared" si="99"/>
        <v>-150.14538778346233</v>
      </c>
      <c r="AN95" s="132">
        <f t="shared" si="101"/>
        <v>3.1564181321885609</v>
      </c>
      <c r="AO95" s="132">
        <f t="shared" si="101"/>
        <v>3.1564181347632205</v>
      </c>
      <c r="AP95" s="132">
        <f t="shared" si="101"/>
        <v>3.1564181106216078</v>
      </c>
      <c r="AQ95" s="132">
        <f t="shared" si="101"/>
        <v>3.1564183369884371</v>
      </c>
      <c r="AR95" s="132">
        <f t="shared" si="101"/>
        <v>3.1564162144317711</v>
      </c>
      <c r="AS95" s="132">
        <f t="shared" si="101"/>
        <v>3.1564361168503856</v>
      </c>
      <c r="AT95" s="132">
        <f t="shared" si="101"/>
        <v>3.1562494995575721</v>
      </c>
      <c r="AU95" s="132">
        <f t="shared" si="100"/>
        <v>3.1579993587694863</v>
      </c>
    </row>
    <row r="96" spans="1:64" ht="12.95" customHeight="1" x14ac:dyDescent="0.2">
      <c r="A96" s="125" t="s">
        <v>1</v>
      </c>
      <c r="B96" s="126" t="s">
        <v>85</v>
      </c>
      <c r="C96" s="125">
        <v>56713.975399999879</v>
      </c>
      <c r="D96" s="125" t="s">
        <v>244</v>
      </c>
      <c r="E96">
        <f t="shared" si="88"/>
        <v>9369.0966120810317</v>
      </c>
      <c r="F96">
        <f>ROUND(2*E96,0)/2</f>
        <v>9369</v>
      </c>
      <c r="G96">
        <f t="shared" si="102"/>
        <v>4.345109988207696E-2</v>
      </c>
      <c r="K96">
        <f t="shared" si="103"/>
        <v>4.345109988207696E-2</v>
      </c>
      <c r="O96">
        <f t="shared" ca="1" si="83"/>
        <v>3.841795045485219E-2</v>
      </c>
      <c r="P96">
        <f t="shared" si="89"/>
        <v>0.32911447758876289</v>
      </c>
      <c r="Q96" s="2">
        <f t="shared" si="90"/>
        <v>41695.475399999879</v>
      </c>
      <c r="R96">
        <f t="shared" si="70"/>
        <v>8.1603565362792702E-2</v>
      </c>
      <c r="S96" s="3">
        <v>1</v>
      </c>
      <c r="U96" s="37"/>
      <c r="Z96">
        <f t="shared" si="91"/>
        <v>9369</v>
      </c>
      <c r="AA96" s="132">
        <f t="shared" si="92"/>
        <v>4.0779260740149981E-2</v>
      </c>
      <c r="AB96" s="132">
        <f t="shared" si="65"/>
        <v>0.33178631673068987</v>
      </c>
      <c r="AC96" s="132">
        <f t="shared" si="66"/>
        <v>-0.28566337770668593</v>
      </c>
      <c r="AD96" s="132">
        <f t="shared" si="67"/>
        <v>2.6718391419269794E-3</v>
      </c>
      <c r="AE96" s="132">
        <f t="shared" si="93"/>
        <v>7.1387244003330969E-6</v>
      </c>
      <c r="AF96">
        <f t="shared" si="68"/>
        <v>-0.28566337770668593</v>
      </c>
      <c r="AG96" s="143"/>
      <c r="AH96">
        <f t="shared" si="94"/>
        <v>-0.28833521684861291</v>
      </c>
      <c r="AI96">
        <f t="shared" si="95"/>
        <v>0.89421234185210352</v>
      </c>
      <c r="AJ96">
        <f t="shared" si="96"/>
        <v>-0.7811004169216218</v>
      </c>
      <c r="AK96">
        <f t="shared" si="97"/>
        <v>1.3612790242437899E-2</v>
      </c>
      <c r="AL96">
        <f t="shared" si="98"/>
        <v>3.0136156108263803</v>
      </c>
      <c r="AM96">
        <f t="shared" si="99"/>
        <v>15.606467568066979</v>
      </c>
      <c r="AN96" s="132">
        <f t="shared" si="101"/>
        <v>2.9991994101211352</v>
      </c>
      <c r="AO96" s="132">
        <f t="shared" si="101"/>
        <v>2.9991993869648153</v>
      </c>
      <c r="AP96" s="132">
        <f t="shared" si="101"/>
        <v>2.9991996062887964</v>
      </c>
      <c r="AQ96" s="132">
        <f t="shared" si="101"/>
        <v>2.9991975289718877</v>
      </c>
      <c r="AR96" s="132">
        <f t="shared" si="101"/>
        <v>2.9992172041577643</v>
      </c>
      <c r="AS96" s="132">
        <f t="shared" si="101"/>
        <v>2.9990308495555635</v>
      </c>
      <c r="AT96" s="132">
        <f t="shared" si="101"/>
        <v>3.0007957183647327</v>
      </c>
      <c r="AU96" s="132">
        <f t="shared" si="100"/>
        <v>2.9840630286730061</v>
      </c>
    </row>
    <row r="97" spans="1:47" ht="12.95" customHeight="1" x14ac:dyDescent="0.2">
      <c r="A97" s="125" t="s">
        <v>0</v>
      </c>
      <c r="B97" s="126" t="s">
        <v>94</v>
      </c>
      <c r="C97" s="125">
        <v>58179.044100000057</v>
      </c>
      <c r="D97" s="125" t="s">
        <v>64</v>
      </c>
      <c r="E97">
        <f t="shared" si="88"/>
        <v>12626.628328168723</v>
      </c>
      <c r="F97">
        <f>ROUND(2*E97,0)/2</f>
        <v>12626.5</v>
      </c>
      <c r="G97">
        <f t="shared" si="102"/>
        <v>5.7715350056241732E-2</v>
      </c>
      <c r="K97">
        <f t="shared" si="103"/>
        <v>5.7715350056241732E-2</v>
      </c>
      <c r="O97">
        <f t="shared" ca="1" si="83"/>
        <v>4.9776528854973148E-2</v>
      </c>
      <c r="P97">
        <f t="shared" si="89"/>
        <v>0.29190712768730392</v>
      </c>
      <c r="Q97" s="2">
        <f t="shared" si="90"/>
        <v>43160.544100000057</v>
      </c>
      <c r="R97">
        <f t="shared" si="70"/>
        <v>5.484578870999688E-2</v>
      </c>
      <c r="S97" s="3">
        <v>1</v>
      </c>
      <c r="U97" s="37"/>
      <c r="Z97">
        <f t="shared" si="91"/>
        <v>12626.5</v>
      </c>
      <c r="AA97" s="132">
        <f t="shared" si="92"/>
        <v>5.846973494549676E-2</v>
      </c>
      <c r="AB97" s="132">
        <f t="shared" si="65"/>
        <v>0.29115274279804892</v>
      </c>
      <c r="AC97" s="132">
        <f t="shared" si="66"/>
        <v>-0.23419177763106219</v>
      </c>
      <c r="AD97" s="132">
        <f t="shared" si="67"/>
        <v>-7.5438488925502756E-4</v>
      </c>
      <c r="AE97" s="132">
        <f t="shared" si="93"/>
        <v>5.6909656113632021E-7</v>
      </c>
      <c r="AF97">
        <f t="shared" si="68"/>
        <v>-0.23419177763106219</v>
      </c>
      <c r="AG97" s="143"/>
      <c r="AH97">
        <f t="shared" si="94"/>
        <v>-0.23343739274180716</v>
      </c>
      <c r="AI97">
        <f t="shared" si="95"/>
        <v>0.89358531396451424</v>
      </c>
      <c r="AJ97">
        <f t="shared" si="96"/>
        <v>-0.64469610516179843</v>
      </c>
      <c r="AK97">
        <f t="shared" si="97"/>
        <v>-7.2285040340164175E-3</v>
      </c>
      <c r="AL97">
        <f t="shared" si="98"/>
        <v>-3.0737691498092041</v>
      </c>
      <c r="AM97">
        <f t="shared" si="99"/>
        <v>-29.476997773590881</v>
      </c>
      <c r="AN97" s="132">
        <f t="shared" si="101"/>
        <v>3.2170739167178395</v>
      </c>
      <c r="AO97" s="132">
        <f t="shared" si="101"/>
        <v>3.2170739295936897</v>
      </c>
      <c r="AP97" s="132">
        <f t="shared" si="101"/>
        <v>3.2170738085302371</v>
      </c>
      <c r="AQ97" s="132">
        <f t="shared" si="101"/>
        <v>3.2170749468131259</v>
      </c>
      <c r="AR97" s="132">
        <f t="shared" si="101"/>
        <v>3.2170642442646606</v>
      </c>
      <c r="AS97" s="132">
        <f t="shared" si="101"/>
        <v>3.2171648738484184</v>
      </c>
      <c r="AT97" s="132">
        <f t="shared" si="101"/>
        <v>3.2162187449398512</v>
      </c>
      <c r="AU97" s="132">
        <f t="shared" si="100"/>
        <v>3.2251171002702343</v>
      </c>
    </row>
    <row r="98" spans="1:47" ht="12.95" customHeight="1" x14ac:dyDescent="0.2">
      <c r="A98" s="125" t="s">
        <v>0</v>
      </c>
      <c r="B98" s="126" t="s">
        <v>94</v>
      </c>
      <c r="C98" s="125">
        <v>58179.044199999887</v>
      </c>
      <c r="D98" s="125" t="s">
        <v>64</v>
      </c>
      <c r="E98">
        <f t="shared" si="88"/>
        <v>12626.628550515032</v>
      </c>
      <c r="F98">
        <f>ROUND(2*E98,0)/2</f>
        <v>12626.5</v>
      </c>
      <c r="G98">
        <f t="shared" si="102"/>
        <v>5.7815349886368494E-2</v>
      </c>
      <c r="K98">
        <f t="shared" si="103"/>
        <v>5.7815349886368494E-2</v>
      </c>
      <c r="O98">
        <f t="shared" ca="1" si="83"/>
        <v>4.9776528854973148E-2</v>
      </c>
      <c r="P98">
        <f t="shared" si="89"/>
        <v>0.29190712768730392</v>
      </c>
      <c r="Q98" s="2">
        <f t="shared" si="90"/>
        <v>43160.544199999887</v>
      </c>
      <c r="R98">
        <f t="shared" si="70"/>
        <v>5.4798960434002529E-2</v>
      </c>
      <c r="S98" s="3">
        <v>1</v>
      </c>
      <c r="U98" s="37"/>
      <c r="Z98">
        <f t="shared" si="91"/>
        <v>12626.5</v>
      </c>
      <c r="AA98" s="132">
        <f t="shared" si="92"/>
        <v>5.846973494549676E-2</v>
      </c>
      <c r="AB98" s="132">
        <f t="shared" si="65"/>
        <v>0.29125274262817569</v>
      </c>
      <c r="AC98" s="132">
        <f t="shared" si="66"/>
        <v>-0.23409177780093543</v>
      </c>
      <c r="AD98" s="132">
        <f t="shared" si="67"/>
        <v>-6.5438505912826517E-4</v>
      </c>
      <c r="AE98" s="132">
        <f t="shared" si="93"/>
        <v>4.2821980561030311E-7</v>
      </c>
      <c r="AF98">
        <f t="shared" si="68"/>
        <v>-0.23409177780093543</v>
      </c>
      <c r="AG98" s="143"/>
      <c r="AH98">
        <f t="shared" si="94"/>
        <v>-0.23343739274180716</v>
      </c>
      <c r="AI98">
        <f t="shared" si="95"/>
        <v>0.89358531396451424</v>
      </c>
      <c r="AJ98">
        <f t="shared" si="96"/>
        <v>-0.64469610516179843</v>
      </c>
      <c r="AK98">
        <f t="shared" si="97"/>
        <v>-7.2285040340164175E-3</v>
      </c>
      <c r="AL98">
        <f t="shared" si="98"/>
        <v>-3.0737691498092041</v>
      </c>
      <c r="AM98">
        <f t="shared" si="99"/>
        <v>-29.476997773590881</v>
      </c>
      <c r="AN98" s="132">
        <f t="shared" si="101"/>
        <v>3.2170739167178395</v>
      </c>
      <c r="AO98" s="132">
        <f t="shared" si="101"/>
        <v>3.2170739295936897</v>
      </c>
      <c r="AP98" s="132">
        <f t="shared" si="101"/>
        <v>3.2170738085302371</v>
      </c>
      <c r="AQ98" s="132">
        <f t="shared" si="101"/>
        <v>3.2170749468131259</v>
      </c>
      <c r="AR98" s="132">
        <f t="shared" si="101"/>
        <v>3.2170642442646606</v>
      </c>
      <c r="AS98" s="132">
        <f t="shared" si="101"/>
        <v>3.2171648738484184</v>
      </c>
      <c r="AT98" s="132">
        <f t="shared" si="101"/>
        <v>3.2162187449398512</v>
      </c>
      <c r="AU98" s="132">
        <f t="shared" si="100"/>
        <v>3.2251171002702343</v>
      </c>
    </row>
    <row r="99" spans="1:47" ht="12.95" customHeight="1" x14ac:dyDescent="0.2">
      <c r="A99" s="125" t="s">
        <v>0</v>
      </c>
      <c r="B99" s="126" t="s">
        <v>94</v>
      </c>
      <c r="C99" s="125">
        <v>58179.044600000139</v>
      </c>
      <c r="D99" s="125" t="s">
        <v>64</v>
      </c>
      <c r="E99">
        <f t="shared" si="88"/>
        <v>12626.629439902339</v>
      </c>
      <c r="F99">
        <f>ROUND(2*E99,0)/2</f>
        <v>12626.5</v>
      </c>
      <c r="G99">
        <f t="shared" si="102"/>
        <v>5.8215350138198119E-2</v>
      </c>
      <c r="K99">
        <f t="shared" si="103"/>
        <v>5.8215350138198119E-2</v>
      </c>
      <c r="O99">
        <f t="shared" ca="1" si="83"/>
        <v>4.9776528854973148E-2</v>
      </c>
      <c r="P99">
        <f t="shared" si="89"/>
        <v>0.29190712768730392</v>
      </c>
      <c r="Q99" s="2">
        <f t="shared" si="90"/>
        <v>43160.544600000139</v>
      </c>
      <c r="R99">
        <f t="shared" si="70"/>
        <v>5.4611846894060755E-2</v>
      </c>
      <c r="S99" s="3">
        <v>1</v>
      </c>
      <c r="U99" s="37"/>
      <c r="Z99">
        <f t="shared" si="91"/>
        <v>12626.5</v>
      </c>
      <c r="AA99" s="132">
        <f t="shared" si="92"/>
        <v>5.846973494549676E-2</v>
      </c>
      <c r="AB99" s="132">
        <f t="shared" si="65"/>
        <v>0.29165274288000531</v>
      </c>
      <c r="AC99" s="132">
        <f t="shared" si="66"/>
        <v>-0.23369177754910581</v>
      </c>
      <c r="AD99" s="132">
        <f t="shared" si="67"/>
        <v>-2.5438480729864099E-4</v>
      </c>
      <c r="AE99" s="132">
        <f t="shared" si="93"/>
        <v>6.4711630184366712E-8</v>
      </c>
      <c r="AF99">
        <f t="shared" si="68"/>
        <v>-0.23369177754910581</v>
      </c>
      <c r="AG99" s="143"/>
      <c r="AH99">
        <f t="shared" si="94"/>
        <v>-0.23343739274180716</v>
      </c>
      <c r="AI99">
        <f t="shared" si="95"/>
        <v>0.89358531396451424</v>
      </c>
      <c r="AJ99">
        <f t="shared" si="96"/>
        <v>-0.64469610516179843</v>
      </c>
      <c r="AK99">
        <f t="shared" si="97"/>
        <v>-7.2285040340164175E-3</v>
      </c>
      <c r="AL99">
        <f t="shared" si="98"/>
        <v>-3.0737691498092041</v>
      </c>
      <c r="AM99">
        <f t="shared" si="99"/>
        <v>-29.476997773590881</v>
      </c>
      <c r="AN99" s="132">
        <f t="shared" si="101"/>
        <v>3.2170739167178395</v>
      </c>
      <c r="AO99" s="132">
        <f t="shared" si="101"/>
        <v>3.2170739295936897</v>
      </c>
      <c r="AP99" s="132">
        <f t="shared" si="101"/>
        <v>3.2170738085302371</v>
      </c>
      <c r="AQ99" s="132">
        <f t="shared" si="101"/>
        <v>3.2170749468131259</v>
      </c>
      <c r="AR99" s="132">
        <f t="shared" si="101"/>
        <v>3.2170642442646606</v>
      </c>
      <c r="AS99" s="132">
        <f t="shared" si="101"/>
        <v>3.2171648738484184</v>
      </c>
      <c r="AT99" s="132">
        <f t="shared" si="101"/>
        <v>3.2162187449398512</v>
      </c>
      <c r="AU99" s="132">
        <f t="shared" si="100"/>
        <v>3.2251171002702343</v>
      </c>
    </row>
    <row r="100" spans="1:47" ht="12.95" customHeight="1" x14ac:dyDescent="0.2">
      <c r="A100" s="185" t="s">
        <v>398</v>
      </c>
      <c r="B100" s="59" t="s">
        <v>85</v>
      </c>
      <c r="C100" s="60">
        <v>58512.080300000001</v>
      </c>
      <c r="D100" s="60" t="s">
        <v>221</v>
      </c>
      <c r="E100">
        <f t="shared" ref="E100:E113" si="104">+(C100-C$7)/C$8</f>
        <v>13367.123285234564</v>
      </c>
      <c r="F100">
        <f t="shared" ref="F100:F113" si="105">ROUND(2*E100,0)/2</f>
        <v>13367</v>
      </c>
      <c r="G100">
        <f t="shared" ref="G100:G113" si="106">+C100-(C$7+F100*C$8)</f>
        <v>5.5447300001105759E-2</v>
      </c>
      <c r="K100">
        <f t="shared" ref="K100:K113" si="107">G100</f>
        <v>5.5447300001105759E-2</v>
      </c>
      <c r="O100">
        <f t="shared" ref="O100:O113" ca="1" si="108">+C$11+C$12*$F100</f>
        <v>5.235857868008123E-2</v>
      </c>
      <c r="P100">
        <f t="shared" ref="P100:P113" si="109">+D$11+D$12*F100+D$13*F100^2</f>
        <v>0.28159863335359847</v>
      </c>
      <c r="Q100" s="2">
        <f t="shared" ref="Q100:Q113" si="110">+C100-15018.5</f>
        <v>43493.580300000001</v>
      </c>
      <c r="R100">
        <f t="shared" ref="R100:R113" si="111">+(P100-G100)^2</f>
        <v>5.1144425577110283E-2</v>
      </c>
      <c r="S100" s="3">
        <v>1</v>
      </c>
      <c r="U100" s="37"/>
      <c r="Z100">
        <f t="shared" ref="Z100:Z113" si="112">F100</f>
        <v>13367</v>
      </c>
      <c r="AA100" s="132">
        <f t="shared" ref="AA100:AA113" si="113">AB$3+AB$4*Z100+AB$5*Z100^2+AH100</f>
        <v>6.2288658863270369E-2</v>
      </c>
      <c r="AB100" s="132">
        <f t="shared" ref="AB100:AB113" si="114">IF(R100&lt;&gt;0,G100-AH100, -9999)</f>
        <v>0.27475727449143383</v>
      </c>
      <c r="AC100" s="132">
        <f t="shared" ref="AC100:AC113" si="115">+G100-P100</f>
        <v>-0.22615133335249271</v>
      </c>
      <c r="AD100" s="132">
        <f t="shared" ref="AD100:AD113" si="116">IF(R100&lt;&gt;0,G100-AA100, -9999)</f>
        <v>-6.8413588621646093E-3</v>
      </c>
      <c r="AE100" s="132">
        <f t="shared" ref="AE100:AE113" si="117">+(G100-AA100)^2*S100</f>
        <v>4.680419108091824E-5</v>
      </c>
      <c r="AF100">
        <f t="shared" ref="AF100:AF113" si="118">IF(R100&lt;&gt;0,G100-P100, -9999)</f>
        <v>-0.22615133335249271</v>
      </c>
      <c r="AG100" s="143"/>
      <c r="AH100">
        <f t="shared" ref="AH100:AH113" si="119">$AB$6*($AB$11/AI100*AJ100+$AB$12)</f>
        <v>-0.2193099744903281</v>
      </c>
      <c r="AI100">
        <f t="shared" ref="AI100:AI113" si="120">1+$AB$7*COS(AL100)</f>
        <v>0.89401260409867522</v>
      </c>
      <c r="AJ100">
        <f t="shared" ref="AJ100:AJ113" si="121">SIN(AL100+RADIANS($AB$9))</f>
        <v>-0.61002629775381501</v>
      </c>
      <c r="AK100">
        <f t="shared" ref="AK100:AK113" si="122">$AB$7*SIN(AL100)</f>
        <v>-1.1958619680240984E-2</v>
      </c>
      <c r="AL100">
        <f t="shared" ref="AL100:AL113" si="123">2*ATAN(AM100)</f>
        <v>-3.0292372517204771</v>
      </c>
      <c r="AM100">
        <f t="shared" ref="AM100:AM113" si="124">SQRT((1+$AB$7)/(1-$AB$7))*TAN(AN100/2)</f>
        <v>-17.781927418787934</v>
      </c>
      <c r="AN100" s="132">
        <f t="shared" ref="AN100:AN113" si="125">$AU100+$AB$7*SIN(AO100)</f>
        <v>3.2666138480765419</v>
      </c>
      <c r="AO100" s="132">
        <f t="shared" ref="AO100:AO113" si="126">$AU100+$AB$7*SIN(AP100)</f>
        <v>3.2666138687202873</v>
      </c>
      <c r="AP100" s="132">
        <f t="shared" ref="AP100:AP113" si="127">$AU100+$AB$7*SIN(AQ100)</f>
        <v>3.2666136736504034</v>
      </c>
      <c r="AQ100" s="132">
        <f t="shared" ref="AQ100:AQ113" si="128">$AU100+$AB$7*SIN(AR100)</f>
        <v>3.2666155169333413</v>
      </c>
      <c r="AR100" s="132">
        <f t="shared" ref="AR100:AR113" si="129">$AU100+$AB$7*SIN(AS100)</f>
        <v>3.2665980991310768</v>
      </c>
      <c r="AS100" s="132">
        <f t="shared" ref="AS100:AS113" si="130">$AU100+$AB$7*SIN(AT100)</f>
        <v>3.2667626873427476</v>
      </c>
      <c r="AT100" s="132">
        <f t="shared" ref="AT100:AT113" si="131">$AU100+$AB$7*SIN(AU100)</f>
        <v>3.2652075588513036</v>
      </c>
      <c r="AU100" s="132">
        <f t="shared" ref="AU100:AU113" si="132">RADIANS($AB$9)+$AB$18*(F100-AB$15)</f>
        <v>3.2799138892242627</v>
      </c>
    </row>
    <row r="101" spans="1:47" ht="12.95" customHeight="1" x14ac:dyDescent="0.2">
      <c r="A101" s="185" t="s">
        <v>398</v>
      </c>
      <c r="B101" s="59" t="s">
        <v>85</v>
      </c>
      <c r="C101" s="60">
        <v>58512.080800000003</v>
      </c>
      <c r="D101" s="60" t="s">
        <v>340</v>
      </c>
      <c r="E101">
        <f t="shared" si="104"/>
        <v>13367.124396968004</v>
      </c>
      <c r="F101">
        <f t="shared" si="105"/>
        <v>13367</v>
      </c>
      <c r="G101">
        <f t="shared" si="106"/>
        <v>5.5947300003026612E-2</v>
      </c>
      <c r="K101">
        <f t="shared" si="107"/>
        <v>5.5947300003026612E-2</v>
      </c>
      <c r="O101">
        <f t="shared" ca="1" si="108"/>
        <v>5.235857868008123E-2</v>
      </c>
      <c r="P101">
        <f t="shared" si="109"/>
        <v>0.28159863335359847</v>
      </c>
      <c r="Q101" s="2">
        <f t="shared" si="110"/>
        <v>43493.580800000003</v>
      </c>
      <c r="R101">
        <f t="shared" si="111"/>
        <v>5.0918524242890902E-2</v>
      </c>
      <c r="S101" s="3">
        <v>1</v>
      </c>
      <c r="U101" s="37"/>
      <c r="Z101">
        <f t="shared" si="112"/>
        <v>13367</v>
      </c>
      <c r="AA101" s="132">
        <f t="shared" si="113"/>
        <v>6.2288658863270369E-2</v>
      </c>
      <c r="AB101" s="132">
        <f t="shared" si="114"/>
        <v>0.27525727449335469</v>
      </c>
      <c r="AC101" s="132">
        <f t="shared" si="115"/>
        <v>-0.22565133335057186</v>
      </c>
      <c r="AD101" s="132">
        <f t="shared" si="116"/>
        <v>-6.3413588602437565E-3</v>
      </c>
      <c r="AE101" s="132">
        <f t="shared" si="117"/>
        <v>4.0212832194391998E-5</v>
      </c>
      <c r="AF101">
        <f t="shared" si="118"/>
        <v>-0.22565133335057186</v>
      </c>
      <c r="AG101" s="143"/>
      <c r="AH101">
        <f t="shared" si="119"/>
        <v>-0.2193099744903281</v>
      </c>
      <c r="AI101">
        <f t="shared" si="120"/>
        <v>0.89401260409867522</v>
      </c>
      <c r="AJ101">
        <f t="shared" si="121"/>
        <v>-0.61002629775381501</v>
      </c>
      <c r="AK101">
        <f t="shared" si="122"/>
        <v>-1.1958619680240984E-2</v>
      </c>
      <c r="AL101">
        <f t="shared" si="123"/>
        <v>-3.0292372517204771</v>
      </c>
      <c r="AM101">
        <f t="shared" si="124"/>
        <v>-17.781927418787934</v>
      </c>
      <c r="AN101" s="132">
        <f t="shared" si="125"/>
        <v>3.2666138480765419</v>
      </c>
      <c r="AO101" s="132">
        <f t="shared" si="126"/>
        <v>3.2666138687202873</v>
      </c>
      <c r="AP101" s="132">
        <f t="shared" si="127"/>
        <v>3.2666136736504034</v>
      </c>
      <c r="AQ101" s="132">
        <f t="shared" si="128"/>
        <v>3.2666155169333413</v>
      </c>
      <c r="AR101" s="132">
        <f t="shared" si="129"/>
        <v>3.2665980991310768</v>
      </c>
      <c r="AS101" s="132">
        <f t="shared" si="130"/>
        <v>3.2667626873427476</v>
      </c>
      <c r="AT101" s="132">
        <f t="shared" si="131"/>
        <v>3.2652075588513036</v>
      </c>
      <c r="AU101" s="132">
        <f t="shared" si="132"/>
        <v>3.2799138892242627</v>
      </c>
    </row>
    <row r="102" spans="1:47" ht="12.95" customHeight="1" x14ac:dyDescent="0.2">
      <c r="A102" s="185" t="s">
        <v>398</v>
      </c>
      <c r="B102" s="59" t="s">
        <v>85</v>
      </c>
      <c r="C102" s="60">
        <v>58512.081100000003</v>
      </c>
      <c r="D102" s="60" t="s">
        <v>244</v>
      </c>
      <c r="E102">
        <f t="shared" si="104"/>
        <v>13367.125064008063</v>
      </c>
      <c r="F102">
        <f t="shared" si="105"/>
        <v>13367</v>
      </c>
      <c r="G102">
        <f t="shared" si="106"/>
        <v>5.6247300002723932E-2</v>
      </c>
      <c r="K102">
        <f t="shared" si="107"/>
        <v>5.6247300002723932E-2</v>
      </c>
      <c r="O102">
        <f t="shared" ca="1" si="108"/>
        <v>5.235857868008123E-2</v>
      </c>
      <c r="P102">
        <f t="shared" si="109"/>
        <v>0.28159863335359847</v>
      </c>
      <c r="Q102" s="2">
        <f t="shared" si="110"/>
        <v>43493.581100000003</v>
      </c>
      <c r="R102">
        <f t="shared" si="111"/>
        <v>5.078322344301698E-2</v>
      </c>
      <c r="S102" s="3">
        <v>1</v>
      </c>
      <c r="U102" s="37"/>
      <c r="Z102">
        <f t="shared" si="112"/>
        <v>13367</v>
      </c>
      <c r="AA102" s="132">
        <f t="shared" si="113"/>
        <v>6.2288658863270369E-2</v>
      </c>
      <c r="AB102" s="132">
        <f t="shared" si="114"/>
        <v>0.27555727449305201</v>
      </c>
      <c r="AC102" s="132">
        <f t="shared" si="115"/>
        <v>-0.22535133335087454</v>
      </c>
      <c r="AD102" s="132">
        <f t="shared" si="116"/>
        <v>-6.0413588605464363E-3</v>
      </c>
      <c r="AE102" s="132">
        <f t="shared" si="117"/>
        <v>3.6498016881902935E-5</v>
      </c>
      <c r="AF102">
        <f t="shared" si="118"/>
        <v>-0.22535133335087454</v>
      </c>
      <c r="AG102" s="143"/>
      <c r="AH102">
        <f t="shared" si="119"/>
        <v>-0.2193099744903281</v>
      </c>
      <c r="AI102">
        <f t="shared" si="120"/>
        <v>0.89401260409867522</v>
      </c>
      <c r="AJ102">
        <f t="shared" si="121"/>
        <v>-0.61002629775381501</v>
      </c>
      <c r="AK102">
        <f t="shared" si="122"/>
        <v>-1.1958619680240984E-2</v>
      </c>
      <c r="AL102">
        <f t="shared" si="123"/>
        <v>-3.0292372517204771</v>
      </c>
      <c r="AM102">
        <f t="shared" si="124"/>
        <v>-17.781927418787934</v>
      </c>
      <c r="AN102" s="132">
        <f t="shared" si="125"/>
        <v>3.2666138480765419</v>
      </c>
      <c r="AO102" s="132">
        <f t="shared" si="126"/>
        <v>3.2666138687202873</v>
      </c>
      <c r="AP102" s="132">
        <f t="shared" si="127"/>
        <v>3.2666136736504034</v>
      </c>
      <c r="AQ102" s="132">
        <f t="shared" si="128"/>
        <v>3.2666155169333413</v>
      </c>
      <c r="AR102" s="132">
        <f t="shared" si="129"/>
        <v>3.2665980991310768</v>
      </c>
      <c r="AS102" s="132">
        <f t="shared" si="130"/>
        <v>3.2667626873427476</v>
      </c>
      <c r="AT102" s="132">
        <f t="shared" si="131"/>
        <v>3.2652075588513036</v>
      </c>
      <c r="AU102" s="132">
        <f t="shared" si="132"/>
        <v>3.2799138892242627</v>
      </c>
    </row>
    <row r="103" spans="1:47" ht="12.95" customHeight="1" x14ac:dyDescent="0.2">
      <c r="A103" s="185" t="s">
        <v>398</v>
      </c>
      <c r="B103" s="59" t="s">
        <v>94</v>
      </c>
      <c r="C103" s="60">
        <v>58821.275999999998</v>
      </c>
      <c r="D103" s="60" t="s">
        <v>399</v>
      </c>
      <c r="E103">
        <f t="shared" si="104"/>
        <v>14054.609680396648</v>
      </c>
      <c r="F103">
        <f t="shared" si="105"/>
        <v>14054.5</v>
      </c>
      <c r="G103">
        <f t="shared" si="106"/>
        <v>4.9328549997881055E-2</v>
      </c>
      <c r="K103">
        <f t="shared" si="107"/>
        <v>4.9328549997881055E-2</v>
      </c>
      <c r="O103">
        <f t="shared" ca="1" si="108"/>
        <v>5.4755822778341602E-2</v>
      </c>
      <c r="P103">
        <f t="shared" si="109"/>
        <v>0.27141431242174735</v>
      </c>
      <c r="Q103" s="2">
        <f t="shared" si="110"/>
        <v>43802.775999999998</v>
      </c>
      <c r="R103">
        <f t="shared" si="111"/>
        <v>4.9322085871389983E-2</v>
      </c>
      <c r="S103" s="3">
        <v>1</v>
      </c>
      <c r="U103" s="37"/>
      <c r="Z103">
        <f t="shared" si="112"/>
        <v>14054.5</v>
      </c>
      <c r="AA103" s="132">
        <f t="shared" si="113"/>
        <v>6.5710968669632552E-2</v>
      </c>
      <c r="AB103" s="132">
        <f t="shared" si="114"/>
        <v>0.25503189374999585</v>
      </c>
      <c r="AC103" s="132">
        <f t="shared" si="115"/>
        <v>-0.2220857624238663</v>
      </c>
      <c r="AD103" s="132">
        <f t="shared" si="116"/>
        <v>-1.6382418671751497E-2</v>
      </c>
      <c r="AE103" s="132">
        <f t="shared" si="117"/>
        <v>2.6838364153655209E-4</v>
      </c>
      <c r="AF103">
        <f t="shared" si="118"/>
        <v>-0.2220857624238663</v>
      </c>
      <c r="AG103" s="143"/>
      <c r="AH103">
        <f t="shared" si="119"/>
        <v>-0.2057033437521148</v>
      </c>
      <c r="AI103">
        <f t="shared" si="120"/>
        <v>0.89459823006128902</v>
      </c>
      <c r="AJ103">
        <f t="shared" si="121"/>
        <v>-0.57671516288231817</v>
      </c>
      <c r="AK103">
        <f t="shared" si="122"/>
        <v>-1.6334122822724621E-2</v>
      </c>
      <c r="AL103">
        <f t="shared" si="123"/>
        <v>-2.9878455521532952</v>
      </c>
      <c r="AM103">
        <f t="shared" si="124"/>
        <v>-12.982740703118317</v>
      </c>
      <c r="AN103" s="132">
        <f t="shared" si="125"/>
        <v>3.3126342326389038</v>
      </c>
      <c r="AO103" s="132">
        <f t="shared" si="126"/>
        <v>3.3126342596442129</v>
      </c>
      <c r="AP103" s="132">
        <f t="shared" si="127"/>
        <v>3.312634002704145</v>
      </c>
      <c r="AQ103" s="132">
        <f t="shared" si="128"/>
        <v>3.3126364473423804</v>
      </c>
      <c r="AR103" s="132">
        <f t="shared" si="129"/>
        <v>3.3126131880453333</v>
      </c>
      <c r="AS103" s="132">
        <f t="shared" si="130"/>
        <v>3.3128344903827416</v>
      </c>
      <c r="AT103" s="132">
        <f t="shared" si="131"/>
        <v>3.3107292339935577</v>
      </c>
      <c r="AU103" s="132">
        <f t="shared" si="132"/>
        <v>3.3307886932835395</v>
      </c>
    </row>
    <row r="104" spans="1:47" ht="12.95" customHeight="1" x14ac:dyDescent="0.2">
      <c r="A104" s="185" t="s">
        <v>398</v>
      </c>
      <c r="B104" s="59" t="s">
        <v>94</v>
      </c>
      <c r="C104" s="60">
        <v>58821.281499999997</v>
      </c>
      <c r="D104" s="60" t="s">
        <v>340</v>
      </c>
      <c r="E104">
        <f t="shared" si="104"/>
        <v>14054.621909464429</v>
      </c>
      <c r="F104">
        <f t="shared" si="105"/>
        <v>14054.5</v>
      </c>
      <c r="G104">
        <f t="shared" si="106"/>
        <v>5.4828549997182563E-2</v>
      </c>
      <c r="K104">
        <f t="shared" si="107"/>
        <v>5.4828549997182563E-2</v>
      </c>
      <c r="O104">
        <f t="shared" ca="1" si="108"/>
        <v>5.4755822778341602E-2</v>
      </c>
      <c r="P104">
        <f t="shared" si="109"/>
        <v>0.27141431242174735</v>
      </c>
      <c r="Q104" s="2">
        <f t="shared" si="110"/>
        <v>43802.781499999997</v>
      </c>
      <c r="R104">
        <f t="shared" si="111"/>
        <v>4.6909392485030017E-2</v>
      </c>
      <c r="S104" s="3">
        <v>1</v>
      </c>
      <c r="U104" s="37"/>
      <c r="Z104">
        <f t="shared" si="112"/>
        <v>14054.5</v>
      </c>
      <c r="AA104" s="132">
        <f t="shared" si="113"/>
        <v>6.5710968669632552E-2</v>
      </c>
      <c r="AB104" s="132">
        <f t="shared" si="114"/>
        <v>0.26053189374929736</v>
      </c>
      <c r="AC104" s="132">
        <f t="shared" si="115"/>
        <v>-0.21658576242456479</v>
      </c>
      <c r="AD104" s="132">
        <f t="shared" si="116"/>
        <v>-1.0882418672449989E-2</v>
      </c>
      <c r="AE104" s="132">
        <f t="shared" si="117"/>
        <v>1.1842703616248819E-4</v>
      </c>
      <c r="AF104">
        <f t="shared" si="118"/>
        <v>-0.21658576242456479</v>
      </c>
      <c r="AG104" s="143"/>
      <c r="AH104">
        <f t="shared" si="119"/>
        <v>-0.2057033437521148</v>
      </c>
      <c r="AI104">
        <f t="shared" si="120"/>
        <v>0.89459823006128902</v>
      </c>
      <c r="AJ104">
        <f t="shared" si="121"/>
        <v>-0.57671516288231817</v>
      </c>
      <c r="AK104">
        <f t="shared" si="122"/>
        <v>-1.6334122822724621E-2</v>
      </c>
      <c r="AL104">
        <f t="shared" si="123"/>
        <v>-2.9878455521532952</v>
      </c>
      <c r="AM104">
        <f t="shared" si="124"/>
        <v>-12.982740703118317</v>
      </c>
      <c r="AN104" s="132">
        <f t="shared" si="125"/>
        <v>3.3126342326389038</v>
      </c>
      <c r="AO104" s="132">
        <f t="shared" si="126"/>
        <v>3.3126342596442129</v>
      </c>
      <c r="AP104" s="132">
        <f t="shared" si="127"/>
        <v>3.312634002704145</v>
      </c>
      <c r="AQ104" s="132">
        <f t="shared" si="128"/>
        <v>3.3126364473423804</v>
      </c>
      <c r="AR104" s="132">
        <f t="shared" si="129"/>
        <v>3.3126131880453333</v>
      </c>
      <c r="AS104" s="132">
        <f t="shared" si="130"/>
        <v>3.3128344903827416</v>
      </c>
      <c r="AT104" s="132">
        <f t="shared" si="131"/>
        <v>3.3107292339935577</v>
      </c>
      <c r="AU104" s="132">
        <f t="shared" si="132"/>
        <v>3.3307886932835395</v>
      </c>
    </row>
    <row r="105" spans="1:47" ht="12.95" customHeight="1" x14ac:dyDescent="0.2">
      <c r="A105" s="185" t="s">
        <v>398</v>
      </c>
      <c r="B105" s="59" t="s">
        <v>94</v>
      </c>
      <c r="C105" s="60">
        <v>58821.281999999999</v>
      </c>
      <c r="D105" s="60" t="s">
        <v>244</v>
      </c>
      <c r="E105">
        <f t="shared" si="104"/>
        <v>14054.623021197869</v>
      </c>
      <c r="F105">
        <f t="shared" si="105"/>
        <v>14054.5</v>
      </c>
      <c r="G105">
        <f t="shared" si="106"/>
        <v>5.5328549999103416E-2</v>
      </c>
      <c r="K105">
        <f t="shared" si="107"/>
        <v>5.5328549999103416E-2</v>
      </c>
      <c r="O105">
        <f t="shared" ca="1" si="108"/>
        <v>5.4755822778341602E-2</v>
      </c>
      <c r="P105">
        <f t="shared" si="109"/>
        <v>0.27141431242174735</v>
      </c>
      <c r="Q105" s="2">
        <f t="shared" si="110"/>
        <v>43802.781999999999</v>
      </c>
      <c r="R105">
        <f t="shared" si="111"/>
        <v>4.6693056721775317E-2</v>
      </c>
      <c r="S105" s="3">
        <v>1</v>
      </c>
      <c r="U105" s="37"/>
      <c r="Z105">
        <f t="shared" si="112"/>
        <v>14054.5</v>
      </c>
      <c r="AA105" s="132">
        <f t="shared" si="113"/>
        <v>6.5710968669632552E-2</v>
      </c>
      <c r="AB105" s="132">
        <f t="shared" si="114"/>
        <v>0.26103189375121821</v>
      </c>
      <c r="AC105" s="132">
        <f t="shared" si="115"/>
        <v>-0.21608576242264393</v>
      </c>
      <c r="AD105" s="132">
        <f t="shared" si="116"/>
        <v>-1.0382418670529137E-2</v>
      </c>
      <c r="AE105" s="132">
        <f t="shared" si="117"/>
        <v>1.0779461745015201E-4</v>
      </c>
      <c r="AF105">
        <f t="shared" si="118"/>
        <v>-0.21608576242264393</v>
      </c>
      <c r="AG105" s="143"/>
      <c r="AH105">
        <f t="shared" si="119"/>
        <v>-0.2057033437521148</v>
      </c>
      <c r="AI105">
        <f t="shared" si="120"/>
        <v>0.89459823006128902</v>
      </c>
      <c r="AJ105">
        <f t="shared" si="121"/>
        <v>-0.57671516288231817</v>
      </c>
      <c r="AK105">
        <f t="shared" si="122"/>
        <v>-1.6334122822724621E-2</v>
      </c>
      <c r="AL105">
        <f t="shared" si="123"/>
        <v>-2.9878455521532952</v>
      </c>
      <c r="AM105">
        <f t="shared" si="124"/>
        <v>-12.982740703118317</v>
      </c>
      <c r="AN105" s="132">
        <f t="shared" si="125"/>
        <v>3.3126342326389038</v>
      </c>
      <c r="AO105" s="132">
        <f t="shared" si="126"/>
        <v>3.3126342596442129</v>
      </c>
      <c r="AP105" s="132">
        <f t="shared" si="127"/>
        <v>3.312634002704145</v>
      </c>
      <c r="AQ105" s="132">
        <f t="shared" si="128"/>
        <v>3.3126364473423804</v>
      </c>
      <c r="AR105" s="132">
        <f t="shared" si="129"/>
        <v>3.3126131880453333</v>
      </c>
      <c r="AS105" s="132">
        <f t="shared" si="130"/>
        <v>3.3128344903827416</v>
      </c>
      <c r="AT105" s="132">
        <f t="shared" si="131"/>
        <v>3.3107292339935577</v>
      </c>
      <c r="AU105" s="132">
        <f t="shared" si="132"/>
        <v>3.3307886932835395</v>
      </c>
    </row>
    <row r="106" spans="1:47" ht="12.95" customHeight="1" x14ac:dyDescent="0.2">
      <c r="A106" s="185" t="s">
        <v>398</v>
      </c>
      <c r="B106" s="59" t="s">
        <v>94</v>
      </c>
      <c r="C106" s="60">
        <v>58821.282800000001</v>
      </c>
      <c r="D106" s="60" t="s">
        <v>221</v>
      </c>
      <c r="E106">
        <f t="shared" si="104"/>
        <v>14054.624799971367</v>
      </c>
      <c r="F106">
        <f t="shared" si="105"/>
        <v>14054.5</v>
      </c>
      <c r="G106">
        <f t="shared" si="106"/>
        <v>5.6128550000721589E-2</v>
      </c>
      <c r="K106">
        <f t="shared" si="107"/>
        <v>5.6128550000721589E-2</v>
      </c>
      <c r="O106">
        <f t="shared" ca="1" si="108"/>
        <v>5.4755822778341602E-2</v>
      </c>
      <c r="P106">
        <f t="shared" si="109"/>
        <v>0.27141431242174735</v>
      </c>
      <c r="Q106" s="2">
        <f t="shared" si="110"/>
        <v>43802.782800000001</v>
      </c>
      <c r="R106">
        <f t="shared" si="111"/>
        <v>4.6347959501202345E-2</v>
      </c>
      <c r="S106" s="3">
        <v>1</v>
      </c>
      <c r="U106" s="37"/>
      <c r="Z106">
        <f t="shared" si="112"/>
        <v>14054.5</v>
      </c>
      <c r="AA106" s="132">
        <f t="shared" si="113"/>
        <v>6.5710968669632552E-2</v>
      </c>
      <c r="AB106" s="132">
        <f t="shared" si="114"/>
        <v>0.26183189375283639</v>
      </c>
      <c r="AC106" s="132">
        <f t="shared" si="115"/>
        <v>-0.21528576242102576</v>
      </c>
      <c r="AD106" s="132">
        <f t="shared" si="116"/>
        <v>-9.5824186689109636E-3</v>
      </c>
      <c r="AE106" s="132">
        <f t="shared" si="117"/>
        <v>9.182274754629337E-5</v>
      </c>
      <c r="AF106">
        <f t="shared" si="118"/>
        <v>-0.21528576242102576</v>
      </c>
      <c r="AG106" s="143"/>
      <c r="AH106">
        <f t="shared" si="119"/>
        <v>-0.2057033437521148</v>
      </c>
      <c r="AI106">
        <f t="shared" si="120"/>
        <v>0.89459823006128902</v>
      </c>
      <c r="AJ106">
        <f t="shared" si="121"/>
        <v>-0.57671516288231817</v>
      </c>
      <c r="AK106">
        <f t="shared" si="122"/>
        <v>-1.6334122822724621E-2</v>
      </c>
      <c r="AL106">
        <f t="shared" si="123"/>
        <v>-2.9878455521532952</v>
      </c>
      <c r="AM106">
        <f t="shared" si="124"/>
        <v>-12.982740703118317</v>
      </c>
      <c r="AN106" s="132">
        <f t="shared" si="125"/>
        <v>3.3126342326389038</v>
      </c>
      <c r="AO106" s="132">
        <f t="shared" si="126"/>
        <v>3.3126342596442129</v>
      </c>
      <c r="AP106" s="132">
        <f t="shared" si="127"/>
        <v>3.312634002704145</v>
      </c>
      <c r="AQ106" s="132">
        <f t="shared" si="128"/>
        <v>3.3126364473423804</v>
      </c>
      <c r="AR106" s="132">
        <f t="shared" si="129"/>
        <v>3.3126131880453333</v>
      </c>
      <c r="AS106" s="132">
        <f t="shared" si="130"/>
        <v>3.3128344903827416</v>
      </c>
      <c r="AT106" s="132">
        <f t="shared" si="131"/>
        <v>3.3107292339935577</v>
      </c>
      <c r="AU106" s="132">
        <f t="shared" si="132"/>
        <v>3.3307886932835395</v>
      </c>
    </row>
    <row r="107" spans="1:47" ht="12.95" customHeight="1" x14ac:dyDescent="0.2">
      <c r="A107" s="186" t="s">
        <v>400</v>
      </c>
      <c r="B107" s="187" t="s">
        <v>85</v>
      </c>
      <c r="C107" s="188">
        <v>58920.0023</v>
      </c>
      <c r="D107" s="188" t="s">
        <v>244</v>
      </c>
      <c r="E107">
        <f t="shared" si="104"/>
        <v>14274.12433760143</v>
      </c>
      <c r="F107">
        <f t="shared" si="105"/>
        <v>14274</v>
      </c>
      <c r="G107">
        <f t="shared" si="106"/>
        <v>5.5920600003446452E-2</v>
      </c>
      <c r="K107">
        <f t="shared" si="107"/>
        <v>5.5920600003446452E-2</v>
      </c>
      <c r="O107">
        <f t="shared" ca="1" si="108"/>
        <v>5.5521197439531642E-2</v>
      </c>
      <c r="P107">
        <f t="shared" si="109"/>
        <v>0.26803829823198821</v>
      </c>
      <c r="Q107" s="2">
        <f t="shared" si="110"/>
        <v>43901.5023</v>
      </c>
      <c r="R107">
        <f t="shared" si="111"/>
        <v>4.4993917901774712E-2</v>
      </c>
      <c r="S107" s="3">
        <v>1</v>
      </c>
      <c r="U107" s="37"/>
      <c r="Z107">
        <f t="shared" si="112"/>
        <v>14274</v>
      </c>
      <c r="AA107" s="132">
        <f t="shared" si="113"/>
        <v>6.6774407467472541E-2</v>
      </c>
      <c r="AB107" s="132">
        <f t="shared" si="114"/>
        <v>0.25718449076796213</v>
      </c>
      <c r="AC107" s="132">
        <f t="shared" si="115"/>
        <v>-0.21211769822854176</v>
      </c>
      <c r="AD107" s="132">
        <f t="shared" si="116"/>
        <v>-1.0853807464026088E-2</v>
      </c>
      <c r="AE107" s="132">
        <f t="shared" si="117"/>
        <v>1.1780513646614843E-4</v>
      </c>
      <c r="AF107">
        <f t="shared" si="118"/>
        <v>-0.21211769822854176</v>
      </c>
      <c r="AG107" s="143"/>
      <c r="AH107">
        <f t="shared" si="119"/>
        <v>-0.20126389076451567</v>
      </c>
      <c r="AI107">
        <f t="shared" si="120"/>
        <v>0.89482350641891206</v>
      </c>
      <c r="AJ107">
        <f t="shared" si="121"/>
        <v>-0.56585877575948196</v>
      </c>
      <c r="AK107">
        <f t="shared" si="122"/>
        <v>-1.7726868662800606E-2</v>
      </c>
      <c r="AL107">
        <f t="shared" si="123"/>
        <v>-2.9746179235336641</v>
      </c>
      <c r="AM107">
        <f t="shared" si="124"/>
        <v>-11.950018296645418</v>
      </c>
      <c r="AN107" s="132">
        <f t="shared" si="125"/>
        <v>3.3273341714994782</v>
      </c>
      <c r="AO107" s="132">
        <f t="shared" si="126"/>
        <v>3.3273342003228019</v>
      </c>
      <c r="AP107" s="132">
        <f t="shared" si="127"/>
        <v>3.3273339253575145</v>
      </c>
      <c r="AQ107" s="132">
        <f t="shared" si="128"/>
        <v>3.3273365484389656</v>
      </c>
      <c r="AR107" s="132">
        <f t="shared" si="129"/>
        <v>3.3273115251282461</v>
      </c>
      <c r="AS107" s="132">
        <f t="shared" si="130"/>
        <v>3.3275502438518156</v>
      </c>
      <c r="AT107" s="132">
        <f t="shared" si="131"/>
        <v>3.3252733367320344</v>
      </c>
      <c r="AU107" s="132">
        <f t="shared" si="132"/>
        <v>3.3470316307250108</v>
      </c>
    </row>
    <row r="108" spans="1:47" ht="12.95" customHeight="1" x14ac:dyDescent="0.2">
      <c r="A108" s="186" t="s">
        <v>400</v>
      </c>
      <c r="B108" s="187" t="s">
        <v>85</v>
      </c>
      <c r="C108" s="188">
        <v>58920.002899999999</v>
      </c>
      <c r="D108" s="188" t="s">
        <v>340</v>
      </c>
      <c r="E108">
        <f t="shared" si="104"/>
        <v>14274.125671681551</v>
      </c>
      <c r="F108">
        <f t="shared" si="105"/>
        <v>14274</v>
      </c>
      <c r="G108">
        <f t="shared" si="106"/>
        <v>5.6520600002841093E-2</v>
      </c>
      <c r="K108">
        <f t="shared" si="107"/>
        <v>5.6520600002841093E-2</v>
      </c>
      <c r="O108">
        <f t="shared" ca="1" si="108"/>
        <v>5.5521197439531642E-2</v>
      </c>
      <c r="P108">
        <f t="shared" si="109"/>
        <v>0.26803829823198821</v>
      </c>
      <c r="Q108" s="2">
        <f t="shared" si="110"/>
        <v>43901.502899999999</v>
      </c>
      <c r="R108">
        <f t="shared" si="111"/>
        <v>4.4739736664156544E-2</v>
      </c>
      <c r="S108" s="3">
        <v>1</v>
      </c>
      <c r="U108" s="37"/>
      <c r="Z108">
        <f t="shared" si="112"/>
        <v>14274</v>
      </c>
      <c r="AA108" s="132">
        <f t="shared" si="113"/>
        <v>6.6774407467472541E-2</v>
      </c>
      <c r="AB108" s="132">
        <f t="shared" si="114"/>
        <v>0.25778449076735677</v>
      </c>
      <c r="AC108" s="132">
        <f t="shared" si="115"/>
        <v>-0.21151769822914712</v>
      </c>
      <c r="AD108" s="132">
        <f t="shared" si="116"/>
        <v>-1.0253807464631448E-2</v>
      </c>
      <c r="AE108" s="132">
        <f t="shared" si="117"/>
        <v>1.0514056752173161E-4</v>
      </c>
      <c r="AF108">
        <f t="shared" si="118"/>
        <v>-0.21151769822914712</v>
      </c>
      <c r="AG108" s="143"/>
      <c r="AH108">
        <f t="shared" si="119"/>
        <v>-0.20126389076451567</v>
      </c>
      <c r="AI108">
        <f t="shared" si="120"/>
        <v>0.89482350641891206</v>
      </c>
      <c r="AJ108">
        <f t="shared" si="121"/>
        <v>-0.56585877575948196</v>
      </c>
      <c r="AK108">
        <f t="shared" si="122"/>
        <v>-1.7726868662800606E-2</v>
      </c>
      <c r="AL108">
        <f t="shared" si="123"/>
        <v>-2.9746179235336641</v>
      </c>
      <c r="AM108">
        <f t="shared" si="124"/>
        <v>-11.950018296645418</v>
      </c>
      <c r="AN108" s="132">
        <f t="shared" si="125"/>
        <v>3.3273341714994782</v>
      </c>
      <c r="AO108" s="132">
        <f t="shared" si="126"/>
        <v>3.3273342003228019</v>
      </c>
      <c r="AP108" s="132">
        <f t="shared" si="127"/>
        <v>3.3273339253575145</v>
      </c>
      <c r="AQ108" s="132">
        <f t="shared" si="128"/>
        <v>3.3273365484389656</v>
      </c>
      <c r="AR108" s="132">
        <f t="shared" si="129"/>
        <v>3.3273115251282461</v>
      </c>
      <c r="AS108" s="132">
        <f t="shared" si="130"/>
        <v>3.3275502438518156</v>
      </c>
      <c r="AT108" s="132">
        <f t="shared" si="131"/>
        <v>3.3252733367320344</v>
      </c>
      <c r="AU108" s="132">
        <f t="shared" si="132"/>
        <v>3.3470316307250108</v>
      </c>
    </row>
    <row r="109" spans="1:47" ht="12.95" customHeight="1" x14ac:dyDescent="0.2">
      <c r="A109" s="186" t="s">
        <v>400</v>
      </c>
      <c r="B109" s="187" t="s">
        <v>85</v>
      </c>
      <c r="C109" s="188">
        <v>58920.003199999999</v>
      </c>
      <c r="D109" s="188" t="s">
        <v>221</v>
      </c>
      <c r="E109">
        <f t="shared" si="104"/>
        <v>14274.126338721611</v>
      </c>
      <c r="F109">
        <f t="shared" si="105"/>
        <v>14274</v>
      </c>
      <c r="G109">
        <f t="shared" si="106"/>
        <v>5.6820600002538413E-2</v>
      </c>
      <c r="K109">
        <f t="shared" si="107"/>
        <v>5.6820600002538413E-2</v>
      </c>
      <c r="O109">
        <f t="shared" ca="1" si="108"/>
        <v>5.5521197439531642E-2</v>
      </c>
      <c r="P109">
        <f t="shared" si="109"/>
        <v>0.26803829823198821</v>
      </c>
      <c r="Q109" s="2">
        <f t="shared" si="110"/>
        <v>43901.503199999999</v>
      </c>
      <c r="R109">
        <f t="shared" si="111"/>
        <v>4.4612916045346923E-2</v>
      </c>
      <c r="S109" s="3">
        <v>1</v>
      </c>
      <c r="U109" s="37"/>
      <c r="Z109">
        <f t="shared" si="112"/>
        <v>14274</v>
      </c>
      <c r="AA109" s="132">
        <f t="shared" si="113"/>
        <v>6.6774407467472541E-2</v>
      </c>
      <c r="AB109" s="132">
        <f t="shared" si="114"/>
        <v>0.25808449076705409</v>
      </c>
      <c r="AC109" s="132">
        <f t="shared" si="115"/>
        <v>-0.2112176982294498</v>
      </c>
      <c r="AD109" s="132">
        <f t="shared" si="116"/>
        <v>-9.9538074649341279E-3</v>
      </c>
      <c r="AE109" s="132">
        <f t="shared" si="117"/>
        <v>9.9078283048978369E-5</v>
      </c>
      <c r="AF109">
        <f t="shared" si="118"/>
        <v>-0.2112176982294498</v>
      </c>
      <c r="AG109" s="143"/>
      <c r="AH109">
        <f t="shared" si="119"/>
        <v>-0.20126389076451567</v>
      </c>
      <c r="AI109">
        <f t="shared" si="120"/>
        <v>0.89482350641891206</v>
      </c>
      <c r="AJ109">
        <f t="shared" si="121"/>
        <v>-0.56585877575948196</v>
      </c>
      <c r="AK109">
        <f t="shared" si="122"/>
        <v>-1.7726868662800606E-2</v>
      </c>
      <c r="AL109">
        <f t="shared" si="123"/>
        <v>-2.9746179235336641</v>
      </c>
      <c r="AM109">
        <f t="shared" si="124"/>
        <v>-11.950018296645418</v>
      </c>
      <c r="AN109" s="132">
        <f t="shared" si="125"/>
        <v>3.3273341714994782</v>
      </c>
      <c r="AO109" s="132">
        <f t="shared" si="126"/>
        <v>3.3273342003228019</v>
      </c>
      <c r="AP109" s="132">
        <f t="shared" si="127"/>
        <v>3.3273339253575145</v>
      </c>
      <c r="AQ109" s="132">
        <f t="shared" si="128"/>
        <v>3.3273365484389656</v>
      </c>
      <c r="AR109" s="132">
        <f t="shared" si="129"/>
        <v>3.3273115251282461</v>
      </c>
      <c r="AS109" s="132">
        <f t="shared" si="130"/>
        <v>3.3275502438518156</v>
      </c>
      <c r="AT109" s="132">
        <f t="shared" si="131"/>
        <v>3.3252733367320344</v>
      </c>
      <c r="AU109" s="132">
        <f t="shared" si="132"/>
        <v>3.3470316307250108</v>
      </c>
    </row>
    <row r="110" spans="1:47" ht="12.95" customHeight="1" x14ac:dyDescent="0.2">
      <c r="A110" s="186" t="s">
        <v>400</v>
      </c>
      <c r="B110" s="187" t="s">
        <v>94</v>
      </c>
      <c r="C110" s="188">
        <v>58881.098700000002</v>
      </c>
      <c r="D110" s="188" t="s">
        <v>399</v>
      </c>
      <c r="E110">
        <f t="shared" si="104"/>
        <v>14187.623471894609</v>
      </c>
      <c r="F110">
        <f t="shared" si="105"/>
        <v>14187.5</v>
      </c>
      <c r="G110">
        <f t="shared" si="106"/>
        <v>5.5531250007334165E-2</v>
      </c>
      <c r="K110">
        <f t="shared" si="107"/>
        <v>5.5531250007334165E-2</v>
      </c>
      <c r="O110">
        <f t="shared" ca="1" si="108"/>
        <v>5.5219580545714152E-2</v>
      </c>
      <c r="P110">
        <f t="shared" si="109"/>
        <v>0.2693759001354159</v>
      </c>
      <c r="Q110" s="2">
        <f t="shared" si="110"/>
        <v>43862.598700000002</v>
      </c>
      <c r="R110">
        <f t="shared" si="111"/>
        <v>4.5729534388401688E-2</v>
      </c>
      <c r="S110" s="3">
        <v>1</v>
      </c>
      <c r="U110" s="37"/>
      <c r="Z110">
        <f t="shared" si="112"/>
        <v>14187.5</v>
      </c>
      <c r="AA110" s="132">
        <f t="shared" si="113"/>
        <v>6.63571413705904E-2</v>
      </c>
      <c r="AB110" s="132">
        <f t="shared" si="114"/>
        <v>0.25855000877215967</v>
      </c>
      <c r="AC110" s="132">
        <f t="shared" si="115"/>
        <v>-0.21384465012808174</v>
      </c>
      <c r="AD110" s="132">
        <f t="shared" si="116"/>
        <v>-1.0825891363256235E-2</v>
      </c>
      <c r="AE110" s="132">
        <f t="shared" si="117"/>
        <v>1.1719992380902594E-4</v>
      </c>
      <c r="AF110">
        <f t="shared" si="118"/>
        <v>-0.21384465012808174</v>
      </c>
      <c r="AG110" s="143"/>
      <c r="AH110">
        <f t="shared" si="119"/>
        <v>-0.2030187587648255</v>
      </c>
      <c r="AI110">
        <f t="shared" si="120"/>
        <v>0.89473251705097678</v>
      </c>
      <c r="AJ110">
        <f t="shared" si="121"/>
        <v>-0.5701496145865016</v>
      </c>
      <c r="AK110">
        <f t="shared" si="122"/>
        <v>-1.7178291771241947E-2</v>
      </c>
      <c r="AL110">
        <f t="shared" si="123"/>
        <v>-2.9798314312619087</v>
      </c>
      <c r="AM110">
        <f t="shared" si="124"/>
        <v>-12.336930647866806</v>
      </c>
      <c r="AN110" s="132">
        <f t="shared" si="125"/>
        <v>3.3215408139174758</v>
      </c>
      <c r="AO110" s="132">
        <f t="shared" si="126"/>
        <v>3.3215408420376882</v>
      </c>
      <c r="AP110" s="132">
        <f t="shared" si="127"/>
        <v>3.3215405740670771</v>
      </c>
      <c r="AQ110" s="132">
        <f t="shared" si="128"/>
        <v>3.3215431276844756</v>
      </c>
      <c r="AR110" s="132">
        <f t="shared" si="129"/>
        <v>3.3215187931170744</v>
      </c>
      <c r="AS110" s="132">
        <f t="shared" si="130"/>
        <v>3.3217506925218112</v>
      </c>
      <c r="AT110" s="132">
        <f t="shared" si="131"/>
        <v>3.3195411733128766</v>
      </c>
      <c r="AU110" s="132">
        <f t="shared" si="132"/>
        <v>3.3406306553779164</v>
      </c>
    </row>
    <row r="111" spans="1:47" ht="12.95" customHeight="1" x14ac:dyDescent="0.2">
      <c r="A111" s="186" t="s">
        <v>400</v>
      </c>
      <c r="B111" s="187" t="s">
        <v>94</v>
      </c>
      <c r="C111" s="188">
        <v>58881.099300000002</v>
      </c>
      <c r="D111" s="188" t="s">
        <v>221</v>
      </c>
      <c r="E111">
        <f t="shared" si="104"/>
        <v>14187.62480597473</v>
      </c>
      <c r="F111">
        <f t="shared" si="105"/>
        <v>14187.5</v>
      </c>
      <c r="G111">
        <f t="shared" si="106"/>
        <v>5.6131250006728806E-2</v>
      </c>
      <c r="K111">
        <f t="shared" si="107"/>
        <v>5.6131250006728806E-2</v>
      </c>
      <c r="O111">
        <f t="shared" ca="1" si="108"/>
        <v>5.5219580545714152E-2</v>
      </c>
      <c r="P111">
        <f t="shared" si="109"/>
        <v>0.2693759001354159</v>
      </c>
      <c r="Q111" s="2">
        <f t="shared" si="110"/>
        <v>43862.599300000002</v>
      </c>
      <c r="R111">
        <f t="shared" si="111"/>
        <v>4.547328080850617E-2</v>
      </c>
      <c r="S111" s="3">
        <v>1</v>
      </c>
      <c r="U111" s="37"/>
      <c r="Z111">
        <f t="shared" si="112"/>
        <v>14187.5</v>
      </c>
      <c r="AA111" s="132">
        <f t="shared" si="113"/>
        <v>6.63571413705904E-2</v>
      </c>
      <c r="AB111" s="132">
        <f t="shared" si="114"/>
        <v>0.25915000877155431</v>
      </c>
      <c r="AC111" s="132">
        <f t="shared" si="115"/>
        <v>-0.2132446501286871</v>
      </c>
      <c r="AD111" s="132">
        <f t="shared" si="116"/>
        <v>-1.0225891363861594E-2</v>
      </c>
      <c r="AE111" s="132">
        <f t="shared" si="117"/>
        <v>1.0456885418549914E-4</v>
      </c>
      <c r="AF111">
        <f t="shared" si="118"/>
        <v>-0.2132446501286871</v>
      </c>
      <c r="AG111" s="143"/>
      <c r="AH111">
        <f t="shared" si="119"/>
        <v>-0.2030187587648255</v>
      </c>
      <c r="AI111">
        <f t="shared" si="120"/>
        <v>0.89473251705097678</v>
      </c>
      <c r="AJ111">
        <f t="shared" si="121"/>
        <v>-0.5701496145865016</v>
      </c>
      <c r="AK111">
        <f t="shared" si="122"/>
        <v>-1.7178291771241947E-2</v>
      </c>
      <c r="AL111">
        <f t="shared" si="123"/>
        <v>-2.9798314312619087</v>
      </c>
      <c r="AM111">
        <f t="shared" si="124"/>
        <v>-12.336930647866806</v>
      </c>
      <c r="AN111" s="132">
        <f t="shared" si="125"/>
        <v>3.3215408139174758</v>
      </c>
      <c r="AO111" s="132">
        <f t="shared" si="126"/>
        <v>3.3215408420376882</v>
      </c>
      <c r="AP111" s="132">
        <f t="shared" si="127"/>
        <v>3.3215405740670771</v>
      </c>
      <c r="AQ111" s="132">
        <f t="shared" si="128"/>
        <v>3.3215431276844756</v>
      </c>
      <c r="AR111" s="132">
        <f t="shared" si="129"/>
        <v>3.3215187931170744</v>
      </c>
      <c r="AS111" s="132">
        <f t="shared" si="130"/>
        <v>3.3217506925218112</v>
      </c>
      <c r="AT111" s="132">
        <f t="shared" si="131"/>
        <v>3.3195411733128766</v>
      </c>
      <c r="AU111" s="132">
        <f t="shared" si="132"/>
        <v>3.3406306553779164</v>
      </c>
    </row>
    <row r="112" spans="1:47" ht="12.95" customHeight="1" x14ac:dyDescent="0.2">
      <c r="A112" s="186" t="s">
        <v>400</v>
      </c>
      <c r="B112" s="187" t="s">
        <v>94</v>
      </c>
      <c r="C112" s="188">
        <v>58881.099399999999</v>
      </c>
      <c r="D112" s="188" t="s">
        <v>340</v>
      </c>
      <c r="E112">
        <f t="shared" si="104"/>
        <v>14187.625028321412</v>
      </c>
      <c r="F112">
        <f t="shared" si="105"/>
        <v>14187.5</v>
      </c>
      <c r="G112">
        <f t="shared" si="106"/>
        <v>5.6231250004202593E-2</v>
      </c>
      <c r="K112">
        <f t="shared" si="107"/>
        <v>5.6231250004202593E-2</v>
      </c>
      <c r="O112">
        <f t="shared" ca="1" si="108"/>
        <v>5.5219580545714152E-2</v>
      </c>
      <c r="P112">
        <f t="shared" si="109"/>
        <v>0.2693759001354159</v>
      </c>
      <c r="Q112" s="2">
        <f t="shared" si="110"/>
        <v>43862.599399999999</v>
      </c>
      <c r="R112">
        <f t="shared" si="111"/>
        <v>4.5430641879557331E-2</v>
      </c>
      <c r="S112" s="3">
        <v>1</v>
      </c>
      <c r="U112" s="37"/>
      <c r="Z112">
        <f t="shared" si="112"/>
        <v>14187.5</v>
      </c>
      <c r="AA112" s="132">
        <f t="shared" si="113"/>
        <v>6.63571413705904E-2</v>
      </c>
      <c r="AB112" s="132">
        <f t="shared" si="114"/>
        <v>0.2592500087690281</v>
      </c>
      <c r="AC112" s="132">
        <f t="shared" si="115"/>
        <v>-0.21314465013121331</v>
      </c>
      <c r="AD112" s="132">
        <f t="shared" si="116"/>
        <v>-1.0125891366387807E-2</v>
      </c>
      <c r="AE112" s="132">
        <f t="shared" si="117"/>
        <v>1.0253367596388713E-4</v>
      </c>
      <c r="AF112">
        <f t="shared" si="118"/>
        <v>-0.21314465013121331</v>
      </c>
      <c r="AG112" s="143"/>
      <c r="AH112">
        <f t="shared" si="119"/>
        <v>-0.2030187587648255</v>
      </c>
      <c r="AI112">
        <f t="shared" si="120"/>
        <v>0.89473251705097678</v>
      </c>
      <c r="AJ112">
        <f t="shared" si="121"/>
        <v>-0.5701496145865016</v>
      </c>
      <c r="AK112">
        <f t="shared" si="122"/>
        <v>-1.7178291771241947E-2</v>
      </c>
      <c r="AL112">
        <f t="shared" si="123"/>
        <v>-2.9798314312619087</v>
      </c>
      <c r="AM112">
        <f t="shared" si="124"/>
        <v>-12.336930647866806</v>
      </c>
      <c r="AN112" s="132">
        <f t="shared" si="125"/>
        <v>3.3215408139174758</v>
      </c>
      <c r="AO112" s="132">
        <f t="shared" si="126"/>
        <v>3.3215408420376882</v>
      </c>
      <c r="AP112" s="132">
        <f t="shared" si="127"/>
        <v>3.3215405740670771</v>
      </c>
      <c r="AQ112" s="132">
        <f t="shared" si="128"/>
        <v>3.3215431276844756</v>
      </c>
      <c r="AR112" s="132">
        <f t="shared" si="129"/>
        <v>3.3215187931170744</v>
      </c>
      <c r="AS112" s="132">
        <f t="shared" si="130"/>
        <v>3.3217506925218112</v>
      </c>
      <c r="AT112" s="132">
        <f t="shared" si="131"/>
        <v>3.3195411733128766</v>
      </c>
      <c r="AU112" s="132">
        <f t="shared" si="132"/>
        <v>3.3406306553779164</v>
      </c>
    </row>
    <row r="113" spans="1:47" ht="12.95" customHeight="1" x14ac:dyDescent="0.2">
      <c r="A113" s="186" t="s">
        <v>400</v>
      </c>
      <c r="B113" s="187" t="s">
        <v>94</v>
      </c>
      <c r="C113" s="188">
        <v>58881.099800000004</v>
      </c>
      <c r="D113" s="188" t="s">
        <v>244</v>
      </c>
      <c r="E113">
        <f t="shared" si="104"/>
        <v>14187.625917708168</v>
      </c>
      <c r="F113">
        <f t="shared" si="105"/>
        <v>14187.5</v>
      </c>
      <c r="G113">
        <f t="shared" si="106"/>
        <v>5.6631250008649658E-2</v>
      </c>
      <c r="K113">
        <f t="shared" si="107"/>
        <v>5.6631250008649658E-2</v>
      </c>
      <c r="O113">
        <f t="shared" ca="1" si="108"/>
        <v>5.5219580545714152E-2</v>
      </c>
      <c r="P113">
        <f t="shared" si="109"/>
        <v>0.2693759001354159</v>
      </c>
      <c r="Q113" s="2">
        <f t="shared" si="110"/>
        <v>43862.599800000004</v>
      </c>
      <c r="R113">
        <f t="shared" si="111"/>
        <v>4.5260286157560177E-2</v>
      </c>
      <c r="S113" s="3">
        <v>1</v>
      </c>
      <c r="U113" s="37"/>
      <c r="Z113">
        <f t="shared" si="112"/>
        <v>14187.5</v>
      </c>
      <c r="AA113" s="132">
        <f t="shared" si="113"/>
        <v>6.63571413705904E-2</v>
      </c>
      <c r="AB113" s="132">
        <f t="shared" si="114"/>
        <v>0.25965000877347516</v>
      </c>
      <c r="AC113" s="132">
        <f t="shared" si="115"/>
        <v>-0.21274465012676624</v>
      </c>
      <c r="AD113" s="132">
        <f t="shared" si="116"/>
        <v>-9.7258913619407417E-3</v>
      </c>
      <c r="AE113" s="132">
        <f t="shared" si="117"/>
        <v>9.4592962784273535E-5</v>
      </c>
      <c r="AF113">
        <f t="shared" si="118"/>
        <v>-0.21274465012676624</v>
      </c>
      <c r="AG113" s="143"/>
      <c r="AH113">
        <f t="shared" si="119"/>
        <v>-0.2030187587648255</v>
      </c>
      <c r="AI113">
        <f t="shared" si="120"/>
        <v>0.89473251705097678</v>
      </c>
      <c r="AJ113">
        <f t="shared" si="121"/>
        <v>-0.5701496145865016</v>
      </c>
      <c r="AK113">
        <f t="shared" si="122"/>
        <v>-1.7178291771241947E-2</v>
      </c>
      <c r="AL113">
        <f t="shared" si="123"/>
        <v>-2.9798314312619087</v>
      </c>
      <c r="AM113">
        <f t="shared" si="124"/>
        <v>-12.336930647866806</v>
      </c>
      <c r="AN113" s="132">
        <f t="shared" si="125"/>
        <v>3.3215408139174758</v>
      </c>
      <c r="AO113" s="132">
        <f t="shared" si="126"/>
        <v>3.3215408420376882</v>
      </c>
      <c r="AP113" s="132">
        <f t="shared" si="127"/>
        <v>3.3215405740670771</v>
      </c>
      <c r="AQ113" s="132">
        <f t="shared" si="128"/>
        <v>3.3215431276844756</v>
      </c>
      <c r="AR113" s="132">
        <f t="shared" si="129"/>
        <v>3.3215187931170744</v>
      </c>
      <c r="AS113" s="132">
        <f t="shared" si="130"/>
        <v>3.3217506925218112</v>
      </c>
      <c r="AT113" s="132">
        <f t="shared" si="131"/>
        <v>3.3195411733128766</v>
      </c>
      <c r="AU113" s="132">
        <f t="shared" si="132"/>
        <v>3.3406306553779164</v>
      </c>
    </row>
    <row r="114" spans="1:47" ht="12.95" customHeight="1" x14ac:dyDescent="0.2">
      <c r="A114" s="189" t="s">
        <v>401</v>
      </c>
      <c r="B114" s="190" t="s">
        <v>85</v>
      </c>
      <c r="C114" s="193">
        <v>59604.066999999806</v>
      </c>
      <c r="D114" s="194" t="s">
        <v>221</v>
      </c>
      <c r="E114">
        <f t="shared" ref="E114:E119" si="133">+(C114-C$7)/C$8</f>
        <v>15795.119534690215</v>
      </c>
      <c r="F114">
        <f t="shared" ref="F114:F119" si="134">ROUND(2*E114,0)/2</f>
        <v>15795</v>
      </c>
      <c r="G114">
        <f t="shared" ref="G114:G119" si="135">+C114-(C$7+F114*C$8)</f>
        <v>5.3760499809868634E-2</v>
      </c>
      <c r="K114">
        <f t="shared" ref="K114:K119" si="136">G114</f>
        <v>5.3760499809868634E-2</v>
      </c>
      <c r="O114">
        <f t="shared" ref="O114:O119" ca="1" si="137">+C$11+C$12*$F114</f>
        <v>6.0824773110010222E-2</v>
      </c>
      <c r="P114">
        <f t="shared" ref="P114:P119" si="138">+D$11+D$12*F114+D$13*F114^2</f>
        <v>0.2429899110085533</v>
      </c>
      <c r="Q114" s="2">
        <f t="shared" ref="Q114:Q119" si="139">+C114-15018.5</f>
        <v>44585.566999999806</v>
      </c>
      <c r="R114">
        <f t="shared" ref="R114:R119" si="140">+(P114-G114)^2</f>
        <v>3.5807770062600885E-2</v>
      </c>
      <c r="S114" s="3">
        <v>1</v>
      </c>
      <c r="U114" s="37"/>
      <c r="Z114">
        <f t="shared" ref="Z114:Z119" si="141">F114</f>
        <v>15795</v>
      </c>
      <c r="AA114" s="132">
        <f t="shared" ref="AA114:AA119" si="142">AB$3+AB$4*Z114+AB$5*Z114^2+AH114</f>
        <v>7.3669752123456361E-2</v>
      </c>
      <c r="AB114" s="132">
        <f t="shared" ref="AB114:AB119" si="143">IF(R114&lt;&gt;0,G114-AH114, -9999)</f>
        <v>0.22308065869496557</v>
      </c>
      <c r="AC114" s="132">
        <f t="shared" ref="AC114:AC119" si="144">+G114-P114</f>
        <v>-0.18922941119868467</v>
      </c>
      <c r="AD114" s="132">
        <f t="shared" ref="AD114:AD119" si="145">IF(R114&lt;&gt;0,G114-AA114, -9999)</f>
        <v>-1.9909252313587728E-2</v>
      </c>
      <c r="AE114" s="132">
        <f t="shared" ref="AE114:AE119" si="146">+(G114-AA114)^2*S114</f>
        <v>3.9637832768609827E-4</v>
      </c>
      <c r="AF114">
        <f t="shared" ref="AF114:AF119" si="147">IF(R114&lt;&gt;0,G114-P114, -9999)</f>
        <v>-0.18922941119868467</v>
      </c>
      <c r="AG114" s="143"/>
      <c r="AH114">
        <f t="shared" ref="AH114:AH119" si="148">$AB$6*($AB$11/AI114*AJ114+$AB$12)</f>
        <v>-0.16932015888509694</v>
      </c>
      <c r="AI114">
        <f t="shared" ref="AI114:AI119" si="149">1+$AB$7*COS(AL114)</f>
        <v>0.89689358883969328</v>
      </c>
      <c r="AJ114">
        <f t="shared" ref="AJ114:AJ119" si="150">SIN(AL114+RADIANS($AB$9))</f>
        <v>-0.48782345488926837</v>
      </c>
      <c r="AK114">
        <f t="shared" ref="AK114:AK119" si="151">$AB$7*SIN(AL114)</f>
        <v>-2.7302099777170727E-2</v>
      </c>
      <c r="AL114">
        <f t="shared" ref="AL114:AL119" si="152">2*ATAN(AM114)</f>
        <v>-2.8827381402424233</v>
      </c>
      <c r="AM114">
        <f t="shared" ref="AM114:AM119" si="153">SQRT((1+$AB$7)/(1-$AB$7))*TAN(AN114/2)</f>
        <v>-7.683157125420701</v>
      </c>
      <c r="AN114" s="132">
        <f t="shared" ref="AN114:AN119" si="154">$AU114+$AB$7*SIN(AO114)</f>
        <v>3.4293181059639637</v>
      </c>
      <c r="AO114" s="132">
        <f t="shared" ref="AO114:AO119" si="155">$AU114+$AB$7*SIN(AP114)</f>
        <v>3.4293181439871678</v>
      </c>
      <c r="AP114" s="132">
        <f t="shared" ref="AP114:AP119" si="156">$AU114+$AB$7*SIN(AQ114)</f>
        <v>3.4293177722141519</v>
      </c>
      <c r="AQ114" s="132">
        <f t="shared" ref="AQ114:AQ119" si="157">$AU114+$AB$7*SIN(AR114)</f>
        <v>3.4293214072376985</v>
      </c>
      <c r="AR114" s="132">
        <f t="shared" ref="AR114:AR119" si="158">$AU114+$AB$7*SIN(AS114)</f>
        <v>3.4292858658367713</v>
      </c>
      <c r="AS114" s="132">
        <f t="shared" ref="AS114:AS119" si="159">$AU114+$AB$7*SIN(AT114)</f>
        <v>3.4296333875234954</v>
      </c>
      <c r="AT114" s="132">
        <f t="shared" ref="AT114:AT119" si="160">$AU114+$AB$7*SIN(AU114)</f>
        <v>3.4262368689059701</v>
      </c>
      <c r="AU114" s="132">
        <f t="shared" ref="AU114:AU119" si="161">RADIANS($AB$9)+$AB$18*(F114-AB$15)</f>
        <v>3.4595851972328799</v>
      </c>
    </row>
    <row r="115" spans="1:47" ht="12.95" customHeight="1" x14ac:dyDescent="0.2">
      <c r="A115" s="189" t="s">
        <v>401</v>
      </c>
      <c r="B115" s="190" t="s">
        <v>85</v>
      </c>
      <c r="C115" s="193">
        <v>59604.06799999997</v>
      </c>
      <c r="D115" s="194" t="s">
        <v>244</v>
      </c>
      <c r="E115">
        <f t="shared" si="133"/>
        <v>15795.121758157449</v>
      </c>
      <c r="F115">
        <f t="shared" si="134"/>
        <v>15795</v>
      </c>
      <c r="G115">
        <f t="shared" si="135"/>
        <v>5.4760499973781407E-2</v>
      </c>
      <c r="K115">
        <f t="shared" si="136"/>
        <v>5.4760499973781407E-2</v>
      </c>
      <c r="O115">
        <f t="shared" ca="1" si="137"/>
        <v>6.0824773110010222E-2</v>
      </c>
      <c r="P115">
        <f t="shared" si="138"/>
        <v>0.2429899110085533</v>
      </c>
      <c r="Q115" s="2">
        <f t="shared" si="139"/>
        <v>44585.56799999997</v>
      </c>
      <c r="R115">
        <f t="shared" si="140"/>
        <v>3.5430311178497105E-2</v>
      </c>
      <c r="S115" s="3">
        <v>1</v>
      </c>
      <c r="U115" s="37"/>
      <c r="Z115">
        <f t="shared" si="141"/>
        <v>15795</v>
      </c>
      <c r="AA115" s="132">
        <f t="shared" si="142"/>
        <v>7.3669752123456361E-2</v>
      </c>
      <c r="AB115" s="132">
        <f t="shared" si="143"/>
        <v>0.22408065885887835</v>
      </c>
      <c r="AC115" s="132">
        <f t="shared" si="144"/>
        <v>-0.18822941103477189</v>
      </c>
      <c r="AD115" s="132">
        <f t="shared" si="145"/>
        <v>-1.8909252149674954E-2</v>
      </c>
      <c r="AE115" s="132">
        <f t="shared" si="146"/>
        <v>3.575598168599869E-4</v>
      </c>
      <c r="AF115">
        <f t="shared" si="147"/>
        <v>-0.18822941103477189</v>
      </c>
      <c r="AG115" s="143"/>
      <c r="AH115">
        <f t="shared" si="148"/>
        <v>-0.16932015888509694</v>
      </c>
      <c r="AI115">
        <f t="shared" si="149"/>
        <v>0.89689358883969328</v>
      </c>
      <c r="AJ115">
        <f t="shared" si="150"/>
        <v>-0.48782345488926837</v>
      </c>
      <c r="AK115">
        <f t="shared" si="151"/>
        <v>-2.7302099777170727E-2</v>
      </c>
      <c r="AL115">
        <f t="shared" si="152"/>
        <v>-2.8827381402424233</v>
      </c>
      <c r="AM115">
        <f t="shared" si="153"/>
        <v>-7.683157125420701</v>
      </c>
      <c r="AN115" s="132">
        <f t="shared" si="154"/>
        <v>3.4293181059639637</v>
      </c>
      <c r="AO115" s="132">
        <f t="shared" si="155"/>
        <v>3.4293181439871678</v>
      </c>
      <c r="AP115" s="132">
        <f t="shared" si="156"/>
        <v>3.4293177722141519</v>
      </c>
      <c r="AQ115" s="132">
        <f t="shared" si="157"/>
        <v>3.4293214072376985</v>
      </c>
      <c r="AR115" s="132">
        <f t="shared" si="158"/>
        <v>3.4292858658367713</v>
      </c>
      <c r="AS115" s="132">
        <f t="shared" si="159"/>
        <v>3.4296333875234954</v>
      </c>
      <c r="AT115" s="132">
        <f t="shared" si="160"/>
        <v>3.4262368689059701</v>
      </c>
      <c r="AU115" s="132">
        <f t="shared" si="161"/>
        <v>3.4595851972328799</v>
      </c>
    </row>
    <row r="116" spans="1:47" ht="12.95" customHeight="1" x14ac:dyDescent="0.2">
      <c r="A116" s="189" t="s">
        <v>401</v>
      </c>
      <c r="B116" s="190" t="s">
        <v>85</v>
      </c>
      <c r="C116" s="193">
        <v>59644.997599999886</v>
      </c>
      <c r="D116" s="194" t="s">
        <v>221</v>
      </c>
      <c r="E116">
        <f t="shared" si="133"/>
        <v>15886.127367741827</v>
      </c>
      <c r="F116">
        <f t="shared" si="134"/>
        <v>15886</v>
      </c>
      <c r="G116">
        <f t="shared" si="135"/>
        <v>5.7283399888547137E-2</v>
      </c>
      <c r="K116">
        <f t="shared" si="136"/>
        <v>5.7283399888547137E-2</v>
      </c>
      <c r="O116">
        <f t="shared" ca="1" si="137"/>
        <v>6.1142081056107231E-2</v>
      </c>
      <c r="P116">
        <f t="shared" si="138"/>
        <v>0.24139960026610652</v>
      </c>
      <c r="Q116" s="2">
        <f t="shared" si="139"/>
        <v>44626.497599999886</v>
      </c>
      <c r="R116">
        <f t="shared" si="140"/>
        <v>3.38987752414696E-2</v>
      </c>
      <c r="S116" s="3">
        <v>1</v>
      </c>
      <c r="U116" s="37"/>
      <c r="Z116">
        <f t="shared" si="141"/>
        <v>15886</v>
      </c>
      <c r="AA116" s="132">
        <f t="shared" si="142"/>
        <v>7.4052398635537781E-2</v>
      </c>
      <c r="AB116" s="132">
        <f t="shared" si="143"/>
        <v>0.22463060151911587</v>
      </c>
      <c r="AC116" s="132">
        <f t="shared" si="144"/>
        <v>-0.18411620037755938</v>
      </c>
      <c r="AD116" s="132">
        <f t="shared" si="145"/>
        <v>-1.6768998746990643E-2</v>
      </c>
      <c r="AE116" s="132">
        <f t="shared" si="146"/>
        <v>2.8119931897657377E-4</v>
      </c>
      <c r="AF116">
        <f t="shared" si="147"/>
        <v>-0.18411620037755938</v>
      </c>
      <c r="AG116" s="143"/>
      <c r="AH116">
        <f t="shared" si="148"/>
        <v>-0.16734720163056874</v>
      </c>
      <c r="AI116">
        <f t="shared" si="149"/>
        <v>0.89704563326227882</v>
      </c>
      <c r="AJ116">
        <f t="shared" si="150"/>
        <v>-0.48300473374693897</v>
      </c>
      <c r="AK116">
        <f t="shared" si="151"/>
        <v>-2.7869966706754932E-2</v>
      </c>
      <c r="AL116">
        <f t="shared" si="152"/>
        <v>-2.8772265091807787</v>
      </c>
      <c r="AM116">
        <f t="shared" si="153"/>
        <v>-7.5211527959423652</v>
      </c>
      <c r="AN116" s="132">
        <f t="shared" si="154"/>
        <v>3.435427779959106</v>
      </c>
      <c r="AO116" s="132">
        <f t="shared" si="155"/>
        <v>3.4354278183295643</v>
      </c>
      <c r="AP116" s="132">
        <f t="shared" si="156"/>
        <v>3.4354274424746687</v>
      </c>
      <c r="AQ116" s="132">
        <f t="shared" si="157"/>
        <v>3.4354311241344115</v>
      </c>
      <c r="AR116" s="132">
        <f t="shared" si="158"/>
        <v>3.4353950608764889</v>
      </c>
      <c r="AS116" s="132">
        <f t="shared" si="159"/>
        <v>3.435748331168317</v>
      </c>
      <c r="AT116" s="132">
        <f t="shared" si="160"/>
        <v>3.4322893683896067</v>
      </c>
      <c r="AU116" s="132">
        <f t="shared" si="161"/>
        <v>3.4663191712974535</v>
      </c>
    </row>
    <row r="117" spans="1:47" ht="12.95" customHeight="1" x14ac:dyDescent="0.2">
      <c r="A117" s="189" t="s">
        <v>401</v>
      </c>
      <c r="B117" s="190" t="s">
        <v>85</v>
      </c>
      <c r="C117" s="193">
        <v>59644.998399999924</v>
      </c>
      <c r="D117" s="194" t="s">
        <v>244</v>
      </c>
      <c r="E117">
        <f t="shared" si="133"/>
        <v>15886.129146515406</v>
      </c>
      <c r="F117">
        <f t="shared" si="134"/>
        <v>15886</v>
      </c>
      <c r="G117">
        <f t="shared" si="135"/>
        <v>5.8083399926545098E-2</v>
      </c>
      <c r="K117">
        <f t="shared" si="136"/>
        <v>5.8083399926545098E-2</v>
      </c>
      <c r="O117">
        <f t="shared" ca="1" si="137"/>
        <v>6.1142081056107231E-2</v>
      </c>
      <c r="P117">
        <f t="shared" si="138"/>
        <v>0.24139960026610652</v>
      </c>
      <c r="Q117" s="2">
        <f t="shared" si="139"/>
        <v>44626.498399999924</v>
      </c>
      <c r="R117">
        <f t="shared" si="140"/>
        <v>3.3604829306934217E-2</v>
      </c>
      <c r="S117" s="3">
        <v>1</v>
      </c>
      <c r="U117" s="37"/>
      <c r="Z117">
        <f t="shared" si="141"/>
        <v>15886</v>
      </c>
      <c r="AA117" s="132">
        <f t="shared" si="142"/>
        <v>7.4052398635537781E-2</v>
      </c>
      <c r="AB117" s="132">
        <f t="shared" si="143"/>
        <v>0.22543060155711384</v>
      </c>
      <c r="AC117" s="132">
        <f t="shared" si="144"/>
        <v>-0.18331620033956142</v>
      </c>
      <c r="AD117" s="132">
        <f t="shared" si="145"/>
        <v>-1.5968998708992682E-2</v>
      </c>
      <c r="AE117" s="132">
        <f t="shared" si="146"/>
        <v>2.5500891976780997E-4</v>
      </c>
      <c r="AF117">
        <f t="shared" si="147"/>
        <v>-0.18331620033956142</v>
      </c>
      <c r="AG117" s="143"/>
      <c r="AH117">
        <f t="shared" si="148"/>
        <v>-0.16734720163056874</v>
      </c>
      <c r="AI117">
        <f t="shared" si="149"/>
        <v>0.89704563326227882</v>
      </c>
      <c r="AJ117">
        <f t="shared" si="150"/>
        <v>-0.48300473374693897</v>
      </c>
      <c r="AK117">
        <f t="shared" si="151"/>
        <v>-2.7869966706754932E-2</v>
      </c>
      <c r="AL117">
        <f t="shared" si="152"/>
        <v>-2.8772265091807787</v>
      </c>
      <c r="AM117">
        <f t="shared" si="153"/>
        <v>-7.5211527959423652</v>
      </c>
      <c r="AN117" s="132">
        <f t="shared" si="154"/>
        <v>3.435427779959106</v>
      </c>
      <c r="AO117" s="132">
        <f t="shared" si="155"/>
        <v>3.4354278183295643</v>
      </c>
      <c r="AP117" s="132">
        <f t="shared" si="156"/>
        <v>3.4354274424746687</v>
      </c>
      <c r="AQ117" s="132">
        <f t="shared" si="157"/>
        <v>3.4354311241344115</v>
      </c>
      <c r="AR117" s="132">
        <f t="shared" si="158"/>
        <v>3.4353950608764889</v>
      </c>
      <c r="AS117" s="132">
        <f t="shared" si="159"/>
        <v>3.435748331168317</v>
      </c>
      <c r="AT117" s="132">
        <f t="shared" si="160"/>
        <v>3.4322893683896067</v>
      </c>
      <c r="AU117" s="132">
        <f t="shared" si="161"/>
        <v>3.4663191712974535</v>
      </c>
    </row>
    <row r="118" spans="1:47" ht="12.95" customHeight="1" x14ac:dyDescent="0.2">
      <c r="A118" s="189" t="s">
        <v>401</v>
      </c>
      <c r="B118" s="190" t="s">
        <v>94</v>
      </c>
      <c r="C118" s="193">
        <v>59927.208999999799</v>
      </c>
      <c r="D118" s="194" t="s">
        <v>244</v>
      </c>
      <c r="E118">
        <f t="shared" si="133"/>
        <v>16513.615065855309</v>
      </c>
      <c r="F118">
        <f t="shared" si="134"/>
        <v>16513.5</v>
      </c>
      <c r="G118">
        <f t="shared" si="135"/>
        <v>5.1750649799942039E-2</v>
      </c>
      <c r="K118">
        <f t="shared" si="136"/>
        <v>5.1750649799942039E-2</v>
      </c>
      <c r="O118">
        <f t="shared" ca="1" si="137"/>
        <v>6.3330111123973964E-2</v>
      </c>
      <c r="P118">
        <f t="shared" si="138"/>
        <v>0.23015163894874843</v>
      </c>
      <c r="Q118" s="2">
        <f t="shared" si="139"/>
        <v>44908.708999999799</v>
      </c>
      <c r="R118">
        <f t="shared" si="140"/>
        <v>3.182691292927254E-2</v>
      </c>
      <c r="S118" s="3">
        <v>1</v>
      </c>
      <c r="U118" s="37"/>
      <c r="Z118">
        <f t="shared" si="141"/>
        <v>16513.5</v>
      </c>
      <c r="AA118" s="132">
        <f t="shared" si="142"/>
        <v>7.6585043760966809E-2</v>
      </c>
      <c r="AB118" s="132">
        <f t="shared" si="143"/>
        <v>0.20531724498772366</v>
      </c>
      <c r="AC118" s="132">
        <f t="shared" si="144"/>
        <v>-0.17840098914880639</v>
      </c>
      <c r="AD118" s="132">
        <f t="shared" si="145"/>
        <v>-2.483439396102477E-2</v>
      </c>
      <c r="AE118" s="132">
        <f t="shared" si="146"/>
        <v>6.1674712341138361E-4</v>
      </c>
      <c r="AF118">
        <f t="shared" si="147"/>
        <v>-0.17840098914880639</v>
      </c>
      <c r="AG118" s="143"/>
      <c r="AH118">
        <f t="shared" si="148"/>
        <v>-0.15356659518778162</v>
      </c>
      <c r="AI118">
        <f t="shared" si="149"/>
        <v>0.89818065251202472</v>
      </c>
      <c r="AJ118">
        <f t="shared" si="150"/>
        <v>-0.44933738863709727</v>
      </c>
      <c r="AK118">
        <f t="shared" si="151"/>
        <v>-3.1767233932524716E-2</v>
      </c>
      <c r="AL118">
        <f t="shared" si="152"/>
        <v>-2.8391669683143124</v>
      </c>
      <c r="AM118">
        <f t="shared" si="153"/>
        <v>-6.5627136190832909</v>
      </c>
      <c r="AN118" s="132">
        <f t="shared" si="154"/>
        <v>3.4775873216590587</v>
      </c>
      <c r="AO118" s="132">
        <f t="shared" si="155"/>
        <v>3.4775873617773962</v>
      </c>
      <c r="AP118" s="132">
        <f t="shared" si="156"/>
        <v>3.4775869633661527</v>
      </c>
      <c r="AQ118" s="132">
        <f t="shared" si="157"/>
        <v>3.4775909199512958</v>
      </c>
      <c r="AR118" s="132">
        <f t="shared" si="158"/>
        <v>3.4775516277132605</v>
      </c>
      <c r="AS118" s="132">
        <f t="shared" si="159"/>
        <v>3.4779418568015683</v>
      </c>
      <c r="AT118" s="132">
        <f t="shared" si="160"/>
        <v>3.4740686627974178</v>
      </c>
      <c r="AU118" s="132">
        <f t="shared" si="161"/>
        <v>3.5127539924570117</v>
      </c>
    </row>
    <row r="119" spans="1:47" ht="12.95" customHeight="1" x14ac:dyDescent="0.2">
      <c r="A119" s="189" t="s">
        <v>401</v>
      </c>
      <c r="B119" s="190" t="s">
        <v>94</v>
      </c>
      <c r="C119" s="193">
        <v>59927.209999999963</v>
      </c>
      <c r="D119" s="194" t="s">
        <v>221</v>
      </c>
      <c r="E119">
        <f t="shared" si="133"/>
        <v>16513.617289322545</v>
      </c>
      <c r="F119">
        <f t="shared" si="134"/>
        <v>16513.5</v>
      </c>
      <c r="G119">
        <f t="shared" si="135"/>
        <v>5.2750649963854812E-2</v>
      </c>
      <c r="K119">
        <f t="shared" si="136"/>
        <v>5.2750649963854812E-2</v>
      </c>
      <c r="O119">
        <f t="shared" ca="1" si="137"/>
        <v>6.3330111123973964E-2</v>
      </c>
      <c r="P119">
        <f t="shared" si="138"/>
        <v>0.23015163894874843</v>
      </c>
      <c r="Q119" s="2">
        <f t="shared" si="139"/>
        <v>44908.709999999963</v>
      </c>
      <c r="R119">
        <f t="shared" si="140"/>
        <v>3.1471110892818351E-2</v>
      </c>
      <c r="S119" s="3">
        <v>1</v>
      </c>
      <c r="U119" s="37"/>
      <c r="Z119">
        <f t="shared" si="141"/>
        <v>16513.5</v>
      </c>
      <c r="AA119" s="132">
        <f t="shared" si="142"/>
        <v>7.6585043760966809E-2</v>
      </c>
      <c r="AB119" s="132">
        <f t="shared" si="143"/>
        <v>0.20631724515163644</v>
      </c>
      <c r="AC119" s="132">
        <f t="shared" si="144"/>
        <v>-0.17740098898489362</v>
      </c>
      <c r="AD119" s="132">
        <f t="shared" si="145"/>
        <v>-2.3834393797111997E-2</v>
      </c>
      <c r="AE119" s="132">
        <f t="shared" si="146"/>
        <v>5.6807832767581082E-4</v>
      </c>
      <c r="AF119">
        <f t="shared" si="147"/>
        <v>-0.17740098898489362</v>
      </c>
      <c r="AG119" s="143"/>
      <c r="AH119">
        <f t="shared" si="148"/>
        <v>-0.15356659518778162</v>
      </c>
      <c r="AI119">
        <f t="shared" si="149"/>
        <v>0.89818065251202472</v>
      </c>
      <c r="AJ119">
        <f t="shared" si="150"/>
        <v>-0.44933738863709727</v>
      </c>
      <c r="AK119">
        <f t="shared" si="151"/>
        <v>-3.1767233932524716E-2</v>
      </c>
      <c r="AL119">
        <f t="shared" si="152"/>
        <v>-2.8391669683143124</v>
      </c>
      <c r="AM119">
        <f t="shared" si="153"/>
        <v>-6.5627136190832909</v>
      </c>
      <c r="AN119" s="132">
        <f t="shared" si="154"/>
        <v>3.4775873216590587</v>
      </c>
      <c r="AO119" s="132">
        <f t="shared" si="155"/>
        <v>3.4775873617773962</v>
      </c>
      <c r="AP119" s="132">
        <f t="shared" si="156"/>
        <v>3.4775869633661527</v>
      </c>
      <c r="AQ119" s="132">
        <f t="shared" si="157"/>
        <v>3.4775909199512958</v>
      </c>
      <c r="AR119" s="132">
        <f t="shared" si="158"/>
        <v>3.4775516277132605</v>
      </c>
      <c r="AS119" s="132">
        <f t="shared" si="159"/>
        <v>3.4779418568015683</v>
      </c>
      <c r="AT119" s="132">
        <f t="shared" si="160"/>
        <v>3.4740686627974178</v>
      </c>
      <c r="AU119" s="132">
        <f t="shared" si="161"/>
        <v>3.5127539924570117</v>
      </c>
    </row>
    <row r="120" spans="1:47" ht="12.95" customHeight="1" x14ac:dyDescent="0.2">
      <c r="C120" s="10"/>
      <c r="D120" s="10"/>
      <c r="AA120" s="132"/>
      <c r="AB120" s="132"/>
      <c r="AC120" s="132"/>
      <c r="AD120" s="132"/>
      <c r="AE120" s="132"/>
      <c r="AG120" s="143"/>
      <c r="AN120" s="132"/>
      <c r="AO120" s="132"/>
      <c r="AP120" s="132"/>
      <c r="AQ120" s="132"/>
      <c r="AR120" s="132"/>
      <c r="AS120" s="132"/>
      <c r="AT120" s="132"/>
      <c r="AU120" s="132"/>
    </row>
    <row r="121" spans="1:47" ht="12.95" customHeight="1" x14ac:dyDescent="0.2">
      <c r="C121" s="10"/>
      <c r="D121" s="10"/>
      <c r="AA121" s="132"/>
      <c r="AB121" s="132"/>
      <c r="AC121" s="132"/>
      <c r="AD121" s="132"/>
      <c r="AE121" s="132"/>
      <c r="AG121" s="143"/>
      <c r="AN121" s="132"/>
      <c r="AO121" s="132"/>
      <c r="AP121" s="132"/>
      <c r="AQ121" s="132"/>
      <c r="AR121" s="132"/>
      <c r="AS121" s="132"/>
      <c r="AT121" s="132"/>
      <c r="AU121" s="132"/>
    </row>
    <row r="122" spans="1:47" ht="12.95" customHeight="1" x14ac:dyDescent="0.2">
      <c r="C122" s="10"/>
      <c r="D122" s="10"/>
      <c r="AA122" s="132"/>
      <c r="AB122" s="132"/>
      <c r="AC122" s="132"/>
      <c r="AD122" s="132"/>
      <c r="AE122" s="132"/>
      <c r="AG122" s="143"/>
      <c r="AN122" s="132"/>
      <c r="AO122" s="132"/>
      <c r="AP122" s="132"/>
      <c r="AQ122" s="132"/>
      <c r="AR122" s="132"/>
      <c r="AS122" s="132"/>
      <c r="AT122" s="132"/>
      <c r="AU122" s="132"/>
    </row>
    <row r="123" spans="1:47" ht="12.95" customHeight="1" x14ac:dyDescent="0.2">
      <c r="C123" s="10"/>
      <c r="D123" s="10"/>
      <c r="AA123" s="132"/>
      <c r="AB123" s="132"/>
      <c r="AC123" s="132"/>
      <c r="AD123" s="132"/>
      <c r="AE123" s="132"/>
      <c r="AG123" s="143"/>
      <c r="AN123" s="132"/>
      <c r="AO123" s="132"/>
      <c r="AP123" s="132"/>
      <c r="AQ123" s="132"/>
      <c r="AR123" s="132"/>
      <c r="AS123" s="132"/>
      <c r="AT123" s="132"/>
      <c r="AU123" s="132"/>
    </row>
    <row r="124" spans="1:47" ht="12.95" customHeight="1" x14ac:dyDescent="0.2">
      <c r="C124" s="10"/>
      <c r="D124" s="10"/>
      <c r="AA124" s="132"/>
      <c r="AB124" s="132"/>
      <c r="AC124" s="132"/>
      <c r="AD124" s="132"/>
      <c r="AE124" s="132"/>
      <c r="AG124" s="143"/>
      <c r="AN124" s="132"/>
      <c r="AO124" s="132"/>
      <c r="AP124" s="132"/>
      <c r="AQ124" s="132"/>
      <c r="AR124" s="132"/>
      <c r="AS124" s="132"/>
      <c r="AT124" s="132"/>
      <c r="AU124" s="132"/>
    </row>
    <row r="125" spans="1:47" ht="12.95" customHeight="1" x14ac:dyDescent="0.2">
      <c r="C125" s="10"/>
      <c r="D125" s="10"/>
      <c r="AA125" s="132"/>
      <c r="AB125" s="132"/>
      <c r="AC125" s="132"/>
      <c r="AD125" s="132"/>
      <c r="AE125" s="132"/>
      <c r="AG125" s="143"/>
      <c r="AN125" s="132"/>
      <c r="AO125" s="132"/>
      <c r="AP125" s="132"/>
      <c r="AQ125" s="132"/>
      <c r="AR125" s="132"/>
      <c r="AS125" s="132"/>
      <c r="AT125" s="132"/>
      <c r="AU125" s="132"/>
    </row>
    <row r="126" spans="1:47" ht="12.95" customHeight="1" x14ac:dyDescent="0.2">
      <c r="C126" s="10"/>
      <c r="D126" s="10"/>
      <c r="AA126" s="132"/>
      <c r="AB126" s="132"/>
      <c r="AC126" s="132"/>
      <c r="AD126" s="132"/>
      <c r="AE126" s="132"/>
      <c r="AG126" s="143"/>
      <c r="AN126" s="132"/>
      <c r="AO126" s="132"/>
      <c r="AP126" s="132"/>
      <c r="AQ126" s="132"/>
      <c r="AR126" s="132"/>
      <c r="AS126" s="132"/>
      <c r="AT126" s="132"/>
      <c r="AU126" s="132"/>
    </row>
    <row r="127" spans="1:47" ht="12.95" customHeight="1" x14ac:dyDescent="0.2">
      <c r="C127" s="10"/>
      <c r="D127" s="10"/>
      <c r="AA127" s="132"/>
      <c r="AB127" s="132"/>
      <c r="AC127" s="132"/>
      <c r="AD127" s="132"/>
      <c r="AE127" s="132"/>
      <c r="AG127" s="143"/>
      <c r="AN127" s="132"/>
      <c r="AO127" s="132"/>
      <c r="AP127" s="132"/>
      <c r="AQ127" s="132"/>
      <c r="AR127" s="132"/>
      <c r="AS127" s="132"/>
      <c r="AT127" s="132"/>
      <c r="AU127" s="132"/>
    </row>
    <row r="128" spans="1:47" ht="12.95" customHeight="1" x14ac:dyDescent="0.2">
      <c r="C128" s="10"/>
      <c r="D128" s="10"/>
      <c r="AA128" s="132"/>
      <c r="AB128" s="132"/>
      <c r="AC128" s="132"/>
      <c r="AD128" s="132"/>
      <c r="AE128" s="132"/>
      <c r="AG128" s="143"/>
      <c r="AN128" s="132"/>
      <c r="AO128" s="132"/>
      <c r="AP128" s="132"/>
      <c r="AQ128" s="132"/>
      <c r="AR128" s="132"/>
      <c r="AS128" s="132"/>
      <c r="AT128" s="132"/>
      <c r="AU128" s="132"/>
    </row>
    <row r="129" spans="3:47" ht="12.95" customHeight="1" x14ac:dyDescent="0.2">
      <c r="C129" s="10"/>
      <c r="D129" s="10"/>
      <c r="AA129" s="132"/>
      <c r="AB129" s="132"/>
      <c r="AC129" s="132"/>
      <c r="AD129" s="132"/>
      <c r="AE129" s="132"/>
      <c r="AG129" s="143"/>
      <c r="AN129" s="132"/>
      <c r="AO129" s="132"/>
      <c r="AP129" s="132"/>
      <c r="AQ129" s="132"/>
      <c r="AR129" s="132"/>
      <c r="AS129" s="132"/>
      <c r="AT129" s="132"/>
      <c r="AU129" s="132"/>
    </row>
    <row r="130" spans="3:47" ht="12.95" customHeight="1" x14ac:dyDescent="0.2">
      <c r="C130" s="10"/>
      <c r="D130" s="10"/>
      <c r="AA130" s="132"/>
      <c r="AB130" s="132"/>
      <c r="AC130" s="132"/>
      <c r="AD130" s="132"/>
      <c r="AE130" s="132"/>
      <c r="AG130" s="143"/>
      <c r="AN130" s="132"/>
      <c r="AO130" s="132"/>
      <c r="AP130" s="132"/>
      <c r="AQ130" s="132"/>
      <c r="AR130" s="132"/>
      <c r="AS130" s="132"/>
      <c r="AT130" s="132"/>
      <c r="AU130" s="132"/>
    </row>
    <row r="131" spans="3:47" ht="12.95" customHeight="1" x14ac:dyDescent="0.2">
      <c r="C131" s="10"/>
      <c r="D131" s="10"/>
      <c r="AA131" s="132"/>
      <c r="AB131" s="132"/>
      <c r="AC131" s="132"/>
      <c r="AD131" s="132"/>
      <c r="AE131" s="132"/>
      <c r="AG131" s="143"/>
      <c r="AN131" s="132"/>
      <c r="AO131" s="132"/>
      <c r="AP131" s="132"/>
      <c r="AQ131" s="132"/>
      <c r="AR131" s="132"/>
      <c r="AS131" s="132"/>
      <c r="AT131" s="132"/>
      <c r="AU131" s="132"/>
    </row>
    <row r="132" spans="3:47" ht="12.95" customHeight="1" x14ac:dyDescent="0.2">
      <c r="C132" s="10"/>
      <c r="D132" s="10"/>
      <c r="AA132" s="132"/>
      <c r="AB132" s="132"/>
      <c r="AC132" s="132"/>
      <c r="AD132" s="132"/>
      <c r="AE132" s="132"/>
      <c r="AG132" s="143"/>
      <c r="AN132" s="132"/>
      <c r="AO132" s="132"/>
      <c r="AP132" s="132"/>
      <c r="AQ132" s="132"/>
      <c r="AR132" s="132"/>
      <c r="AS132" s="132"/>
      <c r="AT132" s="132"/>
      <c r="AU132" s="132"/>
    </row>
    <row r="133" spans="3:47" ht="12.95" customHeight="1" x14ac:dyDescent="0.2">
      <c r="C133" s="10"/>
      <c r="D133" s="10"/>
      <c r="AA133" s="132"/>
      <c r="AB133" s="132"/>
      <c r="AC133" s="132"/>
      <c r="AD133" s="132"/>
      <c r="AE133" s="132"/>
      <c r="AG133" s="143"/>
      <c r="AN133" s="132"/>
      <c r="AO133" s="132"/>
      <c r="AP133" s="132"/>
      <c r="AQ133" s="132"/>
      <c r="AR133" s="132"/>
      <c r="AS133" s="132"/>
      <c r="AT133" s="132"/>
      <c r="AU133" s="132"/>
    </row>
    <row r="134" spans="3:47" ht="12.95" customHeight="1" x14ac:dyDescent="0.2">
      <c r="C134" s="10"/>
      <c r="D134" s="10"/>
      <c r="AA134" s="132"/>
      <c r="AB134" s="132"/>
      <c r="AC134" s="132"/>
      <c r="AD134" s="132"/>
      <c r="AE134" s="132"/>
      <c r="AG134" s="143"/>
      <c r="AN134" s="132"/>
      <c r="AO134" s="132"/>
      <c r="AP134" s="132"/>
      <c r="AQ134" s="132"/>
      <c r="AR134" s="132"/>
      <c r="AS134" s="132"/>
      <c r="AT134" s="132"/>
      <c r="AU134" s="132"/>
    </row>
    <row r="135" spans="3:47" ht="12.95" customHeight="1" x14ac:dyDescent="0.2">
      <c r="C135" s="10"/>
      <c r="D135" s="10"/>
      <c r="AA135" s="132"/>
      <c r="AB135" s="132"/>
      <c r="AC135" s="132"/>
      <c r="AD135" s="132"/>
      <c r="AE135" s="132"/>
      <c r="AG135" s="143"/>
      <c r="AN135" s="132"/>
      <c r="AO135" s="132"/>
      <c r="AP135" s="132"/>
      <c r="AQ135" s="132"/>
      <c r="AR135" s="132"/>
      <c r="AS135" s="132"/>
      <c r="AT135" s="132"/>
      <c r="AU135" s="132"/>
    </row>
    <row r="136" spans="3:47" ht="12.95" customHeight="1" x14ac:dyDescent="0.2">
      <c r="C136" s="10"/>
      <c r="D136" s="10"/>
      <c r="AA136" s="132"/>
      <c r="AB136" s="132"/>
      <c r="AC136" s="132"/>
      <c r="AD136" s="132"/>
      <c r="AE136" s="132"/>
      <c r="AG136" s="143"/>
      <c r="AN136" s="132"/>
      <c r="AO136" s="132"/>
      <c r="AP136" s="132"/>
      <c r="AQ136" s="132"/>
      <c r="AR136" s="132"/>
      <c r="AS136" s="132"/>
      <c r="AT136" s="132"/>
      <c r="AU136" s="132"/>
    </row>
    <row r="137" spans="3:47" ht="12.95" customHeight="1" x14ac:dyDescent="0.2">
      <c r="C137" s="10"/>
      <c r="D137" s="10"/>
      <c r="AA137" s="132"/>
      <c r="AB137" s="132"/>
      <c r="AC137" s="132"/>
      <c r="AD137" s="132"/>
      <c r="AE137" s="132"/>
      <c r="AG137" s="143"/>
      <c r="AN137" s="132"/>
      <c r="AO137" s="132"/>
      <c r="AP137" s="132"/>
      <c r="AQ137" s="132"/>
      <c r="AR137" s="132"/>
      <c r="AS137" s="132"/>
      <c r="AT137" s="132"/>
      <c r="AU137" s="132"/>
    </row>
    <row r="138" spans="3:47" ht="12.95" customHeight="1" x14ac:dyDescent="0.2">
      <c r="C138" s="10"/>
      <c r="D138" s="10"/>
      <c r="AA138" s="132"/>
      <c r="AB138" s="132"/>
      <c r="AC138" s="132"/>
      <c r="AD138" s="132"/>
      <c r="AE138" s="132"/>
      <c r="AG138" s="143"/>
      <c r="AN138" s="132"/>
      <c r="AO138" s="132"/>
      <c r="AP138" s="132"/>
      <c r="AQ138" s="132"/>
      <c r="AR138" s="132"/>
      <c r="AS138" s="132"/>
      <c r="AT138" s="132"/>
      <c r="AU138" s="132"/>
    </row>
    <row r="139" spans="3:47" ht="12.95" customHeight="1" x14ac:dyDescent="0.2">
      <c r="C139" s="10"/>
      <c r="D139" s="10"/>
      <c r="AA139" s="132"/>
      <c r="AB139" s="132"/>
      <c r="AC139" s="132"/>
      <c r="AD139" s="132"/>
      <c r="AE139" s="132"/>
      <c r="AG139" s="143"/>
      <c r="AN139" s="132"/>
      <c r="AO139" s="132"/>
      <c r="AP139" s="132"/>
      <c r="AQ139" s="132"/>
      <c r="AR139" s="132"/>
      <c r="AS139" s="132"/>
      <c r="AT139" s="132"/>
      <c r="AU139" s="132"/>
    </row>
    <row r="140" spans="3:47" ht="12.95" customHeight="1" x14ac:dyDescent="0.2">
      <c r="C140" s="10"/>
      <c r="D140" s="10"/>
      <c r="AA140" s="132"/>
      <c r="AB140" s="132"/>
      <c r="AC140" s="132"/>
      <c r="AD140" s="132"/>
      <c r="AE140" s="132"/>
      <c r="AG140" s="143"/>
      <c r="AN140" s="132"/>
      <c r="AO140" s="132"/>
      <c r="AP140" s="132"/>
      <c r="AQ140" s="132"/>
      <c r="AR140" s="132"/>
      <c r="AS140" s="132"/>
      <c r="AT140" s="132"/>
      <c r="AU140" s="132"/>
    </row>
    <row r="141" spans="3:47" ht="12.95" customHeight="1" x14ac:dyDescent="0.2">
      <c r="C141" s="10"/>
      <c r="D141" s="10"/>
      <c r="AA141" s="132"/>
      <c r="AB141" s="132"/>
      <c r="AC141" s="132"/>
      <c r="AD141" s="132"/>
      <c r="AE141" s="132"/>
      <c r="AG141" s="143"/>
      <c r="AN141" s="132"/>
      <c r="AO141" s="132"/>
      <c r="AP141" s="132"/>
      <c r="AQ141" s="132"/>
      <c r="AR141" s="132"/>
      <c r="AS141" s="132"/>
      <c r="AT141" s="132"/>
      <c r="AU141" s="132"/>
    </row>
    <row r="142" spans="3:47" ht="12.95" customHeight="1" x14ac:dyDescent="0.2">
      <c r="C142" s="10"/>
      <c r="D142" s="10"/>
      <c r="AA142" s="132"/>
      <c r="AB142" s="132"/>
      <c r="AC142" s="132"/>
      <c r="AD142" s="132"/>
      <c r="AE142" s="132"/>
      <c r="AG142" s="143"/>
      <c r="AN142" s="132"/>
      <c r="AO142" s="132"/>
      <c r="AP142" s="132"/>
      <c r="AQ142" s="132"/>
      <c r="AR142" s="132"/>
      <c r="AS142" s="132"/>
      <c r="AT142" s="132"/>
      <c r="AU142" s="132"/>
    </row>
    <row r="143" spans="3:47" ht="12.95" customHeight="1" x14ac:dyDescent="0.2">
      <c r="C143" s="10"/>
      <c r="D143" s="10"/>
      <c r="AA143" s="132"/>
      <c r="AB143" s="132"/>
      <c r="AC143" s="132"/>
      <c r="AD143" s="132"/>
      <c r="AE143" s="132"/>
      <c r="AG143" s="143"/>
      <c r="AN143" s="132"/>
      <c r="AO143" s="132"/>
      <c r="AP143" s="132"/>
      <c r="AQ143" s="132"/>
      <c r="AR143" s="132"/>
      <c r="AS143" s="132"/>
      <c r="AT143" s="132"/>
      <c r="AU143" s="132"/>
    </row>
    <row r="144" spans="3:47" ht="12.95" customHeight="1" x14ac:dyDescent="0.2">
      <c r="C144" s="10"/>
      <c r="D144" s="10"/>
      <c r="AA144" s="132"/>
      <c r="AB144" s="132"/>
      <c r="AC144" s="132"/>
      <c r="AD144" s="132"/>
      <c r="AE144" s="132"/>
      <c r="AG144" s="143"/>
      <c r="AN144" s="132"/>
      <c r="AO144" s="132"/>
      <c r="AP144" s="132"/>
      <c r="AQ144" s="132"/>
      <c r="AR144" s="132"/>
      <c r="AS144" s="132"/>
      <c r="AT144" s="132"/>
      <c r="AU144" s="132"/>
    </row>
    <row r="145" spans="3:47" ht="12.95" customHeight="1" x14ac:dyDescent="0.2">
      <c r="C145" s="10"/>
      <c r="D145" s="10"/>
      <c r="AA145" s="132"/>
      <c r="AB145" s="132"/>
      <c r="AC145" s="132"/>
      <c r="AD145" s="132"/>
      <c r="AE145" s="132"/>
      <c r="AG145" s="143"/>
      <c r="AN145" s="132"/>
      <c r="AO145" s="132"/>
      <c r="AP145" s="132"/>
      <c r="AQ145" s="132"/>
      <c r="AR145" s="132"/>
      <c r="AS145" s="132"/>
      <c r="AT145" s="132"/>
      <c r="AU145" s="132"/>
    </row>
    <row r="146" spans="3:47" ht="12.95" customHeight="1" x14ac:dyDescent="0.2">
      <c r="C146" s="10"/>
      <c r="D146" s="10"/>
      <c r="AA146" s="132"/>
      <c r="AB146" s="132"/>
      <c r="AC146" s="132"/>
      <c r="AD146" s="132"/>
      <c r="AE146" s="132"/>
      <c r="AG146" s="143"/>
      <c r="AN146" s="132"/>
      <c r="AO146" s="132"/>
      <c r="AP146" s="132"/>
      <c r="AQ146" s="132"/>
      <c r="AR146" s="132"/>
      <c r="AS146" s="132"/>
      <c r="AT146" s="132"/>
      <c r="AU146" s="132"/>
    </row>
    <row r="147" spans="3:47" ht="12.95" customHeight="1" x14ac:dyDescent="0.2">
      <c r="C147" s="10"/>
      <c r="D147" s="10"/>
      <c r="AA147" s="132"/>
      <c r="AB147" s="132"/>
      <c r="AC147" s="132"/>
      <c r="AD147" s="132"/>
      <c r="AE147" s="132"/>
      <c r="AG147" s="143"/>
      <c r="AN147" s="132"/>
      <c r="AO147" s="132"/>
      <c r="AP147" s="132"/>
      <c r="AQ147" s="132"/>
      <c r="AR147" s="132"/>
      <c r="AS147" s="132"/>
      <c r="AT147" s="132"/>
      <c r="AU147" s="132"/>
    </row>
    <row r="148" spans="3:47" ht="12.95" customHeight="1" x14ac:dyDescent="0.2">
      <c r="C148" s="10"/>
      <c r="D148" s="10"/>
      <c r="AA148" s="132"/>
      <c r="AB148" s="132"/>
      <c r="AC148" s="132"/>
      <c r="AD148" s="132"/>
      <c r="AE148" s="132"/>
      <c r="AG148" s="143"/>
      <c r="AN148" s="132"/>
      <c r="AO148" s="132"/>
      <c r="AP148" s="132"/>
      <c r="AQ148" s="132"/>
      <c r="AR148" s="132"/>
      <c r="AS148" s="132"/>
      <c r="AT148" s="132"/>
      <c r="AU148" s="132"/>
    </row>
    <row r="149" spans="3:47" ht="12.95" customHeight="1" x14ac:dyDescent="0.2">
      <c r="C149" s="10"/>
      <c r="D149" s="10"/>
      <c r="AA149" s="132"/>
      <c r="AB149" s="132"/>
      <c r="AC149" s="132"/>
      <c r="AD149" s="132"/>
      <c r="AE149" s="132"/>
      <c r="AG149" s="143"/>
      <c r="AN149" s="132"/>
      <c r="AO149" s="132"/>
      <c r="AP149" s="132"/>
      <c r="AQ149" s="132"/>
      <c r="AR149" s="132"/>
      <c r="AS149" s="132"/>
      <c r="AT149" s="132"/>
      <c r="AU149" s="132"/>
    </row>
    <row r="150" spans="3:47" ht="12.95" customHeight="1" x14ac:dyDescent="0.2">
      <c r="C150" s="10"/>
      <c r="D150" s="10"/>
      <c r="AA150" s="132"/>
      <c r="AB150" s="132"/>
      <c r="AC150" s="132"/>
      <c r="AD150" s="132"/>
      <c r="AE150" s="132"/>
      <c r="AG150" s="143"/>
      <c r="AN150" s="132"/>
      <c r="AO150" s="132"/>
      <c r="AP150" s="132"/>
      <c r="AQ150" s="132"/>
      <c r="AR150" s="132"/>
      <c r="AS150" s="132"/>
      <c r="AT150" s="132"/>
      <c r="AU150" s="132"/>
    </row>
    <row r="151" spans="3:47" ht="12.95" customHeight="1" x14ac:dyDescent="0.2">
      <c r="C151" s="10"/>
      <c r="D151" s="10"/>
      <c r="AA151" s="132"/>
      <c r="AB151" s="132"/>
      <c r="AC151" s="132"/>
      <c r="AD151" s="132"/>
      <c r="AE151" s="132"/>
      <c r="AG151" s="143"/>
      <c r="AN151" s="132"/>
      <c r="AO151" s="132"/>
      <c r="AP151" s="132"/>
      <c r="AQ151" s="132"/>
      <c r="AR151" s="132"/>
      <c r="AS151" s="132"/>
      <c r="AT151" s="132"/>
      <c r="AU151" s="132"/>
    </row>
    <row r="152" spans="3:47" ht="12.95" customHeight="1" x14ac:dyDescent="0.2">
      <c r="C152" s="10"/>
      <c r="D152" s="10"/>
      <c r="AA152" s="132"/>
      <c r="AB152" s="132"/>
      <c r="AC152" s="132"/>
      <c r="AD152" s="132"/>
      <c r="AE152" s="132"/>
      <c r="AG152" s="143"/>
      <c r="AN152" s="132"/>
      <c r="AO152" s="132"/>
      <c r="AP152" s="132"/>
      <c r="AQ152" s="132"/>
      <c r="AR152" s="132"/>
      <c r="AS152" s="132"/>
      <c r="AT152" s="132"/>
      <c r="AU152" s="132"/>
    </row>
    <row r="153" spans="3:47" ht="12.95" customHeight="1" x14ac:dyDescent="0.2">
      <c r="C153" s="10"/>
      <c r="D153" s="10"/>
      <c r="AA153" s="132"/>
      <c r="AB153" s="132"/>
      <c r="AC153" s="132"/>
      <c r="AD153" s="132"/>
      <c r="AE153" s="132"/>
      <c r="AG153" s="143"/>
      <c r="AN153" s="132"/>
      <c r="AO153" s="132"/>
      <c r="AP153" s="132"/>
      <c r="AQ153" s="132"/>
      <c r="AR153" s="132"/>
      <c r="AS153" s="132"/>
      <c r="AT153" s="132"/>
      <c r="AU153" s="132"/>
    </row>
    <row r="154" spans="3:47" ht="12.95" customHeight="1" x14ac:dyDescent="0.2">
      <c r="C154" s="10"/>
      <c r="D154" s="10"/>
      <c r="AA154" s="132"/>
      <c r="AB154" s="132"/>
      <c r="AC154" s="132"/>
      <c r="AD154" s="132"/>
      <c r="AE154" s="132"/>
      <c r="AG154" s="143"/>
      <c r="AN154" s="132"/>
      <c r="AO154" s="132"/>
      <c r="AP154" s="132"/>
      <c r="AQ154" s="132"/>
      <c r="AR154" s="132"/>
      <c r="AS154" s="132"/>
      <c r="AT154" s="132"/>
      <c r="AU154" s="132"/>
    </row>
    <row r="155" spans="3:47" ht="12.95" customHeight="1" x14ac:dyDescent="0.2">
      <c r="C155" s="10"/>
      <c r="D155" s="10"/>
      <c r="AA155" s="132"/>
      <c r="AB155" s="132"/>
      <c r="AC155" s="132"/>
      <c r="AD155" s="132"/>
      <c r="AE155" s="132"/>
      <c r="AG155" s="143"/>
      <c r="AN155" s="132"/>
      <c r="AO155" s="132"/>
      <c r="AP155" s="132"/>
      <c r="AQ155" s="132"/>
      <c r="AR155" s="132"/>
      <c r="AS155" s="132"/>
      <c r="AT155" s="132"/>
      <c r="AU155" s="132"/>
    </row>
    <row r="156" spans="3:47" ht="12.95" customHeight="1" x14ac:dyDescent="0.2">
      <c r="C156" s="10"/>
      <c r="D156" s="10"/>
      <c r="AA156" s="132"/>
      <c r="AB156" s="132"/>
      <c r="AC156" s="132"/>
      <c r="AD156" s="132"/>
      <c r="AE156" s="132"/>
      <c r="AG156" s="143"/>
      <c r="AN156" s="132"/>
      <c r="AO156" s="132"/>
      <c r="AP156" s="132"/>
      <c r="AQ156" s="132"/>
      <c r="AR156" s="132"/>
      <c r="AS156" s="132"/>
      <c r="AT156" s="132"/>
      <c r="AU156" s="132"/>
    </row>
    <row r="157" spans="3:47" ht="12.95" customHeight="1" x14ac:dyDescent="0.2">
      <c r="C157" s="10"/>
      <c r="D157" s="10"/>
      <c r="AA157" s="132"/>
      <c r="AB157" s="132"/>
      <c r="AC157" s="132"/>
      <c r="AD157" s="132"/>
      <c r="AE157" s="132"/>
      <c r="AG157" s="143"/>
      <c r="AN157" s="132"/>
      <c r="AO157" s="132"/>
      <c r="AP157" s="132"/>
      <c r="AQ157" s="132"/>
      <c r="AR157" s="132"/>
      <c r="AS157" s="132"/>
      <c r="AT157" s="132"/>
      <c r="AU157" s="132"/>
    </row>
    <row r="158" spans="3:47" ht="12.95" customHeight="1" x14ac:dyDescent="0.2">
      <c r="C158" s="10"/>
      <c r="D158" s="10"/>
      <c r="AA158" s="132"/>
      <c r="AB158" s="132"/>
      <c r="AC158" s="132"/>
      <c r="AD158" s="132"/>
      <c r="AE158" s="132"/>
      <c r="AG158" s="143"/>
      <c r="AN158" s="132"/>
      <c r="AO158" s="132"/>
      <c r="AP158" s="132"/>
      <c r="AQ158" s="132"/>
      <c r="AR158" s="132"/>
      <c r="AS158" s="132"/>
      <c r="AT158" s="132"/>
      <c r="AU158" s="132"/>
    </row>
    <row r="159" spans="3:47" ht="12.95" customHeight="1" x14ac:dyDescent="0.2">
      <c r="C159" s="10"/>
      <c r="D159" s="10"/>
      <c r="AA159" s="132"/>
      <c r="AB159" s="132"/>
      <c r="AC159" s="132"/>
      <c r="AD159" s="132"/>
      <c r="AE159" s="132"/>
      <c r="AG159" s="143"/>
      <c r="AN159" s="132"/>
      <c r="AO159" s="132"/>
      <c r="AP159" s="132"/>
      <c r="AQ159" s="132"/>
      <c r="AR159" s="132"/>
      <c r="AS159" s="132"/>
      <c r="AT159" s="132"/>
      <c r="AU159" s="132"/>
    </row>
    <row r="160" spans="3:47" ht="12.95" customHeight="1" x14ac:dyDescent="0.2">
      <c r="C160" s="10"/>
      <c r="D160" s="10"/>
      <c r="AA160" s="132"/>
      <c r="AB160" s="132"/>
      <c r="AC160" s="132"/>
      <c r="AD160" s="132"/>
      <c r="AE160" s="132"/>
      <c r="AG160" s="143"/>
      <c r="AN160" s="132"/>
      <c r="AO160" s="132"/>
      <c r="AP160" s="132"/>
      <c r="AQ160" s="132"/>
      <c r="AR160" s="132"/>
      <c r="AS160" s="132"/>
      <c r="AT160" s="132"/>
      <c r="AU160" s="132"/>
    </row>
    <row r="161" spans="3:48" ht="12.95" customHeight="1" x14ac:dyDescent="0.2">
      <c r="C161" s="10"/>
      <c r="D161" s="10"/>
      <c r="AA161" s="132"/>
      <c r="AB161" s="132"/>
      <c r="AC161" s="132"/>
      <c r="AD161" s="132"/>
      <c r="AE161" s="132"/>
      <c r="AG161" s="143"/>
      <c r="AN161" s="132"/>
      <c r="AO161" s="132"/>
      <c r="AP161" s="132"/>
      <c r="AQ161" s="132"/>
      <c r="AR161" s="132"/>
      <c r="AS161" s="132"/>
      <c r="AT161" s="132"/>
      <c r="AU161" s="132"/>
    </row>
    <row r="162" spans="3:48" ht="12.95" customHeight="1" x14ac:dyDescent="0.2">
      <c r="C162" s="10"/>
      <c r="D162" s="10"/>
      <c r="AA162" s="132"/>
      <c r="AB162" s="132"/>
      <c r="AC162" s="132"/>
      <c r="AD162" s="132"/>
      <c r="AE162" s="132"/>
      <c r="AG162" s="143"/>
      <c r="AN162" s="132"/>
      <c r="AO162" s="132"/>
      <c r="AP162" s="132"/>
      <c r="AQ162" s="132"/>
      <c r="AR162" s="132"/>
      <c r="AS162" s="132"/>
      <c r="AT162" s="132"/>
      <c r="AU162" s="132"/>
    </row>
    <row r="163" spans="3:48" ht="12.95" customHeight="1" x14ac:dyDescent="0.2">
      <c r="C163" s="10"/>
      <c r="D163" s="10"/>
      <c r="AA163" s="132"/>
      <c r="AB163" s="132"/>
      <c r="AC163" s="132"/>
      <c r="AD163" s="132"/>
      <c r="AE163" s="132"/>
      <c r="AG163" s="143"/>
      <c r="AN163" s="132"/>
      <c r="AO163" s="132"/>
      <c r="AP163" s="132"/>
      <c r="AQ163" s="132"/>
      <c r="AR163" s="132"/>
      <c r="AS163" s="132"/>
      <c r="AT163" s="132"/>
      <c r="AU163" s="132"/>
    </row>
    <row r="164" spans="3:48" ht="12.95" customHeight="1" x14ac:dyDescent="0.2">
      <c r="C164" s="10"/>
      <c r="D164" s="10"/>
      <c r="AA164" s="132"/>
      <c r="AB164" s="132"/>
      <c r="AC164" s="132"/>
      <c r="AD164" s="132"/>
      <c r="AE164" s="132"/>
      <c r="AG164" s="143"/>
      <c r="AN164" s="132"/>
      <c r="AO164" s="132"/>
      <c r="AP164" s="132"/>
      <c r="AQ164" s="132"/>
      <c r="AR164" s="132"/>
      <c r="AS164" s="132"/>
      <c r="AT164" s="132"/>
      <c r="AU164" s="132"/>
    </row>
    <row r="165" spans="3:48" ht="12.95" customHeight="1" x14ac:dyDescent="0.2">
      <c r="C165" s="10"/>
      <c r="D165" s="10"/>
      <c r="AA165" s="132"/>
      <c r="AB165" s="132"/>
      <c r="AC165" s="132"/>
      <c r="AD165" s="132"/>
      <c r="AE165" s="132"/>
      <c r="AG165" s="143"/>
      <c r="AN165" s="132"/>
      <c r="AO165" s="132"/>
      <c r="AP165" s="132"/>
      <c r="AQ165" s="132"/>
      <c r="AR165" s="132"/>
      <c r="AS165" s="132"/>
      <c r="AT165" s="132"/>
      <c r="AU165" s="132"/>
    </row>
    <row r="166" spans="3:48" ht="12.95" customHeight="1" x14ac:dyDescent="0.2">
      <c r="C166" s="10"/>
      <c r="D166" s="10"/>
      <c r="AA166" s="132"/>
      <c r="AB166" s="132"/>
      <c r="AC166" s="132"/>
      <c r="AD166" s="132"/>
      <c r="AE166" s="132"/>
      <c r="AG166" s="143"/>
      <c r="AN166" s="132"/>
      <c r="AO166" s="132"/>
      <c r="AP166" s="132"/>
      <c r="AQ166" s="132"/>
      <c r="AR166" s="132"/>
      <c r="AS166" s="132"/>
      <c r="AT166" s="132"/>
      <c r="AU166" s="132"/>
    </row>
    <row r="167" spans="3:48" ht="12.95" customHeight="1" x14ac:dyDescent="0.2">
      <c r="C167" s="10"/>
      <c r="D167" s="10"/>
      <c r="AA167" s="132"/>
      <c r="AB167" s="132"/>
      <c r="AC167" s="132"/>
      <c r="AD167" s="132"/>
      <c r="AE167" s="132"/>
      <c r="AG167" s="143"/>
      <c r="AN167" s="132"/>
      <c r="AO167" s="132"/>
      <c r="AP167" s="132"/>
      <c r="AQ167" s="132"/>
      <c r="AR167" s="132"/>
      <c r="AS167" s="132"/>
      <c r="AT167" s="132"/>
      <c r="AU167" s="132"/>
    </row>
    <row r="168" spans="3:48" ht="12.95" customHeight="1" x14ac:dyDescent="0.2">
      <c r="C168" s="10"/>
      <c r="D168" s="10"/>
      <c r="AA168" s="132"/>
      <c r="AB168" s="132"/>
      <c r="AC168" s="132"/>
      <c r="AD168" s="132"/>
      <c r="AE168" s="132"/>
      <c r="AG168" s="143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:48" ht="12.95" customHeight="1" x14ac:dyDescent="0.2">
      <c r="C169" s="10"/>
      <c r="D169" s="10"/>
      <c r="AA169" s="132"/>
      <c r="AB169" s="132"/>
      <c r="AC169" s="132"/>
      <c r="AD169" s="132"/>
      <c r="AE169" s="132"/>
      <c r="AG169" s="143"/>
      <c r="AN169" s="132"/>
      <c r="AO169" s="132"/>
      <c r="AP169" s="132"/>
      <c r="AQ169" s="132"/>
      <c r="AR169" s="132"/>
      <c r="AS169" s="132"/>
      <c r="AT169" s="132"/>
      <c r="AU169" s="132"/>
    </row>
    <row r="170" spans="3:48" ht="12.95" customHeight="1" x14ac:dyDescent="0.2">
      <c r="C170" s="10"/>
      <c r="D170" s="10"/>
      <c r="AA170" s="132"/>
      <c r="AB170" s="132"/>
      <c r="AC170" s="132"/>
      <c r="AD170" s="132"/>
      <c r="AE170" s="132"/>
      <c r="AG170" s="143"/>
      <c r="AN170" s="132"/>
      <c r="AO170" s="132"/>
      <c r="AP170" s="132"/>
      <c r="AQ170" s="132"/>
      <c r="AR170" s="132"/>
      <c r="AS170" s="132"/>
      <c r="AT170" s="132"/>
      <c r="AU170" s="132"/>
    </row>
    <row r="171" spans="3:48" ht="12.95" customHeight="1" x14ac:dyDescent="0.2">
      <c r="C171" s="10"/>
      <c r="D171" s="10"/>
      <c r="AA171" s="132"/>
      <c r="AB171" s="132"/>
      <c r="AC171" s="132"/>
      <c r="AD171" s="132"/>
      <c r="AE171" s="132"/>
      <c r="AG171" s="143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:48" ht="12.95" customHeight="1" x14ac:dyDescent="0.2">
      <c r="C172" s="10"/>
      <c r="D172" s="10"/>
      <c r="AA172" s="132"/>
      <c r="AB172" s="132"/>
      <c r="AC172" s="132"/>
      <c r="AD172" s="132"/>
      <c r="AE172" s="132"/>
      <c r="AG172" s="143"/>
      <c r="AN172" s="132"/>
      <c r="AO172" s="132"/>
      <c r="AP172" s="132"/>
      <c r="AQ172" s="132"/>
      <c r="AR172" s="132"/>
      <c r="AS172" s="132"/>
      <c r="AT172" s="132"/>
      <c r="AU172" s="132"/>
    </row>
    <row r="173" spans="3:48" ht="12.95" customHeight="1" x14ac:dyDescent="0.2">
      <c r="C173" s="10"/>
      <c r="D173" s="10"/>
      <c r="AA173" s="132"/>
      <c r="AB173" s="132"/>
      <c r="AC173" s="132"/>
      <c r="AD173" s="132"/>
      <c r="AE173" s="132"/>
      <c r="AG173" s="143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:48" ht="12.95" customHeight="1" x14ac:dyDescent="0.2">
      <c r="C174" s="10"/>
      <c r="D174" s="10"/>
      <c r="AA174" s="132"/>
      <c r="AB174" s="132"/>
      <c r="AC174" s="132"/>
      <c r="AD174" s="132"/>
      <c r="AE174" s="132"/>
      <c r="AG174" s="143"/>
      <c r="AN174" s="132"/>
      <c r="AO174" s="132"/>
      <c r="AP174" s="132"/>
      <c r="AQ174" s="132"/>
      <c r="AR174" s="132"/>
      <c r="AS174" s="132"/>
      <c r="AT174" s="132"/>
      <c r="AU174" s="132"/>
    </row>
    <row r="175" spans="3:48" ht="12.95" customHeight="1" x14ac:dyDescent="0.2">
      <c r="C175" s="10"/>
      <c r="D175" s="10"/>
      <c r="AA175" s="132"/>
      <c r="AB175" s="132"/>
      <c r="AC175" s="132"/>
      <c r="AD175" s="132"/>
      <c r="AE175" s="132"/>
      <c r="AG175" s="143"/>
      <c r="AN175" s="132"/>
      <c r="AO175" s="132"/>
      <c r="AP175" s="132"/>
      <c r="AQ175" s="132"/>
      <c r="AR175" s="132"/>
      <c r="AS175" s="132"/>
      <c r="AT175" s="132"/>
      <c r="AU175" s="132"/>
    </row>
    <row r="176" spans="3:48" ht="12.95" customHeight="1" x14ac:dyDescent="0.2">
      <c r="C176" s="10"/>
      <c r="D176" s="10"/>
      <c r="AA176" s="132"/>
      <c r="AB176" s="132"/>
      <c r="AC176" s="132"/>
      <c r="AD176" s="132"/>
      <c r="AE176" s="132"/>
      <c r="AG176" s="143"/>
      <c r="AN176" s="132"/>
      <c r="AO176" s="132"/>
      <c r="AP176" s="132"/>
      <c r="AQ176" s="132"/>
      <c r="AR176" s="132"/>
      <c r="AS176" s="132"/>
      <c r="AT176" s="132"/>
      <c r="AU176" s="132"/>
    </row>
    <row r="177" spans="3:48" ht="12.95" customHeight="1" x14ac:dyDescent="0.2">
      <c r="C177" s="10"/>
      <c r="D177" s="10"/>
      <c r="AA177" s="132"/>
      <c r="AB177" s="132"/>
      <c r="AC177" s="132"/>
      <c r="AD177" s="132"/>
      <c r="AE177" s="132"/>
      <c r="AG177" s="143"/>
      <c r="AN177" s="132"/>
      <c r="AO177" s="132"/>
      <c r="AP177" s="132"/>
      <c r="AQ177" s="132"/>
      <c r="AR177" s="132"/>
      <c r="AS177" s="132"/>
      <c r="AT177" s="132"/>
      <c r="AU177" s="132"/>
    </row>
    <row r="178" spans="3:48" ht="12.95" customHeight="1" x14ac:dyDescent="0.2">
      <c r="C178" s="10"/>
      <c r="D178" s="10"/>
      <c r="AA178" s="132"/>
      <c r="AB178" s="132"/>
      <c r="AC178" s="132"/>
      <c r="AD178" s="132"/>
      <c r="AE178" s="132"/>
      <c r="AG178" s="143"/>
      <c r="AN178" s="132"/>
      <c r="AO178" s="132"/>
      <c r="AP178" s="132"/>
      <c r="AQ178" s="132"/>
      <c r="AR178" s="132"/>
      <c r="AS178" s="132"/>
      <c r="AT178" s="132"/>
      <c r="AU178" s="132"/>
    </row>
    <row r="179" spans="3:48" ht="12.95" customHeight="1" x14ac:dyDescent="0.2">
      <c r="C179" s="10"/>
      <c r="D179" s="10"/>
      <c r="AA179" s="132"/>
      <c r="AB179" s="132"/>
      <c r="AC179" s="132"/>
      <c r="AD179" s="132"/>
      <c r="AE179" s="132"/>
      <c r="AG179" s="143"/>
      <c r="AN179" s="132"/>
      <c r="AO179" s="132"/>
      <c r="AP179" s="132"/>
      <c r="AQ179" s="132"/>
      <c r="AR179" s="132"/>
      <c r="AS179" s="132"/>
      <c r="AT179" s="132"/>
      <c r="AU179" s="132"/>
    </row>
    <row r="180" spans="3:48" ht="12.95" customHeight="1" x14ac:dyDescent="0.2">
      <c r="C180" s="10"/>
      <c r="D180" s="10"/>
      <c r="AA180" s="132"/>
      <c r="AB180" s="132"/>
      <c r="AC180" s="132"/>
      <c r="AD180" s="132"/>
      <c r="AE180" s="132"/>
      <c r="AG180" s="143"/>
      <c r="AN180" s="132"/>
      <c r="AO180" s="132"/>
      <c r="AP180" s="132"/>
      <c r="AQ180" s="132"/>
      <c r="AR180" s="132"/>
      <c r="AS180" s="132"/>
      <c r="AT180" s="132"/>
      <c r="AU180" s="132"/>
    </row>
    <row r="181" spans="3:48" ht="12.95" customHeight="1" x14ac:dyDescent="0.2">
      <c r="C181" s="10"/>
      <c r="D181" s="10"/>
      <c r="AA181" s="132"/>
      <c r="AB181" s="132"/>
      <c r="AC181" s="132"/>
      <c r="AD181" s="132"/>
      <c r="AE181" s="132"/>
      <c r="AG181" s="143"/>
      <c r="AN181" s="132"/>
      <c r="AO181" s="132"/>
      <c r="AP181" s="132"/>
      <c r="AQ181" s="132"/>
      <c r="AR181" s="132"/>
      <c r="AS181" s="132"/>
      <c r="AT181" s="132"/>
      <c r="AU181" s="132"/>
    </row>
    <row r="182" spans="3:48" ht="12.95" customHeight="1" x14ac:dyDescent="0.2">
      <c r="C182" s="10"/>
      <c r="D182" s="10"/>
      <c r="AA182" s="132"/>
      <c r="AB182" s="132"/>
      <c r="AC182" s="132"/>
      <c r="AD182" s="132"/>
      <c r="AE182" s="132"/>
      <c r="AG182" s="143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:48" ht="12.95" customHeight="1" x14ac:dyDescent="0.2">
      <c r="C183" s="10"/>
      <c r="D183" s="10"/>
      <c r="AA183" s="132"/>
      <c r="AB183" s="132"/>
      <c r="AC183" s="132"/>
      <c r="AD183" s="132"/>
      <c r="AE183" s="132"/>
      <c r="AG183" s="143"/>
      <c r="AN183" s="132"/>
      <c r="AO183" s="132"/>
      <c r="AP183" s="132"/>
      <c r="AQ183" s="132"/>
      <c r="AR183" s="132"/>
      <c r="AS183" s="132"/>
      <c r="AT183" s="132"/>
      <c r="AU183" s="132"/>
    </row>
    <row r="184" spans="3:48" ht="12.95" customHeight="1" x14ac:dyDescent="0.2">
      <c r="C184" s="10"/>
      <c r="D184" s="10"/>
      <c r="AA184" s="132"/>
      <c r="AB184" s="132"/>
      <c r="AC184" s="132"/>
      <c r="AD184" s="132"/>
      <c r="AE184" s="132"/>
      <c r="AG184" s="143"/>
      <c r="AN184" s="132"/>
      <c r="AO184" s="132"/>
      <c r="AP184" s="132"/>
      <c r="AQ184" s="132"/>
      <c r="AR184" s="132"/>
      <c r="AS184" s="132"/>
      <c r="AT184" s="132"/>
      <c r="AU184" s="132"/>
    </row>
    <row r="185" spans="3:48" ht="12.95" customHeight="1" x14ac:dyDescent="0.2">
      <c r="C185" s="10"/>
      <c r="D185" s="10"/>
      <c r="AA185" s="132"/>
      <c r="AB185" s="132"/>
      <c r="AC185" s="132"/>
      <c r="AD185" s="132"/>
      <c r="AE185" s="132"/>
      <c r="AG185" s="143"/>
      <c r="AN185" s="132"/>
      <c r="AO185" s="132"/>
      <c r="AP185" s="132"/>
      <c r="AQ185" s="132"/>
      <c r="AR185" s="132"/>
      <c r="AS185" s="132"/>
      <c r="AT185" s="132"/>
      <c r="AU185" s="132"/>
    </row>
    <row r="186" spans="3:48" ht="12.95" customHeight="1" x14ac:dyDescent="0.2">
      <c r="C186" s="10"/>
      <c r="D186" s="10"/>
      <c r="AA186" s="132"/>
      <c r="AB186" s="132"/>
      <c r="AC186" s="132"/>
      <c r="AD186" s="132"/>
      <c r="AE186" s="132"/>
      <c r="AG186" s="143"/>
      <c r="AN186" s="132"/>
      <c r="AO186" s="132"/>
      <c r="AP186" s="132"/>
      <c r="AQ186" s="132"/>
      <c r="AR186" s="132"/>
      <c r="AS186" s="132"/>
      <c r="AT186" s="132"/>
      <c r="AU186" s="132"/>
    </row>
    <row r="187" spans="3:48" ht="12.95" customHeight="1" x14ac:dyDescent="0.2">
      <c r="C187" s="10"/>
      <c r="D187" s="10"/>
      <c r="AA187" s="132"/>
      <c r="AB187" s="132"/>
      <c r="AC187" s="132"/>
      <c r="AD187" s="132"/>
      <c r="AE187" s="132"/>
      <c r="AG187" s="143"/>
      <c r="AN187" s="132"/>
      <c r="AO187" s="132"/>
      <c r="AP187" s="132"/>
      <c r="AQ187" s="132"/>
      <c r="AR187" s="132"/>
      <c r="AS187" s="132"/>
      <c r="AT187" s="132"/>
      <c r="AU187" s="132"/>
    </row>
    <row r="188" spans="3:48" ht="12.95" customHeight="1" x14ac:dyDescent="0.2">
      <c r="C188" s="10"/>
      <c r="D188" s="10"/>
      <c r="AA188" s="132"/>
      <c r="AB188" s="132"/>
      <c r="AC188" s="132"/>
      <c r="AD188" s="132"/>
      <c r="AE188" s="132"/>
      <c r="AG188" s="143"/>
      <c r="AN188" s="132"/>
      <c r="AO188" s="132"/>
      <c r="AP188" s="132"/>
      <c r="AQ188" s="132"/>
      <c r="AR188" s="132"/>
      <c r="AS188" s="132"/>
      <c r="AT188" s="132"/>
      <c r="AU188" s="132"/>
    </row>
    <row r="189" spans="3:48" ht="12.95" customHeight="1" x14ac:dyDescent="0.2">
      <c r="C189" s="10"/>
      <c r="D189" s="10"/>
      <c r="AA189" s="132"/>
      <c r="AB189" s="132"/>
      <c r="AC189" s="132"/>
      <c r="AD189" s="132"/>
      <c r="AE189" s="132"/>
      <c r="AG189" s="143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:48" ht="12.95" customHeight="1" x14ac:dyDescent="0.2">
      <c r="C190" s="10"/>
      <c r="D190" s="10"/>
      <c r="AA190" s="132"/>
      <c r="AB190" s="132"/>
      <c r="AC190" s="132"/>
      <c r="AD190" s="132"/>
      <c r="AE190" s="132"/>
      <c r="AG190" s="143"/>
      <c r="AN190" s="132"/>
      <c r="AO190" s="132"/>
      <c r="AP190" s="132"/>
      <c r="AQ190" s="132"/>
      <c r="AR190" s="132"/>
      <c r="AS190" s="132"/>
      <c r="AT190" s="132"/>
      <c r="AU190" s="132"/>
    </row>
    <row r="191" spans="3:48" ht="12.95" customHeight="1" x14ac:dyDescent="0.2">
      <c r="C191" s="10"/>
      <c r="D191" s="10"/>
      <c r="AA191" s="132"/>
      <c r="AB191" s="132"/>
      <c r="AC191" s="132"/>
      <c r="AD191" s="132"/>
      <c r="AE191" s="132"/>
      <c r="AG191" s="143"/>
      <c r="AN191" s="132"/>
      <c r="AO191" s="132"/>
      <c r="AP191" s="132"/>
      <c r="AQ191" s="132"/>
      <c r="AR191" s="132"/>
      <c r="AS191" s="132"/>
      <c r="AT191" s="132"/>
      <c r="AU191" s="132"/>
    </row>
    <row r="192" spans="3:48" ht="12.95" customHeight="1" x14ac:dyDescent="0.2">
      <c r="C192" s="10"/>
      <c r="D192" s="10"/>
      <c r="AA192" s="132"/>
      <c r="AB192" s="132"/>
      <c r="AC192" s="132"/>
      <c r="AD192" s="132"/>
      <c r="AE192" s="132"/>
      <c r="AG192" s="143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:48" ht="12.95" customHeight="1" x14ac:dyDescent="0.2">
      <c r="C193" s="10"/>
      <c r="D193" s="10"/>
      <c r="AA193" s="132"/>
      <c r="AB193" s="132"/>
      <c r="AC193" s="132"/>
      <c r="AD193" s="132"/>
      <c r="AE193" s="132"/>
      <c r="AG193" s="143"/>
      <c r="AN193" s="132"/>
      <c r="AO193" s="132"/>
      <c r="AP193" s="132"/>
      <c r="AQ193" s="132"/>
      <c r="AR193" s="132"/>
      <c r="AS193" s="132"/>
      <c r="AT193" s="132"/>
      <c r="AU193" s="132"/>
    </row>
    <row r="194" spans="3:48" ht="12.95" customHeight="1" x14ac:dyDescent="0.2">
      <c r="C194" s="10"/>
      <c r="D194" s="10"/>
      <c r="AA194" s="132"/>
      <c r="AB194" s="132"/>
      <c r="AC194" s="132"/>
      <c r="AD194" s="132"/>
      <c r="AE194" s="132"/>
      <c r="AG194" s="143"/>
      <c r="AN194" s="132"/>
      <c r="AO194" s="132"/>
      <c r="AP194" s="132"/>
      <c r="AQ194" s="132"/>
      <c r="AR194" s="132"/>
      <c r="AS194" s="132"/>
      <c r="AT194" s="132"/>
      <c r="AU194" s="132"/>
    </row>
    <row r="195" spans="3:48" ht="12.95" customHeight="1" x14ac:dyDescent="0.2">
      <c r="C195" s="10"/>
      <c r="D195" s="10"/>
      <c r="AA195" s="132"/>
      <c r="AB195" s="132"/>
      <c r="AC195" s="132"/>
      <c r="AD195" s="132"/>
      <c r="AE195" s="132"/>
      <c r="AG195" s="143"/>
      <c r="AN195" s="132"/>
      <c r="AO195" s="132"/>
      <c r="AP195" s="132"/>
      <c r="AQ195" s="132"/>
      <c r="AR195" s="132"/>
      <c r="AS195" s="132"/>
      <c r="AT195" s="132"/>
      <c r="AU195" s="132"/>
    </row>
    <row r="196" spans="3:48" ht="12.95" customHeight="1" x14ac:dyDescent="0.2">
      <c r="C196" s="10"/>
      <c r="D196" s="10"/>
      <c r="AA196" s="132"/>
      <c r="AB196" s="132"/>
      <c r="AC196" s="132"/>
      <c r="AD196" s="132"/>
      <c r="AE196" s="132"/>
      <c r="AG196" s="143"/>
      <c r="AN196" s="132"/>
      <c r="AO196" s="132"/>
      <c r="AP196" s="132"/>
      <c r="AQ196" s="132"/>
      <c r="AR196" s="132"/>
      <c r="AS196" s="132"/>
      <c r="AT196" s="132"/>
      <c r="AU196" s="132"/>
    </row>
    <row r="197" spans="3:48" ht="12.95" customHeight="1" x14ac:dyDescent="0.2">
      <c r="C197" s="10"/>
      <c r="D197" s="10"/>
      <c r="AA197" s="132"/>
      <c r="AB197" s="132"/>
      <c r="AC197" s="132"/>
      <c r="AD197" s="132"/>
      <c r="AE197" s="132"/>
      <c r="AG197" s="143"/>
      <c r="AN197" s="132"/>
      <c r="AO197" s="132"/>
      <c r="AP197" s="132"/>
      <c r="AQ197" s="132"/>
      <c r="AR197" s="132"/>
      <c r="AS197" s="132"/>
      <c r="AT197" s="132"/>
      <c r="AU197" s="132"/>
    </row>
    <row r="198" spans="3:48" ht="12.95" customHeight="1" x14ac:dyDescent="0.2">
      <c r="C198" s="10"/>
      <c r="D198" s="10"/>
      <c r="AA198" s="132"/>
      <c r="AB198" s="132"/>
      <c r="AC198" s="132"/>
      <c r="AD198" s="132"/>
      <c r="AE198" s="132"/>
      <c r="AG198" s="143"/>
      <c r="AN198" s="132"/>
      <c r="AO198" s="132"/>
      <c r="AP198" s="132"/>
      <c r="AQ198" s="132"/>
      <c r="AR198" s="132"/>
      <c r="AS198" s="132"/>
      <c r="AT198" s="132"/>
      <c r="AU198" s="132"/>
    </row>
    <row r="199" spans="3:48" ht="12.95" customHeight="1" x14ac:dyDescent="0.2">
      <c r="C199" s="10"/>
      <c r="D199" s="10"/>
      <c r="AA199" s="132"/>
      <c r="AB199" s="132"/>
      <c r="AC199" s="132"/>
      <c r="AD199" s="132"/>
      <c r="AE199" s="132"/>
      <c r="AG199" s="143"/>
      <c r="AN199" s="132"/>
      <c r="AO199" s="132"/>
      <c r="AP199" s="132"/>
      <c r="AQ199" s="132"/>
      <c r="AR199" s="132"/>
      <c r="AS199" s="132"/>
      <c r="AT199" s="132"/>
      <c r="AU199" s="132"/>
    </row>
    <row r="200" spans="3:48" ht="12.95" customHeight="1" x14ac:dyDescent="0.2">
      <c r="C200" s="10"/>
      <c r="D200" s="10"/>
      <c r="AA200" s="132"/>
      <c r="AB200" s="132"/>
      <c r="AC200" s="132"/>
      <c r="AD200" s="132"/>
      <c r="AE200" s="132"/>
      <c r="AG200" s="143"/>
      <c r="AN200" s="132"/>
      <c r="AO200" s="132"/>
      <c r="AP200" s="132"/>
      <c r="AQ200" s="132"/>
      <c r="AR200" s="132"/>
      <c r="AS200" s="132"/>
      <c r="AT200" s="132"/>
      <c r="AU200" s="132"/>
    </row>
    <row r="201" spans="3:48" ht="12.95" customHeight="1" x14ac:dyDescent="0.2">
      <c r="C201" s="10"/>
      <c r="D201" s="10"/>
      <c r="AA201" s="132"/>
      <c r="AB201" s="132"/>
      <c r="AC201" s="132"/>
      <c r="AD201" s="132"/>
      <c r="AE201" s="132"/>
      <c r="AG201" s="143"/>
      <c r="AN201" s="132"/>
      <c r="AO201" s="132"/>
      <c r="AP201" s="132"/>
      <c r="AQ201" s="132"/>
      <c r="AR201" s="132"/>
      <c r="AS201" s="132"/>
      <c r="AT201" s="132"/>
      <c r="AU201" s="132"/>
    </row>
    <row r="202" spans="3:48" ht="12.95" customHeight="1" x14ac:dyDescent="0.2">
      <c r="C202" s="10"/>
      <c r="D202" s="10"/>
      <c r="AA202" s="132"/>
      <c r="AB202" s="132"/>
      <c r="AC202" s="132"/>
      <c r="AD202" s="132"/>
      <c r="AE202" s="132"/>
      <c r="AG202" s="143"/>
      <c r="AN202" s="132"/>
      <c r="AO202" s="132"/>
      <c r="AP202" s="132"/>
      <c r="AQ202" s="132"/>
      <c r="AR202" s="132"/>
      <c r="AS202" s="132"/>
      <c r="AT202" s="132"/>
      <c r="AU202" s="132"/>
    </row>
    <row r="203" spans="3:48" ht="12.95" customHeight="1" x14ac:dyDescent="0.2">
      <c r="C203" s="10"/>
      <c r="D203" s="10"/>
      <c r="AA203" s="132"/>
      <c r="AB203" s="132"/>
      <c r="AC203" s="132"/>
      <c r="AD203" s="132"/>
      <c r="AE203" s="132"/>
      <c r="AG203" s="143"/>
      <c r="AN203" s="132"/>
      <c r="AO203" s="132"/>
      <c r="AP203" s="132"/>
      <c r="AQ203" s="132"/>
      <c r="AR203" s="132"/>
      <c r="AS203" s="132"/>
      <c r="AT203" s="132"/>
      <c r="AU203" s="132"/>
    </row>
    <row r="204" spans="3:48" ht="12.95" customHeight="1" x14ac:dyDescent="0.2">
      <c r="C204" s="10"/>
      <c r="D204" s="10"/>
      <c r="AA204" s="132"/>
      <c r="AB204" s="132"/>
      <c r="AC204" s="132"/>
      <c r="AD204" s="132"/>
      <c r="AE204" s="132"/>
      <c r="AG204" s="143"/>
      <c r="AN204" s="132"/>
      <c r="AO204" s="132"/>
      <c r="AP204" s="132"/>
      <c r="AQ204" s="132"/>
      <c r="AR204" s="132"/>
      <c r="AS204" s="132"/>
      <c r="AT204" s="132"/>
      <c r="AU204" s="132"/>
    </row>
    <row r="205" spans="3:48" ht="12.95" customHeight="1" x14ac:dyDescent="0.2">
      <c r="C205" s="10"/>
      <c r="D205" s="10"/>
      <c r="AA205" s="132"/>
      <c r="AB205" s="132"/>
      <c r="AC205" s="132"/>
      <c r="AD205" s="132"/>
      <c r="AE205" s="132"/>
      <c r="AG205" s="143"/>
      <c r="AN205" s="132"/>
      <c r="AO205" s="132"/>
      <c r="AP205" s="132"/>
      <c r="AQ205" s="132"/>
      <c r="AR205" s="132"/>
      <c r="AS205" s="132"/>
      <c r="AT205" s="132"/>
      <c r="AU205" s="132"/>
    </row>
    <row r="206" spans="3:48" ht="12.95" customHeight="1" x14ac:dyDescent="0.2">
      <c r="C206" s="10"/>
      <c r="D206" s="10"/>
      <c r="AA206" s="132"/>
      <c r="AB206" s="132"/>
      <c r="AC206" s="132"/>
      <c r="AD206" s="132"/>
      <c r="AE206" s="132"/>
      <c r="AG206" s="143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:48" ht="12.95" customHeight="1" x14ac:dyDescent="0.2">
      <c r="C207" s="10"/>
      <c r="D207" s="10"/>
      <c r="AA207" s="132"/>
      <c r="AB207" s="132"/>
      <c r="AC207" s="132"/>
      <c r="AD207" s="132"/>
      <c r="AE207" s="132"/>
      <c r="AG207" s="143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:48" ht="12.95" customHeight="1" x14ac:dyDescent="0.2">
      <c r="C208" s="10"/>
      <c r="D208" s="10"/>
      <c r="AA208" s="132"/>
      <c r="AB208" s="132"/>
      <c r="AC208" s="132"/>
      <c r="AD208" s="132"/>
      <c r="AE208" s="132"/>
      <c r="AG208" s="143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:47" ht="12.95" customHeight="1" x14ac:dyDescent="0.2">
      <c r="C209" s="10"/>
      <c r="D209" s="10"/>
      <c r="AA209" s="132"/>
      <c r="AB209" s="132"/>
      <c r="AC209" s="132"/>
      <c r="AD209" s="132"/>
      <c r="AE209" s="132"/>
      <c r="AG209" s="143"/>
      <c r="AN209" s="132"/>
      <c r="AO209" s="132"/>
      <c r="AP209" s="132"/>
      <c r="AQ209" s="132"/>
      <c r="AR209" s="132"/>
      <c r="AS209" s="132"/>
      <c r="AT209" s="132"/>
      <c r="AU209" s="132"/>
    </row>
    <row r="210" spans="3:47" ht="12.95" customHeight="1" x14ac:dyDescent="0.2">
      <c r="C210" s="10"/>
      <c r="D210" s="10"/>
      <c r="AA210" s="132"/>
      <c r="AB210" s="132"/>
      <c r="AC210" s="132"/>
      <c r="AD210" s="132"/>
      <c r="AE210" s="132"/>
      <c r="AG210" s="143"/>
      <c r="AN210" s="132"/>
      <c r="AO210" s="132"/>
      <c r="AP210" s="132"/>
      <c r="AQ210" s="132"/>
      <c r="AR210" s="132"/>
      <c r="AS210" s="132"/>
      <c r="AT210" s="132"/>
      <c r="AU210" s="132"/>
    </row>
    <row r="211" spans="3:47" ht="12.95" customHeight="1" x14ac:dyDescent="0.2">
      <c r="C211" s="10"/>
      <c r="D211" s="10"/>
      <c r="AA211" s="132"/>
      <c r="AB211" s="132"/>
      <c r="AC211" s="132"/>
      <c r="AD211" s="132"/>
      <c r="AE211" s="132"/>
      <c r="AG211" s="143"/>
      <c r="AN211" s="132"/>
      <c r="AO211" s="132"/>
      <c r="AP211" s="132"/>
      <c r="AQ211" s="132"/>
      <c r="AR211" s="132"/>
      <c r="AS211" s="132"/>
      <c r="AT211" s="132"/>
      <c r="AU211" s="132"/>
    </row>
    <row r="212" spans="3:47" ht="12.95" customHeight="1" x14ac:dyDescent="0.2">
      <c r="C212" s="10"/>
      <c r="D212" s="10"/>
      <c r="AA212" s="132"/>
      <c r="AB212" s="132"/>
      <c r="AC212" s="132"/>
      <c r="AD212" s="132"/>
      <c r="AE212" s="132"/>
      <c r="AG212" s="143"/>
      <c r="AN212" s="132"/>
      <c r="AO212" s="132"/>
      <c r="AP212" s="132"/>
      <c r="AQ212" s="132"/>
      <c r="AR212" s="132"/>
      <c r="AS212" s="132"/>
      <c r="AT212" s="132"/>
      <c r="AU212" s="132"/>
    </row>
    <row r="213" spans="3:47" ht="12.95" customHeight="1" x14ac:dyDescent="0.2">
      <c r="C213" s="10"/>
      <c r="D213" s="10"/>
      <c r="AA213" s="132"/>
      <c r="AB213" s="132"/>
      <c r="AC213" s="132"/>
      <c r="AD213" s="132"/>
      <c r="AE213" s="132"/>
      <c r="AG213" s="143"/>
      <c r="AN213" s="132"/>
      <c r="AO213" s="132"/>
      <c r="AP213" s="132"/>
      <c r="AQ213" s="132"/>
      <c r="AR213" s="132"/>
      <c r="AS213" s="132"/>
      <c r="AT213" s="132"/>
      <c r="AU213" s="132"/>
    </row>
    <row r="214" spans="3:47" ht="12.95" customHeight="1" x14ac:dyDescent="0.2">
      <c r="C214" s="10"/>
      <c r="D214" s="10"/>
      <c r="AA214" s="132"/>
      <c r="AB214" s="132"/>
      <c r="AC214" s="132"/>
      <c r="AD214" s="132"/>
      <c r="AE214" s="132"/>
      <c r="AG214" s="143"/>
      <c r="AN214" s="132"/>
      <c r="AO214" s="132"/>
      <c r="AP214" s="132"/>
      <c r="AQ214" s="132"/>
      <c r="AR214" s="132"/>
      <c r="AS214" s="132"/>
      <c r="AT214" s="132"/>
      <c r="AU214" s="132"/>
    </row>
    <row r="215" spans="3:47" ht="12.95" customHeight="1" x14ac:dyDescent="0.2">
      <c r="C215" s="10"/>
      <c r="D215" s="10"/>
      <c r="AA215" s="132"/>
      <c r="AB215" s="132"/>
      <c r="AC215" s="132"/>
      <c r="AD215" s="132"/>
      <c r="AE215" s="132"/>
      <c r="AG215" s="143"/>
      <c r="AN215" s="132"/>
      <c r="AO215" s="132"/>
      <c r="AP215" s="132"/>
      <c r="AQ215" s="132"/>
      <c r="AR215" s="132"/>
      <c r="AS215" s="132"/>
      <c r="AT215" s="132"/>
      <c r="AU215" s="132"/>
    </row>
    <row r="216" spans="3:47" ht="12.95" customHeight="1" x14ac:dyDescent="0.2">
      <c r="C216" s="10"/>
      <c r="D216" s="10"/>
      <c r="AA216" s="132"/>
      <c r="AB216" s="132"/>
      <c r="AC216" s="132"/>
      <c r="AD216" s="132"/>
      <c r="AE216" s="132"/>
      <c r="AG216" s="143"/>
      <c r="AN216" s="132"/>
      <c r="AO216" s="132"/>
      <c r="AP216" s="132"/>
      <c r="AQ216" s="132"/>
      <c r="AR216" s="132"/>
      <c r="AS216" s="132"/>
      <c r="AT216" s="132"/>
      <c r="AU216" s="132"/>
    </row>
    <row r="217" spans="3:47" ht="12.95" customHeight="1" x14ac:dyDescent="0.2">
      <c r="C217" s="10"/>
      <c r="D217" s="10"/>
      <c r="AA217" s="132"/>
      <c r="AB217" s="132"/>
      <c r="AC217" s="132"/>
      <c r="AD217" s="132"/>
      <c r="AE217" s="132"/>
      <c r="AG217" s="143"/>
      <c r="AN217" s="132"/>
      <c r="AO217" s="132"/>
      <c r="AP217" s="132"/>
      <c r="AQ217" s="132"/>
      <c r="AR217" s="132"/>
      <c r="AS217" s="132"/>
      <c r="AT217" s="132"/>
      <c r="AU217" s="132"/>
    </row>
    <row r="218" spans="3:47" ht="12.95" customHeight="1" x14ac:dyDescent="0.2">
      <c r="C218" s="10"/>
      <c r="D218" s="10"/>
      <c r="AA218" s="132"/>
      <c r="AB218" s="132"/>
      <c r="AC218" s="132"/>
      <c r="AD218" s="132"/>
      <c r="AE218" s="132"/>
      <c r="AG218" s="143"/>
      <c r="AN218" s="132"/>
      <c r="AO218" s="132"/>
      <c r="AP218" s="132"/>
      <c r="AQ218" s="132"/>
      <c r="AR218" s="132"/>
      <c r="AS218" s="132"/>
      <c r="AT218" s="132"/>
      <c r="AU218" s="132"/>
    </row>
    <row r="219" spans="3:47" ht="12.95" customHeight="1" x14ac:dyDescent="0.2">
      <c r="C219" s="10"/>
      <c r="D219" s="10"/>
      <c r="AA219" s="132"/>
      <c r="AB219" s="132"/>
      <c r="AC219" s="132"/>
      <c r="AD219" s="132"/>
      <c r="AE219" s="132"/>
      <c r="AG219" s="143"/>
      <c r="AN219" s="132"/>
      <c r="AO219" s="132"/>
      <c r="AP219" s="132"/>
      <c r="AQ219" s="132"/>
      <c r="AR219" s="132"/>
      <c r="AS219" s="132"/>
      <c r="AT219" s="132"/>
      <c r="AU219" s="132"/>
    </row>
    <row r="220" spans="3:47" ht="12.95" customHeight="1" x14ac:dyDescent="0.2">
      <c r="C220" s="10"/>
      <c r="D220" s="10"/>
      <c r="AA220" s="132"/>
      <c r="AB220" s="132"/>
      <c r="AC220" s="132"/>
      <c r="AD220" s="132"/>
      <c r="AE220" s="132"/>
      <c r="AG220" s="143"/>
      <c r="AN220" s="132"/>
      <c r="AO220" s="132"/>
      <c r="AP220" s="132"/>
      <c r="AQ220" s="132"/>
      <c r="AR220" s="132"/>
      <c r="AS220" s="132"/>
      <c r="AT220" s="132"/>
      <c r="AU220" s="132"/>
    </row>
    <row r="221" spans="3:47" ht="12.95" customHeight="1" x14ac:dyDescent="0.2">
      <c r="C221" s="10"/>
      <c r="D221" s="10"/>
      <c r="AA221" s="132"/>
      <c r="AB221" s="132"/>
      <c r="AC221" s="132"/>
      <c r="AD221" s="132"/>
      <c r="AE221" s="132"/>
      <c r="AG221" s="143"/>
      <c r="AN221" s="132"/>
      <c r="AO221" s="132"/>
      <c r="AP221" s="132"/>
      <c r="AQ221" s="132"/>
      <c r="AR221" s="132"/>
      <c r="AS221" s="132"/>
      <c r="AT221" s="132"/>
      <c r="AU221" s="132"/>
    </row>
    <row r="222" spans="3:47" ht="12.95" customHeight="1" x14ac:dyDescent="0.2">
      <c r="C222" s="10"/>
      <c r="D222" s="10"/>
      <c r="AA222" s="132"/>
      <c r="AB222" s="132"/>
      <c r="AC222" s="132"/>
      <c r="AD222" s="132"/>
      <c r="AE222" s="132"/>
      <c r="AG222" s="143"/>
      <c r="AN222" s="132"/>
      <c r="AO222" s="132"/>
      <c r="AP222" s="132"/>
      <c r="AQ222" s="132"/>
      <c r="AR222" s="132"/>
      <c r="AS222" s="132"/>
      <c r="AT222" s="132"/>
      <c r="AU222" s="132"/>
    </row>
    <row r="223" spans="3:47" ht="12.95" customHeight="1" x14ac:dyDescent="0.2">
      <c r="C223" s="10"/>
      <c r="D223" s="10"/>
      <c r="AA223" s="132"/>
      <c r="AB223" s="132"/>
      <c r="AC223" s="132"/>
      <c r="AD223" s="132"/>
      <c r="AE223" s="132"/>
      <c r="AG223" s="143"/>
      <c r="AN223" s="132"/>
      <c r="AO223" s="132"/>
      <c r="AP223" s="132"/>
      <c r="AQ223" s="132"/>
      <c r="AR223" s="132"/>
      <c r="AS223" s="132"/>
      <c r="AT223" s="132"/>
      <c r="AU223" s="132"/>
    </row>
    <row r="224" spans="3:47" ht="12.95" customHeight="1" x14ac:dyDescent="0.2">
      <c r="C224" s="10"/>
      <c r="D224" s="10"/>
      <c r="AA224" s="132"/>
      <c r="AB224" s="132"/>
      <c r="AC224" s="132"/>
      <c r="AD224" s="132"/>
      <c r="AE224" s="132"/>
      <c r="AG224" s="143"/>
      <c r="AN224" s="132"/>
      <c r="AO224" s="132"/>
      <c r="AP224" s="132"/>
      <c r="AQ224" s="132"/>
      <c r="AR224" s="132"/>
      <c r="AS224" s="132"/>
      <c r="AT224" s="132"/>
      <c r="AU224" s="132"/>
    </row>
    <row r="225" spans="3:48" ht="12.95" customHeight="1" x14ac:dyDescent="0.2">
      <c r="C225" s="10"/>
      <c r="D225" s="10"/>
      <c r="AA225" s="132"/>
      <c r="AB225" s="132"/>
      <c r="AC225" s="132"/>
      <c r="AD225" s="132"/>
      <c r="AE225" s="132"/>
      <c r="AG225" s="143"/>
      <c r="AN225" s="132"/>
      <c r="AO225" s="132"/>
      <c r="AP225" s="132"/>
      <c r="AQ225" s="132"/>
      <c r="AR225" s="132"/>
      <c r="AS225" s="132"/>
      <c r="AT225" s="132"/>
      <c r="AU225" s="132"/>
    </row>
    <row r="226" spans="3:48" ht="12.95" customHeight="1" x14ac:dyDescent="0.2">
      <c r="C226" s="10"/>
      <c r="D226" s="10"/>
      <c r="AA226" s="132"/>
      <c r="AB226" s="132"/>
      <c r="AC226" s="132"/>
      <c r="AD226" s="132"/>
      <c r="AE226" s="132"/>
      <c r="AG226" s="143"/>
      <c r="AN226" s="132"/>
      <c r="AO226" s="132"/>
      <c r="AP226" s="132"/>
      <c r="AQ226" s="132"/>
      <c r="AR226" s="132"/>
      <c r="AS226" s="132"/>
      <c r="AT226" s="132"/>
      <c r="AU226" s="132"/>
    </row>
    <row r="227" spans="3:48" ht="12.95" customHeight="1" x14ac:dyDescent="0.2">
      <c r="C227" s="10"/>
      <c r="D227" s="10"/>
      <c r="AA227" s="132"/>
      <c r="AB227" s="132"/>
      <c r="AC227" s="132"/>
      <c r="AD227" s="132"/>
      <c r="AE227" s="132"/>
      <c r="AG227" s="143"/>
      <c r="AN227" s="132"/>
      <c r="AO227" s="132"/>
      <c r="AP227" s="132"/>
      <c r="AQ227" s="132"/>
      <c r="AR227" s="132"/>
      <c r="AS227" s="132"/>
      <c r="AT227" s="132"/>
      <c r="AU227" s="132"/>
    </row>
    <row r="228" spans="3:48" ht="12.95" customHeight="1" x14ac:dyDescent="0.2">
      <c r="C228" s="10"/>
      <c r="D228" s="10"/>
      <c r="AA228" s="132"/>
      <c r="AB228" s="132"/>
      <c r="AC228" s="132"/>
      <c r="AD228" s="132"/>
      <c r="AE228" s="132"/>
      <c r="AG228" s="143"/>
      <c r="AN228" s="132"/>
      <c r="AO228" s="132"/>
      <c r="AP228" s="132"/>
      <c r="AQ228" s="132"/>
      <c r="AR228" s="132"/>
      <c r="AS228" s="132"/>
      <c r="AT228" s="132"/>
      <c r="AU228" s="132"/>
    </row>
    <row r="229" spans="3:48" ht="12.95" customHeight="1" x14ac:dyDescent="0.2">
      <c r="C229" s="10"/>
      <c r="D229" s="10"/>
      <c r="AA229" s="132"/>
      <c r="AB229" s="132"/>
      <c r="AC229" s="132"/>
      <c r="AD229" s="132"/>
      <c r="AE229" s="132"/>
      <c r="AG229" s="143"/>
      <c r="AN229" s="132"/>
      <c r="AO229" s="132"/>
      <c r="AP229" s="132"/>
      <c r="AQ229" s="132"/>
      <c r="AR229" s="132"/>
      <c r="AS229" s="132"/>
      <c r="AT229" s="132"/>
      <c r="AU229" s="132"/>
    </row>
    <row r="230" spans="3:48" ht="12.95" customHeight="1" x14ac:dyDescent="0.2">
      <c r="C230" s="10"/>
      <c r="D230" s="10"/>
      <c r="AA230" s="132"/>
      <c r="AB230" s="132"/>
      <c r="AC230" s="132"/>
      <c r="AD230" s="132"/>
      <c r="AE230" s="132"/>
      <c r="AG230" s="143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:48" ht="12.95" customHeight="1" x14ac:dyDescent="0.2">
      <c r="C231" s="10"/>
      <c r="D231" s="10"/>
      <c r="AA231" s="132"/>
      <c r="AB231" s="132"/>
      <c r="AC231" s="132"/>
      <c r="AD231" s="132"/>
      <c r="AE231" s="132"/>
      <c r="AG231" s="143"/>
      <c r="AN231" s="132"/>
      <c r="AO231" s="132"/>
      <c r="AP231" s="132"/>
      <c r="AQ231" s="132"/>
      <c r="AR231" s="132"/>
      <c r="AS231" s="132"/>
      <c r="AT231" s="132"/>
      <c r="AU231" s="132"/>
    </row>
    <row r="232" spans="3:48" ht="12.95" customHeight="1" x14ac:dyDescent="0.2">
      <c r="C232" s="10"/>
      <c r="D232" s="10"/>
      <c r="AA232" s="132"/>
      <c r="AB232" s="132"/>
      <c r="AC232" s="132"/>
      <c r="AD232" s="132"/>
      <c r="AE232" s="132"/>
      <c r="AG232" s="143"/>
      <c r="AN232" s="132"/>
      <c r="AO232" s="132"/>
      <c r="AP232" s="132"/>
      <c r="AQ232" s="132"/>
      <c r="AR232" s="132"/>
      <c r="AS232" s="132"/>
      <c r="AT232" s="132"/>
      <c r="AU232" s="132"/>
    </row>
    <row r="233" spans="3:48" ht="12.95" customHeight="1" x14ac:dyDescent="0.2">
      <c r="C233" s="10"/>
      <c r="D233" s="10"/>
      <c r="AA233" s="132"/>
      <c r="AB233" s="132"/>
      <c r="AC233" s="132"/>
      <c r="AD233" s="132"/>
      <c r="AE233" s="132"/>
      <c r="AG233" s="143"/>
      <c r="AN233" s="132"/>
      <c r="AO233" s="132"/>
      <c r="AP233" s="132"/>
      <c r="AQ233" s="132"/>
      <c r="AR233" s="132"/>
      <c r="AS233" s="132"/>
      <c r="AT233" s="132"/>
      <c r="AU233" s="132"/>
    </row>
    <row r="234" spans="3:48" ht="12.95" customHeight="1" x14ac:dyDescent="0.2">
      <c r="C234" s="10"/>
      <c r="D234" s="10"/>
      <c r="AA234" s="132"/>
      <c r="AB234" s="132"/>
      <c r="AC234" s="132"/>
      <c r="AD234" s="132"/>
      <c r="AE234" s="132"/>
      <c r="AG234" s="143"/>
      <c r="AN234" s="132"/>
      <c r="AO234" s="132"/>
      <c r="AP234" s="132"/>
      <c r="AQ234" s="132"/>
      <c r="AR234" s="132"/>
      <c r="AS234" s="132"/>
      <c r="AT234" s="132"/>
      <c r="AU234" s="132"/>
    </row>
    <row r="235" spans="3:48" ht="12.95" customHeight="1" x14ac:dyDescent="0.2">
      <c r="C235" s="10"/>
      <c r="D235" s="10"/>
      <c r="AA235" s="132"/>
      <c r="AB235" s="132"/>
      <c r="AC235" s="132"/>
      <c r="AD235" s="132"/>
      <c r="AE235" s="132"/>
      <c r="AG235" s="143"/>
      <c r="AN235" s="132"/>
      <c r="AO235" s="132"/>
      <c r="AP235" s="132"/>
      <c r="AQ235" s="132"/>
      <c r="AR235" s="132"/>
      <c r="AS235" s="132"/>
      <c r="AT235" s="132"/>
      <c r="AU235" s="132"/>
    </row>
    <row r="236" spans="3:48" ht="12.95" customHeight="1" x14ac:dyDescent="0.2">
      <c r="C236" s="10"/>
      <c r="D236" s="10"/>
      <c r="AA236" s="132"/>
      <c r="AB236" s="132"/>
      <c r="AC236" s="132"/>
      <c r="AD236" s="132"/>
      <c r="AE236" s="132"/>
      <c r="AG236" s="143"/>
      <c r="AN236" s="132"/>
      <c r="AO236" s="132"/>
      <c r="AP236" s="132"/>
      <c r="AQ236" s="132"/>
      <c r="AR236" s="132"/>
      <c r="AS236" s="132"/>
      <c r="AT236" s="132"/>
      <c r="AU236" s="132"/>
    </row>
    <row r="237" spans="3:48" ht="12.95" customHeight="1" x14ac:dyDescent="0.2">
      <c r="C237" s="10"/>
      <c r="D237" s="10"/>
      <c r="AA237" s="132"/>
      <c r="AB237" s="132"/>
      <c r="AC237" s="132"/>
      <c r="AD237" s="132"/>
      <c r="AE237" s="132"/>
      <c r="AG237" s="143"/>
      <c r="AN237" s="132"/>
      <c r="AO237" s="132"/>
      <c r="AP237" s="132"/>
      <c r="AQ237" s="132"/>
      <c r="AR237" s="132"/>
      <c r="AS237" s="132"/>
      <c r="AT237" s="132"/>
      <c r="AU237" s="132"/>
    </row>
    <row r="238" spans="3:48" ht="12.95" customHeight="1" x14ac:dyDescent="0.2">
      <c r="C238" s="10"/>
      <c r="D238" s="10"/>
      <c r="AA238" s="132"/>
      <c r="AB238" s="132"/>
      <c r="AC238" s="132"/>
      <c r="AD238" s="132"/>
      <c r="AE238" s="132"/>
      <c r="AG238" s="143"/>
      <c r="AN238" s="132"/>
      <c r="AO238" s="132"/>
      <c r="AP238" s="132"/>
      <c r="AQ238" s="132"/>
      <c r="AR238" s="132"/>
      <c r="AS238" s="132"/>
      <c r="AT238" s="132"/>
      <c r="AU238" s="132"/>
    </row>
    <row r="239" spans="3:48" ht="12.95" customHeight="1" x14ac:dyDescent="0.2">
      <c r="C239" s="10"/>
      <c r="D239" s="10"/>
      <c r="AA239" s="132"/>
      <c r="AB239" s="132"/>
      <c r="AC239" s="132"/>
      <c r="AD239" s="132"/>
      <c r="AE239" s="132"/>
      <c r="AG239" s="143"/>
      <c r="AN239" s="132"/>
      <c r="AO239" s="132"/>
      <c r="AP239" s="132"/>
      <c r="AQ239" s="132"/>
      <c r="AR239" s="132"/>
      <c r="AS239" s="132"/>
      <c r="AT239" s="132"/>
      <c r="AU239" s="132"/>
    </row>
    <row r="240" spans="3:48" ht="12.95" customHeight="1" x14ac:dyDescent="0.2">
      <c r="C240" s="10"/>
      <c r="D240" s="10"/>
      <c r="AA240" s="132"/>
      <c r="AB240" s="132"/>
      <c r="AC240" s="132"/>
      <c r="AD240" s="132"/>
      <c r="AE240" s="132"/>
      <c r="AG240" s="143"/>
      <c r="AN240" s="132"/>
      <c r="AO240" s="132"/>
      <c r="AP240" s="132"/>
      <c r="AQ240" s="132"/>
      <c r="AR240" s="132"/>
      <c r="AS240" s="132"/>
      <c r="AT240" s="132"/>
      <c r="AU240" s="132"/>
    </row>
    <row r="241" spans="3:48" ht="12.95" customHeight="1" x14ac:dyDescent="0.2">
      <c r="C241" s="10"/>
      <c r="D241" s="10"/>
      <c r="AA241" s="132"/>
      <c r="AB241" s="132"/>
      <c r="AC241" s="132"/>
      <c r="AD241" s="132"/>
      <c r="AE241" s="132"/>
      <c r="AG241" s="143"/>
      <c r="AN241" s="132"/>
      <c r="AO241" s="132"/>
      <c r="AP241" s="132"/>
      <c r="AQ241" s="132"/>
      <c r="AR241" s="132"/>
      <c r="AS241" s="132"/>
      <c r="AT241" s="132"/>
      <c r="AU241" s="132"/>
    </row>
    <row r="242" spans="3:48" ht="12.95" customHeight="1" x14ac:dyDescent="0.2">
      <c r="C242" s="10"/>
      <c r="D242" s="10"/>
      <c r="AA242" s="132"/>
      <c r="AB242" s="132"/>
      <c r="AC242" s="132"/>
      <c r="AD242" s="132"/>
      <c r="AE242" s="132"/>
      <c r="AG242" s="143"/>
      <c r="AN242" s="132"/>
      <c r="AO242" s="132"/>
      <c r="AP242" s="132"/>
      <c r="AQ242" s="132"/>
      <c r="AR242" s="132"/>
      <c r="AS242" s="132"/>
      <c r="AT242" s="132"/>
      <c r="AU242" s="132"/>
    </row>
    <row r="243" spans="3:48" ht="12.95" customHeight="1" x14ac:dyDescent="0.2">
      <c r="C243" s="10"/>
      <c r="D243" s="10"/>
      <c r="AA243" s="132"/>
      <c r="AB243" s="132"/>
      <c r="AC243" s="132"/>
      <c r="AD243" s="132"/>
      <c r="AE243" s="132"/>
      <c r="AG243" s="143"/>
      <c r="AN243" s="132"/>
      <c r="AO243" s="132"/>
      <c r="AP243" s="132"/>
      <c r="AQ243" s="132"/>
      <c r="AR243" s="132"/>
      <c r="AS243" s="132"/>
      <c r="AT243" s="132"/>
      <c r="AU243" s="132"/>
    </row>
    <row r="244" spans="3:48" ht="12.95" customHeight="1" x14ac:dyDescent="0.2">
      <c r="C244" s="10"/>
      <c r="D244" s="10"/>
      <c r="AA244" s="132"/>
      <c r="AB244" s="132"/>
      <c r="AC244" s="132"/>
      <c r="AD244" s="132"/>
      <c r="AE244" s="132"/>
      <c r="AG244" s="143"/>
      <c r="AN244" s="132"/>
      <c r="AO244" s="132"/>
      <c r="AP244" s="132"/>
      <c r="AQ244" s="132"/>
      <c r="AR244" s="132"/>
      <c r="AS244" s="132"/>
      <c r="AT244" s="132"/>
      <c r="AU244" s="132"/>
    </row>
    <row r="245" spans="3:48" ht="12.95" customHeight="1" x14ac:dyDescent="0.2">
      <c r="C245" s="10"/>
      <c r="D245" s="10"/>
      <c r="AA245" s="132"/>
      <c r="AB245" s="132"/>
      <c r="AC245" s="132"/>
      <c r="AD245" s="132"/>
      <c r="AE245" s="132"/>
      <c r="AG245" s="143"/>
      <c r="AN245" s="132"/>
      <c r="AO245" s="132"/>
      <c r="AP245" s="132"/>
      <c r="AQ245" s="132"/>
      <c r="AR245" s="132"/>
      <c r="AS245" s="132"/>
      <c r="AT245" s="132"/>
      <c r="AU245" s="132"/>
    </row>
    <row r="246" spans="3:48" ht="12.95" customHeight="1" x14ac:dyDescent="0.2">
      <c r="C246" s="10"/>
      <c r="D246" s="10"/>
      <c r="AA246" s="132"/>
      <c r="AB246" s="132"/>
      <c r="AC246" s="132"/>
      <c r="AD246" s="132"/>
      <c r="AE246" s="132"/>
      <c r="AG246" s="143"/>
      <c r="AN246" s="132"/>
      <c r="AO246" s="132"/>
      <c r="AP246" s="132"/>
      <c r="AQ246" s="132"/>
      <c r="AR246" s="132"/>
      <c r="AS246" s="132"/>
      <c r="AT246" s="132"/>
      <c r="AU246" s="132"/>
    </row>
    <row r="247" spans="3:48" ht="12.95" customHeight="1" x14ac:dyDescent="0.2">
      <c r="C247" s="10"/>
      <c r="D247" s="10"/>
      <c r="AA247" s="132"/>
      <c r="AB247" s="132"/>
      <c r="AC247" s="132"/>
      <c r="AD247" s="132"/>
      <c r="AE247" s="132"/>
      <c r="AG247" s="143"/>
      <c r="AN247" s="132"/>
      <c r="AO247" s="132"/>
      <c r="AP247" s="132"/>
      <c r="AQ247" s="132"/>
      <c r="AR247" s="132"/>
      <c r="AS247" s="132"/>
      <c r="AT247" s="132"/>
      <c r="AU247" s="132"/>
    </row>
    <row r="248" spans="3:48" ht="12.95" customHeight="1" x14ac:dyDescent="0.2">
      <c r="C248" s="10"/>
      <c r="D248" s="10"/>
      <c r="AA248" s="132"/>
      <c r="AB248" s="132"/>
      <c r="AC248" s="132"/>
      <c r="AD248" s="132"/>
      <c r="AE248" s="132"/>
      <c r="AG248" s="143"/>
      <c r="AN248" s="132"/>
      <c r="AO248" s="132"/>
      <c r="AP248" s="132"/>
      <c r="AQ248" s="132"/>
      <c r="AR248" s="132"/>
      <c r="AS248" s="132"/>
      <c r="AT248" s="132"/>
      <c r="AU248" s="132"/>
    </row>
    <row r="249" spans="3:48" ht="12.95" customHeight="1" x14ac:dyDescent="0.2">
      <c r="C249" s="10"/>
      <c r="D249" s="10"/>
      <c r="AA249" s="132"/>
      <c r="AB249" s="132"/>
      <c r="AC249" s="132"/>
      <c r="AD249" s="132"/>
      <c r="AE249" s="132"/>
      <c r="AG249" s="143"/>
      <c r="AN249" s="132"/>
      <c r="AO249" s="132"/>
      <c r="AP249" s="132"/>
      <c r="AQ249" s="132"/>
      <c r="AR249" s="132"/>
      <c r="AS249" s="132"/>
      <c r="AT249" s="132"/>
      <c r="AU249" s="132"/>
    </row>
    <row r="250" spans="3:48" ht="12.95" customHeight="1" x14ac:dyDescent="0.2">
      <c r="C250" s="10"/>
      <c r="D250" s="10"/>
      <c r="AA250" s="132"/>
      <c r="AB250" s="132"/>
      <c r="AC250" s="132"/>
      <c r="AD250" s="132"/>
      <c r="AE250" s="132"/>
      <c r="AG250" s="143"/>
      <c r="AN250" s="132"/>
      <c r="AO250" s="132"/>
      <c r="AP250" s="132"/>
      <c r="AQ250" s="132"/>
      <c r="AR250" s="132"/>
      <c r="AS250" s="132"/>
      <c r="AT250" s="132"/>
      <c r="AU250" s="132"/>
    </row>
    <row r="251" spans="3:48" ht="12.95" customHeight="1" x14ac:dyDescent="0.2">
      <c r="C251" s="10"/>
      <c r="D251" s="10"/>
      <c r="AA251" s="132"/>
      <c r="AB251" s="132"/>
      <c r="AC251" s="132"/>
      <c r="AD251" s="132"/>
      <c r="AE251" s="132"/>
      <c r="AG251" s="143"/>
      <c r="AN251" s="132"/>
      <c r="AO251" s="132"/>
      <c r="AP251" s="132"/>
      <c r="AQ251" s="132"/>
      <c r="AR251" s="132"/>
      <c r="AS251" s="132"/>
      <c r="AT251" s="132"/>
      <c r="AU251" s="132"/>
      <c r="AV251" s="132"/>
    </row>
    <row r="252" spans="3:48" ht="12.95" customHeight="1" x14ac:dyDescent="0.2">
      <c r="C252" s="10"/>
      <c r="D252" s="10"/>
      <c r="AA252" s="132"/>
      <c r="AB252" s="132"/>
      <c r="AC252" s="132"/>
      <c r="AD252" s="132"/>
      <c r="AE252" s="132"/>
      <c r="AG252" s="143"/>
      <c r="AN252" s="132"/>
      <c r="AO252" s="132"/>
      <c r="AP252" s="132"/>
      <c r="AQ252" s="132"/>
      <c r="AR252" s="132"/>
      <c r="AS252" s="132"/>
      <c r="AT252" s="132"/>
      <c r="AU252" s="132"/>
    </row>
    <row r="253" spans="3:48" ht="12.95" customHeight="1" x14ac:dyDescent="0.2">
      <c r="C253" s="10"/>
      <c r="D253" s="10"/>
      <c r="AA253" s="132"/>
      <c r="AB253" s="132"/>
      <c r="AC253" s="132"/>
      <c r="AD253" s="132"/>
      <c r="AE253" s="132"/>
      <c r="AG253" s="143"/>
      <c r="AN253" s="132"/>
      <c r="AO253" s="132"/>
      <c r="AP253" s="132"/>
      <c r="AQ253" s="132"/>
      <c r="AR253" s="132"/>
      <c r="AS253" s="132"/>
      <c r="AT253" s="132"/>
      <c r="AU253" s="132"/>
      <c r="AV253" s="132"/>
    </row>
    <row r="254" spans="3:48" ht="12.95" customHeight="1" x14ac:dyDescent="0.2">
      <c r="C254" s="10"/>
      <c r="D254" s="10"/>
      <c r="AA254" s="132"/>
      <c r="AB254" s="132"/>
      <c r="AC254" s="132"/>
      <c r="AD254" s="132"/>
      <c r="AE254" s="132"/>
      <c r="AG254" s="143"/>
      <c r="AN254" s="132"/>
      <c r="AO254" s="132"/>
      <c r="AP254" s="132"/>
      <c r="AQ254" s="132"/>
      <c r="AR254" s="132"/>
      <c r="AS254" s="132"/>
      <c r="AT254" s="132"/>
      <c r="AU254" s="132"/>
    </row>
    <row r="255" spans="3:48" ht="12.95" customHeight="1" x14ac:dyDescent="0.2">
      <c r="C255" s="10"/>
      <c r="D255" s="10"/>
      <c r="AA255" s="132"/>
      <c r="AB255" s="132"/>
      <c r="AC255" s="132"/>
      <c r="AD255" s="132"/>
      <c r="AE255" s="132"/>
      <c r="AG255" s="143"/>
      <c r="AN255" s="132"/>
      <c r="AO255" s="132"/>
      <c r="AP255" s="132"/>
      <c r="AQ255" s="132"/>
      <c r="AR255" s="132"/>
      <c r="AS255" s="132"/>
      <c r="AT255" s="132"/>
      <c r="AU255" s="132"/>
      <c r="AV255" s="132"/>
    </row>
    <row r="256" spans="3:48" ht="12.95" customHeight="1" x14ac:dyDescent="0.2">
      <c r="C256" s="10"/>
      <c r="D256" s="10"/>
      <c r="AA256" s="132"/>
      <c r="AB256" s="132"/>
      <c r="AC256" s="132"/>
      <c r="AD256" s="132"/>
      <c r="AE256" s="132"/>
      <c r="AG256" s="143"/>
      <c r="AN256" s="132"/>
      <c r="AO256" s="132"/>
      <c r="AP256" s="132"/>
      <c r="AQ256" s="132"/>
      <c r="AR256" s="132"/>
      <c r="AS256" s="132"/>
      <c r="AT256" s="132"/>
      <c r="AU256" s="132"/>
      <c r="AV256" s="132"/>
    </row>
    <row r="257" spans="3:48" ht="12.95" customHeight="1" x14ac:dyDescent="0.2">
      <c r="C257" s="10"/>
      <c r="D257" s="10"/>
      <c r="AA257" s="132"/>
      <c r="AB257" s="132"/>
      <c r="AC257" s="132"/>
      <c r="AD257" s="132"/>
      <c r="AE257" s="132"/>
      <c r="AG257" s="143"/>
      <c r="AN257" s="132"/>
      <c r="AO257" s="132"/>
      <c r="AP257" s="132"/>
      <c r="AQ257" s="132"/>
      <c r="AR257" s="132"/>
      <c r="AS257" s="132"/>
      <c r="AT257" s="132"/>
      <c r="AU257" s="132"/>
    </row>
    <row r="258" spans="3:48" x14ac:dyDescent="0.2">
      <c r="C258" s="10"/>
      <c r="D258" s="10"/>
      <c r="AA258" s="132"/>
      <c r="AB258" s="132"/>
      <c r="AC258" s="132"/>
      <c r="AD258" s="132"/>
      <c r="AE258" s="132"/>
      <c r="AG258" s="143"/>
      <c r="AN258" s="132"/>
      <c r="AO258" s="132"/>
      <c r="AP258" s="132"/>
      <c r="AQ258" s="132"/>
      <c r="AR258" s="132"/>
      <c r="AS258" s="132"/>
      <c r="AT258" s="132"/>
      <c r="AU258" s="132"/>
      <c r="AV258" s="132"/>
    </row>
    <row r="259" spans="3:48" x14ac:dyDescent="0.2">
      <c r="C259" s="10"/>
      <c r="D259" s="10"/>
      <c r="AA259" s="132"/>
      <c r="AB259" s="132"/>
      <c r="AC259" s="132"/>
      <c r="AD259" s="132"/>
      <c r="AE259" s="132"/>
      <c r="AG259" s="143"/>
      <c r="AN259" s="132"/>
      <c r="AO259" s="132"/>
      <c r="AP259" s="132"/>
      <c r="AQ259" s="132"/>
      <c r="AR259" s="132"/>
      <c r="AS259" s="132"/>
      <c r="AT259" s="132"/>
      <c r="AU259" s="132"/>
      <c r="AV259" s="132"/>
    </row>
    <row r="260" spans="3:48" x14ac:dyDescent="0.2">
      <c r="C260" s="10"/>
      <c r="D260" s="10"/>
      <c r="AA260" s="132"/>
      <c r="AB260" s="132"/>
      <c r="AC260" s="132"/>
      <c r="AD260" s="132"/>
      <c r="AE260" s="132"/>
      <c r="AG260" s="143"/>
      <c r="AN260" s="132"/>
      <c r="AO260" s="132"/>
      <c r="AP260" s="132"/>
      <c r="AQ260" s="132"/>
      <c r="AR260" s="132"/>
      <c r="AS260" s="132"/>
      <c r="AT260" s="132"/>
      <c r="AU260" s="132"/>
    </row>
    <row r="261" spans="3:48" x14ac:dyDescent="0.2">
      <c r="C261" s="10"/>
      <c r="D261" s="10"/>
      <c r="AA261" s="132"/>
      <c r="AB261" s="132"/>
      <c r="AC261" s="132"/>
      <c r="AD261" s="132"/>
      <c r="AE261" s="132"/>
      <c r="AG261" s="143"/>
      <c r="AN261" s="132"/>
      <c r="AO261" s="132"/>
      <c r="AP261" s="132"/>
      <c r="AQ261" s="132"/>
      <c r="AR261" s="132"/>
      <c r="AS261" s="132"/>
      <c r="AT261" s="132"/>
      <c r="AU261" s="132"/>
      <c r="AV261" s="132"/>
    </row>
    <row r="262" spans="3:48" x14ac:dyDescent="0.2">
      <c r="C262" s="10"/>
      <c r="D262" s="10"/>
      <c r="AA262" s="132"/>
      <c r="AB262" s="132"/>
      <c r="AC262" s="132"/>
      <c r="AD262" s="132"/>
      <c r="AE262" s="132"/>
      <c r="AG262" s="143"/>
      <c r="AN262" s="132"/>
      <c r="AO262" s="132"/>
      <c r="AP262" s="132"/>
      <c r="AQ262" s="132"/>
      <c r="AR262" s="132"/>
      <c r="AS262" s="132"/>
      <c r="AT262" s="132"/>
      <c r="AU262" s="132"/>
      <c r="AV262" s="132"/>
    </row>
    <row r="263" spans="3:48" x14ac:dyDescent="0.2">
      <c r="C263" s="10"/>
      <c r="D263" s="10"/>
      <c r="AA263" s="132"/>
      <c r="AB263" s="132"/>
      <c r="AC263" s="132"/>
      <c r="AD263" s="132"/>
      <c r="AE263" s="132"/>
      <c r="AG263" s="143"/>
      <c r="AN263" s="132"/>
      <c r="AO263" s="132"/>
      <c r="AP263" s="132"/>
      <c r="AQ263" s="132"/>
      <c r="AR263" s="132"/>
      <c r="AS263" s="132"/>
      <c r="AT263" s="132"/>
      <c r="AU263" s="132"/>
      <c r="AV263" s="132"/>
    </row>
    <row r="264" spans="3:48" x14ac:dyDescent="0.2">
      <c r="C264" s="10"/>
      <c r="D264" s="10"/>
      <c r="AA264" s="132"/>
      <c r="AB264" s="132"/>
      <c r="AC264" s="132"/>
      <c r="AD264" s="132"/>
      <c r="AE264" s="132"/>
      <c r="AG264" s="143"/>
      <c r="AN264" s="132"/>
      <c r="AO264" s="132"/>
      <c r="AP264" s="132"/>
      <c r="AQ264" s="132"/>
      <c r="AR264" s="132"/>
      <c r="AS264" s="132"/>
      <c r="AT264" s="132"/>
      <c r="AU264" s="132"/>
      <c r="AV264" s="132"/>
    </row>
    <row r="265" spans="3:48" x14ac:dyDescent="0.2">
      <c r="C265" s="10"/>
      <c r="D265" s="10"/>
      <c r="AA265" s="132"/>
      <c r="AB265" s="132"/>
      <c r="AC265" s="132"/>
      <c r="AD265" s="132"/>
      <c r="AE265" s="132"/>
      <c r="AG265" s="143"/>
      <c r="AN265" s="132"/>
      <c r="AO265" s="132"/>
      <c r="AP265" s="132"/>
      <c r="AQ265" s="132"/>
      <c r="AR265" s="132"/>
      <c r="AS265" s="132"/>
      <c r="AT265" s="132"/>
      <c r="AU265" s="132"/>
    </row>
    <row r="266" spans="3:48" x14ac:dyDescent="0.2">
      <c r="C266" s="10"/>
      <c r="D266" s="10"/>
      <c r="AA266" s="132"/>
      <c r="AB266" s="132"/>
      <c r="AC266" s="132"/>
      <c r="AD266" s="132"/>
      <c r="AE266" s="132"/>
      <c r="AG266" s="143"/>
      <c r="AN266" s="132"/>
      <c r="AO266" s="132"/>
      <c r="AP266" s="132"/>
      <c r="AQ266" s="132"/>
      <c r="AR266" s="132"/>
      <c r="AS266" s="132"/>
      <c r="AT266" s="132"/>
      <c r="AU266" s="132"/>
      <c r="AV266" s="132"/>
    </row>
    <row r="267" spans="3:48" x14ac:dyDescent="0.2">
      <c r="C267" s="10"/>
      <c r="D267" s="10"/>
      <c r="AA267" s="132"/>
      <c r="AB267" s="132"/>
      <c r="AC267" s="132"/>
      <c r="AD267" s="132"/>
      <c r="AE267" s="132"/>
      <c r="AG267" s="143"/>
      <c r="AN267" s="132"/>
      <c r="AO267" s="132"/>
      <c r="AP267" s="132"/>
      <c r="AQ267" s="132"/>
      <c r="AR267" s="132"/>
      <c r="AS267" s="132"/>
      <c r="AT267" s="132"/>
      <c r="AU267" s="132"/>
    </row>
    <row r="268" spans="3:48" x14ac:dyDescent="0.2">
      <c r="C268" s="10"/>
      <c r="D268" s="10"/>
      <c r="AA268" s="132"/>
      <c r="AB268" s="132"/>
      <c r="AC268" s="132"/>
      <c r="AD268" s="132"/>
      <c r="AE268" s="132"/>
      <c r="AG268" s="143"/>
      <c r="AN268" s="132"/>
      <c r="AO268" s="132"/>
      <c r="AP268" s="132"/>
      <c r="AQ268" s="132"/>
      <c r="AR268" s="132"/>
      <c r="AS268" s="132"/>
      <c r="AT268" s="132"/>
      <c r="AU268" s="132"/>
    </row>
    <row r="269" spans="3:48" x14ac:dyDescent="0.2">
      <c r="C269" s="10"/>
      <c r="D269" s="10"/>
      <c r="AA269" s="132"/>
      <c r="AB269" s="132"/>
      <c r="AC269" s="132"/>
      <c r="AD269" s="132"/>
      <c r="AE269" s="132"/>
      <c r="AG269" s="143"/>
      <c r="AN269" s="132"/>
      <c r="AO269" s="132"/>
      <c r="AP269" s="132"/>
      <c r="AQ269" s="132"/>
      <c r="AR269" s="132"/>
      <c r="AS269" s="132"/>
      <c r="AT269" s="132"/>
      <c r="AU269" s="132"/>
    </row>
    <row r="270" spans="3:48" x14ac:dyDescent="0.2">
      <c r="C270" s="10"/>
      <c r="D270" s="10"/>
      <c r="AA270" s="132"/>
      <c r="AB270" s="132"/>
      <c r="AC270" s="132"/>
      <c r="AD270" s="132"/>
      <c r="AE270" s="132"/>
      <c r="AG270" s="143"/>
      <c r="AN270" s="132"/>
      <c r="AO270" s="132"/>
      <c r="AP270" s="132"/>
      <c r="AQ270" s="132"/>
      <c r="AR270" s="132"/>
      <c r="AS270" s="132"/>
      <c r="AT270" s="132"/>
      <c r="AU270" s="132"/>
    </row>
    <row r="271" spans="3:48" x14ac:dyDescent="0.2">
      <c r="C271" s="10"/>
      <c r="D271" s="10"/>
      <c r="AA271" s="132"/>
      <c r="AB271" s="132"/>
      <c r="AC271" s="132"/>
      <c r="AD271" s="132"/>
      <c r="AE271" s="132"/>
      <c r="AG271" s="143"/>
      <c r="AN271" s="132"/>
      <c r="AO271" s="132"/>
      <c r="AP271" s="132"/>
      <c r="AQ271" s="132"/>
      <c r="AR271" s="132"/>
      <c r="AS271" s="132"/>
      <c r="AT271" s="132"/>
      <c r="AU271" s="132"/>
    </row>
    <row r="272" spans="3:48" x14ac:dyDescent="0.2">
      <c r="C272" s="10"/>
      <c r="D272" s="10"/>
      <c r="AA272" s="132"/>
      <c r="AB272" s="132"/>
      <c r="AC272" s="132"/>
      <c r="AD272" s="132"/>
      <c r="AE272" s="132"/>
      <c r="AG272" s="143"/>
      <c r="AN272" s="132"/>
      <c r="AO272" s="132"/>
      <c r="AP272" s="132"/>
      <c r="AQ272" s="132"/>
      <c r="AR272" s="132"/>
      <c r="AS272" s="132"/>
      <c r="AT272" s="132"/>
      <c r="AU272" s="132"/>
    </row>
    <row r="273" spans="3:48" x14ac:dyDescent="0.2">
      <c r="C273" s="10"/>
      <c r="D273" s="10"/>
      <c r="AA273" s="132"/>
      <c r="AB273" s="132"/>
      <c r="AC273" s="132"/>
      <c r="AD273" s="132"/>
      <c r="AE273" s="132"/>
      <c r="AG273" s="143"/>
      <c r="AN273" s="132"/>
      <c r="AO273" s="132"/>
      <c r="AP273" s="132"/>
      <c r="AQ273" s="132"/>
      <c r="AR273" s="132"/>
      <c r="AS273" s="132"/>
      <c r="AT273" s="132"/>
      <c r="AU273" s="132"/>
    </row>
    <row r="274" spans="3:48" x14ac:dyDescent="0.2">
      <c r="C274" s="10"/>
      <c r="D274" s="10"/>
      <c r="AA274" s="132"/>
      <c r="AB274" s="132"/>
      <c r="AC274" s="132"/>
      <c r="AD274" s="132"/>
      <c r="AE274" s="132"/>
      <c r="AG274" s="143"/>
      <c r="AN274" s="132"/>
      <c r="AO274" s="132"/>
      <c r="AP274" s="132"/>
      <c r="AQ274" s="132"/>
      <c r="AR274" s="132"/>
      <c r="AS274" s="132"/>
      <c r="AT274" s="132"/>
      <c r="AU274" s="132"/>
      <c r="AV274" s="132"/>
    </row>
    <row r="275" spans="3:48" x14ac:dyDescent="0.2">
      <c r="C275" s="10"/>
      <c r="D275" s="10"/>
      <c r="AA275" s="132"/>
      <c r="AB275" s="132"/>
      <c r="AC275" s="132"/>
      <c r="AD275" s="132"/>
      <c r="AE275" s="132"/>
      <c r="AG275" s="143"/>
      <c r="AN275" s="132"/>
      <c r="AO275" s="132"/>
      <c r="AP275" s="132"/>
      <c r="AQ275" s="132"/>
      <c r="AR275" s="132"/>
      <c r="AS275" s="132"/>
      <c r="AT275" s="132"/>
      <c r="AU275" s="132"/>
    </row>
    <row r="276" spans="3:48" x14ac:dyDescent="0.2">
      <c r="C276" s="10"/>
      <c r="D276" s="10"/>
      <c r="AA276" s="132"/>
      <c r="AB276" s="132"/>
      <c r="AC276" s="132"/>
      <c r="AD276" s="132"/>
      <c r="AE276" s="132"/>
      <c r="AG276" s="143"/>
      <c r="AN276" s="132"/>
      <c r="AO276" s="132"/>
      <c r="AP276" s="132"/>
      <c r="AQ276" s="132"/>
      <c r="AR276" s="132"/>
      <c r="AS276" s="132"/>
      <c r="AT276" s="132"/>
      <c r="AU276" s="132"/>
    </row>
    <row r="277" spans="3:48" x14ac:dyDescent="0.2">
      <c r="C277" s="10"/>
      <c r="D277" s="10"/>
      <c r="AA277" s="132"/>
      <c r="AB277" s="132"/>
      <c r="AC277" s="132"/>
      <c r="AD277" s="132"/>
      <c r="AE277" s="132"/>
      <c r="AG277" s="143"/>
      <c r="AN277" s="132"/>
      <c r="AO277" s="132"/>
      <c r="AP277" s="132"/>
      <c r="AQ277" s="132"/>
      <c r="AR277" s="132"/>
      <c r="AS277" s="132"/>
      <c r="AT277" s="132"/>
      <c r="AU277" s="132"/>
    </row>
    <row r="278" spans="3:48" x14ac:dyDescent="0.2">
      <c r="C278" s="10"/>
      <c r="D278" s="10"/>
      <c r="AA278" s="132"/>
      <c r="AB278" s="132"/>
      <c r="AC278" s="132"/>
      <c r="AD278" s="132"/>
      <c r="AE278" s="132"/>
      <c r="AG278" s="143"/>
      <c r="AN278" s="132"/>
      <c r="AO278" s="132"/>
      <c r="AP278" s="132"/>
      <c r="AQ278" s="132"/>
      <c r="AR278" s="132"/>
      <c r="AS278" s="132"/>
      <c r="AT278" s="132"/>
      <c r="AU278" s="132"/>
    </row>
    <row r="279" spans="3:48" x14ac:dyDescent="0.2">
      <c r="C279" s="10"/>
      <c r="D279" s="10"/>
      <c r="AA279" s="132"/>
      <c r="AB279" s="132"/>
      <c r="AC279" s="132"/>
      <c r="AD279" s="132"/>
      <c r="AE279" s="132"/>
      <c r="AG279" s="143"/>
      <c r="AN279" s="132"/>
      <c r="AO279" s="132"/>
      <c r="AP279" s="132"/>
      <c r="AQ279" s="132"/>
      <c r="AR279" s="132"/>
      <c r="AS279" s="132"/>
      <c r="AT279" s="132"/>
      <c r="AU279" s="132"/>
      <c r="AV279" s="132"/>
    </row>
    <row r="280" spans="3:48" x14ac:dyDescent="0.2">
      <c r="C280" s="10"/>
      <c r="D280" s="10"/>
      <c r="AA280" s="132"/>
      <c r="AB280" s="132"/>
      <c r="AC280" s="132"/>
      <c r="AD280" s="132"/>
      <c r="AE280" s="132"/>
      <c r="AG280" s="143"/>
      <c r="AN280" s="132"/>
      <c r="AO280" s="132"/>
      <c r="AP280" s="132"/>
      <c r="AQ280" s="132"/>
      <c r="AR280" s="132"/>
      <c r="AS280" s="132"/>
      <c r="AT280" s="132"/>
      <c r="AU280" s="132"/>
      <c r="AV280" s="132"/>
    </row>
    <row r="281" spans="3:48" x14ac:dyDescent="0.2">
      <c r="C281" s="10"/>
      <c r="D281" s="10"/>
      <c r="AA281" s="132"/>
      <c r="AB281" s="132"/>
      <c r="AC281" s="132"/>
      <c r="AD281" s="132"/>
      <c r="AE281" s="132"/>
      <c r="AG281" s="143"/>
      <c r="AN281" s="132"/>
      <c r="AO281" s="132"/>
      <c r="AP281" s="132"/>
      <c r="AQ281" s="132"/>
      <c r="AR281" s="132"/>
      <c r="AS281" s="132"/>
      <c r="AT281" s="132"/>
      <c r="AU281" s="132"/>
    </row>
    <row r="282" spans="3:48" x14ac:dyDescent="0.2">
      <c r="C282" s="10"/>
      <c r="D282" s="10"/>
      <c r="AA282" s="132"/>
      <c r="AB282" s="132"/>
      <c r="AC282" s="132"/>
      <c r="AD282" s="132"/>
      <c r="AE282" s="132"/>
      <c r="AG282" s="143"/>
      <c r="AN282" s="132"/>
      <c r="AO282" s="132"/>
      <c r="AP282" s="132"/>
      <c r="AQ282" s="132"/>
      <c r="AR282" s="132"/>
      <c r="AS282" s="132"/>
      <c r="AT282" s="132"/>
      <c r="AU282" s="132"/>
    </row>
    <row r="283" spans="3:48" x14ac:dyDescent="0.2">
      <c r="C283" s="10"/>
      <c r="D283" s="10"/>
      <c r="AA283" s="132"/>
      <c r="AB283" s="132"/>
      <c r="AC283" s="132"/>
      <c r="AD283" s="132"/>
      <c r="AE283" s="132"/>
      <c r="AG283" s="143"/>
      <c r="AN283" s="132"/>
      <c r="AO283" s="132"/>
      <c r="AP283" s="132"/>
      <c r="AQ283" s="132"/>
      <c r="AR283" s="132"/>
      <c r="AS283" s="132"/>
      <c r="AT283" s="132"/>
      <c r="AU283" s="132"/>
    </row>
    <row r="284" spans="3:48" x14ac:dyDescent="0.2">
      <c r="C284" s="10"/>
      <c r="D284" s="10"/>
      <c r="AA284" s="132"/>
      <c r="AB284" s="132"/>
      <c r="AC284" s="132"/>
      <c r="AD284" s="132"/>
      <c r="AE284" s="132"/>
      <c r="AG284" s="143"/>
      <c r="AN284" s="132"/>
      <c r="AO284" s="132"/>
      <c r="AP284" s="132"/>
      <c r="AQ284" s="132"/>
      <c r="AR284" s="132"/>
      <c r="AS284" s="132"/>
      <c r="AT284" s="132"/>
      <c r="AU284" s="132"/>
    </row>
    <row r="285" spans="3:48" x14ac:dyDescent="0.2">
      <c r="C285" s="10"/>
      <c r="D285" s="10"/>
      <c r="AA285" s="132"/>
      <c r="AB285" s="132"/>
      <c r="AC285" s="132"/>
      <c r="AD285" s="132"/>
      <c r="AE285" s="132"/>
      <c r="AG285" s="143"/>
      <c r="AN285" s="132"/>
      <c r="AO285" s="132"/>
      <c r="AP285" s="132"/>
      <c r="AQ285" s="132"/>
      <c r="AR285" s="132"/>
      <c r="AS285" s="132"/>
      <c r="AT285" s="132"/>
      <c r="AU285" s="132"/>
      <c r="AV285" s="132"/>
    </row>
    <row r="286" spans="3:48" x14ac:dyDescent="0.2">
      <c r="C286" s="10"/>
      <c r="D286" s="10"/>
      <c r="AA286" s="132"/>
      <c r="AB286" s="132"/>
      <c r="AC286" s="132"/>
      <c r="AD286" s="132"/>
      <c r="AE286" s="132"/>
      <c r="AG286" s="143"/>
      <c r="AN286" s="132"/>
      <c r="AO286" s="132"/>
      <c r="AP286" s="132"/>
      <c r="AQ286" s="132"/>
      <c r="AR286" s="132"/>
      <c r="AS286" s="132"/>
      <c r="AT286" s="132"/>
      <c r="AU286" s="132"/>
      <c r="AV286" s="132"/>
    </row>
    <row r="287" spans="3:48" x14ac:dyDescent="0.2">
      <c r="C287" s="10"/>
      <c r="D287" s="10"/>
      <c r="AA287" s="132"/>
      <c r="AB287" s="132"/>
      <c r="AC287" s="132"/>
      <c r="AD287" s="132"/>
      <c r="AE287" s="132"/>
      <c r="AG287" s="143"/>
      <c r="AN287" s="132"/>
      <c r="AO287" s="132"/>
      <c r="AP287" s="132"/>
      <c r="AQ287" s="132"/>
      <c r="AR287" s="132"/>
      <c r="AS287" s="132"/>
      <c r="AT287" s="132"/>
      <c r="AU287" s="132"/>
    </row>
    <row r="288" spans="3:48" x14ac:dyDescent="0.2">
      <c r="C288" s="10"/>
      <c r="D288" s="10"/>
      <c r="AA288" s="132"/>
      <c r="AB288" s="132"/>
      <c r="AC288" s="132"/>
      <c r="AD288" s="132"/>
      <c r="AE288" s="132"/>
      <c r="AG288" s="143"/>
      <c r="AN288" s="132"/>
      <c r="AO288" s="132"/>
      <c r="AP288" s="132"/>
      <c r="AQ288" s="132"/>
      <c r="AR288" s="132"/>
      <c r="AS288" s="132"/>
      <c r="AT288" s="132"/>
      <c r="AU288" s="132"/>
    </row>
    <row r="289" spans="3:48" x14ac:dyDescent="0.2">
      <c r="C289" s="10"/>
      <c r="D289" s="10"/>
      <c r="AA289" s="132"/>
      <c r="AB289" s="132"/>
      <c r="AC289" s="132"/>
      <c r="AD289" s="132"/>
      <c r="AE289" s="132"/>
      <c r="AG289" s="143"/>
      <c r="AN289" s="132"/>
      <c r="AO289" s="132"/>
      <c r="AP289" s="132"/>
      <c r="AQ289" s="132"/>
      <c r="AR289" s="132"/>
      <c r="AS289" s="132"/>
      <c r="AT289" s="132"/>
      <c r="AU289" s="132"/>
    </row>
    <row r="290" spans="3:48" x14ac:dyDescent="0.2">
      <c r="C290" s="10"/>
      <c r="D290" s="10"/>
      <c r="AA290" s="132"/>
      <c r="AB290" s="132"/>
      <c r="AC290" s="132"/>
      <c r="AD290" s="132"/>
      <c r="AE290" s="132"/>
      <c r="AG290" s="143"/>
      <c r="AN290" s="132"/>
      <c r="AO290" s="132"/>
      <c r="AP290" s="132"/>
      <c r="AQ290" s="132"/>
      <c r="AR290" s="132"/>
      <c r="AS290" s="132"/>
      <c r="AT290" s="132"/>
      <c r="AU290" s="132"/>
    </row>
    <row r="291" spans="3:48" x14ac:dyDescent="0.2">
      <c r="C291" s="10"/>
      <c r="D291" s="10"/>
      <c r="AA291" s="132"/>
      <c r="AB291" s="132"/>
      <c r="AC291" s="132"/>
      <c r="AD291" s="132"/>
      <c r="AE291" s="132"/>
      <c r="AG291" s="143"/>
      <c r="AN291" s="132"/>
      <c r="AO291" s="132"/>
      <c r="AP291" s="132"/>
      <c r="AQ291" s="132"/>
      <c r="AR291" s="132"/>
      <c r="AS291" s="132"/>
      <c r="AT291" s="132"/>
      <c r="AU291" s="132"/>
    </row>
    <row r="292" spans="3:48" x14ac:dyDescent="0.2">
      <c r="C292" s="10"/>
      <c r="D292" s="10"/>
      <c r="AA292" s="132"/>
      <c r="AB292" s="132"/>
      <c r="AC292" s="132"/>
      <c r="AD292" s="132"/>
      <c r="AE292" s="132"/>
      <c r="AG292" s="143"/>
      <c r="AN292" s="132"/>
      <c r="AO292" s="132"/>
      <c r="AP292" s="132"/>
      <c r="AQ292" s="132"/>
      <c r="AR292" s="132"/>
      <c r="AS292" s="132"/>
      <c r="AT292" s="132"/>
      <c r="AU292" s="132"/>
    </row>
    <row r="293" spans="3:48" x14ac:dyDescent="0.2">
      <c r="C293" s="10"/>
      <c r="D293" s="10"/>
      <c r="AA293" s="132"/>
      <c r="AB293" s="132"/>
      <c r="AC293" s="132"/>
      <c r="AD293" s="132"/>
      <c r="AE293" s="132"/>
      <c r="AG293" s="143"/>
      <c r="AN293" s="132"/>
      <c r="AO293" s="132"/>
      <c r="AP293" s="132"/>
      <c r="AQ293" s="132"/>
      <c r="AR293" s="132"/>
      <c r="AS293" s="132"/>
      <c r="AT293" s="132"/>
      <c r="AU293" s="132"/>
      <c r="AV293" s="132"/>
    </row>
    <row r="294" spans="3:48" x14ac:dyDescent="0.2">
      <c r="C294" s="10"/>
      <c r="D294" s="10"/>
      <c r="AA294" s="132"/>
      <c r="AB294" s="132"/>
      <c r="AC294" s="132"/>
      <c r="AD294" s="132"/>
      <c r="AE294" s="132"/>
      <c r="AG294" s="143"/>
      <c r="AN294" s="132"/>
      <c r="AO294" s="132"/>
      <c r="AP294" s="132"/>
      <c r="AQ294" s="132"/>
      <c r="AR294" s="132"/>
      <c r="AS294" s="132"/>
      <c r="AT294" s="132"/>
      <c r="AU294" s="132"/>
      <c r="AV294" s="132"/>
    </row>
    <row r="295" spans="3:48" x14ac:dyDescent="0.2">
      <c r="C295" s="10"/>
      <c r="D295" s="10"/>
      <c r="AA295" s="132"/>
      <c r="AB295" s="132"/>
      <c r="AC295" s="132"/>
      <c r="AD295" s="132"/>
      <c r="AE295" s="132"/>
      <c r="AG295" s="143"/>
      <c r="AN295" s="132"/>
      <c r="AO295" s="132"/>
      <c r="AP295" s="132"/>
      <c r="AQ295" s="132"/>
      <c r="AR295" s="132"/>
      <c r="AS295" s="132"/>
      <c r="AT295" s="132"/>
      <c r="AU295" s="132"/>
      <c r="AV295" s="132"/>
    </row>
    <row r="296" spans="3:48" x14ac:dyDescent="0.2">
      <c r="C296" s="10"/>
      <c r="D296" s="10"/>
      <c r="AA296" s="132"/>
      <c r="AB296" s="132"/>
      <c r="AC296" s="132"/>
      <c r="AD296" s="132"/>
      <c r="AE296" s="132"/>
      <c r="AG296" s="143"/>
      <c r="AN296" s="132"/>
      <c r="AO296" s="132"/>
      <c r="AP296" s="132"/>
      <c r="AQ296" s="132"/>
      <c r="AR296" s="132"/>
      <c r="AS296" s="132"/>
      <c r="AT296" s="132"/>
      <c r="AU296" s="132"/>
    </row>
    <row r="297" spans="3:48" x14ac:dyDescent="0.2">
      <c r="C297" s="10"/>
      <c r="D297" s="10"/>
      <c r="AA297" s="132"/>
      <c r="AB297" s="132"/>
      <c r="AC297" s="132"/>
      <c r="AD297" s="132"/>
      <c r="AE297" s="132"/>
      <c r="AG297" s="143"/>
      <c r="AN297" s="132"/>
      <c r="AO297" s="132"/>
      <c r="AP297" s="132"/>
      <c r="AQ297" s="132"/>
      <c r="AR297" s="132"/>
      <c r="AS297" s="132"/>
      <c r="AT297" s="132"/>
      <c r="AU297" s="132"/>
    </row>
    <row r="298" spans="3:48" x14ac:dyDescent="0.2">
      <c r="C298" s="10"/>
      <c r="D298" s="10"/>
      <c r="AA298" s="132"/>
      <c r="AB298" s="132"/>
      <c r="AC298" s="132"/>
      <c r="AD298" s="132"/>
      <c r="AE298" s="132"/>
      <c r="AG298" s="143"/>
      <c r="AN298" s="132"/>
      <c r="AO298" s="132"/>
      <c r="AP298" s="132"/>
      <c r="AQ298" s="132"/>
      <c r="AR298" s="132"/>
      <c r="AS298" s="132"/>
      <c r="AT298" s="132"/>
      <c r="AU298" s="132"/>
    </row>
    <row r="299" spans="3:48" x14ac:dyDescent="0.2">
      <c r="C299" s="10"/>
      <c r="D299" s="10"/>
      <c r="AA299" s="132"/>
      <c r="AB299" s="132"/>
      <c r="AC299" s="132"/>
      <c r="AD299" s="132"/>
      <c r="AE299" s="132"/>
      <c r="AG299" s="143"/>
      <c r="AN299" s="132"/>
      <c r="AO299" s="132"/>
      <c r="AP299" s="132"/>
      <c r="AQ299" s="132"/>
      <c r="AR299" s="132"/>
      <c r="AS299" s="132"/>
      <c r="AT299" s="132"/>
      <c r="AU299" s="132"/>
    </row>
    <row r="300" spans="3:48" x14ac:dyDescent="0.2">
      <c r="C300" s="10"/>
      <c r="D300" s="10"/>
      <c r="AA300" s="132"/>
      <c r="AB300" s="132"/>
      <c r="AC300" s="132"/>
      <c r="AD300" s="132"/>
      <c r="AE300" s="132"/>
      <c r="AG300" s="143"/>
      <c r="AN300" s="132"/>
      <c r="AO300" s="132"/>
      <c r="AP300" s="132"/>
      <c r="AQ300" s="132"/>
      <c r="AR300" s="132"/>
      <c r="AS300" s="132"/>
      <c r="AT300" s="132"/>
      <c r="AU300" s="132"/>
    </row>
    <row r="301" spans="3:48" x14ac:dyDescent="0.2">
      <c r="C301" s="10"/>
      <c r="D301" s="10"/>
      <c r="AA301" s="132"/>
      <c r="AB301" s="132"/>
      <c r="AC301" s="132"/>
      <c r="AD301" s="132"/>
      <c r="AE301" s="132"/>
      <c r="AG301" s="143"/>
      <c r="AN301" s="132"/>
      <c r="AO301" s="132"/>
      <c r="AP301" s="132"/>
      <c r="AQ301" s="132"/>
      <c r="AR301" s="132"/>
      <c r="AS301" s="132"/>
      <c r="AT301" s="132"/>
      <c r="AU301" s="132"/>
    </row>
    <row r="302" spans="3:48" x14ac:dyDescent="0.2">
      <c r="C302" s="10"/>
      <c r="D302" s="10"/>
      <c r="AA302" s="132"/>
      <c r="AB302" s="132"/>
      <c r="AC302" s="132"/>
      <c r="AD302" s="132"/>
      <c r="AE302" s="132"/>
      <c r="AG302" s="143"/>
      <c r="AN302" s="132"/>
      <c r="AO302" s="132"/>
      <c r="AP302" s="132"/>
      <c r="AQ302" s="132"/>
      <c r="AR302" s="132"/>
      <c r="AS302" s="132"/>
      <c r="AT302" s="132"/>
      <c r="AU302" s="132"/>
    </row>
    <row r="303" spans="3:48" x14ac:dyDescent="0.2">
      <c r="C303" s="10"/>
      <c r="D303" s="10"/>
      <c r="AA303" s="132"/>
      <c r="AB303" s="132"/>
      <c r="AC303" s="132"/>
      <c r="AD303" s="132"/>
      <c r="AE303" s="132"/>
      <c r="AG303" s="143"/>
      <c r="AN303" s="132"/>
      <c r="AO303" s="132"/>
      <c r="AP303" s="132"/>
      <c r="AQ303" s="132"/>
      <c r="AR303" s="132"/>
      <c r="AS303" s="132"/>
      <c r="AT303" s="132"/>
      <c r="AU303" s="132"/>
      <c r="AV303" s="132"/>
    </row>
    <row r="304" spans="3:48" x14ac:dyDescent="0.2">
      <c r="C304" s="10"/>
      <c r="D304" s="10"/>
      <c r="AA304" s="132"/>
      <c r="AB304" s="132"/>
      <c r="AC304" s="132"/>
      <c r="AD304" s="132"/>
      <c r="AE304" s="132"/>
      <c r="AG304" s="143"/>
      <c r="AN304" s="132"/>
      <c r="AO304" s="132"/>
      <c r="AP304" s="132"/>
      <c r="AQ304" s="132"/>
      <c r="AR304" s="132"/>
      <c r="AS304" s="132"/>
      <c r="AT304" s="132"/>
      <c r="AU304" s="132"/>
      <c r="AV304" s="132"/>
    </row>
    <row r="305" spans="3:48" x14ac:dyDescent="0.2">
      <c r="C305" s="10"/>
      <c r="D305" s="10"/>
      <c r="AA305" s="132"/>
      <c r="AB305" s="132"/>
      <c r="AC305" s="132"/>
      <c r="AD305" s="132"/>
      <c r="AE305" s="132"/>
      <c r="AG305" s="143"/>
      <c r="AN305" s="132"/>
      <c r="AO305" s="132"/>
      <c r="AP305" s="132"/>
      <c r="AQ305" s="132"/>
      <c r="AR305" s="132"/>
      <c r="AS305" s="132"/>
      <c r="AT305" s="132"/>
      <c r="AU305" s="132"/>
      <c r="AV305" s="132"/>
    </row>
    <row r="306" spans="3:48" x14ac:dyDescent="0.2">
      <c r="C306" s="10"/>
      <c r="D306" s="10"/>
      <c r="AA306" s="132"/>
      <c r="AB306" s="132"/>
      <c r="AC306" s="132"/>
      <c r="AD306" s="132"/>
      <c r="AE306" s="132"/>
      <c r="AG306" s="143"/>
      <c r="AN306" s="132"/>
      <c r="AO306" s="132"/>
      <c r="AP306" s="132"/>
      <c r="AQ306" s="132"/>
      <c r="AR306" s="132"/>
      <c r="AS306" s="132"/>
      <c r="AT306" s="132"/>
      <c r="AU306" s="132"/>
    </row>
    <row r="307" spans="3:48" x14ac:dyDescent="0.2">
      <c r="C307" s="10"/>
      <c r="D307" s="10"/>
      <c r="AA307" s="132"/>
      <c r="AB307" s="132"/>
      <c r="AC307" s="132"/>
      <c r="AD307" s="132"/>
      <c r="AE307" s="132"/>
      <c r="AG307" s="143"/>
      <c r="AN307" s="132"/>
      <c r="AO307" s="132"/>
      <c r="AP307" s="132"/>
      <c r="AQ307" s="132"/>
      <c r="AR307" s="132"/>
      <c r="AS307" s="132"/>
      <c r="AT307" s="132"/>
      <c r="AU307" s="132"/>
    </row>
    <row r="308" spans="3:48" x14ac:dyDescent="0.2">
      <c r="C308" s="10"/>
      <c r="D308" s="10"/>
      <c r="AA308" s="132"/>
      <c r="AB308" s="132"/>
      <c r="AC308" s="132"/>
      <c r="AD308" s="132"/>
      <c r="AE308" s="132"/>
      <c r="AG308" s="143"/>
      <c r="AN308" s="132"/>
      <c r="AO308" s="132"/>
      <c r="AP308" s="132"/>
      <c r="AQ308" s="132"/>
      <c r="AR308" s="132"/>
      <c r="AS308" s="132"/>
      <c r="AT308" s="132"/>
      <c r="AU308" s="132"/>
    </row>
    <row r="309" spans="3:48" x14ac:dyDescent="0.2">
      <c r="C309" s="10"/>
      <c r="D309" s="10"/>
      <c r="AA309" s="132"/>
      <c r="AB309" s="132"/>
      <c r="AC309" s="132"/>
      <c r="AD309" s="132"/>
      <c r="AE309" s="132"/>
      <c r="AG309" s="143"/>
      <c r="AN309" s="132"/>
      <c r="AO309" s="132"/>
      <c r="AP309" s="132"/>
      <c r="AQ309" s="132"/>
      <c r="AR309" s="132"/>
      <c r="AS309" s="132"/>
      <c r="AT309" s="132"/>
      <c r="AU309" s="132"/>
    </row>
    <row r="310" spans="3:48" x14ac:dyDescent="0.2">
      <c r="C310" s="10"/>
      <c r="D310" s="10"/>
      <c r="AA310" s="132"/>
      <c r="AB310" s="132"/>
      <c r="AC310" s="132"/>
      <c r="AD310" s="132"/>
      <c r="AE310" s="132"/>
      <c r="AG310" s="143"/>
      <c r="AN310" s="132"/>
      <c r="AO310" s="132"/>
      <c r="AP310" s="132"/>
      <c r="AQ310" s="132"/>
      <c r="AR310" s="132"/>
      <c r="AS310" s="132"/>
      <c r="AT310" s="132"/>
      <c r="AU310" s="132"/>
    </row>
    <row r="311" spans="3:48" x14ac:dyDescent="0.2">
      <c r="C311" s="10"/>
      <c r="D311" s="10"/>
      <c r="AA311" s="132"/>
      <c r="AB311" s="132"/>
      <c r="AC311" s="132"/>
      <c r="AD311" s="132"/>
      <c r="AE311" s="132"/>
      <c r="AG311" s="143"/>
      <c r="AN311" s="132"/>
      <c r="AO311" s="132"/>
      <c r="AP311" s="132"/>
      <c r="AQ311" s="132"/>
      <c r="AR311" s="132"/>
      <c r="AS311" s="132"/>
      <c r="AT311" s="132"/>
      <c r="AU311" s="132"/>
    </row>
    <row r="312" spans="3:48" x14ac:dyDescent="0.2">
      <c r="C312" s="10"/>
      <c r="D312" s="10"/>
      <c r="AA312" s="132"/>
      <c r="AB312" s="132"/>
      <c r="AC312" s="132"/>
      <c r="AD312" s="132"/>
      <c r="AE312" s="132"/>
      <c r="AG312" s="143"/>
      <c r="AN312" s="132"/>
      <c r="AO312" s="132"/>
      <c r="AP312" s="132"/>
      <c r="AQ312" s="132"/>
      <c r="AR312" s="132"/>
      <c r="AS312" s="132"/>
      <c r="AT312" s="132"/>
      <c r="AU312" s="132"/>
    </row>
    <row r="313" spans="3:48" x14ac:dyDescent="0.2">
      <c r="C313" s="10"/>
      <c r="D313" s="10"/>
      <c r="AA313" s="132"/>
      <c r="AB313" s="132"/>
      <c r="AC313" s="132"/>
      <c r="AD313" s="132"/>
      <c r="AE313" s="132"/>
      <c r="AG313" s="143"/>
      <c r="AN313" s="132"/>
      <c r="AO313" s="132"/>
      <c r="AP313" s="132"/>
      <c r="AQ313" s="132"/>
      <c r="AR313" s="132"/>
      <c r="AS313" s="132"/>
      <c r="AT313" s="132"/>
      <c r="AU313" s="132"/>
    </row>
    <row r="314" spans="3:48" x14ac:dyDescent="0.2">
      <c r="C314" s="10"/>
      <c r="D314" s="10"/>
      <c r="AA314" s="132"/>
      <c r="AB314" s="132"/>
      <c r="AC314" s="132"/>
      <c r="AD314" s="132"/>
      <c r="AE314" s="132"/>
      <c r="AG314" s="143"/>
      <c r="AN314" s="132"/>
      <c r="AO314" s="132"/>
      <c r="AP314" s="132"/>
      <c r="AQ314" s="132"/>
      <c r="AR314" s="132"/>
      <c r="AS314" s="132"/>
      <c r="AT314" s="132"/>
      <c r="AU314" s="132"/>
    </row>
    <row r="315" spans="3:48" x14ac:dyDescent="0.2">
      <c r="C315" s="10"/>
      <c r="D315" s="10"/>
      <c r="AA315" s="132"/>
      <c r="AB315" s="132"/>
      <c r="AC315" s="132"/>
      <c r="AD315" s="132"/>
      <c r="AE315" s="132"/>
      <c r="AG315" s="143"/>
      <c r="AN315" s="132"/>
      <c r="AO315" s="132"/>
      <c r="AP315" s="132"/>
      <c r="AQ315" s="132"/>
      <c r="AR315" s="132"/>
      <c r="AS315" s="132"/>
      <c r="AT315" s="132"/>
      <c r="AU315" s="132"/>
    </row>
    <row r="316" spans="3:48" x14ac:dyDescent="0.2">
      <c r="C316" s="10"/>
      <c r="D316" s="10"/>
      <c r="AA316" s="132"/>
      <c r="AB316" s="132"/>
      <c r="AC316" s="132"/>
      <c r="AD316" s="132"/>
      <c r="AE316" s="132"/>
      <c r="AG316" s="143"/>
      <c r="AN316" s="132"/>
      <c r="AO316" s="132"/>
      <c r="AP316" s="132"/>
      <c r="AQ316" s="132"/>
      <c r="AR316" s="132"/>
      <c r="AS316" s="132"/>
      <c r="AT316" s="132"/>
      <c r="AU316" s="132"/>
    </row>
    <row r="317" spans="3:48" x14ac:dyDescent="0.2">
      <c r="C317" s="10"/>
      <c r="D317" s="10"/>
      <c r="AA317" s="132"/>
      <c r="AB317" s="132"/>
      <c r="AC317" s="132"/>
      <c r="AD317" s="132"/>
      <c r="AE317" s="132"/>
      <c r="AG317" s="143"/>
      <c r="AN317" s="132"/>
      <c r="AO317" s="132"/>
      <c r="AP317" s="132"/>
      <c r="AQ317" s="132"/>
      <c r="AR317" s="132"/>
      <c r="AS317" s="132"/>
      <c r="AT317" s="132"/>
      <c r="AU317" s="132"/>
    </row>
    <row r="318" spans="3:48" x14ac:dyDescent="0.2">
      <c r="C318" s="10"/>
      <c r="D318" s="10"/>
      <c r="AA318" s="132"/>
      <c r="AB318" s="132"/>
      <c r="AC318" s="132"/>
      <c r="AD318" s="132"/>
      <c r="AE318" s="132"/>
      <c r="AG318" s="143"/>
      <c r="AN318" s="132"/>
      <c r="AO318" s="132"/>
      <c r="AP318" s="132"/>
      <c r="AQ318" s="132"/>
      <c r="AR318" s="132"/>
      <c r="AS318" s="132"/>
      <c r="AT318" s="132"/>
      <c r="AU318" s="132"/>
    </row>
    <row r="319" spans="3:48" x14ac:dyDescent="0.2">
      <c r="C319" s="10"/>
      <c r="D319" s="10"/>
      <c r="AA319" s="132"/>
      <c r="AB319" s="132"/>
      <c r="AC319" s="132"/>
      <c r="AD319" s="132"/>
      <c r="AE319" s="132"/>
      <c r="AG319" s="143"/>
      <c r="AN319" s="132"/>
      <c r="AO319" s="132"/>
      <c r="AP319" s="132"/>
      <c r="AQ319" s="132"/>
      <c r="AR319" s="132"/>
      <c r="AS319" s="132"/>
      <c r="AT319" s="132"/>
      <c r="AU319" s="132"/>
    </row>
    <row r="320" spans="3:48" x14ac:dyDescent="0.2">
      <c r="C320" s="10"/>
      <c r="D320" s="10"/>
      <c r="AA320" s="132"/>
      <c r="AB320" s="132"/>
      <c r="AC320" s="132"/>
      <c r="AD320" s="132"/>
      <c r="AE320" s="132"/>
      <c r="AG320" s="143"/>
      <c r="AN320" s="132"/>
      <c r="AO320" s="132"/>
      <c r="AP320" s="132"/>
      <c r="AQ320" s="132"/>
      <c r="AR320" s="132"/>
      <c r="AS320" s="132"/>
      <c r="AT320" s="132"/>
      <c r="AU320" s="132"/>
    </row>
    <row r="321" spans="3:48" x14ac:dyDescent="0.2">
      <c r="C321" s="10"/>
      <c r="D321" s="10"/>
      <c r="AA321" s="132"/>
      <c r="AB321" s="132"/>
      <c r="AC321" s="132"/>
      <c r="AD321" s="132"/>
      <c r="AE321" s="132"/>
      <c r="AG321" s="143"/>
      <c r="AN321" s="132"/>
      <c r="AO321" s="132"/>
      <c r="AP321" s="132"/>
      <c r="AQ321" s="132"/>
      <c r="AR321" s="132"/>
      <c r="AS321" s="132"/>
      <c r="AT321" s="132"/>
      <c r="AU321" s="132"/>
      <c r="AV321" s="132"/>
    </row>
    <row r="322" spans="3:48" x14ac:dyDescent="0.2">
      <c r="C322" s="10"/>
      <c r="D322" s="10"/>
      <c r="AA322" s="132"/>
      <c r="AB322" s="132"/>
      <c r="AC322" s="132"/>
      <c r="AD322" s="132"/>
      <c r="AE322" s="132"/>
      <c r="AG322" s="143"/>
      <c r="AN322" s="132"/>
      <c r="AO322" s="132"/>
      <c r="AP322" s="132"/>
      <c r="AQ322" s="132"/>
      <c r="AR322" s="132"/>
      <c r="AS322" s="132"/>
      <c r="AT322" s="132"/>
      <c r="AU322" s="132"/>
    </row>
    <row r="323" spans="3:48" x14ac:dyDescent="0.2">
      <c r="C323" s="10"/>
      <c r="D323" s="10"/>
      <c r="AA323" s="132"/>
      <c r="AB323" s="132"/>
      <c r="AC323" s="132"/>
      <c r="AD323" s="132"/>
      <c r="AE323" s="132"/>
      <c r="AG323" s="143"/>
      <c r="AN323" s="132"/>
      <c r="AO323" s="132"/>
      <c r="AP323" s="132"/>
      <c r="AQ323" s="132"/>
      <c r="AR323" s="132"/>
      <c r="AS323" s="132"/>
      <c r="AT323" s="132"/>
      <c r="AU323" s="132"/>
    </row>
    <row r="324" spans="3:48" x14ac:dyDescent="0.2">
      <c r="C324" s="10"/>
      <c r="D324" s="10"/>
      <c r="AA324" s="132"/>
      <c r="AB324" s="132"/>
      <c r="AC324" s="132"/>
      <c r="AD324" s="132"/>
      <c r="AE324" s="132"/>
      <c r="AG324" s="143"/>
      <c r="AN324" s="132"/>
      <c r="AO324" s="132"/>
      <c r="AP324" s="132"/>
      <c r="AQ324" s="132"/>
      <c r="AR324" s="132"/>
      <c r="AS324" s="132"/>
      <c r="AT324" s="132"/>
      <c r="AU324" s="132"/>
    </row>
    <row r="325" spans="3:48" x14ac:dyDescent="0.2">
      <c r="C325" s="10"/>
      <c r="D325" s="10"/>
      <c r="AA325" s="132"/>
      <c r="AB325" s="132"/>
      <c r="AC325" s="132"/>
      <c r="AD325" s="132"/>
      <c r="AE325" s="132"/>
      <c r="AG325" s="143"/>
      <c r="AN325" s="132"/>
      <c r="AO325" s="132"/>
      <c r="AP325" s="132"/>
      <c r="AQ325" s="132"/>
      <c r="AR325" s="132"/>
      <c r="AS325" s="132"/>
      <c r="AT325" s="132"/>
      <c r="AU325" s="132"/>
    </row>
    <row r="326" spans="3:48" x14ac:dyDescent="0.2">
      <c r="C326" s="10"/>
      <c r="D326" s="10"/>
      <c r="AA326" s="132"/>
      <c r="AB326" s="132"/>
      <c r="AC326" s="132"/>
      <c r="AD326" s="132"/>
      <c r="AE326" s="132"/>
      <c r="AG326" s="143"/>
      <c r="AN326" s="132"/>
      <c r="AO326" s="132"/>
      <c r="AP326" s="132"/>
      <c r="AQ326" s="132"/>
      <c r="AR326" s="132"/>
      <c r="AS326" s="132"/>
      <c r="AT326" s="132"/>
      <c r="AU326" s="132"/>
    </row>
    <row r="327" spans="3:48" x14ac:dyDescent="0.2">
      <c r="C327" s="10"/>
      <c r="D327" s="10"/>
      <c r="AA327" s="132"/>
      <c r="AB327" s="132"/>
      <c r="AC327" s="132"/>
      <c r="AD327" s="132"/>
      <c r="AE327" s="132"/>
      <c r="AG327" s="143"/>
      <c r="AN327" s="132"/>
      <c r="AO327" s="132"/>
      <c r="AP327" s="132"/>
      <c r="AQ327" s="132"/>
      <c r="AR327" s="132"/>
      <c r="AS327" s="132"/>
      <c r="AT327" s="132"/>
      <c r="AU327" s="132"/>
    </row>
    <row r="328" spans="3:48" x14ac:dyDescent="0.2">
      <c r="C328" s="10"/>
      <c r="D328" s="10"/>
      <c r="AA328" s="132"/>
      <c r="AB328" s="132"/>
      <c r="AC328" s="132"/>
      <c r="AD328" s="132"/>
      <c r="AE328" s="132"/>
      <c r="AG328" s="143"/>
      <c r="AN328" s="132"/>
      <c r="AO328" s="132"/>
      <c r="AP328" s="132"/>
      <c r="AQ328" s="132"/>
      <c r="AR328" s="132"/>
      <c r="AS328" s="132"/>
      <c r="AT328" s="132"/>
      <c r="AU328" s="132"/>
    </row>
    <row r="329" spans="3:48" x14ac:dyDescent="0.2">
      <c r="C329" s="10"/>
      <c r="D329" s="10"/>
      <c r="AA329" s="132"/>
      <c r="AB329" s="132"/>
      <c r="AC329" s="132"/>
      <c r="AD329" s="132"/>
      <c r="AE329" s="132"/>
      <c r="AG329" s="143"/>
      <c r="AN329" s="132"/>
      <c r="AO329" s="132"/>
      <c r="AP329" s="132"/>
      <c r="AQ329" s="132"/>
      <c r="AR329" s="132"/>
      <c r="AS329" s="132"/>
      <c r="AT329" s="132"/>
      <c r="AU329" s="132"/>
    </row>
    <row r="330" spans="3:48" x14ac:dyDescent="0.2">
      <c r="C330" s="10"/>
      <c r="D330" s="10"/>
      <c r="AA330" s="132"/>
      <c r="AB330" s="132"/>
      <c r="AC330" s="132"/>
      <c r="AD330" s="132"/>
      <c r="AE330" s="132"/>
      <c r="AG330" s="143"/>
      <c r="AN330" s="132"/>
      <c r="AO330" s="132"/>
      <c r="AP330" s="132"/>
      <c r="AQ330" s="132"/>
      <c r="AR330" s="132"/>
      <c r="AS330" s="132"/>
      <c r="AT330" s="132"/>
      <c r="AU330" s="132"/>
    </row>
    <row r="331" spans="3:48" x14ac:dyDescent="0.2">
      <c r="C331" s="10"/>
      <c r="D331" s="10"/>
      <c r="AA331" s="132"/>
      <c r="AB331" s="132"/>
      <c r="AC331" s="132"/>
      <c r="AD331" s="132"/>
      <c r="AE331" s="132"/>
      <c r="AG331" s="143"/>
      <c r="AN331" s="132"/>
      <c r="AO331" s="132"/>
      <c r="AP331" s="132"/>
      <c r="AQ331" s="132"/>
      <c r="AR331" s="132"/>
      <c r="AS331" s="132"/>
      <c r="AT331" s="132"/>
      <c r="AU331" s="132"/>
    </row>
    <row r="332" spans="3:48" x14ac:dyDescent="0.2">
      <c r="C332" s="10"/>
      <c r="D332" s="10"/>
      <c r="AA332" s="132"/>
      <c r="AB332" s="132"/>
      <c r="AC332" s="132"/>
      <c r="AD332" s="132"/>
      <c r="AE332" s="132"/>
      <c r="AG332" s="143"/>
      <c r="AN332" s="132"/>
      <c r="AO332" s="132"/>
      <c r="AP332" s="132"/>
      <c r="AQ332" s="132"/>
      <c r="AR332" s="132"/>
      <c r="AS332" s="132"/>
      <c r="AT332" s="132"/>
      <c r="AU332" s="132"/>
    </row>
    <row r="333" spans="3:48" x14ac:dyDescent="0.2">
      <c r="C333" s="10"/>
      <c r="D333" s="10"/>
      <c r="AA333" s="132"/>
      <c r="AB333" s="132"/>
      <c r="AC333" s="132"/>
      <c r="AD333" s="132"/>
      <c r="AE333" s="132"/>
      <c r="AG333" s="143"/>
      <c r="AN333" s="132"/>
      <c r="AO333" s="132"/>
      <c r="AP333" s="132"/>
      <c r="AQ333" s="132"/>
      <c r="AR333" s="132"/>
      <c r="AS333" s="132"/>
      <c r="AT333" s="132"/>
      <c r="AU333" s="132"/>
    </row>
    <row r="334" spans="3:48" x14ac:dyDescent="0.2">
      <c r="C334" s="10"/>
      <c r="D334" s="10"/>
      <c r="AA334" s="132"/>
      <c r="AB334" s="132"/>
      <c r="AC334" s="132"/>
      <c r="AD334" s="132"/>
      <c r="AE334" s="132"/>
      <c r="AG334" s="143"/>
      <c r="AN334" s="132"/>
      <c r="AO334" s="132"/>
      <c r="AP334" s="132"/>
      <c r="AQ334" s="132"/>
      <c r="AR334" s="132"/>
      <c r="AS334" s="132"/>
      <c r="AT334" s="132"/>
      <c r="AU334" s="132"/>
    </row>
    <row r="335" spans="3:48" x14ac:dyDescent="0.2">
      <c r="C335" s="10"/>
      <c r="D335" s="10"/>
      <c r="AA335" s="132"/>
      <c r="AB335" s="132"/>
      <c r="AC335" s="132"/>
      <c r="AD335" s="132"/>
      <c r="AE335" s="132"/>
      <c r="AG335" s="143"/>
      <c r="AN335" s="132"/>
      <c r="AO335" s="132"/>
      <c r="AP335" s="132"/>
      <c r="AQ335" s="132"/>
      <c r="AR335" s="132"/>
      <c r="AS335" s="132"/>
      <c r="AT335" s="132"/>
      <c r="AU335" s="132"/>
      <c r="AV335" s="132"/>
    </row>
    <row r="336" spans="3:48" x14ac:dyDescent="0.2">
      <c r="C336" s="10"/>
      <c r="D336" s="10"/>
      <c r="AA336" s="132"/>
      <c r="AB336" s="132"/>
      <c r="AC336" s="132"/>
      <c r="AD336" s="132"/>
      <c r="AE336" s="132"/>
      <c r="AG336" s="143"/>
      <c r="AN336" s="132"/>
      <c r="AO336" s="132"/>
      <c r="AP336" s="132"/>
      <c r="AQ336" s="132"/>
      <c r="AR336" s="132"/>
      <c r="AS336" s="132"/>
      <c r="AT336" s="132"/>
      <c r="AU336" s="132"/>
    </row>
    <row r="337" spans="3:47" x14ac:dyDescent="0.2">
      <c r="C337" s="10"/>
      <c r="D337" s="10"/>
      <c r="AA337" s="132"/>
      <c r="AB337" s="132"/>
      <c r="AC337" s="132"/>
      <c r="AD337" s="132"/>
      <c r="AE337" s="132"/>
      <c r="AG337" s="143"/>
      <c r="AN337" s="132"/>
      <c r="AO337" s="132"/>
      <c r="AP337" s="132"/>
      <c r="AQ337" s="132"/>
      <c r="AR337" s="132"/>
      <c r="AS337" s="132"/>
      <c r="AT337" s="132"/>
      <c r="AU337" s="132"/>
    </row>
    <row r="338" spans="3:47" x14ac:dyDescent="0.2">
      <c r="C338" s="10"/>
      <c r="D338" s="10"/>
      <c r="AA338" s="132"/>
      <c r="AB338" s="132"/>
      <c r="AC338" s="132"/>
      <c r="AD338" s="132"/>
      <c r="AE338" s="132"/>
      <c r="AG338" s="143"/>
      <c r="AN338" s="132"/>
      <c r="AO338" s="132"/>
      <c r="AP338" s="132"/>
      <c r="AQ338" s="132"/>
      <c r="AR338" s="132"/>
      <c r="AS338" s="132"/>
      <c r="AT338" s="132"/>
      <c r="AU338" s="132"/>
    </row>
    <row r="339" spans="3:47" x14ac:dyDescent="0.2">
      <c r="C339" s="10"/>
      <c r="D339" s="10"/>
      <c r="AA339" s="132"/>
      <c r="AB339" s="132"/>
      <c r="AC339" s="132"/>
      <c r="AD339" s="132"/>
      <c r="AE339" s="132"/>
      <c r="AG339" s="143"/>
      <c r="AN339" s="132"/>
      <c r="AO339" s="132"/>
      <c r="AP339" s="132"/>
      <c r="AQ339" s="132"/>
      <c r="AR339" s="132"/>
      <c r="AS339" s="132"/>
      <c r="AT339" s="132"/>
      <c r="AU339" s="132"/>
    </row>
    <row r="340" spans="3:47" x14ac:dyDescent="0.2">
      <c r="C340" s="10"/>
      <c r="D340" s="10"/>
      <c r="AA340" s="132"/>
      <c r="AB340" s="132"/>
      <c r="AC340" s="132"/>
      <c r="AD340" s="132"/>
      <c r="AE340" s="132"/>
      <c r="AG340" s="143"/>
      <c r="AN340" s="132"/>
      <c r="AO340" s="132"/>
      <c r="AP340" s="132"/>
      <c r="AQ340" s="132"/>
      <c r="AR340" s="132"/>
      <c r="AS340" s="132"/>
      <c r="AT340" s="132"/>
      <c r="AU340" s="132"/>
    </row>
    <row r="341" spans="3:47" x14ac:dyDescent="0.2">
      <c r="C341" s="10"/>
      <c r="D341" s="10"/>
      <c r="AA341" s="132"/>
      <c r="AB341" s="132"/>
      <c r="AC341" s="132"/>
      <c r="AD341" s="132"/>
      <c r="AE341" s="132"/>
      <c r="AG341" s="143"/>
      <c r="AN341" s="132"/>
      <c r="AO341" s="132"/>
      <c r="AP341" s="132"/>
      <c r="AQ341" s="132"/>
      <c r="AR341" s="132"/>
      <c r="AS341" s="132"/>
      <c r="AT341" s="132"/>
      <c r="AU341" s="132"/>
    </row>
    <row r="342" spans="3:47" x14ac:dyDescent="0.2">
      <c r="C342" s="10"/>
      <c r="D342" s="10"/>
      <c r="AA342" s="132"/>
      <c r="AB342" s="132"/>
      <c r="AC342" s="132"/>
      <c r="AD342" s="132"/>
      <c r="AE342" s="132"/>
      <c r="AG342" s="143"/>
      <c r="AN342" s="132"/>
      <c r="AO342" s="132"/>
      <c r="AP342" s="132"/>
      <c r="AQ342" s="132"/>
      <c r="AR342" s="132"/>
      <c r="AS342" s="132"/>
      <c r="AT342" s="132"/>
      <c r="AU342" s="132"/>
    </row>
    <row r="343" spans="3:47" x14ac:dyDescent="0.2">
      <c r="C343" s="10"/>
      <c r="D343" s="10"/>
      <c r="AA343" s="132"/>
      <c r="AB343" s="132"/>
      <c r="AC343" s="132"/>
      <c r="AD343" s="132"/>
      <c r="AE343" s="132"/>
      <c r="AG343" s="143"/>
      <c r="AN343" s="132"/>
      <c r="AO343" s="132"/>
      <c r="AP343" s="132"/>
      <c r="AQ343" s="132"/>
      <c r="AR343" s="132"/>
      <c r="AS343" s="132"/>
      <c r="AT343" s="132"/>
      <c r="AU343" s="132"/>
    </row>
    <row r="344" spans="3:47" x14ac:dyDescent="0.2">
      <c r="C344" s="10"/>
      <c r="D344" s="10"/>
      <c r="AA344" s="132"/>
      <c r="AB344" s="132"/>
      <c r="AC344" s="132"/>
      <c r="AD344" s="132"/>
      <c r="AE344" s="132"/>
      <c r="AG344" s="143"/>
      <c r="AN344" s="132"/>
      <c r="AO344" s="132"/>
      <c r="AP344" s="132"/>
      <c r="AQ344" s="132"/>
      <c r="AR344" s="132"/>
      <c r="AS344" s="132"/>
      <c r="AT344" s="132"/>
      <c r="AU344" s="132"/>
    </row>
    <row r="345" spans="3:47" x14ac:dyDescent="0.2">
      <c r="C345" s="10"/>
      <c r="D345" s="10"/>
      <c r="AA345" s="132"/>
      <c r="AB345" s="132"/>
      <c r="AC345" s="132"/>
      <c r="AD345" s="132"/>
      <c r="AE345" s="132"/>
      <c r="AG345" s="143"/>
      <c r="AN345" s="132"/>
      <c r="AO345" s="132"/>
      <c r="AP345" s="132"/>
      <c r="AQ345" s="132"/>
      <c r="AR345" s="132"/>
      <c r="AS345" s="132"/>
      <c r="AT345" s="132"/>
      <c r="AU345" s="132"/>
    </row>
    <row r="346" spans="3:47" x14ac:dyDescent="0.2">
      <c r="C346" s="10"/>
      <c r="D346" s="10"/>
      <c r="AA346" s="132"/>
      <c r="AB346" s="132"/>
      <c r="AC346" s="132"/>
      <c r="AD346" s="132"/>
      <c r="AE346" s="132"/>
      <c r="AG346" s="143"/>
      <c r="AN346" s="132"/>
      <c r="AO346" s="132"/>
      <c r="AP346" s="132"/>
      <c r="AQ346" s="132"/>
      <c r="AR346" s="132"/>
      <c r="AS346" s="132"/>
      <c r="AT346" s="132"/>
      <c r="AU346" s="132"/>
    </row>
    <row r="347" spans="3:47" x14ac:dyDescent="0.2">
      <c r="C347" s="10"/>
      <c r="D347" s="10"/>
      <c r="AA347" s="132"/>
      <c r="AB347" s="132"/>
      <c r="AC347" s="132"/>
      <c r="AD347" s="132"/>
      <c r="AE347" s="132"/>
      <c r="AG347" s="143"/>
      <c r="AN347" s="132"/>
      <c r="AO347" s="132"/>
      <c r="AP347" s="132"/>
      <c r="AQ347" s="132"/>
      <c r="AR347" s="132"/>
      <c r="AS347" s="132"/>
      <c r="AT347" s="132"/>
      <c r="AU347" s="132"/>
    </row>
    <row r="348" spans="3:47" x14ac:dyDescent="0.2">
      <c r="C348" s="10"/>
      <c r="D348" s="10"/>
      <c r="AA348" s="132"/>
      <c r="AB348" s="132"/>
      <c r="AC348" s="132"/>
      <c r="AD348" s="132"/>
      <c r="AE348" s="132"/>
      <c r="AG348" s="143"/>
      <c r="AN348" s="132"/>
      <c r="AO348" s="132"/>
      <c r="AP348" s="132"/>
      <c r="AQ348" s="132"/>
      <c r="AR348" s="132"/>
      <c r="AS348" s="132"/>
      <c r="AT348" s="132"/>
      <c r="AU348" s="132"/>
    </row>
    <row r="349" spans="3:47" x14ac:dyDescent="0.2">
      <c r="C349" s="10"/>
      <c r="D349" s="10"/>
      <c r="AA349" s="132"/>
      <c r="AB349" s="132"/>
      <c r="AC349" s="132"/>
      <c r="AD349" s="132"/>
      <c r="AE349" s="132"/>
      <c r="AG349" s="143"/>
      <c r="AN349" s="132"/>
      <c r="AO349" s="132"/>
      <c r="AP349" s="132"/>
      <c r="AQ349" s="132"/>
      <c r="AR349" s="132"/>
      <c r="AS349" s="132"/>
      <c r="AT349" s="132"/>
      <c r="AU349" s="132"/>
    </row>
    <row r="350" spans="3:47" x14ac:dyDescent="0.2">
      <c r="C350" s="10"/>
      <c r="D350" s="10"/>
      <c r="AA350" s="132"/>
      <c r="AB350" s="132"/>
      <c r="AC350" s="132"/>
      <c r="AD350" s="132"/>
      <c r="AE350" s="132"/>
      <c r="AG350" s="143"/>
      <c r="AN350" s="132"/>
      <c r="AO350" s="132"/>
      <c r="AP350" s="132"/>
      <c r="AQ350" s="132"/>
      <c r="AR350" s="132"/>
      <c r="AS350" s="132"/>
      <c r="AT350" s="132"/>
      <c r="AU350" s="132"/>
    </row>
    <row r="351" spans="3:47" x14ac:dyDescent="0.2">
      <c r="C351" s="10"/>
      <c r="D351" s="10"/>
      <c r="AA351" s="132"/>
      <c r="AB351" s="132"/>
      <c r="AC351" s="132"/>
      <c r="AD351" s="132"/>
      <c r="AE351" s="132"/>
      <c r="AG351" s="143"/>
      <c r="AN351" s="132"/>
      <c r="AO351" s="132"/>
      <c r="AP351" s="132"/>
      <c r="AQ351" s="132"/>
      <c r="AR351" s="132"/>
      <c r="AS351" s="132"/>
      <c r="AT351" s="132"/>
      <c r="AU351" s="132"/>
    </row>
    <row r="352" spans="3:47" x14ac:dyDescent="0.2">
      <c r="C352" s="10"/>
      <c r="D352" s="10"/>
      <c r="AA352" s="132"/>
      <c r="AB352" s="132"/>
      <c r="AC352" s="132"/>
      <c r="AD352" s="132"/>
      <c r="AE352" s="132"/>
      <c r="AG352" s="143"/>
      <c r="AN352" s="132"/>
      <c r="AO352" s="132"/>
      <c r="AP352" s="132"/>
      <c r="AQ352" s="132"/>
      <c r="AR352" s="132"/>
      <c r="AS352" s="132"/>
      <c r="AT352" s="132"/>
      <c r="AU352" s="132"/>
    </row>
    <row r="353" spans="3:64" x14ac:dyDescent="0.2">
      <c r="C353" s="10"/>
      <c r="D353" s="10"/>
      <c r="AA353" s="132"/>
      <c r="AB353" s="132"/>
      <c r="AC353" s="132"/>
      <c r="AD353" s="132"/>
      <c r="AE353" s="132"/>
      <c r="AG353" s="143"/>
      <c r="AN353" s="132"/>
      <c r="AO353" s="132"/>
      <c r="AP353" s="132"/>
      <c r="AQ353" s="132"/>
      <c r="AR353" s="132"/>
      <c r="AS353" s="132"/>
      <c r="AT353" s="132"/>
      <c r="AU353" s="132"/>
      <c r="AV353" s="132"/>
    </row>
    <row r="354" spans="3:64" x14ac:dyDescent="0.2">
      <c r="C354" s="10"/>
      <c r="D354" s="10"/>
      <c r="AA354" s="132"/>
      <c r="AB354" s="132"/>
      <c r="AC354" s="132"/>
      <c r="AD354" s="132"/>
      <c r="AE354" s="132"/>
      <c r="AG354" s="143"/>
      <c r="AN354" s="132"/>
      <c r="AO354" s="132"/>
      <c r="AP354" s="132"/>
      <c r="AQ354" s="132"/>
      <c r="AR354" s="132"/>
      <c r="AS354" s="132"/>
      <c r="AT354" s="132"/>
      <c r="AU354" s="132"/>
    </row>
    <row r="355" spans="3:64" x14ac:dyDescent="0.2">
      <c r="C355" s="10"/>
      <c r="D355" s="10"/>
      <c r="AA355" s="132"/>
      <c r="AB355" s="132"/>
      <c r="AC355" s="132"/>
      <c r="AD355" s="132"/>
      <c r="AE355" s="132"/>
      <c r="AG355" s="143"/>
      <c r="AN355" s="132"/>
      <c r="AO355" s="132"/>
      <c r="AP355" s="132"/>
      <c r="AQ355" s="132"/>
      <c r="AR355" s="132"/>
      <c r="AS355" s="132"/>
      <c r="AT355" s="132"/>
      <c r="AU355" s="132"/>
    </row>
    <row r="356" spans="3:64" x14ac:dyDescent="0.2">
      <c r="C356" s="10"/>
      <c r="D356" s="10"/>
      <c r="AA356" s="132"/>
      <c r="AB356" s="132"/>
      <c r="AC356" s="132"/>
      <c r="AD356" s="132"/>
      <c r="AE356" s="132"/>
      <c r="AG356" s="143"/>
      <c r="AN356" s="132"/>
      <c r="AO356" s="132"/>
      <c r="AP356" s="132"/>
      <c r="AQ356" s="132"/>
      <c r="AR356" s="132"/>
      <c r="AS356" s="132"/>
      <c r="AT356" s="132"/>
      <c r="AU356" s="132"/>
    </row>
    <row r="357" spans="3:64" x14ac:dyDescent="0.2">
      <c r="C357" s="10"/>
      <c r="D357" s="10"/>
      <c r="AA357" s="132"/>
      <c r="AB357" s="132"/>
      <c r="AC357" s="132"/>
      <c r="AD357" s="132"/>
      <c r="AE357" s="132"/>
      <c r="AG357" s="143"/>
      <c r="AN357" s="132"/>
      <c r="AO357" s="132"/>
      <c r="AP357" s="132"/>
      <c r="AQ357" s="132"/>
      <c r="AR357" s="132"/>
      <c r="AS357" s="132"/>
      <c r="AT357" s="132"/>
      <c r="AU357" s="132"/>
    </row>
    <row r="358" spans="3:64" x14ac:dyDescent="0.2">
      <c r="C358" s="10"/>
      <c r="D358" s="10"/>
      <c r="AA358" s="132"/>
      <c r="AB358" s="132"/>
      <c r="AC358" s="132"/>
      <c r="AD358" s="132"/>
      <c r="AE358" s="132"/>
      <c r="AG358" s="143"/>
      <c r="AN358" s="132"/>
      <c r="AO358" s="132"/>
      <c r="AP358" s="132"/>
      <c r="AQ358" s="132"/>
      <c r="AR358" s="132"/>
      <c r="AS358" s="132"/>
      <c r="AT358" s="132"/>
      <c r="AU358" s="132"/>
    </row>
    <row r="359" spans="3:64" x14ac:dyDescent="0.2">
      <c r="C359" s="10"/>
      <c r="D359" s="10"/>
      <c r="AA359" s="132"/>
      <c r="AB359" s="132"/>
      <c r="AC359" s="132"/>
      <c r="AD359" s="132"/>
      <c r="AE359" s="132"/>
      <c r="AG359" s="143"/>
      <c r="AN359" s="132"/>
      <c r="AO359" s="132"/>
      <c r="AP359" s="132"/>
      <c r="AQ359" s="132"/>
      <c r="AR359" s="132"/>
      <c r="AS359" s="132"/>
      <c r="AT359" s="132"/>
      <c r="AU359" s="132"/>
    </row>
    <row r="360" spans="3:64" x14ac:dyDescent="0.2">
      <c r="C360" s="10"/>
      <c r="D360" s="10"/>
      <c r="AA360" s="132"/>
      <c r="AB360" s="132"/>
      <c r="AC360" s="132"/>
      <c r="AD360" s="132"/>
      <c r="AE360" s="132"/>
      <c r="AG360" s="143"/>
      <c r="AN360" s="132"/>
      <c r="AO360" s="132"/>
      <c r="AP360" s="132"/>
      <c r="AQ360" s="132"/>
      <c r="AR360" s="132"/>
      <c r="AS360" s="132"/>
      <c r="AT360" s="132"/>
      <c r="AU360" s="132"/>
    </row>
    <row r="361" spans="3:64" x14ac:dyDescent="0.2">
      <c r="C361" s="10"/>
      <c r="D361" s="10"/>
      <c r="AA361" s="132"/>
      <c r="AB361" s="132"/>
      <c r="AC361" s="132"/>
      <c r="AD361" s="132"/>
      <c r="AE361" s="132"/>
      <c r="AG361" s="143"/>
      <c r="AN361" s="132"/>
      <c r="AO361" s="132"/>
      <c r="AP361" s="132"/>
      <c r="AQ361" s="132"/>
      <c r="AR361" s="132"/>
      <c r="AS361" s="132"/>
      <c r="AT361" s="132"/>
      <c r="AU361" s="132"/>
    </row>
    <row r="362" spans="3:64" x14ac:dyDescent="0.2">
      <c r="C362" s="10"/>
      <c r="D362" s="10"/>
      <c r="AA362" s="132"/>
      <c r="AB362" s="132"/>
      <c r="AC362" s="132"/>
      <c r="AD362" s="132"/>
      <c r="AE362" s="132"/>
      <c r="AG362" s="143"/>
      <c r="AN362" s="132"/>
      <c r="AO362" s="132"/>
      <c r="AP362" s="132"/>
      <c r="AQ362" s="132"/>
      <c r="AR362" s="132"/>
      <c r="AS362" s="132"/>
      <c r="AT362" s="132"/>
      <c r="AU362" s="132"/>
    </row>
    <row r="363" spans="3:64" x14ac:dyDescent="0.2">
      <c r="C363" s="10"/>
      <c r="D363" s="10"/>
      <c r="AA363" s="132"/>
      <c r="AB363" s="132"/>
      <c r="AC363" s="132"/>
      <c r="AD363" s="132"/>
      <c r="AE363" s="132"/>
      <c r="AG363" s="143"/>
      <c r="AN363" s="132"/>
      <c r="AO363" s="132"/>
      <c r="AP363" s="132"/>
      <c r="AQ363" s="132"/>
      <c r="AR363" s="132"/>
      <c r="AS363" s="132"/>
      <c r="AT363" s="132"/>
      <c r="AU363" s="132"/>
    </row>
    <row r="364" spans="3:64" x14ac:dyDescent="0.2">
      <c r="C364" s="10"/>
      <c r="D364" s="10"/>
      <c r="AA364" s="132"/>
      <c r="AB364" s="132"/>
      <c r="AC364" s="132"/>
      <c r="AD364" s="132"/>
      <c r="AE364" s="132"/>
      <c r="AG364" s="143"/>
      <c r="AN364" s="132"/>
      <c r="AO364" s="132"/>
      <c r="AP364" s="132"/>
      <c r="AQ364" s="132"/>
      <c r="AR364" s="132"/>
      <c r="AS364" s="132"/>
      <c r="AT364" s="132"/>
      <c r="AU364" s="132"/>
    </row>
    <row r="365" spans="3:64" x14ac:dyDescent="0.2">
      <c r="C365" s="10"/>
      <c r="D365" s="10"/>
      <c r="AA365" s="132"/>
      <c r="AB365" s="132"/>
      <c r="AC365" s="132"/>
      <c r="AD365" s="132"/>
      <c r="AE365" s="132"/>
      <c r="AG365" s="143"/>
      <c r="AN365" s="132"/>
      <c r="AO365" s="132"/>
      <c r="AP365" s="132"/>
      <c r="AQ365" s="132"/>
      <c r="AR365" s="132"/>
      <c r="AS365" s="132"/>
      <c r="AT365" s="132"/>
      <c r="AU365" s="132"/>
    </row>
    <row r="366" spans="3:64" x14ac:dyDescent="0.2">
      <c r="C366" s="10"/>
      <c r="D366" s="10"/>
      <c r="AA366" s="132"/>
      <c r="AB366" s="132"/>
      <c r="AC366" s="132"/>
      <c r="AD366" s="132"/>
      <c r="AE366" s="132"/>
      <c r="AG366" s="143"/>
      <c r="AN366" s="132"/>
      <c r="AO366" s="132"/>
      <c r="AP366" s="132"/>
      <c r="AQ366" s="132"/>
      <c r="AR366" s="132"/>
      <c r="AS366" s="132"/>
      <c r="AT366" s="132"/>
      <c r="AU366" s="132"/>
    </row>
    <row r="367" spans="3:64" x14ac:dyDescent="0.2">
      <c r="C367" s="10"/>
      <c r="D367" s="10"/>
      <c r="AA367" s="132"/>
      <c r="AB367" s="132"/>
      <c r="AC367" s="132"/>
      <c r="AD367" s="132"/>
      <c r="AE367" s="132"/>
      <c r="AG367" s="143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3:64" x14ac:dyDescent="0.2">
      <c r="C368" s="10"/>
      <c r="D368" s="10"/>
      <c r="AA368" s="132"/>
      <c r="AB368" s="132"/>
      <c r="AC368" s="132"/>
      <c r="AD368" s="132"/>
      <c r="AE368" s="132"/>
      <c r="AG368" s="143"/>
      <c r="AN368" s="132"/>
      <c r="AO368" s="132"/>
      <c r="AP368" s="132"/>
      <c r="AQ368" s="132"/>
      <c r="AR368" s="132"/>
      <c r="AS368" s="132"/>
      <c r="AT368" s="132"/>
      <c r="AU368" s="132"/>
    </row>
    <row r="369" spans="3:47" x14ac:dyDescent="0.2">
      <c r="C369" s="10"/>
      <c r="D369" s="10"/>
      <c r="AA369" s="132"/>
      <c r="AB369" s="132"/>
      <c r="AC369" s="132"/>
      <c r="AD369" s="132"/>
      <c r="AE369" s="132"/>
      <c r="AG369" s="143"/>
      <c r="AN369" s="132"/>
      <c r="AO369" s="132"/>
      <c r="AP369" s="132"/>
      <c r="AQ369" s="132"/>
      <c r="AR369" s="132"/>
      <c r="AS369" s="132"/>
      <c r="AT369" s="132"/>
      <c r="AU369" s="132"/>
    </row>
    <row r="370" spans="3:47" x14ac:dyDescent="0.2">
      <c r="C370" s="10"/>
      <c r="D370" s="10"/>
      <c r="AA370" s="132"/>
      <c r="AB370" s="132"/>
      <c r="AC370" s="132"/>
      <c r="AD370" s="132"/>
      <c r="AE370" s="132"/>
      <c r="AG370" s="143"/>
      <c r="AN370" s="132"/>
      <c r="AO370" s="132"/>
      <c r="AP370" s="132"/>
      <c r="AQ370" s="132"/>
      <c r="AR370" s="132"/>
      <c r="AS370" s="132"/>
      <c r="AT370" s="132"/>
      <c r="AU370" s="132"/>
    </row>
    <row r="371" spans="3:47" x14ac:dyDescent="0.2">
      <c r="C371" s="10"/>
      <c r="D371" s="10"/>
      <c r="AA371" s="132"/>
      <c r="AB371" s="132"/>
      <c r="AC371" s="132"/>
      <c r="AD371" s="132"/>
      <c r="AE371" s="132"/>
      <c r="AG371" s="143"/>
      <c r="AN371" s="132"/>
      <c r="AO371" s="132"/>
      <c r="AP371" s="132"/>
      <c r="AQ371" s="132"/>
      <c r="AR371" s="132"/>
      <c r="AS371" s="132"/>
      <c r="AT371" s="132"/>
      <c r="AU371" s="132"/>
    </row>
    <row r="372" spans="3:47" x14ac:dyDescent="0.2">
      <c r="C372" s="10"/>
      <c r="D372" s="10"/>
      <c r="AA372" s="132"/>
      <c r="AB372" s="132"/>
      <c r="AC372" s="132"/>
      <c r="AD372" s="132"/>
      <c r="AE372" s="132"/>
      <c r="AG372" s="143"/>
      <c r="AN372" s="132"/>
      <c r="AO372" s="132"/>
      <c r="AP372" s="132"/>
      <c r="AQ372" s="132"/>
      <c r="AR372" s="132"/>
      <c r="AS372" s="132"/>
      <c r="AT372" s="132"/>
      <c r="AU372" s="132"/>
    </row>
    <row r="373" spans="3:47" x14ac:dyDescent="0.2">
      <c r="C373" s="10"/>
      <c r="D373" s="10"/>
      <c r="AA373" s="132"/>
      <c r="AB373" s="132"/>
      <c r="AC373" s="132"/>
      <c r="AD373" s="132"/>
      <c r="AE373" s="132"/>
      <c r="AG373" s="143"/>
      <c r="AN373" s="132"/>
      <c r="AO373" s="132"/>
      <c r="AP373" s="132"/>
      <c r="AQ373" s="132"/>
      <c r="AR373" s="132"/>
      <c r="AS373" s="132"/>
      <c r="AT373" s="132"/>
      <c r="AU373" s="132"/>
    </row>
    <row r="374" spans="3:47" x14ac:dyDescent="0.2">
      <c r="C374" s="10"/>
      <c r="D374" s="10"/>
      <c r="AA374" s="132"/>
      <c r="AB374" s="132"/>
      <c r="AC374" s="132"/>
      <c r="AD374" s="132"/>
      <c r="AE374" s="132"/>
      <c r="AG374" s="143"/>
      <c r="AN374" s="132"/>
      <c r="AO374" s="132"/>
      <c r="AP374" s="132"/>
      <c r="AQ374" s="132"/>
      <c r="AR374" s="132"/>
      <c r="AS374" s="132"/>
      <c r="AT374" s="132"/>
      <c r="AU374" s="132"/>
    </row>
    <row r="375" spans="3:47" x14ac:dyDescent="0.2">
      <c r="C375" s="10"/>
      <c r="D375" s="10"/>
      <c r="AA375" s="132"/>
      <c r="AB375" s="132"/>
      <c r="AC375" s="132"/>
      <c r="AD375" s="132"/>
      <c r="AE375" s="132"/>
      <c r="AG375" s="143"/>
      <c r="AN375" s="132"/>
      <c r="AO375" s="132"/>
      <c r="AP375" s="132"/>
      <c r="AQ375" s="132"/>
      <c r="AR375" s="132"/>
      <c r="AS375" s="132"/>
      <c r="AT375" s="132"/>
      <c r="AU375" s="132"/>
    </row>
    <row r="376" spans="3:47" x14ac:dyDescent="0.2">
      <c r="C376" s="10"/>
      <c r="D376" s="10"/>
      <c r="AA376" s="132"/>
      <c r="AB376" s="132"/>
      <c r="AC376" s="132"/>
      <c r="AD376" s="132"/>
      <c r="AE376" s="132"/>
      <c r="AG376" s="143"/>
      <c r="AN376" s="132"/>
      <c r="AO376" s="132"/>
      <c r="AP376" s="132"/>
      <c r="AQ376" s="132"/>
      <c r="AR376" s="132"/>
      <c r="AS376" s="132"/>
      <c r="AT376" s="132"/>
      <c r="AU376" s="132"/>
    </row>
    <row r="377" spans="3:47" x14ac:dyDescent="0.2">
      <c r="C377" s="10"/>
      <c r="D377" s="10"/>
      <c r="AA377" s="132"/>
      <c r="AB377" s="132"/>
      <c r="AC377" s="132"/>
      <c r="AD377" s="132"/>
      <c r="AE377" s="132"/>
      <c r="AG377" s="143"/>
      <c r="AN377" s="132"/>
      <c r="AO377" s="132"/>
      <c r="AP377" s="132"/>
      <c r="AQ377" s="132"/>
      <c r="AR377" s="132"/>
      <c r="AS377" s="132"/>
      <c r="AT377" s="132"/>
      <c r="AU377" s="132"/>
    </row>
    <row r="378" spans="3:47" x14ac:dyDescent="0.2">
      <c r="C378" s="10"/>
      <c r="D378" s="10"/>
      <c r="AA378" s="132"/>
      <c r="AB378" s="132"/>
      <c r="AC378" s="132"/>
      <c r="AD378" s="132"/>
      <c r="AE378" s="132"/>
      <c r="AG378" s="143"/>
      <c r="AN378" s="132"/>
      <c r="AO378" s="132"/>
      <c r="AP378" s="132"/>
      <c r="AQ378" s="132"/>
      <c r="AR378" s="132"/>
      <c r="AS378" s="132"/>
      <c r="AT378" s="132"/>
      <c r="AU378" s="132"/>
    </row>
    <row r="379" spans="3:47" x14ac:dyDescent="0.2">
      <c r="C379" s="10"/>
      <c r="D379" s="10"/>
      <c r="AA379" s="132"/>
      <c r="AB379" s="132"/>
      <c r="AC379" s="132"/>
      <c r="AD379" s="132"/>
      <c r="AE379" s="132"/>
      <c r="AG379" s="143"/>
      <c r="AN379" s="132"/>
      <c r="AO379" s="132"/>
      <c r="AP379" s="132"/>
      <c r="AQ379" s="132"/>
      <c r="AR379" s="132"/>
      <c r="AS379" s="132"/>
      <c r="AT379" s="132"/>
      <c r="AU379" s="132"/>
    </row>
    <row r="380" spans="3:47" x14ac:dyDescent="0.2">
      <c r="C380" s="10"/>
      <c r="D380" s="10"/>
      <c r="AA380" s="132"/>
      <c r="AB380" s="132"/>
      <c r="AC380" s="132"/>
      <c r="AD380" s="132"/>
      <c r="AE380" s="132"/>
      <c r="AG380" s="143"/>
      <c r="AN380" s="132"/>
      <c r="AO380" s="132"/>
      <c r="AP380" s="132"/>
      <c r="AQ380" s="132"/>
      <c r="AR380" s="132"/>
      <c r="AS380" s="132"/>
      <c r="AT380" s="132"/>
      <c r="AU380" s="132"/>
    </row>
    <row r="381" spans="3:47" x14ac:dyDescent="0.2">
      <c r="C381" s="10"/>
      <c r="D381" s="10"/>
      <c r="AA381" s="132"/>
      <c r="AB381" s="132"/>
      <c r="AC381" s="132"/>
      <c r="AD381" s="132"/>
      <c r="AE381" s="132"/>
      <c r="AG381" s="143"/>
      <c r="AN381" s="132"/>
      <c r="AO381" s="132"/>
      <c r="AP381" s="132"/>
      <c r="AQ381" s="132"/>
      <c r="AR381" s="132"/>
      <c r="AS381" s="132"/>
      <c r="AT381" s="132"/>
      <c r="AU381" s="132"/>
    </row>
    <row r="382" spans="3:47" x14ac:dyDescent="0.2">
      <c r="C382" s="10"/>
      <c r="D382" s="10"/>
      <c r="AA382" s="132"/>
      <c r="AB382" s="132"/>
      <c r="AC382" s="132"/>
      <c r="AD382" s="132"/>
      <c r="AE382" s="132"/>
      <c r="AG382" s="143"/>
      <c r="AN382" s="132"/>
      <c r="AO382" s="132"/>
      <c r="AP382" s="132"/>
      <c r="AQ382" s="132"/>
      <c r="AR382" s="132"/>
      <c r="AS382" s="132"/>
      <c r="AT382" s="132"/>
      <c r="AU382" s="132"/>
    </row>
    <row r="383" spans="3:47" x14ac:dyDescent="0.2">
      <c r="C383" s="10"/>
      <c r="D383" s="10"/>
      <c r="AA383" s="132"/>
      <c r="AB383" s="132"/>
      <c r="AC383" s="132"/>
      <c r="AD383" s="132"/>
      <c r="AE383" s="132"/>
      <c r="AG383" s="143"/>
      <c r="AN383" s="132"/>
      <c r="AO383" s="132"/>
      <c r="AP383" s="132"/>
      <c r="AQ383" s="132"/>
      <c r="AR383" s="132"/>
      <c r="AS383" s="132"/>
      <c r="AT383" s="132"/>
      <c r="AU383" s="132"/>
    </row>
    <row r="384" spans="3:47" x14ac:dyDescent="0.2">
      <c r="C384" s="10"/>
      <c r="D384" s="10"/>
      <c r="AA384" s="132"/>
      <c r="AB384" s="132"/>
      <c r="AC384" s="132"/>
      <c r="AD384" s="132"/>
      <c r="AE384" s="132"/>
      <c r="AG384" s="143"/>
      <c r="AN384" s="132"/>
      <c r="AO384" s="132"/>
      <c r="AP384" s="132"/>
      <c r="AQ384" s="132"/>
      <c r="AR384" s="132"/>
      <c r="AS384" s="132"/>
      <c r="AT384" s="132"/>
      <c r="AU384" s="132"/>
    </row>
    <row r="385" spans="3:64" x14ac:dyDescent="0.2">
      <c r="C385" s="10"/>
      <c r="D385" s="10"/>
      <c r="AA385" s="132"/>
      <c r="AB385" s="132"/>
      <c r="AC385" s="132"/>
      <c r="AD385" s="132"/>
      <c r="AE385" s="132"/>
      <c r="AG385" s="143"/>
      <c r="AN385" s="132"/>
      <c r="AO385" s="132"/>
      <c r="AP385" s="132"/>
      <c r="AQ385" s="132"/>
      <c r="AR385" s="132"/>
      <c r="AS385" s="132"/>
      <c r="AT385" s="132"/>
      <c r="AU385" s="132"/>
    </row>
    <row r="386" spans="3:64" x14ac:dyDescent="0.2">
      <c r="C386" s="10"/>
      <c r="D386" s="10"/>
      <c r="AA386" s="132"/>
      <c r="AB386" s="132"/>
      <c r="AC386" s="132"/>
      <c r="AD386" s="132"/>
      <c r="AE386" s="132"/>
      <c r="AG386" s="143"/>
      <c r="AN386" s="132"/>
      <c r="AO386" s="132"/>
      <c r="AP386" s="132"/>
      <c r="AQ386" s="132"/>
      <c r="AR386" s="132"/>
      <c r="AS386" s="132"/>
      <c r="AT386" s="132"/>
      <c r="AU386" s="132"/>
    </row>
    <row r="387" spans="3:64" x14ac:dyDescent="0.2">
      <c r="C387" s="10"/>
      <c r="D387" s="10"/>
      <c r="AA387" s="132"/>
      <c r="AB387" s="132"/>
      <c r="AC387" s="132"/>
      <c r="AD387" s="132"/>
      <c r="AE387" s="132"/>
      <c r="AG387" s="143"/>
      <c r="AN387" s="132"/>
      <c r="AO387" s="132"/>
      <c r="AP387" s="132"/>
      <c r="AQ387" s="132"/>
      <c r="AR387" s="132"/>
      <c r="AS387" s="132"/>
      <c r="AT387" s="132"/>
      <c r="AU387" s="132"/>
    </row>
    <row r="388" spans="3:64" x14ac:dyDescent="0.2">
      <c r="C388" s="10"/>
      <c r="D388" s="10"/>
      <c r="AA388" s="132"/>
      <c r="AB388" s="132"/>
      <c r="AC388" s="132"/>
      <c r="AD388" s="132"/>
      <c r="AE388" s="132"/>
      <c r="AG388" s="143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</row>
    <row r="389" spans="3:64" x14ac:dyDescent="0.2">
      <c r="C389" s="10"/>
      <c r="D389" s="10"/>
      <c r="AA389" s="132"/>
      <c r="AB389" s="132"/>
      <c r="AC389" s="132"/>
      <c r="AD389" s="132"/>
      <c r="AE389" s="132"/>
      <c r="AG389" s="143"/>
      <c r="AN389" s="132"/>
      <c r="AO389" s="132"/>
      <c r="AP389" s="132"/>
      <c r="AQ389" s="132"/>
      <c r="AR389" s="132"/>
      <c r="AS389" s="132"/>
      <c r="AT389" s="132"/>
      <c r="AU389" s="132"/>
    </row>
    <row r="390" spans="3:64" x14ac:dyDescent="0.2">
      <c r="C390" s="10"/>
      <c r="D390" s="10"/>
      <c r="AA390" s="132"/>
      <c r="AB390" s="132"/>
      <c r="AC390" s="132"/>
      <c r="AD390" s="132"/>
      <c r="AE390" s="132"/>
      <c r="AG390" s="143"/>
      <c r="AN390" s="132"/>
      <c r="AO390" s="132"/>
      <c r="AP390" s="132"/>
      <c r="AQ390" s="132"/>
      <c r="AR390" s="132"/>
      <c r="AS390" s="132"/>
      <c r="AT390" s="132"/>
      <c r="AU390" s="132"/>
      <c r="AV390" s="132"/>
    </row>
    <row r="391" spans="3:64" x14ac:dyDescent="0.2">
      <c r="C391" s="10"/>
      <c r="D391" s="10"/>
      <c r="AA391" s="132"/>
      <c r="AB391" s="132"/>
      <c r="AC391" s="132"/>
      <c r="AD391" s="132"/>
      <c r="AE391" s="132"/>
      <c r="AG391" s="143"/>
      <c r="AN391" s="132"/>
      <c r="AO391" s="132"/>
      <c r="AP391" s="132"/>
      <c r="AQ391" s="132"/>
      <c r="AR391" s="132"/>
      <c r="AS391" s="132"/>
      <c r="AT391" s="132"/>
      <c r="AU391" s="132"/>
    </row>
    <row r="392" spans="3:64" x14ac:dyDescent="0.2">
      <c r="C392" s="10"/>
      <c r="D392" s="10"/>
      <c r="AA392" s="132"/>
      <c r="AB392" s="132"/>
      <c r="AC392" s="132"/>
      <c r="AD392" s="132"/>
      <c r="AE392" s="132"/>
      <c r="AG392" s="143"/>
      <c r="AN392" s="132"/>
      <c r="AO392" s="132"/>
      <c r="AP392" s="132"/>
      <c r="AQ392" s="132"/>
      <c r="AR392" s="132"/>
      <c r="AS392" s="132"/>
      <c r="AT392" s="132"/>
      <c r="AU392" s="132"/>
    </row>
    <row r="393" spans="3:64" x14ac:dyDescent="0.2">
      <c r="C393" s="10"/>
      <c r="D393" s="10"/>
      <c r="AA393" s="132"/>
      <c r="AB393" s="132"/>
      <c r="AC393" s="132"/>
      <c r="AD393" s="132"/>
      <c r="AE393" s="132"/>
      <c r="AG393" s="143"/>
      <c r="AN393" s="132"/>
      <c r="AO393" s="132"/>
      <c r="AP393" s="132"/>
      <c r="AQ393" s="132"/>
      <c r="AR393" s="132"/>
      <c r="AS393" s="132"/>
      <c r="AT393" s="132"/>
      <c r="AU393" s="132"/>
    </row>
    <row r="394" spans="3:64" x14ac:dyDescent="0.2">
      <c r="C394" s="10"/>
      <c r="D394" s="10"/>
      <c r="AA394" s="132"/>
      <c r="AB394" s="132"/>
      <c r="AC394" s="132"/>
      <c r="AD394" s="132"/>
      <c r="AE394" s="132"/>
      <c r="AG394" s="143"/>
      <c r="AN394" s="132"/>
      <c r="AO394" s="132"/>
      <c r="AP394" s="132"/>
      <c r="AQ394" s="132"/>
      <c r="AR394" s="132"/>
      <c r="AS394" s="132"/>
      <c r="AT394" s="132"/>
      <c r="AU394" s="132"/>
    </row>
    <row r="395" spans="3:64" x14ac:dyDescent="0.2">
      <c r="C395" s="10"/>
      <c r="D395" s="10"/>
      <c r="AA395" s="132"/>
      <c r="AB395" s="132"/>
      <c r="AC395" s="132"/>
      <c r="AD395" s="132"/>
      <c r="AE395" s="132"/>
      <c r="AG395" s="143"/>
      <c r="AN395" s="132"/>
      <c r="AO395" s="132"/>
      <c r="AP395" s="132"/>
      <c r="AQ395" s="132"/>
      <c r="AR395" s="132"/>
      <c r="AS395" s="132"/>
      <c r="AT395" s="132"/>
      <c r="AU395" s="132"/>
    </row>
    <row r="396" spans="3:64" x14ac:dyDescent="0.2">
      <c r="C396" s="10"/>
      <c r="D396" s="10"/>
      <c r="AA396" s="132"/>
      <c r="AB396" s="132"/>
      <c r="AC396" s="132"/>
      <c r="AD396" s="132"/>
      <c r="AE396" s="132"/>
      <c r="AG396" s="143"/>
      <c r="AN396" s="132"/>
      <c r="AO396" s="132"/>
      <c r="AP396" s="132"/>
      <c r="AQ396" s="132"/>
      <c r="AR396" s="132"/>
      <c r="AS396" s="132"/>
      <c r="AT396" s="132"/>
      <c r="AU396" s="132"/>
    </row>
    <row r="397" spans="3:64" x14ac:dyDescent="0.2">
      <c r="C397" s="10"/>
      <c r="D397" s="10"/>
      <c r="AA397" s="132"/>
      <c r="AB397" s="132"/>
      <c r="AC397" s="132"/>
      <c r="AD397" s="132"/>
      <c r="AE397" s="132"/>
      <c r="AG397" s="143"/>
      <c r="AN397" s="132"/>
      <c r="AO397" s="132"/>
      <c r="AP397" s="132"/>
      <c r="AQ397" s="132"/>
      <c r="AR397" s="132"/>
      <c r="AS397" s="132"/>
      <c r="AT397" s="132"/>
      <c r="AU397" s="132"/>
    </row>
    <row r="398" spans="3:64" x14ac:dyDescent="0.2">
      <c r="C398" s="10"/>
      <c r="D398" s="10"/>
      <c r="AA398" s="132"/>
      <c r="AB398" s="132"/>
      <c r="AC398" s="132"/>
      <c r="AD398" s="132"/>
      <c r="AE398" s="132"/>
      <c r="AG398" s="143"/>
      <c r="AN398" s="132"/>
      <c r="AO398" s="132"/>
      <c r="AP398" s="132"/>
      <c r="AQ398" s="132"/>
      <c r="AR398" s="132"/>
      <c r="AS398" s="132"/>
      <c r="AT398" s="132"/>
      <c r="AU398" s="132"/>
    </row>
    <row r="399" spans="3:64" x14ac:dyDescent="0.2">
      <c r="C399" s="10"/>
      <c r="D399" s="10"/>
      <c r="AA399" s="132"/>
      <c r="AB399" s="132"/>
      <c r="AC399" s="132"/>
      <c r="AD399" s="132"/>
      <c r="AE399" s="132"/>
      <c r="AG399" s="143"/>
      <c r="AN399" s="132"/>
      <c r="AO399" s="132"/>
      <c r="AP399" s="132"/>
      <c r="AQ399" s="132"/>
      <c r="AR399" s="132"/>
      <c r="AS399" s="132"/>
      <c r="AT399" s="132"/>
      <c r="AU399" s="132"/>
    </row>
    <row r="400" spans="3:64" x14ac:dyDescent="0.2">
      <c r="C400" s="10"/>
      <c r="D400" s="10"/>
      <c r="AA400" s="132"/>
      <c r="AB400" s="132"/>
      <c r="AC400" s="132"/>
      <c r="AD400" s="132"/>
      <c r="AE400" s="132"/>
      <c r="AG400" s="143"/>
      <c r="AN400" s="132"/>
      <c r="AO400" s="132"/>
      <c r="AP400" s="132"/>
      <c r="AQ400" s="132"/>
      <c r="AR400" s="132"/>
      <c r="AS400" s="132"/>
      <c r="AT400" s="132"/>
      <c r="AU400" s="132"/>
    </row>
    <row r="401" spans="3:64" x14ac:dyDescent="0.2">
      <c r="C401" s="10"/>
      <c r="D401" s="10"/>
      <c r="AA401" s="132"/>
      <c r="AB401" s="132"/>
      <c r="AC401" s="132"/>
      <c r="AD401" s="132"/>
      <c r="AE401" s="132"/>
      <c r="AG401" s="143"/>
      <c r="AN401" s="132"/>
      <c r="AO401" s="132"/>
      <c r="AP401" s="132"/>
      <c r="AQ401" s="132"/>
      <c r="AR401" s="132"/>
      <c r="AS401" s="132"/>
      <c r="AT401" s="132"/>
      <c r="AU401" s="132"/>
    </row>
    <row r="402" spans="3:64" x14ac:dyDescent="0.2">
      <c r="C402" s="10"/>
      <c r="D402" s="10"/>
      <c r="AA402" s="132"/>
      <c r="AB402" s="132"/>
      <c r="AC402" s="132"/>
      <c r="AD402" s="132"/>
      <c r="AE402" s="132"/>
      <c r="AG402" s="143"/>
      <c r="AN402" s="132"/>
      <c r="AO402" s="132"/>
      <c r="AP402" s="132"/>
      <c r="AQ402" s="132"/>
      <c r="AR402" s="132"/>
      <c r="AS402" s="132"/>
      <c r="AT402" s="132"/>
      <c r="AU402" s="132"/>
    </row>
    <row r="403" spans="3:64" x14ac:dyDescent="0.2">
      <c r="C403" s="10"/>
      <c r="D403" s="10"/>
      <c r="AA403" s="132"/>
      <c r="AB403" s="132"/>
      <c r="AC403" s="132"/>
      <c r="AD403" s="132"/>
      <c r="AE403" s="132"/>
      <c r="AG403" s="143"/>
      <c r="AN403" s="132"/>
      <c r="AO403" s="132"/>
      <c r="AP403" s="132"/>
      <c r="AQ403" s="132"/>
      <c r="AR403" s="132"/>
      <c r="AS403" s="132"/>
      <c r="AT403" s="132"/>
      <c r="AU403" s="132"/>
    </row>
    <row r="404" spans="3:64" x14ac:dyDescent="0.2">
      <c r="C404" s="10"/>
      <c r="D404" s="10"/>
      <c r="AA404" s="132"/>
      <c r="AB404" s="132"/>
      <c r="AC404" s="132"/>
      <c r="AD404" s="132"/>
      <c r="AE404" s="132"/>
      <c r="AG404" s="143"/>
      <c r="AN404" s="132"/>
      <c r="AO404" s="132"/>
      <c r="AP404" s="132"/>
      <c r="AQ404" s="132"/>
      <c r="AR404" s="132"/>
      <c r="AS404" s="132"/>
      <c r="AT404" s="132"/>
      <c r="AU404" s="132"/>
    </row>
    <row r="405" spans="3:64" x14ac:dyDescent="0.2">
      <c r="C405" s="10"/>
      <c r="D405" s="10"/>
      <c r="AA405" s="132"/>
      <c r="AB405" s="132"/>
      <c r="AC405" s="132"/>
      <c r="AD405" s="132"/>
      <c r="AE405" s="132"/>
      <c r="AG405" s="143"/>
      <c r="AN405" s="132"/>
      <c r="AO405" s="132"/>
      <c r="AP405" s="132"/>
      <c r="AQ405" s="132"/>
      <c r="AR405" s="132"/>
      <c r="AS405" s="132"/>
      <c r="AT405" s="132"/>
      <c r="AU405" s="132"/>
    </row>
    <row r="406" spans="3:64" x14ac:dyDescent="0.2">
      <c r="C406" s="10"/>
      <c r="D406" s="10"/>
      <c r="AA406" s="132"/>
      <c r="AB406" s="132"/>
      <c r="AC406" s="132"/>
      <c r="AD406" s="132"/>
      <c r="AE406" s="132"/>
      <c r="AG406" s="143"/>
      <c r="AN406" s="132"/>
      <c r="AO406" s="132"/>
      <c r="AP406" s="132"/>
      <c r="AQ406" s="132"/>
      <c r="AR406" s="132"/>
      <c r="AS406" s="132"/>
      <c r="AT406" s="132"/>
      <c r="AU406" s="132"/>
    </row>
    <row r="407" spans="3:64" x14ac:dyDescent="0.2">
      <c r="C407" s="10"/>
      <c r="D407" s="10"/>
      <c r="AA407" s="132"/>
      <c r="AB407" s="132"/>
      <c r="AC407" s="132"/>
      <c r="AD407" s="132"/>
      <c r="AE407" s="132"/>
      <c r="AG407" s="143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</row>
    <row r="408" spans="3:64" x14ac:dyDescent="0.2">
      <c r="C408" s="10"/>
      <c r="D408" s="10"/>
      <c r="AA408" s="132"/>
      <c r="AB408" s="132"/>
      <c r="AC408" s="132"/>
      <c r="AD408" s="132"/>
      <c r="AE408" s="132"/>
      <c r="AG408" s="143"/>
      <c r="AN408" s="132"/>
      <c r="AO408" s="132"/>
      <c r="AP408" s="132"/>
      <c r="AQ408" s="132"/>
      <c r="AR408" s="132"/>
      <c r="AS408" s="132"/>
      <c r="AT408" s="132"/>
      <c r="AU408" s="132"/>
      <c r="AV408" s="132"/>
    </row>
    <row r="409" spans="3:64" x14ac:dyDescent="0.2">
      <c r="C409" s="10"/>
      <c r="D409" s="10"/>
      <c r="AA409" s="132"/>
      <c r="AB409" s="132"/>
      <c r="AC409" s="132"/>
      <c r="AD409" s="132"/>
      <c r="AE409" s="132"/>
      <c r="AG409" s="143"/>
      <c r="AN409" s="132"/>
      <c r="AO409" s="132"/>
      <c r="AP409" s="132"/>
      <c r="AQ409" s="132"/>
      <c r="AR409" s="132"/>
      <c r="AS409" s="132"/>
      <c r="AT409" s="132"/>
      <c r="AU409" s="132"/>
      <c r="AV409" s="132"/>
      <c r="AX409" s="132"/>
    </row>
    <row r="410" spans="3:64" x14ac:dyDescent="0.2">
      <c r="C410" s="10"/>
      <c r="D410" s="10"/>
      <c r="AA410" s="132"/>
      <c r="AB410" s="132"/>
      <c r="AC410" s="132"/>
      <c r="AD410" s="132"/>
      <c r="AE410" s="132"/>
      <c r="AG410" s="143"/>
      <c r="AN410" s="132"/>
      <c r="AO410" s="132"/>
      <c r="AP410" s="132"/>
      <c r="AQ410" s="132"/>
      <c r="AR410" s="132"/>
      <c r="AS410" s="132"/>
      <c r="AT410" s="132"/>
      <c r="AU410" s="132"/>
    </row>
    <row r="411" spans="3:64" x14ac:dyDescent="0.2">
      <c r="C411" s="10"/>
      <c r="D411" s="10"/>
      <c r="AA411" s="132"/>
      <c r="AB411" s="132"/>
      <c r="AC411" s="132"/>
      <c r="AD411" s="132"/>
      <c r="AE411" s="132"/>
      <c r="AG411" s="143"/>
      <c r="AN411" s="132"/>
      <c r="AO411" s="132"/>
      <c r="AP411" s="132"/>
      <c r="AQ411" s="132"/>
      <c r="AR411" s="132"/>
      <c r="AS411" s="132"/>
      <c r="AT411" s="132"/>
      <c r="AU411" s="132"/>
    </row>
    <row r="412" spans="3:64" x14ac:dyDescent="0.2">
      <c r="C412" s="10"/>
      <c r="D412" s="10"/>
      <c r="AA412" s="132"/>
      <c r="AB412" s="132"/>
      <c r="AC412" s="132"/>
      <c r="AD412" s="132"/>
      <c r="AE412" s="132"/>
      <c r="AG412" s="143"/>
      <c r="AN412" s="132"/>
      <c r="AO412" s="132"/>
      <c r="AP412" s="132"/>
      <c r="AQ412" s="132"/>
      <c r="AR412" s="132"/>
      <c r="AS412" s="132"/>
      <c r="AT412" s="132"/>
      <c r="AU412" s="132"/>
    </row>
    <row r="413" spans="3:64" x14ac:dyDescent="0.2">
      <c r="C413" s="10"/>
      <c r="D413" s="10"/>
      <c r="AA413" s="132"/>
      <c r="AB413" s="132"/>
      <c r="AC413" s="132"/>
      <c r="AD413" s="132"/>
      <c r="AE413" s="132"/>
      <c r="AG413" s="143"/>
      <c r="AN413" s="132"/>
      <c r="AO413" s="132"/>
      <c r="AP413" s="132"/>
      <c r="AQ413" s="132"/>
      <c r="AR413" s="132"/>
      <c r="AS413" s="132"/>
      <c r="AT413" s="132"/>
      <c r="AU413" s="132"/>
      <c r="AV413" s="132"/>
    </row>
    <row r="414" spans="3:64" x14ac:dyDescent="0.2">
      <c r="C414" s="10"/>
      <c r="D414" s="10"/>
      <c r="AA414" s="132"/>
      <c r="AB414" s="132"/>
      <c r="AC414" s="132"/>
      <c r="AD414" s="132"/>
      <c r="AE414" s="132"/>
      <c r="AG414" s="143"/>
      <c r="AN414" s="132"/>
      <c r="AO414" s="132"/>
      <c r="AP414" s="132"/>
      <c r="AQ414" s="132"/>
      <c r="AR414" s="132"/>
      <c r="AS414" s="132"/>
      <c r="AT414" s="132"/>
      <c r="AU414" s="132"/>
    </row>
    <row r="415" spans="3:64" x14ac:dyDescent="0.2">
      <c r="C415" s="10"/>
      <c r="D415" s="10"/>
      <c r="AA415" s="132"/>
      <c r="AB415" s="132"/>
      <c r="AC415" s="132"/>
      <c r="AD415" s="132"/>
      <c r="AE415" s="132"/>
      <c r="AG415" s="143"/>
      <c r="AN415" s="132"/>
      <c r="AO415" s="132"/>
      <c r="AP415" s="132"/>
      <c r="AQ415" s="132"/>
      <c r="AR415" s="132"/>
      <c r="AS415" s="132"/>
      <c r="AT415" s="132"/>
      <c r="AU415" s="132"/>
    </row>
    <row r="416" spans="3:64" x14ac:dyDescent="0.2">
      <c r="C416" s="10"/>
      <c r="D416" s="10"/>
      <c r="AA416" s="132"/>
      <c r="AB416" s="132"/>
      <c r="AC416" s="132"/>
      <c r="AD416" s="132"/>
      <c r="AE416" s="132"/>
      <c r="AG416" s="143"/>
      <c r="AN416" s="132"/>
      <c r="AO416" s="132"/>
      <c r="AP416" s="132"/>
      <c r="AQ416" s="132"/>
      <c r="AR416" s="132"/>
      <c r="AS416" s="132"/>
      <c r="AT416" s="132"/>
      <c r="AU416" s="132"/>
    </row>
    <row r="417" spans="3:47" x14ac:dyDescent="0.2">
      <c r="C417" s="10"/>
      <c r="D417" s="10"/>
      <c r="AA417" s="132"/>
      <c r="AB417" s="132"/>
      <c r="AC417" s="132"/>
      <c r="AD417" s="132"/>
      <c r="AE417" s="132"/>
      <c r="AG417" s="143"/>
      <c r="AN417" s="132"/>
      <c r="AO417" s="132"/>
      <c r="AP417" s="132"/>
      <c r="AQ417" s="132"/>
      <c r="AR417" s="132"/>
      <c r="AS417" s="132"/>
      <c r="AT417" s="132"/>
      <c r="AU417" s="132"/>
    </row>
    <row r="418" spans="3:47" x14ac:dyDescent="0.2">
      <c r="C418" s="10"/>
      <c r="D418" s="10"/>
      <c r="AA418" s="132"/>
      <c r="AB418" s="132"/>
      <c r="AC418" s="132"/>
      <c r="AD418" s="132"/>
      <c r="AE418" s="132"/>
      <c r="AG418" s="143"/>
      <c r="AN418" s="132"/>
      <c r="AO418" s="132"/>
      <c r="AP418" s="132"/>
      <c r="AQ418" s="132"/>
      <c r="AR418" s="132"/>
      <c r="AS418" s="132"/>
      <c r="AT418" s="132"/>
      <c r="AU418" s="132"/>
    </row>
    <row r="419" spans="3:47" x14ac:dyDescent="0.2">
      <c r="C419" s="10"/>
      <c r="D419" s="10"/>
      <c r="AA419" s="132"/>
      <c r="AB419" s="132"/>
      <c r="AC419" s="132"/>
      <c r="AD419" s="132"/>
      <c r="AE419" s="132"/>
      <c r="AG419" s="143"/>
      <c r="AN419" s="132"/>
      <c r="AO419" s="132"/>
      <c r="AP419" s="132"/>
      <c r="AQ419" s="132"/>
      <c r="AR419" s="132"/>
      <c r="AS419" s="132"/>
      <c r="AT419" s="132"/>
      <c r="AU419" s="132"/>
    </row>
    <row r="420" spans="3:47" x14ac:dyDescent="0.2">
      <c r="C420" s="10"/>
      <c r="D420" s="10"/>
      <c r="AA420" s="132"/>
      <c r="AB420" s="132"/>
      <c r="AC420" s="132"/>
      <c r="AD420" s="132"/>
      <c r="AE420" s="132"/>
      <c r="AG420" s="143"/>
      <c r="AN420" s="132"/>
      <c r="AO420" s="132"/>
      <c r="AP420" s="132"/>
      <c r="AQ420" s="132"/>
      <c r="AR420" s="132"/>
      <c r="AS420" s="132"/>
      <c r="AT420" s="132"/>
      <c r="AU420" s="132"/>
    </row>
    <row r="421" spans="3:47" x14ac:dyDescent="0.2">
      <c r="C421" s="10"/>
      <c r="D421" s="10"/>
      <c r="AA421" s="132"/>
      <c r="AB421" s="132"/>
      <c r="AC421" s="132"/>
      <c r="AD421" s="132"/>
      <c r="AE421" s="132"/>
      <c r="AG421" s="143"/>
      <c r="AN421" s="132"/>
      <c r="AO421" s="132"/>
      <c r="AP421" s="132"/>
      <c r="AQ421" s="132"/>
      <c r="AR421" s="132"/>
      <c r="AS421" s="132"/>
      <c r="AT421" s="132"/>
      <c r="AU421" s="132"/>
    </row>
    <row r="422" spans="3:47" x14ac:dyDescent="0.2">
      <c r="C422" s="10"/>
      <c r="D422" s="10"/>
      <c r="AA422" s="132"/>
      <c r="AB422" s="132"/>
      <c r="AC422" s="132"/>
      <c r="AD422" s="132"/>
      <c r="AE422" s="132"/>
      <c r="AG422" s="143"/>
      <c r="AN422" s="132"/>
      <c r="AO422" s="132"/>
      <c r="AP422" s="132"/>
      <c r="AQ422" s="132"/>
      <c r="AR422" s="132"/>
      <c r="AS422" s="132"/>
      <c r="AT422" s="132"/>
      <c r="AU422" s="132"/>
    </row>
    <row r="423" spans="3:47" x14ac:dyDescent="0.2">
      <c r="C423" s="10"/>
      <c r="D423" s="10"/>
      <c r="AA423" s="132"/>
      <c r="AB423" s="132"/>
      <c r="AC423" s="132"/>
      <c r="AD423" s="132"/>
      <c r="AE423" s="132"/>
      <c r="AG423" s="143"/>
      <c r="AN423" s="132"/>
      <c r="AO423" s="132"/>
      <c r="AP423" s="132"/>
      <c r="AQ423" s="132"/>
      <c r="AR423" s="132"/>
      <c r="AS423" s="132"/>
      <c r="AT423" s="132"/>
      <c r="AU423" s="132"/>
    </row>
    <row r="424" spans="3:47" x14ac:dyDescent="0.2">
      <c r="C424" s="10"/>
      <c r="D424" s="10"/>
      <c r="AA424" s="132"/>
      <c r="AB424" s="132"/>
      <c r="AC424" s="132"/>
      <c r="AD424" s="132"/>
      <c r="AE424" s="132"/>
      <c r="AG424" s="143"/>
      <c r="AN424" s="132"/>
      <c r="AO424" s="132"/>
      <c r="AP424" s="132"/>
      <c r="AQ424" s="132"/>
      <c r="AR424" s="132"/>
      <c r="AS424" s="132"/>
      <c r="AT424" s="132"/>
      <c r="AU424" s="132"/>
    </row>
    <row r="425" spans="3:47" x14ac:dyDescent="0.2">
      <c r="C425" s="10"/>
      <c r="D425" s="10"/>
      <c r="AA425" s="132"/>
      <c r="AB425" s="132"/>
      <c r="AC425" s="132"/>
      <c r="AD425" s="132"/>
      <c r="AE425" s="132"/>
      <c r="AG425" s="143"/>
      <c r="AN425" s="132"/>
      <c r="AO425" s="132"/>
      <c r="AP425" s="132"/>
      <c r="AQ425" s="132"/>
      <c r="AR425" s="132"/>
      <c r="AS425" s="132"/>
      <c r="AT425" s="132"/>
      <c r="AU425" s="132"/>
    </row>
    <row r="426" spans="3:47" x14ac:dyDescent="0.2">
      <c r="C426" s="10"/>
      <c r="D426" s="10"/>
      <c r="AA426" s="132"/>
      <c r="AB426" s="132"/>
      <c r="AC426" s="132"/>
      <c r="AD426" s="132"/>
      <c r="AE426" s="132"/>
      <c r="AG426" s="143"/>
      <c r="AN426" s="132"/>
      <c r="AO426" s="132"/>
      <c r="AP426" s="132"/>
      <c r="AQ426" s="132"/>
      <c r="AR426" s="132"/>
      <c r="AS426" s="132"/>
      <c r="AT426" s="132"/>
      <c r="AU426" s="132"/>
    </row>
    <row r="427" spans="3:47" x14ac:dyDescent="0.2">
      <c r="C427" s="10"/>
      <c r="D427" s="10"/>
      <c r="AA427" s="132"/>
      <c r="AB427" s="132"/>
      <c r="AC427" s="132"/>
      <c r="AD427" s="132"/>
      <c r="AE427" s="132"/>
      <c r="AG427" s="143"/>
      <c r="AN427" s="132"/>
      <c r="AO427" s="132"/>
      <c r="AP427" s="132"/>
      <c r="AQ427" s="132"/>
      <c r="AR427" s="132"/>
      <c r="AS427" s="132"/>
      <c r="AT427" s="132"/>
      <c r="AU427" s="132"/>
    </row>
    <row r="428" spans="3:47" x14ac:dyDescent="0.2">
      <c r="C428" s="10"/>
      <c r="D428" s="10"/>
      <c r="AA428" s="132"/>
      <c r="AB428" s="132"/>
      <c r="AC428" s="132"/>
      <c r="AD428" s="132"/>
      <c r="AE428" s="132"/>
      <c r="AG428" s="143"/>
      <c r="AN428" s="132"/>
      <c r="AO428" s="132"/>
      <c r="AP428" s="132"/>
      <c r="AQ428" s="132"/>
      <c r="AR428" s="132"/>
      <c r="AS428" s="132"/>
      <c r="AT428" s="132"/>
      <c r="AU428" s="132"/>
    </row>
    <row r="429" spans="3:47" x14ac:dyDescent="0.2">
      <c r="C429" s="10"/>
      <c r="D429" s="10"/>
      <c r="AA429" s="132"/>
      <c r="AB429" s="132"/>
      <c r="AC429" s="132"/>
      <c r="AD429" s="132"/>
      <c r="AE429" s="132"/>
      <c r="AG429" s="143"/>
      <c r="AN429" s="132"/>
      <c r="AO429" s="132"/>
      <c r="AP429" s="132"/>
      <c r="AQ429" s="132"/>
      <c r="AR429" s="132"/>
      <c r="AS429" s="132"/>
      <c r="AT429" s="132"/>
      <c r="AU429" s="132"/>
    </row>
    <row r="430" spans="3:47" x14ac:dyDescent="0.2">
      <c r="C430" s="10"/>
      <c r="D430" s="10"/>
      <c r="AA430" s="132"/>
      <c r="AB430" s="132"/>
      <c r="AC430" s="132"/>
      <c r="AD430" s="132"/>
      <c r="AE430" s="132"/>
      <c r="AG430" s="143"/>
      <c r="AN430" s="132"/>
      <c r="AO430" s="132"/>
      <c r="AP430" s="132"/>
      <c r="AQ430" s="132"/>
      <c r="AR430" s="132"/>
      <c r="AS430" s="132"/>
      <c r="AT430" s="132"/>
      <c r="AU430" s="132"/>
    </row>
    <row r="431" spans="3:47" x14ac:dyDescent="0.2">
      <c r="C431" s="10"/>
      <c r="D431" s="10"/>
      <c r="AA431" s="132"/>
      <c r="AB431" s="132"/>
      <c r="AC431" s="132"/>
      <c r="AD431" s="132"/>
      <c r="AE431" s="132"/>
      <c r="AG431" s="143"/>
      <c r="AN431" s="132"/>
      <c r="AO431" s="132"/>
      <c r="AP431" s="132"/>
      <c r="AQ431" s="132"/>
      <c r="AR431" s="132"/>
      <c r="AS431" s="132"/>
      <c r="AT431" s="132"/>
      <c r="AU431" s="132"/>
    </row>
    <row r="432" spans="3:47" x14ac:dyDescent="0.2">
      <c r="C432" s="10"/>
      <c r="D432" s="10"/>
      <c r="AA432" s="132"/>
      <c r="AB432" s="132"/>
      <c r="AC432" s="132"/>
      <c r="AD432" s="132"/>
      <c r="AE432" s="132"/>
      <c r="AG432" s="143"/>
      <c r="AN432" s="132"/>
      <c r="AO432" s="132"/>
      <c r="AP432" s="132"/>
      <c r="AQ432" s="132"/>
      <c r="AR432" s="132"/>
      <c r="AS432" s="132"/>
      <c r="AT432" s="132"/>
      <c r="AU432" s="132"/>
    </row>
    <row r="433" spans="3:47" x14ac:dyDescent="0.2">
      <c r="C433" s="10"/>
      <c r="D433" s="10"/>
      <c r="AA433" s="132"/>
      <c r="AB433" s="132"/>
      <c r="AC433" s="132"/>
      <c r="AD433" s="132"/>
      <c r="AE433" s="132"/>
      <c r="AG433" s="143"/>
      <c r="AN433" s="132"/>
      <c r="AO433" s="132"/>
      <c r="AP433" s="132"/>
      <c r="AQ433" s="132"/>
      <c r="AR433" s="132"/>
      <c r="AS433" s="132"/>
      <c r="AT433" s="132"/>
      <c r="AU433" s="132"/>
    </row>
    <row r="434" spans="3:47" x14ac:dyDescent="0.2">
      <c r="C434" s="10"/>
      <c r="D434" s="10"/>
      <c r="AA434" s="132"/>
      <c r="AB434" s="132"/>
      <c r="AC434" s="132"/>
      <c r="AD434" s="132"/>
      <c r="AE434" s="132"/>
      <c r="AG434" s="143"/>
      <c r="AN434" s="132"/>
      <c r="AO434" s="132"/>
      <c r="AP434" s="132"/>
      <c r="AQ434" s="132"/>
      <c r="AR434" s="132"/>
      <c r="AS434" s="132"/>
      <c r="AT434" s="132"/>
      <c r="AU434" s="132"/>
    </row>
    <row r="435" spans="3:47" x14ac:dyDescent="0.2">
      <c r="C435" s="10"/>
      <c r="D435" s="10"/>
      <c r="AA435" s="132"/>
      <c r="AB435" s="132"/>
      <c r="AC435" s="132"/>
      <c r="AD435" s="132"/>
      <c r="AE435" s="132"/>
      <c r="AG435" s="143"/>
      <c r="AN435" s="132"/>
      <c r="AO435" s="132"/>
      <c r="AP435" s="132"/>
      <c r="AQ435" s="132"/>
      <c r="AR435" s="132"/>
      <c r="AS435" s="132"/>
      <c r="AT435" s="132"/>
      <c r="AU435" s="132"/>
    </row>
    <row r="436" spans="3:47" x14ac:dyDescent="0.2">
      <c r="C436" s="10"/>
      <c r="D436" s="10"/>
      <c r="AA436" s="132"/>
      <c r="AB436" s="132"/>
      <c r="AC436" s="132"/>
      <c r="AD436" s="132"/>
      <c r="AE436" s="132"/>
      <c r="AG436" s="143"/>
      <c r="AN436" s="132"/>
      <c r="AO436" s="132"/>
      <c r="AP436" s="132"/>
      <c r="AQ436" s="132"/>
      <c r="AR436" s="132"/>
      <c r="AS436" s="132"/>
      <c r="AT436" s="132"/>
      <c r="AU436" s="132"/>
    </row>
    <row r="437" spans="3:47" x14ac:dyDescent="0.2">
      <c r="C437" s="10"/>
      <c r="D437" s="10"/>
      <c r="AA437" s="132"/>
      <c r="AB437" s="132"/>
      <c r="AC437" s="132"/>
      <c r="AD437" s="132"/>
      <c r="AE437" s="132"/>
      <c r="AG437" s="143"/>
      <c r="AN437" s="132"/>
      <c r="AO437" s="132"/>
      <c r="AP437" s="132"/>
      <c r="AQ437" s="132"/>
      <c r="AR437" s="132"/>
      <c r="AS437" s="132"/>
      <c r="AT437" s="132"/>
      <c r="AU437" s="132"/>
    </row>
    <row r="438" spans="3:47" x14ac:dyDescent="0.2">
      <c r="C438" s="10"/>
      <c r="D438" s="10"/>
      <c r="AA438" s="132"/>
      <c r="AB438" s="132"/>
      <c r="AC438" s="132"/>
      <c r="AD438" s="132"/>
      <c r="AE438" s="132"/>
      <c r="AG438" s="143"/>
      <c r="AN438" s="132"/>
      <c r="AO438" s="132"/>
      <c r="AP438" s="132"/>
      <c r="AQ438" s="132"/>
      <c r="AR438" s="132"/>
      <c r="AS438" s="132"/>
      <c r="AT438" s="132"/>
      <c r="AU438" s="132"/>
    </row>
    <row r="439" spans="3:47" x14ac:dyDescent="0.2">
      <c r="C439" s="10"/>
      <c r="D439" s="10"/>
      <c r="AA439" s="132"/>
      <c r="AB439" s="132"/>
      <c r="AC439" s="132"/>
      <c r="AD439" s="132"/>
      <c r="AE439" s="132"/>
      <c r="AG439" s="143"/>
      <c r="AN439" s="132"/>
      <c r="AO439" s="132"/>
      <c r="AP439" s="132"/>
      <c r="AQ439" s="132"/>
      <c r="AR439" s="132"/>
      <c r="AS439" s="132"/>
      <c r="AT439" s="132"/>
      <c r="AU439" s="132"/>
    </row>
    <row r="440" spans="3:47" x14ac:dyDescent="0.2">
      <c r="C440" s="10"/>
      <c r="D440" s="10"/>
      <c r="AA440" s="132"/>
      <c r="AB440" s="132"/>
      <c r="AC440" s="132"/>
      <c r="AD440" s="132"/>
      <c r="AE440" s="132"/>
      <c r="AG440" s="143"/>
      <c r="AN440" s="132"/>
      <c r="AO440" s="132"/>
      <c r="AP440" s="132"/>
      <c r="AQ440" s="132"/>
      <c r="AR440" s="132"/>
      <c r="AS440" s="132"/>
      <c r="AT440" s="132"/>
      <c r="AU440" s="132"/>
    </row>
    <row r="441" spans="3:47" x14ac:dyDescent="0.2">
      <c r="C441" s="10"/>
      <c r="D441" s="10"/>
      <c r="AA441" s="132"/>
      <c r="AB441" s="132"/>
      <c r="AC441" s="132"/>
      <c r="AD441" s="132"/>
      <c r="AE441" s="132"/>
      <c r="AG441" s="143"/>
      <c r="AN441" s="132"/>
      <c r="AO441" s="132"/>
      <c r="AP441" s="132"/>
      <c r="AQ441" s="132"/>
      <c r="AR441" s="132"/>
      <c r="AS441" s="132"/>
      <c r="AT441" s="132"/>
      <c r="AU441" s="132"/>
    </row>
    <row r="442" spans="3:47" x14ac:dyDescent="0.2">
      <c r="C442" s="10"/>
      <c r="D442" s="10"/>
      <c r="AA442" s="132"/>
      <c r="AB442" s="132"/>
      <c r="AC442" s="132"/>
      <c r="AD442" s="132"/>
      <c r="AE442" s="132"/>
      <c r="AG442" s="143"/>
      <c r="AN442" s="132"/>
      <c r="AO442" s="132"/>
      <c r="AP442" s="132"/>
      <c r="AQ442" s="132"/>
      <c r="AR442" s="132"/>
      <c r="AS442" s="132"/>
      <c r="AT442" s="132"/>
      <c r="AU442" s="132"/>
    </row>
    <row r="443" spans="3:47" x14ac:dyDescent="0.2">
      <c r="C443" s="10"/>
      <c r="D443" s="10"/>
      <c r="AA443" s="132"/>
      <c r="AB443" s="132"/>
      <c r="AC443" s="132"/>
      <c r="AD443" s="132"/>
      <c r="AE443" s="132"/>
      <c r="AG443" s="143"/>
      <c r="AN443" s="132"/>
      <c r="AO443" s="132"/>
      <c r="AP443" s="132"/>
      <c r="AQ443" s="132"/>
      <c r="AR443" s="132"/>
      <c r="AS443" s="132"/>
      <c r="AT443" s="132"/>
      <c r="AU443" s="132"/>
    </row>
    <row r="444" spans="3:47" x14ac:dyDescent="0.2">
      <c r="C444" s="10"/>
      <c r="D444" s="10"/>
      <c r="AA444" s="132"/>
      <c r="AB444" s="132"/>
      <c r="AC444" s="132"/>
      <c r="AD444" s="132"/>
      <c r="AE444" s="132"/>
      <c r="AG444" s="143"/>
      <c r="AN444" s="132"/>
      <c r="AO444" s="132"/>
      <c r="AP444" s="132"/>
      <c r="AQ444" s="132"/>
      <c r="AR444" s="132"/>
      <c r="AS444" s="132"/>
      <c r="AT444" s="132"/>
      <c r="AU444" s="132"/>
    </row>
    <row r="445" spans="3:47" x14ac:dyDescent="0.2">
      <c r="C445" s="10"/>
      <c r="D445" s="10"/>
      <c r="AA445" s="132"/>
      <c r="AB445" s="132"/>
      <c r="AC445" s="132"/>
      <c r="AD445" s="132"/>
      <c r="AE445" s="132"/>
      <c r="AG445" s="143"/>
      <c r="AN445" s="132"/>
      <c r="AO445" s="132"/>
      <c r="AP445" s="132"/>
      <c r="AQ445" s="132"/>
      <c r="AR445" s="132"/>
      <c r="AS445" s="132"/>
      <c r="AT445" s="132"/>
      <c r="AU445" s="132"/>
    </row>
    <row r="446" spans="3:47" x14ac:dyDescent="0.2">
      <c r="C446" s="10"/>
      <c r="D446" s="10"/>
      <c r="AA446" s="132"/>
      <c r="AB446" s="132"/>
      <c r="AC446" s="132"/>
      <c r="AD446" s="132"/>
      <c r="AE446" s="132"/>
      <c r="AG446" s="143"/>
      <c r="AN446" s="132"/>
      <c r="AO446" s="132"/>
      <c r="AP446" s="132"/>
      <c r="AQ446" s="132"/>
      <c r="AR446" s="132"/>
      <c r="AS446" s="132"/>
      <c r="AT446" s="132"/>
      <c r="AU446" s="132"/>
    </row>
    <row r="447" spans="3:47" x14ac:dyDescent="0.2">
      <c r="C447" s="10"/>
      <c r="D447" s="10"/>
      <c r="AA447" s="132"/>
      <c r="AB447" s="132"/>
      <c r="AC447" s="132"/>
      <c r="AD447" s="132"/>
      <c r="AE447" s="132"/>
      <c r="AG447" s="143"/>
      <c r="AN447" s="132"/>
      <c r="AO447" s="132"/>
      <c r="AP447" s="132"/>
      <c r="AQ447" s="132"/>
      <c r="AR447" s="132"/>
      <c r="AS447" s="132"/>
      <c r="AT447" s="132"/>
      <c r="AU447" s="132"/>
    </row>
    <row r="448" spans="3:47" x14ac:dyDescent="0.2">
      <c r="C448" s="10"/>
      <c r="D448" s="10"/>
      <c r="AA448" s="132"/>
      <c r="AB448" s="132"/>
      <c r="AC448" s="132"/>
      <c r="AD448" s="132"/>
      <c r="AE448" s="132"/>
      <c r="AG448" s="143"/>
      <c r="AN448" s="132"/>
      <c r="AO448" s="132"/>
      <c r="AP448" s="132"/>
      <c r="AQ448" s="132"/>
      <c r="AR448" s="132"/>
      <c r="AS448" s="132"/>
      <c r="AT448" s="132"/>
      <c r="AU448" s="132"/>
    </row>
    <row r="449" spans="3:47" x14ac:dyDescent="0.2">
      <c r="C449" s="10"/>
      <c r="D449" s="10"/>
      <c r="AA449" s="132"/>
      <c r="AB449" s="132"/>
      <c r="AC449" s="132"/>
      <c r="AD449" s="132"/>
      <c r="AE449" s="132"/>
      <c r="AG449" s="143"/>
      <c r="AN449" s="132"/>
      <c r="AO449" s="132"/>
      <c r="AP449" s="132"/>
      <c r="AQ449" s="132"/>
      <c r="AR449" s="132"/>
      <c r="AS449" s="132"/>
      <c r="AT449" s="132"/>
      <c r="AU449" s="132"/>
    </row>
    <row r="450" spans="3:47" x14ac:dyDescent="0.2">
      <c r="C450" s="10"/>
      <c r="D450" s="10"/>
      <c r="AA450" s="132"/>
      <c r="AB450" s="132"/>
      <c r="AC450" s="132"/>
      <c r="AD450" s="132"/>
      <c r="AE450" s="132"/>
      <c r="AG450" s="143"/>
      <c r="AN450" s="132"/>
      <c r="AO450" s="132"/>
      <c r="AP450" s="132"/>
      <c r="AQ450" s="132"/>
      <c r="AR450" s="132"/>
      <c r="AS450" s="132"/>
      <c r="AT450" s="132"/>
      <c r="AU450" s="132"/>
    </row>
    <row r="451" spans="3:47" x14ac:dyDescent="0.2">
      <c r="C451" s="10"/>
      <c r="D451" s="10"/>
      <c r="AA451" s="132"/>
      <c r="AB451" s="132"/>
      <c r="AC451" s="132"/>
      <c r="AD451" s="132"/>
      <c r="AE451" s="132"/>
      <c r="AG451" s="143"/>
      <c r="AN451" s="132"/>
      <c r="AO451" s="132"/>
      <c r="AP451" s="132"/>
      <c r="AQ451" s="132"/>
      <c r="AR451" s="132"/>
      <c r="AS451" s="132"/>
      <c r="AT451" s="132"/>
      <c r="AU451" s="132"/>
    </row>
    <row r="452" spans="3:47" x14ac:dyDescent="0.2">
      <c r="C452" s="10"/>
      <c r="D452" s="10"/>
      <c r="AA452" s="132"/>
      <c r="AB452" s="132"/>
      <c r="AC452" s="132"/>
      <c r="AD452" s="132"/>
      <c r="AE452" s="132"/>
      <c r="AG452" s="143"/>
      <c r="AN452" s="132"/>
      <c r="AO452" s="132"/>
      <c r="AP452" s="132"/>
      <c r="AQ452" s="132"/>
      <c r="AR452" s="132"/>
      <c r="AS452" s="132"/>
      <c r="AT452" s="132"/>
      <c r="AU452" s="132"/>
    </row>
    <row r="453" spans="3:47" x14ac:dyDescent="0.2">
      <c r="C453" s="10"/>
      <c r="D453" s="10"/>
      <c r="AA453" s="132"/>
      <c r="AB453" s="132"/>
      <c r="AC453" s="132"/>
      <c r="AD453" s="132"/>
      <c r="AE453" s="132"/>
      <c r="AG453" s="143"/>
      <c r="AN453" s="132"/>
      <c r="AO453" s="132"/>
      <c r="AP453" s="132"/>
      <c r="AQ453" s="132"/>
      <c r="AR453" s="132"/>
      <c r="AS453" s="132"/>
      <c r="AT453" s="132"/>
      <c r="AU453" s="132"/>
    </row>
    <row r="454" spans="3:47" x14ac:dyDescent="0.2">
      <c r="C454" s="10"/>
      <c r="D454" s="10"/>
      <c r="AA454" s="132"/>
      <c r="AB454" s="132"/>
      <c r="AC454" s="132"/>
      <c r="AD454" s="132"/>
      <c r="AE454" s="132"/>
      <c r="AG454" s="143"/>
      <c r="AN454" s="132"/>
      <c r="AO454" s="132"/>
      <c r="AP454" s="132"/>
      <c r="AQ454" s="132"/>
      <c r="AR454" s="132"/>
      <c r="AS454" s="132"/>
      <c r="AT454" s="132"/>
      <c r="AU454" s="132"/>
    </row>
    <row r="455" spans="3:47" x14ac:dyDescent="0.2">
      <c r="C455" s="10"/>
      <c r="D455" s="10"/>
      <c r="AA455" s="132"/>
      <c r="AB455" s="132"/>
      <c r="AC455" s="132"/>
      <c r="AD455" s="132"/>
      <c r="AE455" s="132"/>
      <c r="AG455" s="143"/>
      <c r="AN455" s="132"/>
      <c r="AO455" s="132"/>
      <c r="AP455" s="132"/>
      <c r="AQ455" s="132"/>
      <c r="AR455" s="132"/>
      <c r="AS455" s="132"/>
      <c r="AT455" s="132"/>
      <c r="AU455" s="132"/>
    </row>
    <row r="456" spans="3:47" x14ac:dyDescent="0.2">
      <c r="C456" s="10"/>
      <c r="D456" s="10"/>
      <c r="AA456" s="132"/>
      <c r="AB456" s="132"/>
      <c r="AC456" s="132"/>
      <c r="AD456" s="132"/>
      <c r="AE456" s="132"/>
      <c r="AG456" s="143"/>
      <c r="AN456" s="132"/>
      <c r="AO456" s="132"/>
      <c r="AP456" s="132"/>
      <c r="AQ456" s="132"/>
      <c r="AR456" s="132"/>
      <c r="AS456" s="132"/>
      <c r="AT456" s="132"/>
      <c r="AU456" s="132"/>
    </row>
    <row r="457" spans="3:47" x14ac:dyDescent="0.2">
      <c r="C457" s="10"/>
      <c r="D457" s="10"/>
      <c r="AA457" s="132"/>
      <c r="AB457" s="132"/>
      <c r="AC457" s="132"/>
      <c r="AD457" s="132"/>
      <c r="AE457" s="132"/>
      <c r="AG457" s="143"/>
      <c r="AN457" s="132"/>
      <c r="AO457" s="132"/>
      <c r="AP457" s="132"/>
      <c r="AQ457" s="132"/>
      <c r="AR457" s="132"/>
      <c r="AS457" s="132"/>
      <c r="AT457" s="132"/>
      <c r="AU457" s="132"/>
    </row>
    <row r="458" spans="3:47" x14ac:dyDescent="0.2">
      <c r="C458" s="10"/>
      <c r="D458" s="10"/>
      <c r="AA458" s="132"/>
      <c r="AB458" s="132"/>
      <c r="AC458" s="132"/>
      <c r="AD458" s="132"/>
      <c r="AE458" s="132"/>
      <c r="AG458" s="143"/>
      <c r="AN458" s="132"/>
      <c r="AO458" s="132"/>
      <c r="AP458" s="132"/>
      <c r="AQ458" s="132"/>
      <c r="AR458" s="132"/>
      <c r="AS458" s="132"/>
      <c r="AT458" s="132"/>
      <c r="AU458" s="132"/>
    </row>
    <row r="459" spans="3:47" x14ac:dyDescent="0.2">
      <c r="C459" s="10"/>
      <c r="D459" s="10"/>
      <c r="AA459" s="132"/>
      <c r="AB459" s="132"/>
      <c r="AC459" s="132"/>
      <c r="AD459" s="132"/>
      <c r="AE459" s="132"/>
      <c r="AG459" s="143"/>
      <c r="AN459" s="132"/>
      <c r="AO459" s="132"/>
      <c r="AP459" s="132"/>
      <c r="AQ459" s="132"/>
      <c r="AR459" s="132"/>
      <c r="AS459" s="132"/>
      <c r="AT459" s="132"/>
      <c r="AU459" s="132"/>
    </row>
    <row r="460" spans="3:47" x14ac:dyDescent="0.2">
      <c r="C460" s="10"/>
      <c r="D460" s="10"/>
      <c r="AA460" s="132"/>
      <c r="AB460" s="132"/>
      <c r="AC460" s="132"/>
      <c r="AD460" s="132"/>
      <c r="AE460" s="132"/>
      <c r="AG460" s="143"/>
      <c r="AN460" s="132"/>
      <c r="AO460" s="132"/>
      <c r="AP460" s="132"/>
      <c r="AQ460" s="132"/>
      <c r="AR460" s="132"/>
      <c r="AS460" s="132"/>
      <c r="AT460" s="132"/>
      <c r="AU460" s="132"/>
    </row>
    <row r="461" spans="3:47" x14ac:dyDescent="0.2">
      <c r="C461" s="10"/>
      <c r="D461" s="10"/>
      <c r="AA461" s="132"/>
      <c r="AB461" s="132"/>
      <c r="AC461" s="132"/>
      <c r="AD461" s="132"/>
      <c r="AE461" s="132"/>
      <c r="AG461" s="143"/>
      <c r="AN461" s="132"/>
      <c r="AO461" s="132"/>
      <c r="AP461" s="132"/>
      <c r="AQ461" s="132"/>
      <c r="AR461" s="132"/>
      <c r="AS461" s="132"/>
      <c r="AT461" s="132"/>
      <c r="AU461" s="132"/>
    </row>
    <row r="462" spans="3:47" x14ac:dyDescent="0.2">
      <c r="C462" s="10"/>
      <c r="D462" s="10"/>
      <c r="AA462" s="132"/>
      <c r="AB462" s="132"/>
      <c r="AC462" s="132"/>
      <c r="AD462" s="132"/>
      <c r="AE462" s="132"/>
      <c r="AG462" s="143"/>
      <c r="AN462" s="132"/>
      <c r="AO462" s="132"/>
      <c r="AP462" s="132"/>
      <c r="AQ462" s="132"/>
      <c r="AR462" s="132"/>
      <c r="AS462" s="132"/>
      <c r="AT462" s="132"/>
      <c r="AU462" s="132"/>
    </row>
    <row r="463" spans="3:47" x14ac:dyDescent="0.2">
      <c r="C463" s="10"/>
      <c r="D463" s="10"/>
      <c r="AA463" s="132"/>
      <c r="AB463" s="132"/>
      <c r="AC463" s="132"/>
      <c r="AD463" s="132"/>
      <c r="AE463" s="132"/>
      <c r="AG463" s="143"/>
      <c r="AN463" s="132"/>
      <c r="AO463" s="132"/>
      <c r="AP463" s="132"/>
      <c r="AQ463" s="132"/>
      <c r="AR463" s="132"/>
      <c r="AS463" s="132"/>
      <c r="AT463" s="132"/>
      <c r="AU463" s="132"/>
    </row>
    <row r="464" spans="3:47" x14ac:dyDescent="0.2">
      <c r="C464" s="10"/>
      <c r="D464" s="10"/>
      <c r="AA464" s="132"/>
      <c r="AB464" s="132"/>
      <c r="AC464" s="132"/>
      <c r="AD464" s="132"/>
      <c r="AE464" s="132"/>
      <c r="AG464" s="143"/>
      <c r="AN464" s="132"/>
      <c r="AO464" s="132"/>
      <c r="AP464" s="132"/>
      <c r="AQ464" s="132"/>
      <c r="AR464" s="132"/>
      <c r="AS464" s="132"/>
      <c r="AT464" s="132"/>
      <c r="AU464" s="132"/>
    </row>
    <row r="465" spans="3:50" x14ac:dyDescent="0.2">
      <c r="C465" s="10"/>
      <c r="D465" s="10"/>
      <c r="AA465" s="132"/>
      <c r="AB465" s="132"/>
      <c r="AC465" s="132"/>
      <c r="AD465" s="132"/>
      <c r="AE465" s="132"/>
      <c r="AG465" s="143"/>
      <c r="AN465" s="132"/>
      <c r="AO465" s="132"/>
      <c r="AP465" s="132"/>
      <c r="AQ465" s="132"/>
      <c r="AR465" s="132"/>
      <c r="AS465" s="132"/>
      <c r="AT465" s="132"/>
      <c r="AU465" s="132"/>
    </row>
    <row r="466" spans="3:50" x14ac:dyDescent="0.2">
      <c r="C466" s="10"/>
      <c r="D466" s="10"/>
      <c r="AA466" s="132"/>
      <c r="AB466" s="132"/>
      <c r="AC466" s="132"/>
      <c r="AD466" s="132"/>
      <c r="AE466" s="132"/>
      <c r="AG466" s="143"/>
      <c r="AN466" s="132"/>
      <c r="AO466" s="132"/>
      <c r="AP466" s="132"/>
      <c r="AQ466" s="132"/>
      <c r="AR466" s="132"/>
      <c r="AS466" s="132"/>
      <c r="AT466" s="132"/>
      <c r="AU466" s="132"/>
    </row>
    <row r="467" spans="3:50" x14ac:dyDescent="0.2">
      <c r="C467" s="10"/>
      <c r="D467" s="10"/>
      <c r="AA467" s="132"/>
      <c r="AB467" s="132"/>
      <c r="AC467" s="132"/>
      <c r="AD467" s="132"/>
      <c r="AE467" s="132"/>
      <c r="AG467" s="143"/>
      <c r="AN467" s="132"/>
      <c r="AO467" s="132"/>
      <c r="AP467" s="132"/>
      <c r="AQ467" s="132"/>
      <c r="AR467" s="132"/>
      <c r="AS467" s="132"/>
      <c r="AT467" s="132"/>
      <c r="AU467" s="132"/>
    </row>
    <row r="468" spans="3:50" x14ac:dyDescent="0.2">
      <c r="C468" s="10"/>
      <c r="D468" s="10"/>
      <c r="AA468" s="132"/>
      <c r="AB468" s="132"/>
      <c r="AC468" s="132"/>
      <c r="AD468" s="132"/>
      <c r="AE468" s="132"/>
      <c r="AG468" s="143"/>
      <c r="AN468" s="132"/>
      <c r="AO468" s="132"/>
      <c r="AP468" s="132"/>
      <c r="AQ468" s="132"/>
      <c r="AR468" s="132"/>
      <c r="AS468" s="132"/>
      <c r="AT468" s="132"/>
      <c r="AU468" s="132"/>
    </row>
    <row r="469" spans="3:50" x14ac:dyDescent="0.2">
      <c r="C469" s="10"/>
      <c r="D469" s="10"/>
      <c r="AA469" s="132"/>
      <c r="AB469" s="132"/>
      <c r="AC469" s="132"/>
      <c r="AD469" s="132"/>
      <c r="AE469" s="132"/>
      <c r="AG469" s="143"/>
      <c r="AN469" s="132"/>
      <c r="AO469" s="132"/>
      <c r="AP469" s="132"/>
      <c r="AQ469" s="132"/>
      <c r="AR469" s="132"/>
      <c r="AS469" s="132"/>
      <c r="AT469" s="132"/>
      <c r="AU469" s="132"/>
    </row>
    <row r="470" spans="3:50" x14ac:dyDescent="0.2">
      <c r="C470" s="10"/>
      <c r="D470" s="10"/>
      <c r="AA470" s="132"/>
      <c r="AB470" s="132"/>
      <c r="AC470" s="132"/>
      <c r="AD470" s="132"/>
      <c r="AE470" s="132"/>
      <c r="AG470" s="143"/>
      <c r="AN470" s="132"/>
      <c r="AO470" s="132"/>
      <c r="AP470" s="132"/>
      <c r="AQ470" s="132"/>
      <c r="AR470" s="132"/>
      <c r="AS470" s="132"/>
      <c r="AT470" s="132"/>
      <c r="AU470" s="132"/>
    </row>
    <row r="471" spans="3:50" x14ac:dyDescent="0.2">
      <c r="C471" s="10"/>
      <c r="D471" s="10"/>
      <c r="AA471" s="132"/>
      <c r="AB471" s="132"/>
      <c r="AC471" s="132"/>
      <c r="AD471" s="132"/>
      <c r="AE471" s="132"/>
      <c r="AG471" s="143"/>
      <c r="AN471" s="132"/>
      <c r="AO471" s="132"/>
      <c r="AP471" s="132"/>
      <c r="AQ471" s="132"/>
      <c r="AR471" s="132"/>
      <c r="AS471" s="132"/>
      <c r="AT471" s="132"/>
      <c r="AU471" s="132"/>
      <c r="AV471" s="132"/>
      <c r="AX471" s="132"/>
    </row>
    <row r="472" spans="3:50" x14ac:dyDescent="0.2">
      <c r="C472" s="10"/>
      <c r="D472" s="10"/>
      <c r="AA472" s="132"/>
      <c r="AB472" s="132"/>
      <c r="AC472" s="132"/>
      <c r="AD472" s="132"/>
      <c r="AE472" s="132"/>
      <c r="AG472" s="143"/>
      <c r="AN472" s="132"/>
      <c r="AO472" s="132"/>
      <c r="AP472" s="132"/>
      <c r="AQ472" s="132"/>
      <c r="AR472" s="132"/>
      <c r="AS472" s="132"/>
      <c r="AT472" s="132"/>
      <c r="AU472" s="132"/>
    </row>
    <row r="473" spans="3:50" x14ac:dyDescent="0.2">
      <c r="C473" s="10"/>
      <c r="D473" s="10"/>
      <c r="AA473" s="132"/>
      <c r="AB473" s="132"/>
      <c r="AC473" s="132"/>
      <c r="AD473" s="132"/>
      <c r="AE473" s="132"/>
      <c r="AG473" s="143"/>
      <c r="AN473" s="132"/>
      <c r="AO473" s="132"/>
      <c r="AP473" s="132"/>
      <c r="AQ473" s="132"/>
      <c r="AR473" s="132"/>
      <c r="AS473" s="132"/>
      <c r="AT473" s="132"/>
      <c r="AU473" s="132"/>
    </row>
    <row r="474" spans="3:50" x14ac:dyDescent="0.2">
      <c r="C474" s="10"/>
      <c r="D474" s="10"/>
      <c r="AA474" s="132"/>
      <c r="AB474" s="132"/>
      <c r="AC474" s="132"/>
      <c r="AD474" s="132"/>
      <c r="AE474" s="132"/>
      <c r="AG474" s="143"/>
      <c r="AN474" s="132"/>
      <c r="AO474" s="132"/>
      <c r="AP474" s="132"/>
      <c r="AQ474" s="132"/>
      <c r="AR474" s="132"/>
      <c r="AS474" s="132"/>
      <c r="AT474" s="132"/>
      <c r="AU474" s="132"/>
    </row>
    <row r="475" spans="3:50" x14ac:dyDescent="0.2">
      <c r="C475" s="10"/>
      <c r="D475" s="10"/>
      <c r="AA475" s="132"/>
      <c r="AB475" s="132"/>
      <c r="AC475" s="132"/>
      <c r="AD475" s="132"/>
      <c r="AE475" s="132"/>
      <c r="AG475" s="143"/>
      <c r="AN475" s="132"/>
      <c r="AO475" s="132"/>
      <c r="AP475" s="132"/>
      <c r="AQ475" s="132"/>
      <c r="AR475" s="132"/>
      <c r="AS475" s="132"/>
      <c r="AT475" s="132"/>
      <c r="AU475" s="132"/>
    </row>
    <row r="476" spans="3:50" x14ac:dyDescent="0.2">
      <c r="C476" s="10"/>
      <c r="D476" s="10"/>
      <c r="AA476" s="132"/>
      <c r="AB476" s="132"/>
      <c r="AC476" s="132"/>
      <c r="AD476" s="132"/>
      <c r="AE476" s="132"/>
      <c r="AG476" s="143"/>
      <c r="AN476" s="132"/>
      <c r="AO476" s="132"/>
      <c r="AP476" s="132"/>
      <c r="AQ476" s="132"/>
      <c r="AR476" s="132"/>
      <c r="AS476" s="132"/>
      <c r="AT476" s="132"/>
      <c r="AU476" s="132"/>
    </row>
    <row r="477" spans="3:50" x14ac:dyDescent="0.2">
      <c r="C477" s="10"/>
      <c r="D477" s="10"/>
      <c r="AA477" s="132"/>
      <c r="AB477" s="132"/>
      <c r="AC477" s="132"/>
      <c r="AD477" s="132"/>
      <c r="AE477" s="132"/>
      <c r="AG477" s="143"/>
      <c r="AN477" s="132"/>
      <c r="AO477" s="132"/>
      <c r="AP477" s="132"/>
      <c r="AQ477" s="132"/>
      <c r="AR477" s="132"/>
      <c r="AS477" s="132"/>
      <c r="AT477" s="132"/>
      <c r="AU477" s="132"/>
    </row>
    <row r="478" spans="3:50" x14ac:dyDescent="0.2">
      <c r="C478" s="10"/>
      <c r="D478" s="10"/>
      <c r="AA478" s="132"/>
      <c r="AB478" s="132"/>
      <c r="AC478" s="132"/>
      <c r="AD478" s="132"/>
      <c r="AE478" s="132"/>
      <c r="AG478" s="143"/>
      <c r="AN478" s="132"/>
      <c r="AO478" s="132"/>
      <c r="AP478" s="132"/>
      <c r="AQ478" s="132"/>
      <c r="AR478" s="132"/>
      <c r="AS478" s="132"/>
      <c r="AT478" s="132"/>
      <c r="AU478" s="132"/>
    </row>
    <row r="479" spans="3:50" x14ac:dyDescent="0.2">
      <c r="C479" s="10"/>
      <c r="D479" s="10"/>
      <c r="AA479" s="132"/>
      <c r="AB479" s="132"/>
      <c r="AC479" s="132"/>
      <c r="AD479" s="132"/>
      <c r="AE479" s="132"/>
      <c r="AG479" s="143"/>
      <c r="AN479" s="132"/>
      <c r="AO479" s="132"/>
      <c r="AP479" s="132"/>
      <c r="AQ479" s="132"/>
      <c r="AR479" s="132"/>
      <c r="AS479" s="132"/>
      <c r="AT479" s="132"/>
      <c r="AU479" s="132"/>
    </row>
    <row r="480" spans="3:50" x14ac:dyDescent="0.2">
      <c r="C480" s="10"/>
      <c r="D480" s="10"/>
      <c r="AA480" s="132"/>
      <c r="AB480" s="132"/>
      <c r="AC480" s="132"/>
      <c r="AD480" s="132"/>
      <c r="AE480" s="132"/>
      <c r="AG480" s="143"/>
      <c r="AN480" s="132"/>
      <c r="AO480" s="132"/>
      <c r="AP480" s="132"/>
      <c r="AQ480" s="132"/>
      <c r="AR480" s="132"/>
      <c r="AS480" s="132"/>
      <c r="AT480" s="132"/>
      <c r="AU480" s="132"/>
    </row>
    <row r="481" spans="3:64" x14ac:dyDescent="0.2">
      <c r="C481" s="10"/>
      <c r="D481" s="10"/>
      <c r="AA481" s="132"/>
      <c r="AB481" s="132"/>
      <c r="AC481" s="132"/>
      <c r="AD481" s="132"/>
      <c r="AE481" s="132"/>
      <c r="AG481" s="143"/>
      <c r="AN481" s="132"/>
      <c r="AO481" s="132"/>
      <c r="AP481" s="132"/>
      <c r="AQ481" s="132"/>
      <c r="AR481" s="132"/>
      <c r="AS481" s="132"/>
      <c r="AT481" s="132"/>
      <c r="AU481" s="132"/>
    </row>
    <row r="482" spans="3:64" x14ac:dyDescent="0.2">
      <c r="C482" s="10"/>
      <c r="D482" s="10"/>
      <c r="AA482" s="132"/>
      <c r="AB482" s="132"/>
      <c r="AC482" s="132"/>
      <c r="AD482" s="132"/>
      <c r="AE482" s="132"/>
      <c r="AG482" s="143"/>
      <c r="AN482" s="132"/>
      <c r="AO482" s="132"/>
      <c r="AP482" s="132"/>
      <c r="AQ482" s="132"/>
      <c r="AR482" s="132"/>
      <c r="AS482" s="132"/>
      <c r="AT482" s="132"/>
      <c r="AU482" s="132"/>
    </row>
    <row r="483" spans="3:64" x14ac:dyDescent="0.2">
      <c r="C483" s="10"/>
      <c r="D483" s="10"/>
      <c r="AA483" s="132"/>
      <c r="AB483" s="132"/>
      <c r="AC483" s="132"/>
      <c r="AD483" s="132"/>
      <c r="AE483" s="132"/>
      <c r="AG483" s="143"/>
      <c r="AN483" s="132"/>
      <c r="AO483" s="132"/>
      <c r="AP483" s="132"/>
      <c r="AQ483" s="132"/>
      <c r="AR483" s="132"/>
      <c r="AS483" s="132"/>
      <c r="AT483" s="132"/>
      <c r="AU483" s="132"/>
    </row>
    <row r="484" spans="3:64" x14ac:dyDescent="0.2">
      <c r="C484" s="10"/>
      <c r="D484" s="10"/>
      <c r="AA484" s="132"/>
      <c r="AB484" s="132"/>
      <c r="AC484" s="132"/>
      <c r="AD484" s="132"/>
      <c r="AE484" s="132"/>
      <c r="AG484" s="143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</row>
    <row r="485" spans="3:64" x14ac:dyDescent="0.2">
      <c r="C485" s="10"/>
      <c r="D485" s="10"/>
      <c r="AA485" s="132"/>
      <c r="AB485" s="132"/>
      <c r="AC485" s="132"/>
      <c r="AD485" s="132"/>
      <c r="AE485" s="132"/>
      <c r="AG485" s="143"/>
      <c r="AN485" s="132"/>
      <c r="AO485" s="132"/>
      <c r="AP485" s="132"/>
      <c r="AQ485" s="132"/>
      <c r="AR485" s="132"/>
      <c r="AS485" s="132"/>
      <c r="AT485" s="132"/>
      <c r="AU485" s="132"/>
    </row>
    <row r="486" spans="3:64" x14ac:dyDescent="0.2">
      <c r="C486" s="10"/>
      <c r="D486" s="10"/>
      <c r="AA486" s="132"/>
      <c r="AB486" s="132"/>
      <c r="AC486" s="132"/>
      <c r="AD486" s="132"/>
      <c r="AE486" s="132"/>
      <c r="AG486" s="143"/>
      <c r="AN486" s="132"/>
      <c r="AO486" s="132"/>
      <c r="AP486" s="132"/>
      <c r="AQ486" s="132"/>
      <c r="AR486" s="132"/>
      <c r="AS486" s="132"/>
      <c r="AT486" s="132"/>
      <c r="AU486" s="132"/>
    </row>
    <row r="487" spans="3:64" x14ac:dyDescent="0.2">
      <c r="C487" s="10"/>
      <c r="D487" s="10"/>
      <c r="AA487" s="132"/>
      <c r="AB487" s="132"/>
      <c r="AC487" s="132"/>
      <c r="AD487" s="132"/>
      <c r="AE487" s="132"/>
      <c r="AG487" s="143"/>
      <c r="AN487" s="132"/>
      <c r="AO487" s="132"/>
      <c r="AP487" s="132"/>
      <c r="AQ487" s="132"/>
      <c r="AR487" s="132"/>
      <c r="AS487" s="132"/>
      <c r="AT487" s="132"/>
      <c r="AU487" s="132"/>
    </row>
    <row r="488" spans="3:64" x14ac:dyDescent="0.2">
      <c r="C488" s="10"/>
      <c r="D488" s="10"/>
      <c r="AA488" s="132"/>
      <c r="AB488" s="132"/>
      <c r="AC488" s="132"/>
      <c r="AD488" s="132"/>
      <c r="AE488" s="132"/>
      <c r="AG488" s="143"/>
      <c r="AN488" s="132"/>
      <c r="AO488" s="132"/>
      <c r="AP488" s="132"/>
      <c r="AQ488" s="132"/>
      <c r="AR488" s="132"/>
      <c r="AS488" s="132"/>
      <c r="AT488" s="132"/>
      <c r="AU488" s="132"/>
    </row>
    <row r="489" spans="3:64" x14ac:dyDescent="0.2">
      <c r="C489" s="10"/>
      <c r="D489" s="10"/>
      <c r="AA489" s="132"/>
      <c r="AB489" s="132"/>
      <c r="AC489" s="132"/>
      <c r="AD489" s="132"/>
      <c r="AE489" s="132"/>
      <c r="AG489" s="143"/>
      <c r="AN489" s="132"/>
      <c r="AO489" s="132"/>
      <c r="AP489" s="132"/>
      <c r="AQ489" s="132"/>
      <c r="AR489" s="132"/>
      <c r="AS489" s="132"/>
      <c r="AT489" s="132"/>
      <c r="AU489" s="132"/>
    </row>
    <row r="490" spans="3:64" x14ac:dyDescent="0.2">
      <c r="C490" s="10"/>
      <c r="D490" s="10"/>
      <c r="AA490" s="132"/>
      <c r="AB490" s="132"/>
      <c r="AC490" s="132"/>
      <c r="AD490" s="132"/>
      <c r="AE490" s="132"/>
      <c r="AG490" s="143"/>
      <c r="AN490" s="132"/>
      <c r="AO490" s="132"/>
      <c r="AP490" s="132"/>
      <c r="AQ490" s="132"/>
      <c r="AR490" s="132"/>
      <c r="AS490" s="132"/>
      <c r="AT490" s="132"/>
      <c r="AU490" s="132"/>
    </row>
    <row r="491" spans="3:64" x14ac:dyDescent="0.2">
      <c r="C491" s="10"/>
      <c r="D491" s="10"/>
      <c r="AA491" s="132"/>
      <c r="AB491" s="132"/>
      <c r="AC491" s="132"/>
      <c r="AD491" s="132"/>
      <c r="AE491" s="132"/>
      <c r="AG491" s="143"/>
      <c r="AN491" s="132"/>
      <c r="AO491" s="132"/>
      <c r="AP491" s="132"/>
      <c r="AQ491" s="132"/>
      <c r="AR491" s="132"/>
      <c r="AS491" s="132"/>
      <c r="AT491" s="132"/>
      <c r="AU491" s="132"/>
    </row>
    <row r="492" spans="3:64" x14ac:dyDescent="0.2">
      <c r="C492" s="10"/>
      <c r="D492" s="10"/>
      <c r="AA492" s="132"/>
      <c r="AB492" s="132"/>
      <c r="AC492" s="132"/>
      <c r="AD492" s="132"/>
      <c r="AE492" s="132"/>
      <c r="AG492" s="143"/>
      <c r="AN492" s="132"/>
      <c r="AO492" s="132"/>
      <c r="AP492" s="132"/>
      <c r="AQ492" s="132"/>
      <c r="AR492" s="132"/>
      <c r="AS492" s="132"/>
      <c r="AT492" s="132"/>
      <c r="AU492" s="132"/>
    </row>
    <row r="493" spans="3:64" x14ac:dyDescent="0.2">
      <c r="C493" s="10"/>
      <c r="D493" s="10"/>
      <c r="AA493" s="132"/>
      <c r="AB493" s="132"/>
      <c r="AC493" s="132"/>
      <c r="AD493" s="132"/>
      <c r="AE493" s="132"/>
      <c r="AG493" s="143"/>
      <c r="AN493" s="132"/>
      <c r="AO493" s="132"/>
      <c r="AP493" s="132"/>
      <c r="AQ493" s="132"/>
      <c r="AR493" s="132"/>
      <c r="AS493" s="132"/>
      <c r="AT493" s="132"/>
      <c r="AU493" s="132"/>
    </row>
    <row r="494" spans="3:64" x14ac:dyDescent="0.2">
      <c r="C494" s="10"/>
      <c r="D494" s="10"/>
      <c r="AA494" s="132"/>
      <c r="AB494" s="132"/>
      <c r="AC494" s="132"/>
      <c r="AD494" s="132"/>
      <c r="AE494" s="132"/>
      <c r="AG494" s="143"/>
      <c r="AN494" s="132"/>
      <c r="AO494" s="132"/>
      <c r="AP494" s="132"/>
      <c r="AQ494" s="132"/>
      <c r="AR494" s="132"/>
      <c r="AS494" s="132"/>
      <c r="AT494" s="132"/>
      <c r="AU494" s="132"/>
    </row>
    <row r="495" spans="3:64" x14ac:dyDescent="0.2">
      <c r="C495" s="10"/>
      <c r="D495" s="10"/>
      <c r="AA495" s="132"/>
      <c r="AB495" s="132"/>
      <c r="AC495" s="132"/>
      <c r="AD495" s="132"/>
      <c r="AE495" s="132"/>
      <c r="AG495" s="143"/>
      <c r="AN495" s="132"/>
      <c r="AO495" s="132"/>
      <c r="AP495" s="132"/>
      <c r="AQ495" s="132"/>
      <c r="AR495" s="132"/>
      <c r="AS495" s="132"/>
      <c r="AT495" s="132"/>
      <c r="AU495" s="132"/>
    </row>
    <row r="496" spans="3:64" x14ac:dyDescent="0.2">
      <c r="C496" s="10"/>
      <c r="D496" s="10"/>
      <c r="AA496" s="132"/>
      <c r="AB496" s="132"/>
      <c r="AC496" s="132"/>
      <c r="AD496" s="132"/>
      <c r="AE496" s="132"/>
      <c r="AG496" s="143"/>
      <c r="AN496" s="132"/>
      <c r="AO496" s="132"/>
      <c r="AP496" s="132"/>
      <c r="AQ496" s="132"/>
      <c r="AR496" s="132"/>
      <c r="AS496" s="132"/>
      <c r="AT496" s="132"/>
      <c r="AU496" s="132"/>
    </row>
    <row r="497" spans="3:47" x14ac:dyDescent="0.2">
      <c r="C497" s="10"/>
      <c r="D497" s="10"/>
      <c r="AA497" s="132"/>
      <c r="AB497" s="132"/>
      <c r="AC497" s="132"/>
      <c r="AD497" s="132"/>
      <c r="AE497" s="132"/>
      <c r="AG497" s="143"/>
      <c r="AN497" s="132"/>
      <c r="AO497" s="132"/>
      <c r="AP497" s="132"/>
      <c r="AQ497" s="132"/>
      <c r="AR497" s="132"/>
      <c r="AS497" s="132"/>
      <c r="AT497" s="132"/>
      <c r="AU497" s="132"/>
    </row>
    <row r="498" spans="3:47" x14ac:dyDescent="0.2">
      <c r="C498" s="10"/>
      <c r="D498" s="10"/>
      <c r="AA498" s="132"/>
      <c r="AB498" s="132"/>
      <c r="AC498" s="132"/>
      <c r="AD498" s="132"/>
      <c r="AE498" s="132"/>
      <c r="AG498" s="143"/>
      <c r="AN498" s="132"/>
      <c r="AO498" s="132"/>
      <c r="AP498" s="132"/>
      <c r="AQ498" s="132"/>
      <c r="AR498" s="132"/>
      <c r="AS498" s="132"/>
      <c r="AT498" s="132"/>
      <c r="AU498" s="132"/>
    </row>
    <row r="499" spans="3:47" x14ac:dyDescent="0.2">
      <c r="C499" s="10"/>
      <c r="D499" s="10"/>
      <c r="AA499" s="132"/>
      <c r="AB499" s="132"/>
      <c r="AC499" s="132"/>
      <c r="AD499" s="132"/>
      <c r="AE499" s="132"/>
      <c r="AG499" s="143"/>
      <c r="AN499" s="132"/>
      <c r="AO499" s="132"/>
      <c r="AP499" s="132"/>
      <c r="AQ499" s="132"/>
      <c r="AR499" s="132"/>
      <c r="AS499" s="132"/>
      <c r="AT499" s="132"/>
      <c r="AU499" s="132"/>
    </row>
    <row r="500" spans="3:47" x14ac:dyDescent="0.2">
      <c r="C500" s="10"/>
      <c r="D500" s="10"/>
      <c r="AA500" s="132"/>
      <c r="AB500" s="132"/>
      <c r="AC500" s="132"/>
      <c r="AD500" s="132"/>
      <c r="AE500" s="132"/>
      <c r="AG500" s="143"/>
      <c r="AN500" s="132"/>
      <c r="AO500" s="132"/>
      <c r="AP500" s="132"/>
      <c r="AQ500" s="132"/>
      <c r="AR500" s="132"/>
      <c r="AS500" s="132"/>
      <c r="AT500" s="132"/>
      <c r="AU500" s="132"/>
    </row>
    <row r="501" spans="3:47" x14ac:dyDescent="0.2">
      <c r="C501" s="10"/>
      <c r="D501" s="10"/>
      <c r="AA501" s="132"/>
      <c r="AB501" s="132"/>
      <c r="AC501" s="132"/>
      <c r="AD501" s="132"/>
      <c r="AE501" s="132"/>
      <c r="AG501" s="143"/>
      <c r="AN501" s="132"/>
      <c r="AO501" s="132"/>
      <c r="AP501" s="132"/>
      <c r="AQ501" s="132"/>
      <c r="AR501" s="132"/>
      <c r="AS501" s="132"/>
      <c r="AT501" s="132"/>
      <c r="AU501" s="132"/>
    </row>
    <row r="502" spans="3:47" x14ac:dyDescent="0.2">
      <c r="C502" s="10"/>
      <c r="D502" s="10"/>
      <c r="AA502" s="132"/>
      <c r="AB502" s="132"/>
      <c r="AC502" s="132"/>
      <c r="AD502" s="132"/>
      <c r="AE502" s="132"/>
      <c r="AG502" s="143"/>
      <c r="AN502" s="132"/>
      <c r="AO502" s="132"/>
      <c r="AP502" s="132"/>
      <c r="AQ502" s="132"/>
      <c r="AR502" s="132"/>
      <c r="AS502" s="132"/>
      <c r="AT502" s="132"/>
      <c r="AU502" s="132"/>
    </row>
    <row r="503" spans="3:47" x14ac:dyDescent="0.2">
      <c r="C503" s="10"/>
      <c r="D503" s="10"/>
      <c r="AA503" s="132"/>
      <c r="AB503" s="132"/>
      <c r="AC503" s="132"/>
      <c r="AD503" s="132"/>
      <c r="AE503" s="132"/>
      <c r="AG503" s="143"/>
      <c r="AN503" s="132"/>
      <c r="AO503" s="132"/>
      <c r="AP503" s="132"/>
      <c r="AQ503" s="132"/>
      <c r="AR503" s="132"/>
      <c r="AS503" s="132"/>
      <c r="AT503" s="132"/>
      <c r="AU503" s="132"/>
    </row>
    <row r="504" spans="3:47" x14ac:dyDescent="0.2">
      <c r="C504" s="10"/>
      <c r="D504" s="10"/>
      <c r="AA504" s="132"/>
      <c r="AB504" s="132"/>
      <c r="AC504" s="132"/>
      <c r="AD504" s="132"/>
      <c r="AE504" s="132"/>
      <c r="AG504" s="143"/>
      <c r="AN504" s="132"/>
      <c r="AO504" s="132"/>
      <c r="AP504" s="132"/>
      <c r="AQ504" s="132"/>
      <c r="AR504" s="132"/>
      <c r="AS504" s="132"/>
      <c r="AT504" s="132"/>
      <c r="AU504" s="132"/>
    </row>
    <row r="505" spans="3:47" x14ac:dyDescent="0.2">
      <c r="C505" s="10"/>
      <c r="D505" s="10"/>
      <c r="AA505" s="132"/>
      <c r="AB505" s="132"/>
      <c r="AC505" s="132"/>
      <c r="AD505" s="132"/>
      <c r="AE505" s="132"/>
      <c r="AG505" s="143"/>
      <c r="AN505" s="132"/>
      <c r="AO505" s="132"/>
      <c r="AP505" s="132"/>
      <c r="AQ505" s="132"/>
      <c r="AR505" s="132"/>
      <c r="AS505" s="132"/>
      <c r="AT505" s="132"/>
      <c r="AU505" s="132"/>
    </row>
    <row r="506" spans="3:47" x14ac:dyDescent="0.2">
      <c r="C506" s="10"/>
      <c r="D506" s="10"/>
      <c r="AA506" s="132"/>
      <c r="AB506" s="132"/>
      <c r="AC506" s="132"/>
      <c r="AD506" s="132"/>
      <c r="AE506" s="132"/>
      <c r="AG506" s="143"/>
      <c r="AN506" s="132"/>
      <c r="AO506" s="132"/>
      <c r="AP506" s="132"/>
      <c r="AQ506" s="132"/>
      <c r="AR506" s="132"/>
      <c r="AS506" s="132"/>
      <c r="AT506" s="132"/>
      <c r="AU506" s="132"/>
    </row>
    <row r="507" spans="3:47" x14ac:dyDescent="0.2">
      <c r="C507" s="10"/>
      <c r="D507" s="10"/>
      <c r="AA507" s="132"/>
      <c r="AB507" s="132"/>
      <c r="AC507" s="132"/>
      <c r="AD507" s="132"/>
      <c r="AE507" s="132"/>
      <c r="AG507" s="143"/>
      <c r="AN507" s="132"/>
      <c r="AO507" s="132"/>
      <c r="AP507" s="132"/>
      <c r="AQ507" s="132"/>
      <c r="AR507" s="132"/>
      <c r="AS507" s="132"/>
      <c r="AT507" s="132"/>
      <c r="AU507" s="132"/>
    </row>
    <row r="508" spans="3:47" x14ac:dyDescent="0.2">
      <c r="C508" s="10"/>
      <c r="D508" s="10"/>
      <c r="AA508" s="132"/>
      <c r="AB508" s="132"/>
      <c r="AC508" s="132"/>
      <c r="AD508" s="132"/>
      <c r="AE508" s="132"/>
      <c r="AG508" s="143"/>
      <c r="AN508" s="132"/>
      <c r="AO508" s="132"/>
      <c r="AP508" s="132"/>
      <c r="AQ508" s="132"/>
      <c r="AR508" s="132"/>
      <c r="AS508" s="132"/>
      <c r="AT508" s="132"/>
      <c r="AU508" s="132"/>
    </row>
    <row r="509" spans="3:47" x14ac:dyDescent="0.2">
      <c r="C509" s="10"/>
      <c r="D509" s="10"/>
      <c r="AA509" s="132"/>
      <c r="AB509" s="132"/>
      <c r="AC509" s="132"/>
      <c r="AD509" s="132"/>
      <c r="AE509" s="132"/>
      <c r="AG509" s="143"/>
      <c r="AN509" s="132"/>
      <c r="AO509" s="132"/>
      <c r="AP509" s="132"/>
      <c r="AQ509" s="132"/>
      <c r="AR509" s="132"/>
      <c r="AS509" s="132"/>
      <c r="AT509" s="132"/>
      <c r="AU509" s="132"/>
    </row>
    <row r="510" spans="3:47" x14ac:dyDescent="0.2">
      <c r="C510" s="10"/>
      <c r="D510" s="10"/>
      <c r="AA510" s="132"/>
      <c r="AB510" s="132"/>
      <c r="AC510" s="132"/>
      <c r="AD510" s="132"/>
      <c r="AE510" s="132"/>
      <c r="AG510" s="143"/>
      <c r="AN510" s="132"/>
      <c r="AO510" s="132"/>
      <c r="AP510" s="132"/>
      <c r="AQ510" s="132"/>
      <c r="AR510" s="132"/>
      <c r="AS510" s="132"/>
      <c r="AT510" s="132"/>
      <c r="AU510" s="132"/>
    </row>
    <row r="511" spans="3:47" x14ac:dyDescent="0.2">
      <c r="C511" s="10"/>
      <c r="D511" s="10"/>
      <c r="AA511" s="132"/>
      <c r="AB511" s="132"/>
      <c r="AC511" s="132"/>
      <c r="AD511" s="132"/>
      <c r="AE511" s="132"/>
      <c r="AG511" s="143"/>
      <c r="AN511" s="132"/>
      <c r="AO511" s="132"/>
      <c r="AP511" s="132"/>
      <c r="AQ511" s="132"/>
      <c r="AR511" s="132"/>
      <c r="AS511" s="132"/>
      <c r="AT511" s="132"/>
      <c r="AU511" s="132"/>
    </row>
    <row r="512" spans="3:47" x14ac:dyDescent="0.2">
      <c r="C512" s="10"/>
      <c r="D512" s="10"/>
      <c r="AA512" s="132"/>
      <c r="AB512" s="132"/>
      <c r="AC512" s="132"/>
      <c r="AD512" s="132"/>
      <c r="AE512" s="132"/>
      <c r="AG512" s="143"/>
      <c r="AN512" s="132"/>
      <c r="AO512" s="132"/>
      <c r="AP512" s="132"/>
      <c r="AQ512" s="132"/>
      <c r="AR512" s="132"/>
      <c r="AS512" s="132"/>
      <c r="AT512" s="132"/>
      <c r="AU512" s="132"/>
    </row>
    <row r="513" spans="3:64" x14ac:dyDescent="0.2">
      <c r="C513" s="10"/>
      <c r="D513" s="10"/>
      <c r="AA513" s="132"/>
      <c r="AB513" s="132"/>
      <c r="AC513" s="132"/>
      <c r="AD513" s="132"/>
      <c r="AE513" s="132"/>
      <c r="AG513" s="143"/>
      <c r="AN513" s="132"/>
      <c r="AO513" s="132"/>
      <c r="AP513" s="132"/>
      <c r="AQ513" s="132"/>
      <c r="AR513" s="132"/>
      <c r="AS513" s="132"/>
      <c r="AT513" s="132"/>
      <c r="AU513" s="132"/>
    </row>
    <row r="514" spans="3:64" x14ac:dyDescent="0.2">
      <c r="C514" s="10"/>
      <c r="D514" s="10"/>
      <c r="AA514" s="132"/>
      <c r="AB514" s="132"/>
      <c r="AC514" s="132"/>
      <c r="AD514" s="132"/>
      <c r="AE514" s="132"/>
      <c r="AG514" s="143"/>
      <c r="AN514" s="132"/>
      <c r="AO514" s="132"/>
      <c r="AP514" s="132"/>
      <c r="AQ514" s="132"/>
      <c r="AR514" s="132"/>
      <c r="AS514" s="132"/>
      <c r="AT514" s="132"/>
      <c r="AU514" s="132"/>
      <c r="AV514" s="132"/>
    </row>
    <row r="515" spans="3:64" x14ac:dyDescent="0.2">
      <c r="C515" s="10"/>
      <c r="D515" s="10"/>
      <c r="AA515" s="132"/>
      <c r="AB515" s="132"/>
      <c r="AC515" s="132"/>
      <c r="AD515" s="132"/>
      <c r="AE515" s="132"/>
      <c r="AG515" s="143"/>
      <c r="AN515" s="132"/>
      <c r="AO515" s="132"/>
      <c r="AP515" s="132"/>
      <c r="AQ515" s="132"/>
      <c r="AR515" s="132"/>
      <c r="AS515" s="132"/>
      <c r="AT515" s="132"/>
      <c r="AU515" s="132"/>
    </row>
    <row r="516" spans="3:64" x14ac:dyDescent="0.2">
      <c r="C516" s="10"/>
      <c r="D516" s="10"/>
      <c r="AA516" s="132"/>
      <c r="AB516" s="132"/>
      <c r="AC516" s="132"/>
      <c r="AD516" s="132"/>
      <c r="AE516" s="132"/>
      <c r="AG516" s="143"/>
      <c r="AN516" s="132"/>
      <c r="AO516" s="132"/>
      <c r="AP516" s="132"/>
      <c r="AQ516" s="132"/>
      <c r="AR516" s="132"/>
      <c r="AS516" s="132"/>
      <c r="AT516" s="132"/>
      <c r="AU516" s="132"/>
    </row>
    <row r="517" spans="3:64" x14ac:dyDescent="0.2">
      <c r="C517" s="10"/>
      <c r="D517" s="10"/>
      <c r="AA517" s="132"/>
      <c r="AB517" s="132"/>
      <c r="AC517" s="132"/>
      <c r="AD517" s="132"/>
      <c r="AE517" s="132"/>
      <c r="AG517" s="143"/>
      <c r="AN517" s="132"/>
      <c r="AO517" s="132"/>
      <c r="AP517" s="132"/>
      <c r="AQ517" s="132"/>
      <c r="AR517" s="132"/>
      <c r="AS517" s="132"/>
      <c r="AT517" s="132"/>
      <c r="AU517" s="132"/>
      <c r="AV517" s="132"/>
    </row>
    <row r="518" spans="3:64" x14ac:dyDescent="0.2">
      <c r="C518" s="10"/>
      <c r="D518" s="10"/>
      <c r="AA518" s="132"/>
      <c r="AB518" s="132"/>
      <c r="AC518" s="132"/>
      <c r="AD518" s="132"/>
      <c r="AE518" s="132"/>
      <c r="AG518" s="143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</row>
    <row r="519" spans="3:64" x14ac:dyDescent="0.2">
      <c r="C519" s="10"/>
      <c r="D519" s="10"/>
      <c r="AA519" s="132"/>
      <c r="AB519" s="132"/>
      <c r="AC519" s="132"/>
      <c r="AD519" s="132"/>
      <c r="AE519" s="132"/>
      <c r="AG519" s="143"/>
      <c r="AN519" s="132"/>
      <c r="AO519" s="132"/>
      <c r="AP519" s="132"/>
      <c r="AQ519" s="132"/>
      <c r="AR519" s="132"/>
      <c r="AS519" s="132"/>
      <c r="AT519" s="132"/>
      <c r="AU519" s="132"/>
    </row>
    <row r="520" spans="3:64" x14ac:dyDescent="0.2">
      <c r="C520" s="10"/>
      <c r="D520" s="10"/>
      <c r="AA520" s="132"/>
      <c r="AB520" s="132"/>
      <c r="AC520" s="132"/>
      <c r="AD520" s="132"/>
      <c r="AE520" s="132"/>
      <c r="AG520" s="143"/>
      <c r="AN520" s="132"/>
      <c r="AO520" s="132"/>
      <c r="AP520" s="132"/>
      <c r="AQ520" s="132"/>
      <c r="AR520" s="132"/>
      <c r="AS520" s="132"/>
      <c r="AT520" s="132"/>
      <c r="AU520" s="132"/>
    </row>
    <row r="521" spans="3:64" x14ac:dyDescent="0.2">
      <c r="C521" s="10"/>
      <c r="D521" s="10"/>
      <c r="AA521" s="132"/>
      <c r="AB521" s="132"/>
      <c r="AC521" s="132"/>
      <c r="AD521" s="132"/>
      <c r="AE521" s="132"/>
      <c r="AG521" s="143"/>
      <c r="AN521" s="132"/>
      <c r="AO521" s="132"/>
      <c r="AP521" s="132"/>
      <c r="AQ521" s="132"/>
      <c r="AR521" s="132"/>
      <c r="AS521" s="132"/>
      <c r="AT521" s="132"/>
      <c r="AU521" s="132"/>
    </row>
    <row r="522" spans="3:64" x14ac:dyDescent="0.2">
      <c r="C522" s="10"/>
      <c r="D522" s="10"/>
      <c r="AA522" s="132"/>
      <c r="AB522" s="132"/>
      <c r="AC522" s="132"/>
      <c r="AD522" s="132"/>
      <c r="AE522" s="132"/>
      <c r="AG522" s="143"/>
      <c r="AN522" s="132"/>
      <c r="AO522" s="132"/>
      <c r="AP522" s="132"/>
      <c r="AQ522" s="132"/>
      <c r="AR522" s="132"/>
      <c r="AS522" s="132"/>
      <c r="AT522" s="132"/>
      <c r="AU522" s="132"/>
    </row>
    <row r="523" spans="3:64" x14ac:dyDescent="0.2">
      <c r="C523" s="10"/>
      <c r="D523" s="10"/>
      <c r="AA523" s="132"/>
      <c r="AB523" s="132"/>
      <c r="AC523" s="132"/>
      <c r="AD523" s="132"/>
      <c r="AE523" s="132"/>
      <c r="AG523" s="143"/>
      <c r="AN523" s="132"/>
      <c r="AO523" s="132"/>
      <c r="AP523" s="132"/>
      <c r="AQ523" s="132"/>
      <c r="AR523" s="132"/>
      <c r="AS523" s="132"/>
      <c r="AT523" s="132"/>
      <c r="AU523" s="132"/>
    </row>
    <row r="524" spans="3:64" x14ac:dyDescent="0.2">
      <c r="C524" s="10"/>
      <c r="D524" s="10"/>
      <c r="AA524" s="132"/>
      <c r="AB524" s="132"/>
      <c r="AC524" s="132"/>
      <c r="AD524" s="132"/>
      <c r="AE524" s="132"/>
      <c r="AG524" s="143"/>
      <c r="AN524" s="132"/>
      <c r="AO524" s="132"/>
      <c r="AP524" s="132"/>
      <c r="AQ524" s="132"/>
      <c r="AR524" s="132"/>
      <c r="AS524" s="132"/>
      <c r="AT524" s="132"/>
      <c r="AU524" s="132"/>
    </row>
    <row r="525" spans="3:64" x14ac:dyDescent="0.2">
      <c r="C525" s="10"/>
      <c r="D525" s="10"/>
      <c r="AA525" s="132"/>
      <c r="AB525" s="132"/>
      <c r="AC525" s="132"/>
      <c r="AD525" s="132"/>
      <c r="AE525" s="132"/>
      <c r="AG525" s="143"/>
      <c r="AN525" s="132"/>
      <c r="AO525" s="132"/>
      <c r="AP525" s="132"/>
      <c r="AQ525" s="132"/>
      <c r="AR525" s="132"/>
      <c r="AS525" s="132"/>
      <c r="AT525" s="132"/>
      <c r="AU525" s="132"/>
    </row>
    <row r="526" spans="3:64" x14ac:dyDescent="0.2">
      <c r="C526" s="10"/>
      <c r="D526" s="10"/>
      <c r="AA526" s="132"/>
      <c r="AB526" s="132"/>
      <c r="AC526" s="132"/>
      <c r="AD526" s="132"/>
      <c r="AE526" s="132"/>
      <c r="AG526" s="143"/>
      <c r="AN526" s="132"/>
      <c r="AO526" s="132"/>
      <c r="AP526" s="132"/>
      <c r="AQ526" s="132"/>
      <c r="AR526" s="132"/>
      <c r="AS526" s="132"/>
      <c r="AT526" s="132"/>
      <c r="AU526" s="132"/>
    </row>
    <row r="527" spans="3:64" x14ac:dyDescent="0.2">
      <c r="C527" s="10"/>
      <c r="D527" s="10"/>
      <c r="AA527" s="132"/>
      <c r="AB527" s="132"/>
      <c r="AC527" s="132"/>
      <c r="AD527" s="132"/>
      <c r="AE527" s="132"/>
      <c r="AG527" s="143"/>
      <c r="AN527" s="132"/>
      <c r="AO527" s="132"/>
      <c r="AP527" s="132"/>
      <c r="AQ527" s="132"/>
      <c r="AR527" s="132"/>
      <c r="AS527" s="132"/>
      <c r="AT527" s="132"/>
      <c r="AU527" s="132"/>
      <c r="AV527" s="132"/>
      <c r="AX527" s="132"/>
    </row>
    <row r="528" spans="3:64" x14ac:dyDescent="0.2">
      <c r="C528" s="10"/>
      <c r="D528" s="10"/>
      <c r="AA528" s="132"/>
      <c r="AB528" s="132"/>
      <c r="AC528" s="132"/>
      <c r="AD528" s="132"/>
      <c r="AE528" s="132"/>
      <c r="AG528" s="143"/>
      <c r="AN528" s="132"/>
      <c r="AO528" s="132"/>
      <c r="AP528" s="132"/>
      <c r="AQ528" s="132"/>
      <c r="AR528" s="132"/>
      <c r="AS528" s="132"/>
      <c r="AT528" s="132"/>
      <c r="AU528" s="132"/>
    </row>
    <row r="529" spans="3:64" x14ac:dyDescent="0.2">
      <c r="C529" s="10"/>
      <c r="D529" s="10"/>
      <c r="AA529" s="132"/>
      <c r="AB529" s="132"/>
      <c r="AC529" s="132"/>
      <c r="AD529" s="132"/>
      <c r="AE529" s="132"/>
      <c r="AG529" s="143"/>
      <c r="AN529" s="132"/>
      <c r="AO529" s="132"/>
      <c r="AP529" s="132"/>
      <c r="AQ529" s="132"/>
      <c r="AR529" s="132"/>
      <c r="AS529" s="132"/>
      <c r="AT529" s="132"/>
      <c r="AU529" s="132"/>
    </row>
    <row r="530" spans="3:64" x14ac:dyDescent="0.2">
      <c r="C530" s="10"/>
      <c r="D530" s="10"/>
      <c r="AA530" s="132"/>
      <c r="AB530" s="132"/>
      <c r="AC530" s="132"/>
      <c r="AD530" s="132"/>
      <c r="AE530" s="132"/>
      <c r="AG530" s="143"/>
      <c r="AN530" s="132"/>
      <c r="AO530" s="132"/>
      <c r="AP530" s="132"/>
      <c r="AQ530" s="132"/>
      <c r="AR530" s="132"/>
      <c r="AS530" s="132"/>
      <c r="AT530" s="132"/>
      <c r="AU530" s="132"/>
    </row>
    <row r="531" spans="3:64" x14ac:dyDescent="0.2">
      <c r="C531" s="10"/>
      <c r="D531" s="10"/>
      <c r="AA531" s="132"/>
      <c r="AB531" s="132"/>
      <c r="AC531" s="132"/>
      <c r="AD531" s="132"/>
      <c r="AE531" s="132"/>
      <c r="AG531" s="143"/>
      <c r="AN531" s="132"/>
      <c r="AO531" s="132"/>
      <c r="AP531" s="132"/>
      <c r="AQ531" s="132"/>
      <c r="AR531" s="132"/>
      <c r="AS531" s="132"/>
      <c r="AT531" s="132"/>
      <c r="AU531" s="132"/>
    </row>
    <row r="532" spans="3:64" x14ac:dyDescent="0.2">
      <c r="C532" s="10"/>
      <c r="D532" s="10"/>
      <c r="AA532" s="132"/>
      <c r="AB532" s="132"/>
      <c r="AC532" s="132"/>
      <c r="AD532" s="132"/>
      <c r="AE532" s="132"/>
      <c r="AG532" s="143"/>
      <c r="AN532" s="132"/>
      <c r="AO532" s="132"/>
      <c r="AP532" s="132"/>
      <c r="AQ532" s="132"/>
      <c r="AR532" s="132"/>
      <c r="AS532" s="132"/>
      <c r="AT532" s="132"/>
      <c r="AU532" s="132"/>
    </row>
    <row r="533" spans="3:64" x14ac:dyDescent="0.2">
      <c r="C533" s="10"/>
      <c r="D533" s="10"/>
      <c r="AA533" s="132"/>
      <c r="AB533" s="132"/>
      <c r="AC533" s="132"/>
      <c r="AD533" s="132"/>
      <c r="AE533" s="132"/>
      <c r="AG533" s="143"/>
      <c r="AN533" s="132"/>
      <c r="AO533" s="132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</row>
    <row r="534" spans="3:64" x14ac:dyDescent="0.2">
      <c r="C534" s="10"/>
      <c r="D534" s="10"/>
      <c r="AA534" s="132"/>
      <c r="AB534" s="132"/>
      <c r="AC534" s="132"/>
      <c r="AD534" s="132"/>
      <c r="AE534" s="132"/>
      <c r="AG534" s="143"/>
      <c r="AN534" s="132"/>
      <c r="AO534" s="132"/>
      <c r="AP534" s="132"/>
      <c r="AQ534" s="132"/>
      <c r="AR534" s="132"/>
      <c r="AS534" s="132"/>
      <c r="AT534" s="132"/>
      <c r="AU534" s="132"/>
    </row>
    <row r="535" spans="3:64" x14ac:dyDescent="0.2">
      <c r="C535" s="10"/>
      <c r="D535" s="10"/>
      <c r="AA535" s="132"/>
      <c r="AB535" s="132"/>
      <c r="AC535" s="132"/>
      <c r="AD535" s="132"/>
      <c r="AE535" s="132"/>
      <c r="AG535" s="143"/>
      <c r="AN535" s="132"/>
      <c r="AO535" s="132"/>
      <c r="AP535" s="132"/>
      <c r="AQ535" s="132"/>
      <c r="AR535" s="132"/>
      <c r="AS535" s="132"/>
      <c r="AT535" s="132"/>
      <c r="AU535" s="132"/>
    </row>
    <row r="536" spans="3:64" x14ac:dyDescent="0.2">
      <c r="C536" s="10"/>
      <c r="D536" s="10"/>
      <c r="AA536" s="132"/>
      <c r="AB536" s="132"/>
      <c r="AC536" s="132"/>
      <c r="AD536" s="132"/>
      <c r="AE536" s="132"/>
      <c r="AG536" s="143"/>
      <c r="AN536" s="132"/>
      <c r="AO536" s="132"/>
      <c r="AP536" s="132"/>
      <c r="AQ536" s="132"/>
      <c r="AR536" s="132"/>
      <c r="AS536" s="132"/>
      <c r="AT536" s="132"/>
      <c r="AU536" s="132"/>
    </row>
    <row r="537" spans="3:64" x14ac:dyDescent="0.2">
      <c r="C537" s="10"/>
      <c r="D537" s="10"/>
      <c r="AA537" s="132"/>
      <c r="AB537" s="132"/>
      <c r="AC537" s="132"/>
      <c r="AD537" s="132"/>
      <c r="AE537" s="132"/>
      <c r="AG537" s="143"/>
      <c r="AN537" s="132"/>
      <c r="AO537" s="132"/>
      <c r="AP537" s="132"/>
      <c r="AQ537" s="132"/>
      <c r="AR537" s="132"/>
      <c r="AS537" s="132"/>
      <c r="AT537" s="132"/>
      <c r="AU537" s="132"/>
    </row>
    <row r="538" spans="3:64" x14ac:dyDescent="0.2">
      <c r="C538" s="10"/>
      <c r="D538" s="10"/>
      <c r="AA538" s="132"/>
      <c r="AB538" s="132"/>
      <c r="AC538" s="132"/>
      <c r="AD538" s="132"/>
      <c r="AE538" s="132"/>
      <c r="AG538" s="143"/>
      <c r="AN538" s="132"/>
      <c r="AO538" s="132"/>
      <c r="AP538" s="132"/>
      <c r="AQ538" s="132"/>
      <c r="AR538" s="132"/>
      <c r="AS538" s="132"/>
      <c r="AT538" s="132"/>
      <c r="AU538" s="132"/>
    </row>
    <row r="539" spans="3:64" x14ac:dyDescent="0.2">
      <c r="C539" s="10"/>
      <c r="D539" s="10"/>
      <c r="AA539" s="132"/>
      <c r="AB539" s="132"/>
      <c r="AC539" s="132"/>
      <c r="AD539" s="132"/>
      <c r="AE539" s="132"/>
      <c r="AG539" s="143"/>
      <c r="AN539" s="132"/>
      <c r="AO539" s="132"/>
      <c r="AP539" s="132"/>
      <c r="AQ539" s="132"/>
      <c r="AR539" s="132"/>
      <c r="AS539" s="132"/>
      <c r="AT539" s="132"/>
      <c r="AU539" s="132"/>
    </row>
    <row r="540" spans="3:64" x14ac:dyDescent="0.2">
      <c r="C540" s="10"/>
      <c r="D540" s="10"/>
      <c r="AA540" s="132"/>
      <c r="AB540" s="132"/>
      <c r="AC540" s="132"/>
      <c r="AD540" s="132"/>
      <c r="AE540" s="132"/>
      <c r="AG540" s="143"/>
      <c r="AN540" s="132"/>
      <c r="AO540" s="132"/>
      <c r="AP540" s="132"/>
      <c r="AQ540" s="132"/>
      <c r="AR540" s="132"/>
      <c r="AS540" s="132"/>
      <c r="AT540" s="132"/>
      <c r="AU540" s="132"/>
    </row>
    <row r="541" spans="3:64" x14ac:dyDescent="0.2">
      <c r="C541" s="10"/>
      <c r="D541" s="10"/>
      <c r="AA541" s="132"/>
      <c r="AB541" s="132"/>
      <c r="AC541" s="132"/>
      <c r="AD541" s="132"/>
      <c r="AE541" s="132"/>
      <c r="AG541" s="143"/>
      <c r="AN541" s="132"/>
      <c r="AO541" s="132"/>
      <c r="AP541" s="132"/>
      <c r="AQ541" s="132"/>
      <c r="AR541" s="132"/>
      <c r="AS541" s="132"/>
      <c r="AT541" s="132"/>
      <c r="AU541" s="132"/>
    </row>
    <row r="542" spans="3:64" x14ac:dyDescent="0.2">
      <c r="C542" s="10"/>
      <c r="D542" s="10"/>
      <c r="AA542" s="132"/>
      <c r="AB542" s="132"/>
      <c r="AC542" s="132"/>
      <c r="AD542" s="132"/>
      <c r="AE542" s="132"/>
      <c r="AG542" s="143"/>
      <c r="AN542" s="132"/>
      <c r="AO542" s="132"/>
      <c r="AP542" s="132"/>
      <c r="AQ542" s="132"/>
      <c r="AR542" s="132"/>
      <c r="AS542" s="132"/>
      <c r="AT542" s="132"/>
      <c r="AU542" s="132"/>
    </row>
    <row r="543" spans="3:64" x14ac:dyDescent="0.2">
      <c r="C543" s="10"/>
      <c r="D543" s="10"/>
      <c r="AA543" s="132"/>
      <c r="AB543" s="132"/>
      <c r="AC543" s="132"/>
      <c r="AD543" s="132"/>
      <c r="AE543" s="132"/>
      <c r="AG543" s="143"/>
      <c r="AN543" s="132"/>
      <c r="AO543" s="132"/>
      <c r="AP543" s="132"/>
      <c r="AQ543" s="132"/>
      <c r="AR543" s="132"/>
      <c r="AS543" s="132"/>
      <c r="AT543" s="132"/>
      <c r="AU543" s="132"/>
    </row>
    <row r="544" spans="3:64" x14ac:dyDescent="0.2">
      <c r="C544" s="10"/>
      <c r="D544" s="10"/>
      <c r="AA544" s="132"/>
      <c r="AB544" s="132"/>
      <c r="AC544" s="132"/>
      <c r="AD544" s="132"/>
      <c r="AE544" s="132"/>
      <c r="AG544" s="143"/>
      <c r="AN544" s="132"/>
      <c r="AO544" s="132"/>
      <c r="AP544" s="132"/>
      <c r="AQ544" s="132"/>
      <c r="AR544" s="132"/>
      <c r="AS544" s="132"/>
      <c r="AT544" s="132"/>
      <c r="AU544" s="132"/>
    </row>
    <row r="545" spans="3:48" x14ac:dyDescent="0.2">
      <c r="C545" s="10"/>
      <c r="D545" s="10"/>
      <c r="AA545" s="132"/>
      <c r="AB545" s="132"/>
      <c r="AC545" s="132"/>
      <c r="AD545" s="132"/>
      <c r="AE545" s="132"/>
      <c r="AG545" s="143"/>
      <c r="AN545" s="132"/>
      <c r="AO545" s="132"/>
      <c r="AP545" s="132"/>
      <c r="AQ545" s="132"/>
      <c r="AR545" s="132"/>
      <c r="AS545" s="132"/>
      <c r="AT545" s="132"/>
      <c r="AU545" s="132"/>
    </row>
    <row r="546" spans="3:48" x14ac:dyDescent="0.2">
      <c r="C546" s="10"/>
      <c r="D546" s="10"/>
      <c r="AA546" s="132"/>
      <c r="AB546" s="132"/>
      <c r="AC546" s="132"/>
      <c r="AD546" s="132"/>
      <c r="AE546" s="132"/>
      <c r="AG546" s="143"/>
      <c r="AN546" s="132"/>
      <c r="AO546" s="132"/>
      <c r="AP546" s="132"/>
      <c r="AQ546" s="132"/>
      <c r="AR546" s="132"/>
      <c r="AS546" s="132"/>
      <c r="AT546" s="132"/>
      <c r="AU546" s="132"/>
    </row>
    <row r="547" spans="3:48" x14ac:dyDescent="0.2">
      <c r="C547" s="10"/>
      <c r="D547" s="10"/>
      <c r="AA547" s="132"/>
      <c r="AB547" s="132"/>
      <c r="AC547" s="132"/>
      <c r="AD547" s="132"/>
      <c r="AE547" s="132"/>
      <c r="AG547" s="143"/>
      <c r="AN547" s="132"/>
      <c r="AO547" s="132"/>
      <c r="AP547" s="132"/>
      <c r="AQ547" s="132"/>
      <c r="AR547" s="132"/>
      <c r="AS547" s="132"/>
      <c r="AT547" s="132"/>
      <c r="AU547" s="132"/>
    </row>
    <row r="548" spans="3:48" x14ac:dyDescent="0.2">
      <c r="C548" s="10"/>
      <c r="D548" s="10"/>
      <c r="AA548" s="132"/>
      <c r="AB548" s="132"/>
      <c r="AC548" s="132"/>
      <c r="AD548" s="132"/>
      <c r="AE548" s="132"/>
      <c r="AG548" s="143"/>
      <c r="AN548" s="132"/>
      <c r="AO548" s="132"/>
      <c r="AP548" s="132"/>
      <c r="AQ548" s="132"/>
      <c r="AR548" s="132"/>
      <c r="AS548" s="132"/>
      <c r="AT548" s="132"/>
      <c r="AU548" s="132"/>
    </row>
    <row r="549" spans="3:48" x14ac:dyDescent="0.2">
      <c r="C549" s="10"/>
      <c r="D549" s="10"/>
      <c r="AA549" s="132"/>
      <c r="AB549" s="132"/>
      <c r="AC549" s="132"/>
      <c r="AD549" s="132"/>
      <c r="AE549" s="132"/>
      <c r="AG549" s="143"/>
      <c r="AN549" s="132"/>
      <c r="AO549" s="132"/>
      <c r="AP549" s="132"/>
      <c r="AQ549" s="132"/>
      <c r="AR549" s="132"/>
      <c r="AS549" s="132"/>
      <c r="AT549" s="132"/>
      <c r="AU549" s="132"/>
    </row>
    <row r="550" spans="3:48" x14ac:dyDescent="0.2">
      <c r="C550" s="10"/>
      <c r="D550" s="10"/>
      <c r="AA550" s="132"/>
      <c r="AB550" s="132"/>
      <c r="AC550" s="132"/>
      <c r="AD550" s="132"/>
      <c r="AE550" s="132"/>
      <c r="AG550" s="143"/>
      <c r="AN550" s="132"/>
      <c r="AO550" s="132"/>
      <c r="AP550" s="132"/>
      <c r="AQ550" s="132"/>
      <c r="AR550" s="132"/>
      <c r="AS550" s="132"/>
      <c r="AT550" s="132"/>
      <c r="AU550" s="132"/>
    </row>
    <row r="551" spans="3:48" x14ac:dyDescent="0.2">
      <c r="C551" s="10"/>
      <c r="D551" s="10"/>
      <c r="AA551" s="132"/>
      <c r="AB551" s="132"/>
      <c r="AC551" s="132"/>
      <c r="AD551" s="132"/>
      <c r="AE551" s="132"/>
      <c r="AG551" s="143"/>
      <c r="AN551" s="132"/>
      <c r="AO551" s="132"/>
      <c r="AP551" s="132"/>
      <c r="AQ551" s="132"/>
      <c r="AR551" s="132"/>
      <c r="AS551" s="132"/>
      <c r="AT551" s="132"/>
      <c r="AU551" s="132"/>
    </row>
    <row r="552" spans="3:48" x14ac:dyDescent="0.2">
      <c r="C552" s="10"/>
      <c r="D552" s="10"/>
      <c r="AA552" s="132"/>
      <c r="AB552" s="132"/>
      <c r="AC552" s="132"/>
      <c r="AD552" s="132"/>
      <c r="AE552" s="132"/>
      <c r="AG552" s="143"/>
      <c r="AN552" s="132"/>
      <c r="AO552" s="132"/>
      <c r="AP552" s="132"/>
      <c r="AQ552" s="132"/>
      <c r="AR552" s="132"/>
      <c r="AS552" s="132"/>
      <c r="AT552" s="132"/>
      <c r="AU552" s="132"/>
    </row>
    <row r="553" spans="3:48" x14ac:dyDescent="0.2">
      <c r="C553" s="10"/>
      <c r="D553" s="10"/>
      <c r="AA553" s="132"/>
      <c r="AB553" s="132"/>
      <c r="AC553" s="132"/>
      <c r="AD553" s="132"/>
      <c r="AE553" s="132"/>
      <c r="AG553" s="143"/>
      <c r="AN553" s="132"/>
      <c r="AO553" s="132"/>
      <c r="AP553" s="132"/>
      <c r="AQ553" s="132"/>
      <c r="AR553" s="132"/>
      <c r="AS553" s="132"/>
      <c r="AT553" s="132"/>
      <c r="AU553" s="132"/>
    </row>
    <row r="554" spans="3:48" x14ac:dyDescent="0.2">
      <c r="C554" s="10"/>
      <c r="D554" s="10"/>
      <c r="AA554" s="132"/>
      <c r="AB554" s="132"/>
      <c r="AC554" s="132"/>
      <c r="AD554" s="132"/>
      <c r="AE554" s="132"/>
      <c r="AG554" s="143"/>
      <c r="AN554" s="132"/>
      <c r="AO554" s="132"/>
      <c r="AP554" s="132"/>
      <c r="AQ554" s="132"/>
      <c r="AR554" s="132"/>
      <c r="AS554" s="132"/>
      <c r="AT554" s="132"/>
      <c r="AU554" s="132"/>
    </row>
    <row r="555" spans="3:48" x14ac:dyDescent="0.2">
      <c r="C555" s="10"/>
      <c r="D555" s="10"/>
      <c r="AA555" s="132"/>
      <c r="AB555" s="132"/>
      <c r="AC555" s="132"/>
      <c r="AD555" s="132"/>
      <c r="AE555" s="132"/>
      <c r="AG555" s="143"/>
      <c r="AN555" s="132"/>
      <c r="AO555" s="132"/>
      <c r="AP555" s="132"/>
      <c r="AQ555" s="132"/>
      <c r="AR555" s="132"/>
      <c r="AS555" s="132"/>
      <c r="AT555" s="132"/>
      <c r="AU555" s="132"/>
    </row>
    <row r="556" spans="3:48" x14ac:dyDescent="0.2">
      <c r="C556" s="10"/>
      <c r="D556" s="10"/>
      <c r="AA556" s="132"/>
      <c r="AB556" s="132"/>
      <c r="AC556" s="132"/>
      <c r="AD556" s="132"/>
      <c r="AE556" s="132"/>
      <c r="AG556" s="143"/>
      <c r="AN556" s="132"/>
      <c r="AO556" s="132"/>
      <c r="AP556" s="132"/>
      <c r="AQ556" s="132"/>
      <c r="AR556" s="132"/>
      <c r="AS556" s="132"/>
      <c r="AT556" s="132"/>
      <c r="AU556" s="132"/>
    </row>
    <row r="557" spans="3:48" x14ac:dyDescent="0.2">
      <c r="C557" s="10"/>
      <c r="D557" s="10"/>
      <c r="AA557" s="132"/>
      <c r="AB557" s="132"/>
      <c r="AC557" s="132"/>
      <c r="AD557" s="132"/>
      <c r="AE557" s="132"/>
      <c r="AG557" s="143"/>
      <c r="AN557" s="132"/>
      <c r="AO557" s="132"/>
      <c r="AP557" s="132"/>
      <c r="AQ557" s="132"/>
      <c r="AR557" s="132"/>
      <c r="AS557" s="132"/>
      <c r="AT557" s="132"/>
      <c r="AU557" s="132"/>
    </row>
    <row r="558" spans="3:48" x14ac:dyDescent="0.2">
      <c r="C558" s="10"/>
      <c r="D558" s="10"/>
      <c r="AA558" s="132"/>
      <c r="AB558" s="132"/>
      <c r="AC558" s="132"/>
      <c r="AD558" s="132"/>
      <c r="AE558" s="132"/>
      <c r="AG558" s="143"/>
      <c r="AN558" s="132"/>
      <c r="AO558" s="132"/>
      <c r="AP558" s="132"/>
      <c r="AQ558" s="132"/>
      <c r="AR558" s="132"/>
      <c r="AS558" s="132"/>
      <c r="AT558" s="132"/>
      <c r="AU558" s="132"/>
      <c r="AV558" s="132"/>
    </row>
    <row r="559" spans="3:48" x14ac:dyDescent="0.2">
      <c r="C559" s="10"/>
      <c r="D559" s="10"/>
      <c r="AA559" s="132"/>
      <c r="AB559" s="132"/>
      <c r="AC559" s="132"/>
      <c r="AD559" s="132"/>
      <c r="AE559" s="132"/>
      <c r="AG559" s="143"/>
      <c r="AN559" s="132"/>
      <c r="AO559" s="132"/>
      <c r="AP559" s="132"/>
      <c r="AQ559" s="132"/>
      <c r="AR559" s="132"/>
      <c r="AS559" s="132"/>
      <c r="AT559" s="132"/>
      <c r="AU559" s="132"/>
    </row>
    <row r="560" spans="3:48" x14ac:dyDescent="0.2">
      <c r="C560" s="10"/>
      <c r="D560" s="10"/>
      <c r="AA560" s="132"/>
      <c r="AB560" s="132"/>
      <c r="AC560" s="132"/>
      <c r="AD560" s="132"/>
      <c r="AE560" s="132"/>
      <c r="AG560" s="143"/>
      <c r="AN560" s="132"/>
      <c r="AO560" s="132"/>
      <c r="AP560" s="132"/>
      <c r="AQ560" s="132"/>
      <c r="AR560" s="132"/>
      <c r="AS560" s="132"/>
      <c r="AT560" s="132"/>
      <c r="AU560" s="132"/>
    </row>
    <row r="561" spans="3:47" x14ac:dyDescent="0.2">
      <c r="C561" s="10"/>
      <c r="D561" s="10"/>
      <c r="AA561" s="132"/>
      <c r="AB561" s="132"/>
      <c r="AC561" s="132"/>
      <c r="AD561" s="132"/>
      <c r="AE561" s="132"/>
      <c r="AG561" s="143"/>
      <c r="AN561" s="132"/>
      <c r="AO561" s="132"/>
      <c r="AP561" s="132"/>
      <c r="AQ561" s="132"/>
      <c r="AR561" s="132"/>
      <c r="AS561" s="132"/>
      <c r="AT561" s="132"/>
      <c r="AU561" s="132"/>
    </row>
    <row r="562" spans="3:47" x14ac:dyDescent="0.2">
      <c r="C562" s="10"/>
      <c r="D562" s="10"/>
      <c r="AA562" s="132"/>
      <c r="AB562" s="132"/>
      <c r="AC562" s="132"/>
      <c r="AD562" s="132"/>
      <c r="AE562" s="132"/>
      <c r="AG562" s="143"/>
      <c r="AN562" s="132"/>
      <c r="AO562" s="132"/>
      <c r="AP562" s="132"/>
      <c r="AQ562" s="132"/>
      <c r="AR562" s="132"/>
      <c r="AS562" s="132"/>
      <c r="AT562" s="132"/>
      <c r="AU562" s="132"/>
    </row>
    <row r="563" spans="3:47" x14ac:dyDescent="0.2">
      <c r="C563" s="10"/>
      <c r="D563" s="10"/>
      <c r="AA563" s="132"/>
      <c r="AB563" s="132"/>
      <c r="AC563" s="132"/>
      <c r="AD563" s="132"/>
      <c r="AE563" s="132"/>
      <c r="AG563" s="143"/>
      <c r="AN563" s="132"/>
      <c r="AO563" s="132"/>
      <c r="AP563" s="132"/>
      <c r="AQ563" s="132"/>
      <c r="AR563" s="132"/>
      <c r="AS563" s="132"/>
      <c r="AT563" s="132"/>
      <c r="AU563" s="132"/>
    </row>
    <row r="564" spans="3:47" x14ac:dyDescent="0.2">
      <c r="C564" s="10"/>
      <c r="D564" s="10"/>
      <c r="AA564" s="132"/>
      <c r="AB564" s="132"/>
      <c r="AC564" s="132"/>
      <c r="AD564" s="132"/>
      <c r="AE564" s="132"/>
      <c r="AG564" s="143"/>
      <c r="AN564" s="132"/>
      <c r="AO564" s="132"/>
      <c r="AP564" s="132"/>
      <c r="AQ564" s="132"/>
      <c r="AR564" s="132"/>
      <c r="AS564" s="132"/>
      <c r="AT564" s="132"/>
      <c r="AU564" s="132"/>
    </row>
    <row r="565" spans="3:47" x14ac:dyDescent="0.2">
      <c r="C565" s="10"/>
      <c r="D565" s="10"/>
      <c r="AA565" s="132"/>
      <c r="AB565" s="132"/>
      <c r="AC565" s="132"/>
      <c r="AD565" s="132"/>
      <c r="AE565" s="132"/>
      <c r="AG565" s="143"/>
      <c r="AN565" s="132"/>
      <c r="AO565" s="132"/>
      <c r="AP565" s="132"/>
      <c r="AQ565" s="132"/>
      <c r="AR565" s="132"/>
      <c r="AS565" s="132"/>
      <c r="AT565" s="132"/>
      <c r="AU565" s="132"/>
    </row>
    <row r="566" spans="3:47" x14ac:dyDescent="0.2">
      <c r="C566" s="10"/>
      <c r="D566" s="10"/>
      <c r="AA566" s="132"/>
      <c r="AB566" s="132"/>
      <c r="AC566" s="132"/>
      <c r="AD566" s="132"/>
      <c r="AE566" s="132"/>
      <c r="AG566" s="143"/>
      <c r="AN566" s="132"/>
      <c r="AO566" s="132"/>
      <c r="AP566" s="132"/>
      <c r="AQ566" s="132"/>
      <c r="AR566" s="132"/>
      <c r="AS566" s="132"/>
      <c r="AT566" s="132"/>
      <c r="AU566" s="132"/>
    </row>
    <row r="567" spans="3:47" x14ac:dyDescent="0.2">
      <c r="C567" s="10"/>
      <c r="D567" s="10"/>
      <c r="AA567" s="132"/>
      <c r="AB567" s="132"/>
      <c r="AC567" s="132"/>
      <c r="AD567" s="132"/>
      <c r="AE567" s="132"/>
      <c r="AG567" s="143"/>
      <c r="AN567" s="132"/>
      <c r="AO567" s="132"/>
      <c r="AP567" s="132"/>
      <c r="AQ567" s="132"/>
      <c r="AR567" s="132"/>
      <c r="AS567" s="132"/>
      <c r="AT567" s="132"/>
      <c r="AU567" s="132"/>
    </row>
    <row r="568" spans="3:47" x14ac:dyDescent="0.2">
      <c r="C568" s="10"/>
      <c r="D568" s="10"/>
      <c r="AA568" s="132"/>
      <c r="AB568" s="132"/>
      <c r="AC568" s="132"/>
      <c r="AD568" s="132"/>
      <c r="AE568" s="132"/>
      <c r="AG568" s="143"/>
      <c r="AN568" s="132"/>
      <c r="AO568" s="132"/>
      <c r="AP568" s="132"/>
      <c r="AQ568" s="132"/>
      <c r="AR568" s="132"/>
      <c r="AS568" s="132"/>
      <c r="AT568" s="132"/>
      <c r="AU568" s="132"/>
    </row>
    <row r="569" spans="3:47" x14ac:dyDescent="0.2">
      <c r="C569" s="10"/>
      <c r="D569" s="10"/>
      <c r="AA569" s="132"/>
      <c r="AB569" s="132"/>
      <c r="AC569" s="132"/>
      <c r="AD569" s="132"/>
      <c r="AE569" s="132"/>
      <c r="AG569" s="143"/>
      <c r="AN569" s="132"/>
      <c r="AO569" s="132"/>
      <c r="AP569" s="132"/>
      <c r="AQ569" s="132"/>
      <c r="AR569" s="132"/>
      <c r="AS569" s="132"/>
      <c r="AT569" s="132"/>
      <c r="AU569" s="132"/>
    </row>
    <row r="570" spans="3:47" x14ac:dyDescent="0.2">
      <c r="C570" s="10"/>
      <c r="D570" s="10"/>
      <c r="AA570" s="132"/>
      <c r="AB570" s="132"/>
      <c r="AC570" s="132"/>
      <c r="AD570" s="132"/>
      <c r="AE570" s="132"/>
      <c r="AG570" s="143"/>
      <c r="AN570" s="132"/>
      <c r="AO570" s="132"/>
      <c r="AP570" s="132"/>
      <c r="AQ570" s="132"/>
      <c r="AR570" s="132"/>
      <c r="AS570" s="132"/>
      <c r="AT570" s="132"/>
      <c r="AU570" s="132"/>
    </row>
    <row r="571" spans="3:47" x14ac:dyDescent="0.2">
      <c r="C571" s="10"/>
      <c r="D571" s="10"/>
      <c r="AA571" s="132"/>
      <c r="AB571" s="132"/>
      <c r="AC571" s="132"/>
      <c r="AD571" s="132"/>
      <c r="AE571" s="132"/>
      <c r="AG571" s="143"/>
      <c r="AN571" s="132"/>
      <c r="AO571" s="132"/>
      <c r="AP571" s="132"/>
      <c r="AQ571" s="132"/>
      <c r="AR571" s="132"/>
      <c r="AS571" s="132"/>
      <c r="AT571" s="132"/>
      <c r="AU571" s="132"/>
    </row>
    <row r="572" spans="3:47" x14ac:dyDescent="0.2">
      <c r="C572" s="10"/>
      <c r="D572" s="10"/>
      <c r="AA572" s="132"/>
      <c r="AB572" s="132"/>
      <c r="AC572" s="132"/>
      <c r="AD572" s="132"/>
      <c r="AE572" s="132"/>
      <c r="AG572" s="143"/>
      <c r="AN572" s="132"/>
      <c r="AO572" s="132"/>
      <c r="AP572" s="132"/>
      <c r="AQ572" s="132"/>
      <c r="AR572" s="132"/>
      <c r="AS572" s="132"/>
      <c r="AT572" s="132"/>
      <c r="AU572" s="132"/>
    </row>
    <row r="573" spans="3:47" x14ac:dyDescent="0.2">
      <c r="C573" s="10"/>
      <c r="D573" s="10"/>
      <c r="AA573" s="132"/>
      <c r="AB573" s="132"/>
      <c r="AC573" s="132"/>
      <c r="AD573" s="132"/>
      <c r="AE573" s="132"/>
      <c r="AG573" s="143"/>
      <c r="AN573" s="132"/>
      <c r="AO573" s="132"/>
      <c r="AP573" s="132"/>
      <c r="AQ573" s="132"/>
      <c r="AR573" s="132"/>
      <c r="AS573" s="132"/>
      <c r="AT573" s="132"/>
      <c r="AU573" s="132"/>
    </row>
    <row r="574" spans="3:47" x14ac:dyDescent="0.2">
      <c r="C574" s="10"/>
      <c r="D574" s="10"/>
      <c r="AA574" s="132"/>
      <c r="AB574" s="132"/>
      <c r="AC574" s="132"/>
      <c r="AD574" s="132"/>
      <c r="AE574" s="132"/>
      <c r="AG574" s="143"/>
      <c r="AN574" s="132"/>
      <c r="AO574" s="132"/>
      <c r="AP574" s="132"/>
      <c r="AQ574" s="132"/>
      <c r="AR574" s="132"/>
      <c r="AS574" s="132"/>
      <c r="AT574" s="132"/>
      <c r="AU574" s="132"/>
    </row>
    <row r="575" spans="3:47" x14ac:dyDescent="0.2">
      <c r="C575" s="10"/>
      <c r="D575" s="10"/>
      <c r="AA575" s="132"/>
      <c r="AB575" s="132"/>
      <c r="AC575" s="132"/>
      <c r="AD575" s="132"/>
      <c r="AE575" s="132"/>
      <c r="AG575" s="143"/>
      <c r="AN575" s="132"/>
      <c r="AO575" s="132"/>
      <c r="AP575" s="132"/>
      <c r="AQ575" s="132"/>
      <c r="AR575" s="132"/>
      <c r="AS575" s="132"/>
      <c r="AT575" s="132"/>
      <c r="AU575" s="132"/>
    </row>
    <row r="576" spans="3:47" x14ac:dyDescent="0.2">
      <c r="C576" s="10"/>
      <c r="D576" s="10"/>
      <c r="AA576" s="132"/>
      <c r="AB576" s="132"/>
      <c r="AC576" s="132"/>
      <c r="AD576" s="132"/>
      <c r="AE576" s="132"/>
      <c r="AG576" s="143"/>
      <c r="AN576" s="132"/>
      <c r="AO576" s="132"/>
      <c r="AP576" s="132"/>
      <c r="AQ576" s="132"/>
      <c r="AR576" s="132"/>
      <c r="AS576" s="132"/>
      <c r="AT576" s="132"/>
      <c r="AU576" s="132"/>
    </row>
    <row r="577" spans="3:50" x14ac:dyDescent="0.2">
      <c r="C577" s="10"/>
      <c r="D577" s="10"/>
      <c r="AA577" s="132"/>
      <c r="AB577" s="132"/>
      <c r="AC577" s="132"/>
      <c r="AD577" s="132"/>
      <c r="AE577" s="132"/>
      <c r="AG577" s="143"/>
      <c r="AN577" s="132"/>
      <c r="AO577" s="132"/>
      <c r="AP577" s="132"/>
      <c r="AQ577" s="132"/>
      <c r="AR577" s="132"/>
      <c r="AS577" s="132"/>
      <c r="AT577" s="132"/>
      <c r="AU577" s="132"/>
    </row>
    <row r="578" spans="3:50" x14ac:dyDescent="0.2">
      <c r="C578" s="10"/>
      <c r="D578" s="10"/>
      <c r="AA578" s="132"/>
      <c r="AB578" s="132"/>
      <c r="AC578" s="132"/>
      <c r="AD578" s="132"/>
      <c r="AE578" s="132"/>
      <c r="AG578" s="143"/>
      <c r="AN578" s="132"/>
      <c r="AO578" s="132"/>
      <c r="AP578" s="132"/>
      <c r="AQ578" s="132"/>
      <c r="AR578" s="132"/>
      <c r="AS578" s="132"/>
      <c r="AT578" s="132"/>
      <c r="AU578" s="132"/>
      <c r="AV578" s="132"/>
    </row>
    <row r="579" spans="3:50" x14ac:dyDescent="0.2">
      <c r="C579" s="10"/>
      <c r="D579" s="10"/>
      <c r="AA579" s="132"/>
      <c r="AB579" s="132"/>
      <c r="AC579" s="132"/>
      <c r="AD579" s="132"/>
      <c r="AE579" s="132"/>
      <c r="AG579" s="143"/>
      <c r="AN579" s="132"/>
      <c r="AO579" s="132"/>
      <c r="AP579" s="132"/>
      <c r="AQ579" s="132"/>
      <c r="AR579" s="132"/>
      <c r="AS579" s="132"/>
      <c r="AT579" s="132"/>
      <c r="AU579" s="132"/>
    </row>
    <row r="580" spans="3:50" x14ac:dyDescent="0.2">
      <c r="C580" s="10"/>
      <c r="D580" s="10"/>
      <c r="AA580" s="132"/>
      <c r="AB580" s="132"/>
      <c r="AC580" s="132"/>
      <c r="AD580" s="132"/>
      <c r="AE580" s="132"/>
      <c r="AG580" s="143"/>
      <c r="AN580" s="132"/>
      <c r="AO580" s="132"/>
      <c r="AP580" s="132"/>
      <c r="AQ580" s="132"/>
      <c r="AR580" s="132"/>
      <c r="AS580" s="132"/>
      <c r="AT580" s="132"/>
      <c r="AU580" s="132"/>
    </row>
    <row r="581" spans="3:50" x14ac:dyDescent="0.2">
      <c r="C581" s="10"/>
      <c r="D581" s="10"/>
      <c r="AA581" s="132"/>
      <c r="AB581" s="132"/>
      <c r="AC581" s="132"/>
      <c r="AD581" s="132"/>
      <c r="AE581" s="132"/>
      <c r="AG581" s="143"/>
      <c r="AN581" s="132"/>
      <c r="AO581" s="132"/>
      <c r="AP581" s="132"/>
      <c r="AQ581" s="132"/>
      <c r="AR581" s="132"/>
      <c r="AS581" s="132"/>
      <c r="AT581" s="132"/>
      <c r="AU581" s="132"/>
    </row>
    <row r="582" spans="3:50" x14ac:dyDescent="0.2">
      <c r="C582" s="10"/>
      <c r="D582" s="10"/>
      <c r="AA582" s="132"/>
      <c r="AB582" s="132"/>
      <c r="AC582" s="132"/>
      <c r="AD582" s="132"/>
      <c r="AE582" s="132"/>
      <c r="AG582" s="143"/>
      <c r="AN582" s="132"/>
      <c r="AO582" s="132"/>
      <c r="AP582" s="132"/>
      <c r="AQ582" s="132"/>
      <c r="AR582" s="132"/>
      <c r="AS582" s="132"/>
      <c r="AT582" s="132"/>
      <c r="AU582" s="132"/>
    </row>
    <row r="583" spans="3:50" x14ac:dyDescent="0.2">
      <c r="C583" s="10"/>
      <c r="D583" s="10"/>
      <c r="AA583" s="132"/>
      <c r="AB583" s="132"/>
      <c r="AC583" s="132"/>
      <c r="AD583" s="132"/>
      <c r="AE583" s="132"/>
      <c r="AG583" s="143"/>
      <c r="AN583" s="132"/>
      <c r="AO583" s="132"/>
      <c r="AP583" s="132"/>
      <c r="AQ583" s="132"/>
      <c r="AR583" s="132"/>
      <c r="AS583" s="132"/>
      <c r="AT583" s="132"/>
      <c r="AU583" s="132"/>
    </row>
    <row r="584" spans="3:50" x14ac:dyDescent="0.2">
      <c r="C584" s="10"/>
      <c r="D584" s="10"/>
      <c r="AA584" s="132"/>
      <c r="AB584" s="132"/>
      <c r="AC584" s="132"/>
      <c r="AD584" s="132"/>
      <c r="AE584" s="132"/>
      <c r="AG584" s="143"/>
      <c r="AN584" s="132"/>
      <c r="AO584" s="132"/>
      <c r="AP584" s="132"/>
      <c r="AQ584" s="132"/>
      <c r="AR584" s="132"/>
      <c r="AS584" s="132"/>
      <c r="AT584" s="132"/>
      <c r="AU584" s="132"/>
    </row>
    <row r="585" spans="3:50" x14ac:dyDescent="0.2">
      <c r="C585" s="10"/>
      <c r="D585" s="10"/>
      <c r="AA585" s="132"/>
      <c r="AB585" s="132"/>
      <c r="AC585" s="132"/>
      <c r="AD585" s="132"/>
      <c r="AE585" s="132"/>
      <c r="AG585" s="143"/>
      <c r="AN585" s="132"/>
      <c r="AO585" s="132"/>
      <c r="AP585" s="132"/>
      <c r="AQ585" s="132"/>
      <c r="AR585" s="132"/>
      <c r="AS585" s="132"/>
      <c r="AT585" s="132"/>
      <c r="AU585" s="132"/>
    </row>
    <row r="586" spans="3:50" x14ac:dyDescent="0.2">
      <c r="C586" s="10"/>
      <c r="D586" s="10"/>
      <c r="AA586" s="132"/>
      <c r="AB586" s="132"/>
      <c r="AC586" s="132"/>
      <c r="AD586" s="132"/>
      <c r="AE586" s="132"/>
      <c r="AG586" s="143"/>
      <c r="AN586" s="132"/>
      <c r="AO586" s="132"/>
      <c r="AP586" s="132"/>
      <c r="AQ586" s="132"/>
      <c r="AR586" s="132"/>
      <c r="AS586" s="132"/>
      <c r="AT586" s="132"/>
      <c r="AU586" s="132"/>
    </row>
    <row r="587" spans="3:50" x14ac:dyDescent="0.2">
      <c r="C587" s="10"/>
      <c r="D587" s="10"/>
      <c r="AA587" s="132"/>
      <c r="AB587" s="132"/>
      <c r="AC587" s="132"/>
      <c r="AD587" s="132"/>
      <c r="AE587" s="132"/>
      <c r="AG587" s="143"/>
      <c r="AN587" s="132"/>
      <c r="AO587" s="132"/>
      <c r="AP587" s="132"/>
      <c r="AQ587" s="132"/>
      <c r="AR587" s="132"/>
      <c r="AS587" s="132"/>
      <c r="AT587" s="132"/>
      <c r="AU587" s="132"/>
    </row>
    <row r="588" spans="3:50" x14ac:dyDescent="0.2">
      <c r="C588" s="10"/>
      <c r="D588" s="10"/>
      <c r="AA588" s="132"/>
      <c r="AB588" s="132"/>
      <c r="AC588" s="132"/>
      <c r="AD588" s="132"/>
      <c r="AE588" s="132"/>
      <c r="AG588" s="143"/>
      <c r="AN588" s="132"/>
      <c r="AO588" s="132"/>
      <c r="AP588" s="132"/>
      <c r="AQ588" s="132"/>
      <c r="AR588" s="132"/>
      <c r="AS588" s="132"/>
      <c r="AT588" s="132"/>
      <c r="AU588" s="132"/>
    </row>
    <row r="589" spans="3:50" x14ac:dyDescent="0.2">
      <c r="C589" s="10"/>
      <c r="D589" s="10"/>
      <c r="AA589" s="132"/>
      <c r="AB589" s="132"/>
      <c r="AC589" s="132"/>
      <c r="AD589" s="132"/>
      <c r="AE589" s="132"/>
      <c r="AG589" s="143"/>
      <c r="AN589" s="132"/>
      <c r="AO589" s="132"/>
      <c r="AP589" s="132"/>
      <c r="AQ589" s="132"/>
      <c r="AR589" s="132"/>
      <c r="AS589" s="132"/>
      <c r="AT589" s="132"/>
      <c r="AU589" s="132"/>
    </row>
    <row r="590" spans="3:50" x14ac:dyDescent="0.2">
      <c r="C590" s="10"/>
      <c r="D590" s="10"/>
      <c r="AA590" s="132"/>
      <c r="AB590" s="132"/>
      <c r="AC590" s="132"/>
      <c r="AD590" s="132"/>
      <c r="AE590" s="132"/>
      <c r="AG590" s="143"/>
      <c r="AN590" s="132"/>
      <c r="AO590" s="132"/>
      <c r="AP590" s="132"/>
      <c r="AQ590" s="132"/>
      <c r="AR590" s="132"/>
      <c r="AS590" s="132"/>
      <c r="AT590" s="132"/>
      <c r="AU590" s="132"/>
      <c r="AV590" s="132"/>
    </row>
    <row r="591" spans="3:50" x14ac:dyDescent="0.2">
      <c r="C591" s="10"/>
      <c r="D591" s="10"/>
      <c r="AA591" s="132"/>
      <c r="AB591" s="132"/>
      <c r="AC591" s="132"/>
      <c r="AD591" s="132"/>
      <c r="AE591" s="132"/>
      <c r="AG591" s="143"/>
      <c r="AN591" s="132"/>
      <c r="AO591" s="132"/>
      <c r="AP591" s="132"/>
      <c r="AQ591" s="132"/>
      <c r="AR591" s="132"/>
      <c r="AS591" s="132"/>
      <c r="AT591" s="132"/>
      <c r="AU591" s="132"/>
      <c r="AV591" s="132"/>
    </row>
    <row r="592" spans="3:50" x14ac:dyDescent="0.2">
      <c r="C592" s="10"/>
      <c r="D592" s="10"/>
      <c r="AA592" s="132"/>
      <c r="AB592" s="132"/>
      <c r="AC592" s="132"/>
      <c r="AD592" s="132"/>
      <c r="AE592" s="132"/>
      <c r="AG592" s="143"/>
      <c r="AN592" s="132"/>
      <c r="AO592" s="132"/>
      <c r="AP592" s="132"/>
      <c r="AQ592" s="132"/>
      <c r="AR592" s="132"/>
      <c r="AS592" s="132"/>
      <c r="AT592" s="132"/>
      <c r="AU592" s="132"/>
      <c r="AV592" s="132"/>
      <c r="AX592" s="132"/>
    </row>
    <row r="593" spans="3:64" x14ac:dyDescent="0.2">
      <c r="C593" s="10"/>
      <c r="D593" s="10"/>
      <c r="AA593" s="132"/>
      <c r="AB593" s="132"/>
      <c r="AC593" s="132"/>
      <c r="AD593" s="132"/>
      <c r="AE593" s="132"/>
      <c r="AG593" s="143"/>
      <c r="AN593" s="132"/>
      <c r="AO593" s="132"/>
      <c r="AP593" s="132"/>
      <c r="AQ593" s="132"/>
      <c r="AR593" s="132"/>
      <c r="AS593" s="132"/>
      <c r="AT593" s="132"/>
      <c r="AU593" s="132"/>
      <c r="AV593" s="132"/>
    </row>
    <row r="594" spans="3:64" x14ac:dyDescent="0.2">
      <c r="C594" s="10"/>
      <c r="D594" s="10"/>
      <c r="AA594" s="132"/>
      <c r="AB594" s="132"/>
      <c r="AC594" s="132"/>
      <c r="AD594" s="132"/>
      <c r="AE594" s="132"/>
      <c r="AG594" s="143"/>
      <c r="AN594" s="132"/>
      <c r="AO594" s="132"/>
      <c r="AP594" s="132"/>
      <c r="AQ594" s="132"/>
      <c r="AR594" s="132"/>
      <c r="AS594" s="132"/>
      <c r="AT594" s="132"/>
      <c r="AU594" s="132"/>
    </row>
    <row r="595" spans="3:64" x14ac:dyDescent="0.2">
      <c r="C595" s="10"/>
      <c r="D595" s="10"/>
      <c r="AA595" s="132"/>
      <c r="AB595" s="132"/>
      <c r="AC595" s="132"/>
      <c r="AD595" s="132"/>
      <c r="AE595" s="132"/>
      <c r="AG595" s="143"/>
      <c r="AN595" s="132"/>
      <c r="AO595" s="132"/>
      <c r="AP595" s="132"/>
      <c r="AQ595" s="132"/>
      <c r="AR595" s="132"/>
      <c r="AS595" s="132"/>
      <c r="AT595" s="132"/>
      <c r="AU595" s="132"/>
    </row>
    <row r="596" spans="3:64" x14ac:dyDescent="0.2">
      <c r="C596" s="10"/>
      <c r="D596" s="10"/>
      <c r="AA596" s="132"/>
      <c r="AB596" s="132"/>
      <c r="AC596" s="132"/>
      <c r="AD596" s="132"/>
      <c r="AE596" s="132"/>
      <c r="AG596" s="143"/>
      <c r="AN596" s="132"/>
      <c r="AO596" s="132"/>
      <c r="AP596" s="132"/>
      <c r="AQ596" s="132"/>
      <c r="AR596" s="132"/>
      <c r="AS596" s="132"/>
      <c r="AT596" s="132"/>
      <c r="AU596" s="132"/>
    </row>
    <row r="597" spans="3:64" x14ac:dyDescent="0.2">
      <c r="C597" s="10"/>
      <c r="D597" s="10"/>
      <c r="AA597" s="132"/>
      <c r="AB597" s="132"/>
      <c r="AC597" s="132"/>
      <c r="AD597" s="132"/>
      <c r="AE597" s="132"/>
      <c r="AG597" s="143"/>
      <c r="AN597" s="132"/>
      <c r="AO597" s="132"/>
      <c r="AP597" s="132"/>
      <c r="AQ597" s="132"/>
      <c r="AR597" s="132"/>
      <c r="AS597" s="132"/>
      <c r="AT597" s="132"/>
      <c r="AU597" s="132"/>
    </row>
    <row r="598" spans="3:64" x14ac:dyDescent="0.2">
      <c r="C598" s="10"/>
      <c r="D598" s="10"/>
      <c r="AA598" s="132"/>
      <c r="AB598" s="132"/>
      <c r="AC598" s="132"/>
      <c r="AD598" s="132"/>
      <c r="AE598" s="132"/>
      <c r="AG598" s="143"/>
      <c r="AN598" s="132"/>
      <c r="AO598" s="132"/>
      <c r="AP598" s="132"/>
      <c r="AQ598" s="132"/>
      <c r="AR598" s="132"/>
      <c r="AS598" s="132"/>
      <c r="AT598" s="132"/>
      <c r="AU598" s="132"/>
    </row>
    <row r="599" spans="3:64" x14ac:dyDescent="0.2">
      <c r="C599" s="10"/>
      <c r="D599" s="10"/>
      <c r="AA599" s="132"/>
      <c r="AB599" s="132"/>
      <c r="AC599" s="132"/>
      <c r="AD599" s="132"/>
      <c r="AE599" s="132"/>
      <c r="AG599" s="143"/>
      <c r="AN599" s="132"/>
      <c r="AO599" s="132"/>
      <c r="AP599" s="132"/>
      <c r="AQ599" s="132"/>
      <c r="AR599" s="132"/>
      <c r="AS599" s="132"/>
      <c r="AT599" s="132"/>
      <c r="AU599" s="132"/>
    </row>
    <row r="600" spans="3:64" x14ac:dyDescent="0.2">
      <c r="C600" s="10"/>
      <c r="D600" s="10"/>
      <c r="AA600" s="132"/>
      <c r="AB600" s="132"/>
      <c r="AC600" s="132"/>
      <c r="AD600" s="132"/>
      <c r="AE600" s="132"/>
      <c r="AG600" s="143"/>
      <c r="AN600" s="132"/>
      <c r="AO600" s="132"/>
      <c r="AP600" s="132"/>
      <c r="AQ600" s="132"/>
      <c r="AR600" s="132"/>
      <c r="AS600" s="132"/>
      <c r="AT600" s="132"/>
      <c r="AU600" s="132"/>
    </row>
    <row r="601" spans="3:64" x14ac:dyDescent="0.2">
      <c r="C601" s="10"/>
      <c r="D601" s="10"/>
      <c r="AA601" s="132"/>
      <c r="AB601" s="132"/>
      <c r="AC601" s="132"/>
      <c r="AD601" s="132"/>
      <c r="AE601" s="132"/>
      <c r="AG601" s="143"/>
      <c r="AN601" s="132"/>
      <c r="AO601" s="132"/>
      <c r="AP601" s="132"/>
      <c r="AQ601" s="132"/>
      <c r="AR601" s="132"/>
      <c r="AS601" s="132"/>
      <c r="AT601" s="132"/>
      <c r="AU601" s="132"/>
    </row>
    <row r="602" spans="3:64" x14ac:dyDescent="0.2">
      <c r="C602" s="10"/>
      <c r="D602" s="10"/>
      <c r="AA602" s="132"/>
      <c r="AB602" s="132"/>
      <c r="AC602" s="132"/>
      <c r="AD602" s="132"/>
      <c r="AE602" s="132"/>
      <c r="AG602" s="143"/>
      <c r="AN602" s="132"/>
      <c r="AO602" s="132"/>
      <c r="AP602" s="132"/>
      <c r="AQ602" s="132"/>
      <c r="AR602" s="132"/>
      <c r="AS602" s="132"/>
      <c r="AT602" s="132"/>
      <c r="AU602" s="132"/>
    </row>
    <row r="603" spans="3:64" x14ac:dyDescent="0.2">
      <c r="C603" s="10"/>
      <c r="D603" s="10"/>
      <c r="AA603" s="132"/>
      <c r="AB603" s="132"/>
      <c r="AC603" s="132"/>
      <c r="AD603" s="132"/>
      <c r="AE603" s="132"/>
      <c r="AG603" s="143"/>
      <c r="AN603" s="132"/>
      <c r="AO603" s="132"/>
      <c r="AP603" s="132"/>
      <c r="AQ603" s="132"/>
      <c r="AR603" s="132"/>
      <c r="AS603" s="132"/>
      <c r="AT603" s="132"/>
      <c r="AU603" s="132"/>
    </row>
    <row r="604" spans="3:64" x14ac:dyDescent="0.2">
      <c r="C604" s="10"/>
      <c r="D604" s="10"/>
      <c r="AA604" s="132"/>
      <c r="AB604" s="132"/>
      <c r="AC604" s="132"/>
      <c r="AD604" s="132"/>
      <c r="AE604" s="132"/>
      <c r="AG604" s="143"/>
      <c r="AN604" s="132"/>
      <c r="AO604" s="132"/>
      <c r="AP604" s="132"/>
      <c r="AQ604" s="132"/>
      <c r="AR604" s="132"/>
      <c r="AS604" s="132"/>
      <c r="AT604" s="132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</row>
    <row r="605" spans="3:64" x14ac:dyDescent="0.2">
      <c r="C605" s="10"/>
      <c r="D605" s="10"/>
      <c r="AA605" s="132"/>
      <c r="AB605" s="132"/>
      <c r="AC605" s="132"/>
      <c r="AD605" s="132"/>
      <c r="AE605" s="132"/>
      <c r="AG605" s="143"/>
      <c r="AN605" s="132"/>
      <c r="AO605" s="132"/>
      <c r="AP605" s="132"/>
      <c r="AQ605" s="132"/>
      <c r="AR605" s="132"/>
      <c r="AS605" s="132"/>
      <c r="AT605" s="132"/>
      <c r="AU605" s="132"/>
    </row>
    <row r="606" spans="3:64" x14ac:dyDescent="0.2">
      <c r="C606" s="10"/>
      <c r="D606" s="10"/>
      <c r="AA606" s="132"/>
      <c r="AB606" s="132"/>
      <c r="AC606" s="132"/>
      <c r="AD606" s="132"/>
      <c r="AE606" s="132"/>
      <c r="AG606" s="143"/>
      <c r="AN606" s="132"/>
      <c r="AO606" s="132"/>
      <c r="AP606" s="132"/>
      <c r="AQ606" s="132"/>
      <c r="AR606" s="132"/>
      <c r="AS606" s="132"/>
      <c r="AT606" s="132"/>
      <c r="AU606" s="132"/>
    </row>
    <row r="607" spans="3:64" x14ac:dyDescent="0.2">
      <c r="C607" s="10"/>
      <c r="D607" s="10"/>
      <c r="AA607" s="132"/>
      <c r="AB607" s="132"/>
      <c r="AC607" s="132"/>
      <c r="AD607" s="132"/>
      <c r="AE607" s="132"/>
      <c r="AG607" s="143"/>
      <c r="AN607" s="132"/>
      <c r="AO607" s="132"/>
      <c r="AP607" s="132"/>
      <c r="AQ607" s="132"/>
      <c r="AR607" s="132"/>
      <c r="AS607" s="132"/>
      <c r="AT607" s="132"/>
      <c r="AU607" s="132"/>
    </row>
    <row r="608" spans="3:64" x14ac:dyDescent="0.2">
      <c r="C608" s="10"/>
      <c r="D608" s="10"/>
      <c r="AA608" s="132"/>
      <c r="AB608" s="132"/>
      <c r="AC608" s="132"/>
      <c r="AD608" s="132"/>
      <c r="AE608" s="132"/>
      <c r="AG608" s="143"/>
      <c r="AN608" s="132"/>
      <c r="AO608" s="132"/>
      <c r="AP608" s="132"/>
      <c r="AQ608" s="132"/>
      <c r="AR608" s="132"/>
      <c r="AS608" s="132"/>
      <c r="AT608" s="132"/>
      <c r="AU608" s="132"/>
    </row>
    <row r="609" spans="3:64" x14ac:dyDescent="0.2">
      <c r="C609" s="10"/>
      <c r="D609" s="10"/>
      <c r="AA609" s="132"/>
      <c r="AB609" s="132"/>
      <c r="AC609" s="132"/>
      <c r="AD609" s="132"/>
      <c r="AE609" s="132"/>
      <c r="AG609" s="143"/>
      <c r="AN609" s="132"/>
      <c r="AO609" s="132"/>
      <c r="AP609" s="132"/>
      <c r="AQ609" s="132"/>
      <c r="AR609" s="132"/>
      <c r="AS609" s="132"/>
      <c r="AT609" s="132"/>
      <c r="AU609" s="132"/>
    </row>
    <row r="610" spans="3:64" x14ac:dyDescent="0.2">
      <c r="C610" s="10"/>
      <c r="D610" s="10"/>
      <c r="AA610" s="132"/>
      <c r="AB610" s="132"/>
      <c r="AC610" s="132"/>
      <c r="AD610" s="132"/>
      <c r="AE610" s="132"/>
      <c r="AG610" s="143"/>
      <c r="AN610" s="132"/>
      <c r="AO610" s="132"/>
      <c r="AP610" s="132"/>
      <c r="AQ610" s="132"/>
      <c r="AR610" s="132"/>
      <c r="AS610" s="132"/>
      <c r="AT610" s="132"/>
      <c r="AU610" s="132"/>
    </row>
    <row r="611" spans="3:64" x14ac:dyDescent="0.2">
      <c r="C611" s="10"/>
      <c r="D611" s="10"/>
      <c r="AA611" s="132"/>
      <c r="AB611" s="132"/>
      <c r="AC611" s="132"/>
      <c r="AD611" s="132"/>
      <c r="AE611" s="132"/>
      <c r="AG611" s="143"/>
      <c r="AN611" s="132"/>
      <c r="AO611" s="132"/>
      <c r="AP611" s="132"/>
      <c r="AQ611" s="132"/>
      <c r="AR611" s="132"/>
      <c r="AS611" s="132"/>
      <c r="AT611" s="132"/>
      <c r="AU611" s="132"/>
    </row>
    <row r="612" spans="3:64" x14ac:dyDescent="0.2">
      <c r="C612" s="10"/>
      <c r="D612" s="10"/>
      <c r="AA612" s="132"/>
      <c r="AB612" s="132"/>
      <c r="AC612" s="132"/>
      <c r="AD612" s="132"/>
      <c r="AE612" s="132"/>
      <c r="AG612" s="143"/>
      <c r="AN612" s="132"/>
      <c r="AO612" s="132"/>
      <c r="AP612" s="132"/>
      <c r="AQ612" s="132"/>
      <c r="AR612" s="132"/>
      <c r="AS612" s="132"/>
      <c r="AT612" s="132"/>
      <c r="AU612" s="132"/>
    </row>
    <row r="613" spans="3:64" x14ac:dyDescent="0.2">
      <c r="C613" s="10"/>
      <c r="D613" s="10"/>
      <c r="AA613" s="132"/>
      <c r="AB613" s="132"/>
      <c r="AC613" s="132"/>
      <c r="AD613" s="132"/>
      <c r="AE613" s="132"/>
      <c r="AG613" s="143"/>
      <c r="AN613" s="132"/>
      <c r="AO613" s="132"/>
      <c r="AP613" s="132"/>
      <c r="AQ613" s="132"/>
      <c r="AR613" s="132"/>
      <c r="AS613" s="132"/>
      <c r="AT613" s="132"/>
      <c r="AU613" s="132"/>
      <c r="AV613" s="132"/>
    </row>
    <row r="614" spans="3:64" x14ac:dyDescent="0.2">
      <c r="C614" s="10"/>
      <c r="D614" s="10"/>
      <c r="AA614" s="132"/>
      <c r="AB614" s="132"/>
      <c r="AC614" s="132"/>
      <c r="AD614" s="132"/>
      <c r="AE614" s="132"/>
      <c r="AG614" s="143"/>
      <c r="AN614" s="132"/>
      <c r="AO614" s="132"/>
      <c r="AP614" s="132"/>
      <c r="AQ614" s="132"/>
      <c r="AR614" s="132"/>
      <c r="AS614" s="132"/>
      <c r="AT614" s="132"/>
      <c r="AU614" s="132"/>
    </row>
    <row r="615" spans="3:64" x14ac:dyDescent="0.2">
      <c r="C615" s="10"/>
      <c r="D615" s="10"/>
      <c r="AA615" s="132"/>
      <c r="AB615" s="132"/>
      <c r="AC615" s="132"/>
      <c r="AD615" s="132"/>
      <c r="AE615" s="132"/>
      <c r="AG615" s="143"/>
      <c r="AN615" s="132"/>
      <c r="AO615" s="132"/>
      <c r="AP615" s="132"/>
      <c r="AQ615" s="132"/>
      <c r="AR615" s="132"/>
      <c r="AS615" s="132"/>
      <c r="AT615" s="132"/>
      <c r="AU615" s="132"/>
    </row>
    <row r="616" spans="3:64" x14ac:dyDescent="0.2">
      <c r="C616" s="10"/>
      <c r="D616" s="10"/>
      <c r="AA616" s="132"/>
      <c r="AB616" s="132"/>
      <c r="AC616" s="132"/>
      <c r="AD616" s="132"/>
      <c r="AE616" s="132"/>
      <c r="AG616" s="143"/>
      <c r="AN616" s="132"/>
      <c r="AO616" s="132"/>
      <c r="AP616" s="132"/>
      <c r="AQ616" s="132"/>
      <c r="AR616" s="132"/>
      <c r="AS616" s="132"/>
      <c r="AT616" s="132"/>
      <c r="AU616" s="132"/>
    </row>
    <row r="617" spans="3:64" x14ac:dyDescent="0.2">
      <c r="C617" s="10"/>
      <c r="D617" s="10"/>
      <c r="AA617" s="132"/>
      <c r="AB617" s="132"/>
      <c r="AC617" s="132"/>
      <c r="AD617" s="132"/>
      <c r="AE617" s="132"/>
      <c r="AG617" s="143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</row>
    <row r="618" spans="3:64" x14ac:dyDescent="0.2">
      <c r="C618" s="10"/>
      <c r="D618" s="10"/>
      <c r="AA618" s="132"/>
      <c r="AB618" s="132"/>
      <c r="AC618" s="132"/>
      <c r="AD618" s="132"/>
      <c r="AE618" s="132"/>
      <c r="AG618" s="143"/>
      <c r="AN618" s="132"/>
      <c r="AO618" s="132"/>
      <c r="AP618" s="132"/>
      <c r="AQ618" s="132"/>
      <c r="AR618" s="132"/>
      <c r="AS618" s="132"/>
      <c r="AT618" s="132"/>
      <c r="AU618" s="132"/>
    </row>
    <row r="619" spans="3:64" x14ac:dyDescent="0.2">
      <c r="C619" s="10"/>
      <c r="D619" s="10"/>
      <c r="AA619" s="132"/>
      <c r="AB619" s="132"/>
      <c r="AC619" s="132"/>
      <c r="AD619" s="132"/>
      <c r="AE619" s="132"/>
      <c r="AG619" s="143"/>
      <c r="AN619" s="132"/>
      <c r="AO619" s="132"/>
      <c r="AP619" s="132"/>
      <c r="AQ619" s="132"/>
      <c r="AR619" s="132"/>
      <c r="AS619" s="132"/>
      <c r="AT619" s="132"/>
      <c r="AU619" s="132"/>
    </row>
    <row r="620" spans="3:64" x14ac:dyDescent="0.2">
      <c r="C620" s="10"/>
      <c r="D620" s="10"/>
      <c r="AA620" s="132"/>
      <c r="AB620" s="132"/>
      <c r="AC620" s="132"/>
      <c r="AD620" s="132"/>
      <c r="AE620" s="132"/>
      <c r="AG620" s="143"/>
      <c r="AN620" s="132"/>
      <c r="AO620" s="132"/>
      <c r="AP620" s="132"/>
      <c r="AQ620" s="132"/>
      <c r="AR620" s="132"/>
      <c r="AS620" s="132"/>
      <c r="AT620" s="132"/>
      <c r="AU620" s="132"/>
    </row>
    <row r="621" spans="3:64" x14ac:dyDescent="0.2">
      <c r="C621" s="10"/>
      <c r="D621" s="10"/>
      <c r="AA621" s="132"/>
      <c r="AB621" s="132"/>
      <c r="AC621" s="132"/>
      <c r="AD621" s="132"/>
      <c r="AE621" s="132"/>
      <c r="AG621" s="143"/>
      <c r="AN621" s="132"/>
      <c r="AO621" s="132"/>
      <c r="AP621" s="132"/>
      <c r="AQ621" s="132"/>
      <c r="AR621" s="132"/>
      <c r="AS621" s="132"/>
      <c r="AT621" s="132"/>
      <c r="AU621" s="132"/>
    </row>
    <row r="622" spans="3:64" x14ac:dyDescent="0.2">
      <c r="C622" s="10"/>
      <c r="D622" s="10"/>
      <c r="AA622" s="132"/>
      <c r="AB622" s="132"/>
      <c r="AC622" s="132"/>
      <c r="AD622" s="132"/>
      <c r="AE622" s="132"/>
      <c r="AG622" s="143"/>
      <c r="AN622" s="132"/>
      <c r="AO622" s="132"/>
      <c r="AP622" s="132"/>
      <c r="AQ622" s="132"/>
      <c r="AR622" s="132"/>
      <c r="AS622" s="132"/>
      <c r="AT622" s="132"/>
      <c r="AU622" s="132"/>
    </row>
    <row r="623" spans="3:64" x14ac:dyDescent="0.2">
      <c r="C623" s="10"/>
      <c r="D623" s="10"/>
      <c r="AA623" s="132"/>
      <c r="AB623" s="132"/>
      <c r="AC623" s="132"/>
      <c r="AD623" s="132"/>
      <c r="AE623" s="132"/>
      <c r="AG623" s="143"/>
      <c r="AN623" s="132"/>
      <c r="AO623" s="132"/>
      <c r="AP623" s="132"/>
      <c r="AQ623" s="132"/>
      <c r="AR623" s="132"/>
      <c r="AS623" s="132"/>
      <c r="AT623" s="132"/>
      <c r="AU623" s="132"/>
    </row>
    <row r="624" spans="3:64" x14ac:dyDescent="0.2">
      <c r="C624" s="10"/>
      <c r="D624" s="10"/>
      <c r="AA624" s="132"/>
      <c r="AB624" s="132"/>
      <c r="AC624" s="132"/>
      <c r="AD624" s="132"/>
      <c r="AE624" s="132"/>
      <c r="AG624" s="143"/>
      <c r="AN624" s="132"/>
      <c r="AO624" s="132"/>
      <c r="AP624" s="132"/>
      <c r="AQ624" s="132"/>
      <c r="AR624" s="132"/>
      <c r="AS624" s="132"/>
      <c r="AT624" s="132"/>
      <c r="AU624" s="132"/>
    </row>
    <row r="625" spans="3:64" x14ac:dyDescent="0.2">
      <c r="C625" s="10"/>
      <c r="D625" s="10"/>
      <c r="AA625" s="132"/>
      <c r="AB625" s="132"/>
      <c r="AC625" s="132"/>
      <c r="AD625" s="132"/>
      <c r="AE625" s="132"/>
      <c r="AG625" s="143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</row>
    <row r="626" spans="3:64" x14ac:dyDescent="0.2">
      <c r="C626" s="10"/>
      <c r="D626" s="10"/>
      <c r="AA626" s="132"/>
      <c r="AB626" s="132"/>
      <c r="AC626" s="132"/>
      <c r="AD626" s="132"/>
      <c r="AE626" s="132"/>
      <c r="AG626" s="143"/>
      <c r="AN626" s="132"/>
      <c r="AO626" s="132"/>
      <c r="AP626" s="132"/>
      <c r="AQ626" s="132"/>
      <c r="AR626" s="132"/>
      <c r="AS626" s="132"/>
      <c r="AT626" s="132"/>
      <c r="AU626" s="132"/>
    </row>
    <row r="627" spans="3:64" x14ac:dyDescent="0.2">
      <c r="C627" s="10"/>
      <c r="D627" s="10"/>
      <c r="AA627" s="132"/>
      <c r="AB627" s="132"/>
      <c r="AC627" s="132"/>
      <c r="AD627" s="132"/>
      <c r="AE627" s="132"/>
      <c r="AG627" s="143"/>
      <c r="AN627" s="132"/>
      <c r="AO627" s="132"/>
      <c r="AP627" s="132"/>
      <c r="AQ627" s="132"/>
      <c r="AR627" s="132"/>
      <c r="AS627" s="132"/>
      <c r="AT627" s="132"/>
      <c r="AU627" s="132"/>
    </row>
    <row r="628" spans="3:64" x14ac:dyDescent="0.2">
      <c r="C628" s="10"/>
      <c r="D628" s="10"/>
      <c r="AA628" s="132"/>
      <c r="AB628" s="132"/>
      <c r="AC628" s="132"/>
      <c r="AD628" s="132"/>
      <c r="AE628" s="132"/>
      <c r="AG628" s="143"/>
      <c r="AN628" s="132"/>
      <c r="AO628" s="132"/>
      <c r="AP628" s="132"/>
      <c r="AQ628" s="132"/>
      <c r="AR628" s="132"/>
      <c r="AS628" s="132"/>
      <c r="AT628" s="132"/>
      <c r="AU628" s="132"/>
    </row>
    <row r="629" spans="3:64" x14ac:dyDescent="0.2">
      <c r="C629" s="10"/>
      <c r="D629" s="10"/>
      <c r="AA629" s="132"/>
      <c r="AB629" s="132"/>
      <c r="AC629" s="132"/>
      <c r="AD629" s="132"/>
      <c r="AE629" s="132"/>
      <c r="AG629" s="143"/>
      <c r="AN629" s="132"/>
      <c r="AO629" s="132"/>
      <c r="AP629" s="132"/>
      <c r="AQ629" s="132"/>
      <c r="AR629" s="132"/>
      <c r="AS629" s="132"/>
      <c r="AT629" s="132"/>
      <c r="AU629" s="132"/>
    </row>
    <row r="630" spans="3:64" x14ac:dyDescent="0.2">
      <c r="C630" s="10"/>
      <c r="D630" s="10"/>
      <c r="AA630" s="132"/>
      <c r="AB630" s="132"/>
      <c r="AC630" s="132"/>
      <c r="AD630" s="132"/>
      <c r="AE630" s="132"/>
      <c r="AG630" s="143"/>
      <c r="AN630" s="132"/>
      <c r="AO630" s="132"/>
      <c r="AP630" s="132"/>
      <c r="AQ630" s="132"/>
      <c r="AR630" s="132"/>
      <c r="AS630" s="132"/>
      <c r="AT630" s="132"/>
      <c r="AU630" s="132"/>
    </row>
    <row r="631" spans="3:64" x14ac:dyDescent="0.2">
      <c r="C631" s="10"/>
      <c r="D631" s="10"/>
      <c r="AA631" s="132"/>
      <c r="AB631" s="132"/>
      <c r="AC631" s="132"/>
      <c r="AD631" s="132"/>
      <c r="AE631" s="132"/>
      <c r="AG631" s="143"/>
      <c r="AN631" s="132"/>
      <c r="AO631" s="132"/>
      <c r="AP631" s="132"/>
      <c r="AQ631" s="132"/>
      <c r="AR631" s="132"/>
      <c r="AS631" s="132"/>
      <c r="AT631" s="132"/>
      <c r="AU631" s="132"/>
    </row>
    <row r="632" spans="3:64" x14ac:dyDescent="0.2">
      <c r="C632" s="10"/>
      <c r="D632" s="10"/>
      <c r="AA632" s="132"/>
      <c r="AB632" s="132"/>
      <c r="AC632" s="132"/>
      <c r="AD632" s="132"/>
      <c r="AE632" s="132"/>
      <c r="AG632" s="143"/>
      <c r="AN632" s="132"/>
      <c r="AO632" s="132"/>
      <c r="AP632" s="132"/>
      <c r="AQ632" s="132"/>
      <c r="AR632" s="132"/>
      <c r="AS632" s="132"/>
      <c r="AT632" s="132"/>
      <c r="AU632" s="132"/>
    </row>
    <row r="633" spans="3:64" x14ac:dyDescent="0.2">
      <c r="C633" s="10"/>
      <c r="D633" s="10"/>
      <c r="AA633" s="132"/>
      <c r="AB633" s="132"/>
      <c r="AC633" s="132"/>
      <c r="AD633" s="132"/>
      <c r="AE633" s="132"/>
      <c r="AG633" s="143"/>
      <c r="AN633" s="132"/>
      <c r="AO633" s="132"/>
      <c r="AP633" s="132"/>
      <c r="AQ633" s="132"/>
      <c r="AR633" s="132"/>
      <c r="AS633" s="132"/>
      <c r="AT633" s="132"/>
      <c r="AU633" s="132"/>
    </row>
    <row r="634" spans="3:64" x14ac:dyDescent="0.2">
      <c r="C634" s="10"/>
      <c r="D634" s="10"/>
      <c r="AA634" s="132"/>
      <c r="AB634" s="132"/>
      <c r="AC634" s="132"/>
      <c r="AD634" s="132"/>
      <c r="AE634" s="132"/>
      <c r="AG634" s="143"/>
      <c r="AN634" s="132"/>
      <c r="AO634" s="132"/>
      <c r="AP634" s="132"/>
      <c r="AQ634" s="132"/>
      <c r="AR634" s="132"/>
      <c r="AS634" s="132"/>
      <c r="AT634" s="132"/>
      <c r="AU634" s="132"/>
    </row>
    <row r="635" spans="3:64" x14ac:dyDescent="0.2">
      <c r="C635" s="10"/>
      <c r="D635" s="10"/>
      <c r="AA635" s="132"/>
      <c r="AB635" s="132"/>
      <c r="AC635" s="132"/>
      <c r="AD635" s="132"/>
      <c r="AE635" s="132"/>
      <c r="AG635" s="143"/>
      <c r="AN635" s="132"/>
      <c r="AO635" s="132"/>
      <c r="AP635" s="132"/>
      <c r="AQ635" s="132"/>
      <c r="AR635" s="132"/>
      <c r="AS635" s="132"/>
      <c r="AT635" s="132"/>
      <c r="AU635" s="132"/>
    </row>
    <row r="636" spans="3:64" x14ac:dyDescent="0.2">
      <c r="C636" s="10"/>
      <c r="D636" s="10"/>
      <c r="AA636" s="132"/>
      <c r="AB636" s="132"/>
      <c r="AC636" s="132"/>
      <c r="AD636" s="132"/>
      <c r="AE636" s="132"/>
      <c r="AG636" s="143"/>
      <c r="AN636" s="132"/>
      <c r="AO636" s="132"/>
      <c r="AP636" s="132"/>
      <c r="AQ636" s="132"/>
      <c r="AR636" s="132"/>
      <c r="AS636" s="132"/>
      <c r="AT636" s="132"/>
      <c r="AU636" s="132"/>
    </row>
    <row r="637" spans="3:64" x14ac:dyDescent="0.2">
      <c r="C637" s="10"/>
      <c r="D637" s="10"/>
      <c r="AA637" s="132"/>
      <c r="AB637" s="132"/>
      <c r="AC637" s="132"/>
      <c r="AD637" s="132"/>
      <c r="AE637" s="132"/>
      <c r="AG637" s="143"/>
      <c r="AN637" s="132"/>
      <c r="AO637" s="132"/>
      <c r="AP637" s="132"/>
      <c r="AQ637" s="132"/>
      <c r="AR637" s="132"/>
      <c r="AS637" s="132"/>
      <c r="AT637" s="132"/>
      <c r="AU637" s="132"/>
    </row>
    <row r="638" spans="3:64" x14ac:dyDescent="0.2">
      <c r="C638" s="10"/>
      <c r="D638" s="10"/>
      <c r="AA638" s="132"/>
      <c r="AB638" s="132"/>
      <c r="AC638" s="132"/>
      <c r="AD638" s="132"/>
      <c r="AE638" s="132"/>
      <c r="AG638" s="143"/>
      <c r="AN638" s="132"/>
      <c r="AO638" s="132"/>
      <c r="AP638" s="132"/>
      <c r="AQ638" s="132"/>
      <c r="AR638" s="132"/>
      <c r="AS638" s="132"/>
      <c r="AT638" s="132"/>
      <c r="AU638" s="132"/>
    </row>
    <row r="639" spans="3:64" x14ac:dyDescent="0.2">
      <c r="C639" s="10"/>
      <c r="D639" s="10"/>
      <c r="AA639" s="132"/>
      <c r="AB639" s="132"/>
      <c r="AC639" s="132"/>
      <c r="AD639" s="132"/>
      <c r="AE639" s="132"/>
      <c r="AG639" s="143"/>
      <c r="AN639" s="132"/>
      <c r="AO639" s="132"/>
      <c r="AP639" s="132"/>
      <c r="AQ639" s="132"/>
      <c r="AR639" s="132"/>
      <c r="AS639" s="132"/>
      <c r="AT639" s="132"/>
      <c r="AU639" s="132"/>
      <c r="AV639" s="132"/>
    </row>
    <row r="640" spans="3:64" x14ac:dyDescent="0.2">
      <c r="C640" s="10"/>
      <c r="D640" s="10"/>
      <c r="AA640" s="132"/>
      <c r="AB640" s="132"/>
      <c r="AC640" s="132"/>
      <c r="AD640" s="132"/>
      <c r="AE640" s="132"/>
      <c r="AG640" s="143"/>
      <c r="AN640" s="132"/>
      <c r="AO640" s="132"/>
      <c r="AP640" s="132"/>
      <c r="AQ640" s="132"/>
      <c r="AR640" s="132"/>
      <c r="AS640" s="132"/>
      <c r="AT640" s="132"/>
      <c r="AU640" s="132"/>
    </row>
    <row r="641" spans="3:47" x14ac:dyDescent="0.2">
      <c r="C641" s="10"/>
      <c r="D641" s="10"/>
      <c r="AA641" s="132"/>
      <c r="AB641" s="132"/>
      <c r="AC641" s="132"/>
      <c r="AD641" s="132"/>
      <c r="AE641" s="132"/>
      <c r="AG641" s="143"/>
      <c r="AN641" s="132"/>
      <c r="AO641" s="132"/>
      <c r="AP641" s="132"/>
      <c r="AQ641" s="132"/>
      <c r="AR641" s="132"/>
      <c r="AS641" s="132"/>
      <c r="AT641" s="132"/>
      <c r="AU641" s="132"/>
    </row>
    <row r="642" spans="3:47" x14ac:dyDescent="0.2">
      <c r="C642" s="10"/>
      <c r="D642" s="10"/>
      <c r="AA642" s="132"/>
      <c r="AB642" s="132"/>
      <c r="AC642" s="132"/>
      <c r="AD642" s="132"/>
      <c r="AE642" s="132"/>
      <c r="AG642" s="143"/>
      <c r="AN642" s="132"/>
      <c r="AO642" s="132"/>
      <c r="AP642" s="132"/>
      <c r="AQ642" s="132"/>
      <c r="AR642" s="132"/>
      <c r="AS642" s="132"/>
      <c r="AT642" s="132"/>
      <c r="AU642" s="132"/>
    </row>
    <row r="643" spans="3:47" x14ac:dyDescent="0.2">
      <c r="C643" s="10"/>
      <c r="D643" s="10"/>
      <c r="AA643" s="132"/>
      <c r="AB643" s="132"/>
      <c r="AC643" s="132"/>
      <c r="AD643" s="132"/>
      <c r="AE643" s="132"/>
      <c r="AG643" s="143"/>
      <c r="AN643" s="132"/>
      <c r="AO643" s="132"/>
      <c r="AP643" s="132"/>
      <c r="AQ643" s="132"/>
      <c r="AR643" s="132"/>
      <c r="AS643" s="132"/>
      <c r="AT643" s="132"/>
      <c r="AU643" s="132"/>
    </row>
    <row r="644" spans="3:47" x14ac:dyDescent="0.2">
      <c r="C644" s="10"/>
      <c r="D644" s="10"/>
      <c r="AA644" s="132"/>
      <c r="AB644" s="132"/>
      <c r="AC644" s="132"/>
      <c r="AD644" s="132"/>
      <c r="AE644" s="132"/>
      <c r="AG644" s="143"/>
      <c r="AN644" s="132"/>
      <c r="AO644" s="132"/>
      <c r="AP644" s="132"/>
      <c r="AQ644" s="132"/>
      <c r="AR644" s="132"/>
      <c r="AS644" s="132"/>
      <c r="AT644" s="132"/>
      <c r="AU644" s="132"/>
    </row>
    <row r="645" spans="3:47" x14ac:dyDescent="0.2">
      <c r="C645" s="10"/>
      <c r="D645" s="10"/>
      <c r="AA645" s="132"/>
      <c r="AB645" s="132"/>
      <c r="AC645" s="132"/>
      <c r="AD645" s="132"/>
      <c r="AE645" s="132"/>
      <c r="AG645" s="143"/>
      <c r="AN645" s="132"/>
      <c r="AO645" s="132"/>
      <c r="AP645" s="132"/>
      <c r="AQ645" s="132"/>
      <c r="AR645" s="132"/>
      <c r="AS645" s="132"/>
      <c r="AT645" s="132"/>
      <c r="AU645" s="132"/>
    </row>
    <row r="646" spans="3:47" x14ac:dyDescent="0.2">
      <c r="C646" s="10"/>
      <c r="D646" s="10"/>
      <c r="AA646" s="132"/>
      <c r="AB646" s="132"/>
      <c r="AC646" s="132"/>
      <c r="AD646" s="132"/>
      <c r="AE646" s="132"/>
      <c r="AG646" s="143"/>
      <c r="AN646" s="132"/>
      <c r="AO646" s="132"/>
      <c r="AP646" s="132"/>
      <c r="AQ646" s="132"/>
      <c r="AR646" s="132"/>
      <c r="AS646" s="132"/>
      <c r="AT646" s="132"/>
      <c r="AU646" s="132"/>
    </row>
    <row r="647" spans="3:47" x14ac:dyDescent="0.2">
      <c r="C647" s="10"/>
      <c r="D647" s="10"/>
      <c r="AA647" s="132"/>
      <c r="AB647" s="132"/>
      <c r="AC647" s="132"/>
      <c r="AD647" s="132"/>
      <c r="AE647" s="132"/>
      <c r="AG647" s="143"/>
      <c r="AN647" s="132"/>
      <c r="AO647" s="132"/>
      <c r="AP647" s="132"/>
      <c r="AQ647" s="132"/>
      <c r="AR647" s="132"/>
      <c r="AS647" s="132"/>
      <c r="AT647" s="132"/>
      <c r="AU647" s="132"/>
    </row>
    <row r="648" spans="3:47" x14ac:dyDescent="0.2">
      <c r="C648" s="10"/>
      <c r="D648" s="10"/>
      <c r="AA648" s="132"/>
      <c r="AB648" s="132"/>
      <c r="AC648" s="132"/>
      <c r="AD648" s="132"/>
      <c r="AE648" s="132"/>
      <c r="AG648" s="143"/>
      <c r="AN648" s="132"/>
      <c r="AO648" s="132"/>
      <c r="AP648" s="132"/>
      <c r="AQ648" s="132"/>
      <c r="AR648" s="132"/>
      <c r="AS648" s="132"/>
      <c r="AT648" s="132"/>
      <c r="AU648" s="132"/>
    </row>
    <row r="649" spans="3:47" x14ac:dyDescent="0.2">
      <c r="C649" s="10"/>
      <c r="D649" s="10"/>
      <c r="AA649" s="132"/>
      <c r="AB649" s="132"/>
      <c r="AC649" s="132"/>
      <c r="AD649" s="132"/>
      <c r="AE649" s="132"/>
      <c r="AG649" s="143"/>
      <c r="AN649" s="132"/>
      <c r="AO649" s="132"/>
      <c r="AP649" s="132"/>
      <c r="AQ649" s="132"/>
      <c r="AR649" s="132"/>
      <c r="AS649" s="132"/>
      <c r="AT649" s="132"/>
      <c r="AU649" s="132"/>
    </row>
    <row r="650" spans="3:47" x14ac:dyDescent="0.2">
      <c r="C650" s="10"/>
      <c r="D650" s="10"/>
      <c r="AA650" s="132"/>
      <c r="AB650" s="132"/>
      <c r="AC650" s="132"/>
      <c r="AD650" s="132"/>
      <c r="AE650" s="132"/>
      <c r="AG650" s="143"/>
      <c r="AN650" s="132"/>
      <c r="AO650" s="132"/>
      <c r="AP650" s="132"/>
      <c r="AQ650" s="132"/>
      <c r="AR650" s="132"/>
      <c r="AS650" s="132"/>
      <c r="AT650" s="132"/>
      <c r="AU650" s="132"/>
    </row>
    <row r="651" spans="3:47" x14ac:dyDescent="0.2">
      <c r="C651" s="10"/>
      <c r="D651" s="10"/>
      <c r="AA651" s="132"/>
      <c r="AB651" s="132"/>
      <c r="AC651" s="132"/>
      <c r="AD651" s="132"/>
      <c r="AE651" s="132"/>
      <c r="AG651" s="143"/>
      <c r="AN651" s="132"/>
      <c r="AO651" s="132"/>
      <c r="AP651" s="132"/>
      <c r="AQ651" s="132"/>
      <c r="AR651" s="132"/>
      <c r="AS651" s="132"/>
      <c r="AT651" s="132"/>
      <c r="AU651" s="132"/>
    </row>
    <row r="652" spans="3:47" x14ac:dyDescent="0.2">
      <c r="C652" s="10"/>
      <c r="D652" s="10"/>
      <c r="AA652" s="132"/>
      <c r="AB652" s="132"/>
      <c r="AC652" s="132"/>
      <c r="AD652" s="132"/>
      <c r="AE652" s="132"/>
      <c r="AG652" s="143"/>
      <c r="AN652" s="132"/>
      <c r="AO652" s="132"/>
      <c r="AP652" s="132"/>
      <c r="AQ652" s="132"/>
      <c r="AR652" s="132"/>
      <c r="AS652" s="132"/>
      <c r="AT652" s="132"/>
      <c r="AU652" s="132"/>
    </row>
    <row r="653" spans="3:47" x14ac:dyDescent="0.2">
      <c r="C653" s="10"/>
      <c r="D653" s="10"/>
      <c r="AA653" s="132"/>
      <c r="AB653" s="132"/>
      <c r="AC653" s="132"/>
      <c r="AD653" s="132"/>
      <c r="AE653" s="132"/>
      <c r="AG653" s="143"/>
      <c r="AN653" s="132"/>
      <c r="AO653" s="132"/>
      <c r="AP653" s="132"/>
      <c r="AQ653" s="132"/>
      <c r="AR653" s="132"/>
      <c r="AS653" s="132"/>
      <c r="AT653" s="132"/>
      <c r="AU653" s="132"/>
    </row>
    <row r="654" spans="3:47" x14ac:dyDescent="0.2">
      <c r="C654" s="10"/>
      <c r="D654" s="10"/>
      <c r="AA654" s="132"/>
      <c r="AB654" s="132"/>
      <c r="AC654" s="132"/>
      <c r="AD654" s="132"/>
      <c r="AE654" s="132"/>
      <c r="AG654" s="143"/>
      <c r="AN654" s="132"/>
      <c r="AO654" s="132"/>
      <c r="AP654" s="132"/>
      <c r="AQ654" s="132"/>
      <c r="AR654" s="132"/>
      <c r="AS654" s="132"/>
      <c r="AT654" s="132"/>
      <c r="AU654" s="132"/>
    </row>
    <row r="655" spans="3:47" x14ac:dyDescent="0.2">
      <c r="C655" s="10"/>
      <c r="D655" s="10"/>
      <c r="AA655" s="132"/>
      <c r="AB655" s="132"/>
      <c r="AC655" s="132"/>
      <c r="AD655" s="132"/>
      <c r="AE655" s="132"/>
      <c r="AG655" s="143"/>
      <c r="AN655" s="132"/>
      <c r="AO655" s="132"/>
      <c r="AP655" s="132"/>
      <c r="AQ655" s="132"/>
      <c r="AR655" s="132"/>
      <c r="AS655" s="132"/>
      <c r="AT655" s="132"/>
      <c r="AU655" s="132"/>
    </row>
    <row r="656" spans="3:47" x14ac:dyDescent="0.2">
      <c r="C656" s="10"/>
      <c r="D656" s="10"/>
      <c r="AA656" s="132"/>
      <c r="AB656" s="132"/>
      <c r="AC656" s="132"/>
      <c r="AD656" s="132"/>
      <c r="AE656" s="132"/>
      <c r="AG656" s="143"/>
      <c r="AN656" s="132"/>
      <c r="AO656" s="132"/>
      <c r="AP656" s="132"/>
      <c r="AQ656" s="132"/>
      <c r="AR656" s="132"/>
      <c r="AS656" s="132"/>
      <c r="AT656" s="132"/>
      <c r="AU656" s="132"/>
    </row>
    <row r="657" spans="3:64" x14ac:dyDescent="0.2">
      <c r="C657" s="10"/>
      <c r="D657" s="10"/>
      <c r="AA657" s="132"/>
      <c r="AB657" s="132"/>
      <c r="AC657" s="132"/>
      <c r="AD657" s="132"/>
      <c r="AE657" s="132"/>
      <c r="AG657" s="143"/>
      <c r="AN657" s="132"/>
      <c r="AO657" s="132"/>
      <c r="AP657" s="132"/>
      <c r="AQ657" s="132"/>
      <c r="AR657" s="132"/>
      <c r="AS657" s="132"/>
      <c r="AT657" s="132"/>
      <c r="AU657" s="132"/>
    </row>
    <row r="658" spans="3:64" x14ac:dyDescent="0.2">
      <c r="C658" s="10"/>
      <c r="D658" s="10"/>
      <c r="AA658" s="132"/>
      <c r="AB658" s="132"/>
      <c r="AC658" s="132"/>
      <c r="AD658" s="132"/>
      <c r="AE658" s="132"/>
      <c r="AG658" s="143"/>
      <c r="AN658" s="132"/>
      <c r="AO658" s="132"/>
      <c r="AP658" s="132"/>
      <c r="AQ658" s="132"/>
      <c r="AR658" s="132"/>
      <c r="AS658" s="132"/>
      <c r="AT658" s="132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</row>
    <row r="659" spans="3:64" x14ac:dyDescent="0.2">
      <c r="C659" s="10"/>
      <c r="D659" s="10"/>
      <c r="AA659" s="132"/>
      <c r="AB659" s="132"/>
      <c r="AC659" s="132"/>
      <c r="AD659" s="132"/>
      <c r="AE659" s="132"/>
      <c r="AG659" s="143"/>
      <c r="AN659" s="132"/>
      <c r="AO659" s="132"/>
      <c r="AP659" s="132"/>
      <c r="AQ659" s="132"/>
      <c r="AR659" s="132"/>
      <c r="AS659" s="132"/>
      <c r="AT659" s="132"/>
      <c r="AU659" s="132"/>
    </row>
    <row r="660" spans="3:64" x14ac:dyDescent="0.2">
      <c r="C660" s="10"/>
      <c r="D660" s="10"/>
      <c r="AA660" s="132"/>
      <c r="AB660" s="132"/>
      <c r="AC660" s="132"/>
      <c r="AD660" s="132"/>
      <c r="AE660" s="132"/>
      <c r="AG660" s="143"/>
      <c r="AN660" s="132"/>
      <c r="AO660" s="132"/>
      <c r="AP660" s="132"/>
      <c r="AQ660" s="132"/>
      <c r="AR660" s="132"/>
      <c r="AS660" s="132"/>
      <c r="AT660" s="132"/>
      <c r="AU660" s="132"/>
    </row>
    <row r="661" spans="3:64" x14ac:dyDescent="0.2">
      <c r="C661" s="10"/>
      <c r="D661" s="10"/>
      <c r="AA661" s="132"/>
      <c r="AB661" s="132"/>
      <c r="AC661" s="132"/>
      <c r="AD661" s="132"/>
      <c r="AE661" s="132"/>
      <c r="AG661" s="143"/>
      <c r="AN661" s="132"/>
      <c r="AO661" s="132"/>
      <c r="AP661" s="132"/>
      <c r="AQ661" s="132"/>
      <c r="AR661" s="132"/>
      <c r="AS661" s="132"/>
      <c r="AT661" s="132"/>
      <c r="AU661" s="132"/>
    </row>
    <row r="662" spans="3:64" x14ac:dyDescent="0.2">
      <c r="C662" s="10"/>
      <c r="D662" s="10"/>
      <c r="AA662" s="132"/>
      <c r="AB662" s="132"/>
      <c r="AC662" s="132"/>
      <c r="AD662" s="132"/>
      <c r="AE662" s="132"/>
      <c r="AG662" s="143"/>
      <c r="AN662" s="132"/>
      <c r="AO662" s="132"/>
      <c r="AP662" s="132"/>
      <c r="AQ662" s="132"/>
      <c r="AR662" s="132"/>
      <c r="AS662" s="132"/>
      <c r="AT662" s="132"/>
      <c r="AU662" s="132"/>
    </row>
    <row r="663" spans="3:64" x14ac:dyDescent="0.2">
      <c r="C663" s="10"/>
      <c r="D663" s="10"/>
      <c r="AA663" s="132"/>
      <c r="AB663" s="132"/>
      <c r="AC663" s="132"/>
      <c r="AD663" s="132"/>
      <c r="AE663" s="132"/>
      <c r="AG663" s="143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</row>
    <row r="664" spans="3:64" x14ac:dyDescent="0.2">
      <c r="C664" s="10"/>
      <c r="D664" s="10"/>
      <c r="AA664" s="132"/>
      <c r="AB664" s="132"/>
      <c r="AC664" s="132"/>
      <c r="AD664" s="132"/>
      <c r="AE664" s="132"/>
      <c r="AG664" s="143"/>
      <c r="AN664" s="132"/>
      <c r="AO664" s="132"/>
      <c r="AP664" s="132"/>
      <c r="AQ664" s="132"/>
      <c r="AR664" s="132"/>
      <c r="AS664" s="132"/>
      <c r="AT664" s="132"/>
      <c r="AU664" s="132"/>
    </row>
    <row r="665" spans="3:64" x14ac:dyDescent="0.2">
      <c r="C665" s="10"/>
      <c r="D665" s="10"/>
      <c r="AA665" s="132"/>
      <c r="AB665" s="132"/>
      <c r="AC665" s="132"/>
      <c r="AD665" s="132"/>
      <c r="AE665" s="132"/>
      <c r="AG665" s="143"/>
      <c r="AN665" s="132"/>
      <c r="AO665" s="132"/>
      <c r="AP665" s="132"/>
      <c r="AQ665" s="132"/>
      <c r="AR665" s="132"/>
      <c r="AS665" s="132"/>
      <c r="AT665" s="132"/>
      <c r="AU665" s="132"/>
    </row>
    <row r="666" spans="3:64" x14ac:dyDescent="0.2">
      <c r="C666" s="10"/>
      <c r="D666" s="10"/>
      <c r="AA666" s="132"/>
      <c r="AB666" s="132"/>
      <c r="AC666" s="132"/>
      <c r="AD666" s="132"/>
      <c r="AE666" s="132"/>
      <c r="AG666" s="143"/>
      <c r="AN666" s="132"/>
      <c r="AO666" s="132"/>
      <c r="AP666" s="132"/>
      <c r="AQ666" s="132"/>
      <c r="AR666" s="132"/>
      <c r="AS666" s="132"/>
      <c r="AT666" s="132"/>
      <c r="AU666" s="132"/>
    </row>
    <row r="667" spans="3:64" x14ac:dyDescent="0.2">
      <c r="C667" s="10"/>
      <c r="D667" s="10"/>
      <c r="AA667" s="132"/>
      <c r="AB667" s="132"/>
      <c r="AC667" s="132"/>
      <c r="AD667" s="132"/>
      <c r="AE667" s="132"/>
      <c r="AG667" s="143"/>
      <c r="AN667" s="132"/>
      <c r="AO667" s="132"/>
      <c r="AP667" s="132"/>
      <c r="AQ667" s="132"/>
      <c r="AR667" s="132"/>
      <c r="AS667" s="132"/>
      <c r="AT667" s="132"/>
      <c r="AU667" s="132"/>
    </row>
    <row r="668" spans="3:64" x14ac:dyDescent="0.2">
      <c r="C668" s="10"/>
      <c r="D668" s="10"/>
      <c r="AA668" s="132"/>
      <c r="AB668" s="132"/>
      <c r="AC668" s="132"/>
      <c r="AD668" s="132"/>
      <c r="AE668" s="132"/>
      <c r="AG668" s="143"/>
      <c r="AN668" s="132"/>
      <c r="AO668" s="132"/>
      <c r="AP668" s="132"/>
      <c r="AQ668" s="132"/>
      <c r="AR668" s="132"/>
      <c r="AS668" s="132"/>
      <c r="AT668" s="132"/>
      <c r="AU668" s="132"/>
      <c r="AV668" s="132"/>
      <c r="AX668" s="132"/>
    </row>
    <row r="669" spans="3:64" x14ac:dyDescent="0.2">
      <c r="C669" s="10"/>
      <c r="D669" s="10"/>
      <c r="AA669" s="132"/>
      <c r="AB669" s="132"/>
      <c r="AC669" s="132"/>
      <c r="AD669" s="132"/>
      <c r="AE669" s="132"/>
      <c r="AG669" s="143"/>
      <c r="AN669" s="132"/>
      <c r="AO669" s="132"/>
      <c r="AP669" s="132"/>
      <c r="AQ669" s="132"/>
      <c r="AR669" s="132"/>
      <c r="AS669" s="132"/>
      <c r="AT669" s="132"/>
      <c r="AU669" s="132"/>
    </row>
    <row r="670" spans="3:64" x14ac:dyDescent="0.2">
      <c r="C670" s="10"/>
      <c r="D670" s="10"/>
      <c r="AA670" s="132"/>
      <c r="AB670" s="132"/>
      <c r="AC670" s="132"/>
      <c r="AD670" s="132"/>
      <c r="AE670" s="132"/>
      <c r="AG670" s="143"/>
      <c r="AN670" s="132"/>
      <c r="AO670" s="132"/>
      <c r="AP670" s="132"/>
      <c r="AQ670" s="132"/>
      <c r="AR670" s="132"/>
      <c r="AS670" s="132"/>
      <c r="AT670" s="132"/>
      <c r="AU670" s="132"/>
    </row>
    <row r="671" spans="3:64" x14ac:dyDescent="0.2">
      <c r="C671" s="10"/>
      <c r="D671" s="10"/>
      <c r="AA671" s="132"/>
      <c r="AB671" s="132"/>
      <c r="AC671" s="132"/>
      <c r="AD671" s="132"/>
      <c r="AE671" s="132"/>
      <c r="AG671" s="143"/>
      <c r="AN671" s="132"/>
      <c r="AO671" s="132"/>
      <c r="AP671" s="132"/>
      <c r="AQ671" s="132"/>
      <c r="AR671" s="132"/>
      <c r="AS671" s="132"/>
      <c r="AT671" s="132"/>
      <c r="AU671" s="132"/>
    </row>
    <row r="672" spans="3:64" x14ac:dyDescent="0.2">
      <c r="C672" s="10"/>
      <c r="D672" s="10"/>
      <c r="AA672" s="132"/>
      <c r="AB672" s="132"/>
      <c r="AC672" s="132"/>
      <c r="AD672" s="132"/>
      <c r="AE672" s="132"/>
      <c r="AG672" s="143"/>
      <c r="AN672" s="132"/>
      <c r="AO672" s="132"/>
      <c r="AP672" s="132"/>
      <c r="AQ672" s="132"/>
      <c r="AR672" s="132"/>
      <c r="AS672" s="132"/>
      <c r="AT672" s="132"/>
      <c r="AU672" s="132"/>
    </row>
    <row r="673" spans="3:47" x14ac:dyDescent="0.2">
      <c r="C673" s="10"/>
      <c r="D673" s="10"/>
      <c r="AA673" s="132"/>
      <c r="AB673" s="132"/>
      <c r="AC673" s="132"/>
      <c r="AD673" s="132"/>
      <c r="AE673" s="132"/>
      <c r="AG673" s="143"/>
      <c r="AN673" s="132"/>
      <c r="AO673" s="132"/>
      <c r="AP673" s="132"/>
      <c r="AQ673" s="132"/>
      <c r="AR673" s="132"/>
      <c r="AS673" s="132"/>
      <c r="AT673" s="132"/>
      <c r="AU673" s="132"/>
    </row>
    <row r="674" spans="3:47" x14ac:dyDescent="0.2">
      <c r="C674" s="10"/>
      <c r="D674" s="10"/>
      <c r="AA674" s="132"/>
      <c r="AB674" s="132"/>
      <c r="AC674" s="132"/>
      <c r="AD674" s="132"/>
      <c r="AE674" s="132"/>
      <c r="AG674" s="143"/>
      <c r="AN674" s="132"/>
      <c r="AO674" s="132"/>
      <c r="AP674" s="132"/>
      <c r="AQ674" s="132"/>
      <c r="AR674" s="132"/>
      <c r="AS674" s="132"/>
      <c r="AT674" s="132"/>
      <c r="AU674" s="132"/>
    </row>
    <row r="675" spans="3:47" x14ac:dyDescent="0.2">
      <c r="C675" s="10"/>
      <c r="D675" s="10"/>
      <c r="AA675" s="132"/>
      <c r="AB675" s="132"/>
      <c r="AC675" s="132"/>
      <c r="AD675" s="132"/>
      <c r="AE675" s="132"/>
      <c r="AG675" s="143"/>
      <c r="AN675" s="132"/>
      <c r="AO675" s="132"/>
      <c r="AP675" s="132"/>
      <c r="AQ675" s="132"/>
      <c r="AR675" s="132"/>
      <c r="AS675" s="132"/>
      <c r="AT675" s="132"/>
      <c r="AU675" s="132"/>
    </row>
    <row r="676" spans="3:47" x14ac:dyDescent="0.2">
      <c r="C676" s="10"/>
      <c r="D676" s="10"/>
      <c r="AA676" s="132"/>
      <c r="AB676" s="132"/>
      <c r="AC676" s="132"/>
      <c r="AD676" s="132"/>
      <c r="AE676" s="132"/>
      <c r="AG676" s="143"/>
      <c r="AN676" s="132"/>
      <c r="AO676" s="132"/>
      <c r="AP676" s="132"/>
      <c r="AQ676" s="132"/>
      <c r="AR676" s="132"/>
      <c r="AS676" s="132"/>
      <c r="AT676" s="132"/>
      <c r="AU676" s="132"/>
    </row>
    <row r="677" spans="3:47" x14ac:dyDescent="0.2">
      <c r="C677" s="10"/>
      <c r="D677" s="10"/>
      <c r="AA677" s="132"/>
      <c r="AB677" s="132"/>
      <c r="AC677" s="132"/>
      <c r="AD677" s="132"/>
      <c r="AE677" s="132"/>
      <c r="AG677" s="143"/>
      <c r="AN677" s="132"/>
      <c r="AO677" s="132"/>
      <c r="AP677" s="132"/>
      <c r="AQ677" s="132"/>
      <c r="AR677" s="132"/>
      <c r="AS677" s="132"/>
      <c r="AT677" s="132"/>
      <c r="AU677" s="132"/>
    </row>
    <row r="678" spans="3:47" x14ac:dyDescent="0.2">
      <c r="C678" s="10"/>
      <c r="D678" s="10"/>
      <c r="AA678" s="132"/>
      <c r="AB678" s="132"/>
      <c r="AC678" s="132"/>
      <c r="AD678" s="132"/>
      <c r="AE678" s="132"/>
      <c r="AG678" s="143"/>
      <c r="AN678" s="132"/>
      <c r="AO678" s="132"/>
      <c r="AP678" s="132"/>
      <c r="AQ678" s="132"/>
      <c r="AR678" s="132"/>
      <c r="AS678" s="132"/>
      <c r="AT678" s="132"/>
      <c r="AU678" s="132"/>
    </row>
    <row r="679" spans="3:47" x14ac:dyDescent="0.2">
      <c r="C679" s="10"/>
      <c r="D679" s="10"/>
      <c r="AA679" s="132"/>
      <c r="AB679" s="132"/>
      <c r="AC679" s="132"/>
      <c r="AD679" s="132"/>
      <c r="AE679" s="132"/>
      <c r="AG679" s="143"/>
      <c r="AN679" s="132"/>
      <c r="AO679" s="132"/>
      <c r="AP679" s="132"/>
      <c r="AQ679" s="132"/>
      <c r="AR679" s="132"/>
      <c r="AS679" s="132"/>
      <c r="AT679" s="132"/>
      <c r="AU679" s="132"/>
    </row>
    <row r="680" spans="3:47" x14ac:dyDescent="0.2">
      <c r="C680" s="10"/>
      <c r="D680" s="10"/>
      <c r="AA680" s="132"/>
      <c r="AB680" s="132"/>
      <c r="AC680" s="132"/>
      <c r="AD680" s="132"/>
      <c r="AE680" s="132"/>
      <c r="AG680" s="143"/>
      <c r="AN680" s="132"/>
      <c r="AO680" s="132"/>
      <c r="AP680" s="132"/>
      <c r="AQ680" s="132"/>
      <c r="AR680" s="132"/>
      <c r="AS680" s="132"/>
      <c r="AT680" s="132"/>
      <c r="AU680" s="132"/>
    </row>
    <row r="681" spans="3:47" x14ac:dyDescent="0.2">
      <c r="C681" s="10"/>
      <c r="D681" s="10"/>
      <c r="AA681" s="132"/>
      <c r="AB681" s="132"/>
      <c r="AC681" s="132"/>
      <c r="AD681" s="132"/>
      <c r="AE681" s="132"/>
      <c r="AG681" s="143"/>
      <c r="AN681" s="132"/>
      <c r="AO681" s="132"/>
      <c r="AP681" s="132"/>
      <c r="AQ681" s="132"/>
      <c r="AR681" s="132"/>
      <c r="AS681" s="132"/>
      <c r="AT681" s="132"/>
      <c r="AU681" s="132"/>
    </row>
    <row r="682" spans="3:47" x14ac:dyDescent="0.2">
      <c r="C682" s="10"/>
      <c r="D682" s="10"/>
      <c r="AA682" s="132"/>
      <c r="AB682" s="132"/>
      <c r="AC682" s="132"/>
      <c r="AD682" s="132"/>
      <c r="AE682" s="132"/>
      <c r="AG682" s="143"/>
      <c r="AN682" s="132"/>
      <c r="AO682" s="132"/>
      <c r="AP682" s="132"/>
      <c r="AQ682" s="132"/>
      <c r="AR682" s="132"/>
      <c r="AS682" s="132"/>
      <c r="AT682" s="132"/>
      <c r="AU682" s="132"/>
    </row>
    <row r="683" spans="3:47" x14ac:dyDescent="0.2">
      <c r="C683" s="10"/>
      <c r="D683" s="10"/>
      <c r="AA683" s="132"/>
      <c r="AB683" s="132"/>
      <c r="AC683" s="132"/>
      <c r="AD683" s="132"/>
      <c r="AE683" s="132"/>
      <c r="AG683" s="143"/>
      <c r="AN683" s="132"/>
      <c r="AO683" s="132"/>
      <c r="AP683" s="132"/>
      <c r="AQ683" s="132"/>
      <c r="AR683" s="132"/>
      <c r="AS683" s="132"/>
      <c r="AT683" s="132"/>
      <c r="AU683" s="132"/>
    </row>
    <row r="684" spans="3:47" x14ac:dyDescent="0.2">
      <c r="C684" s="10"/>
      <c r="D684" s="10"/>
      <c r="AA684" s="132"/>
      <c r="AB684" s="132"/>
      <c r="AC684" s="132"/>
      <c r="AD684" s="132"/>
      <c r="AE684" s="132"/>
      <c r="AG684" s="143"/>
      <c r="AN684" s="132"/>
      <c r="AO684" s="132"/>
      <c r="AP684" s="132"/>
      <c r="AQ684" s="132"/>
      <c r="AR684" s="132"/>
      <c r="AS684" s="132"/>
      <c r="AT684" s="132"/>
      <c r="AU684" s="132"/>
    </row>
    <row r="685" spans="3:47" x14ac:dyDescent="0.2">
      <c r="C685" s="10"/>
      <c r="D685" s="10"/>
      <c r="AA685" s="132"/>
      <c r="AB685" s="132"/>
      <c r="AC685" s="132"/>
      <c r="AD685" s="132"/>
      <c r="AE685" s="132"/>
      <c r="AG685" s="143"/>
      <c r="AN685" s="132"/>
      <c r="AO685" s="132"/>
      <c r="AP685" s="132"/>
      <c r="AQ685" s="132"/>
      <c r="AR685" s="132"/>
      <c r="AS685" s="132"/>
      <c r="AT685" s="132"/>
      <c r="AU685" s="132"/>
    </row>
    <row r="686" spans="3:47" x14ac:dyDescent="0.2">
      <c r="C686" s="10"/>
      <c r="D686" s="10"/>
      <c r="AA686" s="132"/>
      <c r="AB686" s="132"/>
      <c r="AC686" s="132"/>
      <c r="AD686" s="132"/>
      <c r="AE686" s="132"/>
      <c r="AG686" s="143"/>
      <c r="AN686" s="132"/>
      <c r="AO686" s="132"/>
      <c r="AP686" s="132"/>
      <c r="AQ686" s="132"/>
      <c r="AR686" s="132"/>
      <c r="AS686" s="132"/>
      <c r="AT686" s="132"/>
      <c r="AU686" s="132"/>
    </row>
    <row r="687" spans="3:47" x14ac:dyDescent="0.2">
      <c r="C687" s="10"/>
      <c r="D687" s="10"/>
      <c r="AA687" s="132"/>
      <c r="AB687" s="132"/>
      <c r="AC687" s="132"/>
      <c r="AD687" s="132"/>
      <c r="AE687" s="132"/>
      <c r="AG687" s="143"/>
      <c r="AN687" s="132"/>
      <c r="AO687" s="132"/>
      <c r="AP687" s="132"/>
      <c r="AQ687" s="132"/>
      <c r="AR687" s="132"/>
      <c r="AS687" s="132"/>
      <c r="AT687" s="132"/>
      <c r="AU687" s="132"/>
    </row>
    <row r="688" spans="3:47" x14ac:dyDescent="0.2">
      <c r="C688" s="10"/>
      <c r="D688" s="10"/>
      <c r="AA688" s="132"/>
      <c r="AB688" s="132"/>
      <c r="AC688" s="132"/>
      <c r="AD688" s="132"/>
      <c r="AE688" s="132"/>
      <c r="AG688" s="143"/>
      <c r="AN688" s="132"/>
      <c r="AO688" s="132"/>
      <c r="AP688" s="132"/>
      <c r="AQ688" s="132"/>
      <c r="AR688" s="132"/>
      <c r="AS688" s="132"/>
      <c r="AT688" s="132"/>
      <c r="AU688" s="132"/>
    </row>
    <row r="689" spans="3:64" x14ac:dyDescent="0.2">
      <c r="C689" s="10"/>
      <c r="D689" s="10"/>
      <c r="AA689" s="132"/>
      <c r="AB689" s="132"/>
      <c r="AC689" s="132"/>
      <c r="AD689" s="132"/>
      <c r="AE689" s="132"/>
      <c r="AG689" s="143"/>
      <c r="AN689" s="132"/>
      <c r="AO689" s="132"/>
      <c r="AP689" s="132"/>
      <c r="AQ689" s="132"/>
      <c r="AR689" s="132"/>
      <c r="AS689" s="132"/>
      <c r="AT689" s="132"/>
      <c r="AU689" s="132"/>
    </row>
    <row r="690" spans="3:64" x14ac:dyDescent="0.2">
      <c r="C690" s="10"/>
      <c r="D690" s="10"/>
      <c r="AA690" s="132"/>
      <c r="AB690" s="132"/>
      <c r="AC690" s="132"/>
      <c r="AD690" s="132"/>
      <c r="AE690" s="132"/>
      <c r="AG690" s="143"/>
      <c r="AN690" s="132"/>
      <c r="AO690" s="132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</row>
    <row r="691" spans="3:64" x14ac:dyDescent="0.2">
      <c r="C691" s="10"/>
      <c r="D691" s="10"/>
      <c r="AA691" s="132"/>
      <c r="AB691" s="132"/>
      <c r="AC691" s="132"/>
      <c r="AD691" s="132"/>
      <c r="AE691" s="132"/>
      <c r="AG691" s="143"/>
      <c r="AN691" s="132"/>
      <c r="AO691" s="132"/>
      <c r="AP691" s="132"/>
      <c r="AQ691" s="132"/>
      <c r="AR691" s="132"/>
      <c r="AS691" s="132"/>
      <c r="AT691" s="132"/>
      <c r="AU691" s="132"/>
    </row>
    <row r="692" spans="3:64" x14ac:dyDescent="0.2">
      <c r="C692" s="10"/>
      <c r="D692" s="10"/>
      <c r="AA692" s="132"/>
      <c r="AB692" s="132"/>
      <c r="AC692" s="132"/>
      <c r="AD692" s="132"/>
      <c r="AE692" s="132"/>
      <c r="AG692" s="143"/>
      <c r="AN692" s="132"/>
      <c r="AO692" s="132"/>
      <c r="AP692" s="132"/>
      <c r="AQ692" s="132"/>
      <c r="AR692" s="132"/>
      <c r="AS692" s="132"/>
      <c r="AT692" s="132"/>
      <c r="AU692" s="132"/>
    </row>
    <row r="693" spans="3:64" x14ac:dyDescent="0.2">
      <c r="C693" s="10"/>
      <c r="D693" s="10"/>
      <c r="AA693" s="132"/>
      <c r="AB693" s="132"/>
      <c r="AC693" s="132"/>
      <c r="AD693" s="132"/>
      <c r="AE693" s="132"/>
      <c r="AG693" s="143"/>
      <c r="AN693" s="132"/>
      <c r="AO693" s="132"/>
      <c r="AP693" s="132"/>
      <c r="AQ693" s="132"/>
      <c r="AR693" s="132"/>
      <c r="AS693" s="132"/>
      <c r="AT693" s="132"/>
      <c r="AU693" s="132"/>
    </row>
    <row r="694" spans="3:64" x14ac:dyDescent="0.2">
      <c r="C694" s="10"/>
      <c r="D694" s="10"/>
      <c r="AA694" s="132"/>
      <c r="AB694" s="132"/>
      <c r="AC694" s="132"/>
      <c r="AD694" s="132"/>
      <c r="AE694" s="132"/>
      <c r="AG694" s="143"/>
      <c r="AN694" s="132"/>
      <c r="AO694" s="132"/>
      <c r="AP694" s="132"/>
      <c r="AQ694" s="132"/>
      <c r="AR694" s="132"/>
      <c r="AS694" s="132"/>
      <c r="AT694" s="132"/>
      <c r="AU694" s="132"/>
    </row>
    <row r="695" spans="3:64" x14ac:dyDescent="0.2">
      <c r="C695" s="10"/>
      <c r="D695" s="10"/>
      <c r="AA695" s="132"/>
      <c r="AB695" s="132"/>
      <c r="AC695" s="132"/>
      <c r="AD695" s="132"/>
      <c r="AE695" s="132"/>
      <c r="AG695" s="143"/>
      <c r="AN695" s="132"/>
      <c r="AO695" s="132"/>
      <c r="AP695" s="132"/>
      <c r="AQ695" s="132"/>
      <c r="AR695" s="132"/>
      <c r="AS695" s="132"/>
      <c r="AT695" s="132"/>
      <c r="AU695" s="132"/>
    </row>
    <row r="696" spans="3:64" x14ac:dyDescent="0.2">
      <c r="C696" s="10"/>
      <c r="D696" s="10"/>
      <c r="AA696" s="132"/>
      <c r="AB696" s="132"/>
      <c r="AC696" s="132"/>
      <c r="AD696" s="132"/>
      <c r="AE696" s="132"/>
      <c r="AG696" s="143"/>
      <c r="AN696" s="132"/>
      <c r="AO696" s="132"/>
      <c r="AP696" s="132"/>
      <c r="AQ696" s="132"/>
      <c r="AR696" s="132"/>
      <c r="AS696" s="132"/>
      <c r="AT696" s="132"/>
      <c r="AU696" s="132"/>
    </row>
    <row r="697" spans="3:64" x14ac:dyDescent="0.2">
      <c r="C697" s="10"/>
      <c r="D697" s="10"/>
      <c r="AA697" s="132"/>
      <c r="AB697" s="132"/>
      <c r="AC697" s="132"/>
      <c r="AD697" s="132"/>
      <c r="AE697" s="132"/>
      <c r="AG697" s="143"/>
      <c r="AN697" s="132"/>
      <c r="AO697" s="132"/>
      <c r="AP697" s="132"/>
      <c r="AQ697" s="132"/>
      <c r="AR697" s="132"/>
      <c r="AS697" s="132"/>
      <c r="AT697" s="132"/>
      <c r="AU697" s="132"/>
    </row>
    <row r="698" spans="3:64" x14ac:dyDescent="0.2">
      <c r="C698" s="10"/>
      <c r="D698" s="10"/>
      <c r="AA698" s="132"/>
      <c r="AB698" s="132"/>
      <c r="AC698" s="132"/>
      <c r="AD698" s="132"/>
      <c r="AE698" s="132"/>
      <c r="AG698" s="143"/>
      <c r="AN698" s="132"/>
      <c r="AO698" s="132"/>
      <c r="AP698" s="132"/>
      <c r="AQ698" s="132"/>
      <c r="AR698" s="132"/>
      <c r="AS698" s="132"/>
      <c r="AT698" s="132"/>
      <c r="AU698" s="132"/>
    </row>
    <row r="699" spans="3:64" x14ac:dyDescent="0.2">
      <c r="C699" s="10"/>
      <c r="D699" s="10"/>
      <c r="AA699" s="132"/>
      <c r="AB699" s="132"/>
      <c r="AC699" s="132"/>
      <c r="AD699" s="132"/>
      <c r="AE699" s="132"/>
      <c r="AG699" s="143"/>
      <c r="AN699" s="132"/>
      <c r="AO699" s="132"/>
      <c r="AP699" s="132"/>
      <c r="AQ699" s="132"/>
      <c r="AR699" s="132"/>
      <c r="AS699" s="132"/>
      <c r="AT699" s="132"/>
      <c r="AU699" s="132"/>
    </row>
    <row r="700" spans="3:64" x14ac:dyDescent="0.2">
      <c r="C700" s="10"/>
      <c r="D700" s="10"/>
      <c r="AA700" s="132"/>
      <c r="AB700" s="132"/>
      <c r="AC700" s="132"/>
      <c r="AD700" s="132"/>
      <c r="AE700" s="132"/>
      <c r="AG700" s="143"/>
      <c r="AN700" s="132"/>
      <c r="AO700" s="132"/>
      <c r="AP700" s="132"/>
      <c r="AQ700" s="132"/>
      <c r="AR700" s="132"/>
      <c r="AS700" s="132"/>
      <c r="AT700" s="132"/>
      <c r="AU700" s="132"/>
    </row>
    <row r="701" spans="3:64" x14ac:dyDescent="0.2">
      <c r="C701" s="10"/>
      <c r="D701" s="10"/>
      <c r="AA701" s="132"/>
      <c r="AB701" s="132"/>
      <c r="AC701" s="132"/>
      <c r="AD701" s="132"/>
      <c r="AE701" s="132"/>
      <c r="AG701" s="143"/>
      <c r="AN701" s="132"/>
      <c r="AO701" s="132"/>
      <c r="AP701" s="132"/>
      <c r="AQ701" s="132"/>
      <c r="AR701" s="132"/>
      <c r="AS701" s="132"/>
      <c r="AT701" s="132"/>
      <c r="AU701" s="132"/>
    </row>
    <row r="702" spans="3:64" x14ac:dyDescent="0.2">
      <c r="C702" s="10"/>
      <c r="D702" s="10"/>
      <c r="AA702" s="132"/>
      <c r="AB702" s="132"/>
      <c r="AC702" s="132"/>
      <c r="AD702" s="132"/>
      <c r="AE702" s="132"/>
      <c r="AG702" s="143"/>
      <c r="AN702" s="132"/>
      <c r="AO702" s="132"/>
      <c r="AP702" s="132"/>
      <c r="AQ702" s="132"/>
      <c r="AR702" s="132"/>
      <c r="AS702" s="132"/>
      <c r="AT702" s="132"/>
      <c r="AU702" s="132"/>
    </row>
    <row r="703" spans="3:64" x14ac:dyDescent="0.2">
      <c r="C703" s="10"/>
      <c r="D703" s="10"/>
      <c r="AA703" s="132"/>
      <c r="AB703" s="132"/>
      <c r="AC703" s="132"/>
      <c r="AD703" s="132"/>
      <c r="AE703" s="132"/>
      <c r="AG703" s="143"/>
      <c r="AN703" s="132"/>
      <c r="AO703" s="132"/>
      <c r="AP703" s="132"/>
      <c r="AQ703" s="132"/>
      <c r="AR703" s="132"/>
      <c r="AS703" s="132"/>
      <c r="AT703" s="132"/>
      <c r="AU703" s="132"/>
    </row>
    <row r="704" spans="3:64" x14ac:dyDescent="0.2">
      <c r="C704" s="10"/>
      <c r="D704" s="10"/>
      <c r="AA704" s="132"/>
      <c r="AB704" s="132"/>
      <c r="AC704" s="132"/>
      <c r="AD704" s="132"/>
      <c r="AE704" s="132"/>
      <c r="AG704" s="143"/>
      <c r="AN704" s="132"/>
      <c r="AO704" s="132"/>
      <c r="AP704" s="132"/>
      <c r="AQ704" s="132"/>
      <c r="AR704" s="132"/>
      <c r="AS704" s="132"/>
      <c r="AT704" s="132"/>
      <c r="AU704" s="132"/>
    </row>
    <row r="705" spans="3:47" x14ac:dyDescent="0.2">
      <c r="C705" s="10"/>
      <c r="D705" s="10"/>
      <c r="AA705" s="132"/>
      <c r="AB705" s="132"/>
      <c r="AC705" s="132"/>
      <c r="AD705" s="132"/>
      <c r="AE705" s="132"/>
      <c r="AG705" s="143"/>
      <c r="AN705" s="132"/>
      <c r="AO705" s="132"/>
      <c r="AP705" s="132"/>
      <c r="AQ705" s="132"/>
      <c r="AR705" s="132"/>
      <c r="AS705" s="132"/>
      <c r="AT705" s="132"/>
      <c r="AU705" s="132"/>
    </row>
    <row r="706" spans="3:47" x14ac:dyDescent="0.2">
      <c r="C706" s="10"/>
      <c r="D706" s="10"/>
      <c r="AA706" s="132"/>
      <c r="AB706" s="132"/>
      <c r="AC706" s="132"/>
      <c r="AD706" s="132"/>
      <c r="AE706" s="132"/>
      <c r="AG706" s="143"/>
      <c r="AN706" s="132"/>
      <c r="AO706" s="132"/>
      <c r="AP706" s="132"/>
      <c r="AQ706" s="132"/>
      <c r="AR706" s="132"/>
      <c r="AS706" s="132"/>
      <c r="AT706" s="132"/>
      <c r="AU706" s="132"/>
    </row>
    <row r="707" spans="3:47" x14ac:dyDescent="0.2">
      <c r="C707" s="10"/>
      <c r="D707" s="10"/>
      <c r="AA707" s="132"/>
      <c r="AB707" s="132"/>
      <c r="AC707" s="132"/>
      <c r="AD707" s="132"/>
      <c r="AE707" s="132"/>
      <c r="AG707" s="143"/>
      <c r="AN707" s="132"/>
      <c r="AO707" s="132"/>
      <c r="AP707" s="132"/>
      <c r="AQ707" s="132"/>
      <c r="AR707" s="132"/>
      <c r="AS707" s="132"/>
      <c r="AT707" s="132"/>
      <c r="AU707" s="132"/>
    </row>
    <row r="708" spans="3:47" x14ac:dyDescent="0.2">
      <c r="C708" s="10"/>
      <c r="D708" s="10"/>
      <c r="AA708" s="132"/>
      <c r="AB708" s="132"/>
      <c r="AC708" s="132"/>
      <c r="AD708" s="132"/>
      <c r="AE708" s="132"/>
      <c r="AG708" s="143"/>
      <c r="AN708" s="132"/>
      <c r="AO708" s="132"/>
      <c r="AP708" s="132"/>
      <c r="AQ708" s="132"/>
      <c r="AR708" s="132"/>
      <c r="AS708" s="132"/>
      <c r="AT708" s="132"/>
      <c r="AU708" s="132"/>
    </row>
    <row r="709" spans="3:47" x14ac:dyDescent="0.2">
      <c r="C709" s="10"/>
      <c r="D709" s="10"/>
      <c r="AA709" s="132"/>
      <c r="AB709" s="132"/>
      <c r="AC709" s="132"/>
      <c r="AD709" s="132"/>
      <c r="AE709" s="132"/>
      <c r="AG709" s="143"/>
      <c r="AN709" s="132"/>
      <c r="AO709" s="132"/>
      <c r="AP709" s="132"/>
      <c r="AQ709" s="132"/>
      <c r="AR709" s="132"/>
      <c r="AS709" s="132"/>
      <c r="AT709" s="132"/>
      <c r="AU709" s="132"/>
    </row>
    <row r="710" spans="3:47" x14ac:dyDescent="0.2">
      <c r="C710" s="10"/>
      <c r="D710" s="10"/>
      <c r="AA710" s="132"/>
      <c r="AB710" s="132"/>
      <c r="AC710" s="132"/>
      <c r="AD710" s="132"/>
      <c r="AE710" s="132"/>
      <c r="AG710" s="143"/>
      <c r="AN710" s="132"/>
      <c r="AO710" s="132"/>
      <c r="AP710" s="132"/>
      <c r="AQ710" s="132"/>
      <c r="AR710" s="132"/>
      <c r="AS710" s="132"/>
      <c r="AT710" s="132"/>
      <c r="AU710" s="132"/>
    </row>
    <row r="711" spans="3:47" x14ac:dyDescent="0.2">
      <c r="C711" s="10"/>
      <c r="D711" s="10"/>
      <c r="AA711" s="132"/>
      <c r="AB711" s="132"/>
      <c r="AC711" s="132"/>
      <c r="AD711" s="132"/>
      <c r="AE711" s="132"/>
      <c r="AG711" s="143"/>
      <c r="AN711" s="132"/>
      <c r="AO711" s="132"/>
      <c r="AP711" s="132"/>
      <c r="AQ711" s="132"/>
      <c r="AR711" s="132"/>
      <c r="AS711" s="132"/>
      <c r="AT711" s="132"/>
      <c r="AU711" s="132"/>
    </row>
    <row r="712" spans="3:47" x14ac:dyDescent="0.2">
      <c r="C712" s="10"/>
      <c r="D712" s="10"/>
      <c r="AA712" s="132"/>
      <c r="AB712" s="132"/>
      <c r="AC712" s="132"/>
      <c r="AD712" s="132"/>
      <c r="AE712" s="132"/>
      <c r="AG712" s="143"/>
      <c r="AN712" s="132"/>
      <c r="AO712" s="132"/>
      <c r="AP712" s="132"/>
      <c r="AQ712" s="132"/>
      <c r="AR712" s="132"/>
      <c r="AS712" s="132"/>
      <c r="AT712" s="132"/>
      <c r="AU712" s="132"/>
    </row>
    <row r="713" spans="3:47" x14ac:dyDescent="0.2">
      <c r="C713" s="10"/>
      <c r="D713" s="10"/>
      <c r="AA713" s="132"/>
      <c r="AB713" s="132"/>
      <c r="AC713" s="132"/>
      <c r="AD713" s="132"/>
      <c r="AE713" s="132"/>
      <c r="AG713" s="143"/>
      <c r="AN713" s="132"/>
      <c r="AO713" s="132"/>
      <c r="AP713" s="132"/>
      <c r="AQ713" s="132"/>
      <c r="AR713" s="132"/>
      <c r="AS713" s="132"/>
      <c r="AT713" s="132"/>
      <c r="AU713" s="132"/>
    </row>
    <row r="714" spans="3:47" x14ac:dyDescent="0.2">
      <c r="C714" s="10"/>
      <c r="D714" s="10"/>
      <c r="AA714" s="132"/>
      <c r="AB714" s="132"/>
      <c r="AC714" s="132"/>
      <c r="AD714" s="132"/>
      <c r="AE714" s="132"/>
      <c r="AG714" s="143"/>
      <c r="AN714" s="132"/>
      <c r="AO714" s="132"/>
      <c r="AP714" s="132"/>
      <c r="AQ714" s="132"/>
      <c r="AR714" s="132"/>
      <c r="AS714" s="132"/>
      <c r="AT714" s="132"/>
      <c r="AU714" s="132"/>
    </row>
    <row r="715" spans="3:47" x14ac:dyDescent="0.2">
      <c r="C715" s="10"/>
      <c r="D715" s="10"/>
      <c r="AA715" s="132"/>
      <c r="AB715" s="132"/>
      <c r="AC715" s="132"/>
      <c r="AD715" s="132"/>
      <c r="AE715" s="132"/>
      <c r="AG715" s="143"/>
      <c r="AN715" s="132"/>
      <c r="AO715" s="132"/>
      <c r="AP715" s="132"/>
      <c r="AQ715" s="132"/>
      <c r="AR715" s="132"/>
      <c r="AS715" s="132"/>
      <c r="AT715" s="132"/>
      <c r="AU715" s="132"/>
    </row>
    <row r="716" spans="3:47" x14ac:dyDescent="0.2">
      <c r="C716" s="10"/>
      <c r="D716" s="10"/>
      <c r="AA716" s="132"/>
      <c r="AB716" s="132"/>
      <c r="AC716" s="132"/>
      <c r="AD716" s="132"/>
      <c r="AE716" s="132"/>
      <c r="AG716" s="143"/>
      <c r="AN716" s="132"/>
      <c r="AO716" s="132"/>
      <c r="AP716" s="132"/>
      <c r="AQ716" s="132"/>
      <c r="AR716" s="132"/>
      <c r="AS716" s="132"/>
      <c r="AT716" s="132"/>
      <c r="AU716" s="132"/>
    </row>
    <row r="717" spans="3:47" x14ac:dyDescent="0.2">
      <c r="C717" s="10"/>
      <c r="D717" s="10"/>
      <c r="AA717" s="132"/>
      <c r="AB717" s="132"/>
      <c r="AC717" s="132"/>
      <c r="AD717" s="132"/>
      <c r="AE717" s="132"/>
      <c r="AG717" s="143"/>
      <c r="AN717" s="132"/>
      <c r="AO717" s="132"/>
      <c r="AP717" s="132"/>
      <c r="AQ717" s="132"/>
      <c r="AR717" s="132"/>
      <c r="AS717" s="132"/>
      <c r="AT717" s="132"/>
      <c r="AU717" s="132"/>
    </row>
    <row r="718" spans="3:47" x14ac:dyDescent="0.2">
      <c r="C718" s="10"/>
      <c r="D718" s="10"/>
      <c r="AA718" s="132"/>
      <c r="AB718" s="132"/>
      <c r="AC718" s="132"/>
      <c r="AD718" s="132"/>
      <c r="AE718" s="132"/>
      <c r="AG718" s="143"/>
      <c r="AN718" s="132"/>
      <c r="AO718" s="132"/>
      <c r="AP718" s="132"/>
      <c r="AQ718" s="132"/>
      <c r="AR718" s="132"/>
      <c r="AS718" s="132"/>
      <c r="AT718" s="132"/>
      <c r="AU718" s="132"/>
    </row>
    <row r="719" spans="3:47" x14ac:dyDescent="0.2">
      <c r="C719" s="10"/>
      <c r="D719" s="10"/>
      <c r="AA719" s="132"/>
      <c r="AB719" s="132"/>
      <c r="AC719" s="132"/>
      <c r="AD719" s="132"/>
      <c r="AE719" s="132"/>
      <c r="AG719" s="143"/>
      <c r="AN719" s="132"/>
      <c r="AO719" s="132"/>
      <c r="AP719" s="132"/>
      <c r="AQ719" s="132"/>
      <c r="AR719" s="132"/>
      <c r="AS719" s="132"/>
      <c r="AT719" s="132"/>
      <c r="AU719" s="132"/>
    </row>
    <row r="720" spans="3:47" x14ac:dyDescent="0.2">
      <c r="C720" s="10"/>
      <c r="D720" s="10"/>
      <c r="AA720" s="132"/>
      <c r="AB720" s="132"/>
      <c r="AC720" s="132"/>
      <c r="AD720" s="132"/>
      <c r="AE720" s="132"/>
      <c r="AG720" s="143"/>
      <c r="AN720" s="132"/>
      <c r="AO720" s="132"/>
      <c r="AP720" s="132"/>
      <c r="AQ720" s="132"/>
      <c r="AR720" s="132"/>
      <c r="AS720" s="132"/>
      <c r="AT720" s="132"/>
      <c r="AU720" s="132"/>
    </row>
    <row r="721" spans="3:64" x14ac:dyDescent="0.2">
      <c r="C721" s="10"/>
      <c r="D721" s="10"/>
      <c r="AA721" s="132"/>
      <c r="AB721" s="132"/>
      <c r="AC721" s="132"/>
      <c r="AD721" s="132"/>
      <c r="AE721" s="132"/>
      <c r="AG721" s="143"/>
      <c r="AN721" s="132"/>
      <c r="AO721" s="132"/>
      <c r="AP721" s="132"/>
      <c r="AQ721" s="132"/>
      <c r="AR721" s="132"/>
      <c r="AS721" s="132"/>
      <c r="AT721" s="132"/>
      <c r="AU721" s="132"/>
    </row>
    <row r="722" spans="3:64" x14ac:dyDescent="0.2">
      <c r="C722" s="10"/>
      <c r="D722" s="10"/>
      <c r="AA722" s="132"/>
      <c r="AB722" s="132"/>
      <c r="AC722" s="132"/>
      <c r="AD722" s="132"/>
      <c r="AE722" s="132"/>
      <c r="AG722" s="143"/>
      <c r="AN722" s="132"/>
      <c r="AO722" s="132"/>
      <c r="AP722" s="132"/>
      <c r="AQ722" s="132"/>
      <c r="AR722" s="132"/>
      <c r="AS722" s="132"/>
      <c r="AT722" s="132"/>
      <c r="AU722" s="132"/>
    </row>
    <row r="723" spans="3:64" x14ac:dyDescent="0.2">
      <c r="C723" s="10"/>
      <c r="D723" s="10"/>
      <c r="AA723" s="132"/>
      <c r="AB723" s="132"/>
      <c r="AC723" s="132"/>
      <c r="AD723" s="132"/>
      <c r="AE723" s="132"/>
      <c r="AG723" s="143"/>
      <c r="AN723" s="132"/>
      <c r="AO723" s="132"/>
      <c r="AP723" s="132"/>
      <c r="AQ723" s="132"/>
      <c r="AR723" s="132"/>
      <c r="AS723" s="132"/>
      <c r="AT723" s="132"/>
      <c r="AU723" s="132"/>
    </row>
    <row r="724" spans="3:64" x14ac:dyDescent="0.2">
      <c r="C724" s="10"/>
      <c r="D724" s="10"/>
      <c r="AA724" s="132"/>
      <c r="AB724" s="132"/>
      <c r="AC724" s="132"/>
      <c r="AD724" s="132"/>
      <c r="AE724" s="132"/>
      <c r="AG724" s="143"/>
      <c r="AN724" s="132"/>
      <c r="AO724" s="132"/>
      <c r="AP724" s="132"/>
      <c r="AQ724" s="132"/>
      <c r="AR724" s="132"/>
      <c r="AS724" s="132"/>
      <c r="AT724" s="132"/>
      <c r="AU724" s="132"/>
    </row>
    <row r="725" spans="3:64" x14ac:dyDescent="0.2">
      <c r="C725" s="10"/>
      <c r="D725" s="10"/>
      <c r="AA725" s="132"/>
      <c r="AB725" s="132"/>
      <c r="AC725" s="132"/>
      <c r="AD725" s="132"/>
      <c r="AE725" s="132"/>
      <c r="AG725" s="143"/>
      <c r="AN725" s="132"/>
      <c r="AO725" s="132"/>
      <c r="AP725" s="132"/>
      <c r="AQ725" s="132"/>
      <c r="AR725" s="132"/>
      <c r="AS725" s="132"/>
      <c r="AT725" s="132"/>
      <c r="AU725" s="132"/>
    </row>
    <row r="726" spans="3:64" x14ac:dyDescent="0.2">
      <c r="C726" s="10"/>
      <c r="D726" s="10"/>
      <c r="AA726" s="132"/>
      <c r="AB726" s="132"/>
      <c r="AC726" s="132"/>
      <c r="AD726" s="132"/>
      <c r="AE726" s="132"/>
      <c r="AG726" s="143"/>
      <c r="AN726" s="132"/>
      <c r="AO726" s="132"/>
      <c r="AP726" s="132"/>
      <c r="AQ726" s="132"/>
      <c r="AR726" s="132"/>
      <c r="AS726" s="132"/>
      <c r="AT726" s="132"/>
      <c r="AU726" s="132"/>
      <c r="AV726" s="132"/>
    </row>
    <row r="727" spans="3:64" x14ac:dyDescent="0.2">
      <c r="C727" s="10"/>
      <c r="D727" s="10"/>
      <c r="AA727" s="132"/>
      <c r="AB727" s="132"/>
      <c r="AC727" s="132"/>
      <c r="AD727" s="132"/>
      <c r="AE727" s="132"/>
      <c r="AG727" s="143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</row>
    <row r="728" spans="3:64" x14ac:dyDescent="0.2">
      <c r="C728" s="10"/>
      <c r="D728" s="10"/>
      <c r="AA728" s="132"/>
      <c r="AB728" s="132"/>
      <c r="AC728" s="132"/>
      <c r="AD728" s="132"/>
      <c r="AE728" s="132"/>
      <c r="AG728" s="143"/>
      <c r="AN728" s="132"/>
      <c r="AO728" s="132"/>
      <c r="AP728" s="132"/>
      <c r="AQ728" s="132"/>
      <c r="AR728" s="132"/>
      <c r="AS728" s="132"/>
      <c r="AT728" s="132"/>
      <c r="AU728" s="132"/>
    </row>
    <row r="729" spans="3:64" x14ac:dyDescent="0.2">
      <c r="C729" s="10"/>
      <c r="D729" s="10"/>
      <c r="AA729" s="132"/>
      <c r="AB729" s="132"/>
      <c r="AC729" s="132"/>
      <c r="AD729" s="132"/>
      <c r="AE729" s="132"/>
      <c r="AG729" s="143"/>
      <c r="AN729" s="132"/>
      <c r="AO729" s="132"/>
      <c r="AP729" s="132"/>
      <c r="AQ729" s="132"/>
      <c r="AR729" s="132"/>
      <c r="AS729" s="132"/>
      <c r="AT729" s="132"/>
      <c r="AU729" s="132"/>
    </row>
    <row r="730" spans="3:64" x14ac:dyDescent="0.2">
      <c r="C730" s="10"/>
      <c r="D730" s="10"/>
      <c r="AA730" s="132"/>
      <c r="AB730" s="132"/>
      <c r="AC730" s="132"/>
      <c r="AD730" s="132"/>
      <c r="AE730" s="132"/>
      <c r="AG730" s="143"/>
      <c r="AN730" s="132"/>
      <c r="AO730" s="132"/>
      <c r="AP730" s="132"/>
      <c r="AQ730" s="132"/>
      <c r="AR730" s="132"/>
      <c r="AS730" s="132"/>
      <c r="AT730" s="132"/>
      <c r="AU730" s="132"/>
    </row>
    <row r="731" spans="3:64" x14ac:dyDescent="0.2">
      <c r="C731" s="10"/>
      <c r="D731" s="10"/>
      <c r="AA731" s="132"/>
      <c r="AB731" s="132"/>
      <c r="AC731" s="132"/>
      <c r="AD731" s="132"/>
      <c r="AE731" s="132"/>
      <c r="AG731" s="143"/>
      <c r="AN731" s="132"/>
      <c r="AO731" s="132"/>
      <c r="AP731" s="132"/>
      <c r="AQ731" s="132"/>
      <c r="AR731" s="132"/>
      <c r="AS731" s="132"/>
      <c r="AT731" s="132"/>
      <c r="AU731" s="132"/>
    </row>
    <row r="732" spans="3:64" x14ac:dyDescent="0.2">
      <c r="C732" s="10"/>
      <c r="D732" s="10"/>
      <c r="AA732" s="132"/>
      <c r="AB732" s="132"/>
      <c r="AC732" s="132"/>
      <c r="AD732" s="132"/>
      <c r="AE732" s="132"/>
      <c r="AG732" s="143"/>
      <c r="AN732" s="132"/>
      <c r="AO732" s="132"/>
      <c r="AP732" s="132"/>
      <c r="AQ732" s="132"/>
      <c r="AR732" s="132"/>
      <c r="AS732" s="132"/>
      <c r="AT732" s="132"/>
      <c r="AU732" s="132"/>
    </row>
    <row r="733" spans="3:64" x14ac:dyDescent="0.2">
      <c r="C733" s="10"/>
      <c r="D733" s="10"/>
      <c r="AA733" s="132"/>
      <c r="AB733" s="132"/>
      <c r="AC733" s="132"/>
      <c r="AD733" s="132"/>
      <c r="AE733" s="132"/>
      <c r="AG733" s="143"/>
      <c r="AN733" s="132"/>
      <c r="AO733" s="132"/>
      <c r="AP733" s="132"/>
      <c r="AQ733" s="132"/>
      <c r="AR733" s="132"/>
      <c r="AS733" s="132"/>
      <c r="AT733" s="132"/>
      <c r="AU733" s="132"/>
    </row>
    <row r="734" spans="3:64" x14ac:dyDescent="0.2">
      <c r="C734" s="10"/>
      <c r="D734" s="10"/>
      <c r="AA734" s="132"/>
      <c r="AB734" s="132"/>
      <c r="AC734" s="132"/>
      <c r="AD734" s="132"/>
      <c r="AE734" s="132"/>
      <c r="AG734" s="143"/>
      <c r="AN734" s="132"/>
      <c r="AO734" s="132"/>
      <c r="AP734" s="132"/>
      <c r="AQ734" s="132"/>
      <c r="AR734" s="132"/>
      <c r="AS734" s="132"/>
      <c r="AT734" s="132"/>
      <c r="AU734" s="132"/>
    </row>
    <row r="735" spans="3:64" x14ac:dyDescent="0.2">
      <c r="C735" s="10"/>
      <c r="D735" s="10"/>
      <c r="AA735" s="132"/>
      <c r="AB735" s="132"/>
      <c r="AC735" s="132"/>
      <c r="AD735" s="132"/>
      <c r="AE735" s="132"/>
      <c r="AG735" s="143"/>
      <c r="AN735" s="132"/>
      <c r="AO735" s="132"/>
      <c r="AP735" s="132"/>
      <c r="AQ735" s="132"/>
      <c r="AR735" s="132"/>
      <c r="AS735" s="132"/>
      <c r="AT735" s="132"/>
      <c r="AU735" s="132"/>
    </row>
    <row r="736" spans="3:64" x14ac:dyDescent="0.2">
      <c r="C736" s="10"/>
      <c r="D736" s="10"/>
      <c r="AA736" s="132"/>
      <c r="AB736" s="132"/>
      <c r="AC736" s="132"/>
      <c r="AD736" s="132"/>
      <c r="AE736" s="132"/>
      <c r="AG736" s="143"/>
      <c r="AN736" s="132"/>
      <c r="AO736" s="132"/>
      <c r="AP736" s="132"/>
      <c r="AQ736" s="132"/>
      <c r="AR736" s="132"/>
      <c r="AS736" s="132"/>
      <c r="AT736" s="132"/>
      <c r="AU736" s="132"/>
    </row>
    <row r="737" spans="3:64" x14ac:dyDescent="0.2">
      <c r="C737" s="10"/>
      <c r="D737" s="10"/>
      <c r="AA737" s="132"/>
      <c r="AB737" s="132"/>
      <c r="AC737" s="132"/>
      <c r="AD737" s="132"/>
      <c r="AE737" s="132"/>
      <c r="AG737" s="143"/>
      <c r="AN737" s="132"/>
      <c r="AO737" s="132"/>
      <c r="AP737" s="132"/>
      <c r="AQ737" s="132"/>
      <c r="AR737" s="132"/>
      <c r="AS737" s="132"/>
      <c r="AT737" s="132"/>
      <c r="AU737" s="132"/>
    </row>
    <row r="738" spans="3:64" x14ac:dyDescent="0.2">
      <c r="C738" s="10"/>
      <c r="D738" s="10"/>
      <c r="AA738" s="132"/>
      <c r="AB738" s="132"/>
      <c r="AC738" s="132"/>
      <c r="AD738" s="132"/>
      <c r="AE738" s="132"/>
      <c r="AG738" s="143"/>
      <c r="AN738" s="132"/>
      <c r="AO738" s="132"/>
      <c r="AP738" s="132"/>
      <c r="AQ738" s="132"/>
      <c r="AR738" s="132"/>
      <c r="AS738" s="132"/>
      <c r="AT738" s="132"/>
      <c r="AU738" s="132"/>
    </row>
    <row r="739" spans="3:64" x14ac:dyDescent="0.2">
      <c r="C739" s="10"/>
      <c r="D739" s="10"/>
      <c r="AA739" s="132"/>
      <c r="AB739" s="132"/>
      <c r="AC739" s="132"/>
      <c r="AD739" s="132"/>
      <c r="AE739" s="132"/>
      <c r="AG739" s="143"/>
      <c r="AN739" s="132"/>
      <c r="AO739" s="132"/>
      <c r="AP739" s="132"/>
      <c r="AQ739" s="132"/>
      <c r="AR739" s="132"/>
      <c r="AS739" s="132"/>
      <c r="AT739" s="132"/>
      <c r="AU739" s="132"/>
    </row>
    <row r="740" spans="3:64" x14ac:dyDescent="0.2">
      <c r="C740" s="10"/>
      <c r="D740" s="10"/>
      <c r="AA740" s="132"/>
      <c r="AB740" s="132"/>
      <c r="AC740" s="132"/>
      <c r="AD740" s="132"/>
      <c r="AE740" s="132"/>
      <c r="AG740" s="143"/>
      <c r="AN740" s="132"/>
      <c r="AO740" s="132"/>
      <c r="AP740" s="132"/>
      <c r="AQ740" s="132"/>
      <c r="AR740" s="132"/>
      <c r="AS740" s="132"/>
      <c r="AT740" s="132"/>
      <c r="AU740" s="132"/>
    </row>
    <row r="741" spans="3:64" x14ac:dyDescent="0.2">
      <c r="C741" s="10"/>
      <c r="D741" s="10"/>
      <c r="AA741" s="132"/>
      <c r="AB741" s="132"/>
      <c r="AC741" s="132"/>
      <c r="AD741" s="132"/>
      <c r="AE741" s="132"/>
      <c r="AG741" s="143"/>
      <c r="AN741" s="132"/>
      <c r="AO741" s="132"/>
      <c r="AP741" s="132"/>
      <c r="AQ741" s="132"/>
      <c r="AR741" s="132"/>
      <c r="AS741" s="132"/>
      <c r="AT741" s="132"/>
      <c r="AU741" s="132"/>
    </row>
    <row r="742" spans="3:64" x14ac:dyDescent="0.2">
      <c r="C742" s="10"/>
      <c r="D742" s="10"/>
      <c r="AA742" s="132"/>
      <c r="AB742" s="132"/>
      <c r="AC742" s="132"/>
      <c r="AD742" s="132"/>
      <c r="AE742" s="132"/>
      <c r="AG742" s="143"/>
      <c r="AN742" s="132"/>
      <c r="AO742" s="132"/>
      <c r="AP742" s="132"/>
      <c r="AQ742" s="132"/>
      <c r="AR742" s="132"/>
      <c r="AS742" s="132"/>
      <c r="AT742" s="132"/>
      <c r="AU742" s="132"/>
    </row>
    <row r="743" spans="3:64" x14ac:dyDescent="0.2">
      <c r="C743" s="10"/>
      <c r="D743" s="10"/>
      <c r="AA743" s="132"/>
      <c r="AB743" s="132"/>
      <c r="AC743" s="132"/>
      <c r="AD743" s="132"/>
      <c r="AE743" s="132"/>
      <c r="AG743" s="143"/>
      <c r="AN743" s="132"/>
      <c r="AO743" s="132"/>
      <c r="AP743" s="132"/>
      <c r="AQ743" s="132"/>
      <c r="AR743" s="132"/>
      <c r="AS743" s="132"/>
      <c r="AT743" s="132"/>
      <c r="AU743" s="132"/>
    </row>
    <row r="744" spans="3:64" x14ac:dyDescent="0.2">
      <c r="C744" s="10"/>
      <c r="D744" s="10"/>
      <c r="AA744" s="132"/>
      <c r="AB744" s="132"/>
      <c r="AC744" s="132"/>
      <c r="AD744" s="132"/>
      <c r="AE744" s="132"/>
      <c r="AG744" s="143"/>
      <c r="AN744" s="132"/>
      <c r="AO744" s="132"/>
      <c r="AP744" s="132"/>
      <c r="AQ744" s="132"/>
      <c r="AR744" s="132"/>
      <c r="AS744" s="132"/>
      <c r="AT744" s="132"/>
      <c r="AU744" s="132"/>
    </row>
    <row r="745" spans="3:64" x14ac:dyDescent="0.2">
      <c r="C745" s="10"/>
      <c r="D745" s="10"/>
      <c r="AA745" s="132"/>
      <c r="AB745" s="132"/>
      <c r="AC745" s="132"/>
      <c r="AD745" s="132"/>
      <c r="AE745" s="132"/>
      <c r="AG745" s="143"/>
      <c r="AN745" s="132"/>
      <c r="AO745" s="132"/>
      <c r="AP745" s="132"/>
      <c r="AQ745" s="132"/>
      <c r="AR745" s="132"/>
      <c r="AS745" s="132"/>
      <c r="AT745" s="132"/>
      <c r="AU745" s="132"/>
    </row>
    <row r="746" spans="3:64" x14ac:dyDescent="0.2">
      <c r="C746" s="10"/>
      <c r="D746" s="10"/>
      <c r="AA746" s="132"/>
      <c r="AB746" s="132"/>
      <c r="AC746" s="132"/>
      <c r="AD746" s="132"/>
      <c r="AE746" s="132"/>
      <c r="AG746" s="143"/>
      <c r="AN746" s="132"/>
      <c r="AO746" s="132"/>
      <c r="AP746" s="132"/>
      <c r="AQ746" s="132"/>
      <c r="AR746" s="132"/>
      <c r="AS746" s="132"/>
      <c r="AT746" s="132"/>
      <c r="AU746" s="132"/>
    </row>
    <row r="747" spans="3:64" x14ac:dyDescent="0.2">
      <c r="C747" s="10"/>
      <c r="D747" s="10"/>
      <c r="AA747" s="132"/>
      <c r="AB747" s="132"/>
      <c r="AC747" s="132"/>
      <c r="AD747" s="132"/>
      <c r="AE747" s="132"/>
      <c r="AG747" s="143"/>
      <c r="AN747" s="132"/>
      <c r="AO747" s="132"/>
      <c r="AP747" s="132"/>
      <c r="AQ747" s="132"/>
      <c r="AR747" s="132"/>
      <c r="AS747" s="132"/>
      <c r="AT747" s="132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32"/>
      <c r="BE747" s="132"/>
      <c r="BF747" s="132"/>
      <c r="BG747" s="132"/>
      <c r="BH747" s="132"/>
      <c r="BI747" s="132"/>
      <c r="BJ747" s="132"/>
      <c r="BK747" s="132"/>
      <c r="BL747" s="132"/>
    </row>
    <row r="748" spans="3:64" x14ac:dyDescent="0.2">
      <c r="C748" s="10"/>
      <c r="D748" s="10"/>
      <c r="AA748" s="132"/>
      <c r="AB748" s="132"/>
      <c r="AC748" s="132"/>
      <c r="AD748" s="132"/>
      <c r="AE748" s="132"/>
      <c r="AG748" s="143"/>
      <c r="AN748" s="132"/>
      <c r="AO748" s="132"/>
      <c r="AP748" s="132"/>
      <c r="AQ748" s="132"/>
      <c r="AR748" s="132"/>
      <c r="AS748" s="132"/>
      <c r="AT748" s="132"/>
      <c r="AU748" s="132"/>
    </row>
    <row r="749" spans="3:64" x14ac:dyDescent="0.2">
      <c r="C749" s="10"/>
      <c r="D749" s="10"/>
      <c r="AA749" s="132"/>
      <c r="AB749" s="132"/>
      <c r="AC749" s="132"/>
      <c r="AD749" s="132"/>
      <c r="AE749" s="132"/>
      <c r="AG749" s="143"/>
      <c r="AN749" s="132"/>
      <c r="AO749" s="132"/>
      <c r="AP749" s="132"/>
      <c r="AQ749" s="132"/>
      <c r="AR749" s="132"/>
      <c r="AS749" s="132"/>
      <c r="AT749" s="132"/>
      <c r="AU749" s="132"/>
    </row>
    <row r="750" spans="3:64" x14ac:dyDescent="0.2">
      <c r="C750" s="10"/>
      <c r="D750" s="10"/>
      <c r="AA750" s="132"/>
      <c r="AB750" s="132"/>
      <c r="AC750" s="132"/>
      <c r="AD750" s="132"/>
      <c r="AE750" s="132"/>
      <c r="AG750" s="143"/>
      <c r="AN750" s="132"/>
      <c r="AO750" s="132"/>
      <c r="AP750" s="132"/>
      <c r="AQ750" s="132"/>
      <c r="AR750" s="132"/>
      <c r="AS750" s="132"/>
      <c r="AT750" s="132"/>
      <c r="AU750" s="132"/>
    </row>
    <row r="751" spans="3:64" x14ac:dyDescent="0.2">
      <c r="C751" s="10"/>
      <c r="D751" s="10"/>
      <c r="AA751" s="132"/>
      <c r="AB751" s="132"/>
      <c r="AC751" s="132"/>
      <c r="AD751" s="132"/>
      <c r="AE751" s="132"/>
      <c r="AG751" s="143"/>
      <c r="AN751" s="132"/>
      <c r="AO751" s="132"/>
      <c r="AP751" s="132"/>
      <c r="AQ751" s="132"/>
      <c r="AR751" s="132"/>
      <c r="AS751" s="132"/>
      <c r="AT751" s="132"/>
      <c r="AU751" s="132"/>
    </row>
    <row r="752" spans="3:64" x14ac:dyDescent="0.2">
      <c r="C752" s="10"/>
      <c r="D752" s="10"/>
      <c r="AA752" s="132"/>
      <c r="AB752" s="132"/>
      <c r="AC752" s="132"/>
      <c r="AD752" s="132"/>
      <c r="AE752" s="132"/>
      <c r="AG752" s="143"/>
      <c r="AN752" s="132"/>
      <c r="AO752" s="132"/>
      <c r="AP752" s="132"/>
      <c r="AQ752" s="132"/>
      <c r="AR752" s="132"/>
      <c r="AS752" s="132"/>
      <c r="AT752" s="132"/>
      <c r="AU752" s="132"/>
    </row>
    <row r="753" spans="3:64" x14ac:dyDescent="0.2">
      <c r="C753" s="10"/>
      <c r="D753" s="10"/>
      <c r="AA753" s="132"/>
      <c r="AB753" s="132"/>
      <c r="AC753" s="132"/>
      <c r="AD753" s="132"/>
      <c r="AE753" s="132"/>
      <c r="AG753" s="143"/>
      <c r="AN753" s="132"/>
      <c r="AO753" s="132"/>
      <c r="AP753" s="132"/>
      <c r="AQ753" s="132"/>
      <c r="AR753" s="132"/>
      <c r="AS753" s="132"/>
      <c r="AT753" s="132"/>
      <c r="AU753" s="132"/>
    </row>
    <row r="754" spans="3:64" x14ac:dyDescent="0.2">
      <c r="C754" s="10"/>
      <c r="D754" s="10"/>
      <c r="AA754" s="132"/>
      <c r="AB754" s="132"/>
      <c r="AC754" s="132"/>
      <c r="AD754" s="132"/>
      <c r="AE754" s="132"/>
      <c r="AG754" s="143"/>
      <c r="AN754" s="132"/>
      <c r="AO754" s="132"/>
      <c r="AP754" s="132"/>
      <c r="AQ754" s="132"/>
      <c r="AR754" s="132"/>
      <c r="AS754" s="132"/>
      <c r="AT754" s="132"/>
      <c r="AU754" s="132"/>
    </row>
    <row r="755" spans="3:64" x14ac:dyDescent="0.2">
      <c r="C755" s="10"/>
      <c r="D755" s="10"/>
      <c r="AA755" s="132"/>
      <c r="AB755" s="132"/>
      <c r="AC755" s="132"/>
      <c r="AD755" s="132"/>
      <c r="AE755" s="132"/>
      <c r="AG755" s="143"/>
      <c r="AN755" s="132"/>
      <c r="AO755" s="132"/>
      <c r="AP755" s="132"/>
      <c r="AQ755" s="132"/>
      <c r="AR755" s="132"/>
      <c r="AS755" s="132"/>
      <c r="AT755" s="132"/>
      <c r="AU755" s="132"/>
    </row>
    <row r="756" spans="3:64" x14ac:dyDescent="0.2">
      <c r="C756" s="10"/>
      <c r="D756" s="10"/>
      <c r="AA756" s="132"/>
      <c r="AB756" s="132"/>
      <c r="AC756" s="132"/>
      <c r="AD756" s="132"/>
      <c r="AE756" s="132"/>
      <c r="AG756" s="143"/>
      <c r="AN756" s="132"/>
      <c r="AO756" s="132"/>
      <c r="AP756" s="132"/>
      <c r="AQ756" s="132"/>
      <c r="AR756" s="132"/>
      <c r="AS756" s="132"/>
      <c r="AT756" s="132"/>
      <c r="AU756" s="132"/>
    </row>
    <row r="757" spans="3:64" x14ac:dyDescent="0.2">
      <c r="C757" s="10"/>
      <c r="D757" s="10"/>
      <c r="AA757" s="132"/>
      <c r="AB757" s="132"/>
      <c r="AC757" s="132"/>
      <c r="AD757" s="132"/>
      <c r="AE757" s="132"/>
      <c r="AG757" s="143"/>
      <c r="AN757" s="132"/>
      <c r="AO757" s="132"/>
      <c r="AP757" s="132"/>
      <c r="AQ757" s="132"/>
      <c r="AR757" s="132"/>
      <c r="AS757" s="132"/>
      <c r="AT757" s="132"/>
      <c r="AU757" s="132"/>
    </row>
    <row r="758" spans="3:64" x14ac:dyDescent="0.2">
      <c r="C758" s="10"/>
      <c r="D758" s="10"/>
      <c r="AA758" s="132"/>
      <c r="AB758" s="132"/>
      <c r="AC758" s="132"/>
      <c r="AD758" s="132"/>
      <c r="AE758" s="132"/>
      <c r="AG758" s="143"/>
      <c r="AN758" s="132"/>
      <c r="AO758" s="132"/>
      <c r="AP758" s="132"/>
      <c r="AQ758" s="132"/>
      <c r="AR758" s="132"/>
      <c r="AS758" s="132"/>
      <c r="AT758" s="132"/>
      <c r="AU758" s="132"/>
      <c r="AV758" s="132"/>
    </row>
    <row r="759" spans="3:64" x14ac:dyDescent="0.2">
      <c r="C759" s="10"/>
      <c r="D759" s="10"/>
      <c r="AA759" s="132"/>
      <c r="AB759" s="132"/>
      <c r="AC759" s="132"/>
      <c r="AD759" s="132"/>
      <c r="AE759" s="132"/>
      <c r="AG759" s="143"/>
      <c r="AN759" s="132"/>
      <c r="AO759" s="132"/>
      <c r="AP759" s="132"/>
      <c r="AQ759" s="132"/>
      <c r="AR759" s="132"/>
      <c r="AS759" s="132"/>
      <c r="AT759" s="132"/>
      <c r="AU759" s="132"/>
    </row>
    <row r="760" spans="3:64" x14ac:dyDescent="0.2">
      <c r="C760" s="10"/>
      <c r="D760" s="10"/>
      <c r="AA760" s="132"/>
      <c r="AB760" s="132"/>
      <c r="AC760" s="132"/>
      <c r="AD760" s="132"/>
      <c r="AE760" s="132"/>
      <c r="AG760" s="143"/>
      <c r="AN760" s="132"/>
      <c r="AO760" s="132"/>
      <c r="AP760" s="132"/>
      <c r="AQ760" s="132"/>
      <c r="AR760" s="132"/>
      <c r="AS760" s="132"/>
      <c r="AT760" s="132"/>
      <c r="AU760" s="132"/>
    </row>
    <row r="761" spans="3:64" x14ac:dyDescent="0.2">
      <c r="C761" s="10"/>
      <c r="D761" s="10"/>
      <c r="AA761" s="132"/>
      <c r="AB761" s="132"/>
      <c r="AC761" s="132"/>
      <c r="AD761" s="132"/>
      <c r="AE761" s="132"/>
      <c r="AG761" s="143"/>
      <c r="AN761" s="132"/>
      <c r="AO761" s="132"/>
      <c r="AP761" s="132"/>
      <c r="AQ761" s="132"/>
      <c r="AR761" s="132"/>
      <c r="AS761" s="132"/>
      <c r="AT761" s="132"/>
      <c r="AU761" s="132"/>
    </row>
    <row r="762" spans="3:64" x14ac:dyDescent="0.2">
      <c r="C762" s="10"/>
      <c r="D762" s="10"/>
      <c r="AA762" s="132"/>
      <c r="AB762" s="132"/>
      <c r="AC762" s="132"/>
      <c r="AD762" s="132"/>
      <c r="AE762" s="132"/>
      <c r="AG762" s="143"/>
      <c r="AN762" s="132"/>
      <c r="AO762" s="132"/>
      <c r="AP762" s="132"/>
      <c r="AQ762" s="132"/>
      <c r="AR762" s="132"/>
      <c r="AS762" s="132"/>
      <c r="AT762" s="132"/>
      <c r="AU762" s="132"/>
    </row>
    <row r="763" spans="3:64" x14ac:dyDescent="0.2">
      <c r="C763" s="10"/>
      <c r="D763" s="10"/>
      <c r="AA763" s="132"/>
      <c r="AB763" s="132"/>
      <c r="AC763" s="132"/>
      <c r="AD763" s="132"/>
      <c r="AE763" s="132"/>
      <c r="AG763" s="143"/>
      <c r="AN763" s="132"/>
      <c r="AO763" s="132"/>
      <c r="AP763" s="132"/>
      <c r="AQ763" s="132"/>
      <c r="AR763" s="132"/>
      <c r="AS763" s="132"/>
      <c r="AT763" s="132"/>
      <c r="AU763" s="132"/>
    </row>
    <row r="764" spans="3:64" x14ac:dyDescent="0.2">
      <c r="C764" s="10"/>
      <c r="D764" s="10"/>
      <c r="AA764" s="132"/>
      <c r="AB764" s="132"/>
      <c r="AC764" s="132"/>
      <c r="AD764" s="132"/>
      <c r="AE764" s="132"/>
      <c r="AG764" s="143"/>
      <c r="AN764" s="132"/>
      <c r="AO764" s="132"/>
      <c r="AP764" s="132"/>
      <c r="AQ764" s="132"/>
      <c r="AR764" s="132"/>
      <c r="AS764" s="132"/>
      <c r="AT764" s="132"/>
      <c r="AU764" s="132"/>
    </row>
    <row r="765" spans="3:64" x14ac:dyDescent="0.2">
      <c r="C765" s="10"/>
      <c r="D765" s="10"/>
      <c r="AA765" s="132"/>
      <c r="AB765" s="132"/>
      <c r="AC765" s="132"/>
      <c r="AD765" s="132"/>
      <c r="AE765" s="132"/>
      <c r="AG765" s="143"/>
      <c r="AN765" s="132"/>
      <c r="AO765" s="132"/>
      <c r="AP765" s="132"/>
      <c r="AQ765" s="132"/>
      <c r="AR765" s="132"/>
      <c r="AS765" s="132"/>
      <c r="AT765" s="132"/>
      <c r="AU765" s="132"/>
    </row>
    <row r="766" spans="3:64" x14ac:dyDescent="0.2">
      <c r="C766" s="10"/>
      <c r="D766" s="10"/>
      <c r="AA766" s="132"/>
      <c r="AB766" s="132"/>
      <c r="AC766" s="132"/>
      <c r="AD766" s="132"/>
      <c r="AE766" s="132"/>
      <c r="AG766" s="143"/>
      <c r="AN766" s="132"/>
      <c r="AO766" s="132"/>
      <c r="AP766" s="132"/>
      <c r="AQ766" s="132"/>
      <c r="AR766" s="132"/>
      <c r="AS766" s="132"/>
      <c r="AT766" s="132"/>
      <c r="AU766" s="132"/>
    </row>
    <row r="767" spans="3:64" x14ac:dyDescent="0.2">
      <c r="C767" s="10"/>
      <c r="D767" s="10"/>
      <c r="AA767" s="132"/>
      <c r="AB767" s="132"/>
      <c r="AC767" s="132"/>
      <c r="AD767" s="132"/>
      <c r="AE767" s="132"/>
      <c r="AG767" s="143"/>
      <c r="AN767" s="132"/>
      <c r="AO767" s="132"/>
      <c r="AP767" s="132"/>
      <c r="AQ767" s="132"/>
      <c r="AR767" s="132"/>
      <c r="AS767" s="132"/>
      <c r="AT767" s="132"/>
      <c r="AU767" s="132"/>
    </row>
    <row r="768" spans="3:64" x14ac:dyDescent="0.2">
      <c r="C768" s="10"/>
      <c r="D768" s="10"/>
      <c r="AA768" s="132"/>
      <c r="AB768" s="132"/>
      <c r="AC768" s="132"/>
      <c r="AD768" s="132"/>
      <c r="AE768" s="132"/>
      <c r="AG768" s="143"/>
      <c r="AN768" s="132"/>
      <c r="AO768" s="132"/>
      <c r="AP768" s="132"/>
      <c r="AQ768" s="132"/>
      <c r="AR768" s="132"/>
      <c r="AS768" s="132"/>
      <c r="AT768" s="132"/>
      <c r="AU768" s="132"/>
      <c r="AV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</row>
    <row r="769" spans="3:64" x14ac:dyDescent="0.2">
      <c r="C769" s="10"/>
      <c r="D769" s="10"/>
      <c r="AA769" s="132"/>
      <c r="AB769" s="132"/>
      <c r="AC769" s="132"/>
      <c r="AD769" s="132"/>
      <c r="AE769" s="132"/>
      <c r="AG769" s="143"/>
      <c r="AN769" s="132"/>
      <c r="AO769" s="132"/>
      <c r="AP769" s="132"/>
      <c r="AQ769" s="132"/>
      <c r="AR769" s="132"/>
      <c r="AS769" s="132"/>
      <c r="AT769" s="132"/>
      <c r="AU769" s="132"/>
    </row>
    <row r="770" spans="3:64" x14ac:dyDescent="0.2">
      <c r="C770" s="10"/>
      <c r="D770" s="10"/>
      <c r="AA770" s="132"/>
      <c r="AB770" s="132"/>
      <c r="AC770" s="132"/>
      <c r="AD770" s="132"/>
      <c r="AE770" s="132"/>
      <c r="AG770" s="143"/>
      <c r="AN770" s="132"/>
      <c r="AO770" s="132"/>
      <c r="AP770" s="132"/>
      <c r="AQ770" s="132"/>
      <c r="AR770" s="132"/>
      <c r="AS770" s="132"/>
      <c r="AT770" s="132"/>
      <c r="AU770" s="132"/>
    </row>
    <row r="771" spans="3:64" x14ac:dyDescent="0.2">
      <c r="C771" s="10"/>
      <c r="D771" s="10"/>
      <c r="AA771" s="132"/>
      <c r="AB771" s="132"/>
      <c r="AC771" s="132"/>
      <c r="AD771" s="132"/>
      <c r="AE771" s="132"/>
      <c r="AG771" s="143"/>
      <c r="AN771" s="132"/>
      <c r="AO771" s="132"/>
      <c r="AP771" s="132"/>
      <c r="AQ771" s="132"/>
      <c r="AR771" s="132"/>
      <c r="AS771" s="132"/>
      <c r="AT771" s="132"/>
      <c r="AU771" s="132"/>
    </row>
    <row r="772" spans="3:64" x14ac:dyDescent="0.2">
      <c r="C772" s="10"/>
      <c r="D772" s="10"/>
      <c r="AA772" s="132"/>
      <c r="AB772" s="132"/>
      <c r="AC772" s="132"/>
      <c r="AD772" s="132"/>
      <c r="AE772" s="132"/>
      <c r="AG772" s="143"/>
      <c r="AN772" s="132"/>
      <c r="AO772" s="132"/>
      <c r="AP772" s="132"/>
      <c r="AQ772" s="132"/>
      <c r="AR772" s="132"/>
      <c r="AS772" s="132"/>
      <c r="AT772" s="132"/>
      <c r="AU772" s="132"/>
    </row>
    <row r="773" spans="3:64" x14ac:dyDescent="0.2">
      <c r="C773" s="10"/>
      <c r="D773" s="10"/>
      <c r="AA773" s="132"/>
      <c r="AB773" s="132"/>
      <c r="AC773" s="132"/>
      <c r="AD773" s="132"/>
      <c r="AE773" s="132"/>
      <c r="AG773" s="143"/>
      <c r="AN773" s="132"/>
      <c r="AO773" s="132"/>
      <c r="AP773" s="132"/>
      <c r="AQ773" s="132"/>
      <c r="AR773" s="132"/>
      <c r="AS773" s="132"/>
      <c r="AT773" s="132"/>
      <c r="AU773" s="132"/>
      <c r="AV773" s="132"/>
      <c r="AW773" s="132"/>
      <c r="AX773" s="132"/>
      <c r="AY773" s="132"/>
      <c r="AZ773" s="132"/>
      <c r="BA773" s="132"/>
      <c r="BB773" s="132"/>
      <c r="BC773" s="132"/>
      <c r="BD773" s="132"/>
      <c r="BE773" s="132"/>
      <c r="BF773" s="132"/>
      <c r="BG773" s="132"/>
      <c r="BH773" s="132"/>
      <c r="BI773" s="132"/>
      <c r="BJ773" s="132"/>
      <c r="BK773" s="132"/>
      <c r="BL773" s="132"/>
    </row>
    <row r="774" spans="3:64" x14ac:dyDescent="0.2">
      <c r="C774" s="10"/>
      <c r="D774" s="10"/>
      <c r="AA774" s="132"/>
      <c r="AB774" s="132"/>
      <c r="AC774" s="132"/>
      <c r="AD774" s="132"/>
      <c r="AE774" s="132"/>
      <c r="AG774" s="143"/>
      <c r="AN774" s="132"/>
      <c r="AO774" s="132"/>
      <c r="AP774" s="132"/>
      <c r="AQ774" s="132"/>
      <c r="AR774" s="132"/>
      <c r="AS774" s="132"/>
      <c r="AT774" s="132"/>
      <c r="AU774" s="132"/>
    </row>
    <row r="775" spans="3:64" x14ac:dyDescent="0.2">
      <c r="C775" s="10"/>
      <c r="D775" s="10"/>
      <c r="AA775" s="132"/>
      <c r="AB775" s="132"/>
      <c r="AC775" s="132"/>
      <c r="AD775" s="132"/>
      <c r="AE775" s="132"/>
      <c r="AG775" s="143"/>
      <c r="AN775" s="132"/>
      <c r="AO775" s="132"/>
      <c r="AP775" s="132"/>
      <c r="AQ775" s="132"/>
      <c r="AR775" s="132"/>
      <c r="AS775" s="132"/>
      <c r="AT775" s="132"/>
      <c r="AU775" s="132"/>
    </row>
    <row r="776" spans="3:64" x14ac:dyDescent="0.2">
      <c r="C776" s="10"/>
      <c r="D776" s="10"/>
      <c r="AA776" s="132"/>
      <c r="AB776" s="132"/>
      <c r="AC776" s="132"/>
      <c r="AD776" s="132"/>
      <c r="AE776" s="132"/>
      <c r="AG776" s="143"/>
      <c r="AN776" s="132"/>
      <c r="AO776" s="132"/>
      <c r="AP776" s="132"/>
      <c r="AQ776" s="132"/>
      <c r="AR776" s="132"/>
      <c r="AS776" s="132"/>
      <c r="AT776" s="132"/>
      <c r="AU776" s="132"/>
    </row>
    <row r="777" spans="3:64" x14ac:dyDescent="0.2">
      <c r="C777" s="10"/>
      <c r="D777" s="10"/>
      <c r="AA777" s="132"/>
      <c r="AB777" s="132"/>
      <c r="AC777" s="132"/>
      <c r="AD777" s="132"/>
      <c r="AE777" s="132"/>
      <c r="AG777" s="143"/>
      <c r="AN777" s="132"/>
      <c r="AO777" s="132"/>
      <c r="AP777" s="132"/>
      <c r="AQ777" s="132"/>
      <c r="AR777" s="132"/>
      <c r="AS777" s="132"/>
      <c r="AT777" s="132"/>
      <c r="AU777" s="132"/>
    </row>
    <row r="778" spans="3:64" x14ac:dyDescent="0.2">
      <c r="C778" s="10"/>
      <c r="D778" s="10"/>
      <c r="AA778" s="132"/>
      <c r="AB778" s="132"/>
      <c r="AC778" s="132"/>
      <c r="AD778" s="132"/>
      <c r="AE778" s="132"/>
      <c r="AG778" s="143"/>
      <c r="AN778" s="132"/>
      <c r="AO778" s="132"/>
      <c r="AP778" s="132"/>
      <c r="AQ778" s="132"/>
      <c r="AR778" s="132"/>
      <c r="AS778" s="132"/>
      <c r="AT778" s="132"/>
      <c r="AU778" s="132"/>
    </row>
    <row r="779" spans="3:64" x14ac:dyDescent="0.2">
      <c r="C779" s="10"/>
      <c r="D779" s="10"/>
      <c r="AA779" s="132"/>
      <c r="AB779" s="132"/>
      <c r="AC779" s="132"/>
      <c r="AD779" s="132"/>
      <c r="AE779" s="132"/>
      <c r="AG779" s="143"/>
      <c r="AN779" s="132"/>
      <c r="AO779" s="132"/>
      <c r="AP779" s="132"/>
      <c r="AQ779" s="132"/>
      <c r="AR779" s="132"/>
      <c r="AS779" s="132"/>
      <c r="AT779" s="132"/>
      <c r="AU779" s="132"/>
    </row>
    <row r="780" spans="3:64" x14ac:dyDescent="0.2">
      <c r="C780" s="10"/>
      <c r="D780" s="10"/>
      <c r="AA780" s="132"/>
      <c r="AB780" s="132"/>
      <c r="AC780" s="132"/>
      <c r="AD780" s="132"/>
      <c r="AE780" s="132"/>
      <c r="AG780" s="143"/>
      <c r="AN780" s="132"/>
      <c r="AO780" s="132"/>
      <c r="AP780" s="132"/>
      <c r="AQ780" s="132"/>
      <c r="AR780" s="132"/>
      <c r="AS780" s="132"/>
      <c r="AT780" s="132"/>
      <c r="AU780" s="132"/>
    </row>
    <row r="781" spans="3:64" x14ac:dyDescent="0.2">
      <c r="C781" s="10"/>
      <c r="D781" s="10"/>
      <c r="AA781" s="132"/>
      <c r="AB781" s="132"/>
      <c r="AC781" s="132"/>
      <c r="AD781" s="132"/>
      <c r="AE781" s="132"/>
      <c r="AG781" s="143"/>
      <c r="AN781" s="132"/>
      <c r="AO781" s="132"/>
      <c r="AP781" s="132"/>
      <c r="AQ781" s="132"/>
      <c r="AR781" s="132"/>
      <c r="AS781" s="132"/>
      <c r="AT781" s="132"/>
      <c r="AU781" s="132"/>
    </row>
    <row r="782" spans="3:64" x14ac:dyDescent="0.2">
      <c r="C782" s="10"/>
      <c r="D782" s="10"/>
      <c r="AA782" s="132"/>
      <c r="AB782" s="132"/>
      <c r="AC782" s="132"/>
      <c r="AD782" s="132"/>
      <c r="AE782" s="132"/>
      <c r="AG782" s="143"/>
      <c r="AN782" s="132"/>
      <c r="AO782" s="132"/>
      <c r="AP782" s="132"/>
      <c r="AQ782" s="132"/>
      <c r="AR782" s="132"/>
      <c r="AS782" s="132"/>
      <c r="AT782" s="132"/>
      <c r="AU782" s="132"/>
      <c r="AV782" s="132"/>
    </row>
    <row r="783" spans="3:64" x14ac:dyDescent="0.2">
      <c r="C783" s="10"/>
      <c r="D783" s="10"/>
      <c r="AA783" s="132"/>
      <c r="AB783" s="132"/>
      <c r="AC783" s="132"/>
      <c r="AD783" s="132"/>
      <c r="AE783" s="132"/>
      <c r="AG783" s="143"/>
      <c r="AN783" s="132"/>
      <c r="AO783" s="132"/>
      <c r="AP783" s="132"/>
      <c r="AQ783" s="132"/>
      <c r="AR783" s="132"/>
      <c r="AS783" s="132"/>
      <c r="AT783" s="132"/>
      <c r="AU783" s="132"/>
    </row>
    <row r="784" spans="3:64" x14ac:dyDescent="0.2">
      <c r="C784" s="10"/>
      <c r="D784" s="10"/>
      <c r="AA784" s="132"/>
      <c r="AB784" s="132"/>
      <c r="AC784" s="132"/>
      <c r="AD784" s="132"/>
      <c r="AE784" s="132"/>
      <c r="AG784" s="143"/>
      <c r="AN784" s="132"/>
      <c r="AO784" s="132"/>
      <c r="AP784" s="132"/>
      <c r="AQ784" s="132"/>
      <c r="AR784" s="132"/>
      <c r="AS784" s="132"/>
      <c r="AT784" s="132"/>
      <c r="AU784" s="132"/>
    </row>
    <row r="785" spans="3:47" x14ac:dyDescent="0.2">
      <c r="C785" s="10"/>
      <c r="D785" s="10"/>
      <c r="AA785" s="132"/>
      <c r="AB785" s="132"/>
      <c r="AC785" s="132"/>
      <c r="AD785" s="132"/>
      <c r="AE785" s="132"/>
      <c r="AG785" s="143"/>
      <c r="AN785" s="132"/>
      <c r="AO785" s="132"/>
      <c r="AP785" s="132"/>
      <c r="AQ785" s="132"/>
      <c r="AR785" s="132"/>
      <c r="AS785" s="132"/>
      <c r="AT785" s="132"/>
      <c r="AU785" s="132"/>
    </row>
    <row r="786" spans="3:47" x14ac:dyDescent="0.2">
      <c r="C786" s="10"/>
      <c r="D786" s="10"/>
      <c r="AA786" s="132"/>
      <c r="AB786" s="132"/>
      <c r="AC786" s="132"/>
      <c r="AD786" s="132"/>
      <c r="AE786" s="132"/>
      <c r="AG786" s="143"/>
      <c r="AN786" s="132"/>
      <c r="AO786" s="132"/>
      <c r="AP786" s="132"/>
      <c r="AQ786" s="132"/>
      <c r="AR786" s="132"/>
      <c r="AS786" s="132"/>
      <c r="AT786" s="132"/>
      <c r="AU786" s="132"/>
    </row>
    <row r="787" spans="3:47" x14ac:dyDescent="0.2">
      <c r="C787" s="10"/>
      <c r="D787" s="10"/>
      <c r="AA787" s="132"/>
      <c r="AB787" s="132"/>
      <c r="AC787" s="132"/>
      <c r="AD787" s="132"/>
      <c r="AE787" s="132"/>
      <c r="AG787" s="143"/>
      <c r="AN787" s="132"/>
      <c r="AO787" s="132"/>
      <c r="AP787" s="132"/>
      <c r="AQ787" s="132"/>
      <c r="AR787" s="132"/>
      <c r="AS787" s="132"/>
      <c r="AT787" s="132"/>
      <c r="AU787" s="132"/>
    </row>
    <row r="788" spans="3:47" x14ac:dyDescent="0.2">
      <c r="C788" s="10"/>
      <c r="D788" s="10"/>
      <c r="AA788" s="132"/>
      <c r="AB788" s="132"/>
      <c r="AC788" s="132"/>
      <c r="AD788" s="132"/>
      <c r="AE788" s="132"/>
      <c r="AG788" s="143"/>
      <c r="AN788" s="132"/>
      <c r="AO788" s="132"/>
      <c r="AP788" s="132"/>
      <c r="AQ788" s="132"/>
      <c r="AR788" s="132"/>
      <c r="AS788" s="132"/>
      <c r="AT788" s="132"/>
      <c r="AU788" s="132"/>
    </row>
    <row r="789" spans="3:47" x14ac:dyDescent="0.2">
      <c r="C789" s="10"/>
      <c r="D789" s="10"/>
      <c r="AA789" s="132"/>
      <c r="AB789" s="132"/>
      <c r="AC789" s="132"/>
      <c r="AD789" s="132"/>
      <c r="AE789" s="132"/>
      <c r="AG789" s="143"/>
      <c r="AN789" s="132"/>
      <c r="AO789" s="132"/>
      <c r="AP789" s="132"/>
      <c r="AQ789" s="132"/>
      <c r="AR789" s="132"/>
      <c r="AS789" s="132"/>
      <c r="AT789" s="132"/>
      <c r="AU789" s="132"/>
    </row>
    <row r="790" spans="3:47" x14ac:dyDescent="0.2">
      <c r="C790" s="10"/>
      <c r="D790" s="10"/>
      <c r="AA790" s="132"/>
      <c r="AB790" s="132"/>
      <c r="AC790" s="132"/>
      <c r="AD790" s="132"/>
      <c r="AE790" s="132"/>
      <c r="AG790" s="143"/>
      <c r="AN790" s="132"/>
      <c r="AO790" s="132"/>
      <c r="AP790" s="132"/>
      <c r="AQ790" s="132"/>
      <c r="AR790" s="132"/>
      <c r="AS790" s="132"/>
      <c r="AT790" s="132"/>
      <c r="AU790" s="132"/>
    </row>
    <row r="791" spans="3:47" x14ac:dyDescent="0.2">
      <c r="C791" s="10"/>
      <c r="D791" s="10"/>
      <c r="AA791" s="132"/>
      <c r="AB791" s="132"/>
      <c r="AC791" s="132"/>
      <c r="AD791" s="132"/>
      <c r="AE791" s="132"/>
      <c r="AG791" s="143"/>
      <c r="AN791" s="132"/>
      <c r="AO791" s="132"/>
      <c r="AP791" s="132"/>
      <c r="AQ791" s="132"/>
      <c r="AR791" s="132"/>
      <c r="AS791" s="132"/>
      <c r="AT791" s="132"/>
      <c r="AU791" s="132"/>
    </row>
    <row r="792" spans="3:47" x14ac:dyDescent="0.2">
      <c r="C792" s="10"/>
      <c r="D792" s="10"/>
      <c r="AA792" s="132"/>
      <c r="AB792" s="132"/>
      <c r="AC792" s="132"/>
      <c r="AD792" s="132"/>
      <c r="AE792" s="132"/>
      <c r="AG792" s="143"/>
      <c r="AN792" s="132"/>
      <c r="AO792" s="132"/>
      <c r="AP792" s="132"/>
      <c r="AQ792" s="132"/>
      <c r="AR792" s="132"/>
      <c r="AS792" s="132"/>
      <c r="AT792" s="132"/>
      <c r="AU792" s="132"/>
    </row>
    <row r="793" spans="3:47" x14ac:dyDescent="0.2">
      <c r="C793" s="10"/>
      <c r="D793" s="10"/>
      <c r="AA793" s="132"/>
      <c r="AB793" s="132"/>
      <c r="AC793" s="132"/>
      <c r="AD793" s="132"/>
      <c r="AE793" s="132"/>
      <c r="AG793" s="143"/>
      <c r="AN793" s="132"/>
      <c r="AO793" s="132"/>
      <c r="AP793" s="132"/>
      <c r="AQ793" s="132"/>
      <c r="AR793" s="132"/>
      <c r="AS793" s="132"/>
      <c r="AT793" s="132"/>
      <c r="AU793" s="132"/>
    </row>
    <row r="794" spans="3:47" x14ac:dyDescent="0.2">
      <c r="C794" s="10"/>
      <c r="D794" s="10"/>
      <c r="AA794" s="132"/>
      <c r="AB794" s="132"/>
      <c r="AC794" s="132"/>
      <c r="AD794" s="132"/>
      <c r="AE794" s="132"/>
      <c r="AG794" s="143"/>
      <c r="AN794" s="132"/>
      <c r="AO794" s="132"/>
      <c r="AP794" s="132"/>
      <c r="AQ794" s="132"/>
      <c r="AR794" s="132"/>
      <c r="AS794" s="132"/>
      <c r="AT794" s="132"/>
      <c r="AU794" s="132"/>
    </row>
    <row r="795" spans="3:47" x14ac:dyDescent="0.2">
      <c r="C795" s="10"/>
      <c r="D795" s="10"/>
      <c r="AA795" s="132"/>
      <c r="AB795" s="132"/>
      <c r="AC795" s="132"/>
      <c r="AD795" s="132"/>
      <c r="AE795" s="132"/>
      <c r="AG795" s="143"/>
      <c r="AN795" s="132"/>
      <c r="AO795" s="132"/>
      <c r="AP795" s="132"/>
      <c r="AQ795" s="132"/>
      <c r="AR795" s="132"/>
      <c r="AS795" s="132"/>
      <c r="AT795" s="132"/>
      <c r="AU795" s="132"/>
    </row>
    <row r="796" spans="3:47" x14ac:dyDescent="0.2">
      <c r="C796" s="10"/>
      <c r="D796" s="10"/>
      <c r="AA796" s="132"/>
      <c r="AB796" s="132"/>
      <c r="AC796" s="132"/>
      <c r="AD796" s="132"/>
      <c r="AE796" s="132"/>
      <c r="AG796" s="143"/>
      <c r="AN796" s="132"/>
      <c r="AO796" s="132"/>
      <c r="AP796" s="132"/>
      <c r="AQ796" s="132"/>
      <c r="AR796" s="132"/>
      <c r="AS796" s="132"/>
      <c r="AT796" s="132"/>
      <c r="AU796" s="132"/>
    </row>
    <row r="797" spans="3:47" x14ac:dyDescent="0.2">
      <c r="C797" s="10"/>
      <c r="D797" s="10"/>
      <c r="AA797" s="132"/>
      <c r="AB797" s="132"/>
      <c r="AC797" s="132"/>
      <c r="AD797" s="132"/>
      <c r="AE797" s="132"/>
      <c r="AG797" s="143"/>
      <c r="AN797" s="132"/>
      <c r="AO797" s="132"/>
      <c r="AP797" s="132"/>
      <c r="AQ797" s="132"/>
      <c r="AR797" s="132"/>
      <c r="AS797" s="132"/>
      <c r="AT797" s="132"/>
      <c r="AU797" s="132"/>
    </row>
    <row r="798" spans="3:47" x14ac:dyDescent="0.2">
      <c r="C798" s="10"/>
      <c r="D798" s="10"/>
      <c r="AA798" s="132"/>
      <c r="AB798" s="132"/>
      <c r="AC798" s="132"/>
      <c r="AD798" s="132"/>
      <c r="AE798" s="132"/>
      <c r="AG798" s="143"/>
      <c r="AN798" s="132"/>
      <c r="AO798" s="132"/>
      <c r="AP798" s="132"/>
      <c r="AQ798" s="132"/>
      <c r="AR798" s="132"/>
      <c r="AS798" s="132"/>
      <c r="AT798" s="132"/>
      <c r="AU798" s="132"/>
    </row>
    <row r="799" spans="3:47" x14ac:dyDescent="0.2">
      <c r="C799" s="10"/>
      <c r="D799" s="10"/>
      <c r="AA799" s="132"/>
      <c r="AB799" s="132"/>
      <c r="AC799" s="132"/>
      <c r="AD799" s="132"/>
      <c r="AE799" s="132"/>
      <c r="AG799" s="143"/>
      <c r="AN799" s="132"/>
      <c r="AO799" s="132"/>
      <c r="AP799" s="132"/>
      <c r="AQ799" s="132"/>
      <c r="AR799" s="132"/>
      <c r="AS799" s="132"/>
      <c r="AT799" s="132"/>
      <c r="AU799" s="132"/>
    </row>
    <row r="800" spans="3:47" x14ac:dyDescent="0.2">
      <c r="C800" s="10"/>
      <c r="D800" s="10"/>
      <c r="AA800" s="132"/>
      <c r="AB800" s="132"/>
      <c r="AC800" s="132"/>
      <c r="AD800" s="132"/>
      <c r="AE800" s="132"/>
      <c r="AG800" s="143"/>
      <c r="AN800" s="132"/>
      <c r="AO800" s="132"/>
      <c r="AP800" s="132"/>
      <c r="AQ800" s="132"/>
      <c r="AR800" s="132"/>
      <c r="AS800" s="132"/>
      <c r="AT800" s="132"/>
      <c r="AU800" s="132"/>
    </row>
    <row r="801" spans="3:47" x14ac:dyDescent="0.2">
      <c r="C801" s="10"/>
      <c r="D801" s="10"/>
      <c r="AA801" s="132"/>
      <c r="AB801" s="132"/>
      <c r="AC801" s="132"/>
      <c r="AD801" s="132"/>
      <c r="AE801" s="132"/>
      <c r="AG801" s="143"/>
      <c r="AN801" s="132"/>
      <c r="AO801" s="132"/>
      <c r="AP801" s="132"/>
      <c r="AQ801" s="132"/>
      <c r="AR801" s="132"/>
      <c r="AS801" s="132"/>
      <c r="AT801" s="132"/>
      <c r="AU801" s="132"/>
    </row>
    <row r="802" spans="3:47" x14ac:dyDescent="0.2">
      <c r="C802" s="10"/>
      <c r="D802" s="10"/>
      <c r="AA802" s="132"/>
      <c r="AB802" s="132"/>
      <c r="AC802" s="132"/>
      <c r="AD802" s="132"/>
      <c r="AE802" s="132"/>
      <c r="AG802" s="143"/>
      <c r="AN802" s="132"/>
      <c r="AO802" s="132"/>
      <c r="AP802" s="132"/>
      <c r="AQ802" s="132"/>
      <c r="AR802" s="132"/>
      <c r="AS802" s="132"/>
      <c r="AT802" s="132"/>
      <c r="AU802" s="132"/>
    </row>
    <row r="803" spans="3:47" x14ac:dyDescent="0.2">
      <c r="C803" s="10"/>
      <c r="D803" s="10"/>
      <c r="AA803" s="132"/>
      <c r="AB803" s="132"/>
      <c r="AC803" s="132"/>
      <c r="AD803" s="132"/>
      <c r="AE803" s="132"/>
      <c r="AG803" s="143"/>
      <c r="AN803" s="132"/>
      <c r="AO803" s="132"/>
      <c r="AP803" s="132"/>
      <c r="AQ803" s="132"/>
      <c r="AR803" s="132"/>
      <c r="AS803" s="132"/>
      <c r="AT803" s="132"/>
      <c r="AU803" s="132"/>
    </row>
    <row r="804" spans="3:47" x14ac:dyDescent="0.2">
      <c r="C804" s="10"/>
      <c r="D804" s="10"/>
      <c r="AA804" s="132"/>
      <c r="AB804" s="132"/>
      <c r="AC804" s="132"/>
      <c r="AD804" s="132"/>
      <c r="AE804" s="132"/>
      <c r="AG804" s="143"/>
      <c r="AN804" s="132"/>
      <c r="AO804" s="132"/>
      <c r="AP804" s="132"/>
      <c r="AQ804" s="132"/>
      <c r="AR804" s="132"/>
      <c r="AS804" s="132"/>
      <c r="AT804" s="132"/>
      <c r="AU804" s="132"/>
    </row>
    <row r="805" spans="3:47" x14ac:dyDescent="0.2">
      <c r="C805" s="10"/>
      <c r="D805" s="10"/>
      <c r="AA805" s="132"/>
      <c r="AB805" s="132"/>
      <c r="AC805" s="132"/>
      <c r="AD805" s="132"/>
      <c r="AE805" s="132"/>
      <c r="AG805" s="143"/>
      <c r="AN805" s="132"/>
      <c r="AO805" s="132"/>
      <c r="AP805" s="132"/>
      <c r="AQ805" s="132"/>
      <c r="AR805" s="132"/>
      <c r="AS805" s="132"/>
      <c r="AT805" s="132"/>
      <c r="AU805" s="132"/>
    </row>
    <row r="806" spans="3:47" x14ac:dyDescent="0.2">
      <c r="C806" s="10"/>
      <c r="D806" s="10"/>
      <c r="AA806" s="132"/>
      <c r="AB806" s="132"/>
      <c r="AC806" s="132"/>
      <c r="AD806" s="132"/>
      <c r="AE806" s="132"/>
      <c r="AG806" s="143"/>
      <c r="AN806" s="132"/>
      <c r="AO806" s="132"/>
      <c r="AP806" s="132"/>
      <c r="AQ806" s="132"/>
      <c r="AR806" s="132"/>
      <c r="AS806" s="132"/>
      <c r="AT806" s="132"/>
      <c r="AU806" s="132"/>
    </row>
    <row r="807" spans="3:47" x14ac:dyDescent="0.2">
      <c r="C807" s="10"/>
      <c r="D807" s="10"/>
      <c r="AA807" s="132"/>
      <c r="AB807" s="132"/>
      <c r="AC807" s="132"/>
      <c r="AD807" s="132"/>
      <c r="AE807" s="132"/>
      <c r="AG807" s="143"/>
      <c r="AN807" s="132"/>
      <c r="AO807" s="132"/>
      <c r="AP807" s="132"/>
      <c r="AQ807" s="132"/>
      <c r="AR807" s="132"/>
      <c r="AS807" s="132"/>
      <c r="AT807" s="132"/>
      <c r="AU807" s="132"/>
    </row>
    <row r="808" spans="3:47" x14ac:dyDescent="0.2">
      <c r="C808" s="10"/>
      <c r="D808" s="10"/>
      <c r="AA808" s="132"/>
      <c r="AB808" s="132"/>
      <c r="AC808" s="132"/>
      <c r="AD808" s="132"/>
      <c r="AE808" s="132"/>
      <c r="AG808" s="143"/>
      <c r="AN808" s="132"/>
      <c r="AO808" s="132"/>
      <c r="AP808" s="132"/>
      <c r="AQ808" s="132"/>
      <c r="AR808" s="132"/>
      <c r="AS808" s="132"/>
      <c r="AT808" s="132"/>
      <c r="AU808" s="132"/>
    </row>
    <row r="809" spans="3:47" x14ac:dyDescent="0.2">
      <c r="C809" s="10"/>
      <c r="D809" s="10"/>
      <c r="AA809" s="132"/>
      <c r="AB809" s="132"/>
      <c r="AC809" s="132"/>
      <c r="AD809" s="132"/>
      <c r="AE809" s="132"/>
      <c r="AG809" s="143"/>
      <c r="AN809" s="132"/>
      <c r="AO809" s="132"/>
      <c r="AP809" s="132"/>
      <c r="AQ809" s="132"/>
      <c r="AR809" s="132"/>
      <c r="AS809" s="132"/>
      <c r="AT809" s="132"/>
      <c r="AU809" s="132"/>
    </row>
    <row r="810" spans="3:47" x14ac:dyDescent="0.2">
      <c r="C810" s="10"/>
      <c r="D810" s="10"/>
      <c r="AA810" s="132"/>
      <c r="AB810" s="132"/>
      <c r="AC810" s="132"/>
      <c r="AD810" s="132"/>
      <c r="AE810" s="132"/>
      <c r="AG810" s="143"/>
      <c r="AN810" s="132"/>
      <c r="AO810" s="132"/>
      <c r="AP810" s="132"/>
      <c r="AQ810" s="132"/>
      <c r="AR810" s="132"/>
      <c r="AS810" s="132"/>
      <c r="AT810" s="132"/>
      <c r="AU810" s="132"/>
    </row>
    <row r="811" spans="3:47" x14ac:dyDescent="0.2">
      <c r="C811" s="10"/>
      <c r="D811" s="10"/>
      <c r="AA811" s="132"/>
      <c r="AB811" s="132"/>
      <c r="AC811" s="132"/>
      <c r="AD811" s="132"/>
      <c r="AE811" s="132"/>
      <c r="AG811" s="143"/>
      <c r="AN811" s="132"/>
      <c r="AO811" s="132"/>
      <c r="AP811" s="132"/>
      <c r="AQ811" s="132"/>
      <c r="AR811" s="132"/>
      <c r="AS811" s="132"/>
      <c r="AT811" s="132"/>
      <c r="AU811" s="132"/>
    </row>
    <row r="812" spans="3:47" x14ac:dyDescent="0.2">
      <c r="C812" s="10"/>
      <c r="D812" s="10"/>
      <c r="AA812" s="132"/>
      <c r="AB812" s="132"/>
      <c r="AC812" s="132"/>
      <c r="AD812" s="132"/>
      <c r="AE812" s="132"/>
      <c r="AG812" s="143"/>
      <c r="AN812" s="132"/>
      <c r="AO812" s="132"/>
      <c r="AP812" s="132"/>
      <c r="AQ812" s="132"/>
      <c r="AR812" s="132"/>
      <c r="AS812" s="132"/>
      <c r="AT812" s="132"/>
      <c r="AU812" s="132"/>
    </row>
    <row r="813" spans="3:47" x14ac:dyDescent="0.2">
      <c r="C813" s="10"/>
      <c r="D813" s="10"/>
      <c r="AA813" s="132"/>
      <c r="AB813" s="132"/>
      <c r="AC813" s="132"/>
      <c r="AD813" s="132"/>
      <c r="AE813" s="132"/>
      <c r="AG813" s="143"/>
      <c r="AN813" s="132"/>
      <c r="AO813" s="132"/>
      <c r="AP813" s="132"/>
      <c r="AQ813" s="132"/>
      <c r="AR813" s="132"/>
      <c r="AS813" s="132"/>
      <c r="AT813" s="132"/>
      <c r="AU813" s="132"/>
    </row>
    <row r="814" spans="3:47" x14ac:dyDescent="0.2">
      <c r="C814" s="10"/>
      <c r="D814" s="10"/>
      <c r="AA814" s="132"/>
      <c r="AB814" s="132"/>
      <c r="AC814" s="132"/>
      <c r="AD814" s="132"/>
      <c r="AE814" s="132"/>
      <c r="AG814" s="143"/>
      <c r="AN814" s="132"/>
      <c r="AO814" s="132"/>
      <c r="AP814" s="132"/>
      <c r="AQ814" s="132"/>
      <c r="AR814" s="132"/>
      <c r="AS814" s="132"/>
      <c r="AT814" s="132"/>
      <c r="AU814" s="132"/>
    </row>
    <row r="815" spans="3:47" x14ac:dyDescent="0.2">
      <c r="C815" s="10"/>
      <c r="D815" s="10"/>
      <c r="AA815" s="132"/>
      <c r="AB815" s="132"/>
      <c r="AC815" s="132"/>
      <c r="AD815" s="132"/>
      <c r="AE815" s="132"/>
      <c r="AG815" s="143"/>
      <c r="AN815" s="132"/>
      <c r="AO815" s="132"/>
      <c r="AP815" s="132"/>
      <c r="AQ815" s="132"/>
      <c r="AR815" s="132"/>
      <c r="AS815" s="132"/>
      <c r="AT815" s="132"/>
      <c r="AU815" s="132"/>
    </row>
    <row r="816" spans="3:47" x14ac:dyDescent="0.2">
      <c r="C816" s="10"/>
      <c r="D816" s="10"/>
      <c r="AA816" s="132"/>
      <c r="AB816" s="132"/>
      <c r="AC816" s="132"/>
      <c r="AD816" s="132"/>
      <c r="AE816" s="132"/>
      <c r="AG816" s="143"/>
      <c r="AN816" s="132"/>
      <c r="AO816" s="132"/>
      <c r="AP816" s="132"/>
      <c r="AQ816" s="132"/>
      <c r="AR816" s="132"/>
      <c r="AS816" s="132"/>
      <c r="AT816" s="132"/>
      <c r="AU816" s="132"/>
    </row>
    <row r="817" spans="3:64" x14ac:dyDescent="0.2">
      <c r="C817" s="10"/>
      <c r="D817" s="10"/>
      <c r="AA817" s="132"/>
      <c r="AB817" s="132"/>
      <c r="AC817" s="132"/>
      <c r="AD817" s="132"/>
      <c r="AE817" s="132"/>
      <c r="AG817" s="143"/>
      <c r="AN817" s="132"/>
      <c r="AO817" s="132"/>
      <c r="AP817" s="132"/>
      <c r="AQ817" s="132"/>
      <c r="AR817" s="132"/>
      <c r="AS817" s="132"/>
      <c r="AT817" s="132"/>
      <c r="AU817" s="132"/>
    </row>
    <row r="818" spans="3:64" x14ac:dyDescent="0.2">
      <c r="C818" s="10"/>
      <c r="D818" s="10"/>
      <c r="AA818" s="132"/>
      <c r="AB818" s="132"/>
      <c r="AC818" s="132"/>
      <c r="AD818" s="132"/>
      <c r="AE818" s="132"/>
      <c r="AG818" s="143"/>
      <c r="AN818" s="132"/>
      <c r="AO818" s="132"/>
      <c r="AP818" s="132"/>
      <c r="AQ818" s="132"/>
      <c r="AR818" s="132"/>
      <c r="AS818" s="132"/>
      <c r="AT818" s="132"/>
      <c r="AU818" s="132"/>
    </row>
    <row r="819" spans="3:64" x14ac:dyDescent="0.2">
      <c r="C819" s="10"/>
      <c r="D819" s="10"/>
      <c r="AA819" s="132"/>
      <c r="AB819" s="132"/>
      <c r="AC819" s="132"/>
      <c r="AD819" s="132"/>
      <c r="AE819" s="132"/>
      <c r="AG819" s="143"/>
      <c r="AN819" s="132"/>
      <c r="AO819" s="132"/>
      <c r="AP819" s="132"/>
      <c r="AQ819" s="132"/>
      <c r="AR819" s="132"/>
      <c r="AS819" s="132"/>
      <c r="AT819" s="132"/>
      <c r="AU819" s="132"/>
    </row>
    <row r="820" spans="3:64" x14ac:dyDescent="0.2">
      <c r="C820" s="10"/>
      <c r="D820" s="10"/>
      <c r="AA820" s="132"/>
      <c r="AB820" s="132"/>
      <c r="AC820" s="132"/>
      <c r="AD820" s="132"/>
      <c r="AE820" s="132"/>
      <c r="AG820" s="143"/>
      <c r="AN820" s="132"/>
      <c r="AO820" s="132"/>
      <c r="AP820" s="132"/>
      <c r="AQ820" s="132"/>
      <c r="AR820" s="132"/>
      <c r="AS820" s="132"/>
      <c r="AT820" s="132"/>
      <c r="AU820" s="132"/>
      <c r="AV820" s="132"/>
      <c r="AW820" s="132"/>
      <c r="AX820" s="132"/>
      <c r="AY820" s="132"/>
      <c r="AZ820" s="132"/>
      <c r="BA820" s="132"/>
      <c r="BB820" s="132"/>
      <c r="BC820" s="132"/>
      <c r="BD820" s="132"/>
      <c r="BE820" s="132"/>
      <c r="BF820" s="132"/>
      <c r="BG820" s="132"/>
      <c r="BH820" s="132"/>
      <c r="BI820" s="132"/>
      <c r="BJ820" s="132"/>
      <c r="BK820" s="132"/>
      <c r="BL820" s="132"/>
    </row>
    <row r="821" spans="3:64" x14ac:dyDescent="0.2">
      <c r="C821" s="10"/>
      <c r="D821" s="10"/>
      <c r="AA821" s="132"/>
      <c r="AB821" s="132"/>
      <c r="AC821" s="132"/>
      <c r="AD821" s="132"/>
      <c r="AE821" s="132"/>
      <c r="AG821" s="143"/>
      <c r="AN821" s="132"/>
      <c r="AO821" s="132"/>
      <c r="AP821" s="132"/>
      <c r="AQ821" s="132"/>
      <c r="AR821" s="132"/>
      <c r="AS821" s="132"/>
      <c r="AT821" s="132"/>
      <c r="AU821" s="132"/>
      <c r="AV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3:64" x14ac:dyDescent="0.2">
      <c r="C822" s="10"/>
      <c r="D822" s="10"/>
      <c r="AA822" s="132"/>
      <c r="AB822" s="132"/>
      <c r="AC822" s="132"/>
      <c r="AD822" s="132"/>
      <c r="AE822" s="132"/>
      <c r="AG822" s="143"/>
      <c r="AN822" s="132"/>
      <c r="AO822" s="132"/>
      <c r="AP822" s="132"/>
      <c r="AQ822" s="132"/>
      <c r="AR822" s="132"/>
      <c r="AS822" s="132"/>
      <c r="AT822" s="132"/>
      <c r="AU822" s="132"/>
    </row>
    <row r="823" spans="3:64" x14ac:dyDescent="0.2">
      <c r="C823" s="10"/>
      <c r="D823" s="10"/>
      <c r="AA823" s="132"/>
      <c r="AB823" s="132"/>
      <c r="AC823" s="132"/>
      <c r="AD823" s="132"/>
      <c r="AE823" s="132"/>
      <c r="AG823" s="143"/>
      <c r="AN823" s="132"/>
      <c r="AO823" s="132"/>
      <c r="AP823" s="132"/>
      <c r="AQ823" s="132"/>
      <c r="AR823" s="132"/>
      <c r="AS823" s="132"/>
      <c r="AT823" s="132"/>
      <c r="AU823" s="132"/>
    </row>
    <row r="824" spans="3:64" x14ac:dyDescent="0.2">
      <c r="C824" s="10"/>
      <c r="D824" s="10"/>
      <c r="AA824" s="132"/>
      <c r="AB824" s="132"/>
      <c r="AC824" s="132"/>
      <c r="AD824" s="132"/>
      <c r="AE824" s="132"/>
      <c r="AG824" s="143"/>
      <c r="AN824" s="132"/>
      <c r="AO824" s="132"/>
      <c r="AP824" s="132"/>
      <c r="AQ824" s="132"/>
      <c r="AR824" s="132"/>
      <c r="AS824" s="132"/>
      <c r="AT824" s="132"/>
      <c r="AU824" s="132"/>
    </row>
    <row r="825" spans="3:64" x14ac:dyDescent="0.2">
      <c r="C825" s="10"/>
      <c r="D825" s="10"/>
      <c r="AA825" s="132"/>
      <c r="AB825" s="132"/>
      <c r="AC825" s="132"/>
      <c r="AD825" s="132"/>
      <c r="AE825" s="132"/>
      <c r="AG825" s="143"/>
      <c r="AN825" s="132"/>
      <c r="AO825" s="132"/>
      <c r="AP825" s="132"/>
      <c r="AQ825" s="132"/>
      <c r="AR825" s="132"/>
      <c r="AS825" s="132"/>
      <c r="AT825" s="132"/>
      <c r="AU825" s="132"/>
    </row>
    <row r="826" spans="3:64" x14ac:dyDescent="0.2">
      <c r="C826" s="10"/>
      <c r="D826" s="10"/>
      <c r="AA826" s="132"/>
      <c r="AB826" s="132"/>
      <c r="AC826" s="132"/>
      <c r="AD826" s="132"/>
      <c r="AE826" s="132"/>
      <c r="AG826" s="143"/>
      <c r="AN826" s="132"/>
      <c r="AO826" s="132"/>
      <c r="AP826" s="132"/>
      <c r="AQ826" s="132"/>
      <c r="AR826" s="132"/>
      <c r="AS826" s="132"/>
      <c r="AT826" s="132"/>
      <c r="AU826" s="132"/>
    </row>
    <row r="827" spans="3:64" x14ac:dyDescent="0.2">
      <c r="C827" s="10"/>
      <c r="D827" s="10"/>
      <c r="AA827" s="132"/>
      <c r="AB827" s="132"/>
      <c r="AC827" s="132"/>
      <c r="AD827" s="132"/>
      <c r="AE827" s="132"/>
      <c r="AG827" s="143"/>
      <c r="AN827" s="132"/>
      <c r="AO827" s="132"/>
      <c r="AP827" s="132"/>
      <c r="AQ827" s="132"/>
      <c r="AR827" s="132"/>
      <c r="AS827" s="132"/>
      <c r="AT827" s="132"/>
      <c r="AU827" s="132"/>
    </row>
    <row r="828" spans="3:64" x14ac:dyDescent="0.2">
      <c r="C828" s="10"/>
      <c r="D828" s="10"/>
      <c r="AA828" s="132"/>
      <c r="AB828" s="132"/>
      <c r="AC828" s="132"/>
      <c r="AD828" s="132"/>
      <c r="AE828" s="132"/>
      <c r="AG828" s="143"/>
      <c r="AN828" s="132"/>
      <c r="AO828" s="132"/>
      <c r="AP828" s="132"/>
      <c r="AQ828" s="132"/>
      <c r="AR828" s="132"/>
      <c r="AS828" s="132"/>
      <c r="AT828" s="132"/>
      <c r="AU828" s="132"/>
    </row>
    <row r="829" spans="3:64" x14ac:dyDescent="0.2">
      <c r="C829" s="10"/>
      <c r="D829" s="10"/>
      <c r="AA829" s="132"/>
      <c r="AB829" s="132"/>
      <c r="AC829" s="132"/>
      <c r="AD829" s="132"/>
      <c r="AE829" s="132"/>
      <c r="AG829" s="143"/>
      <c r="AN829" s="132"/>
      <c r="AO829" s="132"/>
      <c r="AP829" s="132"/>
      <c r="AQ829" s="132"/>
      <c r="AR829" s="132"/>
      <c r="AS829" s="132"/>
      <c r="AT829" s="132"/>
      <c r="AU829" s="132"/>
    </row>
    <row r="830" spans="3:64" x14ac:dyDescent="0.2">
      <c r="C830" s="10"/>
      <c r="D830" s="10"/>
      <c r="AA830" s="132"/>
      <c r="AB830" s="132"/>
      <c r="AC830" s="132"/>
      <c r="AD830" s="132"/>
      <c r="AE830" s="132"/>
      <c r="AG830" s="143"/>
      <c r="AN830" s="132"/>
      <c r="AO830" s="132"/>
      <c r="AP830" s="132"/>
      <c r="AQ830" s="132"/>
      <c r="AR830" s="132"/>
      <c r="AS830" s="132"/>
      <c r="AT830" s="132"/>
      <c r="AU830" s="132"/>
    </row>
    <row r="831" spans="3:64" x14ac:dyDescent="0.2">
      <c r="C831" s="10"/>
      <c r="D831" s="10"/>
      <c r="AA831" s="132"/>
      <c r="AB831" s="132"/>
      <c r="AC831" s="132"/>
      <c r="AD831" s="132"/>
      <c r="AE831" s="132"/>
      <c r="AG831" s="143"/>
      <c r="AN831" s="132"/>
      <c r="AO831" s="132"/>
      <c r="AP831" s="132"/>
      <c r="AQ831" s="132"/>
      <c r="AR831" s="132"/>
      <c r="AS831" s="132"/>
      <c r="AT831" s="132"/>
      <c r="AU831" s="132"/>
    </row>
    <row r="832" spans="3:64" x14ac:dyDescent="0.2">
      <c r="C832" s="10"/>
      <c r="D832" s="10"/>
      <c r="AA832" s="132"/>
      <c r="AB832" s="132"/>
      <c r="AC832" s="132"/>
      <c r="AD832" s="132"/>
      <c r="AE832" s="132"/>
      <c r="AG832" s="143"/>
      <c r="AN832" s="132"/>
      <c r="AO832" s="132"/>
      <c r="AP832" s="132"/>
      <c r="AQ832" s="132"/>
      <c r="AR832" s="132"/>
      <c r="AS832" s="132"/>
      <c r="AT832" s="132"/>
      <c r="AU832" s="132"/>
      <c r="AV832" s="132"/>
      <c r="AX832" s="132"/>
    </row>
    <row r="833" spans="3:47" x14ac:dyDescent="0.2">
      <c r="C833" s="10"/>
      <c r="D833" s="10"/>
      <c r="AA833" s="132"/>
      <c r="AB833" s="132"/>
      <c r="AC833" s="132"/>
      <c r="AD833" s="132"/>
      <c r="AE833" s="132"/>
      <c r="AG833" s="143"/>
      <c r="AN833" s="132"/>
      <c r="AO833" s="132"/>
      <c r="AP833" s="132"/>
      <c r="AQ833" s="132"/>
      <c r="AR833" s="132"/>
      <c r="AS833" s="132"/>
      <c r="AT833" s="132"/>
      <c r="AU833" s="132"/>
    </row>
    <row r="834" spans="3:47" x14ac:dyDescent="0.2">
      <c r="C834" s="10"/>
      <c r="D834" s="10"/>
      <c r="AA834" s="132"/>
      <c r="AB834" s="132"/>
      <c r="AC834" s="132"/>
      <c r="AD834" s="132"/>
      <c r="AE834" s="132"/>
      <c r="AG834" s="143"/>
      <c r="AN834" s="132"/>
      <c r="AO834" s="132"/>
      <c r="AP834" s="132"/>
      <c r="AQ834" s="132"/>
      <c r="AR834" s="132"/>
      <c r="AS834" s="132"/>
      <c r="AT834" s="132"/>
      <c r="AU834" s="132"/>
    </row>
    <row r="835" spans="3:47" x14ac:dyDescent="0.2">
      <c r="C835" s="10"/>
      <c r="D835" s="10"/>
      <c r="AA835" s="132"/>
      <c r="AB835" s="132"/>
      <c r="AC835" s="132"/>
      <c r="AD835" s="132"/>
      <c r="AE835" s="132"/>
      <c r="AG835" s="143"/>
      <c r="AN835" s="132"/>
      <c r="AO835" s="132"/>
      <c r="AP835" s="132"/>
      <c r="AQ835" s="132"/>
      <c r="AR835" s="132"/>
      <c r="AS835" s="132"/>
      <c r="AT835" s="132"/>
      <c r="AU835" s="132"/>
    </row>
    <row r="836" spans="3:47" x14ac:dyDescent="0.2">
      <c r="C836" s="10"/>
      <c r="D836" s="10"/>
      <c r="AA836" s="132"/>
      <c r="AB836" s="132"/>
      <c r="AC836" s="132"/>
      <c r="AD836" s="132"/>
      <c r="AE836" s="132"/>
      <c r="AG836" s="143"/>
      <c r="AN836" s="132"/>
      <c r="AO836" s="132"/>
      <c r="AP836" s="132"/>
      <c r="AQ836" s="132"/>
      <c r="AR836" s="132"/>
      <c r="AS836" s="132"/>
      <c r="AT836" s="132"/>
      <c r="AU836" s="132"/>
    </row>
    <row r="837" spans="3:47" x14ac:dyDescent="0.2">
      <c r="C837" s="10"/>
      <c r="D837" s="10"/>
      <c r="AA837" s="132"/>
      <c r="AB837" s="132"/>
      <c r="AC837" s="132"/>
      <c r="AD837" s="132"/>
      <c r="AE837" s="132"/>
      <c r="AG837" s="143"/>
      <c r="AN837" s="132"/>
      <c r="AO837" s="132"/>
      <c r="AP837" s="132"/>
      <c r="AQ837" s="132"/>
      <c r="AR837" s="132"/>
      <c r="AS837" s="132"/>
      <c r="AT837" s="132"/>
      <c r="AU837" s="132"/>
    </row>
    <row r="838" spans="3:47" x14ac:dyDescent="0.2">
      <c r="C838" s="10"/>
      <c r="D838" s="10"/>
      <c r="AA838" s="132"/>
      <c r="AB838" s="132"/>
      <c r="AC838" s="132"/>
      <c r="AD838" s="132"/>
      <c r="AE838" s="132"/>
      <c r="AG838" s="143"/>
      <c r="AN838" s="132"/>
      <c r="AO838" s="132"/>
      <c r="AP838" s="132"/>
      <c r="AQ838" s="132"/>
      <c r="AR838" s="132"/>
      <c r="AS838" s="132"/>
      <c r="AT838" s="132"/>
      <c r="AU838" s="132"/>
    </row>
    <row r="839" spans="3:47" x14ac:dyDescent="0.2">
      <c r="C839" s="10"/>
      <c r="D839" s="10"/>
      <c r="AA839" s="132"/>
      <c r="AB839" s="132"/>
      <c r="AC839" s="132"/>
      <c r="AD839" s="132"/>
      <c r="AE839" s="132"/>
      <c r="AG839" s="143"/>
      <c r="AN839" s="132"/>
      <c r="AO839" s="132"/>
      <c r="AP839" s="132"/>
      <c r="AQ839" s="132"/>
      <c r="AR839" s="132"/>
      <c r="AS839" s="132"/>
      <c r="AT839" s="132"/>
      <c r="AU839" s="132"/>
    </row>
    <row r="840" spans="3:47" x14ac:dyDescent="0.2">
      <c r="C840" s="10"/>
      <c r="D840" s="10"/>
      <c r="AA840" s="132"/>
      <c r="AB840" s="132"/>
      <c r="AC840" s="132"/>
      <c r="AD840" s="132"/>
      <c r="AE840" s="132"/>
      <c r="AG840" s="143"/>
      <c r="AN840" s="132"/>
      <c r="AO840" s="132"/>
      <c r="AP840" s="132"/>
      <c r="AQ840" s="132"/>
      <c r="AR840" s="132"/>
      <c r="AS840" s="132"/>
      <c r="AT840" s="132"/>
      <c r="AU840" s="132"/>
    </row>
    <row r="841" spans="3:47" x14ac:dyDescent="0.2">
      <c r="C841" s="10"/>
      <c r="D841" s="10"/>
      <c r="AA841" s="132"/>
      <c r="AB841" s="132"/>
      <c r="AC841" s="132"/>
      <c r="AD841" s="132"/>
      <c r="AE841" s="132"/>
      <c r="AG841" s="143"/>
      <c r="AN841" s="132"/>
      <c r="AO841" s="132"/>
      <c r="AP841" s="132"/>
      <c r="AQ841" s="132"/>
      <c r="AR841" s="132"/>
      <c r="AS841" s="132"/>
      <c r="AT841" s="132"/>
      <c r="AU841" s="132"/>
    </row>
    <row r="842" spans="3:47" x14ac:dyDescent="0.2">
      <c r="C842" s="10"/>
      <c r="D842" s="10"/>
      <c r="AA842" s="132"/>
      <c r="AB842" s="132"/>
      <c r="AC842" s="132"/>
      <c r="AD842" s="132"/>
      <c r="AE842" s="132"/>
      <c r="AG842" s="143"/>
      <c r="AN842" s="132"/>
      <c r="AO842" s="132"/>
      <c r="AP842" s="132"/>
      <c r="AQ842" s="132"/>
      <c r="AR842" s="132"/>
      <c r="AS842" s="132"/>
      <c r="AT842" s="132"/>
      <c r="AU842" s="132"/>
    </row>
    <row r="843" spans="3:47" x14ac:dyDescent="0.2">
      <c r="C843" s="10"/>
      <c r="D843" s="10"/>
      <c r="AA843" s="132"/>
      <c r="AB843" s="132"/>
      <c r="AC843" s="132"/>
      <c r="AD843" s="132"/>
      <c r="AE843" s="132"/>
      <c r="AG843" s="143"/>
      <c r="AN843" s="132"/>
      <c r="AO843" s="132"/>
      <c r="AP843" s="132"/>
      <c r="AQ843" s="132"/>
      <c r="AR843" s="132"/>
      <c r="AS843" s="132"/>
      <c r="AT843" s="132"/>
      <c r="AU843" s="132"/>
    </row>
    <row r="844" spans="3:47" x14ac:dyDescent="0.2">
      <c r="C844" s="10"/>
      <c r="D844" s="10"/>
      <c r="AA844" s="132"/>
      <c r="AB844" s="132"/>
      <c r="AC844" s="132"/>
      <c r="AD844" s="132"/>
      <c r="AE844" s="132"/>
      <c r="AG844" s="143"/>
      <c r="AN844" s="132"/>
      <c r="AO844" s="132"/>
      <c r="AP844" s="132"/>
      <c r="AQ844" s="132"/>
      <c r="AR844" s="132"/>
      <c r="AS844" s="132"/>
      <c r="AT844" s="132"/>
      <c r="AU844" s="132"/>
    </row>
    <row r="845" spans="3:47" x14ac:dyDescent="0.2">
      <c r="C845" s="10"/>
      <c r="D845" s="10"/>
      <c r="AA845" s="132"/>
      <c r="AB845" s="132"/>
      <c r="AC845" s="132"/>
      <c r="AD845" s="132"/>
      <c r="AE845" s="132"/>
      <c r="AG845" s="143"/>
      <c r="AN845" s="132"/>
      <c r="AO845" s="132"/>
      <c r="AP845" s="132"/>
      <c r="AQ845" s="132"/>
      <c r="AR845" s="132"/>
      <c r="AS845" s="132"/>
      <c r="AT845" s="132"/>
      <c r="AU845" s="132"/>
    </row>
    <row r="846" spans="3:47" x14ac:dyDescent="0.2">
      <c r="C846" s="10"/>
      <c r="D846" s="10"/>
      <c r="AA846" s="132"/>
      <c r="AB846" s="132"/>
      <c r="AC846" s="132"/>
      <c r="AD846" s="132"/>
      <c r="AE846" s="132"/>
      <c r="AG846" s="143"/>
      <c r="AN846" s="132"/>
      <c r="AO846" s="132"/>
      <c r="AP846" s="132"/>
      <c r="AQ846" s="132"/>
      <c r="AR846" s="132"/>
      <c r="AS846" s="132"/>
      <c r="AT846" s="132"/>
      <c r="AU846" s="132"/>
    </row>
    <row r="847" spans="3:47" x14ac:dyDescent="0.2">
      <c r="C847" s="10"/>
      <c r="D847" s="10"/>
      <c r="AA847" s="132"/>
      <c r="AB847" s="132"/>
      <c r="AC847" s="132"/>
      <c r="AD847" s="132"/>
      <c r="AE847" s="132"/>
      <c r="AG847" s="143"/>
      <c r="AN847" s="132"/>
      <c r="AO847" s="132"/>
      <c r="AP847" s="132"/>
      <c r="AQ847" s="132"/>
      <c r="AR847" s="132"/>
      <c r="AS847" s="132"/>
      <c r="AT847" s="132"/>
      <c r="AU847" s="132"/>
    </row>
    <row r="848" spans="3:47" x14ac:dyDescent="0.2">
      <c r="C848" s="10"/>
      <c r="D848" s="10"/>
      <c r="AA848" s="132"/>
      <c r="AB848" s="132"/>
      <c r="AC848" s="132"/>
      <c r="AD848" s="132"/>
      <c r="AE848" s="132"/>
      <c r="AG848" s="143"/>
      <c r="AN848" s="132"/>
      <c r="AO848" s="132"/>
      <c r="AP848" s="132"/>
      <c r="AQ848" s="132"/>
      <c r="AR848" s="132"/>
      <c r="AS848" s="132"/>
      <c r="AT848" s="132"/>
      <c r="AU848" s="132"/>
    </row>
    <row r="849" spans="3:47" x14ac:dyDescent="0.2">
      <c r="C849" s="10"/>
      <c r="D849" s="10"/>
      <c r="AA849" s="132"/>
      <c r="AB849" s="132"/>
      <c r="AC849" s="132"/>
      <c r="AD849" s="132"/>
      <c r="AE849" s="132"/>
      <c r="AG849" s="143"/>
      <c r="AN849" s="132"/>
      <c r="AO849" s="132"/>
      <c r="AP849" s="132"/>
      <c r="AQ849" s="132"/>
      <c r="AR849" s="132"/>
      <c r="AS849" s="132"/>
      <c r="AT849" s="132"/>
      <c r="AU849" s="132"/>
    </row>
    <row r="850" spans="3:47" x14ac:dyDescent="0.2">
      <c r="C850" s="10"/>
      <c r="D850" s="10"/>
      <c r="AA850" s="132"/>
      <c r="AB850" s="132"/>
      <c r="AC850" s="132"/>
      <c r="AD850" s="132"/>
      <c r="AE850" s="132"/>
      <c r="AG850" s="143"/>
      <c r="AN850" s="132"/>
      <c r="AO850" s="132"/>
      <c r="AP850" s="132"/>
      <c r="AQ850" s="132"/>
      <c r="AR850" s="132"/>
      <c r="AS850" s="132"/>
      <c r="AT850" s="132"/>
      <c r="AU850" s="132"/>
    </row>
    <row r="851" spans="3:47" x14ac:dyDescent="0.2">
      <c r="C851" s="10"/>
      <c r="D851" s="10"/>
      <c r="AA851" s="132"/>
      <c r="AB851" s="132"/>
      <c r="AC851" s="132"/>
      <c r="AD851" s="132"/>
      <c r="AE851" s="132"/>
      <c r="AG851" s="143"/>
      <c r="AN851" s="132"/>
      <c r="AO851" s="132"/>
      <c r="AP851" s="132"/>
      <c r="AQ851" s="132"/>
      <c r="AR851" s="132"/>
      <c r="AS851" s="132"/>
      <c r="AT851" s="132"/>
      <c r="AU851" s="132"/>
    </row>
    <row r="852" spans="3:47" x14ac:dyDescent="0.2">
      <c r="C852" s="10"/>
      <c r="D852" s="10"/>
      <c r="AA852" s="132"/>
      <c r="AB852" s="132"/>
      <c r="AC852" s="132"/>
      <c r="AD852" s="132"/>
      <c r="AE852" s="132"/>
      <c r="AG852" s="143"/>
      <c r="AN852" s="132"/>
      <c r="AO852" s="132"/>
      <c r="AP852" s="132"/>
      <c r="AQ852" s="132"/>
      <c r="AR852" s="132"/>
      <c r="AS852" s="132"/>
      <c r="AT852" s="132"/>
      <c r="AU852" s="132"/>
    </row>
    <row r="853" spans="3:47" x14ac:dyDescent="0.2">
      <c r="C853" s="10"/>
      <c r="D853" s="10"/>
      <c r="AA853" s="132"/>
      <c r="AB853" s="132"/>
      <c r="AC853" s="132"/>
      <c r="AD853" s="132"/>
      <c r="AE853" s="132"/>
      <c r="AG853" s="143"/>
      <c r="AN853" s="132"/>
      <c r="AO853" s="132"/>
      <c r="AP853" s="132"/>
      <c r="AQ853" s="132"/>
      <c r="AR853" s="132"/>
      <c r="AS853" s="132"/>
      <c r="AT853" s="132"/>
      <c r="AU853" s="132"/>
    </row>
    <row r="854" spans="3:47" x14ac:dyDescent="0.2">
      <c r="C854" s="10"/>
      <c r="D854" s="10"/>
      <c r="AA854" s="132"/>
      <c r="AB854" s="132"/>
      <c r="AC854" s="132"/>
      <c r="AD854" s="132"/>
      <c r="AE854" s="132"/>
      <c r="AG854" s="143"/>
      <c r="AN854" s="132"/>
      <c r="AO854" s="132"/>
      <c r="AP854" s="132"/>
      <c r="AQ854" s="132"/>
      <c r="AR854" s="132"/>
      <c r="AS854" s="132"/>
      <c r="AT854" s="132"/>
      <c r="AU854" s="132"/>
    </row>
    <row r="855" spans="3:47" x14ac:dyDescent="0.2">
      <c r="C855" s="10"/>
      <c r="D855" s="10"/>
      <c r="AA855" s="132"/>
      <c r="AB855" s="132"/>
      <c r="AC855" s="132"/>
      <c r="AD855" s="132"/>
      <c r="AE855" s="132"/>
      <c r="AG855" s="143"/>
      <c r="AN855" s="132"/>
      <c r="AO855" s="132"/>
      <c r="AP855" s="132"/>
      <c r="AQ855" s="132"/>
      <c r="AR855" s="132"/>
      <c r="AS855" s="132"/>
      <c r="AT855" s="132"/>
      <c r="AU855" s="132"/>
    </row>
    <row r="856" spans="3:47" x14ac:dyDescent="0.2">
      <c r="C856" s="10"/>
      <c r="D856" s="10"/>
      <c r="AA856" s="132"/>
      <c r="AB856" s="132"/>
      <c r="AC856" s="132"/>
      <c r="AD856" s="132"/>
      <c r="AE856" s="132"/>
      <c r="AG856" s="143"/>
      <c r="AN856" s="132"/>
      <c r="AO856" s="132"/>
      <c r="AP856" s="132"/>
      <c r="AQ856" s="132"/>
      <c r="AR856" s="132"/>
      <c r="AS856" s="132"/>
      <c r="AT856" s="132"/>
      <c r="AU856" s="132"/>
    </row>
    <row r="857" spans="3:47" x14ac:dyDescent="0.2">
      <c r="C857" s="10"/>
      <c r="D857" s="10"/>
      <c r="AA857" s="132"/>
      <c r="AB857" s="132"/>
      <c r="AC857" s="132"/>
      <c r="AD857" s="132"/>
      <c r="AE857" s="132"/>
      <c r="AG857" s="143"/>
      <c r="AN857" s="132"/>
      <c r="AO857" s="132"/>
      <c r="AP857" s="132"/>
      <c r="AQ857" s="132"/>
      <c r="AR857" s="132"/>
      <c r="AS857" s="132"/>
      <c r="AT857" s="132"/>
      <c r="AU857" s="132"/>
    </row>
    <row r="858" spans="3:47" x14ac:dyDescent="0.2">
      <c r="C858" s="10"/>
      <c r="D858" s="10"/>
      <c r="AA858" s="132"/>
      <c r="AB858" s="132"/>
      <c r="AC858" s="132"/>
      <c r="AD858" s="132"/>
      <c r="AE858" s="132"/>
      <c r="AG858" s="143"/>
      <c r="AN858" s="132"/>
      <c r="AO858" s="132"/>
      <c r="AP858" s="132"/>
      <c r="AQ858" s="132"/>
      <c r="AR858" s="132"/>
      <c r="AS858" s="132"/>
      <c r="AT858" s="132"/>
      <c r="AU858" s="132"/>
    </row>
    <row r="859" spans="3:47" x14ac:dyDescent="0.2">
      <c r="C859" s="10"/>
      <c r="D859" s="10"/>
      <c r="AA859" s="132"/>
      <c r="AB859" s="132"/>
      <c r="AC859" s="132"/>
      <c r="AD859" s="132"/>
      <c r="AE859" s="132"/>
      <c r="AG859" s="143"/>
      <c r="AN859" s="132"/>
      <c r="AO859" s="132"/>
      <c r="AP859" s="132"/>
      <c r="AQ859" s="132"/>
      <c r="AR859" s="132"/>
      <c r="AS859" s="132"/>
      <c r="AT859" s="132"/>
      <c r="AU859" s="132"/>
    </row>
    <row r="860" spans="3:47" x14ac:dyDescent="0.2">
      <c r="C860" s="10"/>
      <c r="D860" s="10"/>
      <c r="AA860" s="132"/>
      <c r="AB860" s="132"/>
      <c r="AC860" s="132"/>
      <c r="AD860" s="132"/>
      <c r="AE860" s="132"/>
      <c r="AG860" s="143"/>
      <c r="AN860" s="132"/>
      <c r="AO860" s="132"/>
      <c r="AP860" s="132"/>
      <c r="AQ860" s="132"/>
      <c r="AR860" s="132"/>
      <c r="AS860" s="132"/>
      <c r="AT860" s="132"/>
      <c r="AU860" s="132"/>
    </row>
    <row r="861" spans="3:47" x14ac:dyDescent="0.2">
      <c r="C861" s="10"/>
      <c r="D861" s="10"/>
      <c r="AA861" s="132"/>
      <c r="AB861" s="132"/>
      <c r="AC861" s="132"/>
      <c r="AD861" s="132"/>
      <c r="AE861" s="132"/>
      <c r="AG861" s="143"/>
      <c r="AN861" s="132"/>
      <c r="AO861" s="132"/>
      <c r="AP861" s="132"/>
      <c r="AQ861" s="132"/>
      <c r="AR861" s="132"/>
      <c r="AS861" s="132"/>
      <c r="AT861" s="132"/>
      <c r="AU861" s="132"/>
    </row>
    <row r="862" spans="3:47" x14ac:dyDescent="0.2">
      <c r="C862" s="10"/>
      <c r="D862" s="10"/>
      <c r="AA862" s="132"/>
      <c r="AB862" s="132"/>
      <c r="AC862" s="132"/>
      <c r="AD862" s="132"/>
      <c r="AE862" s="132"/>
      <c r="AG862" s="143"/>
      <c r="AN862" s="132"/>
      <c r="AO862" s="132"/>
      <c r="AP862" s="132"/>
      <c r="AQ862" s="132"/>
      <c r="AR862" s="132"/>
      <c r="AS862" s="132"/>
      <c r="AT862" s="132"/>
      <c r="AU862" s="132"/>
    </row>
    <row r="863" spans="3:47" x14ac:dyDescent="0.2">
      <c r="C863" s="10"/>
      <c r="D863" s="10"/>
      <c r="AA863" s="132"/>
      <c r="AB863" s="132"/>
      <c r="AC863" s="132"/>
      <c r="AD863" s="132"/>
      <c r="AE863" s="132"/>
      <c r="AG863" s="143"/>
      <c r="AN863" s="132"/>
      <c r="AO863" s="132"/>
      <c r="AP863" s="132"/>
      <c r="AQ863" s="132"/>
      <c r="AR863" s="132"/>
      <c r="AS863" s="132"/>
      <c r="AT863" s="132"/>
      <c r="AU863" s="132"/>
    </row>
    <row r="864" spans="3:47" x14ac:dyDescent="0.2">
      <c r="C864" s="10"/>
      <c r="D864" s="10"/>
      <c r="AA864" s="132"/>
      <c r="AB864" s="132"/>
      <c r="AC864" s="132"/>
      <c r="AD864" s="132"/>
      <c r="AE864" s="132"/>
      <c r="AG864" s="143"/>
      <c r="AN864" s="132"/>
      <c r="AO864" s="132"/>
      <c r="AP864" s="132"/>
      <c r="AQ864" s="132"/>
      <c r="AR864" s="132"/>
      <c r="AS864" s="132"/>
      <c r="AT864" s="132"/>
      <c r="AU864" s="132"/>
    </row>
    <row r="865" spans="3:47" x14ac:dyDescent="0.2">
      <c r="C865" s="10"/>
      <c r="D865" s="10"/>
      <c r="AA865" s="132"/>
      <c r="AB865" s="132"/>
      <c r="AC865" s="132"/>
      <c r="AD865" s="132"/>
      <c r="AE865" s="132"/>
      <c r="AG865" s="143"/>
      <c r="AN865" s="132"/>
      <c r="AO865" s="132"/>
      <c r="AP865" s="132"/>
      <c r="AQ865" s="132"/>
      <c r="AR865" s="132"/>
      <c r="AS865" s="132"/>
      <c r="AT865" s="132"/>
      <c r="AU865" s="132"/>
    </row>
    <row r="866" spans="3:47" x14ac:dyDescent="0.2">
      <c r="C866" s="10"/>
      <c r="D866" s="10"/>
      <c r="AA866" s="132"/>
      <c r="AB866" s="132"/>
      <c r="AC866" s="132"/>
      <c r="AD866" s="132"/>
      <c r="AE866" s="132"/>
      <c r="AG866" s="143"/>
      <c r="AN866" s="132"/>
      <c r="AO866" s="132"/>
      <c r="AP866" s="132"/>
      <c r="AQ866" s="132"/>
      <c r="AR866" s="132"/>
      <c r="AS866" s="132"/>
      <c r="AT866" s="132"/>
      <c r="AU866" s="132"/>
    </row>
    <row r="867" spans="3:47" x14ac:dyDescent="0.2">
      <c r="C867" s="10"/>
      <c r="D867" s="10"/>
      <c r="AA867" s="132"/>
      <c r="AB867" s="132"/>
      <c r="AC867" s="132"/>
      <c r="AD867" s="132"/>
      <c r="AE867" s="132"/>
      <c r="AG867" s="143"/>
      <c r="AN867" s="132"/>
      <c r="AO867" s="132"/>
      <c r="AP867" s="132"/>
      <c r="AQ867" s="132"/>
      <c r="AR867" s="132"/>
      <c r="AS867" s="132"/>
      <c r="AT867" s="132"/>
      <c r="AU867" s="132"/>
    </row>
    <row r="868" spans="3:47" x14ac:dyDescent="0.2">
      <c r="C868" s="10"/>
      <c r="D868" s="10"/>
      <c r="AA868" s="132"/>
      <c r="AB868" s="132"/>
      <c r="AC868" s="132"/>
      <c r="AD868" s="132"/>
      <c r="AE868" s="132"/>
      <c r="AG868" s="143"/>
      <c r="AN868" s="132"/>
      <c r="AO868" s="132"/>
      <c r="AP868" s="132"/>
      <c r="AQ868" s="132"/>
      <c r="AR868" s="132"/>
      <c r="AS868" s="132"/>
      <c r="AT868" s="132"/>
      <c r="AU868" s="132"/>
    </row>
    <row r="869" spans="3:47" x14ac:dyDescent="0.2">
      <c r="C869" s="10"/>
      <c r="D869" s="10"/>
      <c r="AA869" s="132"/>
      <c r="AB869" s="132"/>
      <c r="AC869" s="132"/>
      <c r="AD869" s="132"/>
      <c r="AE869" s="132"/>
      <c r="AG869" s="143"/>
      <c r="AN869" s="132"/>
      <c r="AO869" s="132"/>
      <c r="AP869" s="132"/>
      <c r="AQ869" s="132"/>
      <c r="AR869" s="132"/>
      <c r="AS869" s="132"/>
      <c r="AT869" s="132"/>
      <c r="AU869" s="132"/>
    </row>
    <row r="870" spans="3:47" x14ac:dyDescent="0.2">
      <c r="C870" s="10"/>
      <c r="D870" s="10"/>
      <c r="AA870" s="132"/>
      <c r="AB870" s="132"/>
      <c r="AC870" s="132"/>
      <c r="AD870" s="132"/>
      <c r="AE870" s="132"/>
      <c r="AG870" s="143"/>
      <c r="AN870" s="132"/>
      <c r="AO870" s="132"/>
      <c r="AP870" s="132"/>
      <c r="AQ870" s="132"/>
      <c r="AR870" s="132"/>
      <c r="AS870" s="132"/>
      <c r="AT870" s="132"/>
      <c r="AU870" s="132"/>
    </row>
    <row r="871" spans="3:47" x14ac:dyDescent="0.2">
      <c r="C871" s="10"/>
      <c r="D871" s="10"/>
      <c r="AA871" s="132"/>
      <c r="AB871" s="132"/>
      <c r="AC871" s="132"/>
      <c r="AD871" s="132"/>
      <c r="AE871" s="132"/>
      <c r="AG871" s="143"/>
      <c r="AN871" s="132"/>
      <c r="AO871" s="132"/>
      <c r="AP871" s="132"/>
      <c r="AQ871" s="132"/>
      <c r="AR871" s="132"/>
      <c r="AS871" s="132"/>
      <c r="AT871" s="132"/>
      <c r="AU871" s="132"/>
    </row>
    <row r="872" spans="3:47" x14ac:dyDescent="0.2">
      <c r="C872" s="10"/>
      <c r="D872" s="10"/>
      <c r="AA872" s="132"/>
      <c r="AB872" s="132"/>
      <c r="AC872" s="132"/>
      <c r="AD872" s="132"/>
      <c r="AE872" s="132"/>
      <c r="AG872" s="143"/>
      <c r="AN872" s="132"/>
      <c r="AO872" s="132"/>
      <c r="AP872" s="132"/>
      <c r="AQ872" s="132"/>
      <c r="AR872" s="132"/>
      <c r="AS872" s="132"/>
      <c r="AT872" s="132"/>
      <c r="AU872" s="132"/>
    </row>
    <row r="873" spans="3:47" x14ac:dyDescent="0.2">
      <c r="C873" s="10"/>
      <c r="D873" s="10"/>
      <c r="AA873" s="132"/>
      <c r="AB873" s="132"/>
      <c r="AC873" s="132"/>
      <c r="AD873" s="132"/>
      <c r="AE873" s="132"/>
      <c r="AG873" s="143"/>
      <c r="AN873" s="132"/>
      <c r="AO873" s="132"/>
      <c r="AP873" s="132"/>
      <c r="AQ873" s="132"/>
      <c r="AR873" s="132"/>
      <c r="AS873" s="132"/>
      <c r="AT873" s="132"/>
      <c r="AU873" s="132"/>
    </row>
    <row r="874" spans="3:47" x14ac:dyDescent="0.2">
      <c r="C874" s="10"/>
      <c r="D874" s="10"/>
      <c r="AA874" s="132"/>
      <c r="AB874" s="132"/>
      <c r="AC874" s="132"/>
      <c r="AD874" s="132"/>
      <c r="AE874" s="132"/>
      <c r="AG874" s="143"/>
      <c r="AN874" s="132"/>
      <c r="AO874" s="132"/>
      <c r="AP874" s="132"/>
      <c r="AQ874" s="132"/>
      <c r="AR874" s="132"/>
      <c r="AS874" s="132"/>
      <c r="AT874" s="132"/>
      <c r="AU874" s="132"/>
    </row>
    <row r="875" spans="3:47" x14ac:dyDescent="0.2">
      <c r="C875" s="10"/>
      <c r="D875" s="10"/>
      <c r="AA875" s="132"/>
      <c r="AB875" s="132"/>
      <c r="AC875" s="132"/>
      <c r="AD875" s="132"/>
      <c r="AE875" s="132"/>
      <c r="AG875" s="143"/>
      <c r="AN875" s="132"/>
      <c r="AO875" s="132"/>
      <c r="AP875" s="132"/>
      <c r="AQ875" s="132"/>
      <c r="AR875" s="132"/>
      <c r="AS875" s="132"/>
      <c r="AT875" s="132"/>
      <c r="AU875" s="132"/>
    </row>
    <row r="876" spans="3:47" x14ac:dyDescent="0.2">
      <c r="C876" s="10"/>
      <c r="D876" s="10"/>
      <c r="AA876" s="132"/>
      <c r="AB876" s="132"/>
      <c r="AC876" s="132"/>
      <c r="AD876" s="132"/>
      <c r="AE876" s="132"/>
      <c r="AG876" s="143"/>
      <c r="AN876" s="132"/>
      <c r="AO876" s="132"/>
      <c r="AP876" s="132"/>
      <c r="AQ876" s="132"/>
      <c r="AR876" s="132"/>
      <c r="AS876" s="132"/>
      <c r="AT876" s="132"/>
      <c r="AU876" s="132"/>
    </row>
    <row r="877" spans="3:47" x14ac:dyDescent="0.2">
      <c r="C877" s="10"/>
      <c r="D877" s="10"/>
      <c r="AA877" s="132"/>
      <c r="AB877" s="132"/>
      <c r="AC877" s="132"/>
      <c r="AD877" s="132"/>
      <c r="AE877" s="132"/>
      <c r="AG877" s="143"/>
      <c r="AN877" s="132"/>
      <c r="AO877" s="132"/>
      <c r="AP877" s="132"/>
      <c r="AQ877" s="132"/>
      <c r="AR877" s="132"/>
      <c r="AS877" s="132"/>
      <c r="AT877" s="132"/>
      <c r="AU877" s="132"/>
    </row>
    <row r="878" spans="3:47" x14ac:dyDescent="0.2">
      <c r="C878" s="10"/>
      <c r="D878" s="10"/>
      <c r="AA878" s="132"/>
      <c r="AB878" s="132"/>
      <c r="AC878" s="132"/>
      <c r="AD878" s="132"/>
      <c r="AE878" s="132"/>
      <c r="AG878" s="143"/>
      <c r="AN878" s="132"/>
      <c r="AO878" s="132"/>
      <c r="AP878" s="132"/>
      <c r="AQ878" s="132"/>
      <c r="AR878" s="132"/>
      <c r="AS878" s="132"/>
      <c r="AT878" s="132"/>
      <c r="AU878" s="132"/>
    </row>
    <row r="879" spans="3:47" x14ac:dyDescent="0.2">
      <c r="C879" s="10"/>
      <c r="D879" s="10"/>
      <c r="AA879" s="132"/>
      <c r="AB879" s="132"/>
      <c r="AC879" s="132"/>
      <c r="AD879" s="132"/>
      <c r="AE879" s="132"/>
      <c r="AG879" s="143"/>
      <c r="AN879" s="132"/>
      <c r="AO879" s="132"/>
      <c r="AP879" s="132"/>
      <c r="AQ879" s="132"/>
      <c r="AR879" s="132"/>
      <c r="AS879" s="132"/>
      <c r="AT879" s="132"/>
      <c r="AU879" s="132"/>
    </row>
    <row r="880" spans="3:47" x14ac:dyDescent="0.2">
      <c r="C880" s="10"/>
      <c r="D880" s="10"/>
      <c r="AA880" s="132"/>
      <c r="AB880" s="132"/>
      <c r="AC880" s="132"/>
      <c r="AD880" s="132"/>
      <c r="AE880" s="132"/>
      <c r="AG880" s="143"/>
      <c r="AN880" s="132"/>
      <c r="AO880" s="132"/>
      <c r="AP880" s="132"/>
      <c r="AQ880" s="132"/>
      <c r="AR880" s="132"/>
      <c r="AS880" s="132"/>
      <c r="AT880" s="132"/>
      <c r="AU880" s="132"/>
    </row>
    <row r="881" spans="3:48" x14ac:dyDescent="0.2">
      <c r="C881" s="10"/>
      <c r="D881" s="10"/>
      <c r="AA881" s="132"/>
      <c r="AB881" s="132"/>
      <c r="AC881" s="132"/>
      <c r="AD881" s="132"/>
      <c r="AE881" s="132"/>
      <c r="AG881" s="143"/>
      <c r="AN881" s="132"/>
      <c r="AO881" s="132"/>
      <c r="AP881" s="132"/>
      <c r="AQ881" s="132"/>
      <c r="AR881" s="132"/>
      <c r="AS881" s="132"/>
      <c r="AT881" s="132"/>
      <c r="AU881" s="132"/>
    </row>
    <row r="882" spans="3:48" x14ac:dyDescent="0.2">
      <c r="C882" s="10"/>
      <c r="D882" s="10"/>
      <c r="AA882" s="132"/>
      <c r="AB882" s="132"/>
      <c r="AC882" s="132"/>
      <c r="AD882" s="132"/>
      <c r="AE882" s="132"/>
      <c r="AG882" s="143"/>
      <c r="AN882" s="132"/>
      <c r="AO882" s="132"/>
      <c r="AP882" s="132"/>
      <c r="AQ882" s="132"/>
      <c r="AR882" s="132"/>
      <c r="AS882" s="132"/>
      <c r="AT882" s="132"/>
      <c r="AU882" s="132"/>
    </row>
    <row r="883" spans="3:48" x14ac:dyDescent="0.2">
      <c r="C883" s="10"/>
      <c r="D883" s="10"/>
      <c r="AA883" s="132"/>
      <c r="AB883" s="132"/>
      <c r="AC883" s="132"/>
      <c r="AD883" s="132"/>
      <c r="AE883" s="132"/>
      <c r="AG883" s="143"/>
      <c r="AN883" s="132"/>
      <c r="AO883" s="132"/>
      <c r="AP883" s="132"/>
      <c r="AQ883" s="132"/>
      <c r="AR883" s="132"/>
      <c r="AS883" s="132"/>
      <c r="AT883" s="132"/>
      <c r="AU883" s="132"/>
    </row>
    <row r="884" spans="3:48" x14ac:dyDescent="0.2">
      <c r="C884" s="10"/>
      <c r="D884" s="10"/>
      <c r="AA884" s="132"/>
      <c r="AB884" s="132"/>
      <c r="AC884" s="132"/>
      <c r="AD884" s="132"/>
      <c r="AE884" s="132"/>
      <c r="AG884" s="143"/>
      <c r="AN884" s="132"/>
      <c r="AO884" s="132"/>
      <c r="AP884" s="132"/>
      <c r="AQ884" s="132"/>
      <c r="AR884" s="132"/>
      <c r="AS884" s="132"/>
      <c r="AT884" s="132"/>
      <c r="AU884" s="132"/>
    </row>
    <row r="885" spans="3:48" x14ac:dyDescent="0.2">
      <c r="C885" s="10"/>
      <c r="D885" s="10"/>
      <c r="AA885" s="132"/>
      <c r="AB885" s="132"/>
      <c r="AC885" s="132"/>
      <c r="AD885" s="132"/>
      <c r="AE885" s="132"/>
      <c r="AG885" s="143"/>
      <c r="AN885" s="132"/>
      <c r="AO885" s="132"/>
      <c r="AP885" s="132"/>
      <c r="AQ885" s="132"/>
      <c r="AR885" s="132"/>
      <c r="AS885" s="132"/>
      <c r="AT885" s="132"/>
      <c r="AU885" s="132"/>
    </row>
    <row r="886" spans="3:48" x14ac:dyDescent="0.2">
      <c r="C886" s="10"/>
      <c r="D886" s="10"/>
      <c r="AA886" s="132"/>
      <c r="AB886" s="132"/>
      <c r="AC886" s="132"/>
      <c r="AD886" s="132"/>
      <c r="AE886" s="132"/>
      <c r="AG886" s="143"/>
      <c r="AN886" s="132"/>
      <c r="AO886" s="132"/>
      <c r="AP886" s="132"/>
      <c r="AQ886" s="132"/>
      <c r="AR886" s="132"/>
      <c r="AS886" s="132"/>
      <c r="AT886" s="132"/>
      <c r="AU886" s="132"/>
    </row>
    <row r="887" spans="3:48" x14ac:dyDescent="0.2">
      <c r="C887" s="10"/>
      <c r="D887" s="10"/>
      <c r="AA887" s="132"/>
      <c r="AB887" s="132"/>
      <c r="AC887" s="132"/>
      <c r="AD887" s="132"/>
      <c r="AE887" s="132"/>
      <c r="AG887" s="143"/>
      <c r="AN887" s="132"/>
      <c r="AO887" s="132"/>
      <c r="AP887" s="132"/>
      <c r="AQ887" s="132"/>
      <c r="AR887" s="132"/>
      <c r="AS887" s="132"/>
      <c r="AT887" s="132"/>
      <c r="AU887" s="132"/>
      <c r="AV887" s="132"/>
    </row>
    <row r="888" spans="3:48" x14ac:dyDescent="0.2">
      <c r="C888" s="10"/>
      <c r="D888" s="10"/>
      <c r="AA888" s="132"/>
      <c r="AB888" s="132"/>
      <c r="AC888" s="132"/>
      <c r="AD888" s="132"/>
      <c r="AE888" s="132"/>
      <c r="AG888" s="143"/>
      <c r="AN888" s="132"/>
      <c r="AO888" s="132"/>
      <c r="AP888" s="132"/>
      <c r="AQ888" s="132"/>
      <c r="AR888" s="132"/>
      <c r="AS888" s="132"/>
      <c r="AT888" s="132"/>
      <c r="AU888" s="132"/>
    </row>
    <row r="889" spans="3:48" x14ac:dyDescent="0.2">
      <c r="C889" s="10"/>
      <c r="D889" s="10"/>
      <c r="AA889" s="132"/>
      <c r="AB889" s="132"/>
      <c r="AC889" s="132"/>
      <c r="AD889" s="132"/>
      <c r="AE889" s="132"/>
      <c r="AG889" s="143"/>
      <c r="AN889" s="132"/>
      <c r="AO889" s="132"/>
      <c r="AP889" s="132"/>
      <c r="AQ889" s="132"/>
      <c r="AR889" s="132"/>
      <c r="AS889" s="132"/>
      <c r="AT889" s="132"/>
      <c r="AU889" s="132"/>
    </row>
    <row r="890" spans="3:48" x14ac:dyDescent="0.2">
      <c r="C890" s="10"/>
      <c r="D890" s="10"/>
      <c r="AA890" s="132"/>
      <c r="AB890" s="132"/>
      <c r="AC890" s="132"/>
      <c r="AD890" s="132"/>
      <c r="AE890" s="132"/>
      <c r="AG890" s="143"/>
      <c r="AN890" s="132"/>
      <c r="AO890" s="132"/>
      <c r="AP890" s="132"/>
      <c r="AQ890" s="132"/>
      <c r="AR890" s="132"/>
      <c r="AS890" s="132"/>
      <c r="AT890" s="132"/>
      <c r="AU890" s="132"/>
    </row>
    <row r="891" spans="3:48" x14ac:dyDescent="0.2">
      <c r="C891" s="10"/>
      <c r="D891" s="10"/>
      <c r="AA891" s="132"/>
      <c r="AB891" s="132"/>
      <c r="AC891" s="132"/>
      <c r="AD891" s="132"/>
      <c r="AE891" s="132"/>
      <c r="AG891" s="143"/>
      <c r="AN891" s="132"/>
      <c r="AO891" s="132"/>
      <c r="AP891" s="132"/>
      <c r="AQ891" s="132"/>
      <c r="AR891" s="132"/>
      <c r="AS891" s="132"/>
      <c r="AT891" s="132"/>
      <c r="AU891" s="132"/>
    </row>
    <row r="892" spans="3:48" x14ac:dyDescent="0.2">
      <c r="C892" s="10"/>
      <c r="D892" s="10"/>
      <c r="AA892" s="132"/>
      <c r="AB892" s="132"/>
      <c r="AC892" s="132"/>
      <c r="AD892" s="132"/>
      <c r="AE892" s="132"/>
      <c r="AG892" s="143"/>
      <c r="AN892" s="132"/>
      <c r="AO892" s="132"/>
      <c r="AP892" s="132"/>
      <c r="AQ892" s="132"/>
      <c r="AR892" s="132"/>
      <c r="AS892" s="132"/>
      <c r="AT892" s="132"/>
      <c r="AU892" s="132"/>
    </row>
    <row r="893" spans="3:48" x14ac:dyDescent="0.2">
      <c r="C893" s="10"/>
      <c r="D893" s="10"/>
      <c r="AA893" s="132"/>
      <c r="AB893" s="132"/>
      <c r="AC893" s="132"/>
      <c r="AD893" s="132"/>
      <c r="AE893" s="132"/>
      <c r="AG893" s="143"/>
      <c r="AN893" s="132"/>
      <c r="AO893" s="132"/>
      <c r="AP893" s="132"/>
      <c r="AQ893" s="132"/>
      <c r="AR893" s="132"/>
      <c r="AS893" s="132"/>
      <c r="AT893" s="132"/>
      <c r="AU893" s="132"/>
    </row>
    <row r="894" spans="3:48" x14ac:dyDescent="0.2">
      <c r="C894" s="10"/>
      <c r="D894" s="10"/>
      <c r="AA894" s="132"/>
      <c r="AB894" s="132"/>
      <c r="AC894" s="132"/>
      <c r="AD894" s="132"/>
      <c r="AE894" s="132"/>
      <c r="AG894" s="143"/>
      <c r="AN894" s="132"/>
      <c r="AO894" s="132"/>
      <c r="AP894" s="132"/>
      <c r="AQ894" s="132"/>
      <c r="AR894" s="132"/>
      <c r="AS894" s="132"/>
      <c r="AT894" s="132"/>
      <c r="AU894" s="132"/>
    </row>
    <row r="895" spans="3:48" x14ac:dyDescent="0.2">
      <c r="C895" s="10"/>
      <c r="D895" s="10"/>
      <c r="AA895" s="132"/>
      <c r="AB895" s="132"/>
      <c r="AC895" s="132"/>
      <c r="AD895" s="132"/>
      <c r="AE895" s="132"/>
      <c r="AG895" s="143"/>
      <c r="AN895" s="132"/>
      <c r="AO895" s="132"/>
      <c r="AP895" s="132"/>
      <c r="AQ895" s="132"/>
      <c r="AR895" s="132"/>
      <c r="AS895" s="132"/>
      <c r="AT895" s="132"/>
      <c r="AU895" s="132"/>
    </row>
    <row r="896" spans="3:48" x14ac:dyDescent="0.2">
      <c r="C896" s="10"/>
      <c r="D896" s="10"/>
      <c r="AA896" s="132"/>
      <c r="AB896" s="132"/>
      <c r="AC896" s="132"/>
      <c r="AD896" s="132"/>
      <c r="AE896" s="132"/>
      <c r="AG896" s="143"/>
      <c r="AN896" s="132"/>
      <c r="AO896" s="132"/>
      <c r="AP896" s="132"/>
      <c r="AQ896" s="132"/>
      <c r="AR896" s="132"/>
      <c r="AS896" s="132"/>
      <c r="AT896" s="132"/>
      <c r="AU896" s="132"/>
    </row>
    <row r="897" spans="3:64" x14ac:dyDescent="0.2">
      <c r="C897" s="10"/>
      <c r="D897" s="10"/>
      <c r="AA897" s="132"/>
      <c r="AB897" s="132"/>
      <c r="AC897" s="132"/>
      <c r="AD897" s="132"/>
      <c r="AE897" s="132"/>
      <c r="AG897" s="143"/>
      <c r="AN897" s="132"/>
      <c r="AO897" s="132"/>
      <c r="AP897" s="132"/>
      <c r="AQ897" s="132"/>
      <c r="AR897" s="132"/>
      <c r="AS897" s="132"/>
      <c r="AT897" s="132"/>
      <c r="AU897" s="132"/>
    </row>
    <row r="898" spans="3:64" x14ac:dyDescent="0.2">
      <c r="C898" s="10"/>
      <c r="D898" s="10"/>
      <c r="AA898" s="132"/>
      <c r="AB898" s="132"/>
      <c r="AC898" s="132"/>
      <c r="AD898" s="132"/>
      <c r="AE898" s="132"/>
      <c r="AG898" s="143"/>
      <c r="AN898" s="132"/>
      <c r="AO898" s="132"/>
      <c r="AP898" s="132"/>
      <c r="AQ898" s="132"/>
      <c r="AR898" s="132"/>
      <c r="AS898" s="132"/>
      <c r="AT898" s="132"/>
      <c r="AU898" s="132"/>
    </row>
    <row r="899" spans="3:64" x14ac:dyDescent="0.2">
      <c r="C899" s="10"/>
      <c r="D899" s="10"/>
      <c r="AA899" s="132"/>
      <c r="AB899" s="132"/>
      <c r="AC899" s="132"/>
      <c r="AD899" s="132"/>
      <c r="AE899" s="132"/>
      <c r="AG899" s="143"/>
      <c r="AN899" s="132"/>
      <c r="AO899" s="132"/>
      <c r="AP899" s="132"/>
      <c r="AQ899" s="132"/>
      <c r="AR899" s="132"/>
      <c r="AS899" s="132"/>
      <c r="AT899" s="132"/>
      <c r="AU899" s="132"/>
    </row>
    <row r="900" spans="3:64" x14ac:dyDescent="0.2">
      <c r="C900" s="10"/>
      <c r="D900" s="10"/>
      <c r="AA900" s="132"/>
      <c r="AB900" s="132"/>
      <c r="AC900" s="132"/>
      <c r="AD900" s="132"/>
      <c r="AE900" s="132"/>
      <c r="AG900" s="143"/>
      <c r="AN900" s="132"/>
      <c r="AO900" s="132"/>
      <c r="AP900" s="132"/>
      <c r="AQ900" s="132"/>
      <c r="AR900" s="132"/>
      <c r="AS900" s="132"/>
      <c r="AT900" s="132"/>
      <c r="AU900" s="132"/>
    </row>
    <row r="901" spans="3:64" x14ac:dyDescent="0.2">
      <c r="C901" s="10"/>
      <c r="D901" s="10"/>
      <c r="AA901" s="132"/>
      <c r="AB901" s="132"/>
      <c r="AC901" s="132"/>
      <c r="AD901" s="132"/>
      <c r="AE901" s="132"/>
      <c r="AG901" s="143"/>
      <c r="AN901" s="132"/>
      <c r="AO901" s="132"/>
      <c r="AP901" s="132"/>
      <c r="AQ901" s="132"/>
      <c r="AR901" s="132"/>
      <c r="AS901" s="132"/>
      <c r="AT901" s="132"/>
      <c r="AU901" s="132"/>
    </row>
    <row r="902" spans="3:64" x14ac:dyDescent="0.2">
      <c r="C902" s="10"/>
      <c r="D902" s="10"/>
      <c r="AA902" s="132"/>
      <c r="AB902" s="132"/>
      <c r="AC902" s="132"/>
      <c r="AD902" s="132"/>
      <c r="AE902" s="132"/>
      <c r="AG902" s="143"/>
      <c r="AN902" s="132"/>
      <c r="AO902" s="132"/>
      <c r="AP902" s="132"/>
      <c r="AQ902" s="132"/>
      <c r="AR902" s="132"/>
      <c r="AS902" s="132"/>
      <c r="AT902" s="132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</row>
    <row r="903" spans="3:64" x14ac:dyDescent="0.2">
      <c r="C903" s="10"/>
      <c r="D903" s="10"/>
      <c r="AA903" s="132"/>
      <c r="AB903" s="132"/>
      <c r="AC903" s="132"/>
      <c r="AD903" s="132"/>
      <c r="AE903" s="132"/>
      <c r="AG903" s="143"/>
      <c r="AN903" s="132"/>
      <c r="AO903" s="132"/>
      <c r="AP903" s="132"/>
      <c r="AQ903" s="132"/>
      <c r="AR903" s="132"/>
      <c r="AS903" s="132"/>
      <c r="AT903" s="132"/>
      <c r="AU903" s="132"/>
    </row>
    <row r="904" spans="3:64" x14ac:dyDescent="0.2">
      <c r="C904" s="10"/>
      <c r="D904" s="10"/>
      <c r="AA904" s="132"/>
      <c r="AB904" s="132"/>
      <c r="AC904" s="132"/>
      <c r="AD904" s="132"/>
      <c r="AE904" s="132"/>
      <c r="AG904" s="143"/>
      <c r="AN904" s="132"/>
      <c r="AO904" s="132"/>
      <c r="AP904" s="132"/>
      <c r="AQ904" s="132"/>
      <c r="AR904" s="132"/>
      <c r="AS904" s="132"/>
      <c r="AT904" s="132"/>
      <c r="AU904" s="132"/>
    </row>
    <row r="905" spans="3:64" x14ac:dyDescent="0.2">
      <c r="C905" s="10"/>
      <c r="D905" s="10"/>
      <c r="AA905" s="132"/>
      <c r="AB905" s="132"/>
      <c r="AC905" s="132"/>
      <c r="AD905" s="132"/>
      <c r="AE905" s="132"/>
      <c r="AG905" s="143"/>
      <c r="AN905" s="132"/>
      <c r="AO905" s="132"/>
      <c r="AP905" s="132"/>
      <c r="AQ905" s="132"/>
      <c r="AR905" s="132"/>
      <c r="AS905" s="132"/>
      <c r="AT905" s="132"/>
      <c r="AU905" s="132"/>
    </row>
    <row r="906" spans="3:64" x14ac:dyDescent="0.2">
      <c r="C906" s="10"/>
      <c r="D906" s="10"/>
      <c r="AA906" s="132"/>
      <c r="AB906" s="132"/>
      <c r="AC906" s="132"/>
      <c r="AD906" s="132"/>
      <c r="AE906" s="132"/>
      <c r="AG906" s="143"/>
      <c r="AN906" s="132"/>
      <c r="AO906" s="132"/>
      <c r="AP906" s="132"/>
      <c r="AQ906" s="132"/>
      <c r="AR906" s="132"/>
      <c r="AS906" s="132"/>
      <c r="AT906" s="132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</row>
    <row r="907" spans="3:64" x14ac:dyDescent="0.2">
      <c r="C907" s="10"/>
      <c r="D907" s="10"/>
      <c r="AA907" s="132"/>
      <c r="AB907" s="132"/>
      <c r="AC907" s="132"/>
      <c r="AD907" s="132"/>
      <c r="AE907" s="132"/>
      <c r="AG907" s="143"/>
      <c r="AN907" s="132"/>
      <c r="AO907" s="132"/>
      <c r="AP907" s="132"/>
      <c r="AQ907" s="132"/>
      <c r="AR907" s="132"/>
      <c r="AS907" s="132"/>
      <c r="AT907" s="132"/>
      <c r="AU907" s="132"/>
    </row>
    <row r="908" spans="3:64" x14ac:dyDescent="0.2">
      <c r="C908" s="10"/>
      <c r="D908" s="10"/>
      <c r="AA908" s="132"/>
      <c r="AB908" s="132"/>
      <c r="AC908" s="132"/>
      <c r="AD908" s="132"/>
      <c r="AE908" s="132"/>
      <c r="AG908" s="143"/>
      <c r="AN908" s="132"/>
      <c r="AO908" s="132"/>
      <c r="AP908" s="132"/>
      <c r="AQ908" s="132"/>
      <c r="AR908" s="132"/>
      <c r="AS908" s="132"/>
      <c r="AT908" s="132"/>
      <c r="AU908" s="132"/>
    </row>
    <row r="909" spans="3:64" x14ac:dyDescent="0.2">
      <c r="C909" s="10"/>
      <c r="D909" s="10"/>
      <c r="AA909" s="132"/>
      <c r="AB909" s="132"/>
      <c r="AC909" s="132"/>
      <c r="AD909" s="132"/>
      <c r="AE909" s="132"/>
      <c r="AG909" s="143"/>
      <c r="AN909" s="132"/>
      <c r="AO909" s="132"/>
      <c r="AP909" s="132"/>
      <c r="AQ909" s="132"/>
      <c r="AR909" s="132"/>
      <c r="AS909" s="132"/>
      <c r="AT909" s="132"/>
      <c r="AU909" s="132"/>
    </row>
    <row r="910" spans="3:64" x14ac:dyDescent="0.2">
      <c r="C910" s="10"/>
      <c r="D910" s="10"/>
      <c r="AA910" s="132"/>
      <c r="AB910" s="132"/>
      <c r="AC910" s="132"/>
      <c r="AD910" s="132"/>
      <c r="AE910" s="132"/>
      <c r="AG910" s="143"/>
      <c r="AN910" s="132"/>
      <c r="AO910" s="132"/>
      <c r="AP910" s="132"/>
      <c r="AQ910" s="132"/>
      <c r="AR910" s="132"/>
      <c r="AS910" s="132"/>
      <c r="AT910" s="132"/>
      <c r="AU910" s="132"/>
      <c r="AV910" s="132"/>
      <c r="AW910" s="132"/>
      <c r="AX910" s="132"/>
      <c r="AY910" s="132"/>
      <c r="AZ910" s="132"/>
      <c r="BA910" s="132"/>
      <c r="BB910" s="132"/>
      <c r="BC910" s="132"/>
      <c r="BD910" s="132"/>
      <c r="BE910" s="132"/>
      <c r="BF910" s="132"/>
      <c r="BG910" s="132"/>
      <c r="BH910" s="132"/>
      <c r="BI910" s="132"/>
      <c r="BJ910" s="132"/>
      <c r="BK910" s="132"/>
      <c r="BL910" s="132"/>
    </row>
    <row r="911" spans="3:64" x14ac:dyDescent="0.2">
      <c r="C911" s="10"/>
      <c r="D911" s="10"/>
      <c r="AA911" s="132"/>
      <c r="AB911" s="132"/>
      <c r="AC911" s="132"/>
      <c r="AD911" s="132"/>
      <c r="AE911" s="132"/>
      <c r="AG911" s="143"/>
      <c r="AN911" s="132"/>
      <c r="AO911" s="132"/>
      <c r="AP911" s="132"/>
      <c r="AQ911" s="132"/>
      <c r="AR911" s="132"/>
      <c r="AS911" s="132"/>
      <c r="AT911" s="132"/>
      <c r="AU911" s="132"/>
    </row>
    <row r="912" spans="3:64" x14ac:dyDescent="0.2">
      <c r="C912" s="10"/>
      <c r="D912" s="10"/>
      <c r="AA912" s="132"/>
      <c r="AB912" s="132"/>
      <c r="AC912" s="132"/>
      <c r="AD912" s="132"/>
      <c r="AE912" s="132"/>
      <c r="AG912" s="143"/>
      <c r="AN912" s="132"/>
      <c r="AO912" s="132"/>
      <c r="AP912" s="132"/>
      <c r="AQ912" s="132"/>
      <c r="AR912" s="132"/>
      <c r="AS912" s="132"/>
      <c r="AT912" s="132"/>
      <c r="AU912" s="132"/>
    </row>
    <row r="913" spans="3:64" x14ac:dyDescent="0.2">
      <c r="C913" s="10"/>
      <c r="D913" s="10"/>
      <c r="AA913" s="132"/>
      <c r="AB913" s="132"/>
      <c r="AC913" s="132"/>
      <c r="AD913" s="132"/>
      <c r="AE913" s="132"/>
      <c r="AG913" s="143"/>
      <c r="AN913" s="132"/>
      <c r="AO913" s="132"/>
      <c r="AP913" s="132"/>
      <c r="AQ913" s="132"/>
      <c r="AR913" s="132"/>
      <c r="AS913" s="132"/>
      <c r="AT913" s="132"/>
      <c r="AU913" s="132"/>
    </row>
    <row r="914" spans="3:64" x14ac:dyDescent="0.2">
      <c r="C914" s="10"/>
      <c r="D914" s="10"/>
      <c r="AA914" s="132"/>
      <c r="AB914" s="132"/>
      <c r="AC914" s="132"/>
      <c r="AD914" s="132"/>
      <c r="AE914" s="132"/>
      <c r="AG914" s="143"/>
      <c r="AN914" s="132"/>
      <c r="AO914" s="132"/>
      <c r="AP914" s="132"/>
      <c r="AQ914" s="132"/>
      <c r="AR914" s="132"/>
      <c r="AS914" s="132"/>
      <c r="AT914" s="132"/>
      <c r="AU914" s="132"/>
    </row>
    <row r="915" spans="3:64" x14ac:dyDescent="0.2">
      <c r="C915" s="10"/>
      <c r="D915" s="10"/>
      <c r="AA915" s="132"/>
      <c r="AB915" s="132"/>
      <c r="AC915" s="132"/>
      <c r="AD915" s="132"/>
      <c r="AE915" s="132"/>
      <c r="AG915" s="143"/>
      <c r="AN915" s="132"/>
      <c r="AO915" s="132"/>
      <c r="AP915" s="132"/>
      <c r="AQ915" s="132"/>
      <c r="AR915" s="132"/>
      <c r="AS915" s="132"/>
      <c r="AT915" s="132"/>
      <c r="AU915" s="132"/>
    </row>
    <row r="916" spans="3:64" x14ac:dyDescent="0.2">
      <c r="C916" s="10"/>
      <c r="D916" s="10"/>
      <c r="AA916" s="132"/>
      <c r="AB916" s="132"/>
      <c r="AC916" s="132"/>
      <c r="AD916" s="132"/>
      <c r="AE916" s="132"/>
      <c r="AG916" s="143"/>
      <c r="AN916" s="132"/>
      <c r="AO916" s="132"/>
      <c r="AP916" s="132"/>
      <c r="AQ916" s="132"/>
      <c r="AR916" s="132"/>
      <c r="AS916" s="132"/>
      <c r="AT916" s="132"/>
      <c r="AU916" s="132"/>
    </row>
    <row r="917" spans="3:64" x14ac:dyDescent="0.2">
      <c r="C917" s="10"/>
      <c r="D917" s="10"/>
      <c r="AA917" s="132"/>
      <c r="AB917" s="132"/>
      <c r="AC917" s="132"/>
      <c r="AD917" s="132"/>
      <c r="AE917" s="132"/>
      <c r="AG917" s="143"/>
      <c r="AN917" s="132"/>
      <c r="AO917" s="132"/>
      <c r="AP917" s="132"/>
      <c r="AQ917" s="132"/>
      <c r="AR917" s="132"/>
      <c r="AS917" s="132"/>
      <c r="AT917" s="132"/>
      <c r="AU917" s="132"/>
    </row>
    <row r="918" spans="3:64" x14ac:dyDescent="0.2">
      <c r="C918" s="10"/>
      <c r="D918" s="10"/>
      <c r="AA918" s="132"/>
      <c r="AB918" s="132"/>
      <c r="AC918" s="132"/>
      <c r="AD918" s="132"/>
      <c r="AE918" s="132"/>
      <c r="AG918" s="143"/>
      <c r="AN918" s="132"/>
      <c r="AO918" s="132"/>
      <c r="AP918" s="132"/>
      <c r="AQ918" s="132"/>
      <c r="AR918" s="132"/>
      <c r="AS918" s="132"/>
      <c r="AT918" s="132"/>
      <c r="AU918" s="132"/>
    </row>
    <row r="919" spans="3:64" x14ac:dyDescent="0.2">
      <c r="C919" s="10"/>
      <c r="D919" s="10"/>
      <c r="AA919" s="132"/>
      <c r="AB919" s="132"/>
      <c r="AC919" s="132"/>
      <c r="AD919" s="132"/>
      <c r="AE919" s="132"/>
      <c r="AG919" s="143"/>
      <c r="AN919" s="132"/>
      <c r="AO919" s="132"/>
      <c r="AP919" s="132"/>
      <c r="AQ919" s="132"/>
      <c r="AR919" s="132"/>
      <c r="AS919" s="132"/>
      <c r="AT919" s="132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</row>
    <row r="920" spans="3:64" x14ac:dyDescent="0.2">
      <c r="C920" s="10"/>
      <c r="D920" s="10"/>
      <c r="AA920" s="132"/>
      <c r="AB920" s="132"/>
      <c r="AC920" s="132"/>
      <c r="AD920" s="132"/>
      <c r="AE920" s="132"/>
      <c r="AG920" s="143"/>
      <c r="AN920" s="132"/>
      <c r="AO920" s="132"/>
      <c r="AP920" s="132"/>
      <c r="AQ920" s="132"/>
      <c r="AR920" s="132"/>
      <c r="AS920" s="132"/>
      <c r="AT920" s="132"/>
      <c r="AU920" s="132"/>
    </row>
    <row r="921" spans="3:64" x14ac:dyDescent="0.2">
      <c r="C921" s="10"/>
      <c r="D921" s="10"/>
      <c r="AA921" s="132"/>
      <c r="AB921" s="132"/>
      <c r="AC921" s="132"/>
      <c r="AD921" s="132"/>
      <c r="AE921" s="132"/>
      <c r="AG921" s="143"/>
      <c r="AN921" s="132"/>
      <c r="AO921" s="132"/>
      <c r="AP921" s="132"/>
      <c r="AQ921" s="132"/>
      <c r="AR921" s="132"/>
      <c r="AS921" s="132"/>
      <c r="AT921" s="132"/>
      <c r="AU921" s="132"/>
    </row>
    <row r="922" spans="3:64" x14ac:dyDescent="0.2">
      <c r="C922" s="10"/>
      <c r="D922" s="10"/>
      <c r="AA922" s="132"/>
      <c r="AB922" s="132"/>
      <c r="AC922" s="132"/>
      <c r="AD922" s="132"/>
      <c r="AE922" s="132"/>
      <c r="AG922" s="143"/>
      <c r="AN922" s="132"/>
      <c r="AO922" s="132"/>
      <c r="AP922" s="132"/>
      <c r="AQ922" s="132"/>
      <c r="AR922" s="132"/>
      <c r="AS922" s="132"/>
      <c r="AT922" s="132"/>
      <c r="AU922" s="132"/>
    </row>
    <row r="923" spans="3:64" x14ac:dyDescent="0.2">
      <c r="C923" s="10"/>
      <c r="D923" s="10"/>
      <c r="AA923" s="132"/>
      <c r="AB923" s="132"/>
      <c r="AC923" s="132"/>
      <c r="AD923" s="132"/>
      <c r="AE923" s="132"/>
      <c r="AG923" s="143"/>
      <c r="AN923" s="132"/>
      <c r="AO923" s="132"/>
      <c r="AP923" s="132"/>
      <c r="AQ923" s="132"/>
      <c r="AR923" s="132"/>
      <c r="AS923" s="132"/>
      <c r="AT923" s="132"/>
      <c r="AU923" s="132"/>
    </row>
    <row r="924" spans="3:64" x14ac:dyDescent="0.2">
      <c r="C924" s="10"/>
      <c r="D924" s="10"/>
      <c r="AA924" s="132"/>
      <c r="AB924" s="132"/>
      <c r="AC924" s="132"/>
      <c r="AD924" s="132"/>
      <c r="AE924" s="132"/>
      <c r="AG924" s="143"/>
      <c r="AN924" s="132"/>
      <c r="AO924" s="132"/>
      <c r="AP924" s="132"/>
      <c r="AQ924" s="132"/>
      <c r="AR924" s="132"/>
      <c r="AS924" s="132"/>
      <c r="AT924" s="132"/>
      <c r="AU924" s="132"/>
    </row>
    <row r="925" spans="3:64" x14ac:dyDescent="0.2">
      <c r="C925" s="10"/>
      <c r="D925" s="10"/>
      <c r="AA925" s="132"/>
      <c r="AB925" s="132"/>
      <c r="AC925" s="132"/>
      <c r="AD925" s="132"/>
      <c r="AE925" s="132"/>
      <c r="AG925" s="143"/>
      <c r="AN925" s="132"/>
      <c r="AO925" s="132"/>
      <c r="AP925" s="132"/>
      <c r="AQ925" s="132"/>
      <c r="AR925" s="132"/>
      <c r="AS925" s="132"/>
      <c r="AT925" s="132"/>
      <c r="AU925" s="132"/>
    </row>
    <row r="926" spans="3:64" x14ac:dyDescent="0.2">
      <c r="C926" s="10"/>
      <c r="D926" s="10"/>
      <c r="AA926" s="132"/>
      <c r="AB926" s="132"/>
      <c r="AC926" s="132"/>
      <c r="AD926" s="132"/>
      <c r="AE926" s="132"/>
      <c r="AG926" s="143"/>
      <c r="AN926" s="132"/>
      <c r="AO926" s="132"/>
      <c r="AP926" s="132"/>
      <c r="AQ926" s="132"/>
      <c r="AR926" s="132"/>
      <c r="AS926" s="132"/>
      <c r="AT926" s="132"/>
      <c r="AU926" s="132"/>
    </row>
    <row r="927" spans="3:64" x14ac:dyDescent="0.2">
      <c r="C927" s="10"/>
      <c r="D927" s="10"/>
      <c r="AA927" s="132"/>
      <c r="AB927" s="132"/>
      <c r="AC927" s="132"/>
      <c r="AD927" s="132"/>
      <c r="AE927" s="132"/>
      <c r="AG927" s="143"/>
      <c r="AN927" s="132"/>
      <c r="AO927" s="132"/>
      <c r="AP927" s="132"/>
      <c r="AQ927" s="132"/>
      <c r="AR927" s="132"/>
      <c r="AS927" s="132"/>
      <c r="AT927" s="132"/>
      <c r="AU927" s="132"/>
    </row>
    <row r="928" spans="3:64" x14ac:dyDescent="0.2">
      <c r="C928" s="10"/>
      <c r="D928" s="10"/>
      <c r="AA928" s="132"/>
      <c r="AB928" s="132"/>
      <c r="AC928" s="132"/>
      <c r="AD928" s="132"/>
      <c r="AE928" s="132"/>
      <c r="AG928" s="143"/>
      <c r="AN928" s="132"/>
      <c r="AO928" s="132"/>
      <c r="AP928" s="132"/>
      <c r="AQ928" s="132"/>
      <c r="AR928" s="132"/>
      <c r="AS928" s="132"/>
      <c r="AT928" s="132"/>
      <c r="AU928" s="132"/>
    </row>
    <row r="929" spans="3:64" x14ac:dyDescent="0.2">
      <c r="C929" s="10"/>
      <c r="D929" s="10"/>
      <c r="AA929" s="132"/>
      <c r="AB929" s="132"/>
      <c r="AC929" s="132"/>
      <c r="AD929" s="132"/>
      <c r="AE929" s="132"/>
      <c r="AG929" s="143"/>
      <c r="AN929" s="132"/>
      <c r="AO929" s="132"/>
      <c r="AP929" s="132"/>
      <c r="AQ929" s="132"/>
      <c r="AR929" s="132"/>
      <c r="AS929" s="132"/>
      <c r="AT929" s="132"/>
      <c r="AU929" s="132"/>
    </row>
    <row r="930" spans="3:64" x14ac:dyDescent="0.2">
      <c r="C930" s="10"/>
      <c r="D930" s="10"/>
      <c r="AA930" s="132"/>
      <c r="AB930" s="132"/>
      <c r="AC930" s="132"/>
      <c r="AD930" s="132"/>
      <c r="AE930" s="132"/>
      <c r="AG930" s="143"/>
      <c r="AN930" s="132"/>
      <c r="AO930" s="132"/>
      <c r="AP930" s="132"/>
      <c r="AQ930" s="132"/>
      <c r="AR930" s="132"/>
      <c r="AS930" s="132"/>
      <c r="AT930" s="132"/>
      <c r="AU930" s="132"/>
    </row>
    <row r="931" spans="3:64" x14ac:dyDescent="0.2">
      <c r="C931" s="10"/>
      <c r="D931" s="10"/>
      <c r="AA931" s="132"/>
      <c r="AB931" s="132"/>
      <c r="AC931" s="132"/>
      <c r="AD931" s="132"/>
      <c r="AE931" s="132"/>
      <c r="AG931" s="143"/>
      <c r="AN931" s="132"/>
      <c r="AO931" s="132"/>
      <c r="AP931" s="132"/>
      <c r="AQ931" s="132"/>
      <c r="AR931" s="132"/>
      <c r="AS931" s="132"/>
      <c r="AT931" s="132"/>
      <c r="AU931" s="132"/>
    </row>
    <row r="932" spans="3:64" x14ac:dyDescent="0.2">
      <c r="C932" s="10"/>
      <c r="D932" s="10"/>
      <c r="AA932" s="132"/>
      <c r="AB932" s="132"/>
      <c r="AC932" s="132"/>
      <c r="AD932" s="132"/>
      <c r="AE932" s="132"/>
      <c r="AG932" s="143"/>
      <c r="AN932" s="132"/>
      <c r="AO932" s="132"/>
      <c r="AP932" s="132"/>
      <c r="AQ932" s="132"/>
      <c r="AR932" s="132"/>
      <c r="AS932" s="132"/>
      <c r="AT932" s="132"/>
      <c r="AU932" s="132"/>
    </row>
    <row r="933" spans="3:64" x14ac:dyDescent="0.2">
      <c r="C933" s="10"/>
      <c r="D933" s="10"/>
      <c r="AA933" s="132"/>
      <c r="AB933" s="132"/>
      <c r="AC933" s="132"/>
      <c r="AD933" s="132"/>
      <c r="AE933" s="132"/>
      <c r="AG933" s="143"/>
      <c r="AN933" s="132"/>
      <c r="AO933" s="132"/>
      <c r="AP933" s="132"/>
      <c r="AQ933" s="132"/>
      <c r="AR933" s="132"/>
      <c r="AS933" s="132"/>
      <c r="AT933" s="132"/>
      <c r="AU933" s="132"/>
    </row>
    <row r="934" spans="3:64" x14ac:dyDescent="0.2">
      <c r="C934" s="10"/>
      <c r="D934" s="10"/>
      <c r="AA934" s="132"/>
      <c r="AB934" s="132"/>
      <c r="AC934" s="132"/>
      <c r="AD934" s="132"/>
      <c r="AE934" s="132"/>
      <c r="AG934" s="143"/>
      <c r="AN934" s="132"/>
      <c r="AO934" s="132"/>
      <c r="AP934" s="132"/>
      <c r="AQ934" s="132"/>
      <c r="AR934" s="132"/>
      <c r="AS934" s="132"/>
      <c r="AT934" s="132"/>
      <c r="AU934" s="132"/>
    </row>
    <row r="935" spans="3:64" x14ac:dyDescent="0.2">
      <c r="C935" s="10"/>
      <c r="D935" s="10"/>
      <c r="AA935" s="132"/>
      <c r="AB935" s="132"/>
      <c r="AC935" s="132"/>
      <c r="AD935" s="132"/>
      <c r="AE935" s="132"/>
      <c r="AG935" s="143"/>
      <c r="AN935" s="132"/>
      <c r="AO935" s="132"/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</row>
    <row r="936" spans="3:64" x14ac:dyDescent="0.2">
      <c r="C936" s="10"/>
      <c r="D936" s="10"/>
      <c r="AA936" s="132"/>
      <c r="AB936" s="132"/>
      <c r="AC936" s="132"/>
      <c r="AD936" s="132"/>
      <c r="AE936" s="132"/>
      <c r="AG936" s="143"/>
      <c r="AN936" s="132"/>
      <c r="AO936" s="132"/>
      <c r="AP936" s="132"/>
      <c r="AQ936" s="132"/>
      <c r="AR936" s="132"/>
      <c r="AS936" s="132"/>
      <c r="AT936" s="132"/>
      <c r="AU936" s="132"/>
    </row>
    <row r="937" spans="3:64" x14ac:dyDescent="0.2">
      <c r="C937" s="10"/>
      <c r="D937" s="10"/>
      <c r="AA937" s="132"/>
      <c r="AB937" s="132"/>
      <c r="AC937" s="132"/>
      <c r="AD937" s="132"/>
      <c r="AE937" s="132"/>
      <c r="AG937" s="143"/>
      <c r="AN937" s="132"/>
      <c r="AO937" s="132"/>
      <c r="AP937" s="132"/>
      <c r="AQ937" s="132"/>
      <c r="AR937" s="132"/>
      <c r="AS937" s="132"/>
      <c r="AT937" s="132"/>
      <c r="AU937" s="132"/>
    </row>
    <row r="938" spans="3:64" x14ac:dyDescent="0.2">
      <c r="C938" s="10"/>
      <c r="D938" s="10"/>
      <c r="AA938" s="132"/>
      <c r="AB938" s="132"/>
      <c r="AC938" s="132"/>
      <c r="AD938" s="132"/>
      <c r="AE938" s="132"/>
      <c r="AG938" s="143"/>
      <c r="AN938" s="132"/>
      <c r="AO938" s="132"/>
      <c r="AP938" s="132"/>
      <c r="AQ938" s="132"/>
      <c r="AR938" s="132"/>
      <c r="AS938" s="132"/>
      <c r="AT938" s="132"/>
      <c r="AU938" s="132"/>
    </row>
    <row r="939" spans="3:64" x14ac:dyDescent="0.2">
      <c r="C939" s="10"/>
      <c r="D939" s="10"/>
      <c r="AA939" s="132"/>
      <c r="AB939" s="132"/>
      <c r="AC939" s="132"/>
      <c r="AD939" s="132"/>
      <c r="AE939" s="132"/>
      <c r="AG939" s="143"/>
      <c r="AN939" s="132"/>
      <c r="AO939" s="132"/>
      <c r="AP939" s="132"/>
      <c r="AQ939" s="132"/>
      <c r="AR939" s="132"/>
      <c r="AS939" s="132"/>
      <c r="AT939" s="132"/>
      <c r="AU939" s="132"/>
    </row>
    <row r="940" spans="3:64" x14ac:dyDescent="0.2">
      <c r="C940" s="10"/>
      <c r="D940" s="10"/>
      <c r="AA940" s="132"/>
      <c r="AB940" s="132"/>
      <c r="AC940" s="132"/>
      <c r="AD940" s="132"/>
      <c r="AE940" s="132"/>
      <c r="AG940" s="143"/>
      <c r="AN940" s="132"/>
      <c r="AO940" s="132"/>
      <c r="AP940" s="132"/>
      <c r="AQ940" s="132"/>
      <c r="AR940" s="132"/>
      <c r="AS940" s="132"/>
      <c r="AT940" s="132"/>
      <c r="AU940" s="132"/>
    </row>
    <row r="941" spans="3:64" x14ac:dyDescent="0.2">
      <c r="C941" s="10"/>
      <c r="D941" s="10"/>
      <c r="AA941" s="132"/>
      <c r="AB941" s="132"/>
      <c r="AC941" s="132"/>
      <c r="AD941" s="132"/>
      <c r="AE941" s="132"/>
      <c r="AG941" s="143"/>
      <c r="AN941" s="132"/>
      <c r="AO941" s="132"/>
      <c r="AP941" s="132"/>
      <c r="AQ941" s="132"/>
      <c r="AR941" s="132"/>
      <c r="AS941" s="132"/>
      <c r="AT941" s="132"/>
      <c r="AU941" s="132"/>
    </row>
    <row r="942" spans="3:64" x14ac:dyDescent="0.2">
      <c r="C942" s="10"/>
      <c r="D942" s="10"/>
      <c r="AA942" s="132"/>
      <c r="AB942" s="132"/>
      <c r="AC942" s="132"/>
      <c r="AD942" s="132"/>
      <c r="AE942" s="132"/>
      <c r="AG942" s="143"/>
      <c r="AN942" s="132"/>
      <c r="AO942" s="132"/>
      <c r="AP942" s="132"/>
      <c r="AQ942" s="132"/>
      <c r="AR942" s="132"/>
      <c r="AS942" s="132"/>
      <c r="AT942" s="132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32"/>
      <c r="BE942" s="132"/>
      <c r="BF942" s="132"/>
      <c r="BG942" s="132"/>
      <c r="BH942" s="132"/>
      <c r="BI942" s="132"/>
      <c r="BJ942" s="132"/>
      <c r="BK942" s="132"/>
      <c r="BL942" s="132"/>
    </row>
    <row r="943" spans="3:64" x14ac:dyDescent="0.2">
      <c r="C943" s="10"/>
      <c r="D943" s="10"/>
      <c r="AA943" s="132"/>
      <c r="AB943" s="132"/>
      <c r="AC943" s="132"/>
      <c r="AD943" s="132"/>
      <c r="AE943" s="132"/>
      <c r="AG943" s="143"/>
      <c r="AN943" s="132"/>
      <c r="AO943" s="132"/>
      <c r="AP943" s="132"/>
      <c r="AQ943" s="132"/>
      <c r="AR943" s="132"/>
      <c r="AS943" s="132"/>
      <c r="AT943" s="132"/>
      <c r="AU943" s="132"/>
    </row>
    <row r="944" spans="3:64" x14ac:dyDescent="0.2">
      <c r="C944" s="10"/>
      <c r="D944" s="10"/>
      <c r="AA944" s="132"/>
      <c r="AB944" s="132"/>
      <c r="AC944" s="132"/>
      <c r="AD944" s="132"/>
      <c r="AE944" s="132"/>
      <c r="AG944" s="143"/>
      <c r="AN944" s="132"/>
      <c r="AO944" s="132"/>
      <c r="AP944" s="132"/>
      <c r="AQ944" s="132"/>
      <c r="AR944" s="132"/>
      <c r="AS944" s="132"/>
      <c r="AT944" s="132"/>
      <c r="AU944" s="132"/>
    </row>
    <row r="945" spans="3:64" x14ac:dyDescent="0.2">
      <c r="C945" s="10"/>
      <c r="D945" s="10"/>
      <c r="AA945" s="132"/>
      <c r="AB945" s="132"/>
      <c r="AC945" s="132"/>
      <c r="AD945" s="132"/>
      <c r="AE945" s="132"/>
      <c r="AG945" s="143"/>
      <c r="AN945" s="132"/>
      <c r="AO945" s="132"/>
      <c r="AP945" s="132"/>
      <c r="AQ945" s="132"/>
      <c r="AR945" s="132"/>
      <c r="AS945" s="132"/>
      <c r="AT945" s="132"/>
      <c r="AU945" s="132"/>
    </row>
    <row r="946" spans="3:64" x14ac:dyDescent="0.2">
      <c r="C946" s="10"/>
      <c r="D946" s="10"/>
      <c r="AA946" s="132"/>
      <c r="AB946" s="132"/>
      <c r="AC946" s="132"/>
      <c r="AD946" s="132"/>
      <c r="AE946" s="132"/>
      <c r="AG946" s="143"/>
      <c r="AN946" s="132"/>
      <c r="AO946" s="132"/>
      <c r="AP946" s="132"/>
      <c r="AQ946" s="132"/>
      <c r="AR946" s="132"/>
      <c r="AS946" s="132"/>
      <c r="AT946" s="132"/>
      <c r="AU946" s="132"/>
    </row>
    <row r="947" spans="3:64" x14ac:dyDescent="0.2">
      <c r="C947" s="10"/>
      <c r="D947" s="10"/>
      <c r="AA947" s="132"/>
      <c r="AB947" s="132"/>
      <c r="AC947" s="132"/>
      <c r="AD947" s="132"/>
      <c r="AE947" s="132"/>
      <c r="AG947" s="143"/>
      <c r="AN947" s="132"/>
      <c r="AO947" s="132"/>
      <c r="AP947" s="132"/>
      <c r="AQ947" s="132"/>
      <c r="AR947" s="132"/>
      <c r="AS947" s="132"/>
      <c r="AT947" s="132"/>
      <c r="AU947" s="132"/>
    </row>
    <row r="948" spans="3:64" x14ac:dyDescent="0.2">
      <c r="C948" s="10"/>
      <c r="D948" s="10"/>
      <c r="AA948" s="132"/>
      <c r="AB948" s="132"/>
      <c r="AC948" s="132"/>
      <c r="AD948" s="132"/>
      <c r="AE948" s="132"/>
      <c r="AG948" s="143"/>
      <c r="AN948" s="132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2"/>
      <c r="AY948" s="132"/>
      <c r="AZ948" s="132"/>
      <c r="BA948" s="132"/>
      <c r="BB948" s="132"/>
      <c r="BC948" s="132"/>
      <c r="BD948" s="132"/>
      <c r="BE948" s="132"/>
      <c r="BF948" s="132"/>
      <c r="BG948" s="132"/>
      <c r="BH948" s="132"/>
      <c r="BI948" s="132"/>
      <c r="BJ948" s="132"/>
      <c r="BK948" s="132"/>
      <c r="BL948" s="132"/>
    </row>
    <row r="949" spans="3:64" x14ac:dyDescent="0.2">
      <c r="C949" s="10"/>
      <c r="D949" s="10"/>
      <c r="AA949" s="132"/>
      <c r="AB949" s="132"/>
      <c r="AC949" s="132"/>
      <c r="AD949" s="132"/>
      <c r="AE949" s="132"/>
      <c r="AG949" s="143"/>
      <c r="AN949" s="132"/>
      <c r="AO949" s="132"/>
      <c r="AP949" s="132"/>
      <c r="AQ949" s="132"/>
      <c r="AR949" s="132"/>
      <c r="AS949" s="132"/>
      <c r="AT949" s="132"/>
      <c r="AU949" s="132"/>
    </row>
    <row r="950" spans="3:64" x14ac:dyDescent="0.2">
      <c r="C950" s="10"/>
      <c r="D950" s="10"/>
      <c r="AA950" s="132"/>
      <c r="AB950" s="132"/>
      <c r="AC950" s="132"/>
      <c r="AD950" s="132"/>
      <c r="AE950" s="132"/>
      <c r="AG950" s="143"/>
      <c r="AN950" s="132"/>
      <c r="AO950" s="132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</row>
    <row r="951" spans="3:64" x14ac:dyDescent="0.2">
      <c r="C951" s="10"/>
      <c r="D951" s="10"/>
      <c r="AA951" s="132"/>
      <c r="AB951" s="132"/>
      <c r="AC951" s="132"/>
      <c r="AD951" s="132"/>
      <c r="AE951" s="132"/>
      <c r="AG951" s="143"/>
      <c r="AN951" s="132"/>
      <c r="AO951" s="132"/>
      <c r="AP951" s="132"/>
      <c r="AQ951" s="132"/>
      <c r="AR951" s="132"/>
      <c r="AS951" s="132"/>
      <c r="AT951" s="132"/>
      <c r="AU951" s="132"/>
    </row>
    <row r="952" spans="3:64" x14ac:dyDescent="0.2">
      <c r="C952" s="10"/>
      <c r="D952" s="10"/>
      <c r="AA952" s="132"/>
      <c r="AB952" s="132"/>
      <c r="AC952" s="132"/>
      <c r="AD952" s="132"/>
      <c r="AE952" s="132"/>
      <c r="AG952" s="143"/>
      <c r="AN952" s="132"/>
      <c r="AO952" s="132"/>
      <c r="AP952" s="132"/>
      <c r="AQ952" s="132"/>
      <c r="AR952" s="132"/>
      <c r="AS952" s="132"/>
      <c r="AT952" s="132"/>
      <c r="AU952" s="132"/>
      <c r="AV952" s="132"/>
    </row>
    <row r="953" spans="3:64" x14ac:dyDescent="0.2">
      <c r="C953" s="10"/>
      <c r="D953" s="10"/>
      <c r="AA953" s="132"/>
      <c r="AB953" s="132"/>
      <c r="AC953" s="132"/>
      <c r="AD953" s="132"/>
      <c r="AE953" s="132"/>
      <c r="AG953" s="143"/>
      <c r="AN953" s="132"/>
      <c r="AO953" s="132"/>
      <c r="AP953" s="132"/>
      <c r="AQ953" s="132"/>
      <c r="AR953" s="132"/>
      <c r="AS953" s="132"/>
      <c r="AT953" s="132"/>
      <c r="AU953" s="132"/>
    </row>
    <row r="954" spans="3:64" x14ac:dyDescent="0.2">
      <c r="C954" s="10"/>
      <c r="D954" s="10"/>
      <c r="AA954" s="132"/>
      <c r="AB954" s="132"/>
      <c r="AC954" s="132"/>
      <c r="AD954" s="132"/>
      <c r="AE954" s="132"/>
      <c r="AG954" s="143"/>
      <c r="AN954" s="132"/>
      <c r="AO954" s="132"/>
      <c r="AP954" s="132"/>
      <c r="AQ954" s="132"/>
      <c r="AR954" s="132"/>
      <c r="AS954" s="132"/>
      <c r="AT954" s="132"/>
      <c r="AU954" s="132"/>
    </row>
    <row r="955" spans="3:64" x14ac:dyDescent="0.2">
      <c r="C955" s="10"/>
      <c r="D955" s="10"/>
      <c r="AA955" s="132"/>
      <c r="AB955" s="132"/>
      <c r="AC955" s="132"/>
      <c r="AD955" s="132"/>
      <c r="AE955" s="132"/>
      <c r="AG955" s="143"/>
      <c r="AN955" s="132"/>
      <c r="AO955" s="132"/>
      <c r="AP955" s="132"/>
      <c r="AQ955" s="132"/>
      <c r="AR955" s="132"/>
      <c r="AS955" s="132"/>
      <c r="AT955" s="132"/>
      <c r="AU955" s="132"/>
    </row>
    <row r="956" spans="3:64" x14ac:dyDescent="0.2">
      <c r="C956" s="10"/>
      <c r="D956" s="10"/>
      <c r="AA956" s="132"/>
      <c r="AB956" s="132"/>
      <c r="AC956" s="132"/>
      <c r="AD956" s="132"/>
      <c r="AE956" s="132"/>
      <c r="AG956" s="143"/>
      <c r="AN956" s="132"/>
      <c r="AO956" s="132"/>
      <c r="AP956" s="132"/>
      <c r="AQ956" s="132"/>
      <c r="AR956" s="132"/>
      <c r="AS956" s="132"/>
      <c r="AT956" s="132"/>
      <c r="AU956" s="132"/>
    </row>
    <row r="957" spans="3:64" x14ac:dyDescent="0.2">
      <c r="C957" s="10"/>
      <c r="D957" s="10"/>
      <c r="AA957" s="132"/>
      <c r="AB957" s="132"/>
      <c r="AC957" s="132"/>
      <c r="AD957" s="132"/>
      <c r="AE957" s="132"/>
      <c r="AG957" s="143"/>
      <c r="AN957" s="132"/>
      <c r="AO957" s="132"/>
      <c r="AP957" s="132"/>
      <c r="AQ957" s="132"/>
      <c r="AR957" s="132"/>
      <c r="AS957" s="132"/>
      <c r="AT957" s="132"/>
      <c r="AU957" s="132"/>
    </row>
    <row r="958" spans="3:64" x14ac:dyDescent="0.2">
      <c r="C958" s="10"/>
      <c r="D958" s="10"/>
      <c r="AA958" s="132"/>
      <c r="AB958" s="132"/>
      <c r="AC958" s="132"/>
      <c r="AD958" s="132"/>
      <c r="AE958" s="132"/>
      <c r="AG958" s="143"/>
      <c r="AN958" s="132"/>
      <c r="AO958" s="132"/>
      <c r="AP958" s="132"/>
      <c r="AQ958" s="132"/>
      <c r="AR958" s="132"/>
      <c r="AS958" s="132"/>
      <c r="AT958" s="132"/>
      <c r="AU958" s="132"/>
      <c r="AV958" s="132"/>
    </row>
    <row r="959" spans="3:64" x14ac:dyDescent="0.2">
      <c r="C959" s="10"/>
      <c r="D959" s="10"/>
      <c r="AA959" s="132"/>
      <c r="AB959" s="132"/>
      <c r="AC959" s="132"/>
      <c r="AD959" s="132"/>
      <c r="AE959" s="132"/>
      <c r="AG959" s="143"/>
      <c r="AN959" s="132"/>
      <c r="AO959" s="132"/>
      <c r="AP959" s="132"/>
      <c r="AQ959" s="132"/>
      <c r="AR959" s="132"/>
      <c r="AS959" s="132"/>
      <c r="AT959" s="132"/>
      <c r="AU959" s="132"/>
    </row>
    <row r="960" spans="3:64" x14ac:dyDescent="0.2">
      <c r="C960" s="10"/>
      <c r="D960" s="10"/>
      <c r="AA960" s="132"/>
      <c r="AB960" s="132"/>
      <c r="AC960" s="132"/>
      <c r="AD960" s="132"/>
      <c r="AE960" s="132"/>
      <c r="AG960" s="143"/>
      <c r="AN960" s="132"/>
      <c r="AO960" s="132"/>
      <c r="AP960" s="132"/>
      <c r="AQ960" s="132"/>
      <c r="AR960" s="132"/>
      <c r="AS960" s="132"/>
      <c r="AT960" s="132"/>
      <c r="AU960" s="132"/>
    </row>
    <row r="961" spans="3:48" x14ac:dyDescent="0.2">
      <c r="C961" s="10"/>
      <c r="D961" s="10"/>
      <c r="AA961" s="132"/>
      <c r="AB961" s="132"/>
      <c r="AC961" s="132"/>
      <c r="AD961" s="132"/>
      <c r="AE961" s="132"/>
      <c r="AG961" s="143"/>
      <c r="AN961" s="132"/>
      <c r="AO961" s="132"/>
      <c r="AP961" s="132"/>
      <c r="AQ961" s="132"/>
      <c r="AR961" s="132"/>
      <c r="AS961" s="132"/>
      <c r="AT961" s="132"/>
      <c r="AU961" s="132"/>
    </row>
    <row r="962" spans="3:48" x14ac:dyDescent="0.2">
      <c r="C962" s="10"/>
      <c r="D962" s="10"/>
      <c r="AA962" s="132"/>
      <c r="AB962" s="132"/>
      <c r="AC962" s="132"/>
      <c r="AD962" s="132"/>
      <c r="AE962" s="132"/>
      <c r="AG962" s="143"/>
      <c r="AN962" s="132"/>
      <c r="AO962" s="132"/>
      <c r="AP962" s="132"/>
      <c r="AQ962" s="132"/>
      <c r="AR962" s="132"/>
      <c r="AS962" s="132"/>
      <c r="AT962" s="132"/>
      <c r="AU962" s="132"/>
    </row>
    <row r="963" spans="3:48" x14ac:dyDescent="0.2">
      <c r="C963" s="10"/>
      <c r="D963" s="10"/>
      <c r="AA963" s="132"/>
      <c r="AB963" s="132"/>
      <c r="AC963" s="132"/>
      <c r="AD963" s="132"/>
      <c r="AE963" s="132"/>
      <c r="AG963" s="143"/>
      <c r="AN963" s="132"/>
      <c r="AO963" s="132"/>
      <c r="AP963" s="132"/>
      <c r="AQ963" s="132"/>
      <c r="AR963" s="132"/>
      <c r="AS963" s="132"/>
      <c r="AT963" s="132"/>
      <c r="AU963" s="132"/>
    </row>
    <row r="964" spans="3:48" x14ac:dyDescent="0.2">
      <c r="C964" s="10"/>
      <c r="D964" s="10"/>
      <c r="AA964" s="132"/>
      <c r="AB964" s="132"/>
      <c r="AC964" s="132"/>
      <c r="AD964" s="132"/>
      <c r="AE964" s="132"/>
      <c r="AG964" s="143"/>
      <c r="AN964" s="132"/>
      <c r="AO964" s="132"/>
      <c r="AP964" s="132"/>
      <c r="AQ964" s="132"/>
      <c r="AR964" s="132"/>
      <c r="AS964" s="132"/>
      <c r="AT964" s="132"/>
      <c r="AU964" s="132"/>
    </row>
    <row r="965" spans="3:48" x14ac:dyDescent="0.2">
      <c r="C965" s="10"/>
      <c r="D965" s="10"/>
      <c r="AA965" s="132"/>
      <c r="AB965" s="132"/>
      <c r="AC965" s="132"/>
      <c r="AD965" s="132"/>
      <c r="AE965" s="132"/>
      <c r="AG965" s="143"/>
      <c r="AN965" s="132"/>
      <c r="AO965" s="132"/>
      <c r="AP965" s="132"/>
      <c r="AQ965" s="132"/>
      <c r="AR965" s="132"/>
      <c r="AS965" s="132"/>
      <c r="AT965" s="132"/>
      <c r="AU965" s="132"/>
    </row>
    <row r="966" spans="3:48" x14ac:dyDescent="0.2">
      <c r="C966" s="10"/>
      <c r="D966" s="10"/>
      <c r="AA966" s="132"/>
      <c r="AB966" s="132"/>
      <c r="AC966" s="132"/>
      <c r="AD966" s="132"/>
      <c r="AE966" s="132"/>
      <c r="AG966" s="143"/>
      <c r="AN966" s="132"/>
      <c r="AO966" s="132"/>
      <c r="AP966" s="132"/>
      <c r="AQ966" s="132"/>
      <c r="AR966" s="132"/>
      <c r="AS966" s="132"/>
      <c r="AT966" s="132"/>
      <c r="AU966" s="132"/>
    </row>
    <row r="967" spans="3:48" x14ac:dyDescent="0.2">
      <c r="C967" s="10"/>
      <c r="D967" s="10"/>
      <c r="AA967" s="132"/>
      <c r="AB967" s="132"/>
      <c r="AC967" s="132"/>
      <c r="AD967" s="132"/>
      <c r="AE967" s="132"/>
      <c r="AG967" s="143"/>
      <c r="AN967" s="132"/>
      <c r="AO967" s="132"/>
      <c r="AP967" s="132"/>
      <c r="AQ967" s="132"/>
      <c r="AR967" s="132"/>
      <c r="AS967" s="132"/>
      <c r="AT967" s="132"/>
      <c r="AU967" s="132"/>
    </row>
    <row r="968" spans="3:48" x14ac:dyDescent="0.2">
      <c r="C968" s="10"/>
      <c r="D968" s="10"/>
      <c r="AA968" s="132"/>
      <c r="AB968" s="132"/>
      <c r="AC968" s="132"/>
      <c r="AD968" s="132"/>
      <c r="AE968" s="132"/>
      <c r="AG968" s="143"/>
      <c r="AN968" s="132"/>
      <c r="AO968" s="132"/>
      <c r="AP968" s="132"/>
      <c r="AQ968" s="132"/>
      <c r="AR968" s="132"/>
      <c r="AS968" s="132"/>
      <c r="AT968" s="132"/>
      <c r="AU968" s="132"/>
    </row>
    <row r="969" spans="3:48" x14ac:dyDescent="0.2">
      <c r="C969" s="10"/>
      <c r="D969" s="10"/>
      <c r="AA969" s="132"/>
      <c r="AB969" s="132"/>
      <c r="AC969" s="132"/>
      <c r="AD969" s="132"/>
      <c r="AE969" s="132"/>
      <c r="AG969" s="143"/>
      <c r="AN969" s="132"/>
      <c r="AO969" s="132"/>
      <c r="AP969" s="132"/>
      <c r="AQ969" s="132"/>
      <c r="AR969" s="132"/>
      <c r="AS969" s="132"/>
      <c r="AT969" s="132"/>
      <c r="AU969" s="132"/>
      <c r="AV969" s="132"/>
    </row>
    <row r="970" spans="3:48" x14ac:dyDescent="0.2">
      <c r="C970" s="10"/>
      <c r="D970" s="10"/>
      <c r="AA970" s="132"/>
      <c r="AB970" s="132"/>
      <c r="AC970" s="132"/>
      <c r="AD970" s="132"/>
      <c r="AE970" s="132"/>
      <c r="AG970" s="143"/>
      <c r="AN970" s="132"/>
      <c r="AO970" s="132"/>
      <c r="AP970" s="132"/>
      <c r="AQ970" s="132"/>
      <c r="AR970" s="132"/>
      <c r="AS970" s="132"/>
      <c r="AT970" s="132"/>
      <c r="AU970" s="132"/>
    </row>
    <row r="971" spans="3:48" x14ac:dyDescent="0.2">
      <c r="C971" s="10"/>
      <c r="D971" s="10"/>
      <c r="AA971" s="132"/>
      <c r="AB971" s="132"/>
      <c r="AC971" s="132"/>
      <c r="AD971" s="132"/>
      <c r="AE971" s="132"/>
      <c r="AG971" s="143"/>
      <c r="AN971" s="132"/>
      <c r="AO971" s="132"/>
      <c r="AP971" s="132"/>
      <c r="AQ971" s="132"/>
      <c r="AR971" s="132"/>
      <c r="AS971" s="132"/>
      <c r="AT971" s="132"/>
      <c r="AU971" s="132"/>
    </row>
    <row r="972" spans="3:48" x14ac:dyDescent="0.2">
      <c r="C972" s="10"/>
      <c r="D972" s="10"/>
      <c r="AA972" s="132"/>
      <c r="AB972" s="132"/>
      <c r="AC972" s="132"/>
      <c r="AD972" s="132"/>
      <c r="AE972" s="132"/>
      <c r="AG972" s="143"/>
      <c r="AN972" s="132"/>
      <c r="AO972" s="132"/>
      <c r="AP972" s="132"/>
      <c r="AQ972" s="132"/>
      <c r="AR972" s="132"/>
      <c r="AS972" s="132"/>
      <c r="AT972" s="132"/>
      <c r="AU972" s="132"/>
    </row>
    <row r="973" spans="3:48" x14ac:dyDescent="0.2">
      <c r="C973" s="10"/>
      <c r="D973" s="10"/>
      <c r="AA973" s="132"/>
      <c r="AB973" s="132"/>
      <c r="AC973" s="132"/>
      <c r="AD973" s="132"/>
      <c r="AE973" s="132"/>
      <c r="AG973" s="143"/>
      <c r="AN973" s="132"/>
      <c r="AO973" s="132"/>
      <c r="AP973" s="132"/>
      <c r="AQ973" s="132"/>
      <c r="AR973" s="132"/>
      <c r="AS973" s="132"/>
      <c r="AT973" s="132"/>
      <c r="AU973" s="132"/>
    </row>
    <row r="974" spans="3:48" x14ac:dyDescent="0.2">
      <c r="C974" s="10"/>
      <c r="D974" s="10"/>
      <c r="AA974" s="132"/>
      <c r="AB974" s="132"/>
      <c r="AC974" s="132"/>
      <c r="AD974" s="132"/>
      <c r="AE974" s="132"/>
      <c r="AG974" s="143"/>
      <c r="AN974" s="132"/>
      <c r="AO974" s="132"/>
      <c r="AP974" s="132"/>
      <c r="AQ974" s="132"/>
      <c r="AR974" s="132"/>
      <c r="AS974" s="132"/>
      <c r="AT974" s="132"/>
      <c r="AU974" s="132"/>
    </row>
    <row r="975" spans="3:48" x14ac:dyDescent="0.2">
      <c r="C975" s="10"/>
      <c r="D975" s="10"/>
      <c r="AA975" s="132"/>
      <c r="AB975" s="132"/>
      <c r="AC975" s="132"/>
      <c r="AD975" s="132"/>
      <c r="AE975" s="132"/>
      <c r="AG975" s="143"/>
      <c r="AN975" s="132"/>
      <c r="AO975" s="132"/>
      <c r="AP975" s="132"/>
      <c r="AQ975" s="132"/>
      <c r="AR975" s="132"/>
      <c r="AS975" s="132"/>
      <c r="AT975" s="132"/>
      <c r="AU975" s="132"/>
      <c r="AV975" s="132"/>
    </row>
    <row r="976" spans="3:48" x14ac:dyDescent="0.2">
      <c r="C976" s="10"/>
      <c r="D976" s="10"/>
      <c r="AA976" s="132"/>
      <c r="AB976" s="132"/>
      <c r="AC976" s="132"/>
      <c r="AD976" s="132"/>
      <c r="AE976" s="132"/>
      <c r="AG976" s="143"/>
      <c r="AN976" s="132"/>
      <c r="AO976" s="132"/>
      <c r="AP976" s="132"/>
      <c r="AQ976" s="132"/>
      <c r="AR976" s="132"/>
      <c r="AS976" s="132"/>
      <c r="AT976" s="132"/>
      <c r="AU976" s="132"/>
    </row>
    <row r="977" spans="3:64" x14ac:dyDescent="0.2">
      <c r="C977" s="10"/>
      <c r="D977" s="10"/>
      <c r="AA977" s="132"/>
      <c r="AB977" s="132"/>
      <c r="AC977" s="132"/>
      <c r="AD977" s="132"/>
      <c r="AE977" s="132"/>
      <c r="AG977" s="143"/>
      <c r="AN977" s="132"/>
      <c r="AO977" s="132"/>
      <c r="AP977" s="132"/>
      <c r="AQ977" s="132"/>
      <c r="AR977" s="132"/>
      <c r="AS977" s="132"/>
      <c r="AT977" s="132"/>
      <c r="AU977" s="132"/>
    </row>
    <row r="978" spans="3:64" x14ac:dyDescent="0.2">
      <c r="C978" s="10"/>
      <c r="D978" s="10"/>
      <c r="AA978" s="132"/>
      <c r="AB978" s="132"/>
      <c r="AC978" s="132"/>
      <c r="AD978" s="132"/>
      <c r="AE978" s="132"/>
      <c r="AG978" s="143"/>
      <c r="AN978" s="132"/>
      <c r="AO978" s="132"/>
      <c r="AP978" s="132"/>
      <c r="AQ978" s="132"/>
      <c r="AR978" s="132"/>
      <c r="AS978" s="132"/>
      <c r="AT978" s="132"/>
      <c r="AU978" s="132"/>
    </row>
    <row r="979" spans="3:64" x14ac:dyDescent="0.2">
      <c r="C979" s="10"/>
      <c r="D979" s="10"/>
      <c r="AA979" s="132"/>
      <c r="AB979" s="132"/>
      <c r="AC979" s="132"/>
      <c r="AD979" s="132"/>
      <c r="AE979" s="132"/>
      <c r="AG979" s="143"/>
      <c r="AN979" s="132"/>
      <c r="AO979" s="132"/>
      <c r="AP979" s="132"/>
      <c r="AQ979" s="132"/>
      <c r="AR979" s="132"/>
      <c r="AS979" s="132"/>
      <c r="AT979" s="132"/>
      <c r="AU979" s="132"/>
    </row>
    <row r="980" spans="3:64" x14ac:dyDescent="0.2">
      <c r="C980" s="10"/>
      <c r="D980" s="10"/>
      <c r="AA980" s="132"/>
      <c r="AB980" s="132"/>
      <c r="AC980" s="132"/>
      <c r="AD980" s="132"/>
      <c r="AE980" s="132"/>
      <c r="AG980" s="143"/>
      <c r="AN980" s="132"/>
      <c r="AO980" s="132"/>
      <c r="AP980" s="132"/>
      <c r="AQ980" s="132"/>
      <c r="AR980" s="132"/>
      <c r="AS980" s="132"/>
      <c r="AT980" s="132"/>
      <c r="AU980" s="132"/>
    </row>
    <row r="981" spans="3:64" x14ac:dyDescent="0.2">
      <c r="C981" s="10"/>
      <c r="D981" s="10"/>
      <c r="AA981" s="132"/>
      <c r="AB981" s="132"/>
      <c r="AC981" s="132"/>
      <c r="AD981" s="132"/>
      <c r="AE981" s="132"/>
      <c r="AG981" s="143"/>
      <c r="AN981" s="132"/>
      <c r="AO981" s="132"/>
      <c r="AP981" s="132"/>
      <c r="AQ981" s="132"/>
      <c r="AR981" s="132"/>
      <c r="AS981" s="132"/>
      <c r="AT981" s="132"/>
      <c r="AU981" s="132"/>
    </row>
    <row r="982" spans="3:64" x14ac:dyDescent="0.2">
      <c r="C982" s="10"/>
      <c r="D982" s="10"/>
      <c r="AA982" s="132"/>
      <c r="AB982" s="132"/>
      <c r="AC982" s="132"/>
      <c r="AD982" s="132"/>
      <c r="AE982" s="132"/>
      <c r="AG982" s="143"/>
      <c r="AN982" s="132"/>
      <c r="AO982" s="132"/>
      <c r="AP982" s="132"/>
      <c r="AQ982" s="132"/>
      <c r="AR982" s="132"/>
      <c r="AS982" s="132"/>
      <c r="AT982" s="132"/>
      <c r="AU982" s="132"/>
    </row>
    <row r="983" spans="3:64" x14ac:dyDescent="0.2">
      <c r="C983" s="10"/>
      <c r="D983" s="10"/>
      <c r="AA983" s="132"/>
      <c r="AB983" s="132"/>
      <c r="AC983" s="132"/>
      <c r="AD983" s="132"/>
      <c r="AE983" s="132"/>
      <c r="AG983" s="143"/>
      <c r="AN983" s="132"/>
      <c r="AO983" s="132"/>
      <c r="AP983" s="132"/>
      <c r="AQ983" s="132"/>
      <c r="AR983" s="132"/>
      <c r="AS983" s="132"/>
      <c r="AT983" s="132"/>
      <c r="AU983" s="132"/>
    </row>
    <row r="984" spans="3:64" x14ac:dyDescent="0.2">
      <c r="C984" s="10"/>
      <c r="D984" s="10"/>
      <c r="AA984" s="132"/>
      <c r="AB984" s="132"/>
      <c r="AC984" s="132"/>
      <c r="AD984" s="132"/>
      <c r="AE984" s="132"/>
      <c r="AG984" s="143"/>
      <c r="AN984" s="132"/>
      <c r="AO984" s="132"/>
      <c r="AP984" s="132"/>
      <c r="AQ984" s="132"/>
      <c r="AR984" s="132"/>
      <c r="AS984" s="132"/>
      <c r="AT984" s="132"/>
      <c r="AU984" s="132"/>
    </row>
    <row r="985" spans="3:64" x14ac:dyDescent="0.2">
      <c r="C985" s="10"/>
      <c r="D985" s="10"/>
      <c r="AA985" s="132"/>
      <c r="AB985" s="132"/>
      <c r="AC985" s="132"/>
      <c r="AD985" s="132"/>
      <c r="AE985" s="132"/>
      <c r="AG985" s="143"/>
      <c r="AN985" s="132"/>
      <c r="AO985" s="132"/>
      <c r="AP985" s="132"/>
      <c r="AQ985" s="132"/>
      <c r="AR985" s="132"/>
      <c r="AS985" s="132"/>
      <c r="AT985" s="132"/>
      <c r="AU985" s="132"/>
    </row>
    <row r="986" spans="3:64" x14ac:dyDescent="0.2">
      <c r="C986" s="10"/>
      <c r="D986" s="10"/>
      <c r="AA986" s="132"/>
      <c r="AB986" s="132"/>
      <c r="AC986" s="132"/>
      <c r="AD986" s="132"/>
      <c r="AE986" s="132"/>
      <c r="AG986" s="143"/>
      <c r="AN986" s="132"/>
      <c r="AO986" s="132"/>
      <c r="AP986" s="132"/>
      <c r="AQ986" s="132"/>
      <c r="AR986" s="132"/>
      <c r="AS986" s="132"/>
      <c r="AT986" s="132"/>
      <c r="AU986" s="132"/>
    </row>
    <row r="987" spans="3:64" x14ac:dyDescent="0.2">
      <c r="C987" s="10"/>
      <c r="D987" s="10"/>
      <c r="AA987" s="132"/>
      <c r="AB987" s="132"/>
      <c r="AC987" s="132"/>
      <c r="AD987" s="132"/>
      <c r="AE987" s="132"/>
      <c r="AG987" s="143"/>
      <c r="AN987" s="132"/>
      <c r="AO987" s="132"/>
      <c r="AP987" s="132"/>
      <c r="AQ987" s="132"/>
      <c r="AR987" s="132"/>
      <c r="AS987" s="132"/>
      <c r="AT987" s="132"/>
      <c r="AU987" s="132"/>
    </row>
    <row r="988" spans="3:64" x14ac:dyDescent="0.2">
      <c r="C988" s="10"/>
      <c r="D988" s="10"/>
      <c r="AA988" s="132"/>
      <c r="AB988" s="132"/>
      <c r="AC988" s="132"/>
      <c r="AD988" s="132"/>
      <c r="AE988" s="132"/>
      <c r="AG988" s="143"/>
      <c r="AN988" s="132"/>
      <c r="AO988" s="132"/>
      <c r="AP988" s="132"/>
      <c r="AQ988" s="132"/>
      <c r="AR988" s="132"/>
      <c r="AS988" s="132"/>
      <c r="AT988" s="132"/>
      <c r="AU988" s="132"/>
      <c r="AV988" s="132"/>
      <c r="AW988" s="132"/>
      <c r="AX988" s="132"/>
      <c r="AY988" s="132"/>
      <c r="AZ988" s="132"/>
      <c r="BA988" s="132"/>
      <c r="BB988" s="132"/>
      <c r="BC988" s="132"/>
      <c r="BD988" s="132"/>
      <c r="BE988" s="132"/>
      <c r="BF988" s="132"/>
      <c r="BG988" s="132"/>
      <c r="BH988" s="132"/>
      <c r="BI988" s="132"/>
      <c r="BJ988" s="132"/>
      <c r="BK988" s="132"/>
      <c r="BL988" s="132"/>
    </row>
    <row r="989" spans="3:64" x14ac:dyDescent="0.2">
      <c r="C989" s="10"/>
      <c r="D989" s="10"/>
      <c r="AA989" s="132"/>
      <c r="AB989" s="132"/>
      <c r="AC989" s="132"/>
      <c r="AD989" s="132"/>
      <c r="AE989" s="132"/>
      <c r="AG989" s="143"/>
      <c r="AN989" s="132"/>
      <c r="AO989" s="132"/>
      <c r="AP989" s="132"/>
      <c r="AQ989" s="132"/>
      <c r="AR989" s="132"/>
      <c r="AS989" s="132"/>
      <c r="AT989" s="132"/>
      <c r="AU989" s="132"/>
    </row>
    <row r="990" spans="3:64" x14ac:dyDescent="0.2">
      <c r="C990" s="10"/>
      <c r="D990" s="10"/>
      <c r="AA990" s="132"/>
      <c r="AB990" s="132"/>
      <c r="AC990" s="132"/>
      <c r="AD990" s="132"/>
      <c r="AE990" s="132"/>
      <c r="AG990" s="143"/>
      <c r="AN990" s="132"/>
      <c r="AO990" s="132"/>
      <c r="AP990" s="132"/>
      <c r="AQ990" s="132"/>
      <c r="AR990" s="132"/>
      <c r="AS990" s="132"/>
      <c r="AT990" s="132"/>
      <c r="AU990" s="132"/>
    </row>
    <row r="991" spans="3:64" x14ac:dyDescent="0.2">
      <c r="C991" s="10"/>
      <c r="D991" s="10"/>
      <c r="AA991" s="132"/>
      <c r="AB991" s="132"/>
      <c r="AC991" s="132"/>
      <c r="AD991" s="132"/>
      <c r="AE991" s="132"/>
      <c r="AG991" s="143"/>
      <c r="AN991" s="132"/>
      <c r="AO991" s="132"/>
      <c r="AP991" s="132"/>
      <c r="AQ991" s="132"/>
      <c r="AR991" s="132"/>
      <c r="AS991" s="132"/>
      <c r="AT991" s="132"/>
      <c r="AU991" s="132"/>
    </row>
    <row r="992" spans="3:64" x14ac:dyDescent="0.2">
      <c r="C992" s="10"/>
      <c r="D992" s="10"/>
      <c r="AA992" s="132"/>
      <c r="AB992" s="132"/>
      <c r="AC992" s="132"/>
      <c r="AD992" s="132"/>
      <c r="AE992" s="132"/>
      <c r="AG992" s="143"/>
      <c r="AN992" s="132"/>
      <c r="AO992" s="132"/>
      <c r="AP992" s="132"/>
      <c r="AQ992" s="132"/>
      <c r="AR992" s="132"/>
      <c r="AS992" s="132"/>
      <c r="AT992" s="132"/>
      <c r="AU992" s="132"/>
    </row>
    <row r="993" spans="3:64" x14ac:dyDescent="0.2">
      <c r="C993" s="10"/>
      <c r="D993" s="10"/>
      <c r="AA993" s="132"/>
      <c r="AB993" s="132"/>
      <c r="AC993" s="132"/>
      <c r="AD993" s="132"/>
      <c r="AE993" s="132"/>
      <c r="AG993" s="143"/>
      <c r="AN993" s="132"/>
      <c r="AO993" s="132"/>
      <c r="AP993" s="132"/>
      <c r="AQ993" s="132"/>
      <c r="AR993" s="132"/>
      <c r="AS993" s="132"/>
      <c r="AT993" s="132"/>
      <c r="AU993" s="132"/>
    </row>
    <row r="994" spans="3:64" x14ac:dyDescent="0.2">
      <c r="C994" s="10"/>
      <c r="D994" s="10"/>
      <c r="AA994" s="132"/>
      <c r="AB994" s="132"/>
      <c r="AC994" s="132"/>
      <c r="AD994" s="132"/>
      <c r="AE994" s="132"/>
      <c r="AG994" s="143"/>
      <c r="AN994" s="132"/>
      <c r="AO994" s="132"/>
      <c r="AP994" s="132"/>
      <c r="AQ994" s="132"/>
      <c r="AR994" s="132"/>
      <c r="AS994" s="132"/>
      <c r="AT994" s="132"/>
      <c r="AU994" s="132"/>
    </row>
    <row r="995" spans="3:64" x14ac:dyDescent="0.2">
      <c r="C995" s="10"/>
      <c r="D995" s="10"/>
      <c r="AA995" s="132"/>
      <c r="AB995" s="132"/>
      <c r="AC995" s="132"/>
      <c r="AD995" s="132"/>
      <c r="AE995" s="132"/>
      <c r="AG995" s="143"/>
      <c r="AN995" s="132"/>
      <c r="AO995" s="132"/>
      <c r="AP995" s="132"/>
      <c r="AQ995" s="132"/>
      <c r="AR995" s="132"/>
      <c r="AS995" s="132"/>
      <c r="AT995" s="132"/>
      <c r="AU995" s="132"/>
    </row>
    <row r="996" spans="3:64" x14ac:dyDescent="0.2">
      <c r="C996" s="10"/>
      <c r="D996" s="10"/>
      <c r="AA996" s="132"/>
      <c r="AB996" s="132"/>
      <c r="AC996" s="132"/>
      <c r="AD996" s="132"/>
      <c r="AE996" s="132"/>
      <c r="AG996" s="143"/>
      <c r="AN996" s="132"/>
      <c r="AO996" s="132"/>
      <c r="AP996" s="132"/>
      <c r="AQ996" s="132"/>
      <c r="AR996" s="132"/>
      <c r="AS996" s="132"/>
      <c r="AT996" s="132"/>
      <c r="AU996" s="132"/>
    </row>
    <row r="997" spans="3:64" x14ac:dyDescent="0.2">
      <c r="C997" s="10"/>
      <c r="D997" s="10"/>
      <c r="AA997" s="132"/>
      <c r="AB997" s="132"/>
      <c r="AC997" s="132"/>
      <c r="AD997" s="132"/>
      <c r="AE997" s="132"/>
      <c r="AG997" s="143"/>
      <c r="AN997" s="132"/>
      <c r="AO997" s="132"/>
      <c r="AP997" s="132"/>
      <c r="AQ997" s="132"/>
      <c r="AR997" s="132"/>
      <c r="AS997" s="132"/>
      <c r="AT997" s="132"/>
      <c r="AU997" s="132"/>
    </row>
    <row r="998" spans="3:64" x14ac:dyDescent="0.2">
      <c r="C998" s="10"/>
      <c r="D998" s="10"/>
      <c r="AA998" s="132"/>
      <c r="AB998" s="132"/>
      <c r="AC998" s="132"/>
      <c r="AD998" s="132"/>
      <c r="AE998" s="132"/>
      <c r="AG998" s="143"/>
      <c r="AN998" s="132"/>
      <c r="AO998" s="132"/>
      <c r="AP998" s="132"/>
      <c r="AQ998" s="132"/>
      <c r="AR998" s="132"/>
      <c r="AS998" s="132"/>
      <c r="AT998" s="132"/>
      <c r="AU998" s="132"/>
    </row>
    <row r="999" spans="3:64" x14ac:dyDescent="0.2">
      <c r="C999" s="10"/>
      <c r="D999" s="10"/>
      <c r="AA999" s="132"/>
      <c r="AB999" s="132"/>
      <c r="AC999" s="132"/>
      <c r="AD999" s="132"/>
      <c r="AE999" s="132"/>
      <c r="AG999" s="143"/>
      <c r="AN999" s="132"/>
      <c r="AO999" s="132"/>
      <c r="AP999" s="132"/>
      <c r="AQ999" s="132"/>
      <c r="AR999" s="132"/>
      <c r="AS999" s="132"/>
      <c r="AT999" s="132"/>
      <c r="AU999" s="132"/>
    </row>
    <row r="1000" spans="3:64" x14ac:dyDescent="0.2">
      <c r="C1000" s="10"/>
      <c r="D1000" s="10"/>
      <c r="AA1000" s="132"/>
      <c r="AB1000" s="132"/>
      <c r="AC1000" s="132"/>
      <c r="AD1000" s="132"/>
      <c r="AE1000" s="132"/>
      <c r="AG1000" s="143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3:64" x14ac:dyDescent="0.2">
      <c r="C1001" s="10"/>
      <c r="D1001" s="10"/>
      <c r="AA1001" s="132"/>
      <c r="AB1001" s="132"/>
      <c r="AC1001" s="132"/>
      <c r="AD1001" s="132"/>
      <c r="AE1001" s="132"/>
      <c r="AG1001" s="143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3:64" x14ac:dyDescent="0.2">
      <c r="C1002" s="10"/>
      <c r="D1002" s="10"/>
      <c r="AA1002" s="132"/>
      <c r="AB1002" s="132"/>
      <c r="AC1002" s="132"/>
      <c r="AD1002" s="132"/>
      <c r="AE1002" s="132"/>
      <c r="AG1002" s="143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3:64" x14ac:dyDescent="0.2">
      <c r="C1003" s="10"/>
      <c r="D1003" s="10"/>
      <c r="AA1003" s="132"/>
      <c r="AB1003" s="132"/>
      <c r="AC1003" s="132"/>
      <c r="AD1003" s="132"/>
      <c r="AE1003" s="132"/>
      <c r="AG1003" s="143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3:64" x14ac:dyDescent="0.2">
      <c r="C1004" s="10"/>
      <c r="D1004" s="10"/>
      <c r="AA1004" s="132"/>
      <c r="AB1004" s="132"/>
      <c r="AC1004" s="132"/>
      <c r="AD1004" s="132"/>
      <c r="AE1004" s="132"/>
      <c r="AG1004" s="143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3:64" x14ac:dyDescent="0.2">
      <c r="C1005" s="10"/>
      <c r="D1005" s="10"/>
      <c r="AA1005" s="132"/>
      <c r="AB1005" s="132"/>
      <c r="AC1005" s="132"/>
      <c r="AD1005" s="132"/>
      <c r="AE1005" s="132"/>
      <c r="AG1005" s="143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3:64" x14ac:dyDescent="0.2">
      <c r="C1006" s="10"/>
      <c r="D1006" s="10"/>
      <c r="AA1006" s="132"/>
      <c r="AB1006" s="132"/>
      <c r="AC1006" s="132"/>
      <c r="AD1006" s="132"/>
      <c r="AE1006" s="132"/>
      <c r="AG1006" s="143"/>
      <c r="AN1006" s="132"/>
      <c r="AO1006" s="132"/>
      <c r="AP1006" s="132"/>
      <c r="AQ1006" s="132"/>
      <c r="AR1006" s="132"/>
      <c r="AS1006" s="132"/>
      <c r="AT1006" s="132"/>
      <c r="AU1006" s="132"/>
      <c r="AV1006" s="132"/>
      <c r="AW1006" s="132"/>
      <c r="AX1006" s="132"/>
      <c r="AY1006" s="132"/>
      <c r="AZ1006" s="132"/>
      <c r="BA1006" s="132"/>
      <c r="BB1006" s="132"/>
      <c r="BC1006" s="132"/>
      <c r="BD1006" s="132"/>
      <c r="BE1006" s="132"/>
      <c r="BF1006" s="132"/>
      <c r="BG1006" s="132"/>
      <c r="BH1006" s="132"/>
      <c r="BI1006" s="132"/>
      <c r="BJ1006" s="132"/>
      <c r="BK1006" s="132"/>
      <c r="BL1006" s="132"/>
    </row>
    <row r="1007" spans="3:64" x14ac:dyDescent="0.2">
      <c r="C1007" s="10"/>
      <c r="D1007" s="10"/>
      <c r="AA1007" s="132"/>
      <c r="AB1007" s="132"/>
      <c r="AC1007" s="132"/>
      <c r="AD1007" s="132"/>
      <c r="AE1007" s="132"/>
      <c r="AG1007" s="143"/>
      <c r="AN1007" s="132"/>
      <c r="AO1007" s="132"/>
      <c r="AP1007" s="132"/>
      <c r="AQ1007" s="132"/>
      <c r="AR1007" s="132"/>
      <c r="AS1007" s="132"/>
      <c r="AT1007" s="132"/>
      <c r="AU1007" s="132"/>
    </row>
    <row r="1008" spans="3:64" x14ac:dyDescent="0.2">
      <c r="C1008" s="10"/>
      <c r="D1008" s="10"/>
      <c r="AA1008" s="132"/>
      <c r="AB1008" s="132"/>
      <c r="AC1008" s="132"/>
      <c r="AD1008" s="132"/>
      <c r="AE1008" s="132"/>
      <c r="AG1008" s="143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3:47" x14ac:dyDescent="0.2">
      <c r="C1009" s="10"/>
      <c r="D1009" s="10"/>
      <c r="AA1009" s="132"/>
      <c r="AB1009" s="132"/>
      <c r="AC1009" s="132"/>
      <c r="AD1009" s="132"/>
      <c r="AE1009" s="132"/>
      <c r="AG1009" s="143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3:47" x14ac:dyDescent="0.2">
      <c r="C1010" s="10"/>
      <c r="D1010" s="10"/>
      <c r="AA1010" s="132"/>
      <c r="AB1010" s="132"/>
      <c r="AC1010" s="132"/>
      <c r="AD1010" s="132"/>
      <c r="AE1010" s="132"/>
      <c r="AG1010" s="143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3:47" x14ac:dyDescent="0.2">
      <c r="C1011" s="10"/>
      <c r="D1011" s="10"/>
      <c r="AA1011" s="132"/>
      <c r="AB1011" s="132"/>
      <c r="AC1011" s="132"/>
      <c r="AD1011" s="132"/>
      <c r="AE1011" s="132"/>
      <c r="AG1011" s="143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3:47" x14ac:dyDescent="0.2">
      <c r="C1012" s="10"/>
      <c r="D1012" s="10"/>
      <c r="AA1012" s="132"/>
      <c r="AB1012" s="132"/>
      <c r="AC1012" s="132"/>
      <c r="AD1012" s="132"/>
      <c r="AE1012" s="132"/>
      <c r="AG1012" s="143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3:47" x14ac:dyDescent="0.2">
      <c r="C1013" s="10"/>
      <c r="D1013" s="10"/>
      <c r="AA1013" s="132"/>
      <c r="AB1013" s="132"/>
      <c r="AC1013" s="132"/>
      <c r="AD1013" s="132"/>
      <c r="AE1013" s="132"/>
      <c r="AG1013" s="143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3:47" x14ac:dyDescent="0.2">
      <c r="C1014" s="10"/>
      <c r="D1014" s="10"/>
      <c r="AA1014" s="132"/>
      <c r="AB1014" s="132"/>
      <c r="AC1014" s="132"/>
      <c r="AD1014" s="132"/>
      <c r="AE1014" s="132"/>
      <c r="AG1014" s="143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3:47" x14ac:dyDescent="0.2">
      <c r="C1015" s="10"/>
      <c r="D1015" s="10"/>
      <c r="AA1015" s="132"/>
      <c r="AB1015" s="132"/>
      <c r="AC1015" s="132"/>
      <c r="AD1015" s="132"/>
      <c r="AE1015" s="132"/>
      <c r="AG1015" s="143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3:47" x14ac:dyDescent="0.2">
      <c r="C1016" s="10"/>
      <c r="D1016" s="10"/>
      <c r="AA1016" s="132"/>
      <c r="AB1016" s="132"/>
      <c r="AC1016" s="132"/>
      <c r="AD1016" s="132"/>
      <c r="AE1016" s="132"/>
      <c r="AG1016" s="143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3:47" x14ac:dyDescent="0.2">
      <c r="C1017" s="10"/>
      <c r="D1017" s="10"/>
      <c r="AA1017" s="132"/>
      <c r="AB1017" s="132"/>
      <c r="AC1017" s="132"/>
      <c r="AD1017" s="132"/>
      <c r="AE1017" s="132"/>
      <c r="AG1017" s="143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3:47" x14ac:dyDescent="0.2">
      <c r="C1018" s="10"/>
      <c r="D1018" s="10"/>
      <c r="AA1018" s="132"/>
      <c r="AB1018" s="132"/>
      <c r="AC1018" s="132"/>
      <c r="AD1018" s="132"/>
      <c r="AE1018" s="132"/>
      <c r="AG1018" s="143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3:47" x14ac:dyDescent="0.2">
      <c r="C1019" s="10"/>
      <c r="D1019" s="10"/>
      <c r="AA1019" s="132"/>
      <c r="AB1019" s="132"/>
      <c r="AC1019" s="132"/>
      <c r="AD1019" s="132"/>
      <c r="AE1019" s="132"/>
      <c r="AG1019" s="143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3:47" x14ac:dyDescent="0.2">
      <c r="C1020" s="10"/>
      <c r="D1020" s="10"/>
      <c r="AA1020" s="132"/>
      <c r="AB1020" s="132"/>
      <c r="AC1020" s="132"/>
      <c r="AD1020" s="132"/>
      <c r="AE1020" s="132"/>
      <c r="AG1020" s="143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3:47" x14ac:dyDescent="0.2">
      <c r="C1021" s="10"/>
      <c r="D1021" s="10"/>
      <c r="AA1021" s="132"/>
      <c r="AB1021" s="132"/>
      <c r="AC1021" s="132"/>
      <c r="AD1021" s="132"/>
      <c r="AE1021" s="132"/>
      <c r="AG1021" s="143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3:47" x14ac:dyDescent="0.2">
      <c r="C1022" s="10"/>
      <c r="D1022" s="10"/>
      <c r="AA1022" s="132"/>
      <c r="AB1022" s="132"/>
      <c r="AC1022" s="132"/>
      <c r="AD1022" s="132"/>
      <c r="AE1022" s="132"/>
      <c r="AG1022" s="143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3:47" x14ac:dyDescent="0.2">
      <c r="C1023" s="10"/>
      <c r="D1023" s="10"/>
      <c r="AA1023" s="132"/>
      <c r="AB1023" s="132"/>
      <c r="AC1023" s="132"/>
      <c r="AD1023" s="132"/>
      <c r="AE1023" s="132"/>
      <c r="AG1023" s="143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3:47" x14ac:dyDescent="0.2">
      <c r="C1024" s="10"/>
      <c r="D1024" s="10"/>
      <c r="AA1024" s="132"/>
      <c r="AB1024" s="132"/>
      <c r="AC1024" s="132"/>
      <c r="AD1024" s="132"/>
      <c r="AE1024" s="132"/>
      <c r="AG1024" s="143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3:47" x14ac:dyDescent="0.2">
      <c r="C1025" s="10"/>
      <c r="D1025" s="10"/>
      <c r="AA1025" s="132"/>
      <c r="AB1025" s="132"/>
      <c r="AC1025" s="132"/>
      <c r="AD1025" s="132"/>
      <c r="AE1025" s="132"/>
      <c r="AG1025" s="143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3:47" x14ac:dyDescent="0.2">
      <c r="C1026" s="10"/>
      <c r="D1026" s="10"/>
      <c r="AA1026" s="132"/>
      <c r="AB1026" s="132"/>
      <c r="AC1026" s="132"/>
      <c r="AD1026" s="132"/>
      <c r="AE1026" s="132"/>
      <c r="AG1026" s="143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3:47" x14ac:dyDescent="0.2">
      <c r="C1027" s="10"/>
      <c r="D1027" s="10"/>
      <c r="AA1027" s="132"/>
      <c r="AB1027" s="132"/>
      <c r="AC1027" s="132"/>
      <c r="AD1027" s="132"/>
      <c r="AE1027" s="132"/>
      <c r="AG1027" s="143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3:47" x14ac:dyDescent="0.2">
      <c r="C1028" s="10"/>
      <c r="D1028" s="10"/>
      <c r="AA1028" s="132"/>
      <c r="AB1028" s="132"/>
      <c r="AC1028" s="132"/>
      <c r="AD1028" s="132"/>
      <c r="AE1028" s="132"/>
      <c r="AG1028" s="143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3:47" x14ac:dyDescent="0.2">
      <c r="C1029" s="10"/>
      <c r="D1029" s="10"/>
      <c r="AA1029" s="132"/>
      <c r="AB1029" s="132"/>
      <c r="AC1029" s="132"/>
      <c r="AD1029" s="132"/>
      <c r="AE1029" s="132"/>
      <c r="AG1029" s="143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3:47" x14ac:dyDescent="0.2">
      <c r="C1030" s="10"/>
      <c r="D1030" s="10"/>
      <c r="AA1030" s="132"/>
      <c r="AB1030" s="132"/>
      <c r="AC1030" s="132"/>
      <c r="AD1030" s="132"/>
      <c r="AE1030" s="132"/>
      <c r="AG1030" s="143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3:47" x14ac:dyDescent="0.2">
      <c r="C1031" s="10"/>
      <c r="D1031" s="10"/>
      <c r="AA1031" s="132"/>
      <c r="AB1031" s="132"/>
      <c r="AC1031" s="132"/>
      <c r="AD1031" s="132"/>
      <c r="AE1031" s="132"/>
      <c r="AG1031" s="143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3:47" x14ac:dyDescent="0.2">
      <c r="C1032" s="10"/>
      <c r="D1032" s="10"/>
      <c r="AA1032" s="132"/>
      <c r="AB1032" s="132"/>
      <c r="AC1032" s="132"/>
      <c r="AD1032" s="132"/>
      <c r="AE1032" s="132"/>
      <c r="AG1032" s="143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3:47" x14ac:dyDescent="0.2">
      <c r="C1033" s="10"/>
      <c r="D1033" s="10"/>
      <c r="AA1033" s="132"/>
      <c r="AB1033" s="132"/>
      <c r="AC1033" s="132"/>
      <c r="AD1033" s="132"/>
      <c r="AE1033" s="132"/>
      <c r="AG1033" s="143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3:47" x14ac:dyDescent="0.2">
      <c r="C1034" s="10"/>
      <c r="D1034" s="10"/>
      <c r="AA1034" s="132"/>
      <c r="AB1034" s="132"/>
      <c r="AC1034" s="132"/>
      <c r="AD1034" s="132"/>
      <c r="AE1034" s="132"/>
      <c r="AG1034" s="143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3:47" x14ac:dyDescent="0.2">
      <c r="C1035" s="10"/>
      <c r="D1035" s="10"/>
      <c r="AA1035" s="132"/>
      <c r="AB1035" s="132"/>
      <c r="AC1035" s="132"/>
      <c r="AD1035" s="132"/>
      <c r="AE1035" s="132"/>
      <c r="AG1035" s="143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3:47" x14ac:dyDescent="0.2">
      <c r="C1036" s="10"/>
      <c r="D1036" s="10"/>
      <c r="AA1036" s="132"/>
      <c r="AB1036" s="132"/>
      <c r="AC1036" s="132"/>
      <c r="AD1036" s="132"/>
      <c r="AE1036" s="132"/>
      <c r="AG1036" s="143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3:47" x14ac:dyDescent="0.2">
      <c r="C1037" s="10"/>
      <c r="D1037" s="10"/>
      <c r="AA1037" s="132"/>
      <c r="AB1037" s="132"/>
      <c r="AC1037" s="132"/>
      <c r="AD1037" s="132"/>
      <c r="AE1037" s="132"/>
      <c r="AG1037" s="143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3:47" x14ac:dyDescent="0.2">
      <c r="C1038" s="10"/>
      <c r="D1038" s="10"/>
      <c r="AA1038" s="132"/>
      <c r="AB1038" s="132"/>
      <c r="AC1038" s="132"/>
      <c r="AD1038" s="132"/>
      <c r="AE1038" s="132"/>
      <c r="AG1038" s="143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3:47" x14ac:dyDescent="0.2">
      <c r="C1039" s="10"/>
      <c r="D1039" s="10"/>
      <c r="AA1039" s="132"/>
      <c r="AB1039" s="132"/>
      <c r="AC1039" s="132"/>
      <c r="AD1039" s="132"/>
      <c r="AE1039" s="132"/>
      <c r="AG1039" s="143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3:47" x14ac:dyDescent="0.2">
      <c r="C1040" s="10"/>
      <c r="D1040" s="10"/>
      <c r="AA1040" s="132"/>
      <c r="AB1040" s="132"/>
      <c r="AC1040" s="132"/>
      <c r="AD1040" s="132"/>
      <c r="AE1040" s="132"/>
      <c r="AG1040" s="143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3:48" x14ac:dyDescent="0.2">
      <c r="C1041" s="10"/>
      <c r="D1041" s="10"/>
      <c r="AA1041" s="132"/>
      <c r="AB1041" s="132"/>
      <c r="AC1041" s="132"/>
      <c r="AD1041" s="132"/>
      <c r="AE1041" s="132"/>
      <c r="AG1041" s="143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3:48" x14ac:dyDescent="0.2">
      <c r="C1042" s="10"/>
      <c r="D1042" s="10"/>
      <c r="AA1042" s="132"/>
      <c r="AB1042" s="132"/>
      <c r="AC1042" s="132"/>
      <c r="AD1042" s="132"/>
      <c r="AE1042" s="132"/>
      <c r="AG1042" s="143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3:48" x14ac:dyDescent="0.2">
      <c r="C1043" s="10"/>
      <c r="D1043" s="10"/>
      <c r="AA1043" s="132"/>
      <c r="AB1043" s="132"/>
      <c r="AC1043" s="132"/>
      <c r="AD1043" s="132"/>
      <c r="AE1043" s="132"/>
      <c r="AG1043" s="143"/>
      <c r="AN1043" s="132"/>
      <c r="AO1043" s="132"/>
      <c r="AP1043" s="132"/>
      <c r="AQ1043" s="132"/>
      <c r="AR1043" s="132"/>
      <c r="AS1043" s="132"/>
      <c r="AT1043" s="132"/>
      <c r="AU1043" s="132"/>
      <c r="AV1043" s="132"/>
    </row>
    <row r="1044" spans="3:48" x14ac:dyDescent="0.2">
      <c r="C1044" s="10"/>
      <c r="D1044" s="10"/>
      <c r="AA1044" s="132"/>
      <c r="AB1044" s="132"/>
      <c r="AC1044" s="132"/>
      <c r="AD1044" s="132"/>
      <c r="AE1044" s="132"/>
      <c r="AG1044" s="143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3:48" x14ac:dyDescent="0.2">
      <c r="C1045" s="10"/>
      <c r="D1045" s="10"/>
      <c r="AA1045" s="132"/>
      <c r="AB1045" s="132"/>
      <c r="AC1045" s="132"/>
      <c r="AD1045" s="132"/>
      <c r="AE1045" s="132"/>
      <c r="AG1045" s="143"/>
      <c r="AN1045" s="132"/>
      <c r="AO1045" s="132"/>
      <c r="AP1045" s="132"/>
      <c r="AQ1045" s="132"/>
      <c r="AR1045" s="132"/>
      <c r="AS1045" s="132"/>
      <c r="AT1045" s="132"/>
      <c r="AU1045" s="132"/>
    </row>
    <row r="1046" spans="3:48" x14ac:dyDescent="0.2">
      <c r="C1046" s="10"/>
      <c r="D1046" s="10"/>
      <c r="AA1046" s="132"/>
      <c r="AB1046" s="132"/>
      <c r="AC1046" s="132"/>
      <c r="AD1046" s="132"/>
      <c r="AE1046" s="132"/>
      <c r="AG1046" s="143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3:48" x14ac:dyDescent="0.2">
      <c r="C1047" s="10"/>
      <c r="D1047" s="10"/>
      <c r="AA1047" s="132"/>
      <c r="AB1047" s="132"/>
      <c r="AC1047" s="132"/>
      <c r="AD1047" s="132"/>
      <c r="AE1047" s="132"/>
      <c r="AG1047" s="143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3:48" x14ac:dyDescent="0.2">
      <c r="C1048" s="10"/>
      <c r="D1048" s="10"/>
      <c r="AA1048" s="132"/>
      <c r="AB1048" s="132"/>
      <c r="AC1048" s="132"/>
      <c r="AD1048" s="132"/>
      <c r="AE1048" s="132"/>
      <c r="AG1048" s="143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3:48" x14ac:dyDescent="0.2">
      <c r="C1049" s="10"/>
      <c r="D1049" s="10"/>
      <c r="AA1049" s="132"/>
      <c r="AB1049" s="132"/>
      <c r="AC1049" s="132"/>
      <c r="AD1049" s="132"/>
      <c r="AE1049" s="132"/>
      <c r="AG1049" s="143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3:48" x14ac:dyDescent="0.2">
      <c r="C1050" s="10"/>
      <c r="D1050" s="10"/>
      <c r="AA1050" s="132"/>
      <c r="AB1050" s="132"/>
      <c r="AC1050" s="132"/>
      <c r="AD1050" s="132"/>
      <c r="AE1050" s="132"/>
      <c r="AG1050" s="143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3:48" x14ac:dyDescent="0.2">
      <c r="C1051" s="10"/>
      <c r="D1051" s="10"/>
      <c r="AA1051" s="132"/>
      <c r="AB1051" s="132"/>
      <c r="AC1051" s="132"/>
      <c r="AD1051" s="132"/>
      <c r="AE1051" s="132"/>
      <c r="AG1051" s="143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3:48" x14ac:dyDescent="0.2">
      <c r="C1052" s="10"/>
      <c r="D1052" s="10"/>
      <c r="AA1052" s="132"/>
      <c r="AB1052" s="132"/>
      <c r="AC1052" s="132"/>
      <c r="AD1052" s="132"/>
      <c r="AE1052" s="132"/>
      <c r="AG1052" s="143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3:48" x14ac:dyDescent="0.2">
      <c r="C1053" s="10"/>
      <c r="D1053" s="10"/>
      <c r="AA1053" s="132"/>
      <c r="AB1053" s="132"/>
      <c r="AC1053" s="132"/>
      <c r="AD1053" s="132"/>
      <c r="AE1053" s="132"/>
      <c r="AG1053" s="143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3:48" x14ac:dyDescent="0.2">
      <c r="C1054" s="10"/>
      <c r="D1054" s="10"/>
      <c r="AA1054" s="132"/>
      <c r="AB1054" s="132"/>
      <c r="AC1054" s="132"/>
      <c r="AD1054" s="132"/>
      <c r="AE1054" s="132"/>
      <c r="AG1054" s="143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3:48" x14ac:dyDescent="0.2">
      <c r="C1055" s="10"/>
      <c r="D1055" s="10"/>
      <c r="AA1055" s="132"/>
      <c r="AB1055" s="132"/>
      <c r="AC1055" s="132"/>
      <c r="AD1055" s="132"/>
      <c r="AE1055" s="132"/>
      <c r="AG1055" s="143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3:48" x14ac:dyDescent="0.2">
      <c r="C1056" s="10"/>
      <c r="D1056" s="10"/>
      <c r="AA1056" s="132"/>
      <c r="AB1056" s="132"/>
      <c r="AC1056" s="132"/>
      <c r="AD1056" s="132"/>
      <c r="AE1056" s="132"/>
      <c r="AG1056" s="143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3:64" x14ac:dyDescent="0.2">
      <c r="C1057" s="10"/>
      <c r="D1057" s="10"/>
      <c r="AA1057" s="132"/>
      <c r="AB1057" s="132"/>
      <c r="AC1057" s="132"/>
      <c r="AD1057" s="132"/>
      <c r="AE1057" s="132"/>
      <c r="AG1057" s="143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3:64" x14ac:dyDescent="0.2">
      <c r="C1058" s="10"/>
      <c r="D1058" s="10"/>
      <c r="AA1058" s="132"/>
      <c r="AB1058" s="132"/>
      <c r="AC1058" s="132"/>
      <c r="AD1058" s="132"/>
      <c r="AE1058" s="132"/>
      <c r="AG1058" s="143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3:64" x14ac:dyDescent="0.2">
      <c r="C1059" s="10"/>
      <c r="D1059" s="10"/>
      <c r="AA1059" s="132"/>
      <c r="AB1059" s="132"/>
      <c r="AC1059" s="132"/>
      <c r="AD1059" s="132"/>
      <c r="AE1059" s="132"/>
      <c r="AG1059" s="143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3:64" x14ac:dyDescent="0.2">
      <c r="C1060" s="10"/>
      <c r="D1060" s="10"/>
      <c r="AA1060" s="132"/>
      <c r="AB1060" s="132"/>
      <c r="AC1060" s="132"/>
      <c r="AD1060" s="132"/>
      <c r="AE1060" s="132"/>
      <c r="AG1060" s="143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3:64" x14ac:dyDescent="0.2">
      <c r="C1061" s="10"/>
      <c r="D1061" s="10"/>
      <c r="AA1061" s="132"/>
      <c r="AB1061" s="132"/>
      <c r="AC1061" s="132"/>
      <c r="AD1061" s="132"/>
      <c r="AE1061" s="132"/>
      <c r="AG1061" s="143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3:64" x14ac:dyDescent="0.2">
      <c r="C1062" s="10"/>
      <c r="D1062" s="10"/>
      <c r="AA1062" s="132"/>
      <c r="AB1062" s="132"/>
      <c r="AC1062" s="132"/>
      <c r="AD1062" s="132"/>
      <c r="AE1062" s="132"/>
      <c r="AG1062" s="143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3:64" x14ac:dyDescent="0.2">
      <c r="C1063" s="10"/>
      <c r="D1063" s="10"/>
      <c r="AA1063" s="132"/>
      <c r="AB1063" s="132"/>
      <c r="AC1063" s="132"/>
      <c r="AD1063" s="132"/>
      <c r="AE1063" s="132"/>
      <c r="AG1063" s="143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3:64" x14ac:dyDescent="0.2">
      <c r="C1064" s="10"/>
      <c r="D1064" s="10"/>
      <c r="AA1064" s="132"/>
      <c r="AB1064" s="132"/>
      <c r="AC1064" s="132"/>
      <c r="AD1064" s="132"/>
      <c r="AE1064" s="132"/>
      <c r="AG1064" s="143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3:64" x14ac:dyDescent="0.2">
      <c r="C1065" s="10"/>
      <c r="D1065" s="10"/>
      <c r="AA1065" s="132"/>
      <c r="AB1065" s="132"/>
      <c r="AC1065" s="132"/>
      <c r="AD1065" s="132"/>
      <c r="AE1065" s="132"/>
      <c r="AG1065" s="143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3:64" x14ac:dyDescent="0.2">
      <c r="C1066" s="10"/>
      <c r="D1066" s="10"/>
      <c r="AA1066" s="132"/>
      <c r="AB1066" s="132"/>
      <c r="AC1066" s="132"/>
      <c r="AD1066" s="132"/>
      <c r="AE1066" s="132"/>
      <c r="AG1066" s="143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3:64" x14ac:dyDescent="0.2">
      <c r="C1067" s="10"/>
      <c r="D1067" s="10"/>
      <c r="AA1067" s="132"/>
      <c r="AB1067" s="132"/>
      <c r="AC1067" s="132"/>
      <c r="AD1067" s="132"/>
      <c r="AE1067" s="132"/>
      <c r="AG1067" s="143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3:64" x14ac:dyDescent="0.2">
      <c r="C1068" s="10"/>
      <c r="D1068" s="10"/>
      <c r="AA1068" s="132"/>
      <c r="AB1068" s="132"/>
      <c r="AC1068" s="132"/>
      <c r="AD1068" s="132"/>
      <c r="AE1068" s="132"/>
      <c r="AG1068" s="143"/>
      <c r="AN1068" s="132"/>
      <c r="AO1068" s="132"/>
      <c r="AP1068" s="132"/>
      <c r="AQ1068" s="132"/>
      <c r="AR1068" s="132"/>
      <c r="AS1068" s="132"/>
      <c r="AT1068" s="132"/>
      <c r="AU1068" s="132"/>
      <c r="AV1068" s="132"/>
      <c r="AW1068" s="132"/>
      <c r="AX1068" s="132"/>
      <c r="AY1068" s="132"/>
      <c r="AZ1068" s="132"/>
      <c r="BA1068" s="132"/>
      <c r="BB1068" s="132"/>
      <c r="BC1068" s="132"/>
      <c r="BD1068" s="132"/>
      <c r="BE1068" s="132"/>
      <c r="BF1068" s="132"/>
      <c r="BG1068" s="132"/>
      <c r="BH1068" s="132"/>
      <c r="BI1068" s="132"/>
      <c r="BJ1068" s="132"/>
      <c r="BK1068" s="132"/>
      <c r="BL1068" s="132"/>
    </row>
    <row r="1069" spans="3:64" x14ac:dyDescent="0.2">
      <c r="C1069" s="10"/>
      <c r="D1069" s="10"/>
      <c r="AA1069" s="132"/>
      <c r="AB1069" s="132"/>
      <c r="AC1069" s="132"/>
      <c r="AD1069" s="132"/>
      <c r="AE1069" s="132"/>
      <c r="AG1069" s="143"/>
      <c r="AN1069" s="132"/>
      <c r="AO1069" s="132"/>
      <c r="AP1069" s="132"/>
      <c r="AQ1069" s="132"/>
      <c r="AR1069" s="132"/>
      <c r="AS1069" s="132"/>
      <c r="AT1069" s="132"/>
      <c r="AU1069" s="132"/>
    </row>
    <row r="1070" spans="3:64" x14ac:dyDescent="0.2">
      <c r="C1070" s="10"/>
      <c r="D1070" s="10"/>
      <c r="AA1070" s="132"/>
      <c r="AB1070" s="132"/>
      <c r="AC1070" s="132"/>
      <c r="AD1070" s="132"/>
      <c r="AE1070" s="132"/>
      <c r="AG1070" s="143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3:64" x14ac:dyDescent="0.2">
      <c r="C1071" s="10"/>
      <c r="D1071" s="10"/>
      <c r="AA1071" s="132"/>
      <c r="AB1071" s="132"/>
      <c r="AC1071" s="132"/>
      <c r="AD1071" s="132"/>
      <c r="AE1071" s="132"/>
      <c r="AG1071" s="143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3:64" x14ac:dyDescent="0.2">
      <c r="C1072" s="10"/>
      <c r="D1072" s="10"/>
      <c r="AA1072" s="132"/>
      <c r="AB1072" s="132"/>
      <c r="AC1072" s="132"/>
      <c r="AD1072" s="132"/>
      <c r="AE1072" s="132"/>
      <c r="AG1072" s="143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3:48" x14ac:dyDescent="0.2">
      <c r="C1073" s="10"/>
      <c r="D1073" s="10"/>
      <c r="AA1073" s="132"/>
      <c r="AB1073" s="132"/>
      <c r="AC1073" s="132"/>
      <c r="AD1073" s="132"/>
      <c r="AE1073" s="132"/>
      <c r="AG1073" s="143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3:48" x14ac:dyDescent="0.2">
      <c r="C1074" s="10"/>
      <c r="D1074" s="10"/>
      <c r="AA1074" s="132"/>
      <c r="AB1074" s="132"/>
      <c r="AC1074" s="132"/>
      <c r="AD1074" s="132"/>
      <c r="AE1074" s="132"/>
      <c r="AG1074" s="143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3:48" x14ac:dyDescent="0.2">
      <c r="C1075" s="10"/>
      <c r="D1075" s="10"/>
      <c r="AA1075" s="132"/>
      <c r="AB1075" s="132"/>
      <c r="AC1075" s="132"/>
      <c r="AD1075" s="132"/>
      <c r="AE1075" s="132"/>
      <c r="AG1075" s="143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3:48" x14ac:dyDescent="0.2">
      <c r="C1076" s="10"/>
      <c r="D1076" s="10"/>
      <c r="AA1076" s="132"/>
      <c r="AB1076" s="132"/>
      <c r="AC1076" s="132"/>
      <c r="AD1076" s="132"/>
      <c r="AE1076" s="132"/>
      <c r="AG1076" s="143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3:48" x14ac:dyDescent="0.2">
      <c r="C1077" s="10"/>
      <c r="D1077" s="10"/>
      <c r="AA1077" s="132"/>
      <c r="AB1077" s="132"/>
      <c r="AC1077" s="132"/>
      <c r="AD1077" s="132"/>
      <c r="AE1077" s="132"/>
      <c r="AG1077" s="143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3:48" x14ac:dyDescent="0.2">
      <c r="C1078" s="10"/>
      <c r="D1078" s="10"/>
      <c r="AA1078" s="132"/>
      <c r="AB1078" s="132"/>
      <c r="AC1078" s="132"/>
      <c r="AD1078" s="132"/>
      <c r="AE1078" s="132"/>
      <c r="AG1078" s="143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3:48" x14ac:dyDescent="0.2">
      <c r="C1079" s="10"/>
      <c r="D1079" s="10"/>
      <c r="AA1079" s="132"/>
      <c r="AB1079" s="132"/>
      <c r="AC1079" s="132"/>
      <c r="AD1079" s="132"/>
      <c r="AE1079" s="132"/>
      <c r="AG1079" s="143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3:48" x14ac:dyDescent="0.2">
      <c r="C1080" s="10"/>
      <c r="D1080" s="10"/>
      <c r="AA1080" s="132"/>
      <c r="AB1080" s="132"/>
      <c r="AC1080" s="132"/>
      <c r="AD1080" s="132"/>
      <c r="AE1080" s="132"/>
      <c r="AG1080" s="143"/>
      <c r="AN1080" s="132"/>
      <c r="AO1080" s="132"/>
      <c r="AP1080" s="132"/>
      <c r="AQ1080" s="132"/>
      <c r="AR1080" s="132"/>
      <c r="AS1080" s="132"/>
      <c r="AT1080" s="132"/>
      <c r="AU1080" s="132"/>
      <c r="AV1080" s="132"/>
    </row>
    <row r="1081" spans="3:48" x14ac:dyDescent="0.2">
      <c r="C1081" s="10"/>
      <c r="D1081" s="10"/>
      <c r="AA1081" s="132"/>
      <c r="AB1081" s="132"/>
      <c r="AC1081" s="132"/>
      <c r="AD1081" s="132"/>
      <c r="AE1081" s="132"/>
      <c r="AG1081" s="143"/>
      <c r="AN1081" s="132"/>
      <c r="AO1081" s="132"/>
      <c r="AP1081" s="132"/>
      <c r="AQ1081" s="132"/>
      <c r="AR1081" s="132"/>
      <c r="AS1081" s="132"/>
      <c r="AT1081" s="132"/>
      <c r="AU1081" s="132"/>
    </row>
    <row r="1082" spans="3:48" x14ac:dyDescent="0.2">
      <c r="C1082" s="10"/>
      <c r="D1082" s="10"/>
      <c r="AA1082" s="132"/>
      <c r="AB1082" s="132"/>
      <c r="AC1082" s="132"/>
      <c r="AD1082" s="132"/>
      <c r="AE1082" s="132"/>
      <c r="AG1082" s="143"/>
      <c r="AN1082" s="132"/>
      <c r="AO1082" s="132"/>
      <c r="AP1082" s="132"/>
      <c r="AQ1082" s="132"/>
      <c r="AR1082" s="132"/>
      <c r="AS1082" s="132"/>
      <c r="AT1082" s="132"/>
      <c r="AU1082" s="132"/>
      <c r="AV1082" s="132"/>
    </row>
    <row r="1083" spans="3:48" x14ac:dyDescent="0.2">
      <c r="C1083" s="10"/>
      <c r="D1083" s="10"/>
      <c r="AA1083" s="132"/>
      <c r="AB1083" s="132"/>
      <c r="AC1083" s="132"/>
      <c r="AD1083" s="132"/>
      <c r="AE1083" s="132"/>
      <c r="AG1083" s="143"/>
      <c r="AN1083" s="132"/>
      <c r="AO1083" s="132"/>
      <c r="AP1083" s="132"/>
      <c r="AQ1083" s="132"/>
      <c r="AR1083" s="132"/>
      <c r="AS1083" s="132"/>
      <c r="AT1083" s="132"/>
      <c r="AU1083" s="132"/>
    </row>
    <row r="1084" spans="3:48" x14ac:dyDescent="0.2">
      <c r="C1084" s="10"/>
      <c r="D1084" s="10"/>
      <c r="AA1084" s="132"/>
      <c r="AB1084" s="132"/>
      <c r="AC1084" s="132"/>
      <c r="AD1084" s="132"/>
      <c r="AE1084" s="132"/>
      <c r="AG1084" s="143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3:48" x14ac:dyDescent="0.2">
      <c r="C1085" s="10"/>
      <c r="D1085" s="10"/>
      <c r="AA1085" s="132"/>
      <c r="AB1085" s="132"/>
      <c r="AC1085" s="132"/>
      <c r="AD1085" s="132"/>
      <c r="AE1085" s="132"/>
      <c r="AG1085" s="143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3:48" x14ac:dyDescent="0.2">
      <c r="C1086" s="10"/>
      <c r="D1086" s="10"/>
      <c r="AA1086" s="132"/>
      <c r="AB1086" s="132"/>
      <c r="AC1086" s="132"/>
      <c r="AD1086" s="132"/>
      <c r="AE1086" s="132"/>
      <c r="AG1086" s="143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3:48" x14ac:dyDescent="0.2">
      <c r="C1087" s="10"/>
      <c r="D1087" s="10"/>
      <c r="AA1087" s="132"/>
      <c r="AB1087" s="132"/>
      <c r="AC1087" s="132"/>
      <c r="AD1087" s="132"/>
      <c r="AE1087" s="132"/>
      <c r="AG1087" s="143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3:48" x14ac:dyDescent="0.2">
      <c r="C1088" s="10"/>
      <c r="D1088" s="10"/>
      <c r="AA1088" s="132"/>
      <c r="AB1088" s="132"/>
      <c r="AC1088" s="132"/>
      <c r="AD1088" s="132"/>
      <c r="AE1088" s="132"/>
      <c r="AG1088" s="143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3:47" x14ac:dyDescent="0.2">
      <c r="C1089" s="10"/>
      <c r="D1089" s="10"/>
      <c r="AA1089" s="132"/>
      <c r="AB1089" s="132"/>
      <c r="AC1089" s="132"/>
      <c r="AD1089" s="132"/>
      <c r="AE1089" s="132"/>
      <c r="AG1089" s="143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3:47" x14ac:dyDescent="0.2">
      <c r="C1090" s="10"/>
      <c r="D1090" s="10"/>
      <c r="AA1090" s="132"/>
      <c r="AB1090" s="132"/>
      <c r="AC1090" s="132"/>
      <c r="AD1090" s="132"/>
      <c r="AE1090" s="132"/>
      <c r="AG1090" s="143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3:47" x14ac:dyDescent="0.2">
      <c r="C1091" s="10"/>
      <c r="D1091" s="10"/>
      <c r="AA1091" s="132"/>
      <c r="AB1091" s="132"/>
      <c r="AC1091" s="132"/>
      <c r="AD1091" s="132"/>
      <c r="AE1091" s="132"/>
      <c r="AG1091" s="143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3:47" x14ac:dyDescent="0.2">
      <c r="C1092" s="10"/>
      <c r="D1092" s="10"/>
      <c r="AA1092" s="132"/>
      <c r="AB1092" s="132"/>
      <c r="AC1092" s="132"/>
      <c r="AD1092" s="132"/>
      <c r="AE1092" s="132"/>
      <c r="AG1092" s="143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3:47" x14ac:dyDescent="0.2">
      <c r="C1093" s="10"/>
      <c r="D1093" s="10"/>
      <c r="AA1093" s="132"/>
      <c r="AB1093" s="132"/>
      <c r="AC1093" s="132"/>
      <c r="AD1093" s="132"/>
      <c r="AE1093" s="132"/>
      <c r="AG1093" s="143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3:47" x14ac:dyDescent="0.2">
      <c r="C1094" s="10"/>
      <c r="D1094" s="10"/>
      <c r="AA1094" s="132"/>
      <c r="AB1094" s="132"/>
      <c r="AC1094" s="132"/>
      <c r="AD1094" s="132"/>
      <c r="AE1094" s="132"/>
      <c r="AG1094" s="143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3:47" x14ac:dyDescent="0.2">
      <c r="C1095" s="10"/>
      <c r="D1095" s="10"/>
      <c r="AA1095" s="132"/>
      <c r="AB1095" s="132"/>
      <c r="AC1095" s="132"/>
      <c r="AD1095" s="132"/>
      <c r="AE1095" s="132"/>
      <c r="AG1095" s="143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3:47" x14ac:dyDescent="0.2">
      <c r="C1096" s="10"/>
      <c r="D1096" s="10"/>
      <c r="AA1096" s="132"/>
      <c r="AB1096" s="132"/>
      <c r="AC1096" s="132"/>
      <c r="AD1096" s="132"/>
      <c r="AE1096" s="132"/>
      <c r="AG1096" s="143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3:47" x14ac:dyDescent="0.2">
      <c r="C1097" s="10"/>
      <c r="D1097" s="10"/>
      <c r="AA1097" s="132"/>
      <c r="AB1097" s="132"/>
      <c r="AC1097" s="132"/>
      <c r="AD1097" s="132"/>
      <c r="AE1097" s="132"/>
      <c r="AG1097" s="143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3:47" x14ac:dyDescent="0.2">
      <c r="C1098" s="10"/>
      <c r="D1098" s="10"/>
      <c r="AA1098" s="132"/>
      <c r="AB1098" s="132"/>
      <c r="AC1098" s="132"/>
      <c r="AD1098" s="132"/>
      <c r="AE1098" s="132"/>
      <c r="AG1098" s="143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3:47" x14ac:dyDescent="0.2">
      <c r="C1099" s="10"/>
      <c r="D1099" s="10"/>
      <c r="AA1099" s="132"/>
      <c r="AB1099" s="132"/>
      <c r="AC1099" s="132"/>
      <c r="AD1099" s="132"/>
      <c r="AE1099" s="132"/>
      <c r="AG1099" s="143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3:47" x14ac:dyDescent="0.2">
      <c r="C1100" s="10"/>
      <c r="D1100" s="10"/>
      <c r="AA1100" s="132"/>
      <c r="AB1100" s="132"/>
      <c r="AC1100" s="132"/>
      <c r="AD1100" s="132"/>
      <c r="AE1100" s="132"/>
      <c r="AG1100" s="143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3:47" x14ac:dyDescent="0.2">
      <c r="C1101" s="10"/>
      <c r="D1101" s="10"/>
      <c r="AA1101" s="132"/>
      <c r="AB1101" s="132"/>
      <c r="AC1101" s="132"/>
      <c r="AD1101" s="132"/>
      <c r="AE1101" s="132"/>
      <c r="AG1101" s="143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3:47" x14ac:dyDescent="0.2">
      <c r="C1102" s="10"/>
      <c r="D1102" s="10"/>
      <c r="AA1102" s="132"/>
      <c r="AB1102" s="132"/>
      <c r="AC1102" s="132"/>
      <c r="AD1102" s="132"/>
      <c r="AE1102" s="132"/>
      <c r="AG1102" s="143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3:47" x14ac:dyDescent="0.2">
      <c r="C1103" s="10"/>
      <c r="D1103" s="10"/>
      <c r="AA1103" s="132"/>
      <c r="AB1103" s="132"/>
      <c r="AC1103" s="132"/>
      <c r="AD1103" s="132"/>
      <c r="AE1103" s="132"/>
      <c r="AG1103" s="143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3:47" x14ac:dyDescent="0.2">
      <c r="C1104" s="10"/>
      <c r="D1104" s="10"/>
      <c r="AA1104" s="132"/>
      <c r="AB1104" s="132"/>
      <c r="AC1104" s="132"/>
      <c r="AD1104" s="132"/>
      <c r="AE1104" s="132"/>
      <c r="AG1104" s="143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3:47" x14ac:dyDescent="0.2">
      <c r="C1105" s="10"/>
      <c r="D1105" s="10"/>
      <c r="AA1105" s="132"/>
      <c r="AB1105" s="132"/>
      <c r="AC1105" s="132"/>
      <c r="AD1105" s="132"/>
      <c r="AE1105" s="132"/>
      <c r="AG1105" s="143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3:47" x14ac:dyDescent="0.2">
      <c r="C1106" s="10"/>
      <c r="D1106" s="10"/>
      <c r="AA1106" s="132"/>
      <c r="AB1106" s="132"/>
      <c r="AC1106" s="132"/>
      <c r="AD1106" s="132"/>
      <c r="AE1106" s="132"/>
      <c r="AG1106" s="143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3:47" x14ac:dyDescent="0.2">
      <c r="C1107" s="10"/>
      <c r="D1107" s="10"/>
      <c r="AA1107" s="132"/>
      <c r="AB1107" s="132"/>
      <c r="AC1107" s="132"/>
      <c r="AD1107" s="132"/>
      <c r="AE1107" s="132"/>
      <c r="AG1107" s="143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3:47" x14ac:dyDescent="0.2">
      <c r="C1108" s="10"/>
      <c r="D1108" s="10"/>
      <c r="AA1108" s="132"/>
      <c r="AB1108" s="132"/>
      <c r="AC1108" s="132"/>
      <c r="AD1108" s="132"/>
      <c r="AE1108" s="132"/>
      <c r="AG1108" s="143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3:47" x14ac:dyDescent="0.2">
      <c r="C1109" s="10"/>
      <c r="D1109" s="10"/>
      <c r="AA1109" s="132"/>
      <c r="AB1109" s="132"/>
      <c r="AC1109" s="132"/>
      <c r="AD1109" s="132"/>
      <c r="AE1109" s="132"/>
      <c r="AG1109" s="143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3:47" x14ac:dyDescent="0.2">
      <c r="C1110" s="10"/>
      <c r="D1110" s="10"/>
      <c r="AA1110" s="132"/>
      <c r="AB1110" s="132"/>
      <c r="AC1110" s="132"/>
      <c r="AD1110" s="132"/>
      <c r="AE1110" s="132"/>
      <c r="AG1110" s="143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3:47" x14ac:dyDescent="0.2">
      <c r="C1111" s="10"/>
      <c r="D1111" s="10"/>
      <c r="AA1111" s="132"/>
      <c r="AB1111" s="132"/>
      <c r="AC1111" s="132"/>
      <c r="AD1111" s="132"/>
      <c r="AE1111" s="132"/>
      <c r="AG1111" s="143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3:47" x14ac:dyDescent="0.2">
      <c r="C1112" s="10"/>
      <c r="D1112" s="10"/>
      <c r="AA1112" s="132"/>
      <c r="AB1112" s="132"/>
      <c r="AC1112" s="132"/>
      <c r="AD1112" s="132"/>
      <c r="AE1112" s="132"/>
      <c r="AG1112" s="143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3:47" x14ac:dyDescent="0.2">
      <c r="C1113" s="10"/>
      <c r="D1113" s="10"/>
      <c r="AA1113" s="132"/>
      <c r="AB1113" s="132"/>
      <c r="AC1113" s="132"/>
      <c r="AD1113" s="132"/>
      <c r="AE1113" s="132"/>
      <c r="AG1113" s="143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3:47" x14ac:dyDescent="0.2">
      <c r="C1114" s="10"/>
      <c r="D1114" s="10"/>
      <c r="AA1114" s="132"/>
      <c r="AB1114" s="132"/>
      <c r="AC1114" s="132"/>
      <c r="AD1114" s="132"/>
      <c r="AE1114" s="132"/>
      <c r="AG1114" s="143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3:47" x14ac:dyDescent="0.2">
      <c r="C1115" s="10"/>
      <c r="D1115" s="10"/>
      <c r="AA1115" s="132"/>
      <c r="AB1115" s="132"/>
      <c r="AC1115" s="132"/>
      <c r="AD1115" s="132"/>
      <c r="AE1115" s="132"/>
      <c r="AG1115" s="143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3:47" x14ac:dyDescent="0.2">
      <c r="C1116" s="10"/>
      <c r="D1116" s="10"/>
      <c r="AA1116" s="132"/>
      <c r="AB1116" s="132"/>
      <c r="AC1116" s="132"/>
      <c r="AD1116" s="132"/>
      <c r="AE1116" s="132"/>
      <c r="AG1116" s="143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3:47" x14ac:dyDescent="0.2">
      <c r="C1117" s="10"/>
      <c r="D1117" s="10"/>
      <c r="AA1117" s="132"/>
      <c r="AB1117" s="132"/>
      <c r="AC1117" s="132"/>
      <c r="AD1117" s="132"/>
      <c r="AE1117" s="132"/>
      <c r="AG1117" s="143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3:47" x14ac:dyDescent="0.2">
      <c r="C1118" s="10"/>
      <c r="D1118" s="10"/>
      <c r="AA1118" s="132"/>
      <c r="AB1118" s="132"/>
      <c r="AC1118" s="132"/>
      <c r="AD1118" s="132"/>
      <c r="AE1118" s="132"/>
      <c r="AG1118" s="143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3:47" x14ac:dyDescent="0.2">
      <c r="C1119" s="10"/>
      <c r="D1119" s="10"/>
      <c r="AA1119" s="132"/>
      <c r="AB1119" s="132"/>
      <c r="AC1119" s="132"/>
      <c r="AD1119" s="132"/>
      <c r="AE1119" s="132"/>
      <c r="AG1119" s="143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3:47" x14ac:dyDescent="0.2">
      <c r="C1120" s="10"/>
      <c r="D1120" s="10"/>
      <c r="AA1120" s="132"/>
      <c r="AB1120" s="132"/>
      <c r="AC1120" s="132"/>
      <c r="AD1120" s="132"/>
      <c r="AE1120" s="132"/>
      <c r="AG1120" s="143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3:47" x14ac:dyDescent="0.2">
      <c r="C1121" s="10"/>
      <c r="D1121" s="10"/>
      <c r="AA1121" s="132"/>
      <c r="AB1121" s="132"/>
      <c r="AC1121" s="132"/>
      <c r="AD1121" s="132"/>
      <c r="AE1121" s="132"/>
      <c r="AG1121" s="143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3:47" x14ac:dyDescent="0.2">
      <c r="C1122" s="10"/>
      <c r="D1122" s="10"/>
      <c r="AA1122" s="132"/>
      <c r="AB1122" s="132"/>
      <c r="AC1122" s="132"/>
      <c r="AD1122" s="132"/>
      <c r="AE1122" s="132"/>
      <c r="AG1122" s="143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3:47" x14ac:dyDescent="0.2">
      <c r="C1123" s="10"/>
      <c r="D1123" s="10"/>
      <c r="AA1123" s="132"/>
      <c r="AB1123" s="132"/>
      <c r="AC1123" s="132"/>
      <c r="AD1123" s="132"/>
      <c r="AE1123" s="132"/>
      <c r="AG1123" s="143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3:47" x14ac:dyDescent="0.2">
      <c r="C1124" s="10"/>
      <c r="D1124" s="10"/>
      <c r="AA1124" s="132"/>
      <c r="AB1124" s="132"/>
      <c r="AC1124" s="132"/>
      <c r="AD1124" s="132"/>
      <c r="AE1124" s="132"/>
      <c r="AG1124" s="143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3:47" x14ac:dyDescent="0.2">
      <c r="C1125" s="10"/>
      <c r="D1125" s="10"/>
      <c r="AA1125" s="132"/>
      <c r="AB1125" s="132"/>
      <c r="AC1125" s="132"/>
      <c r="AD1125" s="132"/>
      <c r="AE1125" s="132"/>
      <c r="AG1125" s="143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3:47" x14ac:dyDescent="0.2">
      <c r="C1126" s="10"/>
      <c r="D1126" s="10"/>
      <c r="AA1126" s="132"/>
      <c r="AB1126" s="132"/>
      <c r="AC1126" s="132"/>
      <c r="AD1126" s="132"/>
      <c r="AE1126" s="132"/>
      <c r="AG1126" s="143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3:47" x14ac:dyDescent="0.2">
      <c r="C1127" s="10"/>
      <c r="D1127" s="10"/>
      <c r="AA1127" s="132"/>
      <c r="AB1127" s="132"/>
      <c r="AC1127" s="132"/>
      <c r="AD1127" s="132"/>
      <c r="AE1127" s="132"/>
      <c r="AG1127" s="143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3:47" x14ac:dyDescent="0.2">
      <c r="C1128" s="10"/>
      <c r="D1128" s="10"/>
      <c r="AA1128" s="132"/>
      <c r="AB1128" s="132"/>
      <c r="AC1128" s="132"/>
      <c r="AD1128" s="132"/>
      <c r="AE1128" s="132"/>
      <c r="AG1128" s="143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3:47" x14ac:dyDescent="0.2">
      <c r="C1129" s="10"/>
      <c r="D1129" s="10"/>
      <c r="AA1129" s="132"/>
      <c r="AB1129" s="132"/>
      <c r="AC1129" s="132"/>
      <c r="AD1129" s="132"/>
      <c r="AE1129" s="132"/>
      <c r="AG1129" s="143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3:47" x14ac:dyDescent="0.2">
      <c r="C1130" s="10"/>
      <c r="D1130" s="10"/>
      <c r="AA1130" s="132"/>
      <c r="AB1130" s="132"/>
      <c r="AC1130" s="132"/>
      <c r="AD1130" s="132"/>
      <c r="AE1130" s="132"/>
      <c r="AG1130" s="143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3:47" x14ac:dyDescent="0.2">
      <c r="C1131" s="10"/>
      <c r="D1131" s="10"/>
      <c r="AA1131" s="132"/>
      <c r="AB1131" s="132"/>
      <c r="AC1131" s="132"/>
      <c r="AD1131" s="132"/>
      <c r="AE1131" s="132"/>
      <c r="AG1131" s="143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3:47" x14ac:dyDescent="0.2">
      <c r="C1132" s="10"/>
      <c r="D1132" s="10"/>
      <c r="AA1132" s="132"/>
      <c r="AB1132" s="132"/>
      <c r="AC1132" s="132"/>
      <c r="AD1132" s="132"/>
      <c r="AE1132" s="132"/>
      <c r="AG1132" s="143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3:47" x14ac:dyDescent="0.2">
      <c r="C1133" s="10"/>
      <c r="D1133" s="10"/>
      <c r="AA1133" s="132"/>
      <c r="AB1133" s="132"/>
      <c r="AC1133" s="132"/>
      <c r="AD1133" s="132"/>
      <c r="AE1133" s="132"/>
      <c r="AG1133" s="143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3:47" x14ac:dyDescent="0.2">
      <c r="C1134" s="10"/>
      <c r="D1134" s="10"/>
      <c r="AA1134" s="132"/>
      <c r="AB1134" s="132"/>
      <c r="AC1134" s="132"/>
      <c r="AD1134" s="132"/>
      <c r="AE1134" s="132"/>
      <c r="AG1134" s="143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3:47" x14ac:dyDescent="0.2">
      <c r="C1135" s="10"/>
      <c r="D1135" s="10"/>
      <c r="AA1135" s="132"/>
      <c r="AB1135" s="132"/>
      <c r="AC1135" s="132"/>
      <c r="AD1135" s="132"/>
      <c r="AE1135" s="132"/>
      <c r="AG1135" s="143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3:47" x14ac:dyDescent="0.2">
      <c r="C1136" s="10"/>
      <c r="D1136" s="10"/>
      <c r="AA1136" s="132"/>
      <c r="AB1136" s="132"/>
      <c r="AC1136" s="132"/>
      <c r="AD1136" s="132"/>
      <c r="AE1136" s="132"/>
      <c r="AG1136" s="143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3:47" x14ac:dyDescent="0.2">
      <c r="C1137" s="10"/>
      <c r="D1137" s="10"/>
      <c r="AA1137" s="132"/>
      <c r="AB1137" s="132"/>
      <c r="AC1137" s="132"/>
      <c r="AD1137" s="132"/>
      <c r="AE1137" s="132"/>
      <c r="AG1137" s="143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3:47" x14ac:dyDescent="0.2">
      <c r="C1138" s="10"/>
      <c r="D1138" s="10"/>
      <c r="AA1138" s="132"/>
      <c r="AB1138" s="132"/>
      <c r="AC1138" s="132"/>
      <c r="AD1138" s="132"/>
      <c r="AE1138" s="132"/>
      <c r="AG1138" s="143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3:47" x14ac:dyDescent="0.2">
      <c r="C1139" s="10"/>
      <c r="D1139" s="10"/>
      <c r="AA1139" s="132"/>
      <c r="AB1139" s="132"/>
      <c r="AC1139" s="132"/>
      <c r="AD1139" s="132"/>
      <c r="AE1139" s="132"/>
      <c r="AG1139" s="143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3:47" x14ac:dyDescent="0.2">
      <c r="C1140" s="10"/>
      <c r="D1140" s="10"/>
      <c r="AA1140" s="132"/>
      <c r="AB1140" s="132"/>
      <c r="AC1140" s="132"/>
      <c r="AD1140" s="132"/>
      <c r="AE1140" s="132"/>
      <c r="AG1140" s="143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3:47" x14ac:dyDescent="0.2">
      <c r="C1141" s="10"/>
      <c r="D1141" s="10"/>
      <c r="AA1141" s="132"/>
      <c r="AB1141" s="132"/>
      <c r="AC1141" s="132"/>
      <c r="AD1141" s="132"/>
      <c r="AE1141" s="132"/>
      <c r="AG1141" s="143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3:47" x14ac:dyDescent="0.2">
      <c r="C1142" s="10"/>
      <c r="D1142" s="10"/>
      <c r="AA1142" s="132"/>
      <c r="AB1142" s="132"/>
      <c r="AC1142" s="132"/>
      <c r="AD1142" s="132"/>
      <c r="AE1142" s="132"/>
      <c r="AG1142" s="143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3:47" x14ac:dyDescent="0.2">
      <c r="C1143" s="10"/>
      <c r="D1143" s="10"/>
      <c r="AA1143" s="132"/>
      <c r="AB1143" s="132"/>
      <c r="AC1143" s="132"/>
      <c r="AD1143" s="132"/>
      <c r="AE1143" s="132"/>
      <c r="AG1143" s="143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3:47" x14ac:dyDescent="0.2">
      <c r="C1144" s="10"/>
      <c r="D1144" s="10"/>
      <c r="AA1144" s="132"/>
      <c r="AB1144" s="132"/>
      <c r="AC1144" s="132"/>
      <c r="AD1144" s="132"/>
      <c r="AE1144" s="132"/>
      <c r="AG1144" s="143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3:47" x14ac:dyDescent="0.2">
      <c r="C1145" s="10"/>
      <c r="D1145" s="10"/>
      <c r="AA1145" s="132"/>
      <c r="AB1145" s="132"/>
      <c r="AC1145" s="132"/>
      <c r="AD1145" s="132"/>
      <c r="AE1145" s="132"/>
      <c r="AG1145" s="143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3:47" x14ac:dyDescent="0.2">
      <c r="C1146" s="10"/>
      <c r="D1146" s="10"/>
      <c r="AA1146" s="132"/>
      <c r="AB1146" s="132"/>
      <c r="AC1146" s="132"/>
      <c r="AD1146" s="132"/>
      <c r="AE1146" s="132"/>
      <c r="AG1146" s="143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3:47" x14ac:dyDescent="0.2">
      <c r="C1147" s="10"/>
      <c r="D1147" s="10"/>
      <c r="AA1147" s="132"/>
      <c r="AB1147" s="132"/>
      <c r="AC1147" s="132"/>
      <c r="AD1147" s="132"/>
      <c r="AE1147" s="132"/>
      <c r="AG1147" s="143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3:47" x14ac:dyDescent="0.2">
      <c r="C1148" s="10"/>
      <c r="D1148" s="10"/>
      <c r="AA1148" s="132"/>
      <c r="AB1148" s="132"/>
      <c r="AC1148" s="132"/>
      <c r="AD1148" s="132"/>
      <c r="AE1148" s="132"/>
      <c r="AG1148" s="143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3:47" x14ac:dyDescent="0.2">
      <c r="C1149" s="10"/>
      <c r="D1149" s="10"/>
      <c r="AA1149" s="132"/>
      <c r="AB1149" s="132"/>
      <c r="AC1149" s="132"/>
      <c r="AD1149" s="132"/>
      <c r="AE1149" s="132"/>
      <c r="AG1149" s="143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3:47" x14ac:dyDescent="0.2">
      <c r="C1150" s="10"/>
      <c r="D1150" s="10"/>
      <c r="AA1150" s="132"/>
      <c r="AB1150" s="132"/>
      <c r="AC1150" s="132"/>
      <c r="AD1150" s="132"/>
      <c r="AE1150" s="132"/>
      <c r="AG1150" s="143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3:47" x14ac:dyDescent="0.2">
      <c r="C1151" s="10"/>
      <c r="D1151" s="10"/>
      <c r="AA1151" s="132"/>
      <c r="AB1151" s="132"/>
      <c r="AC1151" s="132"/>
      <c r="AD1151" s="132"/>
      <c r="AE1151" s="132"/>
      <c r="AG1151" s="143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3:47" x14ac:dyDescent="0.2">
      <c r="C1152" s="10"/>
      <c r="D1152" s="10"/>
      <c r="AA1152" s="132"/>
      <c r="AB1152" s="132"/>
      <c r="AC1152" s="132"/>
      <c r="AD1152" s="132"/>
      <c r="AE1152" s="132"/>
      <c r="AG1152" s="143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3:48" x14ac:dyDescent="0.2">
      <c r="C1153" s="10"/>
      <c r="D1153" s="10"/>
      <c r="AA1153" s="132"/>
      <c r="AB1153" s="132"/>
      <c r="AC1153" s="132"/>
      <c r="AD1153" s="132"/>
      <c r="AE1153" s="132"/>
      <c r="AG1153" s="143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3:48" x14ac:dyDescent="0.2">
      <c r="C1154" s="10"/>
      <c r="D1154" s="10"/>
      <c r="AA1154" s="132"/>
      <c r="AB1154" s="132"/>
      <c r="AC1154" s="132"/>
      <c r="AD1154" s="132"/>
      <c r="AE1154" s="132"/>
      <c r="AG1154" s="143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3:48" x14ac:dyDescent="0.2">
      <c r="C1155" s="10"/>
      <c r="D1155" s="10"/>
      <c r="AA1155" s="132"/>
      <c r="AB1155" s="132"/>
      <c r="AC1155" s="132"/>
      <c r="AD1155" s="132"/>
      <c r="AE1155" s="132"/>
      <c r="AG1155" s="143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3:48" x14ac:dyDescent="0.2">
      <c r="C1156" s="10"/>
      <c r="D1156" s="10"/>
      <c r="AA1156" s="132"/>
      <c r="AB1156" s="132"/>
      <c r="AC1156" s="132"/>
      <c r="AD1156" s="132"/>
      <c r="AE1156" s="132"/>
      <c r="AG1156" s="143"/>
      <c r="AN1156" s="132"/>
      <c r="AO1156" s="132"/>
      <c r="AP1156" s="132"/>
      <c r="AQ1156" s="132"/>
      <c r="AR1156" s="132"/>
      <c r="AS1156" s="132"/>
      <c r="AT1156" s="132"/>
      <c r="AU1156" s="132"/>
      <c r="AV1156" s="132"/>
    </row>
    <row r="1157" spans="3:48" x14ac:dyDescent="0.2">
      <c r="C1157" s="10"/>
      <c r="D1157" s="10"/>
      <c r="AA1157" s="132"/>
      <c r="AB1157" s="132"/>
      <c r="AC1157" s="132"/>
      <c r="AD1157" s="132"/>
      <c r="AE1157" s="132"/>
      <c r="AG1157" s="143"/>
      <c r="AN1157" s="132"/>
      <c r="AO1157" s="132"/>
      <c r="AP1157" s="132"/>
      <c r="AQ1157" s="132"/>
      <c r="AR1157" s="132"/>
      <c r="AS1157" s="132"/>
      <c r="AT1157" s="132"/>
      <c r="AU1157" s="132"/>
    </row>
    <row r="1158" spans="3:48" x14ac:dyDescent="0.2">
      <c r="C1158" s="10"/>
      <c r="D1158" s="10"/>
      <c r="AA1158" s="132"/>
      <c r="AB1158" s="132"/>
      <c r="AC1158" s="132"/>
      <c r="AD1158" s="132"/>
      <c r="AE1158" s="132"/>
      <c r="AG1158" s="143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3:48" x14ac:dyDescent="0.2">
      <c r="C1159" s="10"/>
      <c r="D1159" s="10"/>
      <c r="AA1159" s="132"/>
      <c r="AB1159" s="132"/>
      <c r="AC1159" s="132"/>
      <c r="AD1159" s="132"/>
      <c r="AE1159" s="132"/>
      <c r="AG1159" s="143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3:48" x14ac:dyDescent="0.2">
      <c r="C1160" s="10"/>
      <c r="D1160" s="10"/>
      <c r="AA1160" s="132"/>
      <c r="AB1160" s="132"/>
      <c r="AC1160" s="132"/>
      <c r="AD1160" s="132"/>
      <c r="AE1160" s="132"/>
      <c r="AG1160" s="143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3:48" x14ac:dyDescent="0.2">
      <c r="C1161" s="10"/>
      <c r="D1161" s="10"/>
      <c r="AA1161" s="132"/>
      <c r="AB1161" s="132"/>
      <c r="AC1161" s="132"/>
      <c r="AD1161" s="132"/>
      <c r="AE1161" s="132"/>
      <c r="AG1161" s="143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3:48" x14ac:dyDescent="0.2">
      <c r="C1162" s="10"/>
      <c r="D1162" s="10"/>
      <c r="AA1162" s="132"/>
      <c r="AB1162" s="132"/>
      <c r="AC1162" s="132"/>
      <c r="AD1162" s="132"/>
      <c r="AE1162" s="132"/>
      <c r="AG1162" s="143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3:48" x14ac:dyDescent="0.2">
      <c r="C1163" s="10"/>
      <c r="D1163" s="10"/>
      <c r="AA1163" s="132"/>
      <c r="AB1163" s="132"/>
      <c r="AC1163" s="132"/>
      <c r="AD1163" s="132"/>
      <c r="AE1163" s="132"/>
      <c r="AG1163" s="143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3:48" x14ac:dyDescent="0.2">
      <c r="C1164" s="10"/>
      <c r="D1164" s="10"/>
      <c r="AA1164" s="132"/>
      <c r="AB1164" s="132"/>
      <c r="AC1164" s="132"/>
      <c r="AD1164" s="132"/>
      <c r="AE1164" s="132"/>
      <c r="AG1164" s="143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3:48" x14ac:dyDescent="0.2">
      <c r="C1165" s="10"/>
      <c r="D1165" s="10"/>
      <c r="AA1165" s="132"/>
      <c r="AB1165" s="132"/>
      <c r="AC1165" s="132"/>
      <c r="AD1165" s="132"/>
      <c r="AE1165" s="132"/>
      <c r="AG1165" s="143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3:48" x14ac:dyDescent="0.2">
      <c r="C1166" s="10"/>
      <c r="D1166" s="10"/>
      <c r="AA1166" s="132"/>
      <c r="AB1166" s="132"/>
      <c r="AC1166" s="132"/>
      <c r="AD1166" s="132"/>
      <c r="AE1166" s="132"/>
      <c r="AG1166" s="143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3:48" x14ac:dyDescent="0.2">
      <c r="C1167" s="10"/>
      <c r="D1167" s="10"/>
      <c r="AA1167" s="132"/>
      <c r="AB1167" s="132"/>
      <c r="AC1167" s="132"/>
      <c r="AD1167" s="132"/>
      <c r="AE1167" s="132"/>
      <c r="AG1167" s="143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3:48" x14ac:dyDescent="0.2">
      <c r="C1168" s="10"/>
      <c r="D1168" s="10"/>
      <c r="AA1168" s="132"/>
      <c r="AB1168" s="132"/>
      <c r="AC1168" s="132"/>
      <c r="AD1168" s="132"/>
      <c r="AE1168" s="132"/>
      <c r="AG1168" s="143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3:64" x14ac:dyDescent="0.2">
      <c r="C1169" s="10"/>
      <c r="D1169" s="10"/>
      <c r="AA1169" s="132"/>
      <c r="AB1169" s="132"/>
      <c r="AC1169" s="132"/>
      <c r="AD1169" s="132"/>
      <c r="AE1169" s="132"/>
      <c r="AG1169" s="143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3:64" x14ac:dyDescent="0.2">
      <c r="C1170" s="10"/>
      <c r="D1170" s="10"/>
      <c r="AA1170" s="132"/>
      <c r="AB1170" s="132"/>
      <c r="AC1170" s="132"/>
      <c r="AD1170" s="132"/>
      <c r="AE1170" s="132"/>
      <c r="AG1170" s="143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3:64" x14ac:dyDescent="0.2">
      <c r="C1171" s="10"/>
      <c r="D1171" s="10"/>
      <c r="AA1171" s="132"/>
      <c r="AB1171" s="132"/>
      <c r="AC1171" s="132"/>
      <c r="AD1171" s="132"/>
      <c r="AE1171" s="132"/>
      <c r="AG1171" s="143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3:64" x14ac:dyDescent="0.2">
      <c r="C1172" s="10"/>
      <c r="D1172" s="10"/>
      <c r="AA1172" s="132"/>
      <c r="AB1172" s="132"/>
      <c r="AC1172" s="132"/>
      <c r="AD1172" s="132"/>
      <c r="AE1172" s="132"/>
      <c r="AG1172" s="143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3:64" x14ac:dyDescent="0.2">
      <c r="C1173" s="10"/>
      <c r="D1173" s="10"/>
      <c r="AA1173" s="132"/>
      <c r="AB1173" s="132"/>
      <c r="AC1173" s="132"/>
      <c r="AD1173" s="132"/>
      <c r="AE1173" s="132"/>
      <c r="AG1173" s="143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3:64" x14ac:dyDescent="0.2">
      <c r="C1174" s="10"/>
      <c r="D1174" s="10"/>
      <c r="AA1174" s="132"/>
      <c r="AB1174" s="132"/>
      <c r="AC1174" s="132"/>
      <c r="AD1174" s="132"/>
      <c r="AE1174" s="132"/>
      <c r="AG1174" s="143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3:64" x14ac:dyDescent="0.2">
      <c r="C1175" s="10"/>
      <c r="D1175" s="10"/>
      <c r="AA1175" s="132"/>
      <c r="AB1175" s="132"/>
      <c r="AC1175" s="132"/>
      <c r="AD1175" s="132"/>
      <c r="AE1175" s="132"/>
      <c r="AG1175" s="143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3:64" x14ac:dyDescent="0.2">
      <c r="C1176" s="10"/>
      <c r="D1176" s="10"/>
      <c r="AA1176" s="132"/>
      <c r="AB1176" s="132"/>
      <c r="AC1176" s="132"/>
      <c r="AD1176" s="132"/>
      <c r="AE1176" s="132"/>
      <c r="AG1176" s="143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</row>
    <row r="1177" spans="3:64" x14ac:dyDescent="0.2">
      <c r="C1177" s="10"/>
      <c r="D1177" s="10"/>
      <c r="AA1177" s="132"/>
      <c r="AB1177" s="132"/>
      <c r="AC1177" s="132"/>
      <c r="AD1177" s="132"/>
      <c r="AE1177" s="132"/>
      <c r="AG1177" s="143"/>
      <c r="AN1177" s="132"/>
      <c r="AO1177" s="132"/>
      <c r="AP1177" s="132"/>
      <c r="AQ1177" s="132"/>
      <c r="AR1177" s="132"/>
      <c r="AS1177" s="132"/>
      <c r="AT1177" s="132"/>
      <c r="AU1177" s="132"/>
    </row>
    <row r="1178" spans="3:64" x14ac:dyDescent="0.2">
      <c r="C1178" s="10"/>
      <c r="D1178" s="10"/>
      <c r="AA1178" s="132"/>
      <c r="AB1178" s="132"/>
      <c r="AC1178" s="132"/>
      <c r="AD1178" s="132"/>
      <c r="AE1178" s="132"/>
      <c r="AG1178" s="143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3:64" x14ac:dyDescent="0.2">
      <c r="C1179" s="10"/>
      <c r="D1179" s="10"/>
      <c r="AA1179" s="132"/>
      <c r="AB1179" s="132"/>
      <c r="AC1179" s="132"/>
      <c r="AD1179" s="132"/>
      <c r="AE1179" s="132"/>
      <c r="AG1179" s="143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3:64" x14ac:dyDescent="0.2">
      <c r="C1180" s="10"/>
      <c r="D1180" s="10"/>
      <c r="AA1180" s="132"/>
      <c r="AB1180" s="132"/>
      <c r="AC1180" s="132"/>
      <c r="AD1180" s="132"/>
      <c r="AE1180" s="132"/>
      <c r="AG1180" s="143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3:64" x14ac:dyDescent="0.2">
      <c r="C1181" s="10"/>
      <c r="D1181" s="10"/>
      <c r="AA1181" s="132"/>
      <c r="AB1181" s="132"/>
      <c r="AC1181" s="132"/>
      <c r="AD1181" s="132"/>
      <c r="AE1181" s="132"/>
      <c r="AG1181" s="143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3:64" x14ac:dyDescent="0.2">
      <c r="C1182" s="10"/>
      <c r="D1182" s="10"/>
      <c r="AA1182" s="132"/>
      <c r="AB1182" s="132"/>
      <c r="AC1182" s="132"/>
      <c r="AD1182" s="132"/>
      <c r="AE1182" s="132"/>
      <c r="AG1182" s="143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3:64" x14ac:dyDescent="0.2">
      <c r="C1183" s="10"/>
      <c r="D1183" s="10"/>
      <c r="AA1183" s="132"/>
      <c r="AB1183" s="132"/>
      <c r="AC1183" s="132"/>
      <c r="AD1183" s="132"/>
      <c r="AE1183" s="132"/>
      <c r="AG1183" s="143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3:64" x14ac:dyDescent="0.2">
      <c r="C1184" s="10"/>
      <c r="D1184" s="10"/>
      <c r="AA1184" s="132"/>
      <c r="AB1184" s="132"/>
      <c r="AC1184" s="132"/>
      <c r="AD1184" s="132"/>
      <c r="AE1184" s="132"/>
      <c r="AG1184" s="143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3:48" x14ac:dyDescent="0.2">
      <c r="C1185" s="10"/>
      <c r="D1185" s="10"/>
      <c r="AA1185" s="132"/>
      <c r="AB1185" s="132"/>
      <c r="AC1185" s="132"/>
      <c r="AD1185" s="132"/>
      <c r="AE1185" s="132"/>
      <c r="AG1185" s="143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3:48" x14ac:dyDescent="0.2">
      <c r="C1186" s="10"/>
      <c r="D1186" s="10"/>
      <c r="AA1186" s="132"/>
      <c r="AB1186" s="132"/>
      <c r="AC1186" s="132"/>
      <c r="AD1186" s="132"/>
      <c r="AE1186" s="132"/>
      <c r="AG1186" s="143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3:48" x14ac:dyDescent="0.2">
      <c r="C1187" s="10"/>
      <c r="D1187" s="10"/>
      <c r="AA1187" s="132"/>
      <c r="AB1187" s="132"/>
      <c r="AC1187" s="132"/>
      <c r="AD1187" s="132"/>
      <c r="AE1187" s="132"/>
      <c r="AG1187" s="143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3:48" x14ac:dyDescent="0.2">
      <c r="C1188" s="10"/>
      <c r="D1188" s="10"/>
      <c r="AA1188" s="132"/>
      <c r="AB1188" s="132"/>
      <c r="AC1188" s="132"/>
      <c r="AD1188" s="132"/>
      <c r="AE1188" s="132"/>
      <c r="AG1188" s="143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3:48" x14ac:dyDescent="0.2">
      <c r="C1189" s="10"/>
      <c r="D1189" s="10"/>
      <c r="AA1189" s="132"/>
      <c r="AB1189" s="132"/>
      <c r="AC1189" s="132"/>
      <c r="AD1189" s="132"/>
      <c r="AE1189" s="132"/>
      <c r="AG1189" s="143"/>
      <c r="AN1189" s="132"/>
      <c r="AO1189" s="132"/>
      <c r="AP1189" s="132"/>
      <c r="AQ1189" s="132"/>
      <c r="AR1189" s="132"/>
      <c r="AS1189" s="132"/>
      <c r="AT1189" s="132"/>
      <c r="AU1189" s="132"/>
      <c r="AV1189" s="132"/>
    </row>
    <row r="1190" spans="3:48" x14ac:dyDescent="0.2">
      <c r="C1190" s="10"/>
      <c r="D1190" s="10"/>
      <c r="AA1190" s="132"/>
      <c r="AB1190" s="132"/>
      <c r="AC1190" s="132"/>
      <c r="AD1190" s="132"/>
      <c r="AE1190" s="132"/>
      <c r="AG1190" s="143"/>
      <c r="AN1190" s="132"/>
      <c r="AO1190" s="132"/>
      <c r="AP1190" s="132"/>
      <c r="AQ1190" s="132"/>
      <c r="AR1190" s="132"/>
      <c r="AS1190" s="132"/>
      <c r="AT1190" s="132"/>
      <c r="AU1190" s="132"/>
    </row>
    <row r="1191" spans="3:48" x14ac:dyDescent="0.2">
      <c r="C1191" s="10"/>
      <c r="D1191" s="10"/>
      <c r="AA1191" s="132"/>
      <c r="AB1191" s="132"/>
      <c r="AC1191" s="132"/>
      <c r="AD1191" s="132"/>
      <c r="AE1191" s="132"/>
      <c r="AG1191" s="143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3:48" x14ac:dyDescent="0.2">
      <c r="C1192" s="10"/>
      <c r="D1192" s="10"/>
      <c r="AA1192" s="132"/>
      <c r="AB1192" s="132"/>
      <c r="AC1192" s="132"/>
      <c r="AD1192" s="132"/>
      <c r="AE1192" s="132"/>
      <c r="AG1192" s="143"/>
      <c r="AN1192" s="132"/>
      <c r="AO1192" s="132"/>
      <c r="AP1192" s="132"/>
      <c r="AQ1192" s="132"/>
      <c r="AR1192" s="132"/>
      <c r="AS1192" s="132"/>
      <c r="AT1192" s="132"/>
      <c r="AU1192" s="132"/>
      <c r="AV1192" s="132"/>
    </row>
    <row r="1193" spans="3:48" x14ac:dyDescent="0.2">
      <c r="C1193" s="10"/>
      <c r="D1193" s="10"/>
      <c r="AA1193" s="132"/>
      <c r="AB1193" s="132"/>
      <c r="AC1193" s="132"/>
      <c r="AD1193" s="132"/>
      <c r="AE1193" s="132"/>
      <c r="AG1193" s="143"/>
      <c r="AN1193" s="132"/>
      <c r="AO1193" s="132"/>
      <c r="AP1193" s="132"/>
      <c r="AQ1193" s="132"/>
      <c r="AR1193" s="132"/>
      <c r="AS1193" s="132"/>
      <c r="AT1193" s="132"/>
      <c r="AU1193" s="132"/>
    </row>
    <row r="1194" spans="3:48" x14ac:dyDescent="0.2">
      <c r="C1194" s="10"/>
      <c r="D1194" s="10"/>
      <c r="AA1194" s="132"/>
      <c r="AB1194" s="132"/>
      <c r="AC1194" s="132"/>
      <c r="AD1194" s="132"/>
      <c r="AE1194" s="132"/>
      <c r="AG1194" s="143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3:48" x14ac:dyDescent="0.2">
      <c r="C1195" s="10"/>
      <c r="D1195" s="10"/>
      <c r="AA1195" s="132"/>
      <c r="AB1195" s="132"/>
      <c r="AC1195" s="132"/>
      <c r="AD1195" s="132"/>
      <c r="AE1195" s="132"/>
      <c r="AG1195" s="143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3:48" x14ac:dyDescent="0.2">
      <c r="C1196" s="10"/>
      <c r="D1196" s="10"/>
      <c r="AA1196" s="132"/>
      <c r="AB1196" s="132"/>
      <c r="AC1196" s="132"/>
      <c r="AD1196" s="132"/>
      <c r="AE1196" s="132"/>
      <c r="AG1196" s="143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3:48" x14ac:dyDescent="0.2">
      <c r="C1197" s="10"/>
      <c r="D1197" s="10"/>
      <c r="AA1197" s="132"/>
      <c r="AB1197" s="132"/>
      <c r="AC1197" s="132"/>
      <c r="AD1197" s="132"/>
      <c r="AE1197" s="132"/>
      <c r="AG1197" s="143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3:48" x14ac:dyDescent="0.2">
      <c r="C1198" s="10"/>
      <c r="D1198" s="10"/>
      <c r="AA1198" s="132"/>
      <c r="AB1198" s="132"/>
      <c r="AC1198" s="132"/>
      <c r="AD1198" s="132"/>
      <c r="AE1198" s="132"/>
      <c r="AG1198" s="143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3:48" x14ac:dyDescent="0.2">
      <c r="C1199" s="10"/>
      <c r="D1199" s="10"/>
      <c r="AA1199" s="132"/>
      <c r="AB1199" s="132"/>
      <c r="AC1199" s="132"/>
      <c r="AD1199" s="132"/>
      <c r="AE1199" s="132"/>
      <c r="AG1199" s="143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3:48" x14ac:dyDescent="0.2">
      <c r="C1200" s="10"/>
      <c r="D1200" s="10"/>
      <c r="AA1200" s="132"/>
      <c r="AB1200" s="132"/>
      <c r="AC1200" s="132"/>
      <c r="AD1200" s="132"/>
      <c r="AE1200" s="132"/>
      <c r="AG1200" s="143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3:48" x14ac:dyDescent="0.2">
      <c r="C1201" s="10"/>
      <c r="D1201" s="10"/>
      <c r="AA1201" s="132"/>
      <c r="AB1201" s="132"/>
      <c r="AC1201" s="132"/>
      <c r="AD1201" s="132"/>
      <c r="AE1201" s="132"/>
      <c r="AG1201" s="143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3:48" x14ac:dyDescent="0.2">
      <c r="C1202" s="10"/>
      <c r="D1202" s="10"/>
      <c r="AA1202" s="132"/>
      <c r="AB1202" s="132"/>
      <c r="AC1202" s="132"/>
      <c r="AD1202" s="132"/>
      <c r="AE1202" s="132"/>
      <c r="AG1202" s="143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3:48" x14ac:dyDescent="0.2">
      <c r="C1203" s="10"/>
      <c r="D1203" s="10"/>
      <c r="AA1203" s="132"/>
      <c r="AB1203" s="132"/>
      <c r="AC1203" s="132"/>
      <c r="AD1203" s="132"/>
      <c r="AE1203" s="132"/>
      <c r="AG1203" s="143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3:48" x14ac:dyDescent="0.2">
      <c r="C1204" s="10"/>
      <c r="D1204" s="10"/>
      <c r="AA1204" s="132"/>
      <c r="AB1204" s="132"/>
      <c r="AC1204" s="132"/>
      <c r="AD1204" s="132"/>
      <c r="AE1204" s="132"/>
      <c r="AG1204" s="143"/>
      <c r="AN1204" s="132"/>
      <c r="AO1204" s="132"/>
      <c r="AP1204" s="132"/>
      <c r="AQ1204" s="132"/>
      <c r="AR1204" s="132"/>
      <c r="AS1204" s="132"/>
      <c r="AT1204" s="132"/>
      <c r="AU1204" s="132"/>
      <c r="AV1204" s="132"/>
    </row>
    <row r="1205" spans="3:48" x14ac:dyDescent="0.2">
      <c r="C1205" s="10"/>
      <c r="D1205" s="10"/>
      <c r="AA1205" s="132"/>
      <c r="AB1205" s="132"/>
      <c r="AC1205" s="132"/>
      <c r="AD1205" s="132"/>
      <c r="AE1205" s="132"/>
      <c r="AG1205" s="143"/>
      <c r="AN1205" s="132"/>
      <c r="AO1205" s="132"/>
      <c r="AP1205" s="132"/>
      <c r="AQ1205" s="132"/>
      <c r="AR1205" s="132"/>
      <c r="AS1205" s="132"/>
      <c r="AT1205" s="132"/>
      <c r="AU1205" s="132"/>
    </row>
    <row r="1206" spans="3:48" x14ac:dyDescent="0.2">
      <c r="C1206" s="10"/>
      <c r="D1206" s="10"/>
      <c r="AA1206" s="132"/>
      <c r="AB1206" s="132"/>
      <c r="AC1206" s="132"/>
      <c r="AD1206" s="132"/>
      <c r="AE1206" s="132"/>
      <c r="AG1206" s="143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3:48" x14ac:dyDescent="0.2">
      <c r="C1207" s="10"/>
      <c r="D1207" s="10"/>
      <c r="AA1207" s="132"/>
      <c r="AB1207" s="132"/>
      <c r="AC1207" s="132"/>
      <c r="AD1207" s="132"/>
      <c r="AE1207" s="132"/>
      <c r="AG1207" s="143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3:48" x14ac:dyDescent="0.2">
      <c r="C1208" s="10"/>
      <c r="D1208" s="10"/>
      <c r="AA1208" s="132"/>
      <c r="AB1208" s="132"/>
      <c r="AC1208" s="132"/>
      <c r="AD1208" s="132"/>
      <c r="AE1208" s="132"/>
      <c r="AG1208" s="143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3:48" x14ac:dyDescent="0.2">
      <c r="C1209" s="10"/>
      <c r="D1209" s="10"/>
      <c r="AA1209" s="132"/>
      <c r="AB1209" s="132"/>
      <c r="AC1209" s="132"/>
      <c r="AD1209" s="132"/>
      <c r="AE1209" s="132"/>
      <c r="AG1209" s="143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3:48" x14ac:dyDescent="0.2">
      <c r="C1210" s="10"/>
      <c r="D1210" s="10"/>
      <c r="AA1210" s="132"/>
      <c r="AB1210" s="132"/>
      <c r="AC1210" s="132"/>
      <c r="AD1210" s="132"/>
      <c r="AE1210" s="132"/>
      <c r="AG1210" s="143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3:48" x14ac:dyDescent="0.2">
      <c r="C1211" s="10"/>
      <c r="D1211" s="10"/>
      <c r="AA1211" s="132"/>
      <c r="AB1211" s="132"/>
      <c r="AC1211" s="132"/>
      <c r="AD1211" s="132"/>
      <c r="AE1211" s="132"/>
      <c r="AG1211" s="143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3:48" x14ac:dyDescent="0.2">
      <c r="C1212" s="10"/>
      <c r="D1212" s="10"/>
      <c r="AA1212" s="132"/>
      <c r="AB1212" s="132"/>
      <c r="AC1212" s="132"/>
      <c r="AD1212" s="132"/>
      <c r="AE1212" s="132"/>
      <c r="AG1212" s="143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3:48" x14ac:dyDescent="0.2">
      <c r="C1213" s="10"/>
      <c r="D1213" s="10"/>
      <c r="AA1213" s="132"/>
      <c r="AB1213" s="132"/>
      <c r="AC1213" s="132"/>
      <c r="AD1213" s="132"/>
      <c r="AE1213" s="132"/>
      <c r="AG1213" s="143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3:48" x14ac:dyDescent="0.2">
      <c r="C1214" s="10"/>
      <c r="D1214" s="10"/>
      <c r="AA1214" s="132"/>
      <c r="AB1214" s="132"/>
      <c r="AC1214" s="132"/>
      <c r="AD1214" s="132"/>
      <c r="AE1214" s="132"/>
      <c r="AG1214" s="143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3:48" x14ac:dyDescent="0.2">
      <c r="C1215" s="10"/>
      <c r="D1215" s="10"/>
      <c r="AA1215" s="132"/>
      <c r="AB1215" s="132"/>
      <c r="AC1215" s="132"/>
      <c r="AD1215" s="132"/>
      <c r="AE1215" s="132"/>
      <c r="AG1215" s="143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3:48" x14ac:dyDescent="0.2">
      <c r="C1216" s="10"/>
      <c r="D1216" s="10"/>
      <c r="AA1216" s="132"/>
      <c r="AB1216" s="132"/>
      <c r="AC1216" s="132"/>
      <c r="AD1216" s="132"/>
      <c r="AE1216" s="132"/>
      <c r="AG1216" s="143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3:64" x14ac:dyDescent="0.2">
      <c r="C1217" s="10"/>
      <c r="D1217" s="10"/>
      <c r="AA1217" s="132"/>
      <c r="AB1217" s="132"/>
      <c r="AC1217" s="132"/>
      <c r="AD1217" s="132"/>
      <c r="AE1217" s="132"/>
      <c r="AG1217" s="143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3:64" x14ac:dyDescent="0.2">
      <c r="C1218" s="10"/>
      <c r="D1218" s="10"/>
      <c r="AA1218" s="132"/>
      <c r="AB1218" s="132"/>
      <c r="AC1218" s="132"/>
      <c r="AD1218" s="132"/>
      <c r="AE1218" s="132"/>
      <c r="AG1218" s="143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3:64" x14ac:dyDescent="0.2">
      <c r="C1219" s="10"/>
      <c r="D1219" s="10"/>
      <c r="AA1219" s="132"/>
      <c r="AB1219" s="132"/>
      <c r="AC1219" s="132"/>
      <c r="AD1219" s="132"/>
      <c r="AE1219" s="132"/>
      <c r="AG1219" s="143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3:64" x14ac:dyDescent="0.2">
      <c r="C1220" s="10"/>
      <c r="D1220" s="10"/>
      <c r="AA1220" s="132"/>
      <c r="AB1220" s="132"/>
      <c r="AC1220" s="132"/>
      <c r="AD1220" s="132"/>
      <c r="AE1220" s="132"/>
      <c r="AG1220" s="143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3:64" x14ac:dyDescent="0.2">
      <c r="C1221" s="10"/>
      <c r="D1221" s="10"/>
      <c r="AA1221" s="132"/>
      <c r="AB1221" s="132"/>
      <c r="AC1221" s="132"/>
      <c r="AD1221" s="132"/>
      <c r="AE1221" s="132"/>
      <c r="AG1221" s="143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3:64" x14ac:dyDescent="0.2">
      <c r="C1222" s="10"/>
      <c r="D1222" s="10"/>
      <c r="AA1222" s="132"/>
      <c r="AB1222" s="132"/>
      <c r="AC1222" s="132"/>
      <c r="AD1222" s="132"/>
      <c r="AE1222" s="132"/>
      <c r="AG1222" s="143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3:64" x14ac:dyDescent="0.2">
      <c r="C1223" s="10"/>
      <c r="D1223" s="10"/>
      <c r="AA1223" s="132"/>
      <c r="AB1223" s="132"/>
      <c r="AC1223" s="132"/>
      <c r="AD1223" s="132"/>
      <c r="AE1223" s="132"/>
      <c r="AG1223" s="143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3:64" x14ac:dyDescent="0.2">
      <c r="C1224" s="10"/>
      <c r="D1224" s="10"/>
      <c r="AA1224" s="132"/>
      <c r="AB1224" s="132"/>
      <c r="AC1224" s="132"/>
      <c r="AD1224" s="132"/>
      <c r="AE1224" s="132"/>
      <c r="AG1224" s="143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3:64" x14ac:dyDescent="0.2">
      <c r="C1225" s="10"/>
      <c r="D1225" s="10"/>
      <c r="AA1225" s="132"/>
      <c r="AB1225" s="132"/>
      <c r="AC1225" s="132"/>
      <c r="AD1225" s="132"/>
      <c r="AE1225" s="132"/>
      <c r="AG1225" s="143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3:64" x14ac:dyDescent="0.2">
      <c r="C1226" s="10"/>
      <c r="D1226" s="10"/>
      <c r="AA1226" s="132"/>
      <c r="AB1226" s="132"/>
      <c r="AC1226" s="132"/>
      <c r="AD1226" s="132"/>
      <c r="AE1226" s="132"/>
      <c r="AG1226" s="143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3:64" x14ac:dyDescent="0.2">
      <c r="C1227" s="10"/>
      <c r="D1227" s="10"/>
      <c r="AA1227" s="132"/>
      <c r="AB1227" s="132"/>
      <c r="AC1227" s="132"/>
      <c r="AD1227" s="132"/>
      <c r="AE1227" s="132"/>
      <c r="AG1227" s="143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3:64" x14ac:dyDescent="0.2">
      <c r="C1228" s="10"/>
      <c r="D1228" s="10"/>
      <c r="AA1228" s="132"/>
      <c r="AB1228" s="132"/>
      <c r="AC1228" s="132"/>
      <c r="AD1228" s="132"/>
      <c r="AE1228" s="132"/>
      <c r="AG1228" s="143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3:64" x14ac:dyDescent="0.2">
      <c r="C1229" s="10"/>
      <c r="D1229" s="10"/>
      <c r="AA1229" s="132"/>
      <c r="AB1229" s="132"/>
      <c r="AC1229" s="132"/>
      <c r="AD1229" s="132"/>
      <c r="AE1229" s="132"/>
      <c r="AG1229" s="143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3:64" x14ac:dyDescent="0.2">
      <c r="C1230" s="10"/>
      <c r="D1230" s="10"/>
      <c r="AA1230" s="132"/>
      <c r="AB1230" s="132"/>
      <c r="AC1230" s="132"/>
      <c r="AD1230" s="132"/>
      <c r="AE1230" s="132"/>
      <c r="AG1230" s="143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3:64" x14ac:dyDescent="0.2">
      <c r="C1231" s="10"/>
      <c r="D1231" s="10"/>
      <c r="AA1231" s="132"/>
      <c r="AB1231" s="132"/>
      <c r="AC1231" s="132"/>
      <c r="AD1231" s="132"/>
      <c r="AE1231" s="132"/>
      <c r="AG1231" s="143"/>
      <c r="AN1231" s="132"/>
      <c r="AO1231" s="132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G1231" s="132"/>
      <c r="BH1231" s="132"/>
      <c r="BI1231" s="132"/>
      <c r="BJ1231" s="132"/>
      <c r="BK1231" s="132"/>
      <c r="BL1231" s="132"/>
    </row>
    <row r="1232" spans="3:64" x14ac:dyDescent="0.2">
      <c r="C1232" s="10"/>
      <c r="D1232" s="10"/>
      <c r="AA1232" s="132"/>
      <c r="AB1232" s="132"/>
      <c r="AC1232" s="132"/>
      <c r="AD1232" s="132"/>
      <c r="AE1232" s="132"/>
      <c r="AG1232" s="143"/>
      <c r="AN1232" s="132"/>
      <c r="AO1232" s="132"/>
      <c r="AP1232" s="132"/>
      <c r="AQ1232" s="132"/>
      <c r="AR1232" s="132"/>
      <c r="AS1232" s="132"/>
      <c r="AT1232" s="132"/>
      <c r="AU1232" s="132"/>
    </row>
    <row r="1233" spans="3:64" x14ac:dyDescent="0.2">
      <c r="C1233" s="10"/>
      <c r="D1233" s="10"/>
      <c r="AA1233" s="132"/>
      <c r="AB1233" s="132"/>
      <c r="AC1233" s="132"/>
      <c r="AD1233" s="132"/>
      <c r="AE1233" s="132"/>
      <c r="AG1233" s="143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3:64" x14ac:dyDescent="0.2">
      <c r="C1234" s="10"/>
      <c r="D1234" s="10"/>
      <c r="AA1234" s="132"/>
      <c r="AB1234" s="132"/>
      <c r="AC1234" s="132"/>
      <c r="AD1234" s="132"/>
      <c r="AE1234" s="132"/>
      <c r="AG1234" s="143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3:64" x14ac:dyDescent="0.2">
      <c r="C1235" s="10"/>
      <c r="D1235" s="10"/>
      <c r="AA1235" s="132"/>
      <c r="AB1235" s="132"/>
      <c r="AC1235" s="132"/>
      <c r="AD1235" s="132"/>
      <c r="AE1235" s="132"/>
      <c r="AG1235" s="143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3:64" x14ac:dyDescent="0.2">
      <c r="C1236" s="10"/>
      <c r="D1236" s="10"/>
      <c r="AA1236" s="132"/>
      <c r="AB1236" s="132"/>
      <c r="AC1236" s="132"/>
      <c r="AD1236" s="132"/>
      <c r="AE1236" s="132"/>
      <c r="AG1236" s="143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3:64" x14ac:dyDescent="0.2">
      <c r="C1237" s="10"/>
      <c r="D1237" s="10"/>
      <c r="AA1237" s="132"/>
      <c r="AB1237" s="132"/>
      <c r="AC1237" s="132"/>
      <c r="AD1237" s="132"/>
      <c r="AE1237" s="132"/>
      <c r="AG1237" s="143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3:64" x14ac:dyDescent="0.2">
      <c r="C1238" s="10"/>
      <c r="D1238" s="10"/>
      <c r="AA1238" s="132"/>
      <c r="AB1238" s="132"/>
      <c r="AC1238" s="132"/>
      <c r="AD1238" s="132"/>
      <c r="AE1238" s="132"/>
      <c r="AG1238" s="143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3:64" x14ac:dyDescent="0.2">
      <c r="C1239" s="10"/>
      <c r="D1239" s="10"/>
      <c r="AA1239" s="132"/>
      <c r="AB1239" s="132"/>
      <c r="AC1239" s="132"/>
      <c r="AD1239" s="132"/>
      <c r="AE1239" s="132"/>
      <c r="AG1239" s="143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3:64" x14ac:dyDescent="0.2">
      <c r="C1240" s="10"/>
      <c r="D1240" s="10"/>
      <c r="AA1240" s="132"/>
      <c r="AB1240" s="132"/>
      <c r="AC1240" s="132"/>
      <c r="AD1240" s="132"/>
      <c r="AE1240" s="132"/>
      <c r="AG1240" s="143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3:64" x14ac:dyDescent="0.2">
      <c r="C1241" s="10"/>
      <c r="D1241" s="10"/>
      <c r="AA1241" s="132"/>
      <c r="AB1241" s="132"/>
      <c r="AC1241" s="132"/>
      <c r="AD1241" s="132"/>
      <c r="AE1241" s="132"/>
      <c r="AG1241" s="143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3:64" x14ac:dyDescent="0.2">
      <c r="C1242" s="10"/>
      <c r="D1242" s="10"/>
      <c r="AA1242" s="132"/>
      <c r="AB1242" s="132"/>
      <c r="AC1242" s="132"/>
      <c r="AD1242" s="132"/>
      <c r="AE1242" s="132"/>
      <c r="AG1242" s="143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3:64" x14ac:dyDescent="0.2">
      <c r="C1243" s="10"/>
      <c r="D1243" s="10"/>
      <c r="AA1243" s="132"/>
      <c r="AB1243" s="132"/>
      <c r="AC1243" s="132"/>
      <c r="AD1243" s="132"/>
      <c r="AE1243" s="132"/>
      <c r="AG1243" s="143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3:64" x14ac:dyDescent="0.2">
      <c r="C1244" s="10"/>
      <c r="D1244" s="10"/>
      <c r="AA1244" s="132"/>
      <c r="AB1244" s="132"/>
      <c r="AC1244" s="132"/>
      <c r="AD1244" s="132"/>
      <c r="AE1244" s="132"/>
      <c r="AG1244" s="143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3:64" x14ac:dyDescent="0.2">
      <c r="C1245" s="10"/>
      <c r="D1245" s="10"/>
      <c r="AA1245" s="132"/>
      <c r="AB1245" s="132"/>
      <c r="AC1245" s="132"/>
      <c r="AD1245" s="132"/>
      <c r="AE1245" s="132"/>
      <c r="AG1245" s="143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3:64" x14ac:dyDescent="0.2">
      <c r="C1246" s="10"/>
      <c r="D1246" s="10"/>
      <c r="AA1246" s="132"/>
      <c r="AB1246" s="132"/>
      <c r="AC1246" s="132"/>
      <c r="AD1246" s="132"/>
      <c r="AE1246" s="132"/>
      <c r="AG1246" s="143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3:64" x14ac:dyDescent="0.2">
      <c r="C1247" s="10"/>
      <c r="D1247" s="10"/>
      <c r="AA1247" s="132"/>
      <c r="AB1247" s="132"/>
      <c r="AC1247" s="132"/>
      <c r="AD1247" s="132"/>
      <c r="AE1247" s="132"/>
      <c r="AG1247" s="143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3:64" x14ac:dyDescent="0.2">
      <c r="C1248" s="10"/>
      <c r="D1248" s="10"/>
      <c r="AA1248" s="132"/>
      <c r="AB1248" s="132"/>
      <c r="AC1248" s="132"/>
      <c r="AD1248" s="132"/>
      <c r="AE1248" s="132"/>
      <c r="AG1248" s="143"/>
      <c r="AN1248" s="132"/>
      <c r="AO1248" s="132"/>
      <c r="AP1248" s="132"/>
      <c r="AQ1248" s="132"/>
      <c r="AR1248" s="132"/>
      <c r="AS1248" s="132"/>
      <c r="AT1248" s="132"/>
      <c r="AU1248" s="132"/>
      <c r="AV1248" s="132"/>
      <c r="AW1248" s="132"/>
      <c r="AX1248" s="132"/>
      <c r="AY1248" s="132"/>
      <c r="AZ1248" s="132"/>
      <c r="BA1248" s="132"/>
      <c r="BB1248" s="132"/>
      <c r="BC1248" s="132"/>
      <c r="BD1248" s="132"/>
      <c r="BE1248" s="132"/>
      <c r="BF1248" s="132"/>
      <c r="BG1248" s="132"/>
      <c r="BH1248" s="132"/>
      <c r="BI1248" s="132"/>
      <c r="BJ1248" s="132"/>
      <c r="BK1248" s="132"/>
      <c r="BL1248" s="132"/>
    </row>
    <row r="1249" spans="3:64" x14ac:dyDescent="0.2">
      <c r="C1249" s="10"/>
      <c r="D1249" s="10"/>
      <c r="AA1249" s="132"/>
      <c r="AB1249" s="132"/>
      <c r="AC1249" s="132"/>
      <c r="AD1249" s="132"/>
      <c r="AE1249" s="132"/>
      <c r="AG1249" s="143"/>
      <c r="AN1249" s="132"/>
      <c r="AO1249" s="132"/>
      <c r="AP1249" s="132"/>
      <c r="AQ1249" s="132"/>
      <c r="AR1249" s="132"/>
      <c r="AS1249" s="132"/>
      <c r="AT1249" s="132"/>
      <c r="AU1249" s="132"/>
    </row>
    <row r="1250" spans="3:64" x14ac:dyDescent="0.2">
      <c r="C1250" s="10"/>
      <c r="D1250" s="10"/>
      <c r="AA1250" s="132"/>
      <c r="AB1250" s="132"/>
      <c r="AC1250" s="132"/>
      <c r="AD1250" s="132"/>
      <c r="AE1250" s="132"/>
      <c r="AG1250" s="143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3:64" x14ac:dyDescent="0.2">
      <c r="C1251" s="10"/>
      <c r="D1251" s="10"/>
      <c r="AA1251" s="132"/>
      <c r="AB1251" s="132"/>
      <c r="AC1251" s="132"/>
      <c r="AD1251" s="132"/>
      <c r="AE1251" s="132"/>
      <c r="AG1251" s="143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3:64" x14ac:dyDescent="0.2">
      <c r="C1252" s="10"/>
      <c r="D1252" s="10"/>
      <c r="AA1252" s="132"/>
      <c r="AB1252" s="132"/>
      <c r="AC1252" s="132"/>
      <c r="AD1252" s="132"/>
      <c r="AE1252" s="132"/>
      <c r="AG1252" s="143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3:64" x14ac:dyDescent="0.2">
      <c r="C1253" s="10"/>
      <c r="D1253" s="10"/>
      <c r="AA1253" s="132"/>
      <c r="AB1253" s="132"/>
      <c r="AC1253" s="132"/>
      <c r="AD1253" s="132"/>
      <c r="AE1253" s="132"/>
      <c r="AG1253" s="143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3:64" x14ac:dyDescent="0.2">
      <c r="C1254" s="10"/>
      <c r="D1254" s="10"/>
      <c r="AA1254" s="132"/>
      <c r="AB1254" s="132"/>
      <c r="AC1254" s="132"/>
      <c r="AD1254" s="132"/>
      <c r="AE1254" s="132"/>
      <c r="AG1254" s="143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3:64" x14ac:dyDescent="0.2">
      <c r="C1255" s="10"/>
      <c r="D1255" s="10"/>
      <c r="AA1255" s="132"/>
      <c r="AB1255" s="132"/>
      <c r="AC1255" s="132"/>
      <c r="AD1255" s="132"/>
      <c r="AE1255" s="132"/>
      <c r="AG1255" s="143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3:64" x14ac:dyDescent="0.2">
      <c r="C1256" s="10"/>
      <c r="D1256" s="10"/>
      <c r="AA1256" s="132"/>
      <c r="AB1256" s="132"/>
      <c r="AC1256" s="132"/>
      <c r="AD1256" s="132"/>
      <c r="AE1256" s="132"/>
      <c r="AG1256" s="143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3:64" x14ac:dyDescent="0.2">
      <c r="C1257" s="10"/>
      <c r="D1257" s="10"/>
      <c r="AA1257" s="132"/>
      <c r="AB1257" s="132"/>
      <c r="AC1257" s="132"/>
      <c r="AD1257" s="132"/>
      <c r="AE1257" s="132"/>
      <c r="AG1257" s="143"/>
      <c r="AN1257" s="132"/>
      <c r="AO1257" s="132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G1257" s="132"/>
      <c r="BH1257" s="132"/>
      <c r="BI1257" s="132"/>
      <c r="BJ1257" s="132"/>
      <c r="BK1257" s="132"/>
      <c r="BL1257" s="132"/>
    </row>
    <row r="1258" spans="3:64" x14ac:dyDescent="0.2">
      <c r="C1258" s="10"/>
      <c r="D1258" s="10"/>
      <c r="AA1258" s="132"/>
      <c r="AB1258" s="132"/>
      <c r="AC1258" s="132"/>
      <c r="AD1258" s="132"/>
      <c r="AE1258" s="132"/>
      <c r="AG1258" s="143"/>
      <c r="AN1258" s="132"/>
      <c r="AO1258" s="132"/>
      <c r="AP1258" s="132"/>
      <c r="AQ1258" s="132"/>
      <c r="AR1258" s="132"/>
      <c r="AS1258" s="132"/>
      <c r="AT1258" s="132"/>
      <c r="AU1258" s="132"/>
    </row>
    <row r="1259" spans="3:64" x14ac:dyDescent="0.2">
      <c r="C1259" s="10"/>
      <c r="D1259" s="10"/>
      <c r="AA1259" s="132"/>
      <c r="AB1259" s="132"/>
      <c r="AC1259" s="132"/>
      <c r="AD1259" s="132"/>
      <c r="AE1259" s="132"/>
      <c r="AG1259" s="143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3:64" x14ac:dyDescent="0.2">
      <c r="C1260" s="10"/>
      <c r="D1260" s="10"/>
      <c r="AA1260" s="132"/>
      <c r="AB1260" s="132"/>
      <c r="AC1260" s="132"/>
      <c r="AD1260" s="132"/>
      <c r="AE1260" s="132"/>
      <c r="AG1260" s="143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3:64" x14ac:dyDescent="0.2">
      <c r="C1261" s="10"/>
      <c r="D1261" s="10"/>
      <c r="AA1261" s="132"/>
      <c r="AB1261" s="132"/>
      <c r="AC1261" s="132"/>
      <c r="AD1261" s="132"/>
      <c r="AE1261" s="132"/>
      <c r="AG1261" s="143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3:64" x14ac:dyDescent="0.2">
      <c r="C1262" s="10"/>
      <c r="D1262" s="10"/>
      <c r="AA1262" s="132"/>
      <c r="AB1262" s="132"/>
      <c r="AC1262" s="132"/>
      <c r="AD1262" s="132"/>
      <c r="AE1262" s="132"/>
      <c r="AG1262" s="143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3:64" x14ac:dyDescent="0.2">
      <c r="C1263" s="10"/>
      <c r="D1263" s="10"/>
      <c r="AA1263" s="132"/>
      <c r="AB1263" s="132"/>
      <c r="AC1263" s="132"/>
      <c r="AD1263" s="132"/>
      <c r="AE1263" s="132"/>
      <c r="AG1263" s="143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3:64" x14ac:dyDescent="0.2">
      <c r="C1264" s="10"/>
      <c r="D1264" s="10"/>
      <c r="AA1264" s="132"/>
      <c r="AB1264" s="132"/>
      <c r="AC1264" s="132"/>
      <c r="AD1264" s="132"/>
      <c r="AE1264" s="132"/>
      <c r="AG1264" s="143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3:47" x14ac:dyDescent="0.2">
      <c r="C1265" s="10"/>
      <c r="D1265" s="10"/>
      <c r="AA1265" s="132"/>
      <c r="AB1265" s="132"/>
      <c r="AC1265" s="132"/>
      <c r="AD1265" s="132"/>
      <c r="AE1265" s="132"/>
      <c r="AG1265" s="143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3:47" x14ac:dyDescent="0.2">
      <c r="C1266" s="10"/>
      <c r="D1266" s="10"/>
      <c r="AA1266" s="132"/>
      <c r="AB1266" s="132"/>
      <c r="AC1266" s="132"/>
      <c r="AD1266" s="132"/>
      <c r="AE1266" s="132"/>
      <c r="AG1266" s="143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3:47" x14ac:dyDescent="0.2">
      <c r="C1267" s="10"/>
      <c r="D1267" s="10"/>
      <c r="AA1267" s="132"/>
      <c r="AB1267" s="132"/>
      <c r="AC1267" s="132"/>
      <c r="AD1267" s="132"/>
      <c r="AE1267" s="132"/>
      <c r="AG1267" s="143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3:47" x14ac:dyDescent="0.2">
      <c r="C1268" s="10"/>
      <c r="D1268" s="10"/>
      <c r="AA1268" s="132"/>
      <c r="AB1268" s="132"/>
      <c r="AC1268" s="132"/>
      <c r="AD1268" s="132"/>
      <c r="AE1268" s="132"/>
      <c r="AG1268" s="143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3:47" x14ac:dyDescent="0.2">
      <c r="C1269" s="10"/>
      <c r="D1269" s="10"/>
      <c r="AA1269" s="132"/>
      <c r="AB1269" s="132"/>
      <c r="AC1269" s="132"/>
      <c r="AD1269" s="132"/>
      <c r="AE1269" s="132"/>
      <c r="AG1269" s="143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3:47" x14ac:dyDescent="0.2">
      <c r="C1270" s="10"/>
      <c r="D1270" s="10"/>
      <c r="AA1270" s="132"/>
      <c r="AB1270" s="132"/>
      <c r="AC1270" s="132"/>
      <c r="AD1270" s="132"/>
      <c r="AE1270" s="132"/>
      <c r="AG1270" s="143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3:47" x14ac:dyDescent="0.2">
      <c r="C1271" s="10"/>
      <c r="D1271" s="10"/>
      <c r="AA1271" s="132"/>
      <c r="AB1271" s="132"/>
      <c r="AC1271" s="132"/>
      <c r="AD1271" s="132"/>
      <c r="AE1271" s="132"/>
      <c r="AG1271" s="143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3:47" x14ac:dyDescent="0.2">
      <c r="C1272" s="10"/>
      <c r="D1272" s="10"/>
      <c r="AA1272" s="132"/>
      <c r="AB1272" s="132"/>
      <c r="AC1272" s="132"/>
      <c r="AD1272" s="132"/>
      <c r="AE1272" s="132"/>
      <c r="AG1272" s="143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3:47" x14ac:dyDescent="0.2">
      <c r="C1273" s="10"/>
      <c r="D1273" s="10"/>
      <c r="AA1273" s="132"/>
      <c r="AB1273" s="132"/>
      <c r="AC1273" s="132"/>
      <c r="AD1273" s="132"/>
      <c r="AE1273" s="132"/>
      <c r="AG1273" s="143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3:47" x14ac:dyDescent="0.2">
      <c r="C1274" s="10"/>
      <c r="D1274" s="10"/>
      <c r="AA1274" s="132"/>
      <c r="AB1274" s="132"/>
      <c r="AC1274" s="132"/>
      <c r="AD1274" s="132"/>
      <c r="AE1274" s="132"/>
      <c r="AG1274" s="143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3:47" x14ac:dyDescent="0.2">
      <c r="C1275" s="10"/>
      <c r="D1275" s="10"/>
      <c r="AA1275" s="132"/>
      <c r="AB1275" s="132"/>
      <c r="AC1275" s="132"/>
      <c r="AD1275" s="132"/>
      <c r="AE1275" s="132"/>
      <c r="AG1275" s="143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3:47" x14ac:dyDescent="0.2">
      <c r="C1276" s="10"/>
      <c r="D1276" s="10"/>
      <c r="AA1276" s="132"/>
      <c r="AB1276" s="132"/>
      <c r="AC1276" s="132"/>
      <c r="AD1276" s="132"/>
      <c r="AE1276" s="132"/>
      <c r="AG1276" s="143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3:47" x14ac:dyDescent="0.2">
      <c r="C1277" s="10"/>
      <c r="D1277" s="10"/>
      <c r="AA1277" s="132"/>
      <c r="AB1277" s="132"/>
      <c r="AC1277" s="132"/>
      <c r="AD1277" s="132"/>
      <c r="AE1277" s="132"/>
      <c r="AG1277" s="143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3:47" x14ac:dyDescent="0.2">
      <c r="C1278" s="10"/>
      <c r="D1278" s="10"/>
      <c r="AA1278" s="132"/>
      <c r="AB1278" s="132"/>
      <c r="AC1278" s="132"/>
      <c r="AD1278" s="132"/>
      <c r="AE1278" s="132"/>
      <c r="AG1278" s="143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3:47" x14ac:dyDescent="0.2">
      <c r="C1279" s="10"/>
      <c r="D1279" s="10"/>
      <c r="AA1279" s="132"/>
      <c r="AB1279" s="132"/>
      <c r="AC1279" s="132"/>
      <c r="AD1279" s="132"/>
      <c r="AE1279" s="132"/>
      <c r="AG1279" s="143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3:47" x14ac:dyDescent="0.2">
      <c r="C1280" s="10"/>
      <c r="D1280" s="10"/>
      <c r="AA1280" s="132"/>
      <c r="AB1280" s="132"/>
      <c r="AC1280" s="132"/>
      <c r="AD1280" s="132"/>
      <c r="AE1280" s="132"/>
      <c r="AG1280" s="143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3:64" x14ac:dyDescent="0.2">
      <c r="C1281" s="10"/>
      <c r="D1281" s="10"/>
      <c r="AA1281" s="132"/>
      <c r="AB1281" s="132"/>
      <c r="AC1281" s="132"/>
      <c r="AD1281" s="132"/>
      <c r="AE1281" s="132"/>
      <c r="AG1281" s="143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3:64" x14ac:dyDescent="0.2">
      <c r="C1282" s="10"/>
      <c r="D1282" s="10"/>
      <c r="AA1282" s="132"/>
      <c r="AB1282" s="132"/>
      <c r="AC1282" s="132"/>
      <c r="AD1282" s="132"/>
      <c r="AE1282" s="132"/>
      <c r="AG1282" s="143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3:64" x14ac:dyDescent="0.2">
      <c r="C1283" s="10"/>
      <c r="D1283" s="10"/>
      <c r="AA1283" s="132"/>
      <c r="AB1283" s="132"/>
      <c r="AC1283" s="132"/>
      <c r="AD1283" s="132"/>
      <c r="AE1283" s="132"/>
      <c r="AG1283" s="143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3:64" x14ac:dyDescent="0.2">
      <c r="C1284" s="10"/>
      <c r="D1284" s="10"/>
      <c r="AA1284" s="132"/>
      <c r="AB1284" s="132"/>
      <c r="AC1284" s="132"/>
      <c r="AD1284" s="132"/>
      <c r="AE1284" s="132"/>
      <c r="AG1284" s="143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3:64" x14ac:dyDescent="0.2">
      <c r="C1285" s="10"/>
      <c r="D1285" s="10"/>
      <c r="AA1285" s="132"/>
      <c r="AB1285" s="132"/>
      <c r="AC1285" s="132"/>
      <c r="AD1285" s="132"/>
      <c r="AE1285" s="132"/>
      <c r="AG1285" s="143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3:64" x14ac:dyDescent="0.2">
      <c r="C1286" s="10"/>
      <c r="D1286" s="10"/>
      <c r="AA1286" s="132"/>
      <c r="AB1286" s="132"/>
      <c r="AC1286" s="132"/>
      <c r="AD1286" s="132"/>
      <c r="AE1286" s="132"/>
      <c r="AG1286" s="143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3:64" x14ac:dyDescent="0.2">
      <c r="C1287" s="10"/>
      <c r="D1287" s="10"/>
      <c r="AA1287" s="132"/>
      <c r="AB1287" s="132"/>
      <c r="AC1287" s="132"/>
      <c r="AD1287" s="132"/>
      <c r="AE1287" s="132"/>
      <c r="AG1287" s="143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3:64" x14ac:dyDescent="0.2">
      <c r="C1288" s="10"/>
      <c r="D1288" s="10"/>
      <c r="AA1288" s="132"/>
      <c r="AB1288" s="132"/>
      <c r="AC1288" s="132"/>
      <c r="AD1288" s="132"/>
      <c r="AE1288" s="132"/>
      <c r="AG1288" s="143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3:64" x14ac:dyDescent="0.2">
      <c r="C1289" s="10"/>
      <c r="D1289" s="10"/>
      <c r="AA1289" s="132"/>
      <c r="AB1289" s="132"/>
      <c r="AC1289" s="132"/>
      <c r="AD1289" s="132"/>
      <c r="AE1289" s="132"/>
      <c r="AG1289" s="143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3:64" x14ac:dyDescent="0.2">
      <c r="C1290" s="10"/>
      <c r="D1290" s="10"/>
      <c r="AA1290" s="132"/>
      <c r="AB1290" s="132"/>
      <c r="AC1290" s="132"/>
      <c r="AD1290" s="132"/>
      <c r="AE1290" s="132"/>
      <c r="AG1290" s="143"/>
      <c r="AN1290" s="132"/>
      <c r="AO1290" s="132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2"/>
      <c r="BF1290" s="132"/>
      <c r="BG1290" s="132"/>
      <c r="BH1290" s="132"/>
      <c r="BI1290" s="132"/>
      <c r="BJ1290" s="132"/>
      <c r="BK1290" s="132"/>
      <c r="BL1290" s="132"/>
    </row>
    <row r="1291" spans="3:64" x14ac:dyDescent="0.2">
      <c r="C1291" s="10"/>
      <c r="D1291" s="10"/>
      <c r="AA1291" s="132"/>
      <c r="AB1291" s="132"/>
      <c r="AC1291" s="132"/>
      <c r="AD1291" s="132"/>
      <c r="AE1291" s="132"/>
      <c r="AG1291" s="143"/>
      <c r="AN1291" s="132"/>
      <c r="AO1291" s="132"/>
      <c r="AP1291" s="132"/>
      <c r="AQ1291" s="132"/>
      <c r="AR1291" s="132"/>
      <c r="AS1291" s="132"/>
      <c r="AT1291" s="132"/>
      <c r="AU1291" s="132"/>
    </row>
    <row r="1292" spans="3:64" x14ac:dyDescent="0.2">
      <c r="C1292" s="10"/>
      <c r="D1292" s="10"/>
      <c r="AA1292" s="132"/>
      <c r="AB1292" s="132"/>
      <c r="AC1292" s="132"/>
      <c r="AD1292" s="132"/>
      <c r="AE1292" s="132"/>
      <c r="AG1292" s="143"/>
      <c r="AN1292" s="132"/>
      <c r="AO1292" s="132"/>
      <c r="AP1292" s="132"/>
      <c r="AQ1292" s="132"/>
      <c r="AR1292" s="132"/>
      <c r="AS1292" s="132"/>
      <c r="AT1292" s="132"/>
      <c r="AU1292" s="132"/>
      <c r="AV1292" s="132"/>
      <c r="AW1292" s="132"/>
      <c r="AX1292" s="132"/>
      <c r="AY1292" s="132"/>
      <c r="AZ1292" s="132"/>
      <c r="BA1292" s="132"/>
      <c r="BB1292" s="132"/>
      <c r="BC1292" s="132"/>
      <c r="BD1292" s="132"/>
      <c r="BE1292" s="132"/>
      <c r="BF1292" s="132"/>
      <c r="BG1292" s="132"/>
      <c r="BH1292" s="132"/>
      <c r="BI1292" s="132"/>
      <c r="BJ1292" s="132"/>
      <c r="BK1292" s="132"/>
      <c r="BL1292" s="132"/>
    </row>
    <row r="1293" spans="3:64" x14ac:dyDescent="0.2">
      <c r="C1293" s="10"/>
      <c r="D1293" s="10"/>
      <c r="AA1293" s="132"/>
      <c r="AB1293" s="132"/>
      <c r="AC1293" s="132"/>
      <c r="AD1293" s="132"/>
      <c r="AE1293" s="132"/>
      <c r="AG1293" s="143"/>
      <c r="AN1293" s="132"/>
      <c r="AO1293" s="132"/>
      <c r="AP1293" s="132"/>
      <c r="AQ1293" s="132"/>
      <c r="AR1293" s="132"/>
      <c r="AS1293" s="132"/>
      <c r="AT1293" s="132"/>
      <c r="AU1293" s="132"/>
    </row>
    <row r="1294" spans="3:64" x14ac:dyDescent="0.2">
      <c r="C1294" s="10"/>
      <c r="D1294" s="10"/>
      <c r="AA1294" s="132"/>
      <c r="AB1294" s="132"/>
      <c r="AC1294" s="132"/>
      <c r="AD1294" s="132"/>
      <c r="AE1294" s="132"/>
      <c r="AG1294" s="143"/>
      <c r="AN1294" s="132"/>
      <c r="AO1294" s="132"/>
      <c r="AP1294" s="132"/>
      <c r="AQ1294" s="132"/>
      <c r="AR1294" s="132"/>
      <c r="AS1294" s="132"/>
      <c r="AT1294" s="132"/>
      <c r="AU1294" s="132"/>
      <c r="AV1294" s="132"/>
    </row>
    <row r="1295" spans="3:64" x14ac:dyDescent="0.2">
      <c r="C1295" s="10"/>
      <c r="D1295" s="10"/>
      <c r="AA1295" s="132"/>
      <c r="AB1295" s="132"/>
      <c r="AC1295" s="132"/>
      <c r="AD1295" s="132"/>
      <c r="AE1295" s="132"/>
      <c r="AG1295" s="143"/>
      <c r="AN1295" s="132"/>
      <c r="AO1295" s="132"/>
      <c r="AP1295" s="132"/>
      <c r="AQ1295" s="132"/>
      <c r="AR1295" s="132"/>
      <c r="AS1295" s="132"/>
      <c r="AT1295" s="132"/>
      <c r="AU1295" s="132"/>
    </row>
    <row r="1296" spans="3:64" x14ac:dyDescent="0.2">
      <c r="C1296" s="10"/>
      <c r="D1296" s="10"/>
      <c r="AA1296" s="132"/>
      <c r="AB1296" s="132"/>
      <c r="AC1296" s="132"/>
      <c r="AD1296" s="132"/>
      <c r="AE1296" s="132"/>
      <c r="AG1296" s="143"/>
      <c r="AN1296" s="132"/>
      <c r="AO1296" s="132"/>
      <c r="AP1296" s="132"/>
      <c r="AQ1296" s="132"/>
      <c r="AR1296" s="132"/>
      <c r="AS1296" s="132"/>
      <c r="AT1296" s="132"/>
      <c r="AU1296" s="132"/>
      <c r="AV1296" s="132"/>
      <c r="AW1296" s="132"/>
      <c r="AX1296" s="132"/>
      <c r="AY1296" s="132"/>
      <c r="AZ1296" s="132"/>
      <c r="BA1296" s="132"/>
      <c r="BB1296" s="132"/>
      <c r="BC1296" s="132"/>
      <c r="BD1296" s="132"/>
      <c r="BE1296" s="132"/>
      <c r="BF1296" s="132"/>
      <c r="BG1296" s="132"/>
      <c r="BH1296" s="132"/>
      <c r="BI1296" s="132"/>
      <c r="BJ1296" s="132"/>
      <c r="BK1296" s="132"/>
      <c r="BL1296" s="132"/>
    </row>
    <row r="1297" spans="3:48" x14ac:dyDescent="0.2">
      <c r="C1297" s="10"/>
      <c r="D1297" s="10"/>
      <c r="AA1297" s="132"/>
      <c r="AB1297" s="132"/>
      <c r="AC1297" s="132"/>
      <c r="AD1297" s="132"/>
      <c r="AE1297" s="132"/>
      <c r="AG1297" s="143"/>
      <c r="AN1297" s="132"/>
      <c r="AO1297" s="132"/>
      <c r="AP1297" s="132"/>
      <c r="AQ1297" s="132"/>
      <c r="AR1297" s="132"/>
      <c r="AS1297" s="132"/>
      <c r="AT1297" s="132"/>
      <c r="AU1297" s="132"/>
    </row>
    <row r="1298" spans="3:48" x14ac:dyDescent="0.2">
      <c r="C1298" s="10"/>
      <c r="D1298" s="10"/>
      <c r="AA1298" s="132"/>
      <c r="AB1298" s="132"/>
      <c r="AC1298" s="132"/>
      <c r="AD1298" s="132"/>
      <c r="AE1298" s="132"/>
      <c r="AG1298" s="143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3:48" x14ac:dyDescent="0.2">
      <c r="C1299" s="10"/>
      <c r="D1299" s="10"/>
      <c r="AA1299" s="132"/>
      <c r="AB1299" s="132"/>
      <c r="AC1299" s="132"/>
      <c r="AD1299" s="132"/>
      <c r="AE1299" s="132"/>
      <c r="AG1299" s="143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3:48" x14ac:dyDescent="0.2">
      <c r="C1300" s="10"/>
      <c r="D1300" s="10"/>
      <c r="AA1300" s="132"/>
      <c r="AB1300" s="132"/>
      <c r="AC1300" s="132"/>
      <c r="AD1300" s="132"/>
      <c r="AE1300" s="132"/>
      <c r="AG1300" s="143"/>
      <c r="AN1300" s="132"/>
      <c r="AO1300" s="132"/>
      <c r="AP1300" s="132"/>
      <c r="AQ1300" s="132"/>
      <c r="AR1300" s="132"/>
      <c r="AS1300" s="132"/>
      <c r="AT1300" s="132"/>
      <c r="AU1300" s="132"/>
      <c r="AV1300" s="132"/>
    </row>
    <row r="1301" spans="3:48" x14ac:dyDescent="0.2">
      <c r="C1301" s="10"/>
      <c r="D1301" s="10"/>
      <c r="AA1301" s="132"/>
      <c r="AB1301" s="132"/>
      <c r="AC1301" s="132"/>
      <c r="AD1301" s="132"/>
      <c r="AE1301" s="132"/>
      <c r="AG1301" s="143"/>
      <c r="AN1301" s="132"/>
      <c r="AO1301" s="132"/>
      <c r="AP1301" s="132"/>
      <c r="AQ1301" s="132"/>
      <c r="AR1301" s="132"/>
      <c r="AS1301" s="132"/>
      <c r="AT1301" s="132"/>
      <c r="AU1301" s="132"/>
    </row>
    <row r="1302" spans="3:48" x14ac:dyDescent="0.2">
      <c r="C1302" s="10"/>
      <c r="D1302" s="10"/>
      <c r="AA1302" s="132"/>
      <c r="AB1302" s="132"/>
      <c r="AC1302" s="132"/>
      <c r="AD1302" s="132"/>
      <c r="AE1302" s="132"/>
      <c r="AG1302" s="143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3:48" x14ac:dyDescent="0.2">
      <c r="C1303" s="10"/>
      <c r="D1303" s="10"/>
      <c r="AA1303" s="132"/>
      <c r="AB1303" s="132"/>
      <c r="AC1303" s="132"/>
      <c r="AD1303" s="132"/>
      <c r="AE1303" s="132"/>
      <c r="AG1303" s="143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3:48" x14ac:dyDescent="0.2">
      <c r="C1304" s="10"/>
      <c r="D1304" s="10"/>
      <c r="AA1304" s="132"/>
      <c r="AB1304" s="132"/>
      <c r="AC1304" s="132"/>
      <c r="AD1304" s="132"/>
      <c r="AE1304" s="132"/>
      <c r="AG1304" s="143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3:48" x14ac:dyDescent="0.2">
      <c r="C1305" s="10"/>
      <c r="D1305" s="10"/>
      <c r="AA1305" s="132"/>
      <c r="AB1305" s="132"/>
      <c r="AC1305" s="132"/>
      <c r="AD1305" s="132"/>
      <c r="AE1305" s="132"/>
      <c r="AG1305" s="143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3:48" x14ac:dyDescent="0.2">
      <c r="C1306" s="10"/>
      <c r="D1306" s="10"/>
      <c r="AA1306" s="132"/>
      <c r="AB1306" s="132"/>
      <c r="AC1306" s="132"/>
      <c r="AD1306" s="132"/>
      <c r="AE1306" s="132"/>
      <c r="AG1306" s="143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3:48" x14ac:dyDescent="0.2">
      <c r="C1307" s="10"/>
      <c r="D1307" s="10"/>
      <c r="AA1307" s="132"/>
      <c r="AB1307" s="132"/>
      <c r="AC1307" s="132"/>
      <c r="AD1307" s="132"/>
      <c r="AE1307" s="132"/>
      <c r="AG1307" s="143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3:48" x14ac:dyDescent="0.2">
      <c r="C1308" s="10"/>
      <c r="D1308" s="10"/>
      <c r="AA1308" s="132"/>
      <c r="AB1308" s="132"/>
      <c r="AC1308" s="132"/>
      <c r="AD1308" s="132"/>
      <c r="AE1308" s="132"/>
      <c r="AG1308" s="143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3:48" x14ac:dyDescent="0.2">
      <c r="C1309" s="10"/>
      <c r="D1309" s="10"/>
      <c r="AA1309" s="132"/>
      <c r="AB1309" s="132"/>
      <c r="AC1309" s="132"/>
      <c r="AD1309" s="132"/>
      <c r="AE1309" s="132"/>
      <c r="AG1309" s="143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3:48" x14ac:dyDescent="0.2">
      <c r="C1310" s="10"/>
      <c r="D1310" s="10"/>
      <c r="AA1310" s="132"/>
      <c r="AB1310" s="132"/>
      <c r="AC1310" s="132"/>
      <c r="AD1310" s="132"/>
      <c r="AE1310" s="132"/>
      <c r="AG1310" s="143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3:48" x14ac:dyDescent="0.2">
      <c r="C1311" s="10"/>
      <c r="D1311" s="10"/>
      <c r="AA1311" s="132"/>
      <c r="AB1311" s="132"/>
      <c r="AC1311" s="132"/>
      <c r="AD1311" s="132"/>
      <c r="AE1311" s="132"/>
      <c r="AG1311" s="143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3:48" x14ac:dyDescent="0.2">
      <c r="C1312" s="10"/>
      <c r="D1312" s="10"/>
      <c r="AA1312" s="132"/>
      <c r="AB1312" s="132"/>
      <c r="AC1312" s="132"/>
      <c r="AD1312" s="132"/>
      <c r="AE1312" s="132"/>
      <c r="AG1312" s="143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3:64" x14ac:dyDescent="0.2">
      <c r="C1313" s="10"/>
      <c r="D1313" s="10"/>
      <c r="AA1313" s="132"/>
      <c r="AB1313" s="132"/>
      <c r="AC1313" s="132"/>
      <c r="AD1313" s="132"/>
      <c r="AE1313" s="132"/>
      <c r="AG1313" s="143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3:64" x14ac:dyDescent="0.2">
      <c r="C1314" s="10"/>
      <c r="D1314" s="10"/>
      <c r="AA1314" s="132"/>
      <c r="AB1314" s="132"/>
      <c r="AC1314" s="132"/>
      <c r="AD1314" s="132"/>
      <c r="AE1314" s="132"/>
      <c r="AG1314" s="143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3:64" x14ac:dyDescent="0.2">
      <c r="C1315" s="10"/>
      <c r="D1315" s="10"/>
      <c r="AA1315" s="132"/>
      <c r="AB1315" s="132"/>
      <c r="AC1315" s="132"/>
      <c r="AD1315" s="132"/>
      <c r="AE1315" s="132"/>
      <c r="AG1315" s="143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3:64" x14ac:dyDescent="0.2">
      <c r="C1316" s="10"/>
      <c r="D1316" s="10"/>
      <c r="AA1316" s="132"/>
      <c r="AB1316" s="132"/>
      <c r="AC1316" s="132"/>
      <c r="AD1316" s="132"/>
      <c r="AE1316" s="132"/>
      <c r="AG1316" s="143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3:64" x14ac:dyDescent="0.2">
      <c r="C1317" s="10"/>
      <c r="D1317" s="10"/>
      <c r="AA1317" s="132"/>
      <c r="AB1317" s="132"/>
      <c r="AC1317" s="132"/>
      <c r="AD1317" s="132"/>
      <c r="AE1317" s="132"/>
      <c r="AG1317" s="143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3:64" x14ac:dyDescent="0.2">
      <c r="C1318" s="10"/>
      <c r="D1318" s="10"/>
      <c r="AA1318" s="132"/>
      <c r="AB1318" s="132"/>
      <c r="AC1318" s="132"/>
      <c r="AD1318" s="132"/>
      <c r="AE1318" s="132"/>
      <c r="AG1318" s="143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3:64" x14ac:dyDescent="0.2">
      <c r="C1319" s="10"/>
      <c r="D1319" s="10"/>
      <c r="AA1319" s="132"/>
      <c r="AB1319" s="132"/>
      <c r="AC1319" s="132"/>
      <c r="AD1319" s="132"/>
      <c r="AE1319" s="132"/>
      <c r="AG1319" s="143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3:64" x14ac:dyDescent="0.2">
      <c r="C1320" s="10"/>
      <c r="D1320" s="10"/>
      <c r="AA1320" s="132"/>
      <c r="AB1320" s="132"/>
      <c r="AC1320" s="132"/>
      <c r="AD1320" s="132"/>
      <c r="AE1320" s="132"/>
      <c r="AG1320" s="143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3:64" x14ac:dyDescent="0.2">
      <c r="C1321" s="10"/>
      <c r="D1321" s="10"/>
      <c r="AA1321" s="132"/>
      <c r="AB1321" s="132"/>
      <c r="AC1321" s="132"/>
      <c r="AD1321" s="132"/>
      <c r="AE1321" s="132"/>
      <c r="AG1321" s="143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3:64" x14ac:dyDescent="0.2">
      <c r="C1322" s="10"/>
      <c r="D1322" s="10"/>
      <c r="AA1322" s="132"/>
      <c r="AB1322" s="132"/>
      <c r="AC1322" s="132"/>
      <c r="AD1322" s="132"/>
      <c r="AE1322" s="132"/>
      <c r="AG1322" s="143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3:64" x14ac:dyDescent="0.2">
      <c r="C1323" s="10"/>
      <c r="D1323" s="10"/>
      <c r="AA1323" s="132"/>
      <c r="AB1323" s="132"/>
      <c r="AC1323" s="132"/>
      <c r="AD1323" s="132"/>
      <c r="AE1323" s="132"/>
      <c r="AG1323" s="143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3:64" x14ac:dyDescent="0.2">
      <c r="C1324" s="10"/>
      <c r="D1324" s="10"/>
      <c r="AA1324" s="132"/>
      <c r="AB1324" s="132"/>
      <c r="AC1324" s="132"/>
      <c r="AD1324" s="132"/>
      <c r="AE1324" s="132"/>
      <c r="AG1324" s="143"/>
      <c r="AN1324" s="132"/>
      <c r="AO1324" s="132"/>
      <c r="AP1324" s="132"/>
      <c r="AQ1324" s="132"/>
      <c r="AR1324" s="132"/>
      <c r="AS1324" s="132"/>
      <c r="AT1324" s="132"/>
      <c r="AU1324" s="132"/>
      <c r="AV1324" s="132"/>
      <c r="AW1324" s="132"/>
      <c r="AX1324" s="132"/>
      <c r="AY1324" s="132"/>
      <c r="AZ1324" s="132"/>
      <c r="BA1324" s="132"/>
      <c r="BB1324" s="132"/>
      <c r="BC1324" s="132"/>
      <c r="BD1324" s="132"/>
      <c r="BE1324" s="132"/>
      <c r="BF1324" s="132"/>
      <c r="BG1324" s="132"/>
      <c r="BH1324" s="132"/>
      <c r="BI1324" s="132"/>
      <c r="BJ1324" s="132"/>
      <c r="BK1324" s="132"/>
      <c r="BL1324" s="132"/>
    </row>
    <row r="1325" spans="3:64" x14ac:dyDescent="0.2">
      <c r="C1325" s="10"/>
      <c r="D1325" s="10"/>
      <c r="AA1325" s="132"/>
      <c r="AB1325" s="132"/>
      <c r="AC1325" s="132"/>
      <c r="AD1325" s="132"/>
      <c r="AE1325" s="132"/>
      <c r="AG1325" s="143"/>
      <c r="AN1325" s="132"/>
      <c r="AO1325" s="132"/>
      <c r="AP1325" s="132"/>
      <c r="AQ1325" s="132"/>
      <c r="AR1325" s="132"/>
      <c r="AS1325" s="132"/>
      <c r="AT1325" s="132"/>
      <c r="AU1325" s="132"/>
    </row>
    <row r="1326" spans="3:64" x14ac:dyDescent="0.2">
      <c r="C1326" s="10"/>
      <c r="D1326" s="10"/>
      <c r="AA1326" s="132"/>
      <c r="AB1326" s="132"/>
      <c r="AC1326" s="132"/>
      <c r="AD1326" s="132"/>
      <c r="AE1326" s="132"/>
      <c r="AG1326" s="143"/>
      <c r="AN1326" s="132"/>
      <c r="AO1326" s="132"/>
      <c r="AP1326" s="132"/>
      <c r="AQ1326" s="132"/>
      <c r="AR1326" s="132"/>
      <c r="AS1326" s="132"/>
      <c r="AT1326" s="132"/>
      <c r="AU1326" s="132"/>
      <c r="AV1326" s="132"/>
      <c r="AW1326" s="132"/>
      <c r="AX1326" s="132"/>
      <c r="AY1326" s="132"/>
      <c r="AZ1326" s="132"/>
      <c r="BA1326" s="132"/>
      <c r="BB1326" s="132"/>
      <c r="BC1326" s="132"/>
      <c r="BD1326" s="132"/>
      <c r="BE1326" s="132"/>
      <c r="BF1326" s="132"/>
      <c r="BG1326" s="132"/>
      <c r="BH1326" s="132"/>
      <c r="BI1326" s="132"/>
      <c r="BJ1326" s="132"/>
      <c r="BK1326" s="132"/>
      <c r="BL1326" s="132"/>
    </row>
    <row r="1327" spans="3:64" x14ac:dyDescent="0.2">
      <c r="C1327" s="10"/>
      <c r="D1327" s="10"/>
      <c r="AA1327" s="132"/>
      <c r="AB1327" s="132"/>
      <c r="AC1327" s="132"/>
      <c r="AD1327" s="132"/>
      <c r="AE1327" s="132"/>
      <c r="AG1327" s="143"/>
      <c r="AN1327" s="132"/>
      <c r="AO1327" s="132"/>
      <c r="AP1327" s="132"/>
      <c r="AQ1327" s="132"/>
      <c r="AR1327" s="132"/>
      <c r="AS1327" s="132"/>
      <c r="AT1327" s="132"/>
      <c r="AU1327" s="132"/>
    </row>
    <row r="1328" spans="3:64" x14ac:dyDescent="0.2">
      <c r="C1328" s="10"/>
      <c r="D1328" s="10"/>
      <c r="AA1328" s="132"/>
      <c r="AB1328" s="132"/>
      <c r="AC1328" s="132"/>
      <c r="AD1328" s="132"/>
      <c r="AE1328" s="132"/>
      <c r="AG1328" s="143"/>
      <c r="AN1328" s="132"/>
      <c r="AO1328" s="132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2"/>
      <c r="BF1328" s="132"/>
      <c r="BG1328" s="132"/>
      <c r="BH1328" s="132"/>
      <c r="BI1328" s="132"/>
      <c r="BJ1328" s="132"/>
      <c r="BK1328" s="132"/>
      <c r="BL1328" s="132"/>
    </row>
    <row r="1329" spans="3:64" x14ac:dyDescent="0.2">
      <c r="C1329" s="10"/>
      <c r="D1329" s="10"/>
      <c r="AA1329" s="132"/>
      <c r="AB1329" s="132"/>
      <c r="AC1329" s="132"/>
      <c r="AD1329" s="132"/>
      <c r="AE1329" s="132"/>
      <c r="AG1329" s="143"/>
      <c r="AN1329" s="132"/>
      <c r="AO1329" s="132"/>
      <c r="AP1329" s="132"/>
      <c r="AQ1329" s="132"/>
      <c r="AR1329" s="132"/>
      <c r="AS1329" s="132"/>
      <c r="AT1329" s="132"/>
      <c r="AU1329" s="132"/>
    </row>
    <row r="1330" spans="3:64" x14ac:dyDescent="0.2">
      <c r="C1330" s="10"/>
      <c r="D1330" s="10"/>
      <c r="AA1330" s="132"/>
      <c r="AB1330" s="132"/>
      <c r="AC1330" s="132"/>
      <c r="AD1330" s="132"/>
      <c r="AE1330" s="132"/>
      <c r="AG1330" s="143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3:64" x14ac:dyDescent="0.2">
      <c r="C1331" s="10"/>
      <c r="D1331" s="10"/>
      <c r="AA1331" s="132"/>
      <c r="AB1331" s="132"/>
      <c r="AC1331" s="132"/>
      <c r="AD1331" s="132"/>
      <c r="AE1331" s="132"/>
      <c r="AG1331" s="143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3:64" x14ac:dyDescent="0.2">
      <c r="C1332" s="10"/>
      <c r="D1332" s="10"/>
      <c r="AA1332" s="132"/>
      <c r="AB1332" s="132"/>
      <c r="AC1332" s="132"/>
      <c r="AD1332" s="132"/>
      <c r="AE1332" s="132"/>
      <c r="AG1332" s="143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3:64" x14ac:dyDescent="0.2">
      <c r="C1333" s="10"/>
      <c r="D1333" s="10"/>
      <c r="AA1333" s="132"/>
      <c r="AB1333" s="132"/>
      <c r="AC1333" s="132"/>
      <c r="AD1333" s="132"/>
      <c r="AE1333" s="132"/>
      <c r="AG1333" s="143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3:64" x14ac:dyDescent="0.2">
      <c r="C1334" s="10"/>
      <c r="D1334" s="10"/>
      <c r="AA1334" s="132"/>
      <c r="AB1334" s="132"/>
      <c r="AC1334" s="132"/>
      <c r="AD1334" s="132"/>
      <c r="AE1334" s="132"/>
      <c r="AG1334" s="143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3:64" x14ac:dyDescent="0.2">
      <c r="C1335" s="10"/>
      <c r="D1335" s="10"/>
      <c r="AA1335" s="132"/>
      <c r="AB1335" s="132"/>
      <c r="AC1335" s="132"/>
      <c r="AD1335" s="132"/>
      <c r="AE1335" s="132"/>
      <c r="AG1335" s="143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3:64" x14ac:dyDescent="0.2">
      <c r="C1336" s="10"/>
      <c r="D1336" s="10"/>
      <c r="AA1336" s="132"/>
      <c r="AB1336" s="132"/>
      <c r="AC1336" s="132"/>
      <c r="AD1336" s="132"/>
      <c r="AE1336" s="132"/>
      <c r="AG1336" s="143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3:64" x14ac:dyDescent="0.2">
      <c r="C1337" s="10"/>
      <c r="D1337" s="10"/>
      <c r="AA1337" s="132"/>
      <c r="AB1337" s="132"/>
      <c r="AC1337" s="132"/>
      <c r="AD1337" s="132"/>
      <c r="AE1337" s="132"/>
      <c r="AG1337" s="143"/>
      <c r="AN1337" s="132"/>
      <c r="AO1337" s="132"/>
      <c r="AP1337" s="132"/>
      <c r="AQ1337" s="132"/>
      <c r="AR1337" s="132"/>
      <c r="AS1337" s="132"/>
      <c r="AT1337" s="132"/>
      <c r="AU1337" s="132"/>
      <c r="AV1337" s="132"/>
    </row>
    <row r="1338" spans="3:64" x14ac:dyDescent="0.2">
      <c r="C1338" s="10"/>
      <c r="D1338" s="10"/>
      <c r="AA1338" s="132"/>
      <c r="AB1338" s="132"/>
      <c r="AC1338" s="132"/>
      <c r="AD1338" s="132"/>
      <c r="AE1338" s="132"/>
      <c r="AG1338" s="143"/>
      <c r="AN1338" s="132"/>
      <c r="AO1338" s="132"/>
      <c r="AP1338" s="132"/>
      <c r="AQ1338" s="132"/>
      <c r="AR1338" s="132"/>
      <c r="AS1338" s="132"/>
      <c r="AT1338" s="132"/>
      <c r="AU1338" s="132"/>
    </row>
    <row r="1339" spans="3:64" x14ac:dyDescent="0.2">
      <c r="C1339" s="10"/>
      <c r="D1339" s="10"/>
      <c r="AA1339" s="132"/>
      <c r="AB1339" s="132"/>
      <c r="AC1339" s="132"/>
      <c r="AD1339" s="132"/>
      <c r="AE1339" s="132"/>
      <c r="AG1339" s="143"/>
      <c r="AN1339" s="132"/>
      <c r="AO1339" s="132"/>
      <c r="AP1339" s="132"/>
      <c r="AQ1339" s="132"/>
      <c r="AR1339" s="132"/>
      <c r="AS1339" s="132"/>
      <c r="AT1339" s="132"/>
      <c r="AU1339" s="132"/>
      <c r="AV1339" s="132"/>
    </row>
    <row r="1340" spans="3:64" x14ac:dyDescent="0.2">
      <c r="C1340" s="10"/>
      <c r="D1340" s="10"/>
      <c r="AA1340" s="132"/>
      <c r="AB1340" s="132"/>
      <c r="AC1340" s="132"/>
      <c r="AD1340" s="132"/>
      <c r="AE1340" s="132"/>
      <c r="AG1340" s="143"/>
      <c r="AN1340" s="132"/>
      <c r="AO1340" s="132"/>
      <c r="AP1340" s="132"/>
      <c r="AQ1340" s="132"/>
      <c r="AR1340" s="132"/>
      <c r="AS1340" s="132"/>
      <c r="AT1340" s="132"/>
      <c r="AU1340" s="132"/>
      <c r="AV1340" s="132"/>
      <c r="AW1340" s="132"/>
      <c r="AX1340" s="132"/>
      <c r="AY1340" s="132"/>
      <c r="AZ1340" s="132"/>
      <c r="BA1340" s="132"/>
      <c r="BB1340" s="132"/>
      <c r="BC1340" s="132"/>
      <c r="BD1340" s="132"/>
      <c r="BE1340" s="132"/>
      <c r="BF1340" s="132"/>
      <c r="BG1340" s="132"/>
      <c r="BH1340" s="132"/>
      <c r="BI1340" s="132"/>
      <c r="BJ1340" s="132"/>
      <c r="BK1340" s="132"/>
      <c r="BL1340" s="132"/>
    </row>
    <row r="1341" spans="3:64" x14ac:dyDescent="0.2">
      <c r="C1341" s="10"/>
      <c r="D1341" s="10"/>
      <c r="AA1341" s="132"/>
      <c r="AB1341" s="132"/>
      <c r="AC1341" s="132"/>
      <c r="AD1341" s="132"/>
      <c r="AE1341" s="132"/>
      <c r="AG1341" s="143"/>
      <c r="AN1341" s="132"/>
      <c r="AO1341" s="132"/>
      <c r="AP1341" s="132"/>
      <c r="AQ1341" s="132"/>
      <c r="AR1341" s="132"/>
      <c r="AS1341" s="132"/>
      <c r="AT1341" s="132"/>
      <c r="AU1341" s="132"/>
    </row>
    <row r="1342" spans="3:64" x14ac:dyDescent="0.2">
      <c r="C1342" s="10"/>
      <c r="D1342" s="10"/>
      <c r="AA1342" s="132"/>
      <c r="AB1342" s="132"/>
      <c r="AC1342" s="132"/>
      <c r="AD1342" s="132"/>
      <c r="AE1342" s="132"/>
      <c r="AG1342" s="143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3:64" x14ac:dyDescent="0.2">
      <c r="C1343" s="10"/>
      <c r="D1343" s="10"/>
      <c r="AA1343" s="132"/>
      <c r="AB1343" s="132"/>
      <c r="AC1343" s="132"/>
      <c r="AD1343" s="132"/>
      <c r="AE1343" s="132"/>
      <c r="AG1343" s="143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3:64" x14ac:dyDescent="0.2">
      <c r="C1344" s="10"/>
      <c r="D1344" s="10"/>
      <c r="AA1344" s="132"/>
      <c r="AB1344" s="132"/>
      <c r="AC1344" s="132"/>
      <c r="AD1344" s="132"/>
      <c r="AE1344" s="132"/>
      <c r="AG1344" s="143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3:64" x14ac:dyDescent="0.2">
      <c r="C1345" s="10"/>
      <c r="D1345" s="10"/>
      <c r="AA1345" s="132"/>
      <c r="AB1345" s="132"/>
      <c r="AC1345" s="132"/>
      <c r="AD1345" s="132"/>
      <c r="AE1345" s="132"/>
      <c r="AG1345" s="143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3:64" x14ac:dyDescent="0.2">
      <c r="C1346" s="10"/>
      <c r="D1346" s="10"/>
      <c r="AA1346" s="132"/>
      <c r="AB1346" s="132"/>
      <c r="AC1346" s="132"/>
      <c r="AD1346" s="132"/>
      <c r="AE1346" s="132"/>
      <c r="AG1346" s="143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3:64" x14ac:dyDescent="0.2">
      <c r="C1347" s="10"/>
      <c r="D1347" s="10"/>
      <c r="AA1347" s="132"/>
      <c r="AB1347" s="132"/>
      <c r="AC1347" s="132"/>
      <c r="AD1347" s="132"/>
      <c r="AE1347" s="132"/>
      <c r="AG1347" s="143"/>
      <c r="AN1347" s="132"/>
      <c r="AO1347" s="132"/>
      <c r="AP1347" s="132"/>
      <c r="AQ1347" s="132"/>
      <c r="AR1347" s="132"/>
      <c r="AS1347" s="132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</row>
    <row r="1348" spans="3:64" x14ac:dyDescent="0.2">
      <c r="C1348" s="10"/>
      <c r="D1348" s="10"/>
      <c r="AA1348" s="132"/>
      <c r="AB1348" s="132"/>
      <c r="AC1348" s="132"/>
      <c r="AD1348" s="132"/>
      <c r="AE1348" s="132"/>
      <c r="AG1348" s="143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X1348" s="132"/>
    </row>
    <row r="1349" spans="3:64" x14ac:dyDescent="0.2">
      <c r="C1349" s="10"/>
      <c r="D1349" s="10"/>
      <c r="AA1349" s="132"/>
      <c r="AB1349" s="132"/>
      <c r="AC1349" s="132"/>
      <c r="AD1349" s="132"/>
      <c r="AE1349" s="132"/>
      <c r="AG1349" s="143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W1349" s="132"/>
      <c r="AX1349" s="132"/>
      <c r="AY1349" s="132"/>
      <c r="AZ1349" s="132"/>
      <c r="BA1349" s="132"/>
      <c r="BB1349" s="132"/>
      <c r="BC1349" s="132"/>
      <c r="BD1349" s="132"/>
      <c r="BE1349" s="132"/>
      <c r="BF1349" s="132"/>
      <c r="BG1349" s="132"/>
      <c r="BH1349" s="132"/>
      <c r="BI1349" s="132"/>
      <c r="BJ1349" s="132"/>
      <c r="BK1349" s="132"/>
      <c r="BL1349" s="132"/>
    </row>
    <row r="1350" spans="3:64" x14ac:dyDescent="0.2">
      <c r="C1350" s="10"/>
      <c r="D1350" s="10"/>
      <c r="AA1350" s="132"/>
      <c r="AB1350" s="132"/>
      <c r="AC1350" s="132"/>
      <c r="AD1350" s="132"/>
      <c r="AE1350" s="132"/>
      <c r="AG1350" s="143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3:64" x14ac:dyDescent="0.2">
      <c r="C1351" s="10"/>
      <c r="D1351" s="10"/>
      <c r="AA1351" s="132"/>
      <c r="AB1351" s="132"/>
      <c r="AC1351" s="132"/>
      <c r="AD1351" s="132"/>
      <c r="AE1351" s="132"/>
      <c r="AG1351" s="143"/>
      <c r="AN1351" s="132"/>
      <c r="AO1351" s="132"/>
      <c r="AP1351" s="132"/>
      <c r="AQ1351" s="132"/>
      <c r="AR1351" s="132"/>
      <c r="AS1351" s="132"/>
      <c r="AT1351" s="132"/>
      <c r="AU1351" s="132"/>
    </row>
    <row r="1352" spans="3:64" x14ac:dyDescent="0.2">
      <c r="C1352" s="10"/>
      <c r="D1352" s="10"/>
      <c r="AA1352" s="132"/>
      <c r="AB1352" s="132"/>
      <c r="AC1352" s="132"/>
      <c r="AD1352" s="132"/>
      <c r="AE1352" s="132"/>
      <c r="AG1352" s="143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3:64" x14ac:dyDescent="0.2">
      <c r="C1353" s="10"/>
      <c r="D1353" s="10"/>
      <c r="AA1353" s="132"/>
      <c r="AB1353" s="132"/>
      <c r="AC1353" s="132"/>
      <c r="AD1353" s="132"/>
      <c r="AE1353" s="132"/>
      <c r="AG1353" s="143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3:64" x14ac:dyDescent="0.2">
      <c r="C1354" s="10"/>
      <c r="D1354" s="10"/>
      <c r="AA1354" s="132"/>
      <c r="AB1354" s="132"/>
      <c r="AC1354" s="132"/>
      <c r="AD1354" s="132"/>
      <c r="AE1354" s="132"/>
      <c r="AG1354" s="143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3:64" x14ac:dyDescent="0.2">
      <c r="C1355" s="10"/>
      <c r="D1355" s="10"/>
      <c r="AA1355" s="132"/>
      <c r="AB1355" s="132"/>
      <c r="AC1355" s="132"/>
      <c r="AD1355" s="132"/>
      <c r="AE1355" s="132"/>
      <c r="AG1355" s="143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3:64" x14ac:dyDescent="0.2">
      <c r="C1356" s="10"/>
      <c r="D1356" s="10"/>
      <c r="AA1356" s="132"/>
      <c r="AB1356" s="132"/>
      <c r="AC1356" s="132"/>
      <c r="AD1356" s="132"/>
      <c r="AE1356" s="132"/>
      <c r="AG1356" s="143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3:64" x14ac:dyDescent="0.2">
      <c r="C1357" s="10"/>
      <c r="D1357" s="10"/>
      <c r="AA1357" s="132"/>
      <c r="AB1357" s="132"/>
      <c r="AC1357" s="132"/>
      <c r="AD1357" s="132"/>
      <c r="AE1357" s="132"/>
      <c r="AG1357" s="143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3:64" x14ac:dyDescent="0.2">
      <c r="C1358" s="10"/>
      <c r="D1358" s="10"/>
      <c r="AA1358" s="132"/>
      <c r="AB1358" s="132"/>
      <c r="AC1358" s="132"/>
      <c r="AD1358" s="132"/>
      <c r="AE1358" s="132"/>
      <c r="AG1358" s="143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3:64" x14ac:dyDescent="0.2">
      <c r="C1359" s="10"/>
      <c r="D1359" s="10"/>
      <c r="AA1359" s="132"/>
      <c r="AB1359" s="132"/>
      <c r="AC1359" s="132"/>
      <c r="AD1359" s="132"/>
      <c r="AE1359" s="132"/>
      <c r="AG1359" s="143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3:64" x14ac:dyDescent="0.2">
      <c r="C1360" s="10"/>
      <c r="D1360" s="10"/>
      <c r="AA1360" s="132"/>
      <c r="AB1360" s="132"/>
      <c r="AC1360" s="132"/>
      <c r="AD1360" s="132"/>
      <c r="AE1360" s="132"/>
      <c r="AG1360" s="143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3:64" x14ac:dyDescent="0.2">
      <c r="C1361" s="10"/>
      <c r="D1361" s="10"/>
      <c r="AA1361" s="132"/>
      <c r="AB1361" s="132"/>
      <c r="AC1361" s="132"/>
      <c r="AD1361" s="132"/>
      <c r="AE1361" s="132"/>
      <c r="AG1361" s="143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3:64" x14ac:dyDescent="0.2">
      <c r="C1362" s="10"/>
      <c r="D1362" s="10"/>
      <c r="AA1362" s="132"/>
      <c r="AB1362" s="132"/>
      <c r="AC1362" s="132"/>
      <c r="AD1362" s="132"/>
      <c r="AE1362" s="132"/>
      <c r="AG1362" s="143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3:64" x14ac:dyDescent="0.2">
      <c r="C1363" s="10"/>
      <c r="D1363" s="10"/>
      <c r="AA1363" s="132"/>
      <c r="AB1363" s="132"/>
      <c r="AC1363" s="132"/>
      <c r="AD1363" s="132"/>
      <c r="AE1363" s="132"/>
      <c r="AG1363" s="143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3:64" x14ac:dyDescent="0.2">
      <c r="C1364" s="10"/>
      <c r="D1364" s="10"/>
      <c r="AA1364" s="132"/>
      <c r="AB1364" s="132"/>
      <c r="AC1364" s="132"/>
      <c r="AD1364" s="132"/>
      <c r="AE1364" s="132"/>
      <c r="AG1364" s="143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3:64" x14ac:dyDescent="0.2">
      <c r="C1365" s="10"/>
      <c r="D1365" s="10"/>
      <c r="AA1365" s="132"/>
      <c r="AB1365" s="132"/>
      <c r="AC1365" s="132"/>
      <c r="AD1365" s="132"/>
      <c r="AE1365" s="132"/>
      <c r="AG1365" s="143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3:64" x14ac:dyDescent="0.2">
      <c r="C1366" s="10"/>
      <c r="D1366" s="10"/>
      <c r="AA1366" s="132"/>
      <c r="AB1366" s="132"/>
      <c r="AC1366" s="132"/>
      <c r="AD1366" s="132"/>
      <c r="AE1366" s="132"/>
      <c r="AG1366" s="143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3:64" x14ac:dyDescent="0.2">
      <c r="C1367" s="10"/>
      <c r="D1367" s="10"/>
      <c r="AA1367" s="132"/>
      <c r="AB1367" s="132"/>
      <c r="AC1367" s="132"/>
      <c r="AD1367" s="132"/>
      <c r="AE1367" s="132"/>
      <c r="AG1367" s="143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3:64" x14ac:dyDescent="0.2">
      <c r="C1368" s="10"/>
      <c r="D1368" s="10"/>
      <c r="AA1368" s="132"/>
      <c r="AB1368" s="132"/>
      <c r="AC1368" s="132"/>
      <c r="AD1368" s="132"/>
      <c r="AE1368" s="132"/>
      <c r="AG1368" s="143"/>
      <c r="AN1368" s="132"/>
      <c r="AO1368" s="132"/>
      <c r="AP1368" s="132"/>
      <c r="AQ1368" s="132"/>
      <c r="AR1368" s="132"/>
      <c r="AS1368" s="132"/>
      <c r="AT1368" s="132"/>
      <c r="AU1368" s="132"/>
      <c r="AV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G1368" s="132"/>
      <c r="BH1368" s="132"/>
      <c r="BI1368" s="132"/>
      <c r="BJ1368" s="132"/>
      <c r="BK1368" s="132"/>
      <c r="BL1368" s="132"/>
    </row>
    <row r="1369" spans="3:64" x14ac:dyDescent="0.2">
      <c r="C1369" s="10"/>
      <c r="D1369" s="10"/>
      <c r="AA1369" s="132"/>
      <c r="AB1369" s="132"/>
      <c r="AC1369" s="132"/>
      <c r="AD1369" s="132"/>
      <c r="AE1369" s="132"/>
      <c r="AG1369" s="143"/>
      <c r="AN1369" s="132"/>
      <c r="AO1369" s="132"/>
      <c r="AP1369" s="132"/>
      <c r="AQ1369" s="132"/>
      <c r="AR1369" s="132"/>
      <c r="AS1369" s="132"/>
      <c r="AT1369" s="132"/>
      <c r="AU1369" s="132"/>
    </row>
    <row r="1370" spans="3:64" x14ac:dyDescent="0.2">
      <c r="C1370" s="10"/>
      <c r="D1370" s="10"/>
      <c r="AA1370" s="132"/>
      <c r="AB1370" s="132"/>
      <c r="AC1370" s="132"/>
      <c r="AD1370" s="132"/>
      <c r="AE1370" s="132"/>
      <c r="AG1370" s="143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3:64" x14ac:dyDescent="0.2">
      <c r="C1371" s="10"/>
      <c r="D1371" s="10"/>
      <c r="AA1371" s="132"/>
      <c r="AB1371" s="132"/>
      <c r="AC1371" s="132"/>
      <c r="AD1371" s="132"/>
      <c r="AE1371" s="132"/>
      <c r="AG1371" s="143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3:64" x14ac:dyDescent="0.2">
      <c r="C1372" s="10"/>
      <c r="D1372" s="10"/>
      <c r="AA1372" s="132"/>
      <c r="AB1372" s="132"/>
      <c r="AC1372" s="132"/>
      <c r="AD1372" s="132"/>
      <c r="AE1372" s="132"/>
      <c r="AG1372" s="143"/>
      <c r="AN1372" s="132"/>
      <c r="AO1372" s="132"/>
      <c r="AP1372" s="132"/>
      <c r="AQ1372" s="132"/>
      <c r="AR1372" s="132"/>
      <c r="AS1372" s="132"/>
      <c r="AT1372" s="132"/>
      <c r="AU1372" s="132"/>
      <c r="AV1372" s="132"/>
      <c r="AX1372" s="132"/>
    </row>
    <row r="1373" spans="3:64" x14ac:dyDescent="0.2">
      <c r="C1373" s="10"/>
      <c r="D1373" s="10"/>
      <c r="AA1373" s="132"/>
      <c r="AB1373" s="132"/>
      <c r="AC1373" s="132"/>
      <c r="AD1373" s="132"/>
      <c r="AE1373" s="132"/>
      <c r="AG1373" s="143"/>
      <c r="AN1373" s="132"/>
      <c r="AO1373" s="132"/>
      <c r="AP1373" s="132"/>
      <c r="AQ1373" s="132"/>
      <c r="AR1373" s="132"/>
      <c r="AS1373" s="132"/>
      <c r="AT1373" s="132"/>
      <c r="AU1373" s="132"/>
    </row>
    <row r="1374" spans="3:64" x14ac:dyDescent="0.2">
      <c r="C1374" s="10"/>
      <c r="D1374" s="10"/>
      <c r="AA1374" s="132"/>
      <c r="AB1374" s="132"/>
      <c r="AC1374" s="132"/>
      <c r="AD1374" s="132"/>
      <c r="AE1374" s="132"/>
      <c r="AG1374" s="143"/>
      <c r="AN1374" s="132"/>
      <c r="AO1374" s="132"/>
      <c r="AP1374" s="132"/>
      <c r="AQ1374" s="132"/>
      <c r="AR1374" s="132"/>
      <c r="AS1374" s="132"/>
      <c r="AT1374" s="132"/>
      <c r="AU1374" s="132"/>
      <c r="AV1374" s="132"/>
      <c r="AX1374" s="132"/>
      <c r="AY1374" s="132"/>
      <c r="AZ1374" s="132"/>
      <c r="BA1374" s="132"/>
      <c r="BB1374" s="132"/>
      <c r="BC1374" s="132"/>
      <c r="BD1374" s="132"/>
      <c r="BE1374" s="132"/>
      <c r="BF1374" s="132"/>
      <c r="BG1374" s="132"/>
      <c r="BH1374" s="132"/>
      <c r="BI1374" s="132"/>
      <c r="BJ1374" s="132"/>
      <c r="BK1374" s="132"/>
      <c r="BL1374" s="132"/>
    </row>
    <row r="1375" spans="3:64" x14ac:dyDescent="0.2">
      <c r="C1375" s="10"/>
      <c r="D1375" s="10"/>
      <c r="AA1375" s="132"/>
      <c r="AB1375" s="132"/>
      <c r="AC1375" s="132"/>
      <c r="AD1375" s="132"/>
      <c r="AE1375" s="132"/>
      <c r="AG1375" s="143"/>
      <c r="AN1375" s="132"/>
      <c r="AO1375" s="132"/>
      <c r="AP1375" s="132"/>
      <c r="AQ1375" s="132"/>
      <c r="AR1375" s="132"/>
      <c r="AS1375" s="132"/>
      <c r="AT1375" s="132"/>
      <c r="AU1375" s="132"/>
    </row>
    <row r="1376" spans="3:64" x14ac:dyDescent="0.2">
      <c r="C1376" s="10"/>
      <c r="D1376" s="10"/>
      <c r="AA1376" s="132"/>
      <c r="AB1376" s="132"/>
      <c r="AC1376" s="132"/>
      <c r="AD1376" s="132"/>
      <c r="AE1376" s="132"/>
      <c r="AG1376" s="143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3:64" x14ac:dyDescent="0.2">
      <c r="C1377" s="10"/>
      <c r="D1377" s="10"/>
      <c r="AA1377" s="132"/>
      <c r="AB1377" s="132"/>
      <c r="AC1377" s="132"/>
      <c r="AD1377" s="132"/>
      <c r="AE1377" s="132"/>
      <c r="AG1377" s="143"/>
      <c r="AN1377" s="132"/>
      <c r="AO1377" s="132"/>
      <c r="AP1377" s="132"/>
      <c r="AQ1377" s="132"/>
      <c r="AR1377" s="132"/>
      <c r="AS1377" s="132"/>
      <c r="AT1377" s="132"/>
      <c r="AU1377" s="132"/>
      <c r="AV1377" s="132"/>
    </row>
    <row r="1378" spans="3:64" x14ac:dyDescent="0.2">
      <c r="C1378" s="10"/>
      <c r="D1378" s="10"/>
      <c r="AA1378" s="132"/>
      <c r="AB1378" s="132"/>
      <c r="AC1378" s="132"/>
      <c r="AD1378" s="132"/>
      <c r="AE1378" s="132"/>
      <c r="AG1378" s="143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3:64" x14ac:dyDescent="0.2">
      <c r="C1379" s="10"/>
      <c r="D1379" s="10"/>
      <c r="AA1379" s="132"/>
      <c r="AB1379" s="132"/>
      <c r="AC1379" s="132"/>
      <c r="AD1379" s="132"/>
      <c r="AE1379" s="132"/>
      <c r="AG1379" s="143"/>
      <c r="AN1379" s="132"/>
      <c r="AO1379" s="132"/>
      <c r="AP1379" s="132"/>
      <c r="AQ1379" s="132"/>
      <c r="AR1379" s="132"/>
      <c r="AS1379" s="132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C1379" s="132"/>
      <c r="BD1379" s="132"/>
      <c r="BE1379" s="132"/>
      <c r="BF1379" s="132"/>
      <c r="BG1379" s="132"/>
      <c r="BH1379" s="132"/>
      <c r="BI1379" s="132"/>
      <c r="BJ1379" s="132"/>
      <c r="BK1379" s="132"/>
      <c r="BL1379" s="132"/>
    </row>
    <row r="1380" spans="3:64" x14ac:dyDescent="0.2">
      <c r="C1380" s="10"/>
      <c r="D1380" s="10"/>
      <c r="AA1380" s="132"/>
      <c r="AB1380" s="132"/>
      <c r="AC1380" s="132"/>
      <c r="AD1380" s="132"/>
      <c r="AE1380" s="132"/>
      <c r="AG1380" s="143"/>
      <c r="AN1380" s="132"/>
      <c r="AO1380" s="132"/>
      <c r="AP1380" s="132"/>
      <c r="AQ1380" s="132"/>
      <c r="AR1380" s="132"/>
      <c r="AS1380" s="132"/>
      <c r="AT1380" s="132"/>
      <c r="AU1380" s="132"/>
    </row>
    <row r="1381" spans="3:64" x14ac:dyDescent="0.2">
      <c r="C1381" s="10"/>
      <c r="D1381" s="10"/>
      <c r="AA1381" s="132"/>
      <c r="AB1381" s="132"/>
      <c r="AC1381" s="132"/>
      <c r="AD1381" s="132"/>
      <c r="AE1381" s="132"/>
      <c r="AG1381" s="143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3:64" x14ac:dyDescent="0.2">
      <c r="C1382" s="10"/>
      <c r="D1382" s="10"/>
      <c r="AA1382" s="132"/>
      <c r="AB1382" s="132"/>
      <c r="AC1382" s="132"/>
      <c r="AD1382" s="132"/>
      <c r="AE1382" s="132"/>
      <c r="AG1382" s="143"/>
      <c r="AN1382" s="132"/>
      <c r="AO1382" s="132"/>
      <c r="AP1382" s="132"/>
      <c r="AQ1382" s="132"/>
      <c r="AR1382" s="132"/>
      <c r="AS1382" s="132"/>
      <c r="AT1382" s="132"/>
      <c r="AU1382" s="132"/>
      <c r="AV1382" s="132"/>
      <c r="AX1382" s="132"/>
      <c r="AY1382" s="132"/>
      <c r="AZ1382" s="132"/>
      <c r="BA1382" s="132"/>
      <c r="BB1382" s="132"/>
      <c r="BC1382" s="132"/>
      <c r="BD1382" s="132"/>
      <c r="BE1382" s="132"/>
      <c r="BF1382" s="132"/>
      <c r="BG1382" s="132"/>
      <c r="BH1382" s="132"/>
      <c r="BI1382" s="132"/>
      <c r="BJ1382" s="132"/>
      <c r="BK1382" s="132"/>
      <c r="BL1382" s="132"/>
    </row>
    <row r="1383" spans="3:64" x14ac:dyDescent="0.2">
      <c r="C1383" s="10"/>
      <c r="D1383" s="10"/>
      <c r="AA1383" s="132"/>
      <c r="AB1383" s="132"/>
      <c r="AC1383" s="132"/>
      <c r="AD1383" s="132"/>
      <c r="AE1383" s="132"/>
      <c r="AG1383" s="143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3:64" x14ac:dyDescent="0.2">
      <c r="C1384" s="10"/>
      <c r="D1384" s="10"/>
      <c r="AA1384" s="132"/>
      <c r="AB1384" s="132"/>
      <c r="AC1384" s="132"/>
      <c r="AD1384" s="132"/>
      <c r="AE1384" s="132"/>
      <c r="AG1384" s="143"/>
      <c r="AN1384" s="132"/>
      <c r="AO1384" s="132"/>
      <c r="AP1384" s="132"/>
      <c r="AQ1384" s="132"/>
      <c r="AR1384" s="132"/>
      <c r="AS1384" s="132"/>
      <c r="AT1384" s="132"/>
      <c r="AU1384" s="132"/>
    </row>
    <row r="1385" spans="3:64" x14ac:dyDescent="0.2">
      <c r="C1385" s="10"/>
      <c r="D1385" s="10"/>
      <c r="AA1385" s="132"/>
      <c r="AB1385" s="132"/>
      <c r="AC1385" s="132"/>
      <c r="AD1385" s="132"/>
      <c r="AE1385" s="132"/>
      <c r="AG1385" s="143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3:64" x14ac:dyDescent="0.2">
      <c r="C1386" s="10"/>
      <c r="D1386" s="10"/>
      <c r="AA1386" s="132"/>
      <c r="AB1386" s="132"/>
      <c r="AC1386" s="132"/>
      <c r="AD1386" s="132"/>
      <c r="AE1386" s="132"/>
      <c r="AG1386" s="143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3:64" x14ac:dyDescent="0.2">
      <c r="C1387" s="10"/>
      <c r="D1387" s="10"/>
      <c r="AA1387" s="132"/>
      <c r="AB1387" s="132"/>
      <c r="AC1387" s="132"/>
      <c r="AD1387" s="132"/>
      <c r="AE1387" s="132"/>
      <c r="AG1387" s="143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3:64" x14ac:dyDescent="0.2">
      <c r="C1388" s="10"/>
      <c r="D1388" s="10"/>
      <c r="AA1388" s="132"/>
      <c r="AB1388" s="132"/>
      <c r="AC1388" s="132"/>
      <c r="AD1388" s="132"/>
      <c r="AE1388" s="132"/>
      <c r="AG1388" s="143"/>
      <c r="AN1388" s="132"/>
      <c r="AO1388" s="132"/>
      <c r="AP1388" s="132"/>
      <c r="AQ1388" s="132"/>
      <c r="AR1388" s="132"/>
      <c r="AS1388" s="132"/>
      <c r="AT1388" s="132"/>
      <c r="AU1388" s="132"/>
      <c r="AV1388" s="132"/>
      <c r="AX1388" s="132"/>
      <c r="AY1388" s="132"/>
      <c r="AZ1388" s="132"/>
      <c r="BA1388" s="132"/>
      <c r="BB1388" s="132"/>
      <c r="BC1388" s="132"/>
      <c r="BD1388" s="132"/>
      <c r="BE1388" s="132"/>
      <c r="BF1388" s="132"/>
      <c r="BG1388" s="132"/>
      <c r="BH1388" s="132"/>
      <c r="BI1388" s="132"/>
      <c r="BJ1388" s="132"/>
      <c r="BK1388" s="132"/>
      <c r="BL1388" s="132"/>
    </row>
    <row r="1389" spans="3:64" x14ac:dyDescent="0.2">
      <c r="C1389" s="10"/>
      <c r="D1389" s="10"/>
      <c r="AA1389" s="132"/>
      <c r="AB1389" s="132"/>
      <c r="AC1389" s="132"/>
      <c r="AD1389" s="132"/>
      <c r="AE1389" s="132"/>
      <c r="AG1389" s="143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3:64" x14ac:dyDescent="0.2">
      <c r="C1390" s="10"/>
      <c r="D1390" s="10"/>
      <c r="AA1390" s="132"/>
      <c r="AB1390" s="132"/>
      <c r="AC1390" s="132"/>
      <c r="AD1390" s="132"/>
      <c r="AE1390" s="132"/>
      <c r="AG1390" s="143"/>
      <c r="AN1390" s="132"/>
      <c r="AO1390" s="132"/>
      <c r="AP1390" s="132"/>
      <c r="AQ1390" s="132"/>
      <c r="AR1390" s="132"/>
      <c r="AS1390" s="132"/>
      <c r="AT1390" s="132"/>
      <c r="AU1390" s="132"/>
    </row>
    <row r="1391" spans="3:64" x14ac:dyDescent="0.2">
      <c r="C1391" s="10"/>
      <c r="D1391" s="10"/>
      <c r="AA1391" s="132"/>
      <c r="AB1391" s="132"/>
      <c r="AC1391" s="132"/>
      <c r="AD1391" s="132"/>
      <c r="AE1391" s="132"/>
      <c r="AG1391" s="143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3:64" x14ac:dyDescent="0.2">
      <c r="C1392" s="10"/>
      <c r="D1392" s="10"/>
      <c r="AA1392" s="132"/>
      <c r="AB1392" s="132"/>
      <c r="AC1392" s="132"/>
      <c r="AD1392" s="132"/>
      <c r="AE1392" s="132"/>
      <c r="AG1392" s="143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3:64" x14ac:dyDescent="0.2">
      <c r="C1393" s="10"/>
      <c r="D1393" s="10"/>
      <c r="AA1393" s="132"/>
      <c r="AB1393" s="132"/>
      <c r="AC1393" s="132"/>
      <c r="AD1393" s="132"/>
      <c r="AE1393" s="132"/>
      <c r="AG1393" s="143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3:64" x14ac:dyDescent="0.2">
      <c r="C1394" s="10"/>
      <c r="D1394" s="10"/>
      <c r="AA1394" s="132"/>
      <c r="AB1394" s="132"/>
      <c r="AC1394" s="132"/>
      <c r="AD1394" s="132"/>
      <c r="AE1394" s="132"/>
      <c r="AG1394" s="143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3:64" x14ac:dyDescent="0.2">
      <c r="C1395" s="10"/>
      <c r="D1395" s="10"/>
      <c r="AA1395" s="132"/>
      <c r="AB1395" s="132"/>
      <c r="AC1395" s="132"/>
      <c r="AD1395" s="132"/>
      <c r="AE1395" s="132"/>
      <c r="AG1395" s="143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3:64" x14ac:dyDescent="0.2">
      <c r="C1396" s="10"/>
      <c r="D1396" s="10"/>
      <c r="AA1396" s="132"/>
      <c r="AB1396" s="132"/>
      <c r="AC1396" s="132"/>
      <c r="AD1396" s="132"/>
      <c r="AE1396" s="132"/>
      <c r="AG1396" s="143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3:64" x14ac:dyDescent="0.2">
      <c r="C1397" s="10"/>
      <c r="D1397" s="10"/>
      <c r="AA1397" s="132"/>
      <c r="AB1397" s="132"/>
      <c r="AC1397" s="132"/>
      <c r="AD1397" s="132"/>
      <c r="AE1397" s="132"/>
      <c r="AG1397" s="143"/>
      <c r="AN1397" s="132"/>
      <c r="AO1397" s="132"/>
      <c r="AP1397" s="132"/>
      <c r="AQ1397" s="132"/>
      <c r="AR1397" s="132"/>
      <c r="AS1397" s="132"/>
      <c r="AT1397" s="132"/>
      <c r="AU1397" s="132"/>
      <c r="AV1397" s="132"/>
      <c r="AX1397" s="132"/>
      <c r="AY1397" s="132"/>
      <c r="AZ1397" s="132"/>
      <c r="BA1397" s="132"/>
      <c r="BB1397" s="132"/>
      <c r="BC1397" s="132"/>
      <c r="BD1397" s="132"/>
      <c r="BE1397" s="132"/>
      <c r="BF1397" s="132"/>
      <c r="BG1397" s="132"/>
      <c r="BH1397" s="132"/>
      <c r="BI1397" s="132"/>
      <c r="BJ1397" s="132"/>
      <c r="BK1397" s="132"/>
      <c r="BL1397" s="132"/>
    </row>
    <row r="1398" spans="3:64" x14ac:dyDescent="0.2">
      <c r="C1398" s="10"/>
      <c r="D1398" s="10"/>
      <c r="AA1398" s="132"/>
      <c r="AB1398" s="132"/>
      <c r="AC1398" s="132"/>
      <c r="AD1398" s="132"/>
      <c r="AE1398" s="132"/>
      <c r="AG1398" s="143"/>
      <c r="AN1398" s="132"/>
      <c r="AO1398" s="132"/>
      <c r="AP1398" s="132"/>
      <c r="AQ1398" s="132"/>
      <c r="AR1398" s="132"/>
      <c r="AS1398" s="132"/>
      <c r="AT1398" s="132"/>
      <c r="AU1398" s="132"/>
    </row>
    <row r="1399" spans="3:64" x14ac:dyDescent="0.2">
      <c r="C1399" s="10"/>
      <c r="D1399" s="10"/>
      <c r="AA1399" s="132"/>
      <c r="AB1399" s="132"/>
      <c r="AC1399" s="132"/>
      <c r="AD1399" s="132"/>
      <c r="AE1399" s="132"/>
      <c r="AG1399" s="143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3:64" x14ac:dyDescent="0.2">
      <c r="C1400" s="10"/>
      <c r="D1400" s="10"/>
      <c r="AA1400" s="132"/>
      <c r="AB1400" s="132"/>
      <c r="AC1400" s="132"/>
      <c r="AD1400" s="132"/>
      <c r="AE1400" s="132"/>
      <c r="AG1400" s="143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3:64" x14ac:dyDescent="0.2">
      <c r="C1401" s="10"/>
      <c r="D1401" s="10"/>
      <c r="AA1401" s="132"/>
      <c r="AB1401" s="132"/>
      <c r="AC1401" s="132"/>
      <c r="AD1401" s="132"/>
      <c r="AE1401" s="132"/>
      <c r="AG1401" s="143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3:64" x14ac:dyDescent="0.2">
      <c r="C1402" s="10"/>
      <c r="D1402" s="10"/>
      <c r="AA1402" s="132"/>
      <c r="AB1402" s="132"/>
      <c r="AC1402" s="132"/>
      <c r="AD1402" s="132"/>
      <c r="AE1402" s="132"/>
      <c r="AG1402" s="143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3:64" x14ac:dyDescent="0.2">
      <c r="C1403" s="10"/>
      <c r="D1403" s="10"/>
      <c r="AA1403" s="132"/>
      <c r="AB1403" s="132"/>
      <c r="AC1403" s="132"/>
      <c r="AD1403" s="132"/>
      <c r="AE1403" s="132"/>
      <c r="AG1403" s="143"/>
      <c r="AN1403" s="132"/>
      <c r="AO1403" s="132"/>
      <c r="AP1403" s="132"/>
      <c r="AQ1403" s="132"/>
      <c r="AR1403" s="132"/>
      <c r="AS1403" s="132"/>
      <c r="AT1403" s="132"/>
      <c r="AU1403" s="132"/>
      <c r="AV1403" s="132"/>
      <c r="AW1403" s="132"/>
      <c r="AX1403" s="132"/>
      <c r="AY1403" s="132"/>
      <c r="AZ1403" s="132"/>
      <c r="BA1403" s="132"/>
      <c r="BB1403" s="132"/>
      <c r="BC1403" s="132"/>
      <c r="BD1403" s="132"/>
      <c r="BE1403" s="132"/>
      <c r="BF1403" s="132"/>
      <c r="BG1403" s="132"/>
      <c r="BH1403" s="132"/>
      <c r="BI1403" s="132"/>
      <c r="BJ1403" s="132"/>
      <c r="BK1403" s="132"/>
      <c r="BL1403" s="132"/>
    </row>
    <row r="1404" spans="3:64" x14ac:dyDescent="0.2">
      <c r="C1404" s="10"/>
      <c r="D1404" s="10"/>
      <c r="AA1404" s="132"/>
      <c r="AB1404" s="132"/>
      <c r="AC1404" s="132"/>
      <c r="AD1404" s="132"/>
      <c r="AE1404" s="132"/>
      <c r="AG1404" s="143"/>
      <c r="AN1404" s="132"/>
      <c r="AO1404" s="132"/>
      <c r="AP1404" s="132"/>
      <c r="AQ1404" s="132"/>
      <c r="AR1404" s="132"/>
      <c r="AS1404" s="132"/>
      <c r="AT1404" s="132"/>
      <c r="AU1404" s="132"/>
    </row>
    <row r="1405" spans="3:64" x14ac:dyDescent="0.2">
      <c r="C1405" s="10"/>
      <c r="D1405" s="10"/>
      <c r="AA1405" s="132"/>
      <c r="AB1405" s="132"/>
      <c r="AC1405" s="132"/>
      <c r="AD1405" s="132"/>
      <c r="AE1405" s="132"/>
      <c r="AG1405" s="143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3:64" x14ac:dyDescent="0.2">
      <c r="C1406" s="10"/>
      <c r="D1406" s="10"/>
      <c r="AA1406" s="132"/>
      <c r="AB1406" s="132"/>
      <c r="AC1406" s="132"/>
      <c r="AD1406" s="132"/>
      <c r="AE1406" s="132"/>
      <c r="AG1406" s="143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3:64" x14ac:dyDescent="0.2">
      <c r="C1407" s="10"/>
      <c r="D1407" s="10"/>
      <c r="AA1407" s="132"/>
      <c r="AB1407" s="132"/>
      <c r="AC1407" s="132"/>
      <c r="AD1407" s="132"/>
      <c r="AE1407" s="132"/>
      <c r="AG1407" s="143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3:64" x14ac:dyDescent="0.2">
      <c r="C1408" s="10"/>
      <c r="D1408" s="10"/>
      <c r="AA1408" s="132"/>
      <c r="AB1408" s="132"/>
      <c r="AC1408" s="132"/>
      <c r="AD1408" s="132"/>
      <c r="AE1408" s="132"/>
      <c r="AG1408" s="143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3:64" x14ac:dyDescent="0.2">
      <c r="C1409" s="10"/>
      <c r="D1409" s="10"/>
      <c r="AA1409" s="132"/>
      <c r="AB1409" s="132"/>
      <c r="AC1409" s="132"/>
      <c r="AD1409" s="132"/>
      <c r="AE1409" s="132"/>
      <c r="AG1409" s="143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3:64" x14ac:dyDescent="0.2">
      <c r="C1410" s="10"/>
      <c r="D1410" s="10"/>
      <c r="AA1410" s="132"/>
      <c r="AB1410" s="132"/>
      <c r="AC1410" s="132"/>
      <c r="AD1410" s="132"/>
      <c r="AE1410" s="132"/>
      <c r="AG1410" s="143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3:64" x14ac:dyDescent="0.2">
      <c r="C1411" s="10"/>
      <c r="D1411" s="10"/>
      <c r="AA1411" s="132"/>
      <c r="AB1411" s="132"/>
      <c r="AC1411" s="132"/>
      <c r="AD1411" s="132"/>
      <c r="AE1411" s="132"/>
      <c r="AG1411" s="143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3:64" x14ac:dyDescent="0.2">
      <c r="C1412" s="10"/>
      <c r="D1412" s="10"/>
      <c r="AA1412" s="132"/>
      <c r="AB1412" s="132"/>
      <c r="AC1412" s="132"/>
      <c r="AD1412" s="132"/>
      <c r="AE1412" s="132"/>
      <c r="AG1412" s="143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3:64" x14ac:dyDescent="0.2">
      <c r="C1413" s="10"/>
      <c r="D1413" s="10"/>
      <c r="AA1413" s="132"/>
      <c r="AB1413" s="132"/>
      <c r="AC1413" s="132"/>
      <c r="AD1413" s="132"/>
      <c r="AE1413" s="132"/>
      <c r="AG1413" s="143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3:64" x14ac:dyDescent="0.2">
      <c r="C1414" s="10"/>
      <c r="D1414" s="10"/>
      <c r="AA1414" s="132"/>
      <c r="AB1414" s="132"/>
      <c r="AC1414" s="132"/>
      <c r="AD1414" s="132"/>
      <c r="AE1414" s="132"/>
      <c r="AG1414" s="143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3:64" x14ac:dyDescent="0.2">
      <c r="C1415" s="10"/>
      <c r="D1415" s="10"/>
      <c r="AA1415" s="132"/>
      <c r="AB1415" s="132"/>
      <c r="AC1415" s="132"/>
      <c r="AD1415" s="132"/>
      <c r="AE1415" s="132"/>
      <c r="AG1415" s="143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3:64" x14ac:dyDescent="0.2">
      <c r="C1416" s="10"/>
      <c r="D1416" s="10"/>
      <c r="AA1416" s="132"/>
      <c r="AB1416" s="132"/>
      <c r="AC1416" s="132"/>
      <c r="AD1416" s="132"/>
      <c r="AE1416" s="132"/>
      <c r="AG1416" s="143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3:64" x14ac:dyDescent="0.2">
      <c r="C1417" s="10"/>
      <c r="D1417" s="10"/>
      <c r="AA1417" s="132"/>
      <c r="AB1417" s="132"/>
      <c r="AC1417" s="132"/>
      <c r="AD1417" s="132"/>
      <c r="AE1417" s="132"/>
      <c r="AG1417" s="143"/>
      <c r="AN1417" s="132"/>
      <c r="AO1417" s="132"/>
      <c r="AP1417" s="132"/>
      <c r="AQ1417" s="132"/>
      <c r="AR1417" s="132"/>
      <c r="AS1417" s="132"/>
      <c r="AT1417" s="132"/>
      <c r="AU1417" s="132"/>
      <c r="AV1417" s="132"/>
      <c r="AW1417" s="132"/>
      <c r="AX1417" s="132"/>
      <c r="AY1417" s="132"/>
      <c r="AZ1417" s="132"/>
      <c r="BA1417" s="132"/>
      <c r="BB1417" s="132"/>
      <c r="BC1417" s="132"/>
      <c r="BD1417" s="132"/>
      <c r="BE1417" s="132"/>
      <c r="BF1417" s="132"/>
      <c r="BG1417" s="132"/>
      <c r="BH1417" s="132"/>
      <c r="BI1417" s="132"/>
      <c r="BJ1417" s="132"/>
      <c r="BK1417" s="132"/>
      <c r="BL1417" s="132"/>
    </row>
    <row r="1418" spans="3:64" x14ac:dyDescent="0.2">
      <c r="C1418" s="10"/>
      <c r="D1418" s="10"/>
      <c r="AA1418" s="132"/>
      <c r="AB1418" s="132"/>
      <c r="AC1418" s="132"/>
      <c r="AD1418" s="132"/>
      <c r="AE1418" s="132"/>
      <c r="AG1418" s="143"/>
      <c r="AN1418" s="132"/>
      <c r="AO1418" s="132"/>
      <c r="AP1418" s="132"/>
      <c r="AQ1418" s="132"/>
      <c r="AR1418" s="132"/>
      <c r="AS1418" s="132"/>
      <c r="AT1418" s="132"/>
      <c r="AU1418" s="132"/>
    </row>
    <row r="1419" spans="3:64" x14ac:dyDescent="0.2">
      <c r="C1419" s="10"/>
      <c r="D1419" s="10"/>
      <c r="AA1419" s="132"/>
      <c r="AB1419" s="132"/>
      <c r="AC1419" s="132"/>
      <c r="AD1419" s="132"/>
      <c r="AE1419" s="132"/>
      <c r="AG1419" s="143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3:64" x14ac:dyDescent="0.2">
      <c r="C1420" s="10"/>
      <c r="D1420" s="10"/>
      <c r="AA1420" s="132"/>
      <c r="AB1420" s="132"/>
      <c r="AC1420" s="132"/>
      <c r="AD1420" s="132"/>
      <c r="AE1420" s="132"/>
      <c r="AG1420" s="143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3:64" x14ac:dyDescent="0.2">
      <c r="C1421" s="10"/>
      <c r="D1421" s="10"/>
      <c r="AA1421" s="132"/>
      <c r="AB1421" s="132"/>
      <c r="AC1421" s="132"/>
      <c r="AD1421" s="132"/>
      <c r="AE1421" s="132"/>
      <c r="AG1421" s="143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3:64" x14ac:dyDescent="0.2">
      <c r="C1422" s="10"/>
      <c r="D1422" s="10"/>
      <c r="AA1422" s="132"/>
      <c r="AB1422" s="132"/>
      <c r="AC1422" s="132"/>
      <c r="AD1422" s="132"/>
      <c r="AE1422" s="132"/>
      <c r="AG1422" s="143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3:64" x14ac:dyDescent="0.2">
      <c r="C1423" s="10"/>
      <c r="D1423" s="10"/>
      <c r="AA1423" s="132"/>
      <c r="AB1423" s="132"/>
      <c r="AC1423" s="132"/>
      <c r="AD1423" s="132"/>
      <c r="AE1423" s="132"/>
      <c r="AG1423" s="143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3:64" x14ac:dyDescent="0.2">
      <c r="C1424" s="10"/>
      <c r="D1424" s="10"/>
      <c r="AA1424" s="132"/>
      <c r="AB1424" s="132"/>
      <c r="AC1424" s="132"/>
      <c r="AD1424" s="132"/>
      <c r="AE1424" s="132"/>
      <c r="AG1424" s="143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3:64" x14ac:dyDescent="0.2">
      <c r="C1425" s="10"/>
      <c r="D1425" s="10"/>
      <c r="AA1425" s="132"/>
      <c r="AB1425" s="132"/>
      <c r="AC1425" s="132"/>
      <c r="AD1425" s="132"/>
      <c r="AE1425" s="132"/>
      <c r="AG1425" s="143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3:64" x14ac:dyDescent="0.2">
      <c r="C1426" s="10"/>
      <c r="D1426" s="10"/>
      <c r="AA1426" s="132"/>
      <c r="AB1426" s="132"/>
      <c r="AC1426" s="132"/>
      <c r="AD1426" s="132"/>
      <c r="AE1426" s="132"/>
      <c r="AG1426" s="143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3:64" x14ac:dyDescent="0.2">
      <c r="C1427" s="10"/>
      <c r="D1427" s="10"/>
      <c r="AA1427" s="132"/>
      <c r="AB1427" s="132"/>
      <c r="AC1427" s="132"/>
      <c r="AD1427" s="132"/>
      <c r="AE1427" s="132"/>
      <c r="AG1427" s="143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3:64" x14ac:dyDescent="0.2">
      <c r="C1428" s="10"/>
      <c r="D1428" s="10"/>
      <c r="AA1428" s="132"/>
      <c r="AB1428" s="132"/>
      <c r="AC1428" s="132"/>
      <c r="AD1428" s="132"/>
      <c r="AE1428" s="132"/>
      <c r="AG1428" s="143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3:64" x14ac:dyDescent="0.2">
      <c r="C1429" s="10"/>
      <c r="D1429" s="10"/>
      <c r="AA1429" s="132"/>
      <c r="AB1429" s="132"/>
      <c r="AC1429" s="132"/>
      <c r="AD1429" s="132"/>
      <c r="AE1429" s="132"/>
      <c r="AG1429" s="143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3:64" x14ac:dyDescent="0.2">
      <c r="C1430" s="10"/>
      <c r="D1430" s="10"/>
      <c r="AA1430" s="132"/>
      <c r="AB1430" s="132"/>
      <c r="AC1430" s="132"/>
      <c r="AD1430" s="132"/>
      <c r="AE1430" s="132"/>
      <c r="AG1430" s="143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3:64" x14ac:dyDescent="0.2">
      <c r="C1431" s="10"/>
      <c r="D1431" s="10"/>
      <c r="AA1431" s="132"/>
      <c r="AB1431" s="132"/>
      <c r="AC1431" s="132"/>
      <c r="AD1431" s="132"/>
      <c r="AE1431" s="132"/>
      <c r="AG1431" s="143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3:64" x14ac:dyDescent="0.2">
      <c r="C1432" s="10"/>
      <c r="D1432" s="10"/>
      <c r="AA1432" s="132"/>
      <c r="AB1432" s="132"/>
      <c r="AC1432" s="132"/>
      <c r="AD1432" s="132"/>
      <c r="AE1432" s="132"/>
      <c r="AG1432" s="143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3:64" x14ac:dyDescent="0.2">
      <c r="C1433" s="10"/>
      <c r="D1433" s="10"/>
      <c r="AA1433" s="132"/>
      <c r="AB1433" s="132"/>
      <c r="AC1433" s="132"/>
      <c r="AD1433" s="132"/>
      <c r="AE1433" s="132"/>
      <c r="AG1433" s="143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3:64" x14ac:dyDescent="0.2">
      <c r="C1434" s="10"/>
      <c r="D1434" s="10"/>
      <c r="AA1434" s="132"/>
      <c r="AB1434" s="132"/>
      <c r="AC1434" s="132"/>
      <c r="AD1434" s="132"/>
      <c r="AE1434" s="132"/>
      <c r="AG1434" s="143"/>
      <c r="AN1434" s="132"/>
      <c r="AO1434" s="132"/>
      <c r="AP1434" s="132"/>
      <c r="AQ1434" s="132"/>
      <c r="AR1434" s="132"/>
      <c r="AS1434" s="132"/>
      <c r="AT1434" s="132"/>
      <c r="AU1434" s="132"/>
      <c r="AV1434" s="132"/>
      <c r="AW1434" s="132"/>
      <c r="AX1434" s="132"/>
      <c r="AY1434" s="132"/>
      <c r="AZ1434" s="132"/>
      <c r="BA1434" s="132"/>
      <c r="BB1434" s="132"/>
      <c r="BC1434" s="132"/>
      <c r="BD1434" s="132"/>
      <c r="BE1434" s="132"/>
      <c r="BF1434" s="132"/>
      <c r="BG1434" s="132"/>
      <c r="BH1434" s="132"/>
      <c r="BI1434" s="132"/>
      <c r="BJ1434" s="132"/>
      <c r="BK1434" s="132"/>
      <c r="BL1434" s="132"/>
    </row>
    <row r="1435" spans="3:64" x14ac:dyDescent="0.2">
      <c r="C1435" s="10"/>
      <c r="D1435" s="10"/>
      <c r="AA1435" s="132"/>
      <c r="AB1435" s="132"/>
      <c r="AC1435" s="132"/>
      <c r="AD1435" s="132"/>
      <c r="AE1435" s="132"/>
      <c r="AG1435" s="143"/>
      <c r="AN1435" s="132"/>
      <c r="AO1435" s="132"/>
      <c r="AP1435" s="132"/>
      <c r="AQ1435" s="132"/>
      <c r="AR1435" s="132"/>
      <c r="AS1435" s="132"/>
      <c r="AT1435" s="132"/>
      <c r="AU1435" s="132"/>
    </row>
    <row r="1436" spans="3:64" x14ac:dyDescent="0.2">
      <c r="C1436" s="10"/>
      <c r="D1436" s="10"/>
      <c r="AA1436" s="132"/>
      <c r="AB1436" s="132"/>
      <c r="AC1436" s="132"/>
      <c r="AD1436" s="132"/>
      <c r="AE1436" s="132"/>
      <c r="AG1436" s="143"/>
      <c r="AN1436" s="132"/>
      <c r="AO1436" s="132"/>
      <c r="AP1436" s="132"/>
      <c r="AQ1436" s="132"/>
      <c r="AR1436" s="132"/>
      <c r="AS1436" s="132"/>
      <c r="AT1436" s="132"/>
      <c r="AU1436" s="132"/>
      <c r="AV1436" s="132"/>
    </row>
    <row r="1437" spans="3:64" x14ac:dyDescent="0.2">
      <c r="C1437" s="10"/>
      <c r="D1437" s="10"/>
      <c r="AA1437" s="132"/>
      <c r="AB1437" s="132"/>
      <c r="AC1437" s="132"/>
      <c r="AD1437" s="132"/>
      <c r="AE1437" s="132"/>
      <c r="AG1437" s="143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3:64" x14ac:dyDescent="0.2">
      <c r="C1438" s="10"/>
      <c r="D1438" s="10"/>
      <c r="AA1438" s="132"/>
      <c r="AB1438" s="132"/>
      <c r="AC1438" s="132"/>
      <c r="AD1438" s="132"/>
      <c r="AE1438" s="132"/>
      <c r="AG1438" s="143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3:64" x14ac:dyDescent="0.2">
      <c r="C1439" s="10"/>
      <c r="D1439" s="10"/>
      <c r="AA1439" s="132"/>
      <c r="AB1439" s="132"/>
      <c r="AC1439" s="132"/>
      <c r="AD1439" s="132"/>
      <c r="AE1439" s="132"/>
      <c r="AG1439" s="143"/>
      <c r="AN1439" s="132"/>
      <c r="AO1439" s="132"/>
      <c r="AP1439" s="132"/>
      <c r="AQ1439" s="132"/>
      <c r="AR1439" s="132"/>
      <c r="AS1439" s="132"/>
      <c r="AT1439" s="132"/>
      <c r="AU1439" s="132"/>
      <c r="AV1439" s="132"/>
      <c r="AX1439" s="132"/>
    </row>
    <row r="1440" spans="3:64" x14ac:dyDescent="0.2">
      <c r="C1440" s="10"/>
      <c r="D1440" s="10"/>
      <c r="AA1440" s="132"/>
      <c r="AB1440" s="132"/>
      <c r="AC1440" s="132"/>
      <c r="AD1440" s="132"/>
      <c r="AE1440" s="132"/>
      <c r="AG1440" s="143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3:64" x14ac:dyDescent="0.2">
      <c r="C1441" s="10"/>
      <c r="D1441" s="10"/>
      <c r="AA1441" s="132"/>
      <c r="AB1441" s="132"/>
      <c r="AC1441" s="132"/>
      <c r="AD1441" s="132"/>
      <c r="AE1441" s="132"/>
      <c r="AG1441" s="143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2"/>
      <c r="BF1441" s="132"/>
      <c r="BG1441" s="132"/>
      <c r="BH1441" s="132"/>
      <c r="BI1441" s="132"/>
      <c r="BJ1441" s="132"/>
      <c r="BK1441" s="132"/>
      <c r="BL1441" s="132"/>
    </row>
    <row r="1442" spans="3:64" x14ac:dyDescent="0.2">
      <c r="C1442" s="10"/>
      <c r="D1442" s="10"/>
      <c r="AA1442" s="132"/>
      <c r="AB1442" s="132"/>
      <c r="AC1442" s="132"/>
      <c r="AD1442" s="132"/>
      <c r="AE1442" s="132"/>
      <c r="AG1442" s="143"/>
      <c r="AN1442" s="132"/>
      <c r="AO1442" s="132"/>
      <c r="AP1442" s="132"/>
      <c r="AQ1442" s="132"/>
      <c r="AR1442" s="132"/>
      <c r="AS1442" s="132"/>
      <c r="AT1442" s="132"/>
      <c r="AU1442" s="132"/>
    </row>
    <row r="1443" spans="3:64" x14ac:dyDescent="0.2">
      <c r="C1443" s="10"/>
      <c r="D1443" s="10"/>
      <c r="AA1443" s="132"/>
      <c r="AB1443" s="132"/>
      <c r="AC1443" s="132"/>
      <c r="AD1443" s="132"/>
      <c r="AE1443" s="132"/>
      <c r="AG1443" s="143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3:64" x14ac:dyDescent="0.2">
      <c r="C1444" s="10"/>
      <c r="D1444" s="10"/>
      <c r="AA1444" s="132"/>
      <c r="AB1444" s="132"/>
      <c r="AC1444" s="132"/>
      <c r="AD1444" s="132"/>
      <c r="AE1444" s="132"/>
      <c r="AG1444" s="143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3:64" x14ac:dyDescent="0.2">
      <c r="C1445" s="10"/>
      <c r="D1445" s="10"/>
      <c r="AA1445" s="132"/>
      <c r="AB1445" s="132"/>
      <c r="AC1445" s="132"/>
      <c r="AD1445" s="132"/>
      <c r="AE1445" s="132"/>
      <c r="AG1445" s="143"/>
      <c r="AN1445" s="132"/>
      <c r="AO1445" s="132"/>
      <c r="AP1445" s="132"/>
      <c r="AQ1445" s="132"/>
      <c r="AR1445" s="132"/>
      <c r="AS1445" s="132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G1445" s="132"/>
      <c r="BH1445" s="132"/>
      <c r="BI1445" s="132"/>
      <c r="BJ1445" s="132"/>
      <c r="BK1445" s="132"/>
      <c r="BL1445" s="132"/>
    </row>
    <row r="1446" spans="3:64" x14ac:dyDescent="0.2">
      <c r="C1446" s="10"/>
      <c r="D1446" s="10"/>
      <c r="AA1446" s="132"/>
      <c r="AB1446" s="132"/>
      <c r="AC1446" s="132"/>
      <c r="AD1446" s="132"/>
      <c r="AE1446" s="132"/>
      <c r="AG1446" s="143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X1446" s="132"/>
    </row>
    <row r="1447" spans="3:64" x14ac:dyDescent="0.2">
      <c r="C1447" s="10"/>
      <c r="D1447" s="10"/>
      <c r="AA1447" s="132"/>
      <c r="AB1447" s="132"/>
      <c r="AC1447" s="132"/>
      <c r="AD1447" s="132"/>
      <c r="AE1447" s="132"/>
      <c r="AG1447" s="143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  <c r="AY1447" s="132"/>
      <c r="AZ1447" s="132"/>
      <c r="BA1447" s="132"/>
      <c r="BB1447" s="132"/>
      <c r="BC1447" s="132"/>
      <c r="BD1447" s="132"/>
      <c r="BE1447" s="132"/>
      <c r="BF1447" s="132"/>
      <c r="BG1447" s="132"/>
      <c r="BH1447" s="132"/>
      <c r="BI1447" s="132"/>
      <c r="BJ1447" s="132"/>
      <c r="BK1447" s="132"/>
      <c r="BL1447" s="132"/>
    </row>
    <row r="1448" spans="3:64" x14ac:dyDescent="0.2">
      <c r="C1448" s="10"/>
      <c r="D1448" s="10"/>
      <c r="AA1448" s="132"/>
      <c r="AB1448" s="132"/>
      <c r="AC1448" s="132"/>
      <c r="AD1448" s="132"/>
      <c r="AE1448" s="132"/>
      <c r="AG1448" s="143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W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3:64" x14ac:dyDescent="0.2">
      <c r="C1449" s="10"/>
      <c r="D1449" s="10"/>
      <c r="AA1449" s="132"/>
      <c r="AB1449" s="132"/>
      <c r="AC1449" s="132"/>
      <c r="AD1449" s="132"/>
      <c r="AE1449" s="132"/>
      <c r="AG1449" s="143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3:64" x14ac:dyDescent="0.2">
      <c r="C1450" s="10"/>
      <c r="D1450" s="10"/>
      <c r="AA1450" s="132"/>
      <c r="AB1450" s="132"/>
      <c r="AC1450" s="132"/>
      <c r="AD1450" s="132"/>
      <c r="AE1450" s="132"/>
      <c r="AG1450" s="143"/>
      <c r="AN1450" s="132"/>
      <c r="AO1450" s="132"/>
      <c r="AP1450" s="132"/>
      <c r="AQ1450" s="132"/>
      <c r="AR1450" s="132"/>
      <c r="AS1450" s="132"/>
      <c r="AT1450" s="132"/>
      <c r="AU1450" s="132"/>
      <c r="AV1450" s="132"/>
    </row>
    <row r="1451" spans="3:64" x14ac:dyDescent="0.2">
      <c r="C1451" s="10"/>
      <c r="D1451" s="10"/>
      <c r="AA1451" s="132"/>
      <c r="AB1451" s="132"/>
      <c r="AC1451" s="132"/>
      <c r="AD1451" s="132"/>
      <c r="AE1451" s="132"/>
      <c r="AG1451" s="143"/>
      <c r="AN1451" s="132"/>
      <c r="AO1451" s="132"/>
      <c r="AP1451" s="132"/>
      <c r="AQ1451" s="132"/>
      <c r="AR1451" s="132"/>
      <c r="AS1451" s="132"/>
      <c r="AT1451" s="132"/>
      <c r="AU1451" s="132"/>
    </row>
    <row r="1452" spans="3:64" x14ac:dyDescent="0.2">
      <c r="C1452" s="10"/>
      <c r="D1452" s="10"/>
      <c r="AA1452" s="132"/>
      <c r="AB1452" s="132"/>
      <c r="AC1452" s="132"/>
      <c r="AD1452" s="132"/>
      <c r="AE1452" s="132"/>
      <c r="AG1452" s="143"/>
      <c r="AN1452" s="132"/>
      <c r="AO1452" s="132"/>
      <c r="AP1452" s="132"/>
      <c r="AQ1452" s="132"/>
      <c r="AR1452" s="132"/>
      <c r="AS1452" s="132"/>
      <c r="AT1452" s="132"/>
      <c r="AU1452" s="132"/>
      <c r="AV1452" s="132"/>
      <c r="AX1452" s="132"/>
    </row>
    <row r="1453" spans="3:64" x14ac:dyDescent="0.2">
      <c r="C1453" s="10"/>
      <c r="D1453" s="10"/>
      <c r="AA1453" s="132"/>
      <c r="AB1453" s="132"/>
      <c r="AC1453" s="132"/>
      <c r="AD1453" s="132"/>
      <c r="AE1453" s="132"/>
      <c r="AG1453" s="143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  <c r="AY1453" s="132"/>
      <c r="AZ1453" s="132"/>
      <c r="BA1453" s="132"/>
      <c r="BB1453" s="132"/>
      <c r="BC1453" s="132"/>
      <c r="BD1453" s="132"/>
      <c r="BE1453" s="132"/>
      <c r="BF1453" s="132"/>
      <c r="BG1453" s="132"/>
      <c r="BH1453" s="132"/>
      <c r="BI1453" s="132"/>
      <c r="BJ1453" s="132"/>
      <c r="BK1453" s="132"/>
      <c r="BL1453" s="132"/>
    </row>
    <row r="1454" spans="3:64" x14ac:dyDescent="0.2">
      <c r="C1454" s="10"/>
      <c r="D1454" s="10"/>
      <c r="AA1454" s="132"/>
      <c r="AB1454" s="132"/>
      <c r="AC1454" s="132"/>
      <c r="AD1454" s="132"/>
      <c r="AE1454" s="132"/>
      <c r="AG1454" s="143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W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3:64" x14ac:dyDescent="0.2">
      <c r="C1455" s="10"/>
      <c r="D1455" s="10"/>
      <c r="AA1455" s="132"/>
      <c r="AB1455" s="132"/>
      <c r="AC1455" s="132"/>
      <c r="AD1455" s="132"/>
      <c r="AE1455" s="132"/>
      <c r="AG1455" s="143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3:64" x14ac:dyDescent="0.2">
      <c r="C1456" s="10"/>
      <c r="D1456" s="10"/>
      <c r="AA1456" s="132"/>
      <c r="AB1456" s="132"/>
      <c r="AC1456" s="132"/>
      <c r="AD1456" s="132"/>
      <c r="AE1456" s="132"/>
      <c r="AG1456" s="143"/>
      <c r="AN1456" s="132"/>
      <c r="AO1456" s="132"/>
      <c r="AP1456" s="132"/>
      <c r="AQ1456" s="132"/>
      <c r="AR1456" s="132"/>
      <c r="AS1456" s="132"/>
      <c r="AT1456" s="132"/>
      <c r="AU1456" s="132"/>
    </row>
    <row r="1457" spans="3:64" x14ac:dyDescent="0.2">
      <c r="C1457" s="10"/>
      <c r="D1457" s="10"/>
      <c r="AA1457" s="132"/>
      <c r="AB1457" s="132"/>
      <c r="AC1457" s="132"/>
      <c r="AD1457" s="132"/>
      <c r="AE1457" s="132"/>
      <c r="AG1457" s="143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3:64" x14ac:dyDescent="0.2">
      <c r="C1458" s="10"/>
      <c r="D1458" s="10"/>
      <c r="AA1458" s="132"/>
      <c r="AB1458" s="132"/>
      <c r="AC1458" s="132"/>
      <c r="AD1458" s="132"/>
      <c r="AE1458" s="132"/>
      <c r="AG1458" s="143"/>
      <c r="AN1458" s="132"/>
      <c r="AO1458" s="132"/>
      <c r="AP1458" s="132"/>
      <c r="AQ1458" s="132"/>
      <c r="AR1458" s="132"/>
      <c r="AS1458" s="132"/>
      <c r="AT1458" s="132"/>
      <c r="AU1458" s="132"/>
      <c r="AV1458" s="132"/>
      <c r="AX1458" s="132"/>
      <c r="AY1458" s="132"/>
      <c r="AZ1458" s="132"/>
      <c r="BA1458" s="132"/>
      <c r="BB1458" s="132"/>
      <c r="BC1458" s="132"/>
      <c r="BD1458" s="132"/>
      <c r="BE1458" s="132"/>
      <c r="BF1458" s="132"/>
      <c r="BG1458" s="132"/>
      <c r="BH1458" s="132"/>
      <c r="BI1458" s="132"/>
      <c r="BJ1458" s="132"/>
      <c r="BK1458" s="132"/>
      <c r="BL1458" s="132"/>
    </row>
    <row r="1459" spans="3:64" x14ac:dyDescent="0.2">
      <c r="C1459" s="10"/>
      <c r="D1459" s="10"/>
      <c r="AA1459" s="132"/>
      <c r="AB1459" s="132"/>
      <c r="AC1459" s="132"/>
      <c r="AD1459" s="132"/>
      <c r="AE1459" s="132"/>
      <c r="AG1459" s="143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3:64" x14ac:dyDescent="0.2">
      <c r="C1460" s="10"/>
      <c r="D1460" s="10"/>
      <c r="AA1460" s="132"/>
      <c r="AB1460" s="132"/>
      <c r="AC1460" s="132"/>
      <c r="AD1460" s="132"/>
      <c r="AE1460" s="132"/>
      <c r="AG1460" s="143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3:64" x14ac:dyDescent="0.2">
      <c r="C1461" s="10"/>
      <c r="D1461" s="10"/>
      <c r="AA1461" s="132"/>
      <c r="AB1461" s="132"/>
      <c r="AC1461" s="132"/>
      <c r="AD1461" s="132"/>
      <c r="AE1461" s="132"/>
      <c r="AG1461" s="143"/>
      <c r="AN1461" s="132"/>
      <c r="AO1461" s="132"/>
      <c r="AP1461" s="132"/>
      <c r="AQ1461" s="132"/>
      <c r="AR1461" s="132"/>
      <c r="AS1461" s="132"/>
      <c r="AT1461" s="132"/>
      <c r="AU1461" s="132"/>
    </row>
    <row r="1462" spans="3:64" x14ac:dyDescent="0.2">
      <c r="C1462" s="10"/>
      <c r="D1462" s="10"/>
      <c r="AA1462" s="132"/>
      <c r="AB1462" s="132"/>
      <c r="AC1462" s="132"/>
      <c r="AD1462" s="132"/>
      <c r="AE1462" s="132"/>
      <c r="AG1462" s="143"/>
      <c r="AN1462" s="132"/>
      <c r="AO1462" s="132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2"/>
      <c r="BF1462" s="132"/>
      <c r="BG1462" s="132"/>
      <c r="BH1462" s="132"/>
      <c r="BI1462" s="132"/>
      <c r="BJ1462" s="132"/>
      <c r="BK1462" s="132"/>
      <c r="BL1462" s="132"/>
    </row>
    <row r="1463" spans="3:64" x14ac:dyDescent="0.2">
      <c r="C1463" s="10"/>
      <c r="D1463" s="10"/>
      <c r="AA1463" s="132"/>
      <c r="AB1463" s="132"/>
      <c r="AC1463" s="132"/>
      <c r="AD1463" s="132"/>
      <c r="AE1463" s="132"/>
      <c r="AG1463" s="143"/>
      <c r="AN1463" s="132"/>
      <c r="AO1463" s="132"/>
      <c r="AP1463" s="132"/>
      <c r="AQ1463" s="132"/>
      <c r="AR1463" s="132"/>
      <c r="AS1463" s="132"/>
      <c r="AT1463" s="132"/>
      <c r="AU1463" s="132"/>
      <c r="AV1463" s="132"/>
    </row>
    <row r="1464" spans="3:64" x14ac:dyDescent="0.2">
      <c r="C1464" s="10"/>
      <c r="D1464" s="10"/>
      <c r="AA1464" s="132"/>
      <c r="AB1464" s="132"/>
      <c r="AC1464" s="132"/>
      <c r="AD1464" s="132"/>
      <c r="AE1464" s="132"/>
      <c r="AG1464" s="143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3:64" x14ac:dyDescent="0.2">
      <c r="C1465" s="10"/>
      <c r="D1465" s="10"/>
      <c r="AA1465" s="132"/>
      <c r="AB1465" s="132"/>
      <c r="AC1465" s="132"/>
      <c r="AD1465" s="132"/>
      <c r="AE1465" s="132"/>
      <c r="AG1465" s="143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3:64" x14ac:dyDescent="0.2">
      <c r="C1466" s="10"/>
      <c r="D1466" s="10"/>
      <c r="AA1466" s="132"/>
      <c r="AB1466" s="132"/>
      <c r="AC1466" s="132"/>
      <c r="AD1466" s="132"/>
      <c r="AE1466" s="132"/>
      <c r="AG1466" s="143"/>
      <c r="AN1466" s="132"/>
      <c r="AO1466" s="132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G1466" s="132"/>
      <c r="BH1466" s="132"/>
      <c r="BI1466" s="132"/>
      <c r="BJ1466" s="132"/>
      <c r="BK1466" s="132"/>
      <c r="BL1466" s="132"/>
    </row>
    <row r="1467" spans="3:64" x14ac:dyDescent="0.2">
      <c r="C1467" s="10"/>
      <c r="D1467" s="10"/>
      <c r="AA1467" s="132"/>
      <c r="AB1467" s="132"/>
      <c r="AC1467" s="132"/>
      <c r="AD1467" s="132"/>
      <c r="AE1467" s="132"/>
      <c r="AG1467" s="143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3:64" x14ac:dyDescent="0.2">
      <c r="C1468" s="10"/>
      <c r="D1468" s="10"/>
      <c r="AA1468" s="132"/>
      <c r="AB1468" s="132"/>
      <c r="AC1468" s="132"/>
      <c r="AD1468" s="132"/>
      <c r="AE1468" s="132"/>
      <c r="AG1468" s="143"/>
      <c r="AN1468" s="132"/>
      <c r="AO1468" s="132"/>
      <c r="AP1468" s="132"/>
      <c r="AQ1468" s="132"/>
      <c r="AR1468" s="132"/>
      <c r="AS1468" s="132"/>
      <c r="AT1468" s="132"/>
      <c r="AU1468" s="132"/>
    </row>
    <row r="1469" spans="3:64" x14ac:dyDescent="0.2">
      <c r="C1469" s="10"/>
      <c r="D1469" s="10"/>
      <c r="AA1469" s="132"/>
      <c r="AB1469" s="132"/>
      <c r="AC1469" s="132"/>
      <c r="AD1469" s="132"/>
      <c r="AE1469" s="132"/>
      <c r="AG1469" s="143"/>
      <c r="AN1469" s="132"/>
      <c r="AO1469" s="132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2"/>
      <c r="BF1469" s="132"/>
      <c r="BG1469" s="132"/>
      <c r="BH1469" s="132"/>
      <c r="BI1469" s="132"/>
      <c r="BJ1469" s="132"/>
      <c r="BK1469" s="132"/>
      <c r="BL1469" s="132"/>
    </row>
    <row r="1470" spans="3:64" x14ac:dyDescent="0.2">
      <c r="C1470" s="10"/>
      <c r="D1470" s="10"/>
      <c r="AA1470" s="132"/>
      <c r="AB1470" s="132"/>
      <c r="AC1470" s="132"/>
      <c r="AD1470" s="132"/>
      <c r="AE1470" s="132"/>
      <c r="AG1470" s="143"/>
      <c r="AN1470" s="132"/>
      <c r="AO1470" s="132"/>
      <c r="AP1470" s="132"/>
      <c r="AQ1470" s="132"/>
      <c r="AR1470" s="132"/>
      <c r="AS1470" s="132"/>
      <c r="AT1470" s="132"/>
      <c r="AU1470" s="132"/>
      <c r="AV1470" s="132"/>
    </row>
    <row r="1471" spans="3:64" x14ac:dyDescent="0.2">
      <c r="C1471" s="10"/>
      <c r="D1471" s="10"/>
      <c r="AA1471" s="132"/>
      <c r="AB1471" s="132"/>
      <c r="AC1471" s="132"/>
      <c r="AD1471" s="132"/>
      <c r="AE1471" s="132"/>
      <c r="AG1471" s="143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3:64" x14ac:dyDescent="0.2">
      <c r="C1472" s="10"/>
      <c r="D1472" s="10"/>
      <c r="AA1472" s="132"/>
      <c r="AB1472" s="132"/>
      <c r="AC1472" s="132"/>
      <c r="AD1472" s="132"/>
      <c r="AE1472" s="132"/>
      <c r="AG1472" s="143"/>
      <c r="AN1472" s="132"/>
      <c r="AO1472" s="132"/>
      <c r="AP1472" s="132"/>
      <c r="AQ1472" s="132"/>
      <c r="AR1472" s="132"/>
      <c r="AS1472" s="132"/>
      <c r="AT1472" s="132"/>
      <c r="AU1472" s="132"/>
    </row>
    <row r="1473" spans="3:64" x14ac:dyDescent="0.2">
      <c r="C1473" s="10"/>
      <c r="D1473" s="10"/>
      <c r="AA1473" s="132"/>
      <c r="AB1473" s="132"/>
      <c r="AC1473" s="132"/>
      <c r="AD1473" s="132"/>
      <c r="AE1473" s="132"/>
      <c r="AG1473" s="143"/>
      <c r="AN1473" s="132"/>
      <c r="AO1473" s="132"/>
      <c r="AP1473" s="132"/>
      <c r="AQ1473" s="132"/>
      <c r="AR1473" s="132"/>
      <c r="AS1473" s="132"/>
      <c r="AT1473" s="132"/>
      <c r="AU1473" s="132"/>
      <c r="AV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G1473" s="132"/>
      <c r="BH1473" s="132"/>
      <c r="BI1473" s="132"/>
      <c r="BJ1473" s="132"/>
      <c r="BK1473" s="132"/>
      <c r="BL1473" s="132"/>
    </row>
    <row r="1474" spans="3:64" x14ac:dyDescent="0.2">
      <c r="C1474" s="10"/>
      <c r="D1474" s="10"/>
      <c r="AA1474" s="132"/>
      <c r="AB1474" s="132"/>
      <c r="AC1474" s="132"/>
      <c r="AD1474" s="132"/>
      <c r="AE1474" s="132"/>
      <c r="AG1474" s="143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</row>
    <row r="1475" spans="3:64" x14ac:dyDescent="0.2">
      <c r="C1475" s="10"/>
      <c r="D1475" s="10"/>
      <c r="AA1475" s="132"/>
      <c r="AB1475" s="132"/>
      <c r="AC1475" s="132"/>
      <c r="AD1475" s="132"/>
      <c r="AE1475" s="132"/>
      <c r="AG1475" s="143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3:64" x14ac:dyDescent="0.2">
      <c r="C1476" s="10"/>
      <c r="D1476" s="10"/>
      <c r="AA1476" s="132"/>
      <c r="AB1476" s="132"/>
      <c r="AC1476" s="132"/>
      <c r="AD1476" s="132"/>
      <c r="AE1476" s="132"/>
      <c r="AG1476" s="143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2"/>
      <c r="BF1476" s="132"/>
      <c r="BG1476" s="132"/>
      <c r="BH1476" s="132"/>
      <c r="BI1476" s="132"/>
      <c r="BJ1476" s="132"/>
      <c r="BK1476" s="132"/>
      <c r="BL1476" s="132"/>
    </row>
    <row r="1477" spans="3:64" x14ac:dyDescent="0.2">
      <c r="C1477" s="10"/>
      <c r="D1477" s="10"/>
      <c r="AA1477" s="132"/>
      <c r="AB1477" s="132"/>
      <c r="AC1477" s="132"/>
      <c r="AD1477" s="132"/>
      <c r="AE1477" s="132"/>
      <c r="AG1477" s="143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3:64" x14ac:dyDescent="0.2">
      <c r="C1478" s="10"/>
      <c r="D1478" s="10"/>
      <c r="AA1478" s="132"/>
      <c r="AB1478" s="132"/>
      <c r="AC1478" s="132"/>
      <c r="AD1478" s="132"/>
      <c r="AE1478" s="132"/>
      <c r="AG1478" s="143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3:64" x14ac:dyDescent="0.2">
      <c r="C1479" s="10"/>
      <c r="D1479" s="10"/>
      <c r="AA1479" s="132"/>
      <c r="AB1479" s="132"/>
      <c r="AC1479" s="132"/>
      <c r="AD1479" s="132"/>
      <c r="AE1479" s="132"/>
      <c r="AG1479" s="143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3:64" x14ac:dyDescent="0.2">
      <c r="C1480" s="10"/>
      <c r="D1480" s="10"/>
      <c r="AA1480" s="132"/>
      <c r="AB1480" s="132"/>
      <c r="AC1480" s="132"/>
      <c r="AD1480" s="132"/>
      <c r="AE1480" s="132"/>
      <c r="AG1480" s="143"/>
      <c r="AN1480" s="132"/>
      <c r="AO1480" s="132"/>
      <c r="AP1480" s="132"/>
      <c r="AQ1480" s="132"/>
      <c r="AR1480" s="132"/>
      <c r="AS1480" s="132"/>
      <c r="AT1480" s="132"/>
      <c r="AU1480" s="132"/>
      <c r="AV1480" s="132"/>
    </row>
    <row r="1481" spans="3:64" x14ac:dyDescent="0.2">
      <c r="C1481" s="10"/>
      <c r="D1481" s="10"/>
      <c r="AA1481" s="132"/>
      <c r="AB1481" s="132"/>
      <c r="AC1481" s="132"/>
      <c r="AD1481" s="132"/>
      <c r="AE1481" s="132"/>
      <c r="AG1481" s="143"/>
      <c r="AN1481" s="132"/>
      <c r="AO1481" s="132"/>
      <c r="AP1481" s="132"/>
      <c r="AQ1481" s="132"/>
      <c r="AR1481" s="132"/>
      <c r="AS1481" s="132"/>
      <c r="AT1481" s="132"/>
      <c r="AU1481" s="132"/>
    </row>
    <row r="1482" spans="3:64" x14ac:dyDescent="0.2">
      <c r="C1482" s="10"/>
      <c r="D1482" s="10"/>
      <c r="AA1482" s="132"/>
      <c r="AB1482" s="132"/>
      <c r="AC1482" s="132"/>
      <c r="AD1482" s="132"/>
      <c r="AE1482" s="132"/>
      <c r="AG1482" s="143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3:64" x14ac:dyDescent="0.2">
      <c r="C1483" s="10"/>
      <c r="D1483" s="10"/>
      <c r="AA1483" s="132"/>
      <c r="AB1483" s="132"/>
      <c r="AC1483" s="132"/>
      <c r="AD1483" s="132"/>
      <c r="AE1483" s="132"/>
      <c r="AG1483" s="143"/>
      <c r="AN1483" s="132"/>
      <c r="AO1483" s="132"/>
      <c r="AP1483" s="132"/>
      <c r="AQ1483" s="132"/>
      <c r="AR1483" s="132"/>
      <c r="AS1483" s="132"/>
      <c r="AT1483" s="132"/>
      <c r="AU1483" s="132"/>
      <c r="AV1483" s="132"/>
    </row>
    <row r="1484" spans="3:64" x14ac:dyDescent="0.2">
      <c r="C1484" s="10"/>
      <c r="D1484" s="10"/>
      <c r="AA1484" s="132"/>
      <c r="AB1484" s="132"/>
      <c r="AC1484" s="132"/>
      <c r="AD1484" s="132"/>
      <c r="AE1484" s="132"/>
      <c r="AG1484" s="143"/>
      <c r="AN1484" s="132"/>
      <c r="AO1484" s="132"/>
      <c r="AP1484" s="132"/>
      <c r="AQ1484" s="132"/>
      <c r="AR1484" s="132"/>
      <c r="AS1484" s="132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C1484" s="132"/>
      <c r="BD1484" s="132"/>
      <c r="BE1484" s="132"/>
      <c r="BF1484" s="132"/>
      <c r="BG1484" s="132"/>
      <c r="BH1484" s="132"/>
      <c r="BI1484" s="132"/>
      <c r="BJ1484" s="132"/>
      <c r="BK1484" s="132"/>
      <c r="BL1484" s="132"/>
    </row>
    <row r="1485" spans="3:64" x14ac:dyDescent="0.2">
      <c r="C1485" s="10"/>
      <c r="D1485" s="10"/>
      <c r="AA1485" s="132"/>
      <c r="AB1485" s="132"/>
      <c r="AC1485" s="132"/>
      <c r="AD1485" s="132"/>
      <c r="AE1485" s="132"/>
      <c r="AG1485" s="143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3:64" x14ac:dyDescent="0.2">
      <c r="C1486" s="10"/>
      <c r="D1486" s="10"/>
      <c r="AA1486" s="132"/>
      <c r="AB1486" s="132"/>
      <c r="AC1486" s="132"/>
      <c r="AD1486" s="132"/>
      <c r="AE1486" s="132"/>
      <c r="AG1486" s="143"/>
      <c r="AN1486" s="132"/>
      <c r="AO1486" s="132"/>
      <c r="AP1486" s="132"/>
      <c r="AQ1486" s="132"/>
      <c r="AR1486" s="132"/>
      <c r="AS1486" s="132"/>
      <c r="AT1486" s="132"/>
      <c r="AU1486" s="132"/>
    </row>
    <row r="1487" spans="3:64" x14ac:dyDescent="0.2">
      <c r="C1487" s="10"/>
      <c r="D1487" s="10"/>
      <c r="AA1487" s="132"/>
      <c r="AB1487" s="132"/>
      <c r="AC1487" s="132"/>
      <c r="AD1487" s="132"/>
      <c r="AE1487" s="132"/>
      <c r="AG1487" s="143"/>
      <c r="AN1487" s="132"/>
      <c r="AO1487" s="132"/>
      <c r="AP1487" s="132"/>
      <c r="AQ1487" s="132"/>
      <c r="AR1487" s="132"/>
      <c r="AS1487" s="132"/>
      <c r="AT1487" s="132"/>
      <c r="AU1487" s="132"/>
      <c r="AV1487" s="132"/>
      <c r="AX1487" s="132"/>
    </row>
    <row r="1488" spans="3:64" x14ac:dyDescent="0.2">
      <c r="C1488" s="10"/>
      <c r="D1488" s="10"/>
      <c r="AA1488" s="132"/>
      <c r="AB1488" s="132"/>
      <c r="AC1488" s="132"/>
      <c r="AD1488" s="132"/>
      <c r="AE1488" s="132"/>
      <c r="AG1488" s="143"/>
      <c r="AN1488" s="132"/>
      <c r="AO1488" s="132"/>
      <c r="AP1488" s="132"/>
      <c r="AQ1488" s="132"/>
      <c r="AR1488" s="132"/>
      <c r="AS1488" s="132"/>
      <c r="AT1488" s="132"/>
      <c r="AU1488" s="132"/>
      <c r="AV1488" s="132"/>
    </row>
    <row r="1489" spans="3:64" x14ac:dyDescent="0.2">
      <c r="C1489" s="10"/>
      <c r="D1489" s="10"/>
      <c r="AA1489" s="132"/>
      <c r="AB1489" s="132"/>
      <c r="AC1489" s="132"/>
      <c r="AD1489" s="132"/>
      <c r="AE1489" s="132"/>
      <c r="AG1489" s="143"/>
      <c r="AN1489" s="132"/>
      <c r="AO1489" s="132"/>
      <c r="AP1489" s="132"/>
      <c r="AQ1489" s="132"/>
      <c r="AR1489" s="132"/>
      <c r="AS1489" s="132"/>
      <c r="AT1489" s="132"/>
      <c r="AU1489" s="132"/>
    </row>
    <row r="1490" spans="3:64" x14ac:dyDescent="0.2">
      <c r="C1490" s="10"/>
      <c r="D1490" s="10"/>
      <c r="AA1490" s="132"/>
      <c r="AB1490" s="132"/>
      <c r="AC1490" s="132"/>
      <c r="AD1490" s="132"/>
      <c r="AE1490" s="132"/>
      <c r="AG1490" s="143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3:64" x14ac:dyDescent="0.2">
      <c r="C1491" s="10"/>
      <c r="D1491" s="10"/>
      <c r="AA1491" s="132"/>
      <c r="AB1491" s="132"/>
      <c r="AC1491" s="132"/>
      <c r="AD1491" s="132"/>
      <c r="AE1491" s="132"/>
      <c r="AG1491" s="143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3:64" x14ac:dyDescent="0.2">
      <c r="C1492" s="10"/>
      <c r="D1492" s="10"/>
      <c r="AA1492" s="132"/>
      <c r="AB1492" s="132"/>
      <c r="AC1492" s="132"/>
      <c r="AD1492" s="132"/>
      <c r="AE1492" s="132"/>
      <c r="AG1492" s="143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3:64" x14ac:dyDescent="0.2">
      <c r="C1493" s="10"/>
      <c r="D1493" s="10"/>
      <c r="AA1493" s="132"/>
      <c r="AB1493" s="132"/>
      <c r="AC1493" s="132"/>
      <c r="AD1493" s="132"/>
      <c r="AE1493" s="132"/>
      <c r="AG1493" s="143"/>
      <c r="AN1493" s="132"/>
      <c r="AO1493" s="132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2"/>
      <c r="BF1493" s="132"/>
      <c r="BG1493" s="132"/>
      <c r="BH1493" s="132"/>
      <c r="BI1493" s="132"/>
      <c r="BJ1493" s="132"/>
      <c r="BK1493" s="132"/>
      <c r="BL1493" s="132"/>
    </row>
    <row r="1494" spans="3:64" x14ac:dyDescent="0.2">
      <c r="C1494" s="10"/>
      <c r="D1494" s="10"/>
      <c r="AA1494" s="132"/>
      <c r="AB1494" s="132"/>
      <c r="AC1494" s="132"/>
      <c r="AD1494" s="132"/>
      <c r="AE1494" s="132"/>
      <c r="AG1494" s="143"/>
      <c r="AN1494" s="132"/>
      <c r="AO1494" s="132"/>
      <c r="AP1494" s="132"/>
      <c r="AQ1494" s="132"/>
      <c r="AR1494" s="132"/>
      <c r="AS1494" s="132"/>
      <c r="AT1494" s="132"/>
      <c r="AU1494" s="132"/>
    </row>
    <row r="1495" spans="3:64" x14ac:dyDescent="0.2">
      <c r="C1495" s="10"/>
      <c r="D1495" s="10"/>
      <c r="AA1495" s="132"/>
      <c r="AB1495" s="132"/>
      <c r="AC1495" s="132"/>
      <c r="AD1495" s="132"/>
      <c r="AE1495" s="132"/>
      <c r="AG1495" s="143"/>
      <c r="AN1495" s="132"/>
      <c r="AO1495" s="132"/>
      <c r="AP1495" s="132"/>
      <c r="AQ1495" s="132"/>
      <c r="AR1495" s="132"/>
      <c r="AS1495" s="132"/>
      <c r="AT1495" s="132"/>
      <c r="AU1495" s="132"/>
      <c r="AV1495" s="132"/>
      <c r="AW1495" s="132"/>
      <c r="AX1495" s="132"/>
      <c r="AY1495" s="132"/>
      <c r="AZ1495" s="132"/>
      <c r="BA1495" s="132"/>
      <c r="BB1495" s="132"/>
      <c r="BC1495" s="132"/>
      <c r="BD1495" s="132"/>
      <c r="BE1495" s="132"/>
      <c r="BF1495" s="132"/>
      <c r="BG1495" s="132"/>
      <c r="BH1495" s="132"/>
      <c r="BI1495" s="132"/>
      <c r="BJ1495" s="132"/>
      <c r="BK1495" s="132"/>
      <c r="BL1495" s="132"/>
    </row>
    <row r="1496" spans="3:64" x14ac:dyDescent="0.2">
      <c r="C1496" s="10"/>
      <c r="D1496" s="10"/>
      <c r="AA1496" s="132"/>
      <c r="AB1496" s="132"/>
      <c r="AC1496" s="132"/>
      <c r="AD1496" s="132"/>
      <c r="AE1496" s="132"/>
      <c r="AG1496" s="143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X1496" s="132"/>
    </row>
    <row r="1497" spans="3:64" x14ac:dyDescent="0.2">
      <c r="C1497" s="10"/>
      <c r="D1497" s="10"/>
      <c r="AA1497" s="132"/>
      <c r="AB1497" s="132"/>
      <c r="AC1497" s="132"/>
      <c r="AD1497" s="132"/>
      <c r="AE1497" s="132"/>
      <c r="AG1497" s="143"/>
      <c r="AN1497" s="132"/>
      <c r="AO1497" s="132"/>
      <c r="AP1497" s="132"/>
      <c r="AQ1497" s="132"/>
      <c r="AR1497" s="132"/>
      <c r="AS1497" s="132"/>
      <c r="AT1497" s="132"/>
      <c r="AU1497" s="132"/>
      <c r="AV1497" s="132"/>
    </row>
    <row r="1498" spans="3:64" x14ac:dyDescent="0.2">
      <c r="C1498" s="10"/>
      <c r="D1498" s="10"/>
      <c r="AA1498" s="132"/>
      <c r="AB1498" s="132"/>
      <c r="AC1498" s="132"/>
      <c r="AD1498" s="132"/>
      <c r="AE1498" s="132"/>
      <c r="AG1498" s="143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3:64" x14ac:dyDescent="0.2">
      <c r="C1499" s="10"/>
      <c r="D1499" s="10"/>
      <c r="AA1499" s="132"/>
      <c r="AB1499" s="132"/>
      <c r="AC1499" s="132"/>
      <c r="AD1499" s="132"/>
      <c r="AE1499" s="132"/>
      <c r="AG1499" s="143"/>
      <c r="AN1499" s="132"/>
      <c r="AO1499" s="132"/>
      <c r="AP1499" s="132"/>
      <c r="AQ1499" s="132"/>
      <c r="AR1499" s="132"/>
      <c r="AS1499" s="132"/>
      <c r="AT1499" s="132"/>
      <c r="AU1499" s="132"/>
      <c r="AV1499" s="132"/>
      <c r="AX1499" s="132"/>
    </row>
    <row r="1500" spans="3:64" x14ac:dyDescent="0.2">
      <c r="C1500" s="10"/>
      <c r="D1500" s="10"/>
      <c r="AA1500" s="132"/>
      <c r="AB1500" s="132"/>
      <c r="AC1500" s="132"/>
      <c r="AD1500" s="132"/>
      <c r="AE1500" s="132"/>
      <c r="AG1500" s="143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W1500" s="132"/>
      <c r="AX1500" s="132"/>
      <c r="AY1500" s="132"/>
      <c r="AZ1500" s="132"/>
      <c r="BA1500" s="132"/>
      <c r="BB1500" s="132"/>
      <c r="BC1500" s="132"/>
      <c r="BD1500" s="132"/>
      <c r="BE1500" s="132"/>
      <c r="BF1500" s="132"/>
      <c r="BG1500" s="132"/>
      <c r="BH1500" s="132"/>
      <c r="BI1500" s="132"/>
      <c r="BJ1500" s="132"/>
      <c r="BK1500" s="132"/>
      <c r="BL1500" s="132"/>
    </row>
    <row r="1501" spans="3:64" x14ac:dyDescent="0.2">
      <c r="C1501" s="10"/>
      <c r="D1501" s="10"/>
      <c r="AA1501" s="132"/>
      <c r="AB1501" s="132"/>
      <c r="AC1501" s="132"/>
      <c r="AD1501" s="132"/>
      <c r="AE1501" s="132"/>
      <c r="AG1501" s="143"/>
      <c r="AN1501" s="132"/>
      <c r="AO1501" s="132"/>
      <c r="AP1501" s="132"/>
      <c r="AQ1501" s="132"/>
      <c r="AR1501" s="132"/>
      <c r="AS1501" s="132"/>
      <c r="AT1501" s="132"/>
      <c r="AU1501" s="132"/>
      <c r="AV1501" s="132"/>
    </row>
    <row r="1502" spans="3:64" x14ac:dyDescent="0.2">
      <c r="C1502" s="10"/>
      <c r="D1502" s="10"/>
      <c r="AA1502" s="132"/>
      <c r="AB1502" s="132"/>
      <c r="AC1502" s="132"/>
      <c r="AD1502" s="132"/>
      <c r="AE1502" s="132"/>
      <c r="AG1502" s="143"/>
      <c r="AN1502" s="132"/>
      <c r="AO1502" s="132"/>
      <c r="AP1502" s="132"/>
      <c r="AQ1502" s="132"/>
      <c r="AR1502" s="132"/>
      <c r="AS1502" s="132"/>
      <c r="AT1502" s="132"/>
      <c r="AU1502" s="132"/>
      <c r="AV1502" s="132"/>
      <c r="AX1502" s="132"/>
    </row>
    <row r="1503" spans="3:64" x14ac:dyDescent="0.2">
      <c r="C1503" s="10"/>
      <c r="D1503" s="10"/>
      <c r="AA1503" s="132"/>
      <c r="AB1503" s="132"/>
      <c r="AC1503" s="132"/>
      <c r="AD1503" s="132"/>
      <c r="AE1503" s="132"/>
      <c r="AG1503" s="143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2"/>
      <c r="BF1503" s="132"/>
      <c r="BG1503" s="132"/>
      <c r="BH1503" s="132"/>
      <c r="BI1503" s="132"/>
      <c r="BJ1503" s="132"/>
      <c r="BK1503" s="132"/>
      <c r="BL1503" s="132"/>
    </row>
    <row r="1504" spans="3:64" x14ac:dyDescent="0.2">
      <c r="C1504" s="10"/>
      <c r="D1504" s="10"/>
      <c r="AA1504" s="132"/>
      <c r="AB1504" s="132"/>
      <c r="AC1504" s="132"/>
      <c r="AD1504" s="132"/>
      <c r="AE1504" s="132"/>
      <c r="AG1504" s="143"/>
      <c r="AN1504" s="132"/>
      <c r="AO1504" s="132"/>
      <c r="AP1504" s="132"/>
      <c r="AQ1504" s="132"/>
      <c r="AR1504" s="132"/>
      <c r="AS1504" s="132"/>
      <c r="AT1504" s="132"/>
      <c r="AU1504" s="132"/>
      <c r="AV1504" s="132"/>
    </row>
    <row r="1505" spans="3:64" x14ac:dyDescent="0.2">
      <c r="C1505" s="10"/>
      <c r="D1505" s="10"/>
      <c r="AA1505" s="132"/>
      <c r="AB1505" s="132"/>
      <c r="AC1505" s="132"/>
      <c r="AD1505" s="132"/>
      <c r="AE1505" s="132"/>
      <c r="AG1505" s="143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3:64" x14ac:dyDescent="0.2">
      <c r="C1506" s="10"/>
      <c r="D1506" s="10"/>
      <c r="AA1506" s="132"/>
      <c r="AB1506" s="132"/>
      <c r="AC1506" s="132"/>
      <c r="AD1506" s="132"/>
      <c r="AE1506" s="132"/>
      <c r="AG1506" s="143"/>
      <c r="AN1506" s="132"/>
      <c r="AO1506" s="132"/>
      <c r="AP1506" s="132"/>
      <c r="AQ1506" s="132"/>
      <c r="AR1506" s="132"/>
      <c r="AS1506" s="132"/>
      <c r="AT1506" s="132"/>
      <c r="AU1506" s="132"/>
      <c r="AV1506" s="132"/>
      <c r="AX1506" s="132"/>
      <c r="AY1506" s="132"/>
      <c r="AZ1506" s="132"/>
      <c r="BA1506" s="132"/>
      <c r="BB1506" s="132"/>
      <c r="BC1506" s="132"/>
      <c r="BD1506" s="132"/>
      <c r="BE1506" s="132"/>
      <c r="BF1506" s="132"/>
      <c r="BG1506" s="132"/>
      <c r="BH1506" s="132"/>
      <c r="BI1506" s="132"/>
      <c r="BJ1506" s="132"/>
      <c r="BK1506" s="132"/>
      <c r="BL1506" s="132"/>
    </row>
    <row r="1507" spans="3:64" x14ac:dyDescent="0.2">
      <c r="C1507" s="10"/>
      <c r="D1507" s="10"/>
      <c r="AA1507" s="132"/>
      <c r="AB1507" s="132"/>
      <c r="AC1507" s="132"/>
      <c r="AD1507" s="132"/>
      <c r="AE1507" s="132"/>
      <c r="AG1507" s="143"/>
      <c r="AN1507" s="132"/>
      <c r="AO1507" s="132"/>
      <c r="AP1507" s="132"/>
      <c r="AQ1507" s="132"/>
      <c r="AR1507" s="132"/>
      <c r="AS1507" s="132"/>
      <c r="AT1507" s="132"/>
      <c r="AU1507" s="132"/>
      <c r="AV1507" s="132"/>
    </row>
    <row r="1508" spans="3:64" x14ac:dyDescent="0.2">
      <c r="C1508" s="10"/>
      <c r="D1508" s="10"/>
      <c r="AA1508" s="132"/>
      <c r="AB1508" s="132"/>
      <c r="AC1508" s="132"/>
      <c r="AD1508" s="132"/>
      <c r="AE1508" s="132"/>
      <c r="AG1508" s="143"/>
      <c r="AN1508" s="132"/>
      <c r="AO1508" s="132"/>
      <c r="AP1508" s="132"/>
      <c r="AQ1508" s="132"/>
      <c r="AR1508" s="132"/>
      <c r="AS1508" s="132"/>
      <c r="AT1508" s="132"/>
      <c r="AU1508" s="132"/>
      <c r="AV1508" s="132"/>
      <c r="AX1508" s="132"/>
      <c r="AY1508" s="132"/>
      <c r="AZ1508" s="132"/>
      <c r="BA1508" s="132"/>
      <c r="BB1508" s="132"/>
      <c r="BC1508" s="132"/>
      <c r="BD1508" s="132"/>
      <c r="BE1508" s="132"/>
      <c r="BF1508" s="132"/>
      <c r="BG1508" s="132"/>
      <c r="BH1508" s="132"/>
      <c r="BI1508" s="132"/>
      <c r="BJ1508" s="132"/>
      <c r="BK1508" s="132"/>
      <c r="BL1508" s="132"/>
    </row>
    <row r="1509" spans="3:64" x14ac:dyDescent="0.2">
      <c r="C1509" s="10"/>
      <c r="D1509" s="10"/>
      <c r="AA1509" s="132"/>
      <c r="AB1509" s="132"/>
      <c r="AC1509" s="132"/>
      <c r="AD1509" s="132"/>
      <c r="AE1509" s="132"/>
      <c r="AG1509" s="143"/>
      <c r="AN1509" s="132"/>
      <c r="AO1509" s="132"/>
      <c r="AP1509" s="132"/>
      <c r="AQ1509" s="132"/>
      <c r="AR1509" s="132"/>
      <c r="AS1509" s="132"/>
      <c r="AT1509" s="132"/>
      <c r="AU1509" s="132"/>
    </row>
    <row r="1510" spans="3:64" x14ac:dyDescent="0.2">
      <c r="C1510" s="10"/>
      <c r="D1510" s="10"/>
      <c r="AA1510" s="132"/>
      <c r="AB1510" s="132"/>
      <c r="AC1510" s="132"/>
      <c r="AD1510" s="132"/>
      <c r="AE1510" s="132"/>
      <c r="AG1510" s="143"/>
      <c r="AN1510" s="132"/>
      <c r="AO1510" s="132"/>
      <c r="AP1510" s="132"/>
      <c r="AQ1510" s="132"/>
      <c r="AR1510" s="132"/>
      <c r="AS1510" s="132"/>
      <c r="AT1510" s="132"/>
      <c r="AU1510" s="132"/>
      <c r="AV1510" s="132"/>
      <c r="AX1510" s="132"/>
    </row>
    <row r="1511" spans="3:64" x14ac:dyDescent="0.2">
      <c r="C1511" s="10"/>
      <c r="D1511" s="10"/>
      <c r="AA1511" s="132"/>
      <c r="AB1511" s="132"/>
      <c r="AC1511" s="132"/>
      <c r="AD1511" s="132"/>
      <c r="AE1511" s="132"/>
      <c r="AG1511" s="143"/>
      <c r="AN1511" s="132"/>
      <c r="AO1511" s="132"/>
      <c r="AP1511" s="132"/>
      <c r="AQ1511" s="132"/>
      <c r="AR1511" s="132"/>
      <c r="AS1511" s="132"/>
      <c r="AT1511" s="132"/>
      <c r="AU1511" s="132"/>
    </row>
    <row r="1512" spans="3:64" x14ac:dyDescent="0.2">
      <c r="C1512" s="10"/>
      <c r="D1512" s="10"/>
      <c r="AA1512" s="132"/>
      <c r="AB1512" s="132"/>
      <c r="AC1512" s="132"/>
      <c r="AD1512" s="132"/>
      <c r="AE1512" s="132"/>
      <c r="AG1512" s="143"/>
      <c r="AN1512" s="132"/>
      <c r="AO1512" s="132"/>
      <c r="AP1512" s="132"/>
      <c r="AQ1512" s="132"/>
      <c r="AR1512" s="132"/>
      <c r="AS1512" s="132"/>
      <c r="AT1512" s="132"/>
      <c r="AU1512" s="132"/>
      <c r="AV1512" s="132"/>
    </row>
    <row r="1513" spans="3:64" x14ac:dyDescent="0.2">
      <c r="C1513" s="10"/>
      <c r="D1513" s="10"/>
      <c r="AA1513" s="132"/>
      <c r="AB1513" s="132"/>
      <c r="AC1513" s="132"/>
      <c r="AD1513" s="132"/>
      <c r="AE1513" s="132"/>
      <c r="AG1513" s="143"/>
      <c r="AN1513" s="132"/>
      <c r="AO1513" s="132"/>
      <c r="AP1513" s="132"/>
      <c r="AQ1513" s="132"/>
      <c r="AR1513" s="132"/>
      <c r="AS1513" s="132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2"/>
      <c r="BF1513" s="132"/>
      <c r="BG1513" s="132"/>
      <c r="BH1513" s="132"/>
      <c r="BI1513" s="132"/>
      <c r="BJ1513" s="132"/>
      <c r="BK1513" s="132"/>
      <c r="BL1513" s="132"/>
    </row>
    <row r="1514" spans="3:64" x14ac:dyDescent="0.2">
      <c r="C1514" s="10"/>
      <c r="D1514" s="10"/>
      <c r="AA1514" s="132"/>
      <c r="AB1514" s="132"/>
      <c r="AC1514" s="132"/>
      <c r="AD1514" s="132"/>
      <c r="AE1514" s="132"/>
      <c r="AG1514" s="143"/>
      <c r="AN1514" s="132"/>
      <c r="AO1514" s="132"/>
      <c r="AP1514" s="132"/>
      <c r="AQ1514" s="132"/>
      <c r="AR1514" s="132"/>
      <c r="AS1514" s="132"/>
      <c r="AT1514" s="132"/>
      <c r="AU1514" s="132"/>
    </row>
    <row r="1515" spans="3:64" x14ac:dyDescent="0.2">
      <c r="C1515" s="10"/>
      <c r="D1515" s="10"/>
      <c r="AA1515" s="132"/>
      <c r="AB1515" s="132"/>
      <c r="AC1515" s="132"/>
      <c r="AD1515" s="132"/>
      <c r="AE1515" s="132"/>
      <c r="AG1515" s="143"/>
      <c r="AN1515" s="132"/>
      <c r="AO1515" s="132"/>
      <c r="AP1515" s="132"/>
      <c r="AQ1515" s="132"/>
      <c r="AR1515" s="132"/>
      <c r="AS1515" s="132"/>
      <c r="AT1515" s="132"/>
      <c r="AU1515" s="132"/>
      <c r="AV1515" s="132"/>
      <c r="AX1515" s="132"/>
    </row>
    <row r="1516" spans="3:64" x14ac:dyDescent="0.2">
      <c r="C1516" s="10"/>
      <c r="D1516" s="10"/>
      <c r="AA1516" s="132"/>
      <c r="AB1516" s="132"/>
      <c r="AC1516" s="132"/>
      <c r="AD1516" s="132"/>
      <c r="AE1516" s="132"/>
      <c r="AG1516" s="143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W1516" s="132"/>
      <c r="AX1516" s="132"/>
      <c r="AY1516" s="132"/>
      <c r="AZ1516" s="132"/>
      <c r="BA1516" s="132"/>
      <c r="BB1516" s="132"/>
      <c r="BC1516" s="132"/>
      <c r="BD1516" s="132"/>
      <c r="BE1516" s="132"/>
      <c r="BF1516" s="132"/>
      <c r="BG1516" s="132"/>
      <c r="BH1516" s="132"/>
      <c r="BI1516" s="132"/>
      <c r="BJ1516" s="132"/>
      <c r="BK1516" s="132"/>
      <c r="BL1516" s="132"/>
    </row>
    <row r="1517" spans="3:64" x14ac:dyDescent="0.2">
      <c r="C1517" s="10"/>
      <c r="D1517" s="10"/>
      <c r="AA1517" s="132"/>
      <c r="AB1517" s="132"/>
      <c r="AC1517" s="132"/>
      <c r="AD1517" s="132"/>
      <c r="AE1517" s="132"/>
      <c r="AG1517" s="143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3:64" x14ac:dyDescent="0.2">
      <c r="C1518" s="10"/>
      <c r="D1518" s="10"/>
      <c r="AA1518" s="132"/>
      <c r="AB1518" s="132"/>
      <c r="AC1518" s="132"/>
      <c r="AD1518" s="132"/>
      <c r="AE1518" s="132"/>
      <c r="AG1518" s="143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3:64" x14ac:dyDescent="0.2">
      <c r="C1519" s="10"/>
      <c r="D1519" s="10"/>
      <c r="AA1519" s="132"/>
      <c r="AB1519" s="132"/>
      <c r="AC1519" s="132"/>
      <c r="AD1519" s="132"/>
      <c r="AE1519" s="132"/>
      <c r="AG1519" s="143"/>
      <c r="AN1519" s="132"/>
      <c r="AO1519" s="132"/>
      <c r="AP1519" s="132"/>
      <c r="AQ1519" s="132"/>
      <c r="AR1519" s="132"/>
      <c r="AS1519" s="132"/>
      <c r="AT1519" s="132"/>
      <c r="AU1519" s="132"/>
      <c r="AV1519" s="132"/>
    </row>
    <row r="1520" spans="3:64" x14ac:dyDescent="0.2">
      <c r="C1520" s="10"/>
      <c r="D1520" s="10"/>
      <c r="AA1520" s="132"/>
      <c r="AB1520" s="132"/>
      <c r="AC1520" s="132"/>
      <c r="AD1520" s="132"/>
      <c r="AE1520" s="132"/>
      <c r="AG1520" s="143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3:64" x14ac:dyDescent="0.2">
      <c r="C1521" s="10"/>
      <c r="D1521" s="10"/>
      <c r="AA1521" s="132"/>
      <c r="AB1521" s="132"/>
      <c r="AC1521" s="132"/>
      <c r="AD1521" s="132"/>
      <c r="AE1521" s="132"/>
      <c r="AG1521" s="143"/>
      <c r="AN1521" s="132"/>
      <c r="AO1521" s="132"/>
      <c r="AP1521" s="132"/>
      <c r="AQ1521" s="132"/>
      <c r="AR1521" s="132"/>
      <c r="AS1521" s="132"/>
      <c r="AT1521" s="132"/>
      <c r="AU1521" s="132"/>
      <c r="AV1521" s="132"/>
      <c r="AX1521" s="132"/>
      <c r="AY1521" s="132"/>
      <c r="AZ1521" s="132"/>
      <c r="BA1521" s="132"/>
      <c r="BB1521" s="132"/>
      <c r="BC1521" s="132"/>
      <c r="BD1521" s="132"/>
      <c r="BE1521" s="132"/>
      <c r="BF1521" s="132"/>
      <c r="BG1521" s="132"/>
      <c r="BH1521" s="132"/>
      <c r="BI1521" s="132"/>
      <c r="BJ1521" s="132"/>
      <c r="BK1521" s="132"/>
      <c r="BL1521" s="132"/>
    </row>
    <row r="1522" spans="3:64" x14ac:dyDescent="0.2">
      <c r="C1522" s="10"/>
      <c r="D1522" s="10"/>
      <c r="AA1522" s="132"/>
      <c r="AB1522" s="132"/>
      <c r="AC1522" s="132"/>
      <c r="AD1522" s="132"/>
      <c r="AE1522" s="132"/>
      <c r="AG1522" s="143"/>
      <c r="AN1522" s="132"/>
      <c r="AO1522" s="132"/>
      <c r="AP1522" s="132"/>
      <c r="AQ1522" s="132"/>
      <c r="AR1522" s="132"/>
      <c r="AS1522" s="132"/>
      <c r="AT1522" s="132"/>
      <c r="AU1522" s="132"/>
      <c r="AV1522" s="132"/>
    </row>
    <row r="1523" spans="3:64" x14ac:dyDescent="0.2">
      <c r="C1523" s="10"/>
      <c r="D1523" s="10"/>
      <c r="AA1523" s="132"/>
      <c r="AB1523" s="132"/>
      <c r="AC1523" s="132"/>
      <c r="AD1523" s="132"/>
      <c r="AE1523" s="132"/>
      <c r="AG1523" s="143"/>
      <c r="AN1523" s="132"/>
      <c r="AO1523" s="132"/>
      <c r="AP1523" s="132"/>
      <c r="AQ1523" s="132"/>
      <c r="AR1523" s="132"/>
      <c r="AS1523" s="132"/>
      <c r="AT1523" s="132"/>
      <c r="AU1523" s="132"/>
      <c r="AV1523" s="132"/>
      <c r="AX1523" s="132"/>
      <c r="AY1523" s="132"/>
      <c r="AZ1523" s="132"/>
      <c r="BA1523" s="132"/>
      <c r="BB1523" s="132"/>
      <c r="BC1523" s="132"/>
      <c r="BD1523" s="132"/>
      <c r="BE1523" s="132"/>
      <c r="BF1523" s="132"/>
      <c r="BG1523" s="132"/>
      <c r="BH1523" s="132"/>
      <c r="BI1523" s="132"/>
      <c r="BJ1523" s="132"/>
      <c r="BK1523" s="132"/>
      <c r="BL1523" s="132"/>
    </row>
    <row r="1524" spans="3:64" x14ac:dyDescent="0.2">
      <c r="C1524" s="10"/>
      <c r="D1524" s="10"/>
      <c r="AA1524" s="132"/>
      <c r="AB1524" s="132"/>
      <c r="AC1524" s="132"/>
      <c r="AD1524" s="132"/>
      <c r="AE1524" s="132"/>
      <c r="AG1524" s="143"/>
      <c r="AN1524" s="132"/>
      <c r="AO1524" s="132"/>
      <c r="AP1524" s="132"/>
      <c r="AQ1524" s="132"/>
      <c r="AR1524" s="132"/>
      <c r="AS1524" s="132"/>
      <c r="AT1524" s="132"/>
      <c r="AU1524" s="132"/>
      <c r="AV1524" s="132"/>
    </row>
    <row r="1525" spans="3:64" x14ac:dyDescent="0.2">
      <c r="C1525" s="10"/>
      <c r="D1525" s="10"/>
      <c r="AA1525" s="132"/>
      <c r="AB1525" s="132"/>
      <c r="AC1525" s="132"/>
      <c r="AD1525" s="132"/>
      <c r="AE1525" s="132"/>
      <c r="AG1525" s="143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3:64" x14ac:dyDescent="0.2">
      <c r="C1526" s="10"/>
      <c r="D1526" s="10"/>
      <c r="AA1526" s="132"/>
      <c r="AB1526" s="132"/>
      <c r="AC1526" s="132"/>
      <c r="AD1526" s="132"/>
      <c r="AE1526" s="132"/>
      <c r="AG1526" s="143"/>
      <c r="AN1526" s="132"/>
      <c r="AO1526" s="132"/>
      <c r="AP1526" s="132"/>
      <c r="AQ1526" s="132"/>
      <c r="AR1526" s="132"/>
      <c r="AS1526" s="132"/>
      <c r="AT1526" s="132"/>
      <c r="AU1526" s="132"/>
      <c r="AV1526" s="132"/>
      <c r="AX1526" s="132"/>
    </row>
    <row r="1527" spans="3:64" x14ac:dyDescent="0.2">
      <c r="C1527" s="10"/>
      <c r="D1527" s="10"/>
      <c r="AA1527" s="132"/>
      <c r="AB1527" s="132"/>
      <c r="AC1527" s="132"/>
      <c r="AD1527" s="132"/>
      <c r="AE1527" s="132"/>
      <c r="AG1527" s="143"/>
      <c r="AN1527" s="132"/>
      <c r="AO1527" s="132"/>
      <c r="AP1527" s="132"/>
      <c r="AQ1527" s="132"/>
      <c r="AR1527" s="132"/>
      <c r="AS1527" s="132"/>
      <c r="AT1527" s="132"/>
      <c r="AU1527" s="132"/>
      <c r="AV1527" s="132"/>
    </row>
    <row r="1528" spans="3:64" x14ac:dyDescent="0.2">
      <c r="C1528" s="10"/>
      <c r="D1528" s="10"/>
      <c r="AA1528" s="132"/>
      <c r="AB1528" s="132"/>
      <c r="AC1528" s="132"/>
      <c r="AD1528" s="132"/>
      <c r="AE1528" s="132"/>
      <c r="AG1528" s="143"/>
      <c r="AN1528" s="132"/>
      <c r="AO1528" s="132"/>
      <c r="AP1528" s="132"/>
      <c r="AQ1528" s="132"/>
      <c r="AR1528" s="132"/>
      <c r="AS1528" s="132"/>
      <c r="AT1528" s="132"/>
      <c r="AU1528" s="132"/>
      <c r="AV1528" s="132"/>
      <c r="AX1528" s="132"/>
    </row>
    <row r="1529" spans="3:64" x14ac:dyDescent="0.2">
      <c r="C1529" s="10"/>
      <c r="D1529" s="10"/>
      <c r="AA1529" s="132"/>
      <c r="AB1529" s="132"/>
      <c r="AC1529" s="132"/>
      <c r="AD1529" s="132"/>
      <c r="AE1529" s="132"/>
      <c r="AG1529" s="143"/>
      <c r="AN1529" s="132"/>
      <c r="AO1529" s="132"/>
      <c r="AP1529" s="132"/>
      <c r="AQ1529" s="132"/>
      <c r="AR1529" s="132"/>
      <c r="AS1529" s="132"/>
      <c r="AT1529" s="132"/>
      <c r="AU1529" s="132"/>
      <c r="AV1529" s="132"/>
    </row>
    <row r="1530" spans="3:64" x14ac:dyDescent="0.2">
      <c r="C1530" s="10"/>
      <c r="D1530" s="10"/>
      <c r="AA1530" s="132"/>
      <c r="AB1530" s="132"/>
      <c r="AC1530" s="132"/>
      <c r="AD1530" s="132"/>
      <c r="AE1530" s="132"/>
      <c r="AG1530" s="143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3:64" x14ac:dyDescent="0.2">
      <c r="C1531" s="10"/>
      <c r="D1531" s="10"/>
      <c r="AA1531" s="132"/>
      <c r="AB1531" s="132"/>
      <c r="AC1531" s="132"/>
      <c r="AD1531" s="132"/>
      <c r="AE1531" s="132"/>
      <c r="AG1531" s="143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3:64" x14ac:dyDescent="0.2">
      <c r="C1532" s="10"/>
      <c r="D1532" s="10"/>
      <c r="AA1532" s="132"/>
      <c r="AB1532" s="132"/>
      <c r="AC1532" s="132"/>
      <c r="AD1532" s="132"/>
      <c r="AE1532" s="132"/>
      <c r="AG1532" s="143"/>
      <c r="AN1532" s="132"/>
      <c r="AO1532" s="132"/>
      <c r="AP1532" s="132"/>
      <c r="AQ1532" s="132"/>
      <c r="AR1532" s="132"/>
      <c r="AS1532" s="132"/>
      <c r="AT1532" s="132"/>
      <c r="AU1532" s="132"/>
    </row>
    <row r="1533" spans="3:64" x14ac:dyDescent="0.2">
      <c r="C1533" s="10"/>
      <c r="D1533" s="10"/>
      <c r="AA1533" s="132"/>
      <c r="AB1533" s="132"/>
      <c r="AC1533" s="132"/>
      <c r="AD1533" s="132"/>
      <c r="AE1533" s="132"/>
      <c r="AG1533" s="143"/>
      <c r="AN1533" s="132"/>
      <c r="AO1533" s="132"/>
      <c r="AP1533" s="132"/>
      <c r="AQ1533" s="132"/>
      <c r="AR1533" s="132"/>
      <c r="AS1533" s="132"/>
      <c r="AT1533" s="132"/>
      <c r="AU1533" s="132"/>
      <c r="AV1533" s="132"/>
    </row>
    <row r="1534" spans="3:64" x14ac:dyDescent="0.2">
      <c r="C1534" s="10"/>
      <c r="D1534" s="10"/>
      <c r="AA1534" s="132"/>
      <c r="AB1534" s="132"/>
      <c r="AC1534" s="132"/>
      <c r="AD1534" s="132"/>
      <c r="AE1534" s="132"/>
      <c r="AG1534" s="143"/>
      <c r="AN1534" s="132"/>
      <c r="AO1534" s="132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2"/>
      <c r="BF1534" s="132"/>
      <c r="BG1534" s="132"/>
      <c r="BH1534" s="132"/>
      <c r="BI1534" s="132"/>
      <c r="BJ1534" s="132"/>
      <c r="BK1534" s="132"/>
      <c r="BL1534" s="132"/>
    </row>
    <row r="1535" spans="3:64" x14ac:dyDescent="0.2">
      <c r="C1535" s="10"/>
      <c r="D1535" s="10"/>
      <c r="AA1535" s="132"/>
      <c r="AB1535" s="132"/>
      <c r="AC1535" s="132"/>
      <c r="AD1535" s="132"/>
      <c r="AE1535" s="132"/>
      <c r="AG1535" s="143"/>
      <c r="AN1535" s="132"/>
      <c r="AO1535" s="132"/>
      <c r="AP1535" s="132"/>
      <c r="AQ1535" s="132"/>
      <c r="AR1535" s="132"/>
      <c r="AS1535" s="132"/>
      <c r="AT1535" s="132"/>
      <c r="AU1535" s="132"/>
    </row>
    <row r="1536" spans="3:64" x14ac:dyDescent="0.2">
      <c r="C1536" s="10"/>
      <c r="D1536" s="10"/>
      <c r="AA1536" s="132"/>
      <c r="AB1536" s="132"/>
      <c r="AC1536" s="132"/>
      <c r="AD1536" s="132"/>
      <c r="AE1536" s="132"/>
      <c r="AG1536" s="143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3:64" x14ac:dyDescent="0.2">
      <c r="C1537" s="10"/>
      <c r="D1537" s="10"/>
      <c r="AA1537" s="132"/>
      <c r="AB1537" s="132"/>
      <c r="AC1537" s="132"/>
      <c r="AD1537" s="132"/>
      <c r="AE1537" s="132"/>
      <c r="AG1537" s="143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3:64" x14ac:dyDescent="0.2">
      <c r="C1538" s="10"/>
      <c r="D1538" s="10"/>
      <c r="AA1538" s="132"/>
      <c r="AB1538" s="132"/>
      <c r="AC1538" s="132"/>
      <c r="AD1538" s="132"/>
      <c r="AE1538" s="132"/>
      <c r="AG1538" s="143"/>
      <c r="AN1538" s="132"/>
      <c r="AO1538" s="132"/>
      <c r="AP1538" s="132"/>
      <c r="AQ1538" s="132"/>
      <c r="AR1538" s="132"/>
      <c r="AS1538" s="132"/>
      <c r="AT1538" s="132"/>
      <c r="AU1538" s="132"/>
      <c r="AV1538" s="132"/>
    </row>
    <row r="1539" spans="3:64" x14ac:dyDescent="0.2">
      <c r="C1539" s="10"/>
      <c r="D1539" s="10"/>
      <c r="AA1539" s="132"/>
      <c r="AB1539" s="132"/>
      <c r="AC1539" s="132"/>
      <c r="AD1539" s="132"/>
      <c r="AE1539" s="132"/>
      <c r="AG1539" s="143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3:64" x14ac:dyDescent="0.2">
      <c r="C1540" s="10"/>
      <c r="D1540" s="10"/>
      <c r="AA1540" s="132"/>
      <c r="AB1540" s="132"/>
      <c r="AC1540" s="132"/>
      <c r="AD1540" s="132"/>
      <c r="AE1540" s="132"/>
      <c r="AG1540" s="143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3:64" x14ac:dyDescent="0.2">
      <c r="C1541" s="10"/>
      <c r="D1541" s="10"/>
      <c r="AA1541" s="132"/>
      <c r="AB1541" s="132"/>
      <c r="AC1541" s="132"/>
      <c r="AD1541" s="132"/>
      <c r="AE1541" s="132"/>
      <c r="AG1541" s="143"/>
      <c r="AN1541" s="132"/>
      <c r="AO1541" s="132"/>
      <c r="AP1541" s="132"/>
      <c r="AQ1541" s="132"/>
      <c r="AR1541" s="132"/>
      <c r="AS1541" s="132"/>
      <c r="AT1541" s="132"/>
      <c r="AU1541" s="132"/>
    </row>
    <row r="1542" spans="3:64" x14ac:dyDescent="0.2">
      <c r="C1542" s="10"/>
      <c r="D1542" s="10"/>
      <c r="AA1542" s="132"/>
      <c r="AB1542" s="132"/>
      <c r="AC1542" s="132"/>
      <c r="AD1542" s="132"/>
      <c r="AE1542" s="132"/>
      <c r="AG1542" s="143"/>
      <c r="AN1542" s="132"/>
      <c r="AO1542" s="132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2"/>
      <c r="BF1542" s="132"/>
      <c r="BG1542" s="132"/>
      <c r="BH1542" s="132"/>
      <c r="BI1542" s="132"/>
      <c r="BJ1542" s="132"/>
      <c r="BK1542" s="132"/>
      <c r="BL1542" s="132"/>
    </row>
    <row r="1543" spans="3:64" x14ac:dyDescent="0.2">
      <c r="C1543" s="10"/>
      <c r="D1543" s="10"/>
      <c r="AA1543" s="132"/>
      <c r="AB1543" s="132"/>
      <c r="AC1543" s="132"/>
      <c r="AD1543" s="132"/>
      <c r="AE1543" s="132"/>
      <c r="AG1543" s="143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3:64" x14ac:dyDescent="0.2">
      <c r="C1544" s="10"/>
      <c r="D1544" s="10"/>
      <c r="AA1544" s="132"/>
      <c r="AB1544" s="132"/>
      <c r="AC1544" s="132"/>
      <c r="AD1544" s="132"/>
      <c r="AE1544" s="132"/>
      <c r="AG1544" s="143"/>
      <c r="AN1544" s="132"/>
      <c r="AO1544" s="132"/>
      <c r="AP1544" s="132"/>
      <c r="AQ1544" s="132"/>
      <c r="AR1544" s="132"/>
      <c r="AS1544" s="132"/>
      <c r="AT1544" s="132"/>
      <c r="AU1544" s="132"/>
    </row>
    <row r="1545" spans="3:64" x14ac:dyDescent="0.2">
      <c r="C1545" s="10"/>
      <c r="D1545" s="10"/>
      <c r="AA1545" s="132"/>
      <c r="AB1545" s="132"/>
      <c r="AC1545" s="132"/>
      <c r="AD1545" s="132"/>
      <c r="AE1545" s="132"/>
      <c r="AG1545" s="143"/>
      <c r="AN1545" s="132"/>
      <c r="AO1545" s="132"/>
      <c r="AP1545" s="132"/>
      <c r="AQ1545" s="132"/>
      <c r="AR1545" s="132"/>
      <c r="AS1545" s="132"/>
      <c r="AT1545" s="132"/>
      <c r="AU1545" s="132"/>
      <c r="AV1545" s="132"/>
    </row>
    <row r="1546" spans="3:64" x14ac:dyDescent="0.2">
      <c r="C1546" s="10"/>
      <c r="D1546" s="10"/>
      <c r="AA1546" s="132"/>
      <c r="AB1546" s="132"/>
      <c r="AC1546" s="132"/>
      <c r="AD1546" s="132"/>
      <c r="AE1546" s="132"/>
      <c r="AG1546" s="143"/>
      <c r="AN1546" s="132"/>
      <c r="AO1546" s="132"/>
      <c r="AP1546" s="132"/>
      <c r="AQ1546" s="132"/>
      <c r="AR1546" s="132"/>
      <c r="AS1546" s="132"/>
      <c r="AT1546" s="132"/>
      <c r="AU1546" s="132"/>
    </row>
    <row r="1547" spans="3:64" x14ac:dyDescent="0.2">
      <c r="C1547" s="10"/>
      <c r="D1547" s="10"/>
      <c r="AA1547" s="132"/>
      <c r="AB1547" s="132"/>
      <c r="AC1547" s="132"/>
      <c r="AD1547" s="132"/>
      <c r="AE1547" s="132"/>
      <c r="AG1547" s="143"/>
      <c r="AN1547" s="132"/>
      <c r="AO1547" s="132"/>
      <c r="AP1547" s="132"/>
      <c r="AQ1547" s="132"/>
      <c r="AR1547" s="132"/>
      <c r="AS1547" s="132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C1547" s="132"/>
      <c r="BD1547" s="132"/>
      <c r="BE1547" s="132"/>
      <c r="BF1547" s="132"/>
      <c r="BG1547" s="132"/>
      <c r="BH1547" s="132"/>
      <c r="BI1547" s="132"/>
      <c r="BJ1547" s="132"/>
      <c r="BK1547" s="132"/>
      <c r="BL1547" s="132"/>
    </row>
    <row r="1548" spans="3:64" x14ac:dyDescent="0.2">
      <c r="C1548" s="10"/>
      <c r="D1548" s="10"/>
      <c r="AA1548" s="132"/>
      <c r="AB1548" s="132"/>
      <c r="AC1548" s="132"/>
      <c r="AD1548" s="132"/>
      <c r="AE1548" s="132"/>
      <c r="AG1548" s="143"/>
      <c r="AN1548" s="132"/>
      <c r="AO1548" s="132"/>
      <c r="AP1548" s="132"/>
      <c r="AQ1548" s="132"/>
      <c r="AR1548" s="132"/>
      <c r="AS1548" s="132"/>
      <c r="AT1548" s="132"/>
      <c r="AU1548" s="132"/>
    </row>
    <row r="1549" spans="3:64" x14ac:dyDescent="0.2">
      <c r="C1549" s="10"/>
      <c r="D1549" s="10"/>
      <c r="AA1549" s="132"/>
      <c r="AB1549" s="132"/>
      <c r="AC1549" s="132"/>
      <c r="AD1549" s="132"/>
      <c r="AE1549" s="132"/>
      <c r="AG1549" s="143"/>
      <c r="AN1549" s="132"/>
      <c r="AO1549" s="132"/>
      <c r="AP1549" s="132"/>
      <c r="AQ1549" s="132"/>
      <c r="AR1549" s="132"/>
      <c r="AS1549" s="132"/>
      <c r="AT1549" s="132"/>
      <c r="AU1549" s="132"/>
      <c r="AV1549" s="132"/>
      <c r="AX1549" s="132"/>
    </row>
    <row r="1550" spans="3:64" x14ac:dyDescent="0.2">
      <c r="C1550" s="10"/>
      <c r="D1550" s="10"/>
      <c r="AA1550" s="132"/>
      <c r="AB1550" s="132"/>
      <c r="AC1550" s="132"/>
      <c r="AD1550" s="132"/>
      <c r="AE1550" s="132"/>
      <c r="AG1550" s="143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3:64" x14ac:dyDescent="0.2">
      <c r="C1551" s="10"/>
      <c r="D1551" s="10"/>
      <c r="AA1551" s="132"/>
      <c r="AB1551" s="132"/>
      <c r="AC1551" s="132"/>
      <c r="AD1551" s="132"/>
      <c r="AE1551" s="132"/>
      <c r="AG1551" s="143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3:64" x14ac:dyDescent="0.2">
      <c r="C1552" s="10"/>
      <c r="D1552" s="10"/>
      <c r="AA1552" s="132"/>
      <c r="AB1552" s="132"/>
      <c r="AC1552" s="132"/>
      <c r="AD1552" s="132"/>
      <c r="AE1552" s="132"/>
      <c r="AG1552" s="143"/>
      <c r="AN1552" s="132"/>
      <c r="AO1552" s="132"/>
      <c r="AP1552" s="132"/>
      <c r="AQ1552" s="132"/>
      <c r="AR1552" s="132"/>
      <c r="AS1552" s="132"/>
      <c r="AT1552" s="132"/>
      <c r="AU1552" s="132"/>
      <c r="AV1552" s="132"/>
    </row>
    <row r="1553" spans="3:64" x14ac:dyDescent="0.2">
      <c r="C1553" s="10"/>
      <c r="D1553" s="10"/>
      <c r="AA1553" s="132"/>
      <c r="AB1553" s="132"/>
      <c r="AC1553" s="132"/>
      <c r="AD1553" s="132"/>
      <c r="AE1553" s="132"/>
      <c r="AG1553" s="143"/>
      <c r="AN1553" s="132"/>
      <c r="AO1553" s="132"/>
      <c r="AP1553" s="132"/>
      <c r="AQ1553" s="132"/>
      <c r="AR1553" s="132"/>
      <c r="AS1553" s="132"/>
      <c r="AT1553" s="132"/>
      <c r="AU1553" s="132"/>
    </row>
    <row r="1554" spans="3:64" x14ac:dyDescent="0.2">
      <c r="C1554" s="10"/>
      <c r="D1554" s="10"/>
      <c r="AA1554" s="132"/>
      <c r="AB1554" s="132"/>
      <c r="AC1554" s="132"/>
      <c r="AD1554" s="132"/>
      <c r="AE1554" s="132"/>
      <c r="AG1554" s="143"/>
      <c r="AN1554" s="132"/>
      <c r="AO1554" s="132"/>
      <c r="AP1554" s="132"/>
      <c r="AQ1554" s="132"/>
      <c r="AR1554" s="132"/>
      <c r="AS1554" s="132"/>
      <c r="AT1554" s="132"/>
      <c r="AU1554" s="132"/>
      <c r="AV1554" s="132"/>
    </row>
    <row r="1555" spans="3:64" x14ac:dyDescent="0.2">
      <c r="C1555" s="10"/>
      <c r="D1555" s="10"/>
      <c r="AA1555" s="132"/>
      <c r="AB1555" s="132"/>
      <c r="AC1555" s="132"/>
      <c r="AD1555" s="132"/>
      <c r="AE1555" s="132"/>
      <c r="AG1555" s="143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3:64" x14ac:dyDescent="0.2">
      <c r="C1556" s="10"/>
      <c r="D1556" s="10"/>
      <c r="AA1556" s="132"/>
      <c r="AB1556" s="132"/>
      <c r="AC1556" s="132"/>
      <c r="AD1556" s="132"/>
      <c r="AE1556" s="132"/>
      <c r="AG1556" s="143"/>
      <c r="AN1556" s="132"/>
      <c r="AO1556" s="132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G1556" s="132"/>
      <c r="BH1556" s="132"/>
      <c r="BI1556" s="132"/>
      <c r="BJ1556" s="132"/>
      <c r="BK1556" s="132"/>
      <c r="BL1556" s="132"/>
    </row>
    <row r="1557" spans="3:64" x14ac:dyDescent="0.2">
      <c r="C1557" s="10"/>
      <c r="D1557" s="10"/>
      <c r="AA1557" s="132"/>
      <c r="AB1557" s="132"/>
      <c r="AC1557" s="132"/>
      <c r="AD1557" s="132"/>
      <c r="AE1557" s="132"/>
      <c r="AG1557" s="143"/>
      <c r="AN1557" s="132"/>
      <c r="AO1557" s="132"/>
      <c r="AP1557" s="132"/>
      <c r="AQ1557" s="132"/>
      <c r="AR1557" s="132"/>
      <c r="AS1557" s="132"/>
      <c r="AT1557" s="132"/>
      <c r="AU1557" s="132"/>
    </row>
    <row r="1558" spans="3:64" x14ac:dyDescent="0.2">
      <c r="C1558" s="10"/>
      <c r="D1558" s="10"/>
      <c r="AA1558" s="132"/>
      <c r="AB1558" s="132"/>
      <c r="AC1558" s="132"/>
      <c r="AD1558" s="132"/>
      <c r="AE1558" s="132"/>
      <c r="AG1558" s="143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3:64" x14ac:dyDescent="0.2">
      <c r="C1559" s="10"/>
      <c r="D1559" s="10"/>
      <c r="AA1559" s="132"/>
      <c r="AB1559" s="132"/>
      <c r="AC1559" s="132"/>
      <c r="AD1559" s="132"/>
      <c r="AE1559" s="132"/>
      <c r="AG1559" s="143"/>
      <c r="AN1559" s="132"/>
      <c r="AO1559" s="132"/>
      <c r="AP1559" s="132"/>
      <c r="AQ1559" s="132"/>
      <c r="AR1559" s="132"/>
      <c r="AS1559" s="132"/>
      <c r="AT1559" s="132"/>
      <c r="AU1559" s="132"/>
      <c r="AV1559" s="132"/>
      <c r="AW1559" s="132"/>
      <c r="AX1559" s="132"/>
      <c r="AY1559" s="132"/>
      <c r="AZ1559" s="132"/>
      <c r="BA1559" s="132"/>
      <c r="BB1559" s="132"/>
      <c r="BC1559" s="132"/>
      <c r="BD1559" s="132"/>
      <c r="BE1559" s="132"/>
      <c r="BF1559" s="132"/>
      <c r="BG1559" s="132"/>
      <c r="BH1559" s="132"/>
      <c r="BI1559" s="132"/>
      <c r="BJ1559" s="132"/>
      <c r="BK1559" s="132"/>
      <c r="BL1559" s="132"/>
    </row>
    <row r="1560" spans="3:64" x14ac:dyDescent="0.2">
      <c r="C1560" s="10"/>
      <c r="D1560" s="10"/>
      <c r="AA1560" s="132"/>
      <c r="AB1560" s="132"/>
      <c r="AC1560" s="132"/>
      <c r="AD1560" s="132"/>
      <c r="AE1560" s="132"/>
      <c r="AG1560" s="143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3:64" x14ac:dyDescent="0.2">
      <c r="C1561" s="10"/>
      <c r="D1561" s="10"/>
      <c r="AA1561" s="132"/>
      <c r="AB1561" s="132"/>
      <c r="AC1561" s="132"/>
      <c r="AD1561" s="132"/>
      <c r="AE1561" s="132"/>
      <c r="AG1561" s="143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</row>
    <row r="1562" spans="3:64" x14ac:dyDescent="0.2">
      <c r="C1562" s="10"/>
      <c r="D1562" s="10"/>
      <c r="AA1562" s="132"/>
      <c r="AB1562" s="132"/>
      <c r="AC1562" s="132"/>
      <c r="AD1562" s="132"/>
      <c r="AE1562" s="132"/>
      <c r="AG1562" s="143"/>
      <c r="AN1562" s="132"/>
      <c r="AO1562" s="132"/>
      <c r="AP1562" s="132"/>
      <c r="AQ1562" s="132"/>
      <c r="AR1562" s="132"/>
      <c r="AS1562" s="132"/>
      <c r="AT1562" s="132"/>
      <c r="AU1562" s="132"/>
    </row>
    <row r="1563" spans="3:64" x14ac:dyDescent="0.2">
      <c r="C1563" s="10"/>
      <c r="D1563" s="10"/>
      <c r="AA1563" s="132"/>
      <c r="AB1563" s="132"/>
      <c r="AC1563" s="132"/>
      <c r="AD1563" s="132"/>
      <c r="AE1563" s="132"/>
      <c r="AG1563" s="143"/>
      <c r="AN1563" s="132"/>
      <c r="AO1563" s="132"/>
      <c r="AP1563" s="132"/>
      <c r="AQ1563" s="132"/>
      <c r="AR1563" s="132"/>
      <c r="AS1563" s="132"/>
      <c r="AT1563" s="132"/>
      <c r="AU1563" s="132"/>
      <c r="AV1563" s="132"/>
    </row>
    <row r="1564" spans="3:64" x14ac:dyDescent="0.2">
      <c r="C1564" s="10"/>
      <c r="D1564" s="10"/>
      <c r="AA1564" s="132"/>
      <c r="AB1564" s="132"/>
      <c r="AC1564" s="132"/>
      <c r="AD1564" s="132"/>
      <c r="AE1564" s="132"/>
      <c r="AG1564" s="143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3:64" x14ac:dyDescent="0.2">
      <c r="C1565" s="10"/>
      <c r="D1565" s="10"/>
      <c r="AA1565" s="132"/>
      <c r="AB1565" s="132"/>
      <c r="AC1565" s="132"/>
      <c r="AD1565" s="132"/>
      <c r="AE1565" s="132"/>
      <c r="AG1565" s="143"/>
      <c r="AN1565" s="132"/>
      <c r="AO1565" s="132"/>
      <c r="AP1565" s="132"/>
      <c r="AQ1565" s="132"/>
      <c r="AR1565" s="132"/>
      <c r="AS1565" s="132"/>
      <c r="AT1565" s="132"/>
      <c r="AU1565" s="132"/>
      <c r="AV1565" s="132"/>
      <c r="AX1565" s="132"/>
    </row>
    <row r="1566" spans="3:64" x14ac:dyDescent="0.2">
      <c r="C1566" s="10"/>
      <c r="D1566" s="10"/>
      <c r="AA1566" s="132"/>
      <c r="AB1566" s="132"/>
      <c r="AC1566" s="132"/>
      <c r="AD1566" s="132"/>
      <c r="AE1566" s="132"/>
      <c r="AG1566" s="143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  <c r="AY1566" s="132"/>
      <c r="AZ1566" s="132"/>
      <c r="BA1566" s="132"/>
      <c r="BB1566" s="132"/>
      <c r="BC1566" s="132"/>
      <c r="BD1566" s="132"/>
      <c r="BE1566" s="132"/>
      <c r="BF1566" s="132"/>
      <c r="BG1566" s="132"/>
      <c r="BH1566" s="132"/>
      <c r="BI1566" s="132"/>
      <c r="BJ1566" s="132"/>
      <c r="BK1566" s="132"/>
      <c r="BL1566" s="132"/>
    </row>
    <row r="1567" spans="3:64" x14ac:dyDescent="0.2">
      <c r="C1567" s="10"/>
      <c r="D1567" s="10"/>
      <c r="AA1567" s="132"/>
      <c r="AB1567" s="132"/>
      <c r="AC1567" s="132"/>
      <c r="AD1567" s="132"/>
      <c r="AE1567" s="132"/>
      <c r="AG1567" s="143"/>
      <c r="AN1567" s="132"/>
      <c r="AO1567" s="132"/>
      <c r="AP1567" s="132"/>
      <c r="AQ1567" s="132"/>
      <c r="AR1567" s="132"/>
      <c r="AS1567" s="132"/>
      <c r="AT1567" s="132"/>
      <c r="AU1567" s="132"/>
      <c r="AV1567" s="132"/>
    </row>
    <row r="1568" spans="3:64" x14ac:dyDescent="0.2">
      <c r="C1568" s="10"/>
      <c r="D1568" s="10"/>
      <c r="AA1568" s="132"/>
      <c r="AB1568" s="132"/>
      <c r="AC1568" s="132"/>
      <c r="AD1568" s="132"/>
      <c r="AE1568" s="132"/>
      <c r="AG1568" s="143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3:64" x14ac:dyDescent="0.2">
      <c r="C1569" s="10"/>
      <c r="D1569" s="10"/>
      <c r="AA1569" s="132"/>
      <c r="AB1569" s="132"/>
      <c r="AC1569" s="132"/>
      <c r="AD1569" s="132"/>
      <c r="AE1569" s="132"/>
      <c r="AG1569" s="143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3:64" x14ac:dyDescent="0.2">
      <c r="C1570" s="10"/>
      <c r="D1570" s="10"/>
      <c r="AA1570" s="132"/>
      <c r="AB1570" s="132"/>
      <c r="AC1570" s="132"/>
      <c r="AD1570" s="132"/>
      <c r="AE1570" s="132"/>
      <c r="AG1570" s="143"/>
      <c r="AN1570" s="132"/>
      <c r="AO1570" s="132"/>
      <c r="AP1570" s="132"/>
      <c r="AQ1570" s="132"/>
      <c r="AR1570" s="132"/>
      <c r="AS1570" s="132"/>
      <c r="AT1570" s="132"/>
      <c r="AU1570" s="132"/>
      <c r="AV1570" s="132"/>
      <c r="AX1570" s="132"/>
    </row>
    <row r="1571" spans="3:64" x14ac:dyDescent="0.2">
      <c r="C1571" s="10"/>
      <c r="D1571" s="10"/>
      <c r="AA1571" s="132"/>
      <c r="AB1571" s="132"/>
      <c r="AC1571" s="132"/>
      <c r="AD1571" s="132"/>
      <c r="AE1571" s="132"/>
      <c r="AG1571" s="143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  <c r="AY1571" s="132"/>
      <c r="AZ1571" s="132"/>
      <c r="BA1571" s="132"/>
      <c r="BB1571" s="132"/>
      <c r="BC1571" s="132"/>
      <c r="BD1571" s="132"/>
      <c r="BE1571" s="132"/>
      <c r="BF1571" s="132"/>
      <c r="BG1571" s="132"/>
      <c r="BH1571" s="132"/>
      <c r="BI1571" s="132"/>
      <c r="BJ1571" s="132"/>
      <c r="BK1571" s="132"/>
      <c r="BL1571" s="132"/>
    </row>
    <row r="1572" spans="3:64" x14ac:dyDescent="0.2">
      <c r="C1572" s="10"/>
      <c r="D1572" s="10"/>
      <c r="AA1572" s="132"/>
      <c r="AB1572" s="132"/>
      <c r="AC1572" s="132"/>
      <c r="AD1572" s="132"/>
      <c r="AE1572" s="132"/>
      <c r="AG1572" s="143"/>
      <c r="AN1572" s="132"/>
      <c r="AO1572" s="132"/>
      <c r="AP1572" s="132"/>
      <c r="AQ1572" s="132"/>
      <c r="AR1572" s="132"/>
      <c r="AS1572" s="132"/>
      <c r="AT1572" s="132"/>
      <c r="AU1572" s="132"/>
    </row>
    <row r="1573" spans="3:64" x14ac:dyDescent="0.2">
      <c r="C1573" s="10"/>
      <c r="D1573" s="10"/>
      <c r="AA1573" s="132"/>
      <c r="AB1573" s="132"/>
      <c r="AC1573" s="132"/>
      <c r="AD1573" s="132"/>
      <c r="AE1573" s="132"/>
      <c r="AG1573" s="143"/>
      <c r="AN1573" s="132"/>
      <c r="AO1573" s="132"/>
      <c r="AP1573" s="132"/>
      <c r="AQ1573" s="132"/>
      <c r="AR1573" s="132"/>
      <c r="AS1573" s="132"/>
      <c r="AT1573" s="132"/>
      <c r="AU1573" s="132"/>
      <c r="AV1573" s="132"/>
    </row>
    <row r="1574" spans="3:64" x14ac:dyDescent="0.2">
      <c r="C1574" s="10"/>
      <c r="D1574" s="10"/>
      <c r="AA1574" s="132"/>
      <c r="AB1574" s="132"/>
      <c r="AC1574" s="132"/>
      <c r="AD1574" s="132"/>
      <c r="AE1574" s="132"/>
      <c r="AG1574" s="143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3:64" x14ac:dyDescent="0.2">
      <c r="C1575" s="10"/>
      <c r="D1575" s="10"/>
      <c r="AA1575" s="132"/>
      <c r="AB1575" s="132"/>
      <c r="AC1575" s="132"/>
      <c r="AD1575" s="132"/>
      <c r="AE1575" s="132"/>
      <c r="AG1575" s="143"/>
      <c r="AN1575" s="132"/>
      <c r="AO1575" s="132"/>
      <c r="AP1575" s="132"/>
      <c r="AQ1575" s="132"/>
      <c r="AR1575" s="132"/>
      <c r="AS1575" s="132"/>
      <c r="AT1575" s="132"/>
      <c r="AU1575" s="132"/>
      <c r="AV1575" s="132"/>
      <c r="AX1575" s="132"/>
    </row>
    <row r="1576" spans="3:64" x14ac:dyDescent="0.2">
      <c r="C1576" s="10"/>
      <c r="D1576" s="10"/>
      <c r="AA1576" s="132"/>
      <c r="AB1576" s="132"/>
      <c r="AC1576" s="132"/>
      <c r="AD1576" s="132"/>
      <c r="AE1576" s="132"/>
      <c r="AG1576" s="143"/>
      <c r="AN1576" s="132"/>
      <c r="AO1576" s="132"/>
      <c r="AP1576" s="132"/>
      <c r="AQ1576" s="132"/>
      <c r="AR1576" s="132"/>
      <c r="AS1576" s="132"/>
      <c r="AT1576" s="132"/>
      <c r="AU1576" s="132"/>
      <c r="AV1576" s="132"/>
    </row>
    <row r="1577" spans="3:64" x14ac:dyDescent="0.2">
      <c r="C1577" s="10"/>
      <c r="D1577" s="10"/>
      <c r="AA1577" s="132"/>
      <c r="AB1577" s="132"/>
      <c r="AC1577" s="132"/>
      <c r="AD1577" s="132"/>
      <c r="AE1577" s="132"/>
      <c r="AG1577" s="143"/>
      <c r="AN1577" s="132"/>
      <c r="AO1577" s="132"/>
      <c r="AP1577" s="132"/>
      <c r="AQ1577" s="132"/>
      <c r="AR1577" s="132"/>
      <c r="AS1577" s="132"/>
      <c r="AT1577" s="132"/>
      <c r="AU1577" s="132"/>
    </row>
    <row r="1578" spans="3:64" x14ac:dyDescent="0.2">
      <c r="C1578" s="10"/>
      <c r="D1578" s="10"/>
      <c r="AA1578" s="132"/>
      <c r="AB1578" s="132"/>
      <c r="AC1578" s="132"/>
      <c r="AD1578" s="132"/>
      <c r="AE1578" s="132"/>
      <c r="AG1578" s="143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3:64" x14ac:dyDescent="0.2">
      <c r="C1579" s="10"/>
      <c r="D1579" s="10"/>
      <c r="AA1579" s="132"/>
      <c r="AB1579" s="132"/>
      <c r="AC1579" s="132"/>
      <c r="AD1579" s="132"/>
      <c r="AE1579" s="132"/>
      <c r="AG1579" s="143"/>
      <c r="AN1579" s="132"/>
      <c r="AO1579" s="132"/>
      <c r="AP1579" s="132"/>
      <c r="AQ1579" s="132"/>
      <c r="AR1579" s="132"/>
      <c r="AS1579" s="132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C1579" s="132"/>
      <c r="BD1579" s="132"/>
      <c r="BE1579" s="132"/>
      <c r="BF1579" s="132"/>
      <c r="BG1579" s="132"/>
      <c r="BH1579" s="132"/>
      <c r="BI1579" s="132"/>
      <c r="BJ1579" s="132"/>
      <c r="BK1579" s="132"/>
      <c r="BL1579" s="132"/>
    </row>
    <row r="1580" spans="3:64" x14ac:dyDescent="0.2">
      <c r="C1580" s="10"/>
      <c r="D1580" s="10"/>
      <c r="AA1580" s="132"/>
      <c r="AB1580" s="132"/>
      <c r="AC1580" s="132"/>
      <c r="AD1580" s="132"/>
      <c r="AE1580" s="132"/>
      <c r="AG1580" s="143"/>
      <c r="AN1580" s="132"/>
      <c r="AO1580" s="132"/>
      <c r="AP1580" s="132"/>
      <c r="AQ1580" s="132"/>
      <c r="AR1580" s="132"/>
      <c r="AS1580" s="132"/>
      <c r="AT1580" s="132"/>
      <c r="AU1580" s="132"/>
    </row>
    <row r="1581" spans="3:64" x14ac:dyDescent="0.2">
      <c r="C1581" s="10"/>
      <c r="D1581" s="10"/>
      <c r="AA1581" s="132"/>
      <c r="AB1581" s="132"/>
      <c r="AC1581" s="132"/>
      <c r="AD1581" s="132"/>
      <c r="AE1581" s="132"/>
      <c r="AG1581" s="143"/>
      <c r="AN1581" s="132"/>
      <c r="AO1581" s="132"/>
      <c r="AP1581" s="132"/>
      <c r="AQ1581" s="132"/>
      <c r="AR1581" s="132"/>
      <c r="AS1581" s="132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C1581" s="132"/>
      <c r="BD1581" s="132"/>
      <c r="BE1581" s="132"/>
      <c r="BF1581" s="132"/>
      <c r="BG1581" s="132"/>
      <c r="BH1581" s="132"/>
      <c r="BI1581" s="132"/>
      <c r="BJ1581" s="132"/>
      <c r="BK1581" s="132"/>
      <c r="BL1581" s="132"/>
    </row>
    <row r="1582" spans="3:64" x14ac:dyDescent="0.2">
      <c r="C1582" s="10"/>
      <c r="D1582" s="10"/>
      <c r="AA1582" s="132"/>
      <c r="AB1582" s="132"/>
      <c r="AC1582" s="132"/>
      <c r="AD1582" s="132"/>
      <c r="AE1582" s="132"/>
      <c r="AG1582" s="143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3:64" x14ac:dyDescent="0.2">
      <c r="C1583" s="10"/>
      <c r="D1583" s="10"/>
      <c r="AA1583" s="132"/>
      <c r="AB1583" s="132"/>
      <c r="AC1583" s="132"/>
      <c r="AD1583" s="132"/>
      <c r="AE1583" s="132"/>
      <c r="AG1583" s="143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3:64" x14ac:dyDescent="0.2">
      <c r="C1584" s="10"/>
      <c r="D1584" s="10"/>
      <c r="AA1584" s="132"/>
      <c r="AB1584" s="132"/>
      <c r="AC1584" s="132"/>
      <c r="AD1584" s="132"/>
      <c r="AE1584" s="132"/>
      <c r="AG1584" s="143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3:64" x14ac:dyDescent="0.2">
      <c r="C1585" s="10"/>
      <c r="D1585" s="10"/>
      <c r="AA1585" s="132"/>
      <c r="AB1585" s="132"/>
      <c r="AC1585" s="132"/>
      <c r="AD1585" s="132"/>
      <c r="AE1585" s="132"/>
      <c r="AG1585" s="143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3:64" x14ac:dyDescent="0.2">
      <c r="C1586" s="10"/>
      <c r="D1586" s="10"/>
      <c r="AA1586" s="132"/>
      <c r="AB1586" s="132"/>
      <c r="AC1586" s="132"/>
      <c r="AD1586" s="132"/>
      <c r="AE1586" s="132"/>
      <c r="AG1586" s="143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X1586" s="132"/>
    </row>
    <row r="1587" spans="3:64" x14ac:dyDescent="0.2">
      <c r="C1587" s="10"/>
      <c r="D1587" s="10"/>
      <c r="AA1587" s="132"/>
      <c r="AB1587" s="132"/>
      <c r="AC1587" s="132"/>
      <c r="AD1587" s="132"/>
      <c r="AE1587" s="132"/>
      <c r="AG1587" s="143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2"/>
      <c r="BF1587" s="132"/>
      <c r="BG1587" s="132"/>
      <c r="BH1587" s="132"/>
      <c r="BI1587" s="132"/>
      <c r="BJ1587" s="132"/>
      <c r="BK1587" s="132"/>
      <c r="BL1587" s="132"/>
    </row>
    <row r="1588" spans="3:64" x14ac:dyDescent="0.2">
      <c r="C1588" s="10"/>
      <c r="D1588" s="10"/>
      <c r="AA1588" s="132"/>
      <c r="AB1588" s="132"/>
      <c r="AC1588" s="132"/>
      <c r="AD1588" s="132"/>
      <c r="AE1588" s="132"/>
      <c r="AG1588" s="143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X1588" s="132"/>
    </row>
    <row r="1589" spans="3:64" x14ac:dyDescent="0.2">
      <c r="C1589" s="10"/>
      <c r="D1589" s="10"/>
      <c r="AA1589" s="132"/>
      <c r="AB1589" s="132"/>
      <c r="AC1589" s="132"/>
      <c r="AD1589" s="132"/>
      <c r="AE1589" s="132"/>
      <c r="AG1589" s="143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2"/>
      <c r="BF1589" s="132"/>
      <c r="BG1589" s="132"/>
      <c r="BH1589" s="132"/>
      <c r="BI1589" s="132"/>
      <c r="BJ1589" s="132"/>
      <c r="BK1589" s="132"/>
      <c r="BL1589" s="132"/>
    </row>
    <row r="1590" spans="3:64" x14ac:dyDescent="0.2">
      <c r="C1590" s="10"/>
      <c r="D1590" s="10"/>
      <c r="AA1590" s="132"/>
      <c r="AB1590" s="132"/>
      <c r="AC1590" s="132"/>
      <c r="AD1590" s="132"/>
      <c r="AE1590" s="132"/>
      <c r="AG1590" s="143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3:64" x14ac:dyDescent="0.2">
      <c r="C1591" s="10"/>
      <c r="D1591" s="10"/>
      <c r="AA1591" s="132"/>
      <c r="AB1591" s="132"/>
      <c r="AC1591" s="132"/>
      <c r="AD1591" s="132"/>
      <c r="AE1591" s="132"/>
      <c r="AG1591" s="143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3:64" x14ac:dyDescent="0.2">
      <c r="C1592" s="10"/>
      <c r="D1592" s="10"/>
      <c r="AA1592" s="132"/>
      <c r="AB1592" s="132"/>
      <c r="AC1592" s="132"/>
      <c r="AD1592" s="132"/>
      <c r="AE1592" s="132"/>
      <c r="AG1592" s="143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3:64" x14ac:dyDescent="0.2">
      <c r="C1593" s="10"/>
      <c r="D1593" s="10"/>
      <c r="AA1593" s="132"/>
      <c r="AB1593" s="132"/>
      <c r="AC1593" s="132"/>
      <c r="AD1593" s="132"/>
      <c r="AE1593" s="132"/>
      <c r="AG1593" s="143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X1593" s="132"/>
    </row>
    <row r="1594" spans="3:64" x14ac:dyDescent="0.2">
      <c r="C1594" s="10"/>
      <c r="D1594" s="10"/>
      <c r="AA1594" s="132"/>
      <c r="AB1594" s="132"/>
      <c r="AC1594" s="132"/>
      <c r="AD1594" s="132"/>
      <c r="AE1594" s="132"/>
      <c r="AG1594" s="143"/>
      <c r="AN1594" s="132"/>
      <c r="AO1594" s="132"/>
      <c r="AP1594" s="132"/>
      <c r="AQ1594" s="132"/>
      <c r="AR1594" s="132"/>
      <c r="AS1594" s="132"/>
      <c r="AT1594" s="132"/>
      <c r="AU1594" s="132"/>
    </row>
    <row r="1595" spans="3:64" x14ac:dyDescent="0.2">
      <c r="C1595" s="10"/>
      <c r="D1595" s="10"/>
      <c r="AA1595" s="132"/>
      <c r="AB1595" s="132"/>
      <c r="AC1595" s="132"/>
      <c r="AD1595" s="132"/>
      <c r="AE1595" s="132"/>
      <c r="AG1595" s="143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3:64" x14ac:dyDescent="0.2">
      <c r="C1596" s="10"/>
      <c r="D1596" s="10"/>
      <c r="AA1596" s="132"/>
      <c r="AB1596" s="132"/>
      <c r="AC1596" s="132"/>
      <c r="AD1596" s="132"/>
      <c r="AE1596" s="132"/>
      <c r="AG1596" s="143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3:64" x14ac:dyDescent="0.2">
      <c r="C1597" s="10"/>
      <c r="D1597" s="10"/>
      <c r="AA1597" s="132"/>
      <c r="AB1597" s="132"/>
      <c r="AC1597" s="132"/>
      <c r="AD1597" s="132"/>
      <c r="AE1597" s="132"/>
      <c r="AG1597" s="143"/>
      <c r="AN1597" s="132"/>
      <c r="AO1597" s="132"/>
      <c r="AP1597" s="132"/>
      <c r="AQ1597" s="132"/>
      <c r="AR1597" s="132"/>
      <c r="AS1597" s="132"/>
      <c r="AT1597" s="132"/>
      <c r="AU1597" s="132"/>
      <c r="AV1597" s="132"/>
    </row>
    <row r="1598" spans="3:64" x14ac:dyDescent="0.2">
      <c r="C1598" s="10"/>
      <c r="D1598" s="10"/>
      <c r="AA1598" s="132"/>
      <c r="AB1598" s="132"/>
      <c r="AC1598" s="132"/>
      <c r="AD1598" s="132"/>
      <c r="AE1598" s="132"/>
      <c r="AG1598" s="143"/>
      <c r="AN1598" s="132"/>
      <c r="AO1598" s="132"/>
      <c r="AP1598" s="132"/>
      <c r="AQ1598" s="132"/>
      <c r="AR1598" s="132"/>
      <c r="AS1598" s="132"/>
      <c r="AT1598" s="132"/>
      <c r="AU1598" s="132"/>
      <c r="AV1598" s="132"/>
      <c r="AX1598" s="132"/>
    </row>
    <row r="1599" spans="3:64" x14ac:dyDescent="0.2">
      <c r="C1599" s="10"/>
      <c r="D1599" s="10"/>
      <c r="AA1599" s="132"/>
      <c r="AB1599" s="132"/>
      <c r="AC1599" s="132"/>
      <c r="AD1599" s="132"/>
      <c r="AE1599" s="132"/>
      <c r="AG1599" s="143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W1599" s="132"/>
      <c r="AX1599" s="132"/>
      <c r="AY1599" s="132"/>
      <c r="AZ1599" s="132"/>
      <c r="BA1599" s="132"/>
      <c r="BB1599" s="132"/>
      <c r="BC1599" s="132"/>
      <c r="BD1599" s="132"/>
      <c r="BE1599" s="132"/>
      <c r="BF1599" s="132"/>
      <c r="BG1599" s="132"/>
      <c r="BH1599" s="132"/>
      <c r="BI1599" s="132"/>
      <c r="BJ1599" s="132"/>
      <c r="BK1599" s="132"/>
      <c r="BL1599" s="132"/>
    </row>
    <row r="1600" spans="3:64" x14ac:dyDescent="0.2">
      <c r="C1600" s="10"/>
      <c r="D1600" s="10"/>
      <c r="AA1600" s="132"/>
      <c r="AB1600" s="132"/>
      <c r="AC1600" s="132"/>
      <c r="AD1600" s="132"/>
      <c r="AE1600" s="132"/>
      <c r="AG1600" s="143"/>
      <c r="AN1600" s="132"/>
      <c r="AO1600" s="132"/>
      <c r="AP1600" s="132"/>
      <c r="AQ1600" s="132"/>
      <c r="AR1600" s="132"/>
      <c r="AS1600" s="132"/>
      <c r="AT1600" s="132"/>
      <c r="AU1600" s="132"/>
      <c r="AV1600" s="132"/>
    </row>
    <row r="1601" spans="3:64" x14ac:dyDescent="0.2">
      <c r="C1601" s="10"/>
      <c r="D1601" s="10"/>
      <c r="AA1601" s="132"/>
      <c r="AB1601" s="132"/>
      <c r="AC1601" s="132"/>
      <c r="AD1601" s="132"/>
      <c r="AE1601" s="132"/>
      <c r="AG1601" s="143"/>
      <c r="AN1601" s="132"/>
      <c r="AO1601" s="132"/>
      <c r="AP1601" s="132"/>
      <c r="AQ1601" s="132"/>
      <c r="AR1601" s="132"/>
      <c r="AS1601" s="132"/>
      <c r="AT1601" s="132"/>
      <c r="AU1601" s="132"/>
      <c r="AV1601" s="132"/>
      <c r="AX1601" s="132"/>
    </row>
    <row r="1602" spans="3:64" x14ac:dyDescent="0.2">
      <c r="C1602" s="10"/>
      <c r="D1602" s="10"/>
      <c r="AA1602" s="132"/>
      <c r="AB1602" s="132"/>
      <c r="AC1602" s="132"/>
      <c r="AD1602" s="132"/>
      <c r="AE1602" s="132"/>
      <c r="AG1602" s="143"/>
      <c r="AN1602" s="132"/>
      <c r="AO1602" s="132"/>
      <c r="AP1602" s="132"/>
      <c r="AQ1602" s="132"/>
      <c r="AR1602" s="132"/>
      <c r="AS1602" s="132"/>
      <c r="AT1602" s="132"/>
      <c r="AU1602" s="132"/>
    </row>
    <row r="1603" spans="3:64" x14ac:dyDescent="0.2">
      <c r="C1603" s="10"/>
      <c r="D1603" s="10"/>
      <c r="AA1603" s="132"/>
      <c r="AB1603" s="132"/>
      <c r="AC1603" s="132"/>
      <c r="AD1603" s="132"/>
      <c r="AE1603" s="132"/>
      <c r="AG1603" s="143"/>
      <c r="AN1603" s="132"/>
      <c r="AO1603" s="132"/>
      <c r="AP1603" s="132"/>
      <c r="AQ1603" s="132"/>
      <c r="AR1603" s="132"/>
      <c r="AS1603" s="132"/>
      <c r="AT1603" s="132"/>
      <c r="AU1603" s="132"/>
      <c r="AV1603" s="132"/>
      <c r="AX1603" s="132"/>
    </row>
    <row r="1604" spans="3:64" x14ac:dyDescent="0.2">
      <c r="C1604" s="10"/>
      <c r="D1604" s="10"/>
      <c r="AA1604" s="132"/>
      <c r="AB1604" s="132"/>
      <c r="AC1604" s="132"/>
      <c r="AD1604" s="132"/>
      <c r="AE1604" s="132"/>
      <c r="AG1604" s="143"/>
      <c r="AN1604" s="132"/>
      <c r="AO1604" s="132"/>
      <c r="AP1604" s="132"/>
      <c r="AQ1604" s="132"/>
      <c r="AR1604" s="132"/>
      <c r="AS1604" s="132"/>
      <c r="AT1604" s="132"/>
      <c r="AU1604" s="132"/>
    </row>
    <row r="1605" spans="3:64" x14ac:dyDescent="0.2">
      <c r="C1605" s="10"/>
      <c r="D1605" s="10"/>
      <c r="AA1605" s="132"/>
      <c r="AB1605" s="132"/>
      <c r="AC1605" s="132"/>
      <c r="AD1605" s="132"/>
      <c r="AE1605" s="132"/>
      <c r="AG1605" s="143"/>
      <c r="AN1605" s="132"/>
      <c r="AO1605" s="132"/>
      <c r="AP1605" s="132"/>
      <c r="AQ1605" s="132"/>
      <c r="AR1605" s="132"/>
      <c r="AS1605" s="132"/>
      <c r="AT1605" s="132"/>
      <c r="AU1605" s="132"/>
      <c r="AV1605" s="132"/>
    </row>
    <row r="1606" spans="3:64" x14ac:dyDescent="0.2">
      <c r="C1606" s="10"/>
      <c r="D1606" s="10"/>
      <c r="AA1606" s="132"/>
      <c r="AB1606" s="132"/>
      <c r="AC1606" s="132"/>
      <c r="AD1606" s="132"/>
      <c r="AE1606" s="132"/>
      <c r="AG1606" s="143"/>
      <c r="AN1606" s="132"/>
      <c r="AO1606" s="132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2"/>
      <c r="BF1606" s="132"/>
      <c r="BG1606" s="132"/>
      <c r="BH1606" s="132"/>
      <c r="BI1606" s="132"/>
      <c r="BJ1606" s="132"/>
      <c r="BK1606" s="132"/>
      <c r="BL1606" s="132"/>
    </row>
    <row r="1607" spans="3:64" x14ac:dyDescent="0.2">
      <c r="C1607" s="10"/>
      <c r="D1607" s="10"/>
      <c r="AA1607" s="132"/>
      <c r="AB1607" s="132"/>
      <c r="AC1607" s="132"/>
      <c r="AD1607" s="132"/>
      <c r="AE1607" s="132"/>
      <c r="AG1607" s="143"/>
      <c r="AN1607" s="132"/>
      <c r="AO1607" s="132"/>
      <c r="AP1607" s="132"/>
      <c r="AQ1607" s="132"/>
      <c r="AR1607" s="132"/>
      <c r="AS1607" s="132"/>
      <c r="AT1607" s="132"/>
      <c r="AU1607" s="132"/>
    </row>
    <row r="1608" spans="3:64" x14ac:dyDescent="0.2">
      <c r="C1608" s="10"/>
      <c r="D1608" s="10"/>
      <c r="AA1608" s="132"/>
      <c r="AB1608" s="132"/>
      <c r="AC1608" s="132"/>
      <c r="AD1608" s="132"/>
      <c r="AE1608" s="132"/>
      <c r="AG1608" s="143"/>
      <c r="AN1608" s="132"/>
      <c r="AO1608" s="132"/>
      <c r="AP1608" s="132"/>
      <c r="AQ1608" s="132"/>
      <c r="AR1608" s="132"/>
      <c r="AS1608" s="132"/>
      <c r="AT1608" s="132"/>
      <c r="AU1608" s="132"/>
      <c r="AV1608" s="132"/>
    </row>
    <row r="1609" spans="3:64" x14ac:dyDescent="0.2">
      <c r="C1609" s="10"/>
      <c r="D1609" s="10"/>
      <c r="AA1609" s="132"/>
      <c r="AB1609" s="132"/>
      <c r="AC1609" s="132"/>
      <c r="AD1609" s="132"/>
      <c r="AE1609" s="132"/>
      <c r="AG1609" s="143"/>
      <c r="AN1609" s="132"/>
      <c r="AO1609" s="132"/>
      <c r="AP1609" s="132"/>
      <c r="AQ1609" s="132"/>
      <c r="AR1609" s="132"/>
      <c r="AS1609" s="132"/>
      <c r="AT1609" s="132"/>
      <c r="AU1609" s="132"/>
    </row>
    <row r="1610" spans="3:64" x14ac:dyDescent="0.2">
      <c r="C1610" s="10"/>
      <c r="D1610" s="10"/>
      <c r="AA1610" s="132"/>
      <c r="AB1610" s="132"/>
      <c r="AC1610" s="132"/>
      <c r="AD1610" s="132"/>
      <c r="AE1610" s="132"/>
      <c r="AG1610" s="143"/>
      <c r="AN1610" s="132"/>
      <c r="AO1610" s="132"/>
      <c r="AP1610" s="132"/>
      <c r="AQ1610" s="132"/>
      <c r="AR1610" s="132"/>
      <c r="AS1610" s="132"/>
      <c r="AT1610" s="132"/>
      <c r="AU1610" s="132"/>
      <c r="AV1610" s="132"/>
      <c r="AX1610" s="132"/>
    </row>
    <row r="1611" spans="3:64" x14ac:dyDescent="0.2">
      <c r="C1611" s="10"/>
      <c r="D1611" s="10"/>
      <c r="AA1611" s="132"/>
      <c r="AB1611" s="132"/>
      <c r="AC1611" s="132"/>
      <c r="AD1611" s="132"/>
      <c r="AE1611" s="132"/>
      <c r="AG1611" s="143"/>
      <c r="AN1611" s="132"/>
      <c r="AO1611" s="132"/>
      <c r="AP1611" s="132"/>
      <c r="AQ1611" s="132"/>
      <c r="AR1611" s="132"/>
      <c r="AS1611" s="132"/>
      <c r="AT1611" s="132"/>
      <c r="AU1611" s="132"/>
      <c r="AV1611" s="132"/>
    </row>
    <row r="1612" spans="3:64" x14ac:dyDescent="0.2">
      <c r="C1612" s="10"/>
      <c r="D1612" s="10"/>
      <c r="AA1612" s="132"/>
      <c r="AB1612" s="132"/>
      <c r="AC1612" s="132"/>
      <c r="AD1612" s="132"/>
      <c r="AE1612" s="132"/>
      <c r="AG1612" s="143"/>
      <c r="AN1612" s="132"/>
      <c r="AO1612" s="132"/>
      <c r="AP1612" s="132"/>
      <c r="AQ1612" s="132"/>
      <c r="AR1612" s="132"/>
      <c r="AS1612" s="132"/>
      <c r="AT1612" s="132"/>
      <c r="AU1612" s="132"/>
    </row>
    <row r="1613" spans="3:64" x14ac:dyDescent="0.2">
      <c r="C1613" s="10"/>
      <c r="D1613" s="10"/>
      <c r="AA1613" s="132"/>
      <c r="AB1613" s="132"/>
      <c r="AC1613" s="132"/>
      <c r="AD1613" s="132"/>
      <c r="AE1613" s="132"/>
      <c r="AG1613" s="143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3:64" x14ac:dyDescent="0.2">
      <c r="C1614" s="10"/>
      <c r="D1614" s="10"/>
      <c r="AA1614" s="132"/>
      <c r="AB1614" s="132"/>
      <c r="AC1614" s="132"/>
      <c r="AD1614" s="132"/>
      <c r="AE1614" s="132"/>
      <c r="AG1614" s="143"/>
      <c r="AN1614" s="132"/>
      <c r="AO1614" s="132"/>
      <c r="AP1614" s="132"/>
      <c r="AQ1614" s="132"/>
      <c r="AR1614" s="132"/>
      <c r="AS1614" s="132"/>
      <c r="AT1614" s="132"/>
      <c r="AU1614" s="132"/>
      <c r="AV1614" s="132"/>
      <c r="AX1614" s="132"/>
      <c r="AY1614" s="132"/>
      <c r="AZ1614" s="132"/>
      <c r="BA1614" s="132"/>
      <c r="BB1614" s="132"/>
      <c r="BC1614" s="132"/>
      <c r="BD1614" s="132"/>
      <c r="BE1614" s="132"/>
      <c r="BF1614" s="132"/>
      <c r="BG1614" s="132"/>
      <c r="BH1614" s="132"/>
      <c r="BI1614" s="132"/>
      <c r="BJ1614" s="132"/>
      <c r="BK1614" s="132"/>
      <c r="BL1614" s="132"/>
    </row>
    <row r="1615" spans="3:64" x14ac:dyDescent="0.2">
      <c r="C1615" s="10"/>
      <c r="D1615" s="10"/>
      <c r="AA1615" s="132"/>
      <c r="AB1615" s="132"/>
      <c r="AC1615" s="132"/>
      <c r="AD1615" s="132"/>
      <c r="AE1615" s="132"/>
      <c r="AG1615" s="143"/>
      <c r="AN1615" s="132"/>
      <c r="AO1615" s="132"/>
      <c r="AP1615" s="132"/>
      <c r="AQ1615" s="132"/>
      <c r="AR1615" s="132"/>
      <c r="AS1615" s="132"/>
      <c r="AT1615" s="132"/>
      <c r="AU1615" s="132"/>
      <c r="AV1615" s="132"/>
    </row>
    <row r="1616" spans="3:64" x14ac:dyDescent="0.2">
      <c r="C1616" s="10"/>
      <c r="D1616" s="10"/>
      <c r="AA1616" s="132"/>
      <c r="AB1616" s="132"/>
      <c r="AC1616" s="132"/>
      <c r="AD1616" s="132"/>
      <c r="AE1616" s="132"/>
      <c r="AG1616" s="143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3:64" x14ac:dyDescent="0.2">
      <c r="C1617" s="10"/>
      <c r="D1617" s="10"/>
      <c r="AA1617" s="132"/>
      <c r="AB1617" s="132"/>
      <c r="AC1617" s="132"/>
      <c r="AD1617" s="132"/>
      <c r="AE1617" s="132"/>
      <c r="AG1617" s="143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3:64" x14ac:dyDescent="0.2">
      <c r="C1618" s="10"/>
      <c r="D1618" s="10"/>
      <c r="AA1618" s="132"/>
      <c r="AB1618" s="132"/>
      <c r="AC1618" s="132"/>
      <c r="AD1618" s="132"/>
      <c r="AE1618" s="132"/>
      <c r="AG1618" s="143"/>
      <c r="AN1618" s="132"/>
      <c r="AO1618" s="132"/>
      <c r="AP1618" s="132"/>
      <c r="AQ1618" s="132"/>
      <c r="AR1618" s="132"/>
      <c r="AS1618" s="132"/>
      <c r="AT1618" s="132"/>
      <c r="AU1618" s="132"/>
      <c r="AV1618" s="132"/>
      <c r="AX1618" s="132"/>
    </row>
    <row r="1619" spans="3:64" x14ac:dyDescent="0.2">
      <c r="C1619" s="10"/>
      <c r="D1619" s="10"/>
      <c r="AA1619" s="132"/>
      <c r="AB1619" s="132"/>
      <c r="AC1619" s="132"/>
      <c r="AD1619" s="132"/>
      <c r="AE1619" s="132"/>
      <c r="AG1619" s="143"/>
      <c r="AN1619" s="132"/>
      <c r="AO1619" s="132"/>
      <c r="AP1619" s="132"/>
      <c r="AQ1619" s="132"/>
      <c r="AR1619" s="132"/>
      <c r="AS1619" s="132"/>
      <c r="AT1619" s="132"/>
      <c r="AU1619" s="132"/>
      <c r="AV1619" s="132"/>
    </row>
    <row r="1620" spans="3:64" x14ac:dyDescent="0.2">
      <c r="C1620" s="10"/>
      <c r="D1620" s="10"/>
      <c r="AA1620" s="132"/>
      <c r="AB1620" s="132"/>
      <c r="AC1620" s="132"/>
      <c r="AD1620" s="132"/>
      <c r="AE1620" s="132"/>
      <c r="AG1620" s="143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3:64" x14ac:dyDescent="0.2">
      <c r="C1621" s="10"/>
      <c r="D1621" s="10"/>
      <c r="AA1621" s="132"/>
      <c r="AB1621" s="132"/>
      <c r="AC1621" s="132"/>
      <c r="AD1621" s="132"/>
      <c r="AE1621" s="132"/>
      <c r="AG1621" s="143"/>
      <c r="AN1621" s="132"/>
      <c r="AO1621" s="132"/>
      <c r="AP1621" s="132"/>
      <c r="AQ1621" s="132"/>
      <c r="AR1621" s="132"/>
      <c r="AS1621" s="132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2"/>
      <c r="BF1621" s="132"/>
      <c r="BG1621" s="132"/>
      <c r="BH1621" s="132"/>
      <c r="BI1621" s="132"/>
      <c r="BJ1621" s="132"/>
      <c r="BK1621" s="132"/>
      <c r="BL1621" s="132"/>
    </row>
    <row r="1622" spans="3:64" x14ac:dyDescent="0.2">
      <c r="C1622" s="10"/>
      <c r="D1622" s="10"/>
      <c r="AA1622" s="132"/>
      <c r="AB1622" s="132"/>
      <c r="AC1622" s="132"/>
      <c r="AD1622" s="132"/>
      <c r="AE1622" s="132"/>
      <c r="AG1622" s="143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3:64" x14ac:dyDescent="0.2">
      <c r="C1623" s="10"/>
      <c r="D1623" s="10"/>
      <c r="AA1623" s="132"/>
      <c r="AB1623" s="132"/>
      <c r="AC1623" s="132"/>
      <c r="AD1623" s="132"/>
      <c r="AE1623" s="132"/>
      <c r="AG1623" s="143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</row>
    <row r="1624" spans="3:64" x14ac:dyDescent="0.2">
      <c r="C1624" s="10"/>
      <c r="D1624" s="10"/>
      <c r="AA1624" s="132"/>
      <c r="AB1624" s="132"/>
      <c r="AC1624" s="132"/>
      <c r="AD1624" s="132"/>
      <c r="AE1624" s="132"/>
      <c r="AG1624" s="143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C1624" s="132"/>
      <c r="BD1624" s="132"/>
      <c r="BE1624" s="132"/>
      <c r="BF1624" s="132"/>
      <c r="BG1624" s="132"/>
      <c r="BH1624" s="132"/>
      <c r="BI1624" s="132"/>
      <c r="BJ1624" s="132"/>
      <c r="BK1624" s="132"/>
      <c r="BL1624" s="132"/>
    </row>
    <row r="1625" spans="3:64" x14ac:dyDescent="0.2">
      <c r="C1625" s="10"/>
      <c r="D1625" s="10"/>
      <c r="AA1625" s="132"/>
      <c r="AB1625" s="132"/>
      <c r="AC1625" s="132"/>
      <c r="AD1625" s="132"/>
      <c r="AE1625" s="132"/>
      <c r="AG1625" s="143"/>
      <c r="AN1625" s="132"/>
      <c r="AO1625" s="132"/>
      <c r="AP1625" s="132"/>
      <c r="AQ1625" s="132"/>
      <c r="AR1625" s="132"/>
      <c r="AS1625" s="132"/>
      <c r="AT1625" s="132"/>
      <c r="AU1625" s="132"/>
    </row>
    <row r="1626" spans="3:64" x14ac:dyDescent="0.2">
      <c r="C1626" s="10"/>
      <c r="D1626" s="10"/>
      <c r="AA1626" s="132"/>
      <c r="AB1626" s="132"/>
      <c r="AC1626" s="132"/>
      <c r="AD1626" s="132"/>
      <c r="AE1626" s="132"/>
      <c r="AG1626" s="143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3:64" x14ac:dyDescent="0.2">
      <c r="C1627" s="10"/>
      <c r="D1627" s="10"/>
      <c r="AA1627" s="132"/>
      <c r="AB1627" s="132"/>
      <c r="AC1627" s="132"/>
      <c r="AD1627" s="132"/>
      <c r="AE1627" s="132"/>
      <c r="AG1627" s="143"/>
      <c r="AN1627" s="132"/>
      <c r="AO1627" s="132"/>
      <c r="AP1627" s="132"/>
      <c r="AQ1627" s="132"/>
      <c r="AR1627" s="132"/>
      <c r="AS1627" s="132"/>
      <c r="AT1627" s="132"/>
      <c r="AU1627" s="132"/>
      <c r="AV1627" s="132"/>
      <c r="AX1627" s="132"/>
      <c r="AY1627" s="132"/>
      <c r="AZ1627" s="132"/>
      <c r="BA1627" s="132"/>
      <c r="BB1627" s="132"/>
      <c r="BC1627" s="132"/>
      <c r="BD1627" s="132"/>
      <c r="BE1627" s="132"/>
      <c r="BF1627" s="132"/>
      <c r="BG1627" s="132"/>
      <c r="BH1627" s="132"/>
      <c r="BI1627" s="132"/>
      <c r="BJ1627" s="132"/>
      <c r="BK1627" s="132"/>
      <c r="BL1627" s="132"/>
    </row>
    <row r="1628" spans="3:64" x14ac:dyDescent="0.2">
      <c r="C1628" s="10"/>
      <c r="D1628" s="10"/>
      <c r="AA1628" s="132"/>
      <c r="AB1628" s="132"/>
      <c r="AC1628" s="132"/>
      <c r="AD1628" s="132"/>
      <c r="AE1628" s="132"/>
      <c r="AG1628" s="143"/>
      <c r="AN1628" s="132"/>
      <c r="AO1628" s="132"/>
      <c r="AP1628" s="132"/>
      <c r="AQ1628" s="132"/>
      <c r="AR1628" s="132"/>
      <c r="AS1628" s="132"/>
      <c r="AT1628" s="132"/>
      <c r="AU1628" s="132"/>
      <c r="AV1628" s="132"/>
    </row>
    <row r="1629" spans="3:64" x14ac:dyDescent="0.2">
      <c r="C1629" s="10"/>
      <c r="D1629" s="10"/>
      <c r="AA1629" s="132"/>
      <c r="AB1629" s="132"/>
      <c r="AC1629" s="132"/>
      <c r="AD1629" s="132"/>
      <c r="AE1629" s="132"/>
      <c r="AG1629" s="143"/>
      <c r="AN1629" s="132"/>
      <c r="AO1629" s="132"/>
      <c r="AP1629" s="132"/>
      <c r="AQ1629" s="132"/>
      <c r="AR1629" s="132"/>
      <c r="AS1629" s="132"/>
      <c r="AT1629" s="132"/>
      <c r="AU1629" s="132"/>
      <c r="AV1629" s="132"/>
      <c r="AW1629" s="132"/>
      <c r="AX1629" s="132"/>
      <c r="AY1629" s="132"/>
      <c r="AZ1629" s="132"/>
      <c r="BA1629" s="132"/>
      <c r="BB1629" s="132"/>
      <c r="BC1629" s="132"/>
      <c r="BD1629" s="132"/>
      <c r="BE1629" s="132"/>
      <c r="BF1629" s="132"/>
      <c r="BG1629" s="132"/>
      <c r="BH1629" s="132"/>
      <c r="BI1629" s="132"/>
      <c r="BJ1629" s="132"/>
      <c r="BK1629" s="132"/>
      <c r="BL1629" s="132"/>
    </row>
    <row r="1630" spans="3:64" x14ac:dyDescent="0.2">
      <c r="C1630" s="10"/>
      <c r="D1630" s="10"/>
      <c r="AA1630" s="132"/>
      <c r="AB1630" s="132"/>
      <c r="AC1630" s="132"/>
      <c r="AD1630" s="132"/>
      <c r="AE1630" s="132"/>
      <c r="AG1630" s="143"/>
      <c r="AN1630" s="132"/>
      <c r="AO1630" s="132"/>
      <c r="AP1630" s="132"/>
      <c r="AQ1630" s="132"/>
      <c r="AR1630" s="132"/>
      <c r="AS1630" s="132"/>
      <c r="AT1630" s="132"/>
      <c r="AU1630" s="132"/>
    </row>
    <row r="1631" spans="3:64" x14ac:dyDescent="0.2">
      <c r="C1631" s="10"/>
      <c r="D1631" s="10"/>
      <c r="AA1631" s="132"/>
      <c r="AB1631" s="132"/>
      <c r="AC1631" s="132"/>
      <c r="AD1631" s="132"/>
      <c r="AE1631" s="132"/>
      <c r="AG1631" s="143"/>
      <c r="AN1631" s="132"/>
      <c r="AO1631" s="132"/>
      <c r="AP1631" s="132"/>
      <c r="AQ1631" s="132"/>
      <c r="AR1631" s="132"/>
      <c r="AS1631" s="132"/>
      <c r="AT1631" s="132"/>
      <c r="AU1631" s="132"/>
      <c r="AV1631" s="132"/>
      <c r="AW1631" s="132"/>
      <c r="AX1631" s="132"/>
      <c r="AY1631" s="132"/>
      <c r="AZ1631" s="132"/>
      <c r="BA1631" s="132"/>
      <c r="BB1631" s="132"/>
      <c r="BC1631" s="132"/>
      <c r="BD1631" s="132"/>
      <c r="BE1631" s="132"/>
      <c r="BF1631" s="132"/>
      <c r="BG1631" s="132"/>
      <c r="BH1631" s="132"/>
      <c r="BI1631" s="132"/>
      <c r="BJ1631" s="132"/>
      <c r="BK1631" s="132"/>
      <c r="BL1631" s="132"/>
    </row>
    <row r="1632" spans="3:64" x14ac:dyDescent="0.2">
      <c r="C1632" s="10"/>
      <c r="D1632" s="10"/>
      <c r="AA1632" s="132"/>
      <c r="AB1632" s="132"/>
      <c r="AC1632" s="132"/>
      <c r="AD1632" s="132"/>
      <c r="AE1632" s="132"/>
      <c r="AG1632" s="143"/>
      <c r="AN1632" s="132"/>
      <c r="AO1632" s="132"/>
      <c r="AP1632" s="132"/>
      <c r="AQ1632" s="132"/>
      <c r="AR1632" s="132"/>
      <c r="AS1632" s="132"/>
      <c r="AT1632" s="132"/>
      <c r="AU1632" s="132"/>
    </row>
    <row r="1633" spans="3:64" x14ac:dyDescent="0.2">
      <c r="C1633" s="10"/>
      <c r="D1633" s="10"/>
      <c r="AA1633" s="132"/>
      <c r="AB1633" s="132"/>
      <c r="AC1633" s="132"/>
      <c r="AD1633" s="132"/>
      <c r="AE1633" s="132"/>
      <c r="AG1633" s="143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3:64" x14ac:dyDescent="0.2">
      <c r="C1634" s="10"/>
      <c r="D1634" s="10"/>
      <c r="AA1634" s="132"/>
      <c r="AB1634" s="132"/>
      <c r="AC1634" s="132"/>
      <c r="AD1634" s="132"/>
      <c r="AE1634" s="132"/>
      <c r="AG1634" s="143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3:64" x14ac:dyDescent="0.2">
      <c r="C1635" s="10"/>
      <c r="D1635" s="10"/>
      <c r="AA1635" s="132"/>
      <c r="AB1635" s="132"/>
      <c r="AC1635" s="132"/>
      <c r="AD1635" s="132"/>
      <c r="AE1635" s="132"/>
      <c r="AG1635" s="143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3:64" x14ac:dyDescent="0.2">
      <c r="C1636" s="10"/>
      <c r="D1636" s="10"/>
      <c r="AA1636" s="132"/>
      <c r="AB1636" s="132"/>
      <c r="AC1636" s="132"/>
      <c r="AD1636" s="132"/>
      <c r="AE1636" s="132"/>
      <c r="AG1636" s="143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3:64" x14ac:dyDescent="0.2">
      <c r="C1637" s="10"/>
      <c r="D1637" s="10"/>
      <c r="AA1637" s="132"/>
      <c r="AB1637" s="132"/>
      <c r="AC1637" s="132"/>
      <c r="AD1637" s="132"/>
      <c r="AE1637" s="132"/>
      <c r="AG1637" s="143"/>
      <c r="AN1637" s="132"/>
      <c r="AO1637" s="132"/>
      <c r="AP1637" s="132"/>
      <c r="AQ1637" s="132"/>
      <c r="AR1637" s="132"/>
      <c r="AS1637" s="132"/>
      <c r="AT1637" s="132"/>
      <c r="AU1637" s="132"/>
      <c r="AV1637" s="132"/>
      <c r="AX1637" s="132"/>
    </row>
    <row r="1638" spans="3:64" x14ac:dyDescent="0.2">
      <c r="C1638" s="10"/>
      <c r="D1638" s="10"/>
      <c r="AA1638" s="132"/>
      <c r="AB1638" s="132"/>
      <c r="AC1638" s="132"/>
      <c r="AD1638" s="132"/>
      <c r="AE1638" s="132"/>
      <c r="AG1638" s="143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3:64" x14ac:dyDescent="0.2">
      <c r="C1639" s="10"/>
      <c r="D1639" s="10"/>
      <c r="AA1639" s="132"/>
      <c r="AB1639" s="132"/>
      <c r="AC1639" s="132"/>
      <c r="AD1639" s="132"/>
      <c r="AE1639" s="132"/>
      <c r="AG1639" s="143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2"/>
      <c r="BF1639" s="132"/>
      <c r="BG1639" s="132"/>
      <c r="BH1639" s="132"/>
      <c r="BI1639" s="132"/>
      <c r="BJ1639" s="132"/>
      <c r="BK1639" s="132"/>
      <c r="BL1639" s="132"/>
    </row>
    <row r="1640" spans="3:64" x14ac:dyDescent="0.2">
      <c r="C1640" s="10"/>
      <c r="D1640" s="10"/>
      <c r="AA1640" s="132"/>
      <c r="AB1640" s="132"/>
      <c r="AC1640" s="132"/>
      <c r="AD1640" s="132"/>
      <c r="AE1640" s="132"/>
      <c r="AG1640" s="143"/>
      <c r="AN1640" s="132"/>
      <c r="AO1640" s="132"/>
      <c r="AP1640" s="132"/>
      <c r="AQ1640" s="132"/>
      <c r="AR1640" s="132"/>
      <c r="AS1640" s="132"/>
      <c r="AT1640" s="132"/>
      <c r="AU1640" s="132"/>
    </row>
    <row r="1641" spans="3:64" x14ac:dyDescent="0.2">
      <c r="C1641" s="10"/>
      <c r="D1641" s="10"/>
      <c r="AA1641" s="132"/>
      <c r="AB1641" s="132"/>
      <c r="AC1641" s="132"/>
      <c r="AD1641" s="132"/>
      <c r="AE1641" s="132"/>
      <c r="AG1641" s="143"/>
      <c r="AN1641" s="132"/>
      <c r="AO1641" s="132"/>
      <c r="AP1641" s="132"/>
      <c r="AQ1641" s="132"/>
      <c r="AR1641" s="132"/>
      <c r="AS1641" s="132"/>
      <c r="AT1641" s="132"/>
      <c r="AU1641" s="132"/>
      <c r="AV1641" s="132"/>
      <c r="AX1641" s="132"/>
      <c r="AY1641" s="132"/>
      <c r="AZ1641" s="132"/>
      <c r="BA1641" s="132"/>
      <c r="BB1641" s="132"/>
      <c r="BC1641" s="132"/>
      <c r="BD1641" s="132"/>
      <c r="BE1641" s="132"/>
      <c r="BF1641" s="132"/>
      <c r="BG1641" s="132"/>
      <c r="BH1641" s="132"/>
      <c r="BI1641" s="132"/>
      <c r="BJ1641" s="132"/>
      <c r="BK1641" s="132"/>
      <c r="BL1641" s="132"/>
    </row>
    <row r="1642" spans="3:64" x14ac:dyDescent="0.2">
      <c r="C1642" s="10"/>
      <c r="D1642" s="10"/>
      <c r="AA1642" s="132"/>
      <c r="AB1642" s="132"/>
      <c r="AC1642" s="132"/>
      <c r="AD1642" s="132"/>
      <c r="AE1642" s="132"/>
      <c r="AG1642" s="143"/>
      <c r="AN1642" s="132"/>
      <c r="AO1642" s="132"/>
      <c r="AP1642" s="132"/>
      <c r="AQ1642" s="132"/>
      <c r="AR1642" s="132"/>
      <c r="AS1642" s="132"/>
      <c r="AT1642" s="132"/>
      <c r="AU1642" s="132"/>
      <c r="AV1642" s="135"/>
    </row>
    <row r="1643" spans="3:64" x14ac:dyDescent="0.2">
      <c r="C1643" s="10"/>
      <c r="D1643" s="10"/>
      <c r="AA1643" s="132"/>
      <c r="AB1643" s="132"/>
      <c r="AC1643" s="132"/>
      <c r="AD1643" s="132"/>
      <c r="AE1643" s="132"/>
      <c r="AG1643" s="143"/>
      <c r="AN1643" s="132"/>
      <c r="AO1643" s="132"/>
      <c r="AP1643" s="132"/>
      <c r="AQ1643" s="132"/>
      <c r="AR1643" s="132"/>
      <c r="AS1643" s="132"/>
      <c r="AT1643" s="132"/>
      <c r="AU1643" s="132"/>
      <c r="AV1643" s="132"/>
    </row>
    <row r="1644" spans="3:64" x14ac:dyDescent="0.2">
      <c r="C1644" s="10"/>
      <c r="D1644" s="10"/>
      <c r="AA1644" s="132"/>
      <c r="AB1644" s="132"/>
      <c r="AC1644" s="132"/>
      <c r="AD1644" s="132"/>
      <c r="AE1644" s="132"/>
      <c r="AG1644" s="143"/>
      <c r="AN1644" s="132"/>
      <c r="AO1644" s="132"/>
      <c r="AP1644" s="132"/>
      <c r="AQ1644" s="132"/>
      <c r="AR1644" s="132"/>
      <c r="AS1644" s="132"/>
      <c r="AT1644" s="132"/>
      <c r="AU1644" s="132"/>
      <c r="AV1644" s="132"/>
      <c r="AX1644" s="132"/>
      <c r="AY1644" s="132"/>
      <c r="AZ1644" s="132"/>
      <c r="BA1644" s="132"/>
      <c r="BB1644" s="132"/>
      <c r="BC1644" s="132"/>
      <c r="BD1644" s="132"/>
      <c r="BE1644" s="132"/>
      <c r="BF1644" s="132"/>
      <c r="BG1644" s="132"/>
      <c r="BH1644" s="132"/>
      <c r="BI1644" s="132"/>
      <c r="BJ1644" s="132"/>
      <c r="BK1644" s="132"/>
      <c r="BL1644" s="132"/>
    </row>
    <row r="1645" spans="3:64" x14ac:dyDescent="0.2">
      <c r="C1645" s="10"/>
      <c r="D1645" s="10"/>
      <c r="AA1645" s="132"/>
      <c r="AB1645" s="132"/>
      <c r="AC1645" s="132"/>
      <c r="AD1645" s="132"/>
      <c r="AE1645" s="132"/>
      <c r="AG1645" s="143"/>
      <c r="AN1645" s="132"/>
      <c r="AO1645" s="132"/>
      <c r="AP1645" s="132"/>
      <c r="AQ1645" s="132"/>
      <c r="AR1645" s="132"/>
      <c r="AS1645" s="132"/>
      <c r="AT1645" s="132"/>
      <c r="AU1645" s="132"/>
      <c r="AV1645" s="132"/>
    </row>
    <row r="1646" spans="3:64" x14ac:dyDescent="0.2">
      <c r="C1646" s="10"/>
      <c r="D1646" s="10"/>
      <c r="AA1646" s="132"/>
      <c r="AB1646" s="132"/>
      <c r="AC1646" s="132"/>
      <c r="AD1646" s="132"/>
      <c r="AE1646" s="132"/>
      <c r="AG1646" s="143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3:64" x14ac:dyDescent="0.2">
      <c r="C1647" s="10"/>
      <c r="D1647" s="10"/>
      <c r="AA1647" s="132"/>
      <c r="AB1647" s="132"/>
      <c r="AC1647" s="132"/>
      <c r="AD1647" s="132"/>
      <c r="AE1647" s="132"/>
      <c r="AG1647" s="143"/>
      <c r="AN1647" s="132"/>
      <c r="AO1647" s="132"/>
      <c r="AP1647" s="132"/>
      <c r="AQ1647" s="132"/>
      <c r="AR1647" s="132"/>
      <c r="AS1647" s="132"/>
      <c r="AT1647" s="132"/>
      <c r="AU1647" s="132"/>
    </row>
    <row r="1648" spans="3:64" x14ac:dyDescent="0.2">
      <c r="C1648" s="10"/>
      <c r="D1648" s="10"/>
      <c r="AA1648" s="132"/>
      <c r="AB1648" s="132"/>
      <c r="AC1648" s="132"/>
      <c r="AD1648" s="132"/>
      <c r="AE1648" s="132"/>
      <c r="AG1648" s="143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3:64" x14ac:dyDescent="0.2">
      <c r="C1649" s="10"/>
      <c r="D1649" s="10"/>
      <c r="AA1649" s="132"/>
      <c r="AB1649" s="132"/>
      <c r="AC1649" s="132"/>
      <c r="AD1649" s="132"/>
      <c r="AE1649" s="132"/>
      <c r="AG1649" s="143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3:64" x14ac:dyDescent="0.2">
      <c r="C1650" s="10"/>
      <c r="D1650" s="10"/>
      <c r="AA1650" s="132"/>
      <c r="AB1650" s="132"/>
      <c r="AC1650" s="132"/>
      <c r="AD1650" s="132"/>
      <c r="AE1650" s="132"/>
      <c r="AG1650" s="143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3:64" x14ac:dyDescent="0.2">
      <c r="C1651" s="10"/>
      <c r="D1651" s="10"/>
      <c r="AA1651" s="132"/>
      <c r="AB1651" s="132"/>
      <c r="AC1651" s="132"/>
      <c r="AD1651" s="132"/>
      <c r="AE1651" s="132"/>
      <c r="AG1651" s="143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3:64" x14ac:dyDescent="0.2">
      <c r="C1652" s="10"/>
      <c r="D1652" s="10"/>
      <c r="AA1652" s="132"/>
      <c r="AB1652" s="132"/>
      <c r="AC1652" s="132"/>
      <c r="AD1652" s="132"/>
      <c r="AE1652" s="132"/>
      <c r="AG1652" s="143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3:64" x14ac:dyDescent="0.2">
      <c r="C1653" s="10"/>
      <c r="D1653" s="10"/>
      <c r="AA1653" s="132"/>
      <c r="AB1653" s="132"/>
      <c r="AC1653" s="132"/>
      <c r="AD1653" s="132"/>
      <c r="AE1653" s="132"/>
      <c r="AG1653" s="143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3:64" x14ac:dyDescent="0.2">
      <c r="C1654" s="10"/>
      <c r="D1654" s="10"/>
      <c r="AA1654" s="132"/>
      <c r="AB1654" s="132"/>
      <c r="AC1654" s="132"/>
      <c r="AD1654" s="132"/>
      <c r="AE1654" s="132"/>
      <c r="AG1654" s="143"/>
      <c r="AN1654" s="132"/>
      <c r="AO1654" s="132"/>
      <c r="AP1654" s="132"/>
      <c r="AQ1654" s="132"/>
      <c r="AR1654" s="132"/>
      <c r="AS1654" s="132"/>
      <c r="AT1654" s="132"/>
      <c r="AU1654" s="132"/>
      <c r="AV1654" s="132"/>
    </row>
    <row r="1655" spans="3:64" x14ac:dyDescent="0.2">
      <c r="C1655" s="10"/>
      <c r="D1655" s="10"/>
      <c r="AA1655" s="132"/>
      <c r="AB1655" s="132"/>
      <c r="AC1655" s="132"/>
      <c r="AD1655" s="132"/>
      <c r="AE1655" s="132"/>
      <c r="AG1655" s="143"/>
      <c r="AN1655" s="132"/>
      <c r="AO1655" s="132"/>
      <c r="AP1655" s="132"/>
      <c r="AQ1655" s="132"/>
      <c r="AR1655" s="132"/>
      <c r="AS1655" s="132"/>
      <c r="AT1655" s="132"/>
      <c r="AU1655" s="132"/>
      <c r="AV1655" s="132"/>
      <c r="AW1655" s="132"/>
      <c r="AX1655" s="132"/>
      <c r="AY1655" s="132"/>
      <c r="AZ1655" s="132"/>
      <c r="BA1655" s="132"/>
      <c r="BB1655" s="132"/>
      <c r="BC1655" s="132"/>
      <c r="BD1655" s="132"/>
      <c r="BE1655" s="132"/>
      <c r="BF1655" s="132"/>
      <c r="BG1655" s="132"/>
      <c r="BH1655" s="132"/>
      <c r="BI1655" s="132"/>
      <c r="BJ1655" s="132"/>
      <c r="BK1655" s="132"/>
      <c r="BL1655" s="132"/>
    </row>
    <row r="1656" spans="3:64" x14ac:dyDescent="0.2">
      <c r="C1656" s="10"/>
      <c r="D1656" s="10"/>
      <c r="AA1656" s="132"/>
      <c r="AB1656" s="132"/>
      <c r="AC1656" s="132"/>
      <c r="AD1656" s="132"/>
      <c r="AE1656" s="132"/>
      <c r="AG1656" s="143"/>
      <c r="AN1656" s="132"/>
      <c r="AO1656" s="132"/>
      <c r="AP1656" s="132"/>
      <c r="AQ1656" s="132"/>
      <c r="AR1656" s="132"/>
      <c r="AS1656" s="132"/>
      <c r="AT1656" s="132"/>
      <c r="AU1656" s="132"/>
    </row>
    <row r="1657" spans="3:64" x14ac:dyDescent="0.2">
      <c r="C1657" s="10"/>
      <c r="D1657" s="10"/>
      <c r="AA1657" s="132"/>
      <c r="AB1657" s="132"/>
      <c r="AC1657" s="132"/>
      <c r="AD1657" s="132"/>
      <c r="AE1657" s="132"/>
      <c r="AG1657" s="143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3:64" x14ac:dyDescent="0.2">
      <c r="C1658" s="10"/>
      <c r="D1658" s="10"/>
      <c r="AA1658" s="132"/>
      <c r="AB1658" s="132"/>
      <c r="AC1658" s="132"/>
      <c r="AD1658" s="132"/>
      <c r="AE1658" s="132"/>
      <c r="AG1658" s="143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3:64" x14ac:dyDescent="0.2">
      <c r="C1659" s="10"/>
      <c r="D1659" s="10"/>
      <c r="AA1659" s="132"/>
      <c r="AB1659" s="132"/>
      <c r="AC1659" s="132"/>
      <c r="AD1659" s="132"/>
      <c r="AE1659" s="132"/>
      <c r="AG1659" s="143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3:64" x14ac:dyDescent="0.2">
      <c r="C1660" s="10"/>
      <c r="D1660" s="10"/>
      <c r="AA1660" s="132"/>
      <c r="AB1660" s="132"/>
      <c r="AC1660" s="132"/>
      <c r="AD1660" s="132"/>
      <c r="AE1660" s="132"/>
      <c r="AG1660" s="143"/>
      <c r="AN1660" s="132"/>
      <c r="AO1660" s="132"/>
      <c r="AP1660" s="132"/>
      <c r="AQ1660" s="132"/>
      <c r="AR1660" s="132"/>
      <c r="AS1660" s="132"/>
      <c r="AT1660" s="132"/>
      <c r="AU1660" s="132"/>
      <c r="AV1660" s="132"/>
      <c r="AW1660" s="132"/>
      <c r="AX1660" s="132"/>
      <c r="AY1660" s="132"/>
      <c r="AZ1660" s="132"/>
      <c r="BA1660" s="132"/>
      <c r="BB1660" s="132"/>
      <c r="BC1660" s="132"/>
      <c r="BD1660" s="132"/>
      <c r="BE1660" s="132"/>
      <c r="BF1660" s="132"/>
      <c r="BG1660" s="132"/>
      <c r="BH1660" s="132"/>
      <c r="BI1660" s="132"/>
      <c r="BJ1660" s="132"/>
      <c r="BK1660" s="132"/>
      <c r="BL1660" s="132"/>
    </row>
    <row r="1661" spans="3:64" x14ac:dyDescent="0.2">
      <c r="C1661" s="10"/>
      <c r="D1661" s="10"/>
      <c r="AA1661" s="132"/>
      <c r="AB1661" s="132"/>
      <c r="AC1661" s="132"/>
      <c r="AD1661" s="132"/>
      <c r="AE1661" s="132"/>
      <c r="AG1661" s="143"/>
      <c r="AN1661" s="132"/>
      <c r="AO1661" s="132"/>
      <c r="AP1661" s="132"/>
      <c r="AQ1661" s="132"/>
      <c r="AR1661" s="132"/>
      <c r="AS1661" s="132"/>
      <c r="AT1661" s="132"/>
      <c r="AU1661" s="132"/>
    </row>
    <row r="1662" spans="3:64" x14ac:dyDescent="0.2">
      <c r="C1662" s="10"/>
      <c r="D1662" s="10"/>
      <c r="AA1662" s="132"/>
      <c r="AB1662" s="132"/>
      <c r="AC1662" s="132"/>
      <c r="AD1662" s="132"/>
      <c r="AE1662" s="132"/>
      <c r="AG1662" s="143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3:64" x14ac:dyDescent="0.2">
      <c r="C1663" s="10"/>
      <c r="D1663" s="10"/>
      <c r="AA1663" s="132"/>
      <c r="AB1663" s="132"/>
      <c r="AC1663" s="132"/>
      <c r="AD1663" s="132"/>
      <c r="AE1663" s="132"/>
      <c r="AG1663" s="143"/>
      <c r="AN1663" s="132"/>
      <c r="AO1663" s="132"/>
      <c r="AP1663" s="132"/>
      <c r="AQ1663" s="132"/>
      <c r="AR1663" s="132"/>
      <c r="AS1663" s="132"/>
      <c r="AT1663" s="132"/>
      <c r="AU1663" s="132"/>
      <c r="AV1663" s="132"/>
      <c r="AX1663" s="132"/>
    </row>
    <row r="1664" spans="3:64" x14ac:dyDescent="0.2">
      <c r="C1664" s="10"/>
      <c r="D1664" s="10"/>
      <c r="AA1664" s="132"/>
      <c r="AB1664" s="132"/>
      <c r="AC1664" s="132"/>
      <c r="AD1664" s="132"/>
      <c r="AE1664" s="132"/>
      <c r="AG1664" s="143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  <c r="AY1664" s="132"/>
      <c r="AZ1664" s="132"/>
      <c r="BA1664" s="132"/>
      <c r="BB1664" s="132"/>
      <c r="BC1664" s="132"/>
      <c r="BD1664" s="132"/>
      <c r="BE1664" s="132"/>
      <c r="BF1664" s="132"/>
      <c r="BG1664" s="132"/>
      <c r="BH1664" s="132"/>
      <c r="BI1664" s="132"/>
      <c r="BJ1664" s="132"/>
      <c r="BK1664" s="132"/>
      <c r="BL1664" s="132"/>
    </row>
    <row r="1665" spans="3:64" x14ac:dyDescent="0.2">
      <c r="C1665" s="10"/>
      <c r="D1665" s="10"/>
      <c r="AA1665" s="132"/>
      <c r="AB1665" s="132"/>
      <c r="AC1665" s="132"/>
      <c r="AD1665" s="132"/>
      <c r="AE1665" s="132"/>
      <c r="AG1665" s="143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W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3:64" x14ac:dyDescent="0.2">
      <c r="C1666" s="10"/>
      <c r="D1666" s="10"/>
      <c r="AA1666" s="132"/>
      <c r="AB1666" s="132"/>
      <c r="AC1666" s="132"/>
      <c r="AD1666" s="132"/>
      <c r="AE1666" s="132"/>
      <c r="AG1666" s="143"/>
      <c r="AN1666" s="132"/>
      <c r="AO1666" s="132"/>
      <c r="AP1666" s="132"/>
      <c r="AQ1666" s="132"/>
      <c r="AR1666" s="132"/>
      <c r="AS1666" s="132"/>
      <c r="AT1666" s="132"/>
      <c r="AU1666" s="132"/>
      <c r="AV1666" s="132"/>
    </row>
    <row r="1667" spans="3:64" x14ac:dyDescent="0.2">
      <c r="C1667" s="10"/>
      <c r="D1667" s="10"/>
      <c r="AA1667" s="132"/>
      <c r="AB1667" s="132"/>
      <c r="AC1667" s="132"/>
      <c r="AD1667" s="132"/>
      <c r="AE1667" s="132"/>
      <c r="AG1667" s="143"/>
      <c r="AN1667" s="132"/>
      <c r="AO1667" s="132"/>
      <c r="AP1667" s="132"/>
      <c r="AQ1667" s="132"/>
      <c r="AR1667" s="132"/>
      <c r="AS1667" s="132"/>
      <c r="AT1667" s="132"/>
      <c r="AU1667" s="132"/>
    </row>
    <row r="1668" spans="3:64" x14ac:dyDescent="0.2">
      <c r="C1668" s="10"/>
      <c r="D1668" s="10"/>
      <c r="AA1668" s="132"/>
      <c r="AB1668" s="132"/>
      <c r="AC1668" s="132"/>
      <c r="AD1668" s="132"/>
      <c r="AE1668" s="132"/>
      <c r="AG1668" s="143"/>
      <c r="AN1668" s="132"/>
      <c r="AO1668" s="132"/>
      <c r="AP1668" s="132"/>
      <c r="AQ1668" s="132"/>
      <c r="AR1668" s="132"/>
      <c r="AS1668" s="132"/>
      <c r="AT1668" s="132"/>
      <c r="AU1668" s="132"/>
      <c r="AV1668" s="132"/>
    </row>
    <row r="1669" spans="3:64" x14ac:dyDescent="0.2">
      <c r="C1669" s="10"/>
      <c r="D1669" s="10"/>
      <c r="AA1669" s="132"/>
      <c r="AB1669" s="132"/>
      <c r="AC1669" s="132"/>
      <c r="AD1669" s="132"/>
      <c r="AE1669" s="132"/>
      <c r="AG1669" s="143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3:64" x14ac:dyDescent="0.2">
      <c r="C1670" s="10"/>
      <c r="D1670" s="10"/>
      <c r="AA1670" s="132"/>
      <c r="AB1670" s="132"/>
      <c r="AC1670" s="132"/>
      <c r="AD1670" s="132"/>
      <c r="AE1670" s="132"/>
      <c r="AG1670" s="143"/>
      <c r="AN1670" s="132"/>
      <c r="AO1670" s="132"/>
      <c r="AP1670" s="132"/>
      <c r="AQ1670" s="132"/>
      <c r="AR1670" s="132"/>
      <c r="AS1670" s="132"/>
      <c r="AT1670" s="132"/>
      <c r="AU1670" s="132"/>
    </row>
    <row r="1671" spans="3:64" x14ac:dyDescent="0.2">
      <c r="C1671" s="10"/>
      <c r="D1671" s="10"/>
      <c r="AA1671" s="132"/>
      <c r="AB1671" s="132"/>
      <c r="AC1671" s="132"/>
      <c r="AD1671" s="132"/>
      <c r="AE1671" s="132"/>
      <c r="AG1671" s="143"/>
      <c r="AN1671" s="132"/>
      <c r="AO1671" s="132"/>
      <c r="AP1671" s="132"/>
      <c r="AQ1671" s="132"/>
      <c r="AR1671" s="132"/>
      <c r="AS1671" s="132"/>
      <c r="AT1671" s="132"/>
      <c r="AU1671" s="132"/>
      <c r="AV1671" s="132"/>
      <c r="AX1671" s="132"/>
    </row>
    <row r="1672" spans="3:64" x14ac:dyDescent="0.2">
      <c r="C1672" s="10"/>
      <c r="D1672" s="10"/>
      <c r="AA1672" s="132"/>
      <c r="AB1672" s="132"/>
      <c r="AC1672" s="132"/>
      <c r="AD1672" s="132"/>
      <c r="AE1672" s="132"/>
      <c r="AG1672" s="143"/>
      <c r="AN1672" s="132"/>
      <c r="AO1672" s="132"/>
      <c r="AP1672" s="132"/>
      <c r="AQ1672" s="132"/>
      <c r="AR1672" s="132"/>
      <c r="AS1672" s="132"/>
      <c r="AT1672" s="132"/>
      <c r="AU1672" s="132"/>
    </row>
    <row r="1673" spans="3:64" x14ac:dyDescent="0.2">
      <c r="C1673" s="10"/>
      <c r="D1673" s="10"/>
      <c r="AA1673" s="132"/>
      <c r="AB1673" s="132"/>
      <c r="AC1673" s="132"/>
      <c r="AD1673" s="132"/>
      <c r="AE1673" s="132"/>
      <c r="AG1673" s="143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3:64" x14ac:dyDescent="0.2">
      <c r="C1674" s="10"/>
      <c r="D1674" s="10"/>
      <c r="AA1674" s="132"/>
      <c r="AB1674" s="132"/>
      <c r="AC1674" s="132"/>
      <c r="AD1674" s="132"/>
      <c r="AE1674" s="132"/>
      <c r="AG1674" s="143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3:64" x14ac:dyDescent="0.2">
      <c r="C1675" s="10"/>
      <c r="D1675" s="10"/>
      <c r="AA1675" s="132"/>
      <c r="AB1675" s="132"/>
      <c r="AC1675" s="132"/>
      <c r="AD1675" s="132"/>
      <c r="AE1675" s="132"/>
      <c r="AG1675" s="143"/>
      <c r="AN1675" s="132"/>
      <c r="AO1675" s="132"/>
      <c r="AP1675" s="132"/>
      <c r="AQ1675" s="132"/>
      <c r="AR1675" s="132"/>
      <c r="AS1675" s="132"/>
      <c r="AT1675" s="132"/>
      <c r="AU1675" s="132"/>
      <c r="AV1675" s="132"/>
      <c r="AX1675" s="132"/>
    </row>
    <row r="1676" spans="3:64" x14ac:dyDescent="0.2">
      <c r="C1676" s="10"/>
      <c r="D1676" s="10"/>
      <c r="AA1676" s="132"/>
      <c r="AB1676" s="132"/>
      <c r="AC1676" s="132"/>
      <c r="AD1676" s="132"/>
      <c r="AE1676" s="132"/>
      <c r="AG1676" s="143"/>
      <c r="AN1676" s="132"/>
      <c r="AO1676" s="132"/>
      <c r="AP1676" s="132"/>
      <c r="AQ1676" s="132"/>
      <c r="AR1676" s="132"/>
      <c r="AS1676" s="132"/>
      <c r="AT1676" s="132"/>
      <c r="AU1676" s="132"/>
      <c r="AV1676" s="132"/>
    </row>
    <row r="1677" spans="3:64" x14ac:dyDescent="0.2">
      <c r="C1677" s="10"/>
      <c r="D1677" s="10"/>
      <c r="AA1677" s="132"/>
      <c r="AB1677" s="132"/>
      <c r="AC1677" s="132"/>
      <c r="AD1677" s="132"/>
      <c r="AE1677" s="132"/>
      <c r="AG1677" s="143"/>
      <c r="AN1677" s="132"/>
      <c r="AO1677" s="132"/>
      <c r="AP1677" s="132"/>
      <c r="AQ1677" s="132"/>
      <c r="AR1677" s="132"/>
      <c r="AS1677" s="132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</row>
    <row r="1678" spans="3:64" x14ac:dyDescent="0.2">
      <c r="C1678" s="10"/>
      <c r="D1678" s="10"/>
      <c r="AA1678" s="132"/>
      <c r="AB1678" s="132"/>
      <c r="AC1678" s="132"/>
      <c r="AD1678" s="132"/>
      <c r="AE1678" s="132"/>
      <c r="AG1678" s="143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3:64" x14ac:dyDescent="0.2">
      <c r="C1679" s="10"/>
      <c r="D1679" s="10"/>
      <c r="AA1679" s="132"/>
      <c r="AB1679" s="132"/>
      <c r="AC1679" s="132"/>
      <c r="AD1679" s="132"/>
      <c r="AE1679" s="132"/>
      <c r="AG1679" s="143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3:64" x14ac:dyDescent="0.2">
      <c r="C1680" s="10"/>
      <c r="D1680" s="10"/>
      <c r="AA1680" s="132"/>
      <c r="AB1680" s="132"/>
      <c r="AC1680" s="132"/>
      <c r="AD1680" s="132"/>
      <c r="AE1680" s="132"/>
      <c r="AG1680" s="143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3:64" x14ac:dyDescent="0.2">
      <c r="C1681" s="10"/>
      <c r="D1681" s="10"/>
      <c r="AA1681" s="132"/>
      <c r="AB1681" s="132"/>
      <c r="AC1681" s="132"/>
      <c r="AD1681" s="132"/>
      <c r="AE1681" s="132"/>
      <c r="AG1681" s="143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X1681" s="132"/>
    </row>
    <row r="1682" spans="3:64" x14ac:dyDescent="0.2">
      <c r="C1682" s="10"/>
      <c r="D1682" s="10"/>
      <c r="AA1682" s="132"/>
      <c r="AB1682" s="132"/>
      <c r="AC1682" s="132"/>
      <c r="AD1682" s="132"/>
      <c r="AE1682" s="132"/>
      <c r="AG1682" s="143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C1682" s="132"/>
      <c r="BD1682" s="132"/>
      <c r="BE1682" s="132"/>
      <c r="BF1682" s="132"/>
      <c r="BG1682" s="132"/>
      <c r="BH1682" s="132"/>
      <c r="BI1682" s="132"/>
      <c r="BJ1682" s="132"/>
      <c r="BK1682" s="132"/>
      <c r="BL1682" s="132"/>
    </row>
    <row r="1683" spans="3:64" x14ac:dyDescent="0.2">
      <c r="C1683" s="10"/>
      <c r="D1683" s="10"/>
      <c r="AA1683" s="132"/>
      <c r="AB1683" s="132"/>
      <c r="AC1683" s="132"/>
      <c r="AD1683" s="132"/>
      <c r="AE1683" s="132"/>
      <c r="AG1683" s="143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3:64" x14ac:dyDescent="0.2">
      <c r="C1684" s="10"/>
      <c r="D1684" s="10"/>
      <c r="AA1684" s="132"/>
      <c r="AB1684" s="132"/>
      <c r="AC1684" s="132"/>
      <c r="AD1684" s="132"/>
      <c r="AE1684" s="132"/>
      <c r="AG1684" s="143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X1684" s="132"/>
    </row>
    <row r="1685" spans="3:64" x14ac:dyDescent="0.2">
      <c r="C1685" s="10"/>
      <c r="D1685" s="10"/>
      <c r="AA1685" s="132"/>
      <c r="AB1685" s="132"/>
      <c r="AC1685" s="132"/>
      <c r="AD1685" s="132"/>
      <c r="AE1685" s="132"/>
      <c r="AG1685" s="143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3:64" x14ac:dyDescent="0.2">
      <c r="C1686" s="10"/>
      <c r="D1686" s="10"/>
      <c r="AA1686" s="132"/>
      <c r="AB1686" s="132"/>
      <c r="AC1686" s="132"/>
      <c r="AD1686" s="132"/>
      <c r="AE1686" s="132"/>
      <c r="AG1686" s="143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  <c r="AY1686" s="132"/>
      <c r="AZ1686" s="132"/>
      <c r="BA1686" s="132"/>
      <c r="BB1686" s="132"/>
      <c r="BC1686" s="132"/>
      <c r="BD1686" s="132"/>
      <c r="BE1686" s="132"/>
      <c r="BF1686" s="132"/>
      <c r="BG1686" s="132"/>
      <c r="BH1686" s="132"/>
      <c r="BI1686" s="132"/>
      <c r="BJ1686" s="132"/>
      <c r="BK1686" s="132"/>
      <c r="BL1686" s="132"/>
    </row>
    <row r="1687" spans="3:64" x14ac:dyDescent="0.2">
      <c r="C1687" s="10"/>
      <c r="D1687" s="10"/>
      <c r="AA1687" s="132"/>
      <c r="AB1687" s="132"/>
      <c r="AC1687" s="132"/>
      <c r="AD1687" s="132"/>
      <c r="AE1687" s="132"/>
      <c r="AG1687" s="143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W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3:64" x14ac:dyDescent="0.2">
      <c r="C1688" s="10"/>
      <c r="D1688" s="10"/>
      <c r="AA1688" s="132"/>
      <c r="AB1688" s="132"/>
      <c r="AC1688" s="132"/>
      <c r="AD1688" s="132"/>
      <c r="AE1688" s="132"/>
      <c r="AG1688" s="143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3:64" x14ac:dyDescent="0.2">
      <c r="C1689" s="10"/>
      <c r="D1689" s="10"/>
      <c r="AA1689" s="132"/>
      <c r="AB1689" s="132"/>
      <c r="AC1689" s="132"/>
      <c r="AD1689" s="132"/>
      <c r="AE1689" s="132"/>
      <c r="AG1689" s="143"/>
      <c r="AN1689" s="132"/>
      <c r="AO1689" s="132"/>
      <c r="AP1689" s="132"/>
      <c r="AQ1689" s="132"/>
      <c r="AR1689" s="132"/>
      <c r="AS1689" s="132"/>
      <c r="AT1689" s="132"/>
      <c r="AU1689" s="132"/>
      <c r="AV1689" s="132"/>
    </row>
    <row r="1690" spans="3:64" x14ac:dyDescent="0.2">
      <c r="C1690" s="10"/>
      <c r="D1690" s="10"/>
      <c r="AA1690" s="132"/>
      <c r="AB1690" s="132"/>
      <c r="AC1690" s="132"/>
      <c r="AD1690" s="132"/>
      <c r="AE1690" s="132"/>
      <c r="AG1690" s="143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3:64" x14ac:dyDescent="0.2">
      <c r="C1691" s="10"/>
      <c r="D1691" s="10"/>
      <c r="AA1691" s="132"/>
      <c r="AB1691" s="132"/>
      <c r="AC1691" s="132"/>
      <c r="AD1691" s="132"/>
      <c r="AE1691" s="132"/>
      <c r="AG1691" s="143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3:64" x14ac:dyDescent="0.2">
      <c r="C1692" s="10"/>
      <c r="D1692" s="10"/>
      <c r="AA1692" s="132"/>
      <c r="AB1692" s="132"/>
      <c r="AC1692" s="132"/>
      <c r="AD1692" s="132"/>
      <c r="AE1692" s="132"/>
      <c r="AG1692" s="143"/>
      <c r="AN1692" s="132"/>
      <c r="AO1692" s="132"/>
      <c r="AP1692" s="132"/>
      <c r="AQ1692" s="132"/>
      <c r="AR1692" s="132"/>
      <c r="AS1692" s="132"/>
      <c r="AT1692" s="132"/>
      <c r="AU1692" s="132"/>
      <c r="AV1692" s="132"/>
      <c r="AX1692" s="132"/>
    </row>
    <row r="1693" spans="3:64" x14ac:dyDescent="0.2">
      <c r="C1693" s="10"/>
      <c r="D1693" s="10"/>
      <c r="AA1693" s="132"/>
      <c r="AB1693" s="132"/>
      <c r="AC1693" s="132"/>
      <c r="AD1693" s="132"/>
      <c r="AE1693" s="132"/>
      <c r="AG1693" s="143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C1693" s="132"/>
      <c r="BD1693" s="132"/>
      <c r="BE1693" s="132"/>
      <c r="BF1693" s="132"/>
      <c r="BG1693" s="132"/>
      <c r="BH1693" s="132"/>
      <c r="BI1693" s="132"/>
      <c r="BJ1693" s="132"/>
      <c r="BK1693" s="132"/>
      <c r="BL1693" s="132"/>
    </row>
    <row r="1694" spans="3:64" x14ac:dyDescent="0.2">
      <c r="C1694" s="10"/>
      <c r="D1694" s="10"/>
      <c r="AA1694" s="132"/>
      <c r="AB1694" s="132"/>
      <c r="AC1694" s="132"/>
      <c r="AD1694" s="132"/>
      <c r="AE1694" s="132"/>
      <c r="AG1694" s="143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3:64" x14ac:dyDescent="0.2">
      <c r="C1695" s="10"/>
      <c r="D1695" s="10"/>
      <c r="AA1695" s="132"/>
      <c r="AB1695" s="132"/>
      <c r="AC1695" s="132"/>
      <c r="AD1695" s="132"/>
      <c r="AE1695" s="132"/>
      <c r="AG1695" s="143"/>
      <c r="AN1695" s="132"/>
      <c r="AO1695" s="132"/>
      <c r="AP1695" s="132"/>
      <c r="AQ1695" s="132"/>
      <c r="AR1695" s="132"/>
      <c r="AS1695" s="132"/>
      <c r="AT1695" s="132"/>
      <c r="AU1695" s="132"/>
    </row>
    <row r="1696" spans="3:64" x14ac:dyDescent="0.2">
      <c r="C1696" s="10"/>
      <c r="D1696" s="10"/>
      <c r="AA1696" s="132"/>
      <c r="AB1696" s="132"/>
      <c r="AC1696" s="132"/>
      <c r="AD1696" s="132"/>
      <c r="AE1696" s="132"/>
      <c r="AG1696" s="143"/>
      <c r="AN1696" s="132"/>
      <c r="AO1696" s="132"/>
      <c r="AP1696" s="132"/>
      <c r="AQ1696" s="132"/>
      <c r="AR1696" s="132"/>
      <c r="AS1696" s="132"/>
      <c r="AT1696" s="132"/>
      <c r="AU1696" s="132"/>
      <c r="AV1696" s="132"/>
      <c r="AX1696" s="132"/>
    </row>
    <row r="1697" spans="3:64" x14ac:dyDescent="0.2">
      <c r="C1697" s="10"/>
      <c r="D1697" s="10"/>
      <c r="AA1697" s="132"/>
      <c r="AB1697" s="132"/>
      <c r="AC1697" s="132"/>
      <c r="AD1697" s="132"/>
      <c r="AE1697" s="132"/>
      <c r="AG1697" s="143"/>
      <c r="AN1697" s="132"/>
      <c r="AO1697" s="132"/>
      <c r="AP1697" s="132"/>
      <c r="AQ1697" s="132"/>
      <c r="AR1697" s="132"/>
      <c r="AS1697" s="132"/>
      <c r="AT1697" s="132"/>
      <c r="AU1697" s="132"/>
      <c r="AV1697" s="132"/>
    </row>
    <row r="1698" spans="3:64" x14ac:dyDescent="0.2">
      <c r="C1698" s="10"/>
      <c r="D1698" s="10"/>
      <c r="AA1698" s="132"/>
      <c r="AB1698" s="132"/>
      <c r="AC1698" s="132"/>
      <c r="AD1698" s="132"/>
      <c r="AE1698" s="132"/>
      <c r="AG1698" s="143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3:64" x14ac:dyDescent="0.2">
      <c r="C1699" s="10"/>
      <c r="D1699" s="10"/>
      <c r="AA1699" s="132"/>
      <c r="AB1699" s="132"/>
      <c r="AC1699" s="132"/>
      <c r="AD1699" s="132"/>
      <c r="AE1699" s="132"/>
      <c r="AG1699" s="143"/>
      <c r="AN1699" s="132"/>
      <c r="AO1699" s="132"/>
      <c r="AP1699" s="132"/>
      <c r="AQ1699" s="132"/>
      <c r="AR1699" s="132"/>
      <c r="AS1699" s="132"/>
      <c r="AT1699" s="132"/>
      <c r="AU1699" s="132"/>
    </row>
    <row r="1700" spans="3:64" x14ac:dyDescent="0.2">
      <c r="C1700" s="10"/>
      <c r="D1700" s="10"/>
      <c r="AA1700" s="132"/>
      <c r="AB1700" s="132"/>
      <c r="AC1700" s="132"/>
      <c r="AD1700" s="132"/>
      <c r="AE1700" s="132"/>
      <c r="AG1700" s="143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3:64" x14ac:dyDescent="0.2">
      <c r="C1701" s="10"/>
      <c r="D1701" s="10"/>
      <c r="AA1701" s="132"/>
      <c r="AB1701" s="132"/>
      <c r="AC1701" s="132"/>
      <c r="AD1701" s="132"/>
      <c r="AE1701" s="132"/>
      <c r="AG1701" s="143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3:64" x14ac:dyDescent="0.2">
      <c r="C1702" s="10"/>
      <c r="D1702" s="10"/>
      <c r="AA1702" s="132"/>
      <c r="AB1702" s="132"/>
      <c r="AC1702" s="132"/>
      <c r="AD1702" s="132"/>
      <c r="AE1702" s="132"/>
      <c r="AG1702" s="143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3:64" x14ac:dyDescent="0.2">
      <c r="C1703" s="10"/>
      <c r="D1703" s="10"/>
      <c r="AA1703" s="132"/>
      <c r="AB1703" s="132"/>
      <c r="AC1703" s="132"/>
      <c r="AD1703" s="132"/>
      <c r="AE1703" s="132"/>
      <c r="AG1703" s="143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3:64" x14ac:dyDescent="0.2">
      <c r="C1704" s="10"/>
      <c r="D1704" s="10"/>
      <c r="AA1704" s="132"/>
      <c r="AB1704" s="132"/>
      <c r="AC1704" s="132"/>
      <c r="AD1704" s="132"/>
      <c r="AE1704" s="132"/>
      <c r="AG1704" s="143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3:64" x14ac:dyDescent="0.2">
      <c r="C1705" s="10"/>
      <c r="D1705" s="10"/>
      <c r="AA1705" s="132"/>
      <c r="AB1705" s="132"/>
      <c r="AC1705" s="132"/>
      <c r="AD1705" s="132"/>
      <c r="AE1705" s="132"/>
      <c r="AG1705" s="143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3:64" x14ac:dyDescent="0.2">
      <c r="C1706" s="10"/>
      <c r="D1706" s="10"/>
      <c r="AA1706" s="132"/>
      <c r="AB1706" s="132"/>
      <c r="AC1706" s="132"/>
      <c r="AD1706" s="132"/>
      <c r="AE1706" s="132"/>
      <c r="AG1706" s="143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3:64" x14ac:dyDescent="0.2">
      <c r="C1707" s="10"/>
      <c r="D1707" s="10"/>
      <c r="AA1707" s="132"/>
      <c r="AB1707" s="132"/>
      <c r="AC1707" s="132"/>
      <c r="AD1707" s="132"/>
      <c r="AE1707" s="132"/>
      <c r="AG1707" s="143"/>
      <c r="AN1707" s="132"/>
      <c r="AO1707" s="132"/>
      <c r="AP1707" s="132"/>
      <c r="AQ1707" s="132"/>
      <c r="AR1707" s="132"/>
      <c r="AS1707" s="132"/>
      <c r="AT1707" s="132"/>
      <c r="AU1707" s="132"/>
      <c r="AV1707" s="132"/>
    </row>
    <row r="1708" spans="3:64" x14ac:dyDescent="0.2">
      <c r="C1708" s="10"/>
      <c r="D1708" s="10"/>
      <c r="AA1708" s="132"/>
      <c r="AB1708" s="132"/>
      <c r="AC1708" s="132"/>
      <c r="AD1708" s="132"/>
      <c r="AE1708" s="132"/>
      <c r="AG1708" s="143"/>
      <c r="AN1708" s="132"/>
      <c r="AO1708" s="132"/>
      <c r="AP1708" s="132"/>
      <c r="AQ1708" s="132"/>
      <c r="AR1708" s="132"/>
      <c r="AS1708" s="132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C1708" s="132"/>
      <c r="BD1708" s="132"/>
      <c r="BE1708" s="132"/>
      <c r="BF1708" s="132"/>
      <c r="BG1708" s="132"/>
      <c r="BH1708" s="132"/>
      <c r="BI1708" s="132"/>
      <c r="BJ1708" s="132"/>
      <c r="BK1708" s="132"/>
      <c r="BL1708" s="132"/>
    </row>
    <row r="1709" spans="3:64" x14ac:dyDescent="0.2">
      <c r="C1709" s="10"/>
      <c r="D1709" s="10"/>
      <c r="AA1709" s="132"/>
      <c r="AB1709" s="132"/>
      <c r="AC1709" s="132"/>
      <c r="AD1709" s="132"/>
      <c r="AE1709" s="132"/>
      <c r="AG1709" s="143"/>
      <c r="AN1709" s="132"/>
      <c r="AO1709" s="132"/>
      <c r="AP1709" s="132"/>
      <c r="AQ1709" s="132"/>
      <c r="AR1709" s="132"/>
      <c r="AS1709" s="132"/>
      <c r="AT1709" s="132"/>
      <c r="AU1709" s="132"/>
      <c r="AV1709" s="132"/>
    </row>
    <row r="1710" spans="3:64" x14ac:dyDescent="0.2">
      <c r="C1710" s="10"/>
      <c r="D1710" s="10"/>
      <c r="AA1710" s="132"/>
      <c r="AB1710" s="132"/>
      <c r="AC1710" s="132"/>
      <c r="AD1710" s="132"/>
      <c r="AE1710" s="132"/>
      <c r="AG1710" s="143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3:64" x14ac:dyDescent="0.2">
      <c r="C1711" s="10"/>
      <c r="D1711" s="10"/>
      <c r="AA1711" s="132"/>
      <c r="AB1711" s="132"/>
      <c r="AC1711" s="132"/>
      <c r="AD1711" s="132"/>
      <c r="AE1711" s="132"/>
      <c r="AG1711" s="143"/>
      <c r="AN1711" s="132"/>
      <c r="AO1711" s="132"/>
      <c r="AP1711" s="132"/>
      <c r="AQ1711" s="132"/>
      <c r="AR1711" s="132"/>
      <c r="AS1711" s="132"/>
      <c r="AT1711" s="132"/>
      <c r="AU1711" s="132"/>
      <c r="AV1711" s="132"/>
      <c r="AX1711" s="132"/>
    </row>
    <row r="1712" spans="3:64" x14ac:dyDescent="0.2">
      <c r="C1712" s="10"/>
      <c r="D1712" s="10"/>
      <c r="AA1712" s="132"/>
      <c r="AB1712" s="132"/>
      <c r="AC1712" s="132"/>
      <c r="AD1712" s="132"/>
      <c r="AE1712" s="132"/>
      <c r="AG1712" s="143"/>
      <c r="AN1712" s="132"/>
      <c r="AO1712" s="132"/>
      <c r="AP1712" s="132"/>
      <c r="AQ1712" s="132"/>
      <c r="AR1712" s="132"/>
      <c r="AS1712" s="132"/>
      <c r="AT1712" s="132"/>
      <c r="AU1712" s="132"/>
      <c r="AV1712" s="132"/>
    </row>
    <row r="1713" spans="3:64" x14ac:dyDescent="0.2">
      <c r="C1713" s="10"/>
      <c r="D1713" s="10"/>
      <c r="AA1713" s="132"/>
      <c r="AB1713" s="132"/>
      <c r="AC1713" s="132"/>
      <c r="AD1713" s="132"/>
      <c r="AE1713" s="132"/>
      <c r="AG1713" s="143"/>
      <c r="AN1713" s="132"/>
      <c r="AO1713" s="132"/>
      <c r="AP1713" s="132"/>
      <c r="AQ1713" s="132"/>
      <c r="AR1713" s="132"/>
      <c r="AS1713" s="132"/>
      <c r="AT1713" s="132"/>
      <c r="AU1713" s="132"/>
    </row>
    <row r="1714" spans="3:64" x14ac:dyDescent="0.2">
      <c r="C1714" s="10"/>
      <c r="D1714" s="10"/>
      <c r="AA1714" s="132"/>
      <c r="AB1714" s="132"/>
      <c r="AC1714" s="132"/>
      <c r="AD1714" s="132"/>
      <c r="AE1714" s="132"/>
      <c r="AG1714" s="143"/>
      <c r="AN1714" s="132"/>
      <c r="AO1714" s="132"/>
      <c r="AP1714" s="132"/>
      <c r="AQ1714" s="132"/>
      <c r="AR1714" s="132"/>
      <c r="AS1714" s="132"/>
      <c r="AT1714" s="132"/>
      <c r="AU1714" s="132"/>
      <c r="AV1714" s="132"/>
      <c r="AX1714" s="132"/>
    </row>
    <row r="1715" spans="3:64" x14ac:dyDescent="0.2">
      <c r="C1715" s="10"/>
      <c r="D1715" s="10"/>
      <c r="AA1715" s="132"/>
      <c r="AB1715" s="132"/>
      <c r="AC1715" s="132"/>
      <c r="AD1715" s="132"/>
      <c r="AE1715" s="132"/>
      <c r="AG1715" s="143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  <c r="AY1715" s="132"/>
      <c r="AZ1715" s="132"/>
      <c r="BA1715" s="132"/>
      <c r="BB1715" s="132"/>
      <c r="BC1715" s="132"/>
      <c r="BD1715" s="132"/>
      <c r="BE1715" s="132"/>
      <c r="BF1715" s="132"/>
      <c r="BG1715" s="132"/>
      <c r="BH1715" s="132"/>
      <c r="BI1715" s="132"/>
      <c r="BJ1715" s="132"/>
      <c r="BK1715" s="132"/>
      <c r="BL1715" s="132"/>
    </row>
    <row r="1716" spans="3:64" x14ac:dyDescent="0.2">
      <c r="C1716" s="10"/>
      <c r="D1716" s="10"/>
      <c r="AA1716" s="132"/>
      <c r="AB1716" s="132"/>
      <c r="AC1716" s="132"/>
      <c r="AD1716" s="132"/>
      <c r="AE1716" s="132"/>
      <c r="AG1716" s="143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W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3:64" x14ac:dyDescent="0.2">
      <c r="C1717" s="10"/>
      <c r="D1717" s="10"/>
      <c r="AA1717" s="132"/>
      <c r="AB1717" s="132"/>
      <c r="AC1717" s="132"/>
      <c r="AD1717" s="132"/>
      <c r="AE1717" s="132"/>
      <c r="AG1717" s="143"/>
      <c r="AN1717" s="132"/>
      <c r="AO1717" s="132"/>
      <c r="AP1717" s="132"/>
      <c r="AQ1717" s="132"/>
      <c r="AR1717" s="132"/>
      <c r="AS1717" s="132"/>
      <c r="AT1717" s="132"/>
      <c r="AU1717" s="132"/>
      <c r="AV1717" s="132"/>
    </row>
    <row r="1718" spans="3:64" x14ac:dyDescent="0.2">
      <c r="C1718" s="10"/>
      <c r="D1718" s="10"/>
      <c r="AA1718" s="132"/>
      <c r="AB1718" s="132"/>
      <c r="AC1718" s="132"/>
      <c r="AD1718" s="132"/>
      <c r="AE1718" s="132"/>
      <c r="AG1718" s="143"/>
      <c r="AN1718" s="132"/>
      <c r="AO1718" s="132"/>
      <c r="AP1718" s="132"/>
      <c r="AQ1718" s="132"/>
      <c r="AR1718" s="132"/>
      <c r="AS1718" s="132"/>
      <c r="AT1718" s="132"/>
      <c r="AU1718" s="132"/>
    </row>
    <row r="1719" spans="3:64" x14ac:dyDescent="0.2">
      <c r="C1719" s="10"/>
      <c r="D1719" s="10"/>
      <c r="AA1719" s="132"/>
      <c r="AB1719" s="132"/>
      <c r="AC1719" s="132"/>
      <c r="AD1719" s="132"/>
      <c r="AE1719" s="132"/>
      <c r="AG1719" s="143"/>
      <c r="AN1719" s="132"/>
      <c r="AO1719" s="132"/>
      <c r="AP1719" s="132"/>
      <c r="AQ1719" s="132"/>
      <c r="AR1719" s="132"/>
      <c r="AS1719" s="132"/>
      <c r="AT1719" s="132"/>
      <c r="AU1719" s="132"/>
      <c r="AV1719" s="132"/>
    </row>
    <row r="1720" spans="3:64" x14ac:dyDescent="0.2">
      <c r="C1720" s="10"/>
      <c r="D1720" s="10"/>
      <c r="AA1720" s="132"/>
      <c r="AB1720" s="132"/>
      <c r="AC1720" s="132"/>
      <c r="AD1720" s="132"/>
      <c r="AE1720" s="132"/>
      <c r="AG1720" s="143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3:64" x14ac:dyDescent="0.2">
      <c r="C1721" s="10"/>
      <c r="D1721" s="10"/>
      <c r="AA1721" s="132"/>
      <c r="AB1721" s="132"/>
      <c r="AC1721" s="132"/>
      <c r="AD1721" s="132"/>
      <c r="AE1721" s="132"/>
      <c r="AG1721" s="143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3:64" x14ac:dyDescent="0.2">
      <c r="C1722" s="10"/>
      <c r="D1722" s="10"/>
      <c r="AA1722" s="132"/>
      <c r="AB1722" s="132"/>
      <c r="AC1722" s="132"/>
      <c r="AD1722" s="132"/>
      <c r="AE1722" s="132"/>
      <c r="AG1722" s="143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3:64" x14ac:dyDescent="0.2">
      <c r="C1723" s="10"/>
      <c r="D1723" s="10"/>
      <c r="AA1723" s="132"/>
      <c r="AB1723" s="132"/>
      <c r="AC1723" s="132"/>
      <c r="AD1723" s="132"/>
      <c r="AE1723" s="132"/>
      <c r="AG1723" s="143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3:64" x14ac:dyDescent="0.2">
      <c r="C1724" s="10"/>
      <c r="D1724" s="10"/>
      <c r="AA1724" s="132"/>
      <c r="AB1724" s="132"/>
      <c r="AC1724" s="132"/>
      <c r="AD1724" s="132"/>
      <c r="AE1724" s="132"/>
      <c r="AG1724" s="143"/>
      <c r="AN1724" s="132"/>
      <c r="AO1724" s="132"/>
      <c r="AP1724" s="132"/>
      <c r="AQ1724" s="132"/>
      <c r="AR1724" s="132"/>
      <c r="AS1724" s="132"/>
      <c r="AT1724" s="132"/>
      <c r="AU1724" s="132"/>
      <c r="AV1724" s="132"/>
      <c r="AX1724" s="132"/>
      <c r="AY1724" s="132"/>
      <c r="AZ1724" s="132"/>
      <c r="BA1724" s="132"/>
      <c r="BB1724" s="132"/>
      <c r="BC1724" s="132"/>
      <c r="BD1724" s="132"/>
      <c r="BE1724" s="132"/>
      <c r="BF1724" s="132"/>
      <c r="BG1724" s="132"/>
      <c r="BH1724" s="132"/>
      <c r="BI1724" s="132"/>
      <c r="BJ1724" s="132"/>
      <c r="BK1724" s="132"/>
      <c r="BL1724" s="132"/>
    </row>
    <row r="1725" spans="3:64" x14ac:dyDescent="0.2">
      <c r="C1725" s="10"/>
      <c r="D1725" s="10"/>
      <c r="AA1725" s="132"/>
      <c r="AB1725" s="132"/>
      <c r="AC1725" s="132"/>
      <c r="AD1725" s="132"/>
      <c r="AE1725" s="132"/>
      <c r="AG1725" s="143"/>
      <c r="AN1725" s="132"/>
      <c r="AO1725" s="132"/>
      <c r="AP1725" s="132"/>
      <c r="AQ1725" s="132"/>
      <c r="AR1725" s="132"/>
      <c r="AS1725" s="132"/>
      <c r="AT1725" s="132"/>
      <c r="AU1725" s="132"/>
    </row>
    <row r="1726" spans="3:64" x14ac:dyDescent="0.2">
      <c r="C1726" s="10"/>
      <c r="D1726" s="10"/>
      <c r="AA1726" s="132"/>
      <c r="AB1726" s="132"/>
      <c r="AC1726" s="132"/>
      <c r="AD1726" s="132"/>
      <c r="AE1726" s="132"/>
      <c r="AG1726" s="143"/>
      <c r="AN1726" s="132"/>
      <c r="AO1726" s="132"/>
      <c r="AP1726" s="132"/>
      <c r="AQ1726" s="132"/>
      <c r="AR1726" s="132"/>
      <c r="AS1726" s="132"/>
      <c r="AT1726" s="132"/>
      <c r="AU1726" s="132"/>
      <c r="AV1726" s="132"/>
    </row>
    <row r="1727" spans="3:64" x14ac:dyDescent="0.2">
      <c r="C1727" s="10"/>
      <c r="D1727" s="10"/>
      <c r="AA1727" s="132"/>
      <c r="AB1727" s="132"/>
      <c r="AC1727" s="132"/>
      <c r="AD1727" s="132"/>
      <c r="AE1727" s="132"/>
      <c r="AG1727" s="143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3:64" x14ac:dyDescent="0.2">
      <c r="C1728" s="10"/>
      <c r="D1728" s="10"/>
      <c r="AA1728" s="132"/>
      <c r="AB1728" s="132"/>
      <c r="AC1728" s="132"/>
      <c r="AD1728" s="132"/>
      <c r="AE1728" s="132"/>
      <c r="AG1728" s="143"/>
      <c r="AN1728" s="132"/>
      <c r="AO1728" s="132"/>
      <c r="AP1728" s="132"/>
      <c r="AQ1728" s="132"/>
      <c r="AR1728" s="132"/>
      <c r="AS1728" s="132"/>
      <c r="AT1728" s="132"/>
      <c r="AU1728" s="132"/>
    </row>
    <row r="1729" spans="3:64" x14ac:dyDescent="0.2">
      <c r="C1729" s="10"/>
      <c r="D1729" s="10"/>
      <c r="AA1729" s="132"/>
      <c r="AB1729" s="132"/>
      <c r="AC1729" s="132"/>
      <c r="AD1729" s="132"/>
      <c r="AE1729" s="132"/>
      <c r="AG1729" s="143"/>
      <c r="AN1729" s="132"/>
      <c r="AO1729" s="132"/>
      <c r="AP1729" s="132"/>
      <c r="AQ1729" s="132"/>
      <c r="AR1729" s="132"/>
      <c r="AS1729" s="132"/>
      <c r="AT1729" s="132"/>
      <c r="AU1729" s="132"/>
      <c r="AV1729" s="132"/>
      <c r="AX1729" s="132"/>
      <c r="AY1729" s="132"/>
      <c r="AZ1729" s="132"/>
      <c r="BA1729" s="132"/>
      <c r="BB1729" s="132"/>
      <c r="BC1729" s="132"/>
      <c r="BD1729" s="132"/>
      <c r="BE1729" s="132"/>
      <c r="BF1729" s="132"/>
      <c r="BG1729" s="132"/>
      <c r="BH1729" s="132"/>
      <c r="BI1729" s="132"/>
      <c r="BJ1729" s="132"/>
      <c r="BK1729" s="132"/>
      <c r="BL1729" s="132"/>
    </row>
    <row r="1730" spans="3:64" x14ac:dyDescent="0.2">
      <c r="C1730" s="10"/>
      <c r="D1730" s="10"/>
      <c r="AA1730" s="132"/>
      <c r="AB1730" s="132"/>
      <c r="AC1730" s="132"/>
      <c r="AD1730" s="132"/>
      <c r="AE1730" s="132"/>
      <c r="AG1730" s="143"/>
      <c r="AN1730" s="132"/>
      <c r="AO1730" s="132"/>
      <c r="AP1730" s="132"/>
      <c r="AQ1730" s="132"/>
      <c r="AR1730" s="132"/>
      <c r="AS1730" s="132"/>
      <c r="AT1730" s="132"/>
      <c r="AU1730" s="132"/>
      <c r="AV1730" s="132"/>
    </row>
    <row r="1731" spans="3:64" x14ac:dyDescent="0.2">
      <c r="C1731" s="10"/>
      <c r="D1731" s="10"/>
      <c r="AA1731" s="132"/>
      <c r="AB1731" s="132"/>
      <c r="AC1731" s="132"/>
      <c r="AD1731" s="132"/>
      <c r="AE1731" s="132"/>
      <c r="AG1731" s="143"/>
      <c r="AN1731" s="132"/>
      <c r="AO1731" s="132"/>
      <c r="AP1731" s="132"/>
      <c r="AQ1731" s="132"/>
      <c r="AR1731" s="132"/>
      <c r="AS1731" s="132"/>
      <c r="AT1731" s="132"/>
      <c r="AU1731" s="132"/>
    </row>
    <row r="1732" spans="3:64" x14ac:dyDescent="0.2">
      <c r="C1732" s="10"/>
      <c r="D1732" s="10"/>
      <c r="AA1732" s="132"/>
      <c r="AB1732" s="132"/>
      <c r="AC1732" s="132"/>
      <c r="AD1732" s="132"/>
      <c r="AE1732" s="132"/>
      <c r="AG1732" s="143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3:64" x14ac:dyDescent="0.2">
      <c r="C1733" s="10"/>
      <c r="D1733" s="10"/>
      <c r="AA1733" s="132"/>
      <c r="AB1733" s="132"/>
      <c r="AC1733" s="132"/>
      <c r="AD1733" s="132"/>
      <c r="AE1733" s="132"/>
      <c r="AG1733" s="143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3:64" x14ac:dyDescent="0.2">
      <c r="C1734" s="10"/>
      <c r="D1734" s="10"/>
      <c r="AA1734" s="132"/>
      <c r="AB1734" s="132"/>
      <c r="AC1734" s="132"/>
      <c r="AD1734" s="132"/>
      <c r="AE1734" s="132"/>
      <c r="AG1734" s="143"/>
      <c r="AN1734" s="132"/>
      <c r="AO1734" s="132"/>
      <c r="AP1734" s="132"/>
      <c r="AQ1734" s="132"/>
      <c r="AR1734" s="132"/>
      <c r="AS1734" s="132"/>
      <c r="AT1734" s="132"/>
      <c r="AU1734" s="132"/>
      <c r="AV1734" s="132"/>
      <c r="AX1734" s="132"/>
      <c r="AY1734" s="132"/>
      <c r="AZ1734" s="132"/>
      <c r="BA1734" s="132"/>
      <c r="BB1734" s="132"/>
      <c r="BC1734" s="132"/>
      <c r="BD1734" s="132"/>
      <c r="BE1734" s="132"/>
      <c r="BF1734" s="132"/>
      <c r="BG1734" s="132"/>
      <c r="BH1734" s="132"/>
      <c r="BI1734" s="132"/>
      <c r="BJ1734" s="132"/>
      <c r="BK1734" s="132"/>
      <c r="BL1734" s="132"/>
    </row>
    <row r="1735" spans="3:64" x14ac:dyDescent="0.2">
      <c r="C1735" s="10"/>
      <c r="D1735" s="10"/>
      <c r="AA1735" s="132"/>
      <c r="AB1735" s="132"/>
      <c r="AC1735" s="132"/>
      <c r="AD1735" s="132"/>
      <c r="AE1735" s="132"/>
      <c r="AG1735" s="143"/>
      <c r="AN1735" s="132"/>
      <c r="AO1735" s="132"/>
      <c r="AP1735" s="132"/>
      <c r="AQ1735" s="132"/>
      <c r="AR1735" s="132"/>
      <c r="AS1735" s="132"/>
      <c r="AT1735" s="132"/>
      <c r="AU1735" s="132"/>
    </row>
    <row r="1736" spans="3:64" x14ac:dyDescent="0.2">
      <c r="C1736" s="10"/>
      <c r="D1736" s="10"/>
      <c r="AA1736" s="132"/>
      <c r="AB1736" s="132"/>
      <c r="AC1736" s="132"/>
      <c r="AD1736" s="132"/>
      <c r="AE1736" s="132"/>
      <c r="AG1736" s="143"/>
      <c r="AN1736" s="132"/>
      <c r="AO1736" s="132"/>
      <c r="AP1736" s="132"/>
      <c r="AQ1736" s="132"/>
      <c r="AR1736" s="132"/>
      <c r="AS1736" s="132"/>
      <c r="AT1736" s="132"/>
      <c r="AU1736" s="132"/>
      <c r="AV1736" s="132"/>
      <c r="AX1736" s="132"/>
    </row>
    <row r="1737" spans="3:64" x14ac:dyDescent="0.2">
      <c r="C1737" s="10"/>
      <c r="D1737" s="10"/>
      <c r="AA1737" s="132"/>
      <c r="AB1737" s="132"/>
      <c r="AC1737" s="132"/>
      <c r="AD1737" s="132"/>
      <c r="AE1737" s="132"/>
      <c r="AG1737" s="143"/>
      <c r="AN1737" s="132"/>
      <c r="AO1737" s="132"/>
      <c r="AP1737" s="132"/>
      <c r="AQ1737" s="132"/>
      <c r="AR1737" s="132"/>
      <c r="AS1737" s="132"/>
      <c r="AT1737" s="132"/>
      <c r="AU1737" s="132"/>
    </row>
    <row r="1738" spans="3:64" x14ac:dyDescent="0.2">
      <c r="C1738" s="10"/>
      <c r="D1738" s="10"/>
      <c r="AA1738" s="132"/>
      <c r="AB1738" s="132"/>
      <c r="AC1738" s="132"/>
      <c r="AD1738" s="132"/>
      <c r="AE1738" s="132"/>
      <c r="AG1738" s="143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3:64" x14ac:dyDescent="0.2">
      <c r="C1739" s="10"/>
      <c r="D1739" s="10"/>
      <c r="AA1739" s="132"/>
      <c r="AB1739" s="132"/>
      <c r="AC1739" s="132"/>
      <c r="AD1739" s="132"/>
      <c r="AE1739" s="132"/>
      <c r="AG1739" s="143"/>
      <c r="AN1739" s="132"/>
      <c r="AO1739" s="132"/>
      <c r="AP1739" s="132"/>
      <c r="AQ1739" s="132"/>
      <c r="AR1739" s="132"/>
      <c r="AS1739" s="132"/>
      <c r="AT1739" s="132"/>
      <c r="AU1739" s="132"/>
      <c r="AV1739" s="132"/>
      <c r="AW1739" s="132"/>
      <c r="AX1739" s="132"/>
      <c r="AY1739" s="132"/>
      <c r="AZ1739" s="132"/>
      <c r="BA1739" s="132"/>
      <c r="BB1739" s="132"/>
      <c r="BC1739" s="132"/>
      <c r="BD1739" s="132"/>
      <c r="BE1739" s="132"/>
      <c r="BF1739" s="132"/>
      <c r="BG1739" s="132"/>
      <c r="BH1739" s="132"/>
      <c r="BI1739" s="132"/>
      <c r="BJ1739" s="132"/>
      <c r="BK1739" s="132"/>
      <c r="BL1739" s="132"/>
    </row>
    <row r="1740" spans="3:64" x14ac:dyDescent="0.2">
      <c r="C1740" s="10"/>
      <c r="D1740" s="10"/>
      <c r="AA1740" s="132"/>
      <c r="AB1740" s="132"/>
      <c r="AC1740" s="132"/>
      <c r="AD1740" s="132"/>
      <c r="AE1740" s="132"/>
      <c r="AG1740" s="143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3:64" x14ac:dyDescent="0.2">
      <c r="C1741" s="10"/>
      <c r="D1741" s="10"/>
      <c r="AA1741" s="132"/>
      <c r="AB1741" s="132"/>
      <c r="AC1741" s="132"/>
      <c r="AD1741" s="132"/>
      <c r="AE1741" s="132"/>
      <c r="AG1741" s="143"/>
      <c r="AN1741" s="132"/>
      <c r="AO1741" s="132"/>
      <c r="AP1741" s="132"/>
      <c r="AQ1741" s="132"/>
      <c r="AR1741" s="132"/>
      <c r="AS1741" s="132"/>
      <c r="AT1741" s="132"/>
      <c r="AU1741" s="132"/>
    </row>
    <row r="1742" spans="3:64" x14ac:dyDescent="0.2">
      <c r="C1742" s="10"/>
      <c r="D1742" s="10"/>
      <c r="AA1742" s="132"/>
      <c r="AB1742" s="132"/>
      <c r="AC1742" s="132"/>
      <c r="AD1742" s="132"/>
      <c r="AE1742" s="132"/>
      <c r="AG1742" s="143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3:64" x14ac:dyDescent="0.2">
      <c r="C1743" s="10"/>
      <c r="D1743" s="10"/>
      <c r="AA1743" s="132"/>
      <c r="AB1743" s="132"/>
      <c r="AC1743" s="132"/>
      <c r="AD1743" s="132"/>
      <c r="AE1743" s="132"/>
      <c r="AG1743" s="143"/>
      <c r="AN1743" s="132"/>
      <c r="AO1743" s="132"/>
      <c r="AP1743" s="132"/>
      <c r="AQ1743" s="132"/>
      <c r="AR1743" s="132"/>
      <c r="AS1743" s="132"/>
      <c r="AT1743" s="132"/>
      <c r="AU1743" s="132"/>
      <c r="AV1743" s="132"/>
    </row>
    <row r="1744" spans="3:64" x14ac:dyDescent="0.2">
      <c r="C1744" s="10"/>
      <c r="D1744" s="10"/>
      <c r="AA1744" s="132"/>
      <c r="AB1744" s="132"/>
      <c r="AC1744" s="132"/>
      <c r="AD1744" s="132"/>
      <c r="AE1744" s="132"/>
      <c r="AG1744" s="143"/>
      <c r="AN1744" s="132"/>
      <c r="AO1744" s="132"/>
      <c r="AP1744" s="132"/>
      <c r="AQ1744" s="132"/>
      <c r="AR1744" s="132"/>
      <c r="AS1744" s="132"/>
      <c r="AT1744" s="132"/>
      <c r="AU1744" s="132"/>
    </row>
    <row r="1745" spans="3:64" x14ac:dyDescent="0.2">
      <c r="C1745" s="10"/>
      <c r="D1745" s="10"/>
      <c r="AA1745" s="132"/>
      <c r="AB1745" s="132"/>
      <c r="AC1745" s="132"/>
      <c r="AD1745" s="132"/>
      <c r="AE1745" s="132"/>
      <c r="AG1745" s="143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3:64" x14ac:dyDescent="0.2">
      <c r="C1746" s="10"/>
      <c r="D1746" s="10"/>
      <c r="AA1746" s="132"/>
      <c r="AB1746" s="132"/>
      <c r="AC1746" s="132"/>
      <c r="AD1746" s="132"/>
      <c r="AE1746" s="132"/>
      <c r="AG1746" s="143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3:64" x14ac:dyDescent="0.2">
      <c r="C1747" s="10"/>
      <c r="D1747" s="10"/>
      <c r="AA1747" s="132"/>
      <c r="AB1747" s="132"/>
      <c r="AC1747" s="132"/>
      <c r="AD1747" s="132"/>
      <c r="AE1747" s="132"/>
      <c r="AG1747" s="143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3:64" x14ac:dyDescent="0.2">
      <c r="C1748" s="10"/>
      <c r="D1748" s="10"/>
      <c r="AA1748" s="132"/>
      <c r="AB1748" s="132"/>
      <c r="AC1748" s="132"/>
      <c r="AD1748" s="132"/>
      <c r="AE1748" s="132"/>
      <c r="AG1748" s="143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3:64" x14ac:dyDescent="0.2">
      <c r="C1749" s="10"/>
      <c r="D1749" s="10"/>
      <c r="AA1749" s="132"/>
      <c r="AB1749" s="132"/>
      <c r="AC1749" s="132"/>
      <c r="AD1749" s="132"/>
      <c r="AE1749" s="132"/>
      <c r="AG1749" s="143"/>
      <c r="AN1749" s="132"/>
      <c r="AO1749" s="132"/>
      <c r="AP1749" s="132"/>
      <c r="AQ1749" s="132"/>
      <c r="AR1749" s="132"/>
      <c r="AS1749" s="132"/>
      <c r="AT1749" s="132"/>
      <c r="AU1749" s="132"/>
      <c r="AV1749" s="132"/>
    </row>
    <row r="1750" spans="3:64" x14ac:dyDescent="0.2">
      <c r="C1750" s="10"/>
      <c r="D1750" s="10"/>
      <c r="AA1750" s="132"/>
      <c r="AB1750" s="132"/>
      <c r="AC1750" s="132"/>
      <c r="AD1750" s="132"/>
      <c r="AE1750" s="132"/>
      <c r="AG1750" s="143"/>
      <c r="AN1750" s="132"/>
      <c r="AO1750" s="132"/>
      <c r="AP1750" s="132"/>
      <c r="AQ1750" s="132"/>
      <c r="AR1750" s="132"/>
      <c r="AS1750" s="132"/>
      <c r="AT1750" s="132"/>
      <c r="AU1750" s="132"/>
    </row>
    <row r="1751" spans="3:64" x14ac:dyDescent="0.2">
      <c r="C1751" s="10"/>
      <c r="D1751" s="10"/>
      <c r="AA1751" s="132"/>
      <c r="AB1751" s="132"/>
      <c r="AC1751" s="132"/>
      <c r="AD1751" s="132"/>
      <c r="AE1751" s="132"/>
      <c r="AG1751" s="143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3:64" x14ac:dyDescent="0.2">
      <c r="C1752" s="10"/>
      <c r="D1752" s="10"/>
      <c r="AA1752" s="132"/>
      <c r="AB1752" s="132"/>
      <c r="AC1752" s="132"/>
      <c r="AD1752" s="132"/>
      <c r="AE1752" s="132"/>
      <c r="AG1752" s="143"/>
      <c r="AN1752" s="132"/>
      <c r="AO1752" s="132"/>
      <c r="AP1752" s="132"/>
      <c r="AQ1752" s="132"/>
      <c r="AR1752" s="132"/>
      <c r="AS1752" s="132"/>
      <c r="AT1752" s="132"/>
      <c r="AU1752" s="132"/>
      <c r="AV1752" s="132"/>
      <c r="AW1752" s="132"/>
      <c r="AX1752" s="132"/>
      <c r="AY1752" s="132"/>
      <c r="AZ1752" s="132"/>
      <c r="BA1752" s="132"/>
      <c r="BB1752" s="132"/>
      <c r="BC1752" s="132"/>
      <c r="BD1752" s="132"/>
      <c r="BE1752" s="132"/>
      <c r="BF1752" s="132"/>
      <c r="BG1752" s="132"/>
      <c r="BH1752" s="132"/>
      <c r="BI1752" s="132"/>
      <c r="BJ1752" s="132"/>
      <c r="BK1752" s="132"/>
      <c r="BL1752" s="132"/>
    </row>
    <row r="1753" spans="3:64" x14ac:dyDescent="0.2">
      <c r="C1753" s="10"/>
      <c r="D1753" s="10"/>
      <c r="AA1753" s="132"/>
      <c r="AB1753" s="132"/>
      <c r="AC1753" s="132"/>
      <c r="AD1753" s="132"/>
      <c r="AE1753" s="132"/>
      <c r="AG1753" s="143"/>
      <c r="AN1753" s="132"/>
      <c r="AO1753" s="132"/>
      <c r="AP1753" s="132"/>
      <c r="AQ1753" s="132"/>
      <c r="AR1753" s="132"/>
      <c r="AS1753" s="132"/>
      <c r="AT1753" s="132"/>
      <c r="AU1753" s="132"/>
    </row>
    <row r="1754" spans="3:64" x14ac:dyDescent="0.2">
      <c r="C1754" s="10"/>
      <c r="D1754" s="10"/>
      <c r="AA1754" s="132"/>
      <c r="AB1754" s="132"/>
      <c r="AC1754" s="132"/>
      <c r="AD1754" s="132"/>
      <c r="AE1754" s="132"/>
      <c r="AG1754" s="143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3:64" x14ac:dyDescent="0.2">
      <c r="C1755" s="10"/>
      <c r="D1755" s="10"/>
      <c r="AA1755" s="132"/>
      <c r="AB1755" s="132"/>
      <c r="AC1755" s="132"/>
      <c r="AD1755" s="132"/>
      <c r="AE1755" s="132"/>
      <c r="AG1755" s="143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3:64" x14ac:dyDescent="0.2">
      <c r="C1756" s="10"/>
      <c r="D1756" s="10"/>
      <c r="AA1756" s="132"/>
      <c r="AB1756" s="132"/>
      <c r="AC1756" s="132"/>
      <c r="AD1756" s="132"/>
      <c r="AE1756" s="132"/>
      <c r="AG1756" s="143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3:64" x14ac:dyDescent="0.2">
      <c r="C1757" s="10"/>
      <c r="D1757" s="10"/>
      <c r="AA1757" s="132"/>
      <c r="AB1757" s="132"/>
      <c r="AC1757" s="132"/>
      <c r="AD1757" s="132"/>
      <c r="AE1757" s="132"/>
      <c r="AG1757" s="143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3:64" x14ac:dyDescent="0.2">
      <c r="C1758" s="10"/>
      <c r="D1758" s="10"/>
      <c r="AA1758" s="132"/>
      <c r="AB1758" s="132"/>
      <c r="AC1758" s="132"/>
      <c r="AD1758" s="132"/>
      <c r="AE1758" s="132"/>
      <c r="AG1758" s="143"/>
      <c r="AN1758" s="132"/>
      <c r="AO1758" s="132"/>
      <c r="AP1758" s="132"/>
      <c r="AQ1758" s="132"/>
      <c r="AR1758" s="132"/>
      <c r="AS1758" s="132"/>
      <c r="AT1758" s="132"/>
      <c r="AU1758" s="132"/>
      <c r="AV1758" s="132"/>
      <c r="AW1758" s="132"/>
      <c r="AX1758" s="132"/>
      <c r="AY1758" s="132"/>
      <c r="AZ1758" s="132"/>
      <c r="BA1758" s="132"/>
      <c r="BB1758" s="132"/>
      <c r="BC1758" s="132"/>
      <c r="BD1758" s="132"/>
      <c r="BE1758" s="132"/>
      <c r="BF1758" s="132"/>
      <c r="BG1758" s="132"/>
      <c r="BH1758" s="132"/>
      <c r="BI1758" s="132"/>
      <c r="BJ1758" s="132"/>
      <c r="BK1758" s="132"/>
      <c r="BL1758" s="132"/>
    </row>
    <row r="1759" spans="3:64" x14ac:dyDescent="0.2">
      <c r="C1759" s="10"/>
      <c r="D1759" s="10"/>
      <c r="AA1759" s="132"/>
      <c r="AB1759" s="132"/>
      <c r="AC1759" s="132"/>
      <c r="AD1759" s="132"/>
      <c r="AE1759" s="132"/>
      <c r="AG1759" s="143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3:64" x14ac:dyDescent="0.2">
      <c r="C1760" s="10"/>
      <c r="D1760" s="10"/>
      <c r="AA1760" s="132"/>
      <c r="AB1760" s="132"/>
      <c r="AC1760" s="132"/>
      <c r="AD1760" s="132"/>
      <c r="AE1760" s="132"/>
      <c r="AG1760" s="143"/>
      <c r="AN1760" s="132"/>
      <c r="AO1760" s="132"/>
      <c r="AP1760" s="132"/>
      <c r="AQ1760" s="132"/>
      <c r="AR1760" s="132"/>
      <c r="AS1760" s="132"/>
      <c r="AT1760" s="132"/>
      <c r="AU1760" s="132"/>
      <c r="AV1760" s="132"/>
    </row>
    <row r="1761" spans="3:64" x14ac:dyDescent="0.2">
      <c r="C1761" s="10"/>
      <c r="D1761" s="10"/>
      <c r="AA1761" s="132"/>
      <c r="AB1761" s="132"/>
      <c r="AC1761" s="132"/>
      <c r="AD1761" s="132"/>
      <c r="AE1761" s="132"/>
      <c r="AG1761" s="143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3:64" x14ac:dyDescent="0.2">
      <c r="C1762" s="10"/>
      <c r="D1762" s="10"/>
      <c r="AA1762" s="132"/>
      <c r="AB1762" s="132"/>
      <c r="AC1762" s="132"/>
      <c r="AD1762" s="132"/>
      <c r="AE1762" s="132"/>
      <c r="AG1762" s="143"/>
      <c r="AN1762" s="132"/>
      <c r="AO1762" s="132"/>
      <c r="AP1762" s="132"/>
      <c r="AQ1762" s="132"/>
      <c r="AR1762" s="132"/>
      <c r="AS1762" s="132"/>
      <c r="AT1762" s="132"/>
      <c r="AU1762" s="132"/>
    </row>
    <row r="1763" spans="3:64" x14ac:dyDescent="0.2">
      <c r="C1763" s="10"/>
      <c r="D1763" s="10"/>
      <c r="AA1763" s="132"/>
      <c r="AB1763" s="132"/>
      <c r="AC1763" s="132"/>
      <c r="AD1763" s="132"/>
      <c r="AE1763" s="132"/>
      <c r="AG1763" s="143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3:64" x14ac:dyDescent="0.2">
      <c r="C1764" s="10"/>
      <c r="D1764" s="10"/>
      <c r="AA1764" s="132"/>
      <c r="AB1764" s="132"/>
      <c r="AC1764" s="132"/>
      <c r="AD1764" s="132"/>
      <c r="AE1764" s="132"/>
      <c r="AG1764" s="143"/>
      <c r="AN1764" s="132"/>
      <c r="AO1764" s="132"/>
      <c r="AP1764" s="132"/>
      <c r="AQ1764" s="132"/>
      <c r="AR1764" s="132"/>
      <c r="AS1764" s="132"/>
      <c r="AT1764" s="132"/>
      <c r="AU1764" s="132"/>
      <c r="AV1764" s="132"/>
      <c r="AW1764" s="132"/>
      <c r="AX1764" s="132"/>
      <c r="AY1764" s="132"/>
      <c r="AZ1764" s="132"/>
      <c r="BA1764" s="132"/>
      <c r="BB1764" s="132"/>
      <c r="BC1764" s="132"/>
      <c r="BD1764" s="132"/>
      <c r="BE1764" s="132"/>
      <c r="BF1764" s="132"/>
      <c r="BG1764" s="132"/>
      <c r="BH1764" s="132"/>
      <c r="BI1764" s="132"/>
      <c r="BJ1764" s="132"/>
      <c r="BK1764" s="132"/>
      <c r="BL1764" s="132"/>
    </row>
    <row r="1765" spans="3:64" x14ac:dyDescent="0.2">
      <c r="C1765" s="10"/>
      <c r="D1765" s="10"/>
      <c r="AA1765" s="132"/>
      <c r="AB1765" s="132"/>
      <c r="AC1765" s="132"/>
      <c r="AD1765" s="132"/>
      <c r="AE1765" s="132"/>
      <c r="AG1765" s="143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3:64" x14ac:dyDescent="0.2">
      <c r="C1766" s="10"/>
      <c r="D1766" s="10"/>
      <c r="AA1766" s="132"/>
      <c r="AB1766" s="132"/>
      <c r="AC1766" s="132"/>
      <c r="AD1766" s="132"/>
      <c r="AE1766" s="132"/>
      <c r="AG1766" s="143"/>
      <c r="AN1766" s="132"/>
      <c r="AO1766" s="132"/>
      <c r="AP1766" s="132"/>
      <c r="AQ1766" s="132"/>
      <c r="AR1766" s="132"/>
      <c r="AS1766" s="132"/>
      <c r="AT1766" s="132"/>
      <c r="AU1766" s="132"/>
    </row>
    <row r="1767" spans="3:64" x14ac:dyDescent="0.2">
      <c r="C1767" s="10"/>
      <c r="D1767" s="10"/>
      <c r="AA1767" s="132"/>
      <c r="AB1767" s="132"/>
      <c r="AC1767" s="132"/>
      <c r="AD1767" s="132"/>
      <c r="AE1767" s="132"/>
      <c r="AG1767" s="143"/>
      <c r="AN1767" s="132"/>
      <c r="AO1767" s="132"/>
      <c r="AP1767" s="132"/>
      <c r="AQ1767" s="132"/>
      <c r="AR1767" s="132"/>
      <c r="AS1767" s="132"/>
      <c r="AT1767" s="132"/>
      <c r="AU1767" s="132"/>
      <c r="AV1767" s="132"/>
    </row>
    <row r="1768" spans="3:64" x14ac:dyDescent="0.2">
      <c r="C1768" s="10"/>
      <c r="D1768" s="10"/>
      <c r="AA1768" s="132"/>
      <c r="AB1768" s="132"/>
      <c r="AC1768" s="132"/>
      <c r="AD1768" s="132"/>
      <c r="AE1768" s="132"/>
      <c r="AG1768" s="143"/>
      <c r="AN1768" s="132"/>
      <c r="AO1768" s="132"/>
      <c r="AP1768" s="132"/>
      <c r="AQ1768" s="132"/>
      <c r="AR1768" s="132"/>
      <c r="AS1768" s="132"/>
      <c r="AT1768" s="132"/>
      <c r="AU1768" s="132"/>
    </row>
    <row r="1769" spans="3:64" x14ac:dyDescent="0.2">
      <c r="C1769" s="10"/>
      <c r="D1769" s="10"/>
      <c r="AA1769" s="132"/>
      <c r="AB1769" s="132"/>
      <c r="AC1769" s="132"/>
      <c r="AD1769" s="132"/>
      <c r="AE1769" s="132"/>
      <c r="AG1769" s="143"/>
      <c r="AN1769" s="132"/>
      <c r="AO1769" s="132"/>
      <c r="AP1769" s="132"/>
      <c r="AQ1769" s="132"/>
      <c r="AR1769" s="132"/>
      <c r="AS1769" s="132"/>
      <c r="AT1769" s="132"/>
      <c r="AU1769" s="132"/>
      <c r="AV1769" s="132"/>
    </row>
    <row r="1770" spans="3:64" x14ac:dyDescent="0.2">
      <c r="C1770" s="10"/>
      <c r="D1770" s="10"/>
      <c r="AA1770" s="132"/>
      <c r="AB1770" s="132"/>
      <c r="AC1770" s="132"/>
      <c r="AD1770" s="132"/>
      <c r="AE1770" s="132"/>
      <c r="AG1770" s="143"/>
      <c r="AN1770" s="132"/>
      <c r="AO1770" s="132"/>
      <c r="AP1770" s="132"/>
      <c r="AQ1770" s="132"/>
      <c r="AR1770" s="132"/>
      <c r="AS1770" s="132"/>
      <c r="AT1770" s="132"/>
      <c r="AU1770" s="132"/>
    </row>
    <row r="1771" spans="3:64" x14ac:dyDescent="0.2">
      <c r="C1771" s="10"/>
      <c r="D1771" s="10"/>
      <c r="AA1771" s="132"/>
      <c r="AB1771" s="132"/>
      <c r="AC1771" s="132"/>
      <c r="AD1771" s="132"/>
      <c r="AE1771" s="132"/>
      <c r="AG1771" s="143"/>
      <c r="AN1771" s="132"/>
      <c r="AO1771" s="132"/>
      <c r="AP1771" s="132"/>
      <c r="AQ1771" s="132"/>
      <c r="AR1771" s="132"/>
      <c r="AS1771" s="132"/>
      <c r="AT1771" s="132"/>
      <c r="AU1771" s="132"/>
      <c r="AV1771" s="132"/>
    </row>
    <row r="1772" spans="3:64" x14ac:dyDescent="0.2">
      <c r="C1772" s="10"/>
      <c r="D1772" s="10"/>
      <c r="AA1772" s="132"/>
      <c r="AB1772" s="132"/>
      <c r="AC1772" s="132"/>
      <c r="AD1772" s="132"/>
      <c r="AE1772" s="132"/>
      <c r="AG1772" s="143"/>
      <c r="AN1772" s="132"/>
      <c r="AO1772" s="132"/>
      <c r="AP1772" s="132"/>
      <c r="AQ1772" s="132"/>
      <c r="AR1772" s="132"/>
      <c r="AS1772" s="132"/>
      <c r="AT1772" s="132"/>
      <c r="AU1772" s="132"/>
      <c r="AV1772" s="132"/>
      <c r="AW1772" s="132"/>
      <c r="AX1772" s="132"/>
      <c r="AY1772" s="132"/>
      <c r="AZ1772" s="132"/>
      <c r="BA1772" s="132"/>
      <c r="BB1772" s="132"/>
      <c r="BC1772" s="132"/>
      <c r="BD1772" s="132"/>
      <c r="BE1772" s="132"/>
      <c r="BF1772" s="132"/>
      <c r="BG1772" s="132"/>
      <c r="BH1772" s="132"/>
      <c r="BI1772" s="132"/>
      <c r="BJ1772" s="132"/>
      <c r="BK1772" s="132"/>
      <c r="BL1772" s="132"/>
    </row>
    <row r="1773" spans="3:64" x14ac:dyDescent="0.2">
      <c r="C1773" s="10"/>
      <c r="D1773" s="10"/>
      <c r="AA1773" s="132"/>
      <c r="AB1773" s="132"/>
      <c r="AC1773" s="132"/>
      <c r="AD1773" s="132"/>
      <c r="AE1773" s="132"/>
      <c r="AG1773" s="143"/>
      <c r="AN1773" s="132"/>
      <c r="AO1773" s="132"/>
      <c r="AP1773" s="132"/>
      <c r="AQ1773" s="132"/>
      <c r="AR1773" s="132"/>
      <c r="AS1773" s="132"/>
      <c r="AT1773" s="132"/>
      <c r="AU1773" s="132"/>
    </row>
    <row r="1774" spans="3:64" x14ac:dyDescent="0.2">
      <c r="C1774" s="10"/>
      <c r="D1774" s="10"/>
      <c r="AA1774" s="132"/>
      <c r="AB1774" s="132"/>
      <c r="AC1774" s="132"/>
      <c r="AD1774" s="132"/>
      <c r="AE1774" s="132"/>
      <c r="AG1774" s="143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3:64" x14ac:dyDescent="0.2">
      <c r="C1775" s="10"/>
      <c r="D1775" s="10"/>
      <c r="AA1775" s="132"/>
      <c r="AB1775" s="132"/>
      <c r="AC1775" s="132"/>
      <c r="AD1775" s="132"/>
      <c r="AE1775" s="132"/>
      <c r="AG1775" s="143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3:64" x14ac:dyDescent="0.2">
      <c r="C1776" s="10"/>
      <c r="D1776" s="10"/>
      <c r="AA1776" s="132"/>
      <c r="AB1776" s="132"/>
      <c r="AC1776" s="132"/>
      <c r="AD1776" s="132"/>
      <c r="AE1776" s="132"/>
      <c r="AG1776" s="143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3:48" x14ac:dyDescent="0.2">
      <c r="C1777" s="10"/>
      <c r="D1777" s="10"/>
      <c r="AA1777" s="132"/>
      <c r="AB1777" s="132"/>
      <c r="AC1777" s="132"/>
      <c r="AD1777" s="132"/>
      <c r="AE1777" s="132"/>
      <c r="AG1777" s="143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3:48" x14ac:dyDescent="0.2">
      <c r="C1778" s="10"/>
      <c r="D1778" s="10"/>
      <c r="AA1778" s="132"/>
      <c r="AB1778" s="132"/>
      <c r="AC1778" s="132"/>
      <c r="AD1778" s="132"/>
      <c r="AE1778" s="132"/>
      <c r="AG1778" s="143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3:48" x14ac:dyDescent="0.2">
      <c r="C1779" s="10"/>
      <c r="D1779" s="10"/>
      <c r="AA1779" s="132"/>
      <c r="AB1779" s="132"/>
      <c r="AC1779" s="132"/>
      <c r="AD1779" s="132"/>
      <c r="AE1779" s="132"/>
      <c r="AG1779" s="143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3:48" x14ac:dyDescent="0.2">
      <c r="C1780" s="10"/>
      <c r="D1780" s="10"/>
      <c r="AA1780" s="132"/>
      <c r="AB1780" s="132"/>
      <c r="AC1780" s="132"/>
      <c r="AD1780" s="132"/>
      <c r="AE1780" s="132"/>
      <c r="AG1780" s="143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3:48" x14ac:dyDescent="0.2">
      <c r="C1781" s="10"/>
      <c r="D1781" s="10"/>
      <c r="AA1781" s="132"/>
      <c r="AB1781" s="132"/>
      <c r="AC1781" s="132"/>
      <c r="AD1781" s="132"/>
      <c r="AE1781" s="132"/>
      <c r="AG1781" s="143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3:48" x14ac:dyDescent="0.2">
      <c r="C1782" s="10"/>
      <c r="D1782" s="10"/>
      <c r="AA1782" s="132"/>
      <c r="AB1782" s="132"/>
      <c r="AC1782" s="132"/>
      <c r="AD1782" s="132"/>
      <c r="AE1782" s="132"/>
      <c r="AG1782" s="143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3:48" x14ac:dyDescent="0.2">
      <c r="C1783" s="10"/>
      <c r="D1783" s="10"/>
      <c r="AA1783" s="132"/>
      <c r="AB1783" s="132"/>
      <c r="AC1783" s="132"/>
      <c r="AD1783" s="132"/>
      <c r="AE1783" s="132"/>
      <c r="AG1783" s="143"/>
      <c r="AN1783" s="132"/>
      <c r="AO1783" s="132"/>
      <c r="AP1783" s="132"/>
      <c r="AQ1783" s="132"/>
      <c r="AR1783" s="132"/>
      <c r="AS1783" s="132"/>
      <c r="AT1783" s="132"/>
      <c r="AU1783" s="132"/>
      <c r="AV1783" s="132"/>
    </row>
    <row r="1784" spans="3:48" x14ac:dyDescent="0.2">
      <c r="C1784" s="10"/>
      <c r="D1784" s="10"/>
      <c r="AA1784" s="132"/>
      <c r="AB1784" s="132"/>
      <c r="AC1784" s="132"/>
      <c r="AD1784" s="132"/>
      <c r="AE1784" s="132"/>
      <c r="AG1784" s="143"/>
      <c r="AN1784" s="132"/>
      <c r="AO1784" s="132"/>
      <c r="AP1784" s="132"/>
      <c r="AQ1784" s="132"/>
      <c r="AR1784" s="132"/>
      <c r="AS1784" s="132"/>
      <c r="AT1784" s="132"/>
      <c r="AU1784" s="132"/>
    </row>
    <row r="1785" spans="3:48" x14ac:dyDescent="0.2">
      <c r="C1785" s="10"/>
      <c r="D1785" s="10"/>
      <c r="AA1785" s="132"/>
      <c r="AB1785" s="132"/>
      <c r="AC1785" s="132"/>
      <c r="AD1785" s="132"/>
      <c r="AE1785" s="132"/>
      <c r="AG1785" s="143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3:48" x14ac:dyDescent="0.2">
      <c r="C1786" s="10"/>
      <c r="D1786" s="10"/>
      <c r="AA1786" s="132"/>
      <c r="AB1786" s="132"/>
      <c r="AC1786" s="132"/>
      <c r="AD1786" s="132"/>
      <c r="AE1786" s="132"/>
      <c r="AG1786" s="143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3:48" x14ac:dyDescent="0.2">
      <c r="C1787" s="10"/>
      <c r="D1787" s="10"/>
      <c r="AA1787" s="132"/>
      <c r="AB1787" s="132"/>
      <c r="AC1787" s="132"/>
      <c r="AD1787" s="132"/>
      <c r="AE1787" s="132"/>
      <c r="AG1787" s="143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3:48" x14ac:dyDescent="0.2">
      <c r="C1788" s="10"/>
      <c r="D1788" s="10"/>
      <c r="AA1788" s="132"/>
      <c r="AB1788" s="132"/>
      <c r="AC1788" s="132"/>
      <c r="AD1788" s="132"/>
      <c r="AE1788" s="132"/>
      <c r="AG1788" s="143"/>
      <c r="AN1788" s="132"/>
      <c r="AO1788" s="132"/>
      <c r="AP1788" s="132"/>
      <c r="AQ1788" s="132"/>
      <c r="AR1788" s="132"/>
      <c r="AS1788" s="132"/>
      <c r="AT1788" s="132"/>
      <c r="AU1788" s="132"/>
      <c r="AV1788" s="132"/>
    </row>
    <row r="1789" spans="3:48" x14ac:dyDescent="0.2">
      <c r="C1789" s="10"/>
      <c r="D1789" s="10"/>
      <c r="AA1789" s="132"/>
      <c r="AB1789" s="132"/>
      <c r="AC1789" s="132"/>
      <c r="AD1789" s="132"/>
      <c r="AE1789" s="132"/>
      <c r="AG1789" s="143"/>
      <c r="AN1789" s="132"/>
      <c r="AO1789" s="132"/>
      <c r="AP1789" s="132"/>
      <c r="AQ1789" s="132"/>
      <c r="AR1789" s="132"/>
      <c r="AS1789" s="132"/>
      <c r="AT1789" s="132"/>
      <c r="AU1789" s="132"/>
    </row>
    <row r="1790" spans="3:48" x14ac:dyDescent="0.2">
      <c r="C1790" s="10"/>
      <c r="D1790" s="10"/>
      <c r="AA1790" s="132"/>
      <c r="AB1790" s="132"/>
      <c r="AC1790" s="132"/>
      <c r="AD1790" s="132"/>
      <c r="AE1790" s="132"/>
      <c r="AG1790" s="143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3:48" x14ac:dyDescent="0.2">
      <c r="C1791" s="10"/>
      <c r="D1791" s="10"/>
      <c r="AA1791" s="132"/>
      <c r="AB1791" s="132"/>
      <c r="AC1791" s="132"/>
      <c r="AD1791" s="132"/>
      <c r="AE1791" s="132"/>
      <c r="AG1791" s="143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3:48" x14ac:dyDescent="0.2">
      <c r="C1792" s="10"/>
      <c r="D1792" s="10"/>
      <c r="AA1792" s="132"/>
      <c r="AB1792" s="132"/>
      <c r="AC1792" s="132"/>
      <c r="AD1792" s="132"/>
      <c r="AE1792" s="132"/>
      <c r="AG1792" s="143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3:64" x14ac:dyDescent="0.2">
      <c r="C1793" s="10"/>
      <c r="D1793" s="10"/>
      <c r="AA1793" s="132"/>
      <c r="AB1793" s="132"/>
      <c r="AC1793" s="132"/>
      <c r="AD1793" s="132"/>
      <c r="AE1793" s="132"/>
      <c r="AG1793" s="143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3:64" x14ac:dyDescent="0.2">
      <c r="C1794" s="10"/>
      <c r="D1794" s="10"/>
      <c r="AA1794" s="132"/>
      <c r="AB1794" s="132"/>
      <c r="AC1794" s="132"/>
      <c r="AD1794" s="132"/>
      <c r="AE1794" s="132"/>
      <c r="AG1794" s="143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3:64" x14ac:dyDescent="0.2">
      <c r="C1795" s="10"/>
      <c r="D1795" s="10"/>
      <c r="AA1795" s="132"/>
      <c r="AB1795" s="132"/>
      <c r="AC1795" s="132"/>
      <c r="AD1795" s="132"/>
      <c r="AE1795" s="132"/>
      <c r="AG1795" s="143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3:64" x14ac:dyDescent="0.2">
      <c r="C1796" s="10"/>
      <c r="D1796" s="10"/>
      <c r="AA1796" s="132"/>
      <c r="AB1796" s="132"/>
      <c r="AC1796" s="132"/>
      <c r="AD1796" s="132"/>
      <c r="AE1796" s="132"/>
      <c r="AG1796" s="143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3:64" x14ac:dyDescent="0.2">
      <c r="C1797" s="10"/>
      <c r="D1797" s="10"/>
      <c r="AA1797" s="132"/>
      <c r="AB1797" s="132"/>
      <c r="AC1797" s="132"/>
      <c r="AD1797" s="132"/>
      <c r="AE1797" s="132"/>
      <c r="AG1797" s="143"/>
      <c r="AN1797" s="132"/>
      <c r="AO1797" s="132"/>
      <c r="AP1797" s="132"/>
      <c r="AQ1797" s="132"/>
      <c r="AR1797" s="132"/>
      <c r="AS1797" s="132"/>
      <c r="AT1797" s="132"/>
      <c r="AU1797" s="132"/>
      <c r="AV1797" s="132"/>
    </row>
    <row r="1798" spans="3:64" x14ac:dyDescent="0.2">
      <c r="C1798" s="10"/>
      <c r="D1798" s="10"/>
      <c r="AA1798" s="132"/>
      <c r="AB1798" s="132"/>
      <c r="AC1798" s="132"/>
      <c r="AD1798" s="132"/>
      <c r="AE1798" s="132"/>
      <c r="AG1798" s="143"/>
      <c r="AN1798" s="132"/>
      <c r="AO1798" s="132"/>
      <c r="AP1798" s="132"/>
      <c r="AQ1798" s="132"/>
      <c r="AR1798" s="132"/>
      <c r="AS1798" s="132"/>
      <c r="AT1798" s="132"/>
      <c r="AU1798" s="132"/>
    </row>
    <row r="1799" spans="3:64" x14ac:dyDescent="0.2">
      <c r="C1799" s="10"/>
      <c r="D1799" s="10"/>
      <c r="AA1799" s="132"/>
      <c r="AB1799" s="132"/>
      <c r="AC1799" s="132"/>
      <c r="AD1799" s="132"/>
      <c r="AE1799" s="132"/>
      <c r="AG1799" s="143"/>
      <c r="AN1799" s="132"/>
      <c r="AO1799" s="132"/>
      <c r="AP1799" s="132"/>
      <c r="AQ1799" s="132"/>
      <c r="AR1799" s="132"/>
      <c r="AS1799" s="132"/>
      <c r="AT1799" s="132"/>
      <c r="AU1799" s="132"/>
      <c r="AV1799" s="132"/>
      <c r="AX1799" s="132"/>
    </row>
    <row r="1800" spans="3:64" x14ac:dyDescent="0.2">
      <c r="C1800" s="10"/>
      <c r="D1800" s="10"/>
      <c r="AA1800" s="132"/>
      <c r="AB1800" s="132"/>
      <c r="AC1800" s="132"/>
      <c r="AD1800" s="132"/>
      <c r="AE1800" s="132"/>
      <c r="AG1800" s="143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W1800" s="132"/>
      <c r="AX1800" s="132"/>
      <c r="AY1800" s="132"/>
      <c r="AZ1800" s="132"/>
      <c r="BA1800" s="132"/>
      <c r="BB1800" s="132"/>
      <c r="BC1800" s="132"/>
      <c r="BD1800" s="132"/>
      <c r="BE1800" s="132"/>
      <c r="BF1800" s="132"/>
      <c r="BG1800" s="132"/>
      <c r="BH1800" s="132"/>
      <c r="BI1800" s="132"/>
      <c r="BJ1800" s="132"/>
      <c r="BK1800" s="132"/>
      <c r="BL1800" s="132"/>
    </row>
    <row r="1801" spans="3:64" x14ac:dyDescent="0.2">
      <c r="C1801" s="10"/>
      <c r="D1801" s="10"/>
      <c r="AA1801" s="132"/>
      <c r="AB1801" s="132"/>
      <c r="AC1801" s="132"/>
      <c r="AD1801" s="132"/>
      <c r="AE1801" s="132"/>
      <c r="AG1801" s="143"/>
      <c r="AN1801" s="132"/>
      <c r="AO1801" s="132"/>
      <c r="AP1801" s="132"/>
      <c r="AQ1801" s="132"/>
      <c r="AR1801" s="132"/>
      <c r="AS1801" s="132"/>
      <c r="AT1801" s="132"/>
      <c r="AU1801" s="132"/>
    </row>
    <row r="1802" spans="3:64" x14ac:dyDescent="0.2">
      <c r="C1802" s="10"/>
      <c r="D1802" s="10"/>
      <c r="AA1802" s="132"/>
      <c r="AB1802" s="132"/>
      <c r="AC1802" s="132"/>
      <c r="AD1802" s="132"/>
      <c r="AE1802" s="132"/>
      <c r="AG1802" s="143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3:64" x14ac:dyDescent="0.2">
      <c r="C1803" s="10"/>
      <c r="D1803" s="10"/>
      <c r="AA1803" s="132"/>
      <c r="AB1803" s="132"/>
      <c r="AC1803" s="132"/>
      <c r="AD1803" s="132"/>
      <c r="AE1803" s="132"/>
      <c r="AG1803" s="143"/>
      <c r="AN1803" s="132"/>
      <c r="AO1803" s="132"/>
      <c r="AP1803" s="132"/>
      <c r="AQ1803" s="132"/>
      <c r="AR1803" s="132"/>
      <c r="AS1803" s="132"/>
      <c r="AT1803" s="132"/>
      <c r="AU1803" s="132"/>
      <c r="AV1803" s="132"/>
      <c r="AX1803" s="132"/>
    </row>
    <row r="1804" spans="3:64" x14ac:dyDescent="0.2">
      <c r="C1804" s="10"/>
      <c r="D1804" s="10"/>
      <c r="AA1804" s="132"/>
      <c r="AB1804" s="132"/>
      <c r="AC1804" s="132"/>
      <c r="AD1804" s="132"/>
      <c r="AE1804" s="132"/>
      <c r="AG1804" s="143"/>
      <c r="AN1804" s="132"/>
      <c r="AO1804" s="132"/>
      <c r="AP1804" s="132"/>
      <c r="AQ1804" s="132"/>
      <c r="AR1804" s="132"/>
      <c r="AS1804" s="132"/>
      <c r="AT1804" s="132"/>
      <c r="AU1804" s="132"/>
      <c r="AV1804" s="132"/>
      <c r="AW1804" s="132"/>
      <c r="AX1804" s="132"/>
      <c r="AY1804" s="132"/>
      <c r="AZ1804" s="132"/>
      <c r="BA1804" s="132"/>
      <c r="BB1804" s="132"/>
      <c r="BC1804" s="132"/>
      <c r="BD1804" s="132"/>
      <c r="BE1804" s="132"/>
      <c r="BF1804" s="132"/>
      <c r="BG1804" s="132"/>
      <c r="BH1804" s="132"/>
      <c r="BI1804" s="132"/>
      <c r="BJ1804" s="132"/>
      <c r="BK1804" s="132"/>
      <c r="BL1804" s="132"/>
    </row>
    <row r="1805" spans="3:64" x14ac:dyDescent="0.2">
      <c r="C1805" s="10"/>
      <c r="D1805" s="10"/>
      <c r="AA1805" s="132"/>
      <c r="AB1805" s="132"/>
      <c r="AC1805" s="132"/>
      <c r="AD1805" s="132"/>
      <c r="AE1805" s="132"/>
      <c r="AG1805" s="143"/>
      <c r="AN1805" s="132"/>
      <c r="AO1805" s="132"/>
      <c r="AP1805" s="132"/>
      <c r="AQ1805" s="132"/>
      <c r="AR1805" s="132"/>
      <c r="AS1805" s="132"/>
      <c r="AT1805" s="132"/>
      <c r="AU1805" s="132"/>
    </row>
    <row r="1806" spans="3:64" x14ac:dyDescent="0.2">
      <c r="C1806" s="10"/>
      <c r="D1806" s="10"/>
      <c r="AA1806" s="132"/>
      <c r="AB1806" s="132"/>
      <c r="AC1806" s="132"/>
      <c r="AD1806" s="132"/>
      <c r="AE1806" s="132"/>
      <c r="AG1806" s="143"/>
      <c r="AN1806" s="132"/>
      <c r="AO1806" s="132"/>
      <c r="AP1806" s="132"/>
      <c r="AQ1806" s="132"/>
      <c r="AR1806" s="132"/>
      <c r="AS1806" s="132"/>
      <c r="AT1806" s="132"/>
      <c r="AU1806" s="132"/>
    </row>
    <row r="1807" spans="3:64" x14ac:dyDescent="0.2">
      <c r="C1807" s="10"/>
      <c r="D1807" s="10"/>
      <c r="AA1807" s="132"/>
      <c r="AB1807" s="132"/>
      <c r="AC1807" s="132"/>
      <c r="AD1807" s="132"/>
      <c r="AE1807" s="132"/>
      <c r="AG1807" s="143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3:64" x14ac:dyDescent="0.2">
      <c r="C1808" s="10"/>
      <c r="D1808" s="10"/>
      <c r="AA1808" s="132"/>
      <c r="AB1808" s="132"/>
      <c r="AC1808" s="132"/>
      <c r="AD1808" s="132"/>
      <c r="AE1808" s="132"/>
      <c r="AG1808" s="143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3:64" x14ac:dyDescent="0.2">
      <c r="C1809" s="10"/>
      <c r="D1809" s="10"/>
      <c r="AA1809" s="132"/>
      <c r="AB1809" s="132"/>
      <c r="AC1809" s="132"/>
      <c r="AD1809" s="132"/>
      <c r="AE1809" s="132"/>
      <c r="AG1809" s="143"/>
      <c r="AN1809" s="132"/>
      <c r="AO1809" s="132"/>
      <c r="AP1809" s="132"/>
      <c r="AQ1809" s="132"/>
      <c r="AR1809" s="132"/>
      <c r="AS1809" s="132"/>
      <c r="AT1809" s="132"/>
      <c r="AU1809" s="132"/>
      <c r="AV1809" s="132"/>
      <c r="AX1809" s="132"/>
    </row>
    <row r="1810" spans="3:64" x14ac:dyDescent="0.2">
      <c r="C1810" s="10"/>
      <c r="D1810" s="10"/>
      <c r="AA1810" s="132"/>
      <c r="AB1810" s="132"/>
      <c r="AC1810" s="132"/>
      <c r="AD1810" s="132"/>
      <c r="AE1810" s="132"/>
      <c r="AG1810" s="143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3:64" x14ac:dyDescent="0.2">
      <c r="C1811" s="10"/>
      <c r="D1811" s="10"/>
      <c r="AA1811" s="132"/>
      <c r="AB1811" s="132"/>
      <c r="AC1811" s="132"/>
      <c r="AD1811" s="132"/>
      <c r="AE1811" s="132"/>
      <c r="AG1811" s="143"/>
      <c r="AN1811" s="132"/>
      <c r="AO1811" s="132"/>
      <c r="AP1811" s="132"/>
      <c r="AQ1811" s="132"/>
      <c r="AR1811" s="132"/>
      <c r="AS1811" s="132"/>
      <c r="AT1811" s="132"/>
      <c r="AU1811" s="132"/>
    </row>
    <row r="1812" spans="3:64" x14ac:dyDescent="0.2">
      <c r="C1812" s="10"/>
      <c r="D1812" s="10"/>
      <c r="AA1812" s="132"/>
      <c r="AB1812" s="132"/>
      <c r="AC1812" s="132"/>
      <c r="AD1812" s="132"/>
      <c r="AE1812" s="132"/>
      <c r="AG1812" s="143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3:64" x14ac:dyDescent="0.2">
      <c r="C1813" s="10"/>
      <c r="D1813" s="10"/>
      <c r="AA1813" s="132"/>
      <c r="AB1813" s="132"/>
      <c r="AC1813" s="132"/>
      <c r="AD1813" s="132"/>
      <c r="AE1813" s="132"/>
      <c r="AG1813" s="143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3:64" x14ac:dyDescent="0.2">
      <c r="C1814" s="10"/>
      <c r="D1814" s="10"/>
      <c r="AA1814" s="132"/>
      <c r="AB1814" s="132"/>
      <c r="AC1814" s="132"/>
      <c r="AD1814" s="132"/>
      <c r="AE1814" s="132"/>
      <c r="AG1814" s="143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3:64" x14ac:dyDescent="0.2">
      <c r="C1815" s="10"/>
      <c r="D1815" s="10"/>
      <c r="AA1815" s="132"/>
      <c r="AB1815" s="132"/>
      <c r="AC1815" s="132"/>
      <c r="AD1815" s="132"/>
      <c r="AE1815" s="132"/>
      <c r="AG1815" s="143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3:64" x14ac:dyDescent="0.2">
      <c r="C1816" s="10"/>
      <c r="D1816" s="10"/>
      <c r="AA1816" s="132"/>
      <c r="AB1816" s="132"/>
      <c r="AC1816" s="132"/>
      <c r="AD1816" s="132"/>
      <c r="AE1816" s="132"/>
      <c r="AG1816" s="143"/>
      <c r="AN1816" s="132"/>
      <c r="AO1816" s="132"/>
      <c r="AP1816" s="132"/>
      <c r="AQ1816" s="132"/>
      <c r="AR1816" s="132"/>
      <c r="AS1816" s="132"/>
      <c r="AT1816" s="132"/>
      <c r="AU1816" s="132"/>
      <c r="AV1816" s="132"/>
      <c r="AX1816" s="132"/>
      <c r="AY1816" s="132"/>
      <c r="AZ1816" s="132"/>
      <c r="BA1816" s="132"/>
      <c r="BB1816" s="132"/>
      <c r="BC1816" s="132"/>
      <c r="BD1816" s="132"/>
      <c r="BE1816" s="132"/>
      <c r="BF1816" s="132"/>
      <c r="BG1816" s="132"/>
      <c r="BH1816" s="132"/>
      <c r="BI1816" s="132"/>
      <c r="BJ1816" s="132"/>
      <c r="BK1816" s="132"/>
      <c r="BL1816" s="132"/>
    </row>
    <row r="1817" spans="3:64" x14ac:dyDescent="0.2">
      <c r="C1817" s="10"/>
      <c r="D1817" s="10"/>
      <c r="AA1817" s="132"/>
      <c r="AB1817" s="132"/>
      <c r="AC1817" s="132"/>
      <c r="AD1817" s="132"/>
      <c r="AE1817" s="132"/>
      <c r="AG1817" s="143"/>
      <c r="AN1817" s="132"/>
      <c r="AO1817" s="132"/>
      <c r="AP1817" s="132"/>
      <c r="AQ1817" s="132"/>
      <c r="AR1817" s="132"/>
      <c r="AS1817" s="132"/>
      <c r="AT1817" s="132"/>
      <c r="AU1817" s="132"/>
      <c r="AV1817" s="132"/>
    </row>
    <row r="1818" spans="3:64" x14ac:dyDescent="0.2">
      <c r="C1818" s="10"/>
      <c r="D1818" s="10"/>
      <c r="AA1818" s="132"/>
      <c r="AB1818" s="132"/>
      <c r="AC1818" s="132"/>
      <c r="AD1818" s="132"/>
      <c r="AE1818" s="132"/>
      <c r="AG1818" s="143"/>
      <c r="AN1818" s="132"/>
      <c r="AO1818" s="132"/>
      <c r="AP1818" s="132"/>
      <c r="AQ1818" s="132"/>
      <c r="AR1818" s="132"/>
      <c r="AS1818" s="132"/>
      <c r="AT1818" s="132"/>
      <c r="AU1818" s="132"/>
    </row>
    <row r="1819" spans="3:64" x14ac:dyDescent="0.2">
      <c r="C1819" s="10"/>
      <c r="D1819" s="10"/>
      <c r="AA1819" s="132"/>
      <c r="AB1819" s="132"/>
      <c r="AC1819" s="132"/>
      <c r="AD1819" s="132"/>
      <c r="AE1819" s="132"/>
      <c r="AG1819" s="143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3:64" x14ac:dyDescent="0.2">
      <c r="C1820" s="10"/>
      <c r="D1820" s="10"/>
      <c r="AA1820" s="132"/>
      <c r="AB1820" s="132"/>
      <c r="AC1820" s="132"/>
      <c r="AD1820" s="132"/>
      <c r="AE1820" s="132"/>
      <c r="AG1820" s="143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3:64" x14ac:dyDescent="0.2">
      <c r="C1821" s="10"/>
      <c r="D1821" s="10"/>
      <c r="AA1821" s="132"/>
      <c r="AB1821" s="132"/>
      <c r="AC1821" s="132"/>
      <c r="AD1821" s="132"/>
      <c r="AE1821" s="132"/>
      <c r="AG1821" s="143"/>
      <c r="AN1821" s="132"/>
      <c r="AO1821" s="132"/>
      <c r="AP1821" s="132"/>
      <c r="AQ1821" s="132"/>
      <c r="AR1821" s="132"/>
      <c r="AS1821" s="132"/>
      <c r="AT1821" s="132"/>
      <c r="AU1821" s="132"/>
    </row>
    <row r="1822" spans="3:64" x14ac:dyDescent="0.2">
      <c r="C1822" s="10"/>
      <c r="D1822" s="10"/>
      <c r="AA1822" s="132"/>
      <c r="AB1822" s="132"/>
      <c r="AC1822" s="132"/>
      <c r="AD1822" s="132"/>
      <c r="AE1822" s="132"/>
      <c r="AG1822" s="143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3:64" x14ac:dyDescent="0.2">
      <c r="C1823" s="10"/>
      <c r="D1823" s="10"/>
      <c r="AA1823" s="132"/>
      <c r="AB1823" s="132"/>
      <c r="AC1823" s="132"/>
      <c r="AD1823" s="132"/>
      <c r="AE1823" s="132"/>
      <c r="AG1823" s="143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3:64" x14ac:dyDescent="0.2">
      <c r="C1824" s="10"/>
      <c r="D1824" s="10"/>
      <c r="AA1824" s="132"/>
      <c r="AB1824" s="132"/>
      <c r="AC1824" s="132"/>
      <c r="AD1824" s="132"/>
      <c r="AE1824" s="132"/>
      <c r="AG1824" s="143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3:64" x14ac:dyDescent="0.2">
      <c r="C1825" s="10"/>
      <c r="D1825" s="10"/>
      <c r="AA1825" s="132"/>
      <c r="AB1825" s="132"/>
      <c r="AC1825" s="132"/>
      <c r="AD1825" s="132"/>
      <c r="AE1825" s="132"/>
      <c r="AG1825" s="143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3:64" x14ac:dyDescent="0.2">
      <c r="C1826" s="10"/>
      <c r="D1826" s="10"/>
      <c r="AA1826" s="132"/>
      <c r="AB1826" s="132"/>
      <c r="AC1826" s="132"/>
      <c r="AD1826" s="132"/>
      <c r="AE1826" s="132"/>
      <c r="AG1826" s="143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3:64" x14ac:dyDescent="0.2">
      <c r="C1827" s="10"/>
      <c r="D1827" s="10"/>
      <c r="AA1827" s="132"/>
      <c r="AB1827" s="132"/>
      <c r="AC1827" s="132"/>
      <c r="AD1827" s="132"/>
      <c r="AE1827" s="132"/>
      <c r="AG1827" s="143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3:64" x14ac:dyDescent="0.2">
      <c r="C1828" s="10"/>
      <c r="D1828" s="10"/>
      <c r="AA1828" s="132"/>
      <c r="AB1828" s="132"/>
      <c r="AC1828" s="132"/>
      <c r="AD1828" s="132"/>
      <c r="AE1828" s="132"/>
      <c r="AG1828" s="143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3:64" x14ac:dyDescent="0.2">
      <c r="C1829" s="10"/>
      <c r="D1829" s="10"/>
      <c r="AA1829" s="132"/>
      <c r="AB1829" s="132"/>
      <c r="AC1829" s="132"/>
      <c r="AD1829" s="132"/>
      <c r="AE1829" s="132"/>
      <c r="AG1829" s="143"/>
      <c r="AN1829" s="132"/>
      <c r="AO1829" s="132"/>
      <c r="AP1829" s="132"/>
      <c r="AQ1829" s="132"/>
      <c r="AR1829" s="132"/>
      <c r="AS1829" s="132"/>
      <c r="AT1829" s="132"/>
      <c r="AU1829" s="132"/>
      <c r="AV1829" s="132"/>
      <c r="AW1829" s="132"/>
      <c r="AX1829" s="132"/>
      <c r="AY1829" s="132"/>
      <c r="AZ1829" s="132"/>
      <c r="BA1829" s="132"/>
      <c r="BB1829" s="132"/>
      <c r="BC1829" s="132"/>
      <c r="BD1829" s="132"/>
      <c r="BE1829" s="132"/>
      <c r="BF1829" s="132"/>
      <c r="BG1829" s="132"/>
      <c r="BH1829" s="132"/>
      <c r="BI1829" s="132"/>
      <c r="BJ1829" s="132"/>
      <c r="BK1829" s="132"/>
      <c r="BL1829" s="132"/>
    </row>
    <row r="1830" spans="3:64" x14ac:dyDescent="0.2">
      <c r="C1830" s="10"/>
      <c r="D1830" s="10"/>
      <c r="AA1830" s="132"/>
      <c r="AB1830" s="132"/>
      <c r="AC1830" s="132"/>
      <c r="AD1830" s="132"/>
      <c r="AE1830" s="132"/>
      <c r="AG1830" s="143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3:64" x14ac:dyDescent="0.2">
      <c r="C1831" s="10"/>
      <c r="D1831" s="10"/>
      <c r="AA1831" s="132"/>
      <c r="AB1831" s="132"/>
      <c r="AC1831" s="132"/>
      <c r="AD1831" s="132"/>
      <c r="AE1831" s="132"/>
      <c r="AG1831" s="143"/>
      <c r="AN1831" s="132"/>
      <c r="AO1831" s="132"/>
      <c r="AP1831" s="132"/>
      <c r="AQ1831" s="132"/>
      <c r="AR1831" s="132"/>
      <c r="AS1831" s="132"/>
      <c r="AT1831" s="132"/>
      <c r="AU1831" s="132"/>
    </row>
    <row r="1832" spans="3:64" x14ac:dyDescent="0.2">
      <c r="C1832" s="10"/>
      <c r="D1832" s="10"/>
      <c r="AA1832" s="132"/>
      <c r="AB1832" s="132"/>
      <c r="AC1832" s="132"/>
      <c r="AD1832" s="132"/>
      <c r="AE1832" s="132"/>
      <c r="AG1832" s="143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3:64" x14ac:dyDescent="0.2">
      <c r="C1833" s="10"/>
      <c r="D1833" s="10"/>
      <c r="AA1833" s="132"/>
      <c r="AB1833" s="132"/>
      <c r="AC1833" s="132"/>
      <c r="AD1833" s="132"/>
      <c r="AE1833" s="132"/>
      <c r="AG1833" s="143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3:64" x14ac:dyDescent="0.2">
      <c r="C1834" s="10"/>
      <c r="D1834" s="10"/>
      <c r="AA1834" s="132"/>
      <c r="AB1834" s="132"/>
      <c r="AC1834" s="132"/>
      <c r="AD1834" s="132"/>
      <c r="AE1834" s="132"/>
      <c r="AG1834" s="143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3:64" x14ac:dyDescent="0.2">
      <c r="C1835" s="10"/>
      <c r="D1835" s="10"/>
      <c r="AA1835" s="132"/>
      <c r="AB1835" s="132"/>
      <c r="AC1835" s="132"/>
      <c r="AD1835" s="132"/>
      <c r="AE1835" s="132"/>
      <c r="AG1835" s="143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3:64" x14ac:dyDescent="0.2">
      <c r="C1836" s="10"/>
      <c r="D1836" s="10"/>
      <c r="AA1836" s="132"/>
      <c r="AB1836" s="132"/>
      <c r="AC1836" s="132"/>
      <c r="AD1836" s="132"/>
      <c r="AE1836" s="132"/>
      <c r="AG1836" s="143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3:64" x14ac:dyDescent="0.2">
      <c r="C1837" s="10"/>
      <c r="D1837" s="10"/>
      <c r="AA1837" s="132"/>
      <c r="AB1837" s="132"/>
      <c r="AC1837" s="132"/>
      <c r="AD1837" s="132"/>
      <c r="AE1837" s="132"/>
      <c r="AG1837" s="143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3:64" x14ac:dyDescent="0.2">
      <c r="C1838" s="10"/>
      <c r="D1838" s="10"/>
      <c r="AA1838" s="132"/>
      <c r="AB1838" s="132"/>
      <c r="AC1838" s="132"/>
      <c r="AD1838" s="132"/>
      <c r="AE1838" s="132"/>
      <c r="AG1838" s="143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3:64" x14ac:dyDescent="0.2">
      <c r="C1839" s="10"/>
      <c r="D1839" s="10"/>
      <c r="AA1839" s="132"/>
      <c r="AB1839" s="132"/>
      <c r="AC1839" s="132"/>
      <c r="AD1839" s="132"/>
      <c r="AE1839" s="132"/>
      <c r="AG1839" s="143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3:64" x14ac:dyDescent="0.2">
      <c r="C1840" s="10"/>
      <c r="D1840" s="10"/>
      <c r="AA1840" s="132"/>
      <c r="AB1840" s="132"/>
      <c r="AC1840" s="132"/>
      <c r="AD1840" s="132"/>
      <c r="AE1840" s="132"/>
      <c r="AG1840" s="143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3:64" x14ac:dyDescent="0.2">
      <c r="C1841" s="10"/>
      <c r="D1841" s="10"/>
      <c r="AA1841" s="132"/>
      <c r="AB1841" s="132"/>
      <c r="AC1841" s="132"/>
      <c r="AD1841" s="132"/>
      <c r="AE1841" s="132"/>
      <c r="AG1841" s="143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3:64" x14ac:dyDescent="0.2">
      <c r="C1842" s="10"/>
      <c r="D1842" s="10"/>
      <c r="AA1842" s="132"/>
      <c r="AB1842" s="132"/>
      <c r="AC1842" s="132"/>
      <c r="AD1842" s="132"/>
      <c r="AE1842" s="132"/>
      <c r="AG1842" s="143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3:64" x14ac:dyDescent="0.2">
      <c r="C1843" s="10"/>
      <c r="D1843" s="10"/>
      <c r="AA1843" s="132"/>
      <c r="AB1843" s="132"/>
      <c r="AC1843" s="132"/>
      <c r="AD1843" s="132"/>
      <c r="AE1843" s="132"/>
      <c r="AG1843" s="143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3:64" x14ac:dyDescent="0.2">
      <c r="C1844" s="10"/>
      <c r="D1844" s="10"/>
      <c r="AA1844" s="132"/>
      <c r="AB1844" s="132"/>
      <c r="AC1844" s="132"/>
      <c r="AD1844" s="132"/>
      <c r="AE1844" s="132"/>
      <c r="AG1844" s="143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3:64" x14ac:dyDescent="0.2">
      <c r="C1845" s="10"/>
      <c r="D1845" s="10"/>
      <c r="AA1845" s="132"/>
      <c r="AB1845" s="132"/>
      <c r="AC1845" s="132"/>
      <c r="AD1845" s="132"/>
      <c r="AE1845" s="132"/>
      <c r="AG1845" s="143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3:64" x14ac:dyDescent="0.2">
      <c r="C1846" s="10"/>
      <c r="D1846" s="10"/>
      <c r="AA1846" s="132"/>
      <c r="AB1846" s="132"/>
      <c r="AC1846" s="132"/>
      <c r="AD1846" s="132"/>
      <c r="AE1846" s="132"/>
      <c r="AG1846" s="143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3:64" x14ac:dyDescent="0.2">
      <c r="C1847" s="10"/>
      <c r="D1847" s="10"/>
      <c r="AA1847" s="132"/>
      <c r="AB1847" s="132"/>
      <c r="AC1847" s="132"/>
      <c r="AD1847" s="132"/>
      <c r="AE1847" s="132"/>
      <c r="AG1847" s="143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3:64" x14ac:dyDescent="0.2">
      <c r="C1848" s="10"/>
      <c r="D1848" s="10"/>
      <c r="AA1848" s="132"/>
      <c r="AB1848" s="132"/>
      <c r="AC1848" s="132"/>
      <c r="AD1848" s="132"/>
      <c r="AE1848" s="132"/>
      <c r="AG1848" s="143"/>
      <c r="AN1848" s="132"/>
      <c r="AO1848" s="132"/>
      <c r="AP1848" s="132"/>
      <c r="AQ1848" s="132"/>
      <c r="AR1848" s="132"/>
      <c r="AS1848" s="132"/>
      <c r="AT1848" s="132"/>
      <c r="AU1848" s="132"/>
      <c r="AV1848" s="132"/>
    </row>
    <row r="1849" spans="3:64" x14ac:dyDescent="0.2">
      <c r="C1849" s="10"/>
      <c r="D1849" s="10"/>
      <c r="AA1849" s="132"/>
      <c r="AB1849" s="132"/>
      <c r="AC1849" s="132"/>
      <c r="AD1849" s="132"/>
      <c r="AE1849" s="132"/>
      <c r="AG1849" s="143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3:64" x14ac:dyDescent="0.2">
      <c r="C1850" s="10"/>
      <c r="D1850" s="10"/>
      <c r="AA1850" s="132"/>
      <c r="AB1850" s="132"/>
      <c r="AC1850" s="132"/>
      <c r="AD1850" s="132"/>
      <c r="AE1850" s="132"/>
      <c r="AG1850" s="143"/>
      <c r="AN1850" s="132"/>
      <c r="AO1850" s="132"/>
      <c r="AP1850" s="132"/>
      <c r="AQ1850" s="132"/>
      <c r="AR1850" s="132"/>
      <c r="AS1850" s="132"/>
      <c r="AT1850" s="132"/>
      <c r="AU1850" s="132"/>
      <c r="AV1850" s="132"/>
      <c r="AW1850" s="132"/>
      <c r="AX1850" s="132"/>
      <c r="AY1850" s="132"/>
      <c r="AZ1850" s="132"/>
      <c r="BA1850" s="132"/>
      <c r="BB1850" s="132"/>
      <c r="BC1850" s="132"/>
      <c r="BD1850" s="132"/>
      <c r="BE1850" s="132"/>
      <c r="BF1850" s="132"/>
      <c r="BG1850" s="132"/>
      <c r="BH1850" s="132"/>
      <c r="BI1850" s="132"/>
      <c r="BJ1850" s="132"/>
      <c r="BK1850" s="132"/>
      <c r="BL1850" s="132"/>
    </row>
    <row r="1851" spans="3:64" x14ac:dyDescent="0.2">
      <c r="C1851" s="10"/>
      <c r="D1851" s="10"/>
      <c r="AA1851" s="132"/>
      <c r="AB1851" s="132"/>
      <c r="AC1851" s="132"/>
      <c r="AD1851" s="132"/>
      <c r="AE1851" s="132"/>
      <c r="AG1851" s="143"/>
      <c r="AN1851" s="132"/>
      <c r="AO1851" s="132"/>
      <c r="AP1851" s="132"/>
      <c r="AQ1851" s="132"/>
      <c r="AR1851" s="132"/>
      <c r="AS1851" s="132"/>
      <c r="AT1851" s="132"/>
      <c r="AU1851" s="132"/>
      <c r="AV1851" s="132"/>
    </row>
    <row r="1852" spans="3:64" x14ac:dyDescent="0.2">
      <c r="C1852" s="10"/>
      <c r="D1852" s="10"/>
      <c r="AA1852" s="132"/>
      <c r="AB1852" s="132"/>
      <c r="AC1852" s="132"/>
      <c r="AD1852" s="132"/>
      <c r="AE1852" s="132"/>
      <c r="AG1852" s="143"/>
      <c r="AN1852" s="132"/>
      <c r="AO1852" s="132"/>
      <c r="AP1852" s="132"/>
      <c r="AQ1852" s="132"/>
      <c r="AR1852" s="132"/>
      <c r="AS1852" s="132"/>
      <c r="AT1852" s="132"/>
      <c r="AU1852" s="132"/>
    </row>
    <row r="1853" spans="3:64" x14ac:dyDescent="0.2">
      <c r="C1853" s="10"/>
      <c r="D1853" s="10"/>
      <c r="AA1853" s="132"/>
      <c r="AB1853" s="132"/>
      <c r="AC1853" s="132"/>
      <c r="AD1853" s="132"/>
      <c r="AE1853" s="132"/>
      <c r="AG1853" s="143"/>
      <c r="AN1853" s="132"/>
      <c r="AO1853" s="132"/>
      <c r="AP1853" s="132"/>
      <c r="AQ1853" s="132"/>
      <c r="AR1853" s="132"/>
      <c r="AS1853" s="132"/>
      <c r="AT1853" s="132"/>
      <c r="AU1853" s="132"/>
    </row>
    <row r="1854" spans="3:64" x14ac:dyDescent="0.2">
      <c r="C1854" s="10"/>
      <c r="D1854" s="10"/>
      <c r="AA1854" s="132"/>
      <c r="AB1854" s="132"/>
      <c r="AC1854" s="132"/>
      <c r="AD1854" s="132"/>
      <c r="AE1854" s="132"/>
      <c r="AG1854" s="143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3:64" x14ac:dyDescent="0.2">
      <c r="C1855" s="10"/>
      <c r="D1855" s="10"/>
      <c r="AA1855" s="132"/>
      <c r="AB1855" s="132"/>
      <c r="AC1855" s="132"/>
      <c r="AD1855" s="132"/>
      <c r="AE1855" s="132"/>
      <c r="AG1855" s="143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3:64" x14ac:dyDescent="0.2">
      <c r="C1856" s="10"/>
      <c r="D1856" s="10"/>
      <c r="AA1856" s="132"/>
      <c r="AB1856" s="132"/>
      <c r="AC1856" s="132"/>
      <c r="AD1856" s="132"/>
      <c r="AE1856" s="132"/>
      <c r="AG1856" s="143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3:47" x14ac:dyDescent="0.2">
      <c r="C1857" s="10"/>
      <c r="D1857" s="10"/>
      <c r="AA1857" s="132"/>
      <c r="AB1857" s="132"/>
      <c r="AC1857" s="132"/>
      <c r="AD1857" s="132"/>
      <c r="AE1857" s="132"/>
      <c r="AG1857" s="143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3:47" x14ac:dyDescent="0.2">
      <c r="C1858" s="10"/>
      <c r="D1858" s="10"/>
      <c r="AA1858" s="132"/>
      <c r="AB1858" s="132"/>
      <c r="AC1858" s="132"/>
      <c r="AD1858" s="132"/>
      <c r="AE1858" s="132"/>
      <c r="AG1858" s="143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3:47" x14ac:dyDescent="0.2">
      <c r="C1859" s="10"/>
      <c r="D1859" s="10"/>
      <c r="AA1859" s="132"/>
      <c r="AB1859" s="132"/>
      <c r="AC1859" s="132"/>
      <c r="AD1859" s="132"/>
      <c r="AE1859" s="132"/>
      <c r="AG1859" s="143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3:47" x14ac:dyDescent="0.2">
      <c r="C1860" s="10"/>
      <c r="D1860" s="10"/>
      <c r="AA1860" s="132"/>
      <c r="AB1860" s="132"/>
      <c r="AC1860" s="132"/>
      <c r="AD1860" s="132"/>
      <c r="AE1860" s="132"/>
      <c r="AG1860" s="143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3:47" x14ac:dyDescent="0.2">
      <c r="C1861" s="10"/>
      <c r="D1861" s="10"/>
      <c r="AA1861" s="132"/>
      <c r="AB1861" s="132"/>
      <c r="AC1861" s="132"/>
      <c r="AD1861" s="132"/>
      <c r="AE1861" s="132"/>
      <c r="AG1861" s="143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3:47" x14ac:dyDescent="0.2">
      <c r="C1862" s="10"/>
      <c r="D1862" s="10"/>
      <c r="AA1862" s="132"/>
      <c r="AB1862" s="132"/>
      <c r="AC1862" s="132"/>
      <c r="AD1862" s="132"/>
      <c r="AE1862" s="132"/>
      <c r="AG1862" s="143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3:47" x14ac:dyDescent="0.2">
      <c r="C1863" s="10"/>
      <c r="D1863" s="10"/>
      <c r="AA1863" s="132"/>
      <c r="AB1863" s="132"/>
      <c r="AC1863" s="132"/>
      <c r="AD1863" s="132"/>
      <c r="AE1863" s="132"/>
      <c r="AG1863" s="143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3:47" x14ac:dyDescent="0.2">
      <c r="C1864" s="10"/>
      <c r="D1864" s="10"/>
      <c r="AA1864" s="132"/>
      <c r="AB1864" s="132"/>
      <c r="AC1864" s="132"/>
      <c r="AD1864" s="132"/>
      <c r="AE1864" s="132"/>
      <c r="AG1864" s="143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3:47" x14ac:dyDescent="0.2">
      <c r="C1865" s="10"/>
      <c r="D1865" s="10"/>
      <c r="AA1865" s="132"/>
      <c r="AB1865" s="132"/>
      <c r="AC1865" s="132"/>
      <c r="AD1865" s="132"/>
      <c r="AE1865" s="132"/>
      <c r="AG1865" s="143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3:47" x14ac:dyDescent="0.2">
      <c r="C1866" s="10"/>
      <c r="D1866" s="10"/>
      <c r="AA1866" s="132"/>
      <c r="AB1866" s="132"/>
      <c r="AC1866" s="132"/>
      <c r="AD1866" s="132"/>
      <c r="AE1866" s="132"/>
      <c r="AG1866" s="143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3:47" x14ac:dyDescent="0.2">
      <c r="C1867" s="10"/>
      <c r="D1867" s="10"/>
      <c r="AA1867" s="132"/>
      <c r="AB1867" s="132"/>
      <c r="AC1867" s="132"/>
      <c r="AD1867" s="132"/>
      <c r="AE1867" s="132"/>
      <c r="AG1867" s="143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3:47" x14ac:dyDescent="0.2">
      <c r="C1868" s="10"/>
      <c r="D1868" s="10"/>
      <c r="AA1868" s="132"/>
      <c r="AB1868" s="132"/>
      <c r="AC1868" s="132"/>
      <c r="AD1868" s="132"/>
      <c r="AE1868" s="132"/>
      <c r="AG1868" s="143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3:47" x14ac:dyDescent="0.2">
      <c r="C1869" s="10"/>
      <c r="D1869" s="10"/>
      <c r="AA1869" s="132"/>
      <c r="AB1869" s="132"/>
      <c r="AC1869" s="132"/>
      <c r="AD1869" s="132"/>
      <c r="AE1869" s="132"/>
      <c r="AG1869" s="143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3:47" x14ac:dyDescent="0.2">
      <c r="C1870" s="10"/>
      <c r="D1870" s="10"/>
      <c r="AA1870" s="132"/>
      <c r="AB1870" s="132"/>
      <c r="AC1870" s="132"/>
      <c r="AD1870" s="132"/>
      <c r="AE1870" s="132"/>
      <c r="AG1870" s="143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3:47" x14ac:dyDescent="0.2">
      <c r="C1871" s="10"/>
      <c r="D1871" s="10"/>
      <c r="AA1871" s="132"/>
      <c r="AB1871" s="132"/>
      <c r="AC1871" s="132"/>
      <c r="AD1871" s="132"/>
      <c r="AE1871" s="132"/>
      <c r="AG1871" s="143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3:47" x14ac:dyDescent="0.2">
      <c r="C1872" s="10"/>
      <c r="D1872" s="10"/>
      <c r="AA1872" s="132"/>
      <c r="AB1872" s="132"/>
      <c r="AC1872" s="132"/>
      <c r="AD1872" s="132"/>
      <c r="AE1872" s="132"/>
      <c r="AG1872" s="143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3:47" x14ac:dyDescent="0.2">
      <c r="C1873" s="10"/>
      <c r="D1873" s="10"/>
      <c r="AA1873" s="132"/>
      <c r="AB1873" s="132"/>
      <c r="AC1873" s="132"/>
      <c r="AD1873" s="132"/>
      <c r="AE1873" s="132"/>
      <c r="AG1873" s="143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3:47" x14ac:dyDescent="0.2">
      <c r="C1874" s="10"/>
      <c r="D1874" s="10"/>
      <c r="AA1874" s="132"/>
      <c r="AB1874" s="132"/>
      <c r="AC1874" s="132"/>
      <c r="AD1874" s="132"/>
      <c r="AE1874" s="132"/>
      <c r="AG1874" s="143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3:47" x14ac:dyDescent="0.2">
      <c r="C1875" s="10"/>
      <c r="D1875" s="10"/>
      <c r="AA1875" s="132"/>
      <c r="AB1875" s="132"/>
      <c r="AC1875" s="132"/>
      <c r="AD1875" s="132"/>
      <c r="AE1875" s="132"/>
      <c r="AG1875" s="143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3:47" x14ac:dyDescent="0.2">
      <c r="C1876" s="10"/>
      <c r="D1876" s="10"/>
      <c r="AA1876" s="132"/>
      <c r="AB1876" s="132"/>
      <c r="AC1876" s="132"/>
      <c r="AD1876" s="132"/>
      <c r="AE1876" s="132"/>
      <c r="AG1876" s="143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3:47" x14ac:dyDescent="0.2">
      <c r="C1877" s="10"/>
      <c r="D1877" s="10"/>
      <c r="AA1877" s="132"/>
      <c r="AB1877" s="132"/>
      <c r="AC1877" s="132"/>
      <c r="AD1877" s="132"/>
      <c r="AE1877" s="132"/>
      <c r="AG1877" s="143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3:47" x14ac:dyDescent="0.2">
      <c r="C1878" s="10"/>
      <c r="D1878" s="10"/>
      <c r="AA1878" s="132"/>
      <c r="AB1878" s="132"/>
      <c r="AC1878" s="132"/>
      <c r="AD1878" s="132"/>
      <c r="AE1878" s="132"/>
      <c r="AG1878" s="143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3:47" x14ac:dyDescent="0.2">
      <c r="C1879" s="10"/>
      <c r="D1879" s="10"/>
      <c r="AA1879" s="132"/>
      <c r="AB1879" s="132"/>
      <c r="AC1879" s="132"/>
      <c r="AD1879" s="132"/>
      <c r="AE1879" s="132"/>
      <c r="AG1879" s="143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3:47" x14ac:dyDescent="0.2">
      <c r="C1880" s="10"/>
      <c r="D1880" s="10"/>
      <c r="AA1880" s="132"/>
      <c r="AB1880" s="132"/>
      <c r="AC1880" s="132"/>
      <c r="AD1880" s="132"/>
      <c r="AE1880" s="132"/>
      <c r="AG1880" s="143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3:47" x14ac:dyDescent="0.2">
      <c r="C1881" s="10"/>
      <c r="D1881" s="10"/>
      <c r="AA1881" s="132"/>
      <c r="AB1881" s="132"/>
      <c r="AC1881" s="132"/>
      <c r="AD1881" s="132"/>
      <c r="AE1881" s="132"/>
      <c r="AG1881" s="143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3:47" x14ac:dyDescent="0.2">
      <c r="C1882" s="10"/>
      <c r="D1882" s="10"/>
      <c r="AA1882" s="132"/>
      <c r="AB1882" s="132"/>
      <c r="AC1882" s="132"/>
      <c r="AD1882" s="132"/>
      <c r="AE1882" s="132"/>
      <c r="AG1882" s="143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3:47" x14ac:dyDescent="0.2">
      <c r="C1883" s="10"/>
      <c r="D1883" s="10"/>
      <c r="AA1883" s="132"/>
      <c r="AB1883" s="132"/>
      <c r="AC1883" s="132"/>
      <c r="AD1883" s="132"/>
      <c r="AE1883" s="132"/>
      <c r="AG1883" s="143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3:47" x14ac:dyDescent="0.2">
      <c r="C1884" s="10"/>
      <c r="D1884" s="10"/>
      <c r="AA1884" s="132"/>
      <c r="AB1884" s="132"/>
      <c r="AC1884" s="132"/>
      <c r="AD1884" s="132"/>
      <c r="AE1884" s="132"/>
      <c r="AG1884" s="143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3:47" x14ac:dyDescent="0.2">
      <c r="C1885" s="10"/>
      <c r="D1885" s="10"/>
      <c r="AA1885" s="132"/>
      <c r="AB1885" s="132"/>
      <c r="AC1885" s="132"/>
      <c r="AD1885" s="132"/>
      <c r="AE1885" s="132"/>
      <c r="AG1885" s="143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3:47" x14ac:dyDescent="0.2">
      <c r="C1886" s="10"/>
      <c r="D1886" s="10"/>
      <c r="AA1886" s="132"/>
      <c r="AB1886" s="132"/>
      <c r="AC1886" s="132"/>
      <c r="AD1886" s="132"/>
      <c r="AE1886" s="132"/>
      <c r="AG1886" s="143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3:47" x14ac:dyDescent="0.2">
      <c r="C1887" s="10"/>
      <c r="D1887" s="10"/>
      <c r="AA1887" s="132"/>
      <c r="AB1887" s="132"/>
      <c r="AC1887" s="132"/>
      <c r="AD1887" s="132"/>
      <c r="AE1887" s="132"/>
      <c r="AG1887" s="143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3:47" x14ac:dyDescent="0.2">
      <c r="C1888" s="10"/>
      <c r="D1888" s="10"/>
      <c r="AA1888" s="132"/>
      <c r="AB1888" s="132"/>
      <c r="AC1888" s="132"/>
      <c r="AD1888" s="132"/>
      <c r="AE1888" s="132"/>
      <c r="AG1888" s="143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3:47" x14ac:dyDescent="0.2">
      <c r="C1889" s="10"/>
      <c r="D1889" s="10"/>
      <c r="AA1889" s="132"/>
      <c r="AB1889" s="132"/>
      <c r="AC1889" s="132"/>
      <c r="AD1889" s="132"/>
      <c r="AE1889" s="132"/>
      <c r="AG1889" s="143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3:47" x14ac:dyDescent="0.2">
      <c r="C1890" s="10"/>
      <c r="D1890" s="10"/>
      <c r="AA1890" s="132"/>
      <c r="AB1890" s="132"/>
      <c r="AC1890" s="132"/>
      <c r="AD1890" s="132"/>
      <c r="AE1890" s="132"/>
      <c r="AG1890" s="143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3:47" x14ac:dyDescent="0.2">
      <c r="C1891" s="10"/>
      <c r="D1891" s="10"/>
      <c r="AA1891" s="132"/>
      <c r="AB1891" s="132"/>
      <c r="AC1891" s="132"/>
      <c r="AD1891" s="132"/>
      <c r="AE1891" s="132"/>
      <c r="AG1891" s="143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3:47" x14ac:dyDescent="0.2">
      <c r="C1892" s="10"/>
      <c r="D1892" s="10"/>
      <c r="AA1892" s="132"/>
      <c r="AB1892" s="132"/>
      <c r="AC1892" s="132"/>
      <c r="AD1892" s="132"/>
      <c r="AE1892" s="132"/>
      <c r="AG1892" s="143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3:47" x14ac:dyDescent="0.2">
      <c r="C1893" s="10"/>
      <c r="D1893" s="10"/>
      <c r="AA1893" s="132"/>
      <c r="AB1893" s="132"/>
      <c r="AC1893" s="132"/>
      <c r="AD1893" s="132"/>
      <c r="AE1893" s="132"/>
      <c r="AG1893" s="143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3:47" x14ac:dyDescent="0.2">
      <c r="C1894" s="10"/>
      <c r="D1894" s="10"/>
      <c r="AA1894" s="132"/>
      <c r="AB1894" s="132"/>
      <c r="AC1894" s="132"/>
      <c r="AD1894" s="132"/>
      <c r="AE1894" s="132"/>
      <c r="AG1894" s="143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3:47" x14ac:dyDescent="0.2">
      <c r="C1895" s="10"/>
      <c r="D1895" s="10"/>
      <c r="AA1895" s="132"/>
      <c r="AB1895" s="132"/>
      <c r="AC1895" s="132"/>
      <c r="AD1895" s="132"/>
      <c r="AE1895" s="132"/>
      <c r="AG1895" s="143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3:47" x14ac:dyDescent="0.2">
      <c r="C1896" s="10"/>
      <c r="D1896" s="10"/>
      <c r="AA1896" s="132"/>
      <c r="AB1896" s="132"/>
      <c r="AC1896" s="132"/>
      <c r="AD1896" s="132"/>
      <c r="AE1896" s="132"/>
      <c r="AG1896" s="143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3:47" x14ac:dyDescent="0.2">
      <c r="C1897" s="10"/>
      <c r="D1897" s="10"/>
      <c r="AA1897" s="132"/>
      <c r="AB1897" s="132"/>
      <c r="AC1897" s="132"/>
      <c r="AD1897" s="132"/>
      <c r="AE1897" s="132"/>
      <c r="AG1897" s="143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3:47" x14ac:dyDescent="0.2">
      <c r="C1898" s="10"/>
      <c r="D1898" s="10"/>
      <c r="AA1898" s="132"/>
      <c r="AB1898" s="132"/>
      <c r="AC1898" s="132"/>
      <c r="AD1898" s="132"/>
      <c r="AE1898" s="132"/>
      <c r="AG1898" s="143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3:47" x14ac:dyDescent="0.2">
      <c r="C1899" s="10"/>
      <c r="D1899" s="10"/>
      <c r="AA1899" s="132"/>
      <c r="AB1899" s="132"/>
      <c r="AC1899" s="132"/>
      <c r="AD1899" s="132"/>
      <c r="AE1899" s="132"/>
      <c r="AG1899" s="143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3:47" x14ac:dyDescent="0.2">
      <c r="C1900" s="10"/>
      <c r="D1900" s="10"/>
      <c r="AA1900" s="132"/>
      <c r="AB1900" s="132"/>
      <c r="AC1900" s="132"/>
      <c r="AD1900" s="132"/>
      <c r="AE1900" s="132"/>
      <c r="AG1900" s="143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3:47" x14ac:dyDescent="0.2">
      <c r="C1901" s="10"/>
      <c r="D1901" s="10"/>
      <c r="AA1901" s="132"/>
      <c r="AB1901" s="132"/>
      <c r="AC1901" s="132"/>
      <c r="AD1901" s="132"/>
      <c r="AE1901" s="132"/>
      <c r="AG1901" s="143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3:47" x14ac:dyDescent="0.2">
      <c r="C1902" s="10"/>
      <c r="D1902" s="10"/>
      <c r="AA1902" s="132"/>
      <c r="AB1902" s="132"/>
      <c r="AC1902" s="132"/>
      <c r="AD1902" s="132"/>
      <c r="AE1902" s="132"/>
      <c r="AG1902" s="143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3:47" x14ac:dyDescent="0.2">
      <c r="C1903" s="10"/>
      <c r="D1903" s="10"/>
      <c r="AA1903" s="132"/>
      <c r="AB1903" s="132"/>
      <c r="AC1903" s="132"/>
      <c r="AD1903" s="132"/>
      <c r="AE1903" s="132"/>
      <c r="AG1903" s="143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3:47" x14ac:dyDescent="0.2">
      <c r="C1904" s="10"/>
      <c r="D1904" s="10"/>
      <c r="AA1904" s="132"/>
      <c r="AB1904" s="132"/>
      <c r="AC1904" s="132"/>
      <c r="AD1904" s="132"/>
      <c r="AE1904" s="132"/>
      <c r="AG1904" s="143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3:48" x14ac:dyDescent="0.2">
      <c r="C1905" s="10"/>
      <c r="D1905" s="10"/>
      <c r="AA1905" s="132"/>
      <c r="AB1905" s="132"/>
      <c r="AC1905" s="132"/>
      <c r="AD1905" s="132"/>
      <c r="AE1905" s="132"/>
      <c r="AG1905" s="143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3:48" x14ac:dyDescent="0.2">
      <c r="C1906" s="10"/>
      <c r="D1906" s="10"/>
      <c r="AA1906" s="132"/>
      <c r="AB1906" s="132"/>
      <c r="AC1906" s="132"/>
      <c r="AD1906" s="132"/>
      <c r="AE1906" s="132"/>
      <c r="AG1906" s="143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3:48" x14ac:dyDescent="0.2">
      <c r="C1907" s="10"/>
      <c r="D1907" s="10"/>
      <c r="AA1907" s="132"/>
      <c r="AB1907" s="132"/>
      <c r="AC1907" s="132"/>
      <c r="AD1907" s="132"/>
      <c r="AE1907" s="132"/>
      <c r="AG1907" s="143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3:48" x14ac:dyDescent="0.2">
      <c r="C1908" s="10"/>
      <c r="D1908" s="10"/>
      <c r="AA1908" s="132"/>
      <c r="AB1908" s="132"/>
      <c r="AC1908" s="132"/>
      <c r="AD1908" s="132"/>
      <c r="AE1908" s="132"/>
      <c r="AG1908" s="143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3:48" x14ac:dyDescent="0.2">
      <c r="C1909" s="10"/>
      <c r="D1909" s="10"/>
      <c r="AA1909" s="132"/>
      <c r="AB1909" s="132"/>
      <c r="AC1909" s="132"/>
      <c r="AD1909" s="132"/>
      <c r="AE1909" s="132"/>
      <c r="AG1909" s="143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3:48" x14ac:dyDescent="0.2">
      <c r="C1910" s="10"/>
      <c r="D1910" s="10"/>
      <c r="AA1910" s="132"/>
      <c r="AB1910" s="132"/>
      <c r="AC1910" s="132"/>
      <c r="AD1910" s="132"/>
      <c r="AE1910" s="132"/>
      <c r="AG1910" s="143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3:48" x14ac:dyDescent="0.2">
      <c r="C1911" s="10"/>
      <c r="D1911" s="10"/>
      <c r="AA1911" s="132"/>
      <c r="AB1911" s="132"/>
      <c r="AC1911" s="132"/>
      <c r="AD1911" s="132"/>
      <c r="AE1911" s="132"/>
      <c r="AG1911" s="143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3:48" x14ac:dyDescent="0.2">
      <c r="C1912" s="10"/>
      <c r="D1912" s="10"/>
      <c r="AA1912" s="132"/>
      <c r="AB1912" s="132"/>
      <c r="AC1912" s="132"/>
      <c r="AD1912" s="132"/>
      <c r="AE1912" s="132"/>
      <c r="AG1912" s="143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3:48" x14ac:dyDescent="0.2">
      <c r="C1913" s="10"/>
      <c r="D1913" s="10"/>
      <c r="AA1913" s="132"/>
      <c r="AB1913" s="132"/>
      <c r="AC1913" s="132"/>
      <c r="AD1913" s="132"/>
      <c r="AE1913" s="132"/>
      <c r="AG1913" s="143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3:48" x14ac:dyDescent="0.2">
      <c r="C1914" s="10"/>
      <c r="D1914" s="10"/>
      <c r="AA1914" s="132"/>
      <c r="AB1914" s="132"/>
      <c r="AC1914" s="132"/>
      <c r="AD1914" s="132"/>
      <c r="AE1914" s="132"/>
      <c r="AG1914" s="143"/>
      <c r="AN1914" s="132"/>
      <c r="AO1914" s="132"/>
      <c r="AP1914" s="132"/>
      <c r="AQ1914" s="132"/>
      <c r="AR1914" s="132"/>
      <c r="AS1914" s="132"/>
      <c r="AT1914" s="132"/>
      <c r="AU1914" s="132"/>
      <c r="AV1914" s="132"/>
    </row>
    <row r="1915" spans="3:48" x14ac:dyDescent="0.2">
      <c r="C1915" s="10"/>
      <c r="D1915" s="10"/>
      <c r="AA1915" s="132"/>
      <c r="AB1915" s="132"/>
      <c r="AC1915" s="132"/>
      <c r="AD1915" s="132"/>
      <c r="AE1915" s="132"/>
      <c r="AG1915" s="143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3:48" x14ac:dyDescent="0.2">
      <c r="C1916" s="10"/>
      <c r="D1916" s="10"/>
      <c r="AA1916" s="132"/>
      <c r="AB1916" s="132"/>
      <c r="AC1916" s="132"/>
      <c r="AD1916" s="132"/>
      <c r="AE1916" s="132"/>
      <c r="AG1916" s="143"/>
      <c r="AN1916" s="132"/>
      <c r="AO1916" s="132"/>
      <c r="AP1916" s="132"/>
      <c r="AQ1916" s="132"/>
      <c r="AR1916" s="132"/>
      <c r="AS1916" s="132"/>
      <c r="AT1916" s="132"/>
      <c r="AU1916" s="132"/>
    </row>
    <row r="1917" spans="3:48" x14ac:dyDescent="0.2">
      <c r="C1917" s="10"/>
      <c r="D1917" s="10"/>
      <c r="AA1917" s="132"/>
      <c r="AB1917" s="132"/>
      <c r="AC1917" s="132"/>
      <c r="AD1917" s="132"/>
      <c r="AE1917" s="132"/>
      <c r="AG1917" s="143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3:48" x14ac:dyDescent="0.2">
      <c r="C1918" s="10"/>
      <c r="D1918" s="10"/>
      <c r="AA1918" s="132"/>
      <c r="AB1918" s="132"/>
      <c r="AC1918" s="132"/>
      <c r="AD1918" s="132"/>
      <c r="AE1918" s="132"/>
      <c r="AG1918" s="143"/>
      <c r="AN1918" s="132"/>
      <c r="AO1918" s="132"/>
      <c r="AP1918" s="132"/>
      <c r="AQ1918" s="132"/>
      <c r="AR1918" s="132"/>
      <c r="AS1918" s="132"/>
      <c r="AT1918" s="132"/>
      <c r="AU1918" s="132"/>
      <c r="AV1918" s="132"/>
    </row>
    <row r="1919" spans="3:48" x14ac:dyDescent="0.2">
      <c r="C1919" s="10"/>
      <c r="D1919" s="10"/>
      <c r="AA1919" s="132"/>
      <c r="AB1919" s="132"/>
      <c r="AC1919" s="132"/>
      <c r="AD1919" s="132"/>
      <c r="AE1919" s="132"/>
      <c r="AG1919" s="143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3:48" x14ac:dyDescent="0.2">
      <c r="C1920" s="10"/>
      <c r="D1920" s="10"/>
      <c r="AA1920" s="132"/>
      <c r="AB1920" s="132"/>
      <c r="AC1920" s="132"/>
      <c r="AD1920" s="132"/>
      <c r="AE1920" s="132"/>
      <c r="AG1920" s="143"/>
      <c r="AN1920" s="132"/>
      <c r="AO1920" s="132"/>
      <c r="AP1920" s="132"/>
      <c r="AQ1920" s="132"/>
      <c r="AR1920" s="132"/>
      <c r="AS1920" s="132"/>
      <c r="AT1920" s="132"/>
      <c r="AU1920" s="132"/>
    </row>
    <row r="1921" spans="3:48" x14ac:dyDescent="0.2">
      <c r="C1921" s="10"/>
      <c r="D1921" s="10"/>
      <c r="AA1921" s="132"/>
      <c r="AB1921" s="132"/>
      <c r="AC1921" s="132"/>
      <c r="AD1921" s="132"/>
      <c r="AE1921" s="132"/>
      <c r="AG1921" s="143"/>
      <c r="AN1921" s="132"/>
      <c r="AO1921" s="132"/>
      <c r="AP1921" s="132"/>
      <c r="AQ1921" s="132"/>
      <c r="AR1921" s="132"/>
      <c r="AS1921" s="132"/>
      <c r="AT1921" s="132"/>
      <c r="AU1921" s="132"/>
      <c r="AV1921" s="132"/>
    </row>
    <row r="1922" spans="3:48" x14ac:dyDescent="0.2">
      <c r="C1922" s="10"/>
      <c r="D1922" s="10"/>
      <c r="AA1922" s="132"/>
      <c r="AB1922" s="132"/>
      <c r="AC1922" s="132"/>
      <c r="AD1922" s="132"/>
      <c r="AE1922" s="132"/>
      <c r="AG1922" s="143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3:48" x14ac:dyDescent="0.2">
      <c r="C1923" s="10"/>
      <c r="D1923" s="10"/>
      <c r="AA1923" s="132"/>
      <c r="AB1923" s="132"/>
      <c r="AC1923" s="132"/>
      <c r="AD1923" s="132"/>
      <c r="AE1923" s="132"/>
      <c r="AG1923" s="143"/>
      <c r="AN1923" s="132"/>
      <c r="AO1923" s="132"/>
      <c r="AP1923" s="132"/>
      <c r="AQ1923" s="132"/>
      <c r="AR1923" s="132"/>
      <c r="AS1923" s="132"/>
      <c r="AT1923" s="132"/>
      <c r="AU1923" s="132"/>
    </row>
    <row r="1924" spans="3:48" x14ac:dyDescent="0.2">
      <c r="C1924" s="10"/>
      <c r="D1924" s="10"/>
      <c r="AA1924" s="132"/>
      <c r="AB1924" s="132"/>
      <c r="AC1924" s="132"/>
      <c r="AD1924" s="132"/>
      <c r="AE1924" s="132"/>
      <c r="AG1924" s="143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3:48" x14ac:dyDescent="0.2">
      <c r="C1925" s="10"/>
      <c r="D1925" s="10"/>
      <c r="AA1925" s="132"/>
      <c r="AB1925" s="132"/>
      <c r="AC1925" s="132"/>
      <c r="AD1925" s="132"/>
      <c r="AE1925" s="132"/>
      <c r="AG1925" s="143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3:48" x14ac:dyDescent="0.2">
      <c r="C1926" s="10"/>
      <c r="D1926" s="10"/>
      <c r="AA1926" s="132"/>
      <c r="AB1926" s="132"/>
      <c r="AC1926" s="132"/>
      <c r="AD1926" s="132"/>
      <c r="AE1926" s="132"/>
      <c r="AG1926" s="143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3:48" x14ac:dyDescent="0.2">
      <c r="C1927" s="10"/>
      <c r="D1927" s="10"/>
      <c r="AA1927" s="132"/>
      <c r="AB1927" s="132"/>
      <c r="AC1927" s="132"/>
      <c r="AD1927" s="132"/>
      <c r="AE1927" s="132"/>
      <c r="AG1927" s="143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3:48" x14ac:dyDescent="0.2">
      <c r="C1928" s="10"/>
      <c r="D1928" s="10"/>
      <c r="AA1928" s="132"/>
      <c r="AB1928" s="132"/>
      <c r="AC1928" s="132"/>
      <c r="AD1928" s="132"/>
      <c r="AE1928" s="132"/>
      <c r="AG1928" s="143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3:48" x14ac:dyDescent="0.2">
      <c r="C1929" s="10"/>
      <c r="D1929" s="10"/>
      <c r="AA1929" s="132"/>
      <c r="AB1929" s="132"/>
      <c r="AC1929" s="132"/>
      <c r="AD1929" s="132"/>
      <c r="AE1929" s="132"/>
      <c r="AG1929" s="143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3:48" x14ac:dyDescent="0.2">
      <c r="C1930" s="10"/>
      <c r="D1930" s="10"/>
      <c r="AA1930" s="132"/>
      <c r="AB1930" s="132"/>
      <c r="AC1930" s="132"/>
      <c r="AD1930" s="132"/>
      <c r="AE1930" s="132"/>
      <c r="AG1930" s="143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3:48" x14ac:dyDescent="0.2">
      <c r="C1931" s="10"/>
      <c r="D1931" s="10"/>
      <c r="AA1931" s="132"/>
      <c r="AB1931" s="132"/>
      <c r="AC1931" s="132"/>
      <c r="AD1931" s="132"/>
      <c r="AE1931" s="132"/>
      <c r="AG1931" s="143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3:48" x14ac:dyDescent="0.2">
      <c r="C1932" s="10"/>
      <c r="D1932" s="10"/>
      <c r="AA1932" s="132"/>
      <c r="AB1932" s="132"/>
      <c r="AC1932" s="132"/>
      <c r="AD1932" s="132"/>
      <c r="AE1932" s="132"/>
      <c r="AG1932" s="143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3:48" x14ac:dyDescent="0.2">
      <c r="C1933" s="10"/>
      <c r="D1933" s="10"/>
      <c r="AA1933" s="132"/>
      <c r="AB1933" s="132"/>
      <c r="AC1933" s="132"/>
      <c r="AD1933" s="132"/>
      <c r="AE1933" s="132"/>
      <c r="AG1933" s="143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3:48" x14ac:dyDescent="0.2">
      <c r="C1934" s="10"/>
      <c r="D1934" s="10"/>
      <c r="AA1934" s="132"/>
      <c r="AB1934" s="132"/>
      <c r="AC1934" s="132"/>
      <c r="AD1934" s="132"/>
      <c r="AE1934" s="132"/>
      <c r="AG1934" s="143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3:48" x14ac:dyDescent="0.2">
      <c r="C1935" s="10"/>
      <c r="D1935" s="10"/>
      <c r="AA1935" s="132"/>
      <c r="AB1935" s="132"/>
      <c r="AC1935" s="132"/>
      <c r="AD1935" s="132"/>
      <c r="AE1935" s="132"/>
      <c r="AG1935" s="143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3:48" x14ac:dyDescent="0.2">
      <c r="C1936" s="10"/>
      <c r="D1936" s="10"/>
      <c r="AA1936" s="132"/>
      <c r="AB1936" s="132"/>
      <c r="AC1936" s="132"/>
      <c r="AD1936" s="132"/>
      <c r="AE1936" s="132"/>
      <c r="AG1936" s="143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3:47" x14ac:dyDescent="0.2">
      <c r="C1937" s="10"/>
      <c r="D1937" s="10"/>
      <c r="AA1937" s="132"/>
      <c r="AB1937" s="132"/>
      <c r="AC1937" s="132"/>
      <c r="AD1937" s="132"/>
      <c r="AE1937" s="132"/>
      <c r="AG1937" s="143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3:47" x14ac:dyDescent="0.2">
      <c r="C1938" s="10"/>
      <c r="D1938" s="10"/>
      <c r="AA1938" s="132"/>
      <c r="AB1938" s="132"/>
      <c r="AC1938" s="132"/>
      <c r="AD1938" s="132"/>
      <c r="AE1938" s="132"/>
      <c r="AG1938" s="143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3:47" x14ac:dyDescent="0.2">
      <c r="C1939" s="10"/>
      <c r="D1939" s="10"/>
      <c r="AA1939" s="132"/>
      <c r="AB1939" s="132"/>
      <c r="AC1939" s="132"/>
      <c r="AD1939" s="132"/>
      <c r="AE1939" s="132"/>
      <c r="AG1939" s="143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3:47" x14ac:dyDescent="0.2">
      <c r="C1940" s="10"/>
      <c r="D1940" s="10"/>
      <c r="AA1940" s="132"/>
      <c r="AB1940" s="132"/>
      <c r="AC1940" s="132"/>
      <c r="AD1940" s="132"/>
      <c r="AE1940" s="132"/>
      <c r="AG1940" s="143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3:47" x14ac:dyDescent="0.2">
      <c r="C1941" s="10"/>
      <c r="D1941" s="10"/>
      <c r="AA1941" s="132"/>
      <c r="AB1941" s="132"/>
      <c r="AC1941" s="132"/>
      <c r="AD1941" s="132"/>
      <c r="AE1941" s="132"/>
      <c r="AG1941" s="143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3:47" x14ac:dyDescent="0.2">
      <c r="C1942" s="10"/>
      <c r="D1942" s="10"/>
      <c r="AA1942" s="132"/>
      <c r="AB1942" s="132"/>
      <c r="AC1942" s="132"/>
      <c r="AD1942" s="132"/>
      <c r="AE1942" s="132"/>
      <c r="AG1942" s="143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3:47" x14ac:dyDescent="0.2">
      <c r="C1943" s="10"/>
      <c r="D1943" s="10"/>
      <c r="AA1943" s="132"/>
      <c r="AB1943" s="132"/>
      <c r="AC1943" s="132"/>
      <c r="AD1943" s="132"/>
      <c r="AE1943" s="132"/>
      <c r="AG1943" s="143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3:47" x14ac:dyDescent="0.2">
      <c r="C1944" s="10"/>
      <c r="D1944" s="10"/>
      <c r="AA1944" s="132"/>
      <c r="AB1944" s="132"/>
      <c r="AC1944" s="132"/>
      <c r="AD1944" s="132"/>
      <c r="AE1944" s="132"/>
      <c r="AG1944" s="143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3:47" x14ac:dyDescent="0.2">
      <c r="C1945" s="10"/>
      <c r="D1945" s="10"/>
      <c r="AA1945" s="132"/>
      <c r="AB1945" s="132"/>
      <c r="AC1945" s="132"/>
      <c r="AD1945" s="132"/>
      <c r="AE1945" s="132"/>
      <c r="AG1945" s="143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3:47" x14ac:dyDescent="0.2">
      <c r="C1946" s="10"/>
      <c r="D1946" s="10"/>
      <c r="AA1946" s="132"/>
      <c r="AB1946" s="132"/>
      <c r="AC1946" s="132"/>
      <c r="AD1946" s="132"/>
      <c r="AE1946" s="132"/>
      <c r="AG1946" s="143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3:47" x14ac:dyDescent="0.2">
      <c r="C1947" s="10"/>
      <c r="D1947" s="10"/>
      <c r="AA1947" s="132"/>
      <c r="AB1947" s="132"/>
      <c r="AC1947" s="132"/>
      <c r="AD1947" s="132"/>
      <c r="AE1947" s="132"/>
      <c r="AG1947" s="143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3:47" x14ac:dyDescent="0.2">
      <c r="C1948" s="10"/>
      <c r="D1948" s="10"/>
      <c r="AA1948" s="132"/>
      <c r="AB1948" s="132"/>
      <c r="AC1948" s="132"/>
      <c r="AD1948" s="132"/>
      <c r="AE1948" s="132"/>
      <c r="AG1948" s="143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3:47" x14ac:dyDescent="0.2">
      <c r="C1949" s="10"/>
      <c r="D1949" s="10"/>
      <c r="AA1949" s="132"/>
      <c r="AB1949" s="132"/>
      <c r="AC1949" s="132"/>
      <c r="AD1949" s="132"/>
      <c r="AE1949" s="132"/>
      <c r="AG1949" s="143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3:47" x14ac:dyDescent="0.2">
      <c r="C1950" s="10"/>
      <c r="D1950" s="10"/>
      <c r="AA1950" s="132"/>
      <c r="AB1950" s="132"/>
      <c r="AC1950" s="132"/>
      <c r="AD1950" s="132"/>
      <c r="AE1950" s="132"/>
      <c r="AG1950" s="143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3:47" x14ac:dyDescent="0.2">
      <c r="C1951" s="10"/>
      <c r="D1951" s="10"/>
      <c r="AA1951" s="132"/>
      <c r="AB1951" s="132"/>
      <c r="AC1951" s="132"/>
      <c r="AD1951" s="132"/>
      <c r="AE1951" s="132"/>
      <c r="AG1951" s="143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3:47" x14ac:dyDescent="0.2">
      <c r="C1952" s="10"/>
      <c r="D1952" s="10"/>
      <c r="AA1952" s="132"/>
      <c r="AB1952" s="132"/>
      <c r="AC1952" s="132"/>
      <c r="AD1952" s="132"/>
      <c r="AE1952" s="132"/>
      <c r="AG1952" s="143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3:47" x14ac:dyDescent="0.2">
      <c r="C1953" s="10"/>
      <c r="D1953" s="10"/>
      <c r="AA1953" s="132"/>
      <c r="AB1953" s="132"/>
      <c r="AC1953" s="132"/>
      <c r="AD1953" s="132"/>
      <c r="AE1953" s="132"/>
      <c r="AG1953" s="143"/>
      <c r="AN1953" s="132"/>
      <c r="AO1953" s="132"/>
      <c r="AP1953" s="132"/>
      <c r="AQ1953" s="132"/>
      <c r="AR1953" s="132"/>
      <c r="AS1953" s="132"/>
      <c r="AT1953" s="132"/>
      <c r="AU1953" s="132"/>
    </row>
    <row r="1954" spans="3:47" x14ac:dyDescent="0.2">
      <c r="C1954" s="10"/>
      <c r="D1954" s="10"/>
      <c r="AA1954" s="132"/>
      <c r="AB1954" s="132"/>
      <c r="AC1954" s="132"/>
      <c r="AD1954" s="132"/>
      <c r="AE1954" s="132"/>
      <c r="AG1954" s="143"/>
      <c r="AN1954" s="132"/>
      <c r="AO1954" s="132"/>
      <c r="AP1954" s="132"/>
      <c r="AQ1954" s="132"/>
      <c r="AR1954" s="132"/>
      <c r="AS1954" s="132"/>
      <c r="AT1954" s="132"/>
      <c r="AU1954" s="132"/>
    </row>
    <row r="1955" spans="3:47" x14ac:dyDescent="0.2">
      <c r="C1955" s="10"/>
      <c r="D1955" s="10"/>
      <c r="AA1955" s="132"/>
      <c r="AB1955" s="132"/>
      <c r="AC1955" s="132"/>
      <c r="AD1955" s="132"/>
      <c r="AE1955" s="132"/>
      <c r="AG1955" s="143"/>
      <c r="AN1955" s="132"/>
      <c r="AO1955" s="132"/>
      <c r="AP1955" s="132"/>
      <c r="AQ1955" s="132"/>
      <c r="AR1955" s="132"/>
      <c r="AS1955" s="132"/>
      <c r="AT1955" s="132"/>
      <c r="AU1955" s="132"/>
    </row>
    <row r="1956" spans="3:47" x14ac:dyDescent="0.2">
      <c r="C1956" s="10"/>
      <c r="D1956" s="10"/>
      <c r="AA1956" s="132"/>
      <c r="AB1956" s="132"/>
      <c r="AC1956" s="132"/>
      <c r="AD1956" s="132"/>
      <c r="AE1956" s="132"/>
      <c r="AG1956" s="143"/>
      <c r="AN1956" s="132"/>
      <c r="AO1956" s="132"/>
      <c r="AP1956" s="132"/>
      <c r="AQ1956" s="132"/>
      <c r="AR1956" s="132"/>
      <c r="AS1956" s="132"/>
      <c r="AT1956" s="132"/>
      <c r="AU1956" s="132"/>
    </row>
    <row r="1957" spans="3:47" x14ac:dyDescent="0.2">
      <c r="C1957" s="10"/>
      <c r="D1957" s="10"/>
      <c r="AA1957" s="132"/>
      <c r="AB1957" s="132"/>
      <c r="AC1957" s="132"/>
      <c r="AD1957" s="132"/>
      <c r="AE1957" s="132"/>
      <c r="AG1957" s="143"/>
      <c r="AN1957" s="132"/>
      <c r="AO1957" s="132"/>
      <c r="AP1957" s="132"/>
      <c r="AQ1957" s="132"/>
      <c r="AR1957" s="132"/>
      <c r="AS1957" s="132"/>
      <c r="AT1957" s="132"/>
      <c r="AU1957" s="132"/>
    </row>
    <row r="1958" spans="3:47" x14ac:dyDescent="0.2">
      <c r="C1958" s="10"/>
      <c r="D1958" s="10"/>
      <c r="AA1958" s="132"/>
      <c r="AB1958" s="132"/>
      <c r="AC1958" s="132"/>
      <c r="AD1958" s="132"/>
      <c r="AE1958" s="132"/>
      <c r="AG1958" s="143"/>
      <c r="AN1958" s="132"/>
      <c r="AO1958" s="132"/>
      <c r="AP1958" s="132"/>
      <c r="AQ1958" s="132"/>
      <c r="AR1958" s="132"/>
      <c r="AS1958" s="132"/>
      <c r="AT1958" s="132"/>
      <c r="AU1958" s="132"/>
    </row>
    <row r="1959" spans="3:47" x14ac:dyDescent="0.2">
      <c r="C1959" s="10"/>
      <c r="D1959" s="10"/>
      <c r="AA1959" s="132"/>
      <c r="AB1959" s="132"/>
      <c r="AC1959" s="132"/>
      <c r="AD1959" s="132"/>
      <c r="AE1959" s="132"/>
      <c r="AG1959" s="143"/>
      <c r="AN1959" s="132"/>
      <c r="AO1959" s="132"/>
      <c r="AP1959" s="132"/>
      <c r="AQ1959" s="132"/>
      <c r="AR1959" s="132"/>
      <c r="AS1959" s="132"/>
      <c r="AT1959" s="132"/>
      <c r="AU1959" s="132"/>
    </row>
    <row r="1960" spans="3:47" x14ac:dyDescent="0.2">
      <c r="C1960" s="10"/>
      <c r="D1960" s="10"/>
      <c r="AA1960" s="132"/>
      <c r="AB1960" s="132"/>
      <c r="AC1960" s="132"/>
      <c r="AD1960" s="132"/>
      <c r="AE1960" s="132"/>
      <c r="AG1960" s="143"/>
      <c r="AN1960" s="132"/>
      <c r="AO1960" s="132"/>
      <c r="AP1960" s="132"/>
      <c r="AQ1960" s="132"/>
      <c r="AR1960" s="132"/>
      <c r="AS1960" s="132"/>
      <c r="AT1960" s="132"/>
      <c r="AU1960" s="132"/>
    </row>
    <row r="1961" spans="3:47" x14ac:dyDescent="0.2">
      <c r="C1961" s="10"/>
      <c r="D1961" s="10"/>
      <c r="AA1961" s="132"/>
      <c r="AB1961" s="132"/>
      <c r="AC1961" s="132"/>
      <c r="AD1961" s="132"/>
      <c r="AE1961" s="132"/>
      <c r="AG1961" s="143"/>
      <c r="AN1961" s="132"/>
      <c r="AO1961" s="132"/>
      <c r="AP1961" s="132"/>
      <c r="AQ1961" s="132"/>
      <c r="AR1961" s="132"/>
      <c r="AS1961" s="132"/>
      <c r="AT1961" s="132"/>
      <c r="AU1961" s="132"/>
    </row>
    <row r="1962" spans="3:47" x14ac:dyDescent="0.2">
      <c r="C1962" s="10"/>
      <c r="D1962" s="10"/>
      <c r="AA1962" s="132"/>
      <c r="AB1962" s="132"/>
      <c r="AC1962" s="132"/>
      <c r="AD1962" s="132"/>
      <c r="AE1962" s="132"/>
      <c r="AG1962" s="143"/>
      <c r="AN1962" s="132"/>
      <c r="AO1962" s="132"/>
      <c r="AP1962" s="132"/>
      <c r="AQ1962" s="132"/>
      <c r="AR1962" s="132"/>
      <c r="AS1962" s="132"/>
      <c r="AT1962" s="132"/>
      <c r="AU1962" s="132"/>
    </row>
    <row r="1963" spans="3:47" x14ac:dyDescent="0.2">
      <c r="C1963" s="10"/>
      <c r="D1963" s="10"/>
      <c r="AA1963" s="132"/>
      <c r="AB1963" s="132"/>
      <c r="AC1963" s="132"/>
      <c r="AD1963" s="132"/>
      <c r="AE1963" s="132"/>
      <c r="AG1963" s="143"/>
      <c r="AN1963" s="132"/>
      <c r="AO1963" s="132"/>
      <c r="AP1963" s="132"/>
      <c r="AQ1963" s="132"/>
      <c r="AR1963" s="132"/>
      <c r="AS1963" s="132"/>
      <c r="AT1963" s="132"/>
      <c r="AU1963" s="132"/>
    </row>
    <row r="1964" spans="3:47" x14ac:dyDescent="0.2">
      <c r="C1964" s="10"/>
      <c r="D1964" s="10"/>
      <c r="AA1964" s="132"/>
      <c r="AB1964" s="132"/>
      <c r="AC1964" s="132"/>
      <c r="AD1964" s="132"/>
      <c r="AE1964" s="132"/>
      <c r="AG1964" s="143"/>
      <c r="AN1964" s="132"/>
      <c r="AO1964" s="132"/>
      <c r="AP1964" s="132"/>
      <c r="AQ1964" s="132"/>
      <c r="AR1964" s="132"/>
      <c r="AS1964" s="132"/>
      <c r="AT1964" s="132"/>
      <c r="AU1964" s="132"/>
    </row>
    <row r="1965" spans="3:47" x14ac:dyDescent="0.2">
      <c r="C1965" s="10"/>
      <c r="D1965" s="10"/>
      <c r="AA1965" s="132"/>
      <c r="AB1965" s="132"/>
      <c r="AC1965" s="132"/>
      <c r="AD1965" s="132"/>
      <c r="AE1965" s="132"/>
      <c r="AG1965" s="143"/>
      <c r="AN1965" s="132"/>
      <c r="AO1965" s="132"/>
      <c r="AP1965" s="132"/>
      <c r="AQ1965" s="132"/>
      <c r="AR1965" s="132"/>
      <c r="AS1965" s="132"/>
      <c r="AT1965" s="132"/>
      <c r="AU1965" s="132"/>
    </row>
    <row r="1966" spans="3:47" x14ac:dyDescent="0.2">
      <c r="C1966" s="10"/>
      <c r="D1966" s="10"/>
      <c r="AA1966" s="132"/>
      <c r="AB1966" s="132"/>
      <c r="AC1966" s="132"/>
      <c r="AD1966" s="132"/>
      <c r="AE1966" s="132"/>
      <c r="AG1966" s="143"/>
      <c r="AN1966" s="132"/>
      <c r="AO1966" s="132"/>
      <c r="AP1966" s="132"/>
      <c r="AQ1966" s="132"/>
      <c r="AR1966" s="132"/>
      <c r="AS1966" s="132"/>
      <c r="AT1966" s="132"/>
      <c r="AU1966" s="132"/>
    </row>
    <row r="1967" spans="3:47" x14ac:dyDescent="0.2">
      <c r="C1967" s="10"/>
      <c r="D1967" s="10"/>
      <c r="AA1967" s="132"/>
      <c r="AB1967" s="132"/>
      <c r="AC1967" s="132"/>
      <c r="AD1967" s="132"/>
      <c r="AE1967" s="132"/>
      <c r="AG1967" s="143"/>
      <c r="AN1967" s="132"/>
      <c r="AO1967" s="132"/>
      <c r="AP1967" s="132"/>
      <c r="AQ1967" s="132"/>
      <c r="AR1967" s="132"/>
      <c r="AS1967" s="132"/>
      <c r="AT1967" s="132"/>
      <c r="AU1967" s="132"/>
    </row>
    <row r="1968" spans="3:47" x14ac:dyDescent="0.2">
      <c r="C1968" s="10"/>
      <c r="D1968" s="10"/>
      <c r="AA1968" s="132"/>
      <c r="AB1968" s="132"/>
      <c r="AC1968" s="132"/>
      <c r="AD1968" s="132"/>
      <c r="AE1968" s="132"/>
      <c r="AG1968" s="143"/>
      <c r="AN1968" s="132"/>
      <c r="AO1968" s="132"/>
      <c r="AP1968" s="132"/>
      <c r="AQ1968" s="132"/>
      <c r="AR1968" s="132"/>
      <c r="AS1968" s="132"/>
      <c r="AT1968" s="132"/>
      <c r="AU1968" s="132"/>
    </row>
    <row r="1969" spans="3:47" x14ac:dyDescent="0.2">
      <c r="C1969" s="10"/>
      <c r="D1969" s="10"/>
      <c r="AA1969" s="132"/>
      <c r="AB1969" s="132"/>
      <c r="AC1969" s="132"/>
      <c r="AD1969" s="132"/>
      <c r="AE1969" s="132"/>
      <c r="AG1969" s="143"/>
      <c r="AN1969" s="132"/>
      <c r="AO1969" s="132"/>
      <c r="AP1969" s="132"/>
      <c r="AQ1969" s="132"/>
      <c r="AR1969" s="132"/>
      <c r="AS1969" s="132"/>
      <c r="AT1969" s="132"/>
      <c r="AU1969" s="132"/>
    </row>
    <row r="1970" spans="3:47" x14ac:dyDescent="0.2">
      <c r="C1970" s="10"/>
      <c r="D1970" s="10"/>
      <c r="AA1970" s="132"/>
      <c r="AB1970" s="132"/>
      <c r="AC1970" s="132"/>
      <c r="AD1970" s="132"/>
      <c r="AE1970" s="132"/>
      <c r="AG1970" s="143"/>
      <c r="AN1970" s="132"/>
      <c r="AO1970" s="132"/>
      <c r="AP1970" s="132"/>
      <c r="AQ1970" s="132"/>
      <c r="AR1970" s="132"/>
      <c r="AS1970" s="132"/>
      <c r="AT1970" s="132"/>
      <c r="AU1970" s="132"/>
    </row>
    <row r="1971" spans="3:47" x14ac:dyDescent="0.2">
      <c r="C1971" s="10"/>
      <c r="D1971" s="10"/>
      <c r="AA1971" s="132"/>
      <c r="AB1971" s="132"/>
      <c r="AC1971" s="132"/>
      <c r="AD1971" s="132"/>
      <c r="AE1971" s="132"/>
      <c r="AG1971" s="143"/>
      <c r="AN1971" s="132"/>
      <c r="AO1971" s="132"/>
      <c r="AP1971" s="132"/>
      <c r="AQ1971" s="132"/>
      <c r="AR1971" s="132"/>
      <c r="AS1971" s="132"/>
      <c r="AT1971" s="132"/>
      <c r="AU1971" s="132"/>
    </row>
    <row r="1972" spans="3:47" x14ac:dyDescent="0.2">
      <c r="C1972" s="10"/>
      <c r="D1972" s="10"/>
      <c r="AA1972" s="132"/>
      <c r="AB1972" s="132"/>
      <c r="AC1972" s="132"/>
      <c r="AD1972" s="132"/>
      <c r="AE1972" s="132"/>
      <c r="AG1972" s="143"/>
      <c r="AN1972" s="132"/>
      <c r="AO1972" s="132"/>
      <c r="AP1972" s="132"/>
      <c r="AQ1972" s="132"/>
      <c r="AR1972" s="132"/>
      <c r="AS1972" s="132"/>
      <c r="AT1972" s="132"/>
      <c r="AU1972" s="132"/>
    </row>
    <row r="1973" spans="3:47" x14ac:dyDescent="0.2">
      <c r="C1973" s="10"/>
      <c r="D1973" s="10"/>
      <c r="AA1973" s="132"/>
      <c r="AB1973" s="132"/>
      <c r="AC1973" s="132"/>
      <c r="AD1973" s="132"/>
      <c r="AE1973" s="132"/>
      <c r="AG1973" s="143"/>
      <c r="AN1973" s="132"/>
      <c r="AO1973" s="132"/>
      <c r="AP1973" s="132"/>
      <c r="AQ1973" s="132"/>
      <c r="AR1973" s="132"/>
      <c r="AS1973" s="132"/>
      <c r="AT1973" s="132"/>
      <c r="AU1973" s="132"/>
    </row>
    <row r="1974" spans="3:47" x14ac:dyDescent="0.2">
      <c r="C1974" s="10"/>
      <c r="D1974" s="10"/>
      <c r="AA1974" s="132"/>
      <c r="AB1974" s="132"/>
      <c r="AC1974" s="132"/>
      <c r="AD1974" s="132"/>
      <c r="AE1974" s="132"/>
      <c r="AG1974" s="143"/>
      <c r="AN1974" s="132"/>
      <c r="AO1974" s="132"/>
      <c r="AP1974" s="132"/>
      <c r="AQ1974" s="132"/>
      <c r="AR1974" s="132"/>
      <c r="AS1974" s="132"/>
      <c r="AT1974" s="132"/>
      <c r="AU1974" s="132"/>
    </row>
    <row r="1975" spans="3:47" x14ac:dyDescent="0.2">
      <c r="C1975" s="10"/>
      <c r="D1975" s="10"/>
      <c r="AA1975" s="132"/>
      <c r="AB1975" s="132"/>
      <c r="AC1975" s="132"/>
      <c r="AD1975" s="132"/>
      <c r="AE1975" s="132"/>
      <c r="AG1975" s="143"/>
      <c r="AN1975" s="132"/>
      <c r="AO1975" s="132"/>
      <c r="AP1975" s="132"/>
      <c r="AQ1975" s="132"/>
      <c r="AR1975" s="132"/>
      <c r="AS1975" s="132"/>
      <c r="AT1975" s="132"/>
      <c r="AU1975" s="132"/>
    </row>
    <row r="1976" spans="3:47" x14ac:dyDescent="0.2">
      <c r="C1976" s="10"/>
      <c r="D1976" s="10"/>
      <c r="AA1976" s="132"/>
      <c r="AB1976" s="132"/>
      <c r="AC1976" s="132"/>
      <c r="AD1976" s="132"/>
      <c r="AE1976" s="132"/>
      <c r="AG1976" s="143"/>
      <c r="AN1976" s="132"/>
      <c r="AO1976" s="132"/>
      <c r="AP1976" s="132"/>
      <c r="AQ1976" s="132"/>
      <c r="AR1976" s="132"/>
      <c r="AS1976" s="132"/>
      <c r="AT1976" s="132"/>
      <c r="AU1976" s="132"/>
    </row>
    <row r="1977" spans="3:47" x14ac:dyDescent="0.2">
      <c r="C1977" s="10"/>
      <c r="D1977" s="10"/>
      <c r="AA1977" s="132"/>
      <c r="AB1977" s="132"/>
      <c r="AC1977" s="132"/>
      <c r="AD1977" s="132"/>
      <c r="AE1977" s="132"/>
      <c r="AG1977" s="143"/>
      <c r="AN1977" s="132"/>
      <c r="AO1977" s="132"/>
      <c r="AP1977" s="132"/>
      <c r="AQ1977" s="132"/>
      <c r="AR1977" s="132"/>
      <c r="AS1977" s="132"/>
      <c r="AT1977" s="132"/>
      <c r="AU1977" s="132"/>
    </row>
    <row r="1978" spans="3:47" x14ac:dyDescent="0.2">
      <c r="C1978" s="10"/>
      <c r="D1978" s="10"/>
      <c r="AA1978" s="132"/>
      <c r="AB1978" s="132"/>
      <c r="AC1978" s="132"/>
      <c r="AD1978" s="132"/>
      <c r="AE1978" s="132"/>
      <c r="AG1978" s="143"/>
      <c r="AN1978" s="132"/>
      <c r="AO1978" s="132"/>
      <c r="AP1978" s="132"/>
      <c r="AQ1978" s="132"/>
      <c r="AR1978" s="132"/>
      <c r="AS1978" s="132"/>
      <c r="AT1978" s="132"/>
      <c r="AU1978" s="132"/>
    </row>
    <row r="1979" spans="3:47" x14ac:dyDescent="0.2">
      <c r="C1979" s="10"/>
      <c r="D1979" s="10"/>
      <c r="AA1979" s="132"/>
      <c r="AB1979" s="132"/>
      <c r="AC1979" s="132"/>
      <c r="AD1979" s="132"/>
      <c r="AE1979" s="132"/>
      <c r="AG1979" s="143"/>
      <c r="AN1979" s="132"/>
      <c r="AO1979" s="132"/>
      <c r="AP1979" s="132"/>
      <c r="AQ1979" s="132"/>
      <c r="AR1979" s="132"/>
      <c r="AS1979" s="132"/>
      <c r="AT1979" s="132"/>
      <c r="AU1979" s="132"/>
    </row>
    <row r="1980" spans="3:47" x14ac:dyDescent="0.2">
      <c r="C1980" s="10"/>
      <c r="D1980" s="10"/>
      <c r="AA1980" s="132"/>
      <c r="AB1980" s="132"/>
      <c r="AC1980" s="132"/>
      <c r="AD1980" s="132"/>
      <c r="AE1980" s="132"/>
      <c r="AG1980" s="143"/>
      <c r="AN1980" s="132"/>
      <c r="AO1980" s="132"/>
      <c r="AP1980" s="132"/>
      <c r="AQ1980" s="132"/>
      <c r="AR1980" s="132"/>
      <c r="AS1980" s="132"/>
      <c r="AT1980" s="132"/>
      <c r="AU1980" s="132"/>
    </row>
    <row r="1981" spans="3:47" x14ac:dyDescent="0.2">
      <c r="C1981" s="10"/>
      <c r="D1981" s="10"/>
      <c r="AA1981" s="132"/>
      <c r="AB1981" s="132"/>
      <c r="AC1981" s="132"/>
      <c r="AD1981" s="132"/>
      <c r="AE1981" s="132"/>
      <c r="AG1981" s="143"/>
      <c r="AN1981" s="132"/>
      <c r="AO1981" s="132"/>
      <c r="AP1981" s="132"/>
      <c r="AQ1981" s="132"/>
      <c r="AR1981" s="132"/>
      <c r="AS1981" s="132"/>
      <c r="AT1981" s="132"/>
      <c r="AU1981" s="132"/>
    </row>
    <row r="1982" spans="3:47" x14ac:dyDescent="0.2">
      <c r="C1982" s="10"/>
      <c r="D1982" s="10"/>
      <c r="AA1982" s="132"/>
      <c r="AB1982" s="132"/>
      <c r="AC1982" s="132"/>
      <c r="AD1982" s="132"/>
      <c r="AE1982" s="132"/>
      <c r="AG1982" s="143"/>
      <c r="AN1982" s="132"/>
      <c r="AO1982" s="132"/>
      <c r="AP1982" s="132"/>
      <c r="AQ1982" s="132"/>
      <c r="AR1982" s="132"/>
      <c r="AS1982" s="132"/>
      <c r="AT1982" s="132"/>
      <c r="AU1982" s="132"/>
    </row>
    <row r="1983" spans="3:47" x14ac:dyDescent="0.2">
      <c r="C1983" s="10"/>
      <c r="D1983" s="10"/>
      <c r="AA1983" s="132"/>
      <c r="AB1983" s="132"/>
      <c r="AC1983" s="132"/>
      <c r="AD1983" s="132"/>
      <c r="AE1983" s="132"/>
      <c r="AG1983" s="143"/>
      <c r="AN1983" s="132"/>
      <c r="AO1983" s="132"/>
      <c r="AP1983" s="132"/>
      <c r="AQ1983" s="132"/>
      <c r="AR1983" s="132"/>
      <c r="AS1983" s="132"/>
      <c r="AT1983" s="132"/>
      <c r="AU1983" s="132"/>
    </row>
    <row r="1984" spans="3:47" x14ac:dyDescent="0.2">
      <c r="C1984" s="10"/>
      <c r="D1984" s="10"/>
      <c r="AA1984" s="132"/>
      <c r="AB1984" s="132"/>
      <c r="AC1984" s="132"/>
      <c r="AD1984" s="132"/>
      <c r="AE1984" s="132"/>
      <c r="AG1984" s="143"/>
      <c r="AN1984" s="132"/>
      <c r="AO1984" s="132"/>
      <c r="AP1984" s="132"/>
      <c r="AQ1984" s="132"/>
      <c r="AR1984" s="132"/>
      <c r="AS1984" s="132"/>
      <c r="AT1984" s="132"/>
      <c r="AU1984" s="132"/>
    </row>
    <row r="1985" spans="3:47" x14ac:dyDescent="0.2">
      <c r="C1985" s="10"/>
      <c r="D1985" s="10"/>
      <c r="AA1985" s="132"/>
      <c r="AB1985" s="132"/>
      <c r="AC1985" s="132"/>
      <c r="AD1985" s="132"/>
      <c r="AE1985" s="132"/>
      <c r="AG1985" s="143"/>
      <c r="AN1985" s="132"/>
      <c r="AO1985" s="132"/>
      <c r="AP1985" s="132"/>
      <c r="AQ1985" s="132"/>
      <c r="AR1985" s="132"/>
      <c r="AS1985" s="132"/>
      <c r="AT1985" s="132"/>
      <c r="AU1985" s="132"/>
    </row>
    <row r="1986" spans="3:47" x14ac:dyDescent="0.2">
      <c r="C1986" s="10"/>
      <c r="D1986" s="10"/>
      <c r="AA1986" s="132"/>
      <c r="AB1986" s="132"/>
      <c r="AC1986" s="132"/>
      <c r="AD1986" s="132"/>
      <c r="AE1986" s="132"/>
      <c r="AG1986" s="143"/>
      <c r="AN1986" s="132"/>
      <c r="AO1986" s="132"/>
      <c r="AP1986" s="132"/>
      <c r="AQ1986" s="132"/>
      <c r="AR1986" s="132"/>
      <c r="AS1986" s="132"/>
      <c r="AT1986" s="132"/>
      <c r="AU1986" s="132"/>
    </row>
    <row r="1987" spans="3:47" x14ac:dyDescent="0.2">
      <c r="C1987" s="10"/>
      <c r="D1987" s="10"/>
      <c r="AA1987" s="132"/>
      <c r="AB1987" s="132"/>
      <c r="AC1987" s="132"/>
      <c r="AD1987" s="132"/>
      <c r="AE1987" s="132"/>
      <c r="AG1987" s="143"/>
      <c r="AN1987" s="132"/>
      <c r="AO1987" s="132"/>
      <c r="AP1987" s="132"/>
      <c r="AQ1987" s="132"/>
      <c r="AR1987" s="132"/>
      <c r="AS1987" s="132"/>
      <c r="AT1987" s="132"/>
      <c r="AU1987" s="132"/>
    </row>
    <row r="1988" spans="3:47" x14ac:dyDescent="0.2">
      <c r="C1988" s="10"/>
      <c r="D1988" s="10"/>
      <c r="AA1988" s="132"/>
      <c r="AB1988" s="132"/>
      <c r="AC1988" s="132"/>
      <c r="AD1988" s="132"/>
      <c r="AE1988" s="132"/>
      <c r="AG1988" s="143"/>
      <c r="AN1988" s="132"/>
      <c r="AO1988" s="132"/>
      <c r="AP1988" s="132"/>
      <c r="AQ1988" s="132"/>
      <c r="AR1988" s="132"/>
      <c r="AS1988" s="132"/>
      <c r="AT1988" s="132"/>
      <c r="AU1988" s="132"/>
    </row>
    <row r="1989" spans="3:47" x14ac:dyDescent="0.2">
      <c r="C1989" s="10"/>
      <c r="D1989" s="10"/>
      <c r="AA1989" s="132"/>
      <c r="AB1989" s="132"/>
      <c r="AC1989" s="132"/>
      <c r="AD1989" s="132"/>
      <c r="AE1989" s="132"/>
      <c r="AG1989" s="143"/>
      <c r="AN1989" s="132"/>
      <c r="AO1989" s="132"/>
      <c r="AP1989" s="132"/>
      <c r="AQ1989" s="132"/>
      <c r="AR1989" s="132"/>
      <c r="AS1989" s="132"/>
      <c r="AT1989" s="132"/>
      <c r="AU1989" s="132"/>
    </row>
    <row r="1990" spans="3:47" x14ac:dyDescent="0.2">
      <c r="C1990" s="10"/>
      <c r="D1990" s="10"/>
      <c r="AA1990" s="132"/>
      <c r="AB1990" s="132"/>
      <c r="AC1990" s="132"/>
      <c r="AD1990" s="132"/>
      <c r="AE1990" s="132"/>
      <c r="AG1990" s="143"/>
      <c r="AN1990" s="132"/>
      <c r="AO1990" s="132"/>
      <c r="AP1990" s="132"/>
      <c r="AQ1990" s="132"/>
      <c r="AR1990" s="132"/>
      <c r="AS1990" s="132"/>
      <c r="AT1990" s="132"/>
      <c r="AU1990" s="132"/>
    </row>
    <row r="1991" spans="3:47" x14ac:dyDescent="0.2">
      <c r="C1991" s="10"/>
      <c r="D1991" s="10"/>
      <c r="AA1991" s="132"/>
      <c r="AB1991" s="132"/>
      <c r="AC1991" s="132"/>
      <c r="AD1991" s="132"/>
      <c r="AE1991" s="132"/>
      <c r="AG1991" s="143"/>
      <c r="AN1991" s="132"/>
      <c r="AO1991" s="132"/>
      <c r="AP1991" s="132"/>
      <c r="AQ1991" s="132"/>
      <c r="AR1991" s="132"/>
      <c r="AS1991" s="132"/>
      <c r="AT1991" s="132"/>
      <c r="AU1991" s="132"/>
    </row>
    <row r="1992" spans="3:47" x14ac:dyDescent="0.2">
      <c r="C1992" s="10"/>
      <c r="D1992" s="10"/>
      <c r="AA1992" s="132"/>
      <c r="AB1992" s="132"/>
      <c r="AC1992" s="132"/>
      <c r="AD1992" s="132"/>
      <c r="AE1992" s="132"/>
      <c r="AG1992" s="143"/>
      <c r="AN1992" s="132"/>
      <c r="AO1992" s="132"/>
      <c r="AP1992" s="132"/>
      <c r="AQ1992" s="132"/>
      <c r="AR1992" s="132"/>
      <c r="AS1992" s="132"/>
      <c r="AT1992" s="132"/>
      <c r="AU1992" s="132"/>
    </row>
    <row r="1993" spans="3:47" x14ac:dyDescent="0.2">
      <c r="C1993" s="10"/>
      <c r="D1993" s="10"/>
      <c r="AA1993" s="132"/>
      <c r="AB1993" s="132"/>
      <c r="AC1993" s="132"/>
      <c r="AD1993" s="132"/>
      <c r="AE1993" s="132"/>
      <c r="AG1993" s="143"/>
      <c r="AN1993" s="132"/>
      <c r="AO1993" s="132"/>
      <c r="AP1993" s="132"/>
      <c r="AQ1993" s="132"/>
      <c r="AR1993" s="132"/>
      <c r="AS1993" s="132"/>
      <c r="AT1993" s="132"/>
      <c r="AU1993" s="132"/>
    </row>
    <row r="1994" spans="3:47" x14ac:dyDescent="0.2">
      <c r="C1994" s="10"/>
      <c r="D1994" s="10"/>
      <c r="AA1994" s="132"/>
      <c r="AB1994" s="132"/>
      <c r="AC1994" s="132"/>
      <c r="AD1994" s="132"/>
      <c r="AE1994" s="132"/>
      <c r="AG1994" s="143"/>
      <c r="AN1994" s="132"/>
      <c r="AO1994" s="132"/>
      <c r="AP1994" s="132"/>
      <c r="AQ1994" s="132"/>
      <c r="AR1994" s="132"/>
      <c r="AS1994" s="132"/>
      <c r="AT1994" s="132"/>
      <c r="AU1994" s="132"/>
    </row>
    <row r="1995" spans="3:47" x14ac:dyDescent="0.2">
      <c r="C1995" s="10"/>
      <c r="D1995" s="10"/>
      <c r="AA1995" s="132"/>
      <c r="AB1995" s="132"/>
      <c r="AC1995" s="132"/>
      <c r="AD1995" s="132"/>
      <c r="AE1995" s="132"/>
      <c r="AG1995" s="143"/>
      <c r="AN1995" s="132"/>
      <c r="AO1995" s="132"/>
      <c r="AP1995" s="132"/>
      <c r="AQ1995" s="132"/>
      <c r="AR1995" s="132"/>
      <c r="AS1995" s="132"/>
      <c r="AT1995" s="132"/>
      <c r="AU1995" s="132"/>
    </row>
    <row r="1996" spans="3:47" x14ac:dyDescent="0.2">
      <c r="C1996" s="10"/>
      <c r="D1996" s="10"/>
      <c r="AA1996" s="132"/>
      <c r="AB1996" s="132"/>
      <c r="AC1996" s="132"/>
      <c r="AD1996" s="132"/>
      <c r="AE1996" s="132"/>
      <c r="AG1996" s="143"/>
      <c r="AN1996" s="132"/>
      <c r="AO1996" s="132"/>
      <c r="AP1996" s="132"/>
      <c r="AQ1996" s="132"/>
      <c r="AR1996" s="132"/>
      <c r="AS1996" s="132"/>
      <c r="AT1996" s="132"/>
      <c r="AU1996" s="132"/>
    </row>
    <row r="1997" spans="3:47" x14ac:dyDescent="0.2">
      <c r="C1997" s="10"/>
      <c r="D1997" s="10"/>
      <c r="AA1997" s="132"/>
      <c r="AB1997" s="132"/>
      <c r="AC1997" s="132"/>
      <c r="AD1997" s="132"/>
      <c r="AE1997" s="132"/>
      <c r="AG1997" s="143"/>
      <c r="AN1997" s="132"/>
      <c r="AO1997" s="132"/>
      <c r="AP1997" s="132"/>
      <c r="AQ1997" s="132"/>
      <c r="AR1997" s="132"/>
      <c r="AS1997" s="132"/>
      <c r="AT1997" s="132"/>
      <c r="AU1997" s="132"/>
    </row>
    <row r="1998" spans="3:47" x14ac:dyDescent="0.2">
      <c r="C1998" s="10"/>
      <c r="D1998" s="10"/>
      <c r="AA1998" s="132"/>
      <c r="AB1998" s="132"/>
      <c r="AC1998" s="132"/>
      <c r="AD1998" s="132"/>
      <c r="AE1998" s="132"/>
      <c r="AG1998" s="143"/>
      <c r="AN1998" s="132"/>
      <c r="AO1998" s="132"/>
      <c r="AP1998" s="132"/>
      <c r="AQ1998" s="132"/>
      <c r="AR1998" s="132"/>
      <c r="AS1998" s="132"/>
      <c r="AT1998" s="132"/>
      <c r="AU1998" s="132"/>
    </row>
    <row r="1999" spans="3:47" x14ac:dyDescent="0.2">
      <c r="C1999" s="10"/>
      <c r="D1999" s="10"/>
      <c r="AA1999" s="132"/>
      <c r="AB1999" s="132"/>
      <c r="AC1999" s="132"/>
      <c r="AD1999" s="132"/>
      <c r="AE1999" s="132"/>
      <c r="AG1999" s="143"/>
      <c r="AN1999" s="132"/>
      <c r="AO1999" s="132"/>
      <c r="AP1999" s="132"/>
      <c r="AQ1999" s="132"/>
      <c r="AR1999" s="132"/>
      <c r="AS1999" s="132"/>
      <c r="AT1999" s="132"/>
      <c r="AU1999" s="132"/>
    </row>
    <row r="2000" spans="3:47" x14ac:dyDescent="0.2">
      <c r="C2000" s="10"/>
      <c r="D2000" s="10"/>
      <c r="AA2000" s="132"/>
      <c r="AB2000" s="132"/>
      <c r="AC2000" s="132"/>
      <c r="AD2000" s="132"/>
      <c r="AE2000" s="132"/>
      <c r="AG2000" s="143"/>
      <c r="AN2000" s="132"/>
      <c r="AO2000" s="132"/>
      <c r="AP2000" s="132"/>
      <c r="AQ2000" s="132"/>
      <c r="AR2000" s="132"/>
      <c r="AS2000" s="132"/>
      <c r="AT2000" s="132"/>
      <c r="AU2000" s="132"/>
    </row>
    <row r="2001" spans="3:47" x14ac:dyDescent="0.2">
      <c r="C2001" s="10"/>
      <c r="D2001" s="10"/>
      <c r="AA2001" s="132"/>
      <c r="AB2001" s="132"/>
      <c r="AC2001" s="132"/>
      <c r="AD2001" s="132"/>
      <c r="AE2001" s="132"/>
      <c r="AG2001" s="143"/>
      <c r="AN2001" s="132"/>
      <c r="AO2001" s="132"/>
      <c r="AP2001" s="132"/>
      <c r="AQ2001" s="132"/>
      <c r="AR2001" s="132"/>
      <c r="AS2001" s="132"/>
      <c r="AT2001" s="132"/>
      <c r="AU2001" s="132"/>
    </row>
    <row r="2002" spans="3:47" x14ac:dyDescent="0.2">
      <c r="C2002" s="10"/>
      <c r="D2002" s="10"/>
      <c r="AA2002" s="132"/>
      <c r="AB2002" s="132"/>
      <c r="AC2002" s="132"/>
      <c r="AD2002" s="132"/>
      <c r="AE2002" s="132"/>
      <c r="AG2002" s="143"/>
      <c r="AN2002" s="132"/>
      <c r="AO2002" s="132"/>
      <c r="AP2002" s="132"/>
      <c r="AQ2002" s="132"/>
      <c r="AR2002" s="132"/>
      <c r="AS2002" s="132"/>
      <c r="AT2002" s="132"/>
      <c r="AU2002" s="132"/>
    </row>
    <row r="2003" spans="3:47" x14ac:dyDescent="0.2">
      <c r="C2003" s="10"/>
      <c r="D2003" s="10"/>
      <c r="AA2003" s="132"/>
      <c r="AB2003" s="132"/>
      <c r="AC2003" s="132"/>
      <c r="AD2003" s="132"/>
      <c r="AE2003" s="132"/>
      <c r="AG2003" s="143"/>
      <c r="AN2003" s="132"/>
      <c r="AO2003" s="132"/>
      <c r="AP2003" s="132"/>
      <c r="AQ2003" s="132"/>
      <c r="AR2003" s="132"/>
      <c r="AS2003" s="132"/>
      <c r="AT2003" s="132"/>
      <c r="AU2003" s="132"/>
    </row>
    <row r="2004" spans="3:47" x14ac:dyDescent="0.2">
      <c r="C2004" s="10"/>
      <c r="D2004" s="10"/>
      <c r="AA2004" s="132"/>
      <c r="AB2004" s="132"/>
      <c r="AC2004" s="132"/>
      <c r="AD2004" s="132"/>
      <c r="AE2004" s="132"/>
      <c r="AG2004" s="143"/>
      <c r="AN2004" s="132"/>
      <c r="AO2004" s="132"/>
      <c r="AP2004" s="132"/>
      <c r="AQ2004" s="132"/>
      <c r="AR2004" s="132"/>
      <c r="AS2004" s="132"/>
      <c r="AT2004" s="132"/>
      <c r="AU2004" s="132"/>
    </row>
    <row r="2005" spans="3:47" x14ac:dyDescent="0.2">
      <c r="C2005" s="10"/>
      <c r="D2005" s="10"/>
      <c r="AA2005" s="132"/>
      <c r="AB2005" s="132"/>
      <c r="AC2005" s="132"/>
      <c r="AD2005" s="132"/>
      <c r="AE2005" s="132"/>
      <c r="AG2005" s="143"/>
      <c r="AN2005" s="132"/>
      <c r="AO2005" s="132"/>
      <c r="AP2005" s="132"/>
      <c r="AQ2005" s="132"/>
      <c r="AR2005" s="132"/>
      <c r="AS2005" s="132"/>
      <c r="AT2005" s="132"/>
      <c r="AU2005" s="132"/>
    </row>
    <row r="2006" spans="3:47" x14ac:dyDescent="0.2">
      <c r="C2006" s="10"/>
      <c r="D2006" s="10"/>
      <c r="AA2006" s="132"/>
      <c r="AB2006" s="132"/>
      <c r="AC2006" s="132"/>
      <c r="AD2006" s="132"/>
      <c r="AE2006" s="132"/>
      <c r="AG2006" s="143"/>
      <c r="AN2006" s="132"/>
      <c r="AO2006" s="132"/>
      <c r="AP2006" s="132"/>
      <c r="AQ2006" s="132"/>
      <c r="AR2006" s="132"/>
      <c r="AS2006" s="132"/>
      <c r="AT2006" s="132"/>
      <c r="AU2006" s="132"/>
    </row>
    <row r="2007" spans="3:47" x14ac:dyDescent="0.2">
      <c r="C2007" s="10"/>
      <c r="D2007" s="10"/>
      <c r="AA2007" s="132"/>
      <c r="AB2007" s="132"/>
      <c r="AC2007" s="132"/>
      <c r="AD2007" s="132"/>
      <c r="AE2007" s="132"/>
      <c r="AG2007" s="143"/>
      <c r="AN2007" s="132"/>
      <c r="AO2007" s="132"/>
      <c r="AP2007" s="132"/>
      <c r="AQ2007" s="132"/>
      <c r="AR2007" s="132"/>
      <c r="AS2007" s="132"/>
      <c r="AT2007" s="132"/>
      <c r="AU2007" s="132"/>
    </row>
    <row r="2008" spans="3:47" x14ac:dyDescent="0.2">
      <c r="C2008" s="10"/>
      <c r="D2008" s="10"/>
      <c r="AA2008" s="132"/>
      <c r="AB2008" s="132"/>
      <c r="AC2008" s="132"/>
      <c r="AD2008" s="132"/>
      <c r="AE2008" s="132"/>
      <c r="AG2008" s="143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3:47" x14ac:dyDescent="0.2">
      <c r="C2009" s="10"/>
      <c r="D2009" s="10"/>
      <c r="AA2009" s="132"/>
      <c r="AB2009" s="132"/>
      <c r="AC2009" s="132"/>
      <c r="AD2009" s="132"/>
      <c r="AE2009" s="132"/>
      <c r="AG2009" s="143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3:47" x14ac:dyDescent="0.2">
      <c r="C2010" s="10"/>
      <c r="D2010" s="10"/>
      <c r="AA2010" s="132"/>
      <c r="AB2010" s="132"/>
      <c r="AC2010" s="132"/>
      <c r="AD2010" s="132"/>
      <c r="AE2010" s="132"/>
      <c r="AG2010" s="143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3:47" x14ac:dyDescent="0.2">
      <c r="C2011" s="10"/>
      <c r="D2011" s="10"/>
      <c r="AA2011" s="132"/>
      <c r="AB2011" s="132"/>
      <c r="AC2011" s="132"/>
      <c r="AD2011" s="132"/>
      <c r="AE2011" s="132"/>
      <c r="AG2011" s="143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3:47" x14ac:dyDescent="0.2">
      <c r="C2012" s="10"/>
      <c r="D2012" s="10"/>
      <c r="AA2012" s="132"/>
      <c r="AB2012" s="132"/>
      <c r="AC2012" s="132"/>
      <c r="AD2012" s="132"/>
      <c r="AE2012" s="132"/>
      <c r="AG2012" s="143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3:47" x14ac:dyDescent="0.2">
      <c r="C2013" s="10"/>
      <c r="D2013" s="10"/>
      <c r="AA2013" s="132"/>
      <c r="AB2013" s="132"/>
      <c r="AC2013" s="132"/>
      <c r="AD2013" s="132"/>
      <c r="AE2013" s="132"/>
      <c r="AG2013" s="143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3:47" x14ac:dyDescent="0.2">
      <c r="C2014" s="10"/>
      <c r="D2014" s="10"/>
      <c r="AA2014" s="132"/>
      <c r="AB2014" s="132"/>
      <c r="AC2014" s="132"/>
      <c r="AD2014" s="132"/>
      <c r="AE2014" s="132"/>
      <c r="AG2014" s="143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3:47" x14ac:dyDescent="0.2">
      <c r="C2015" s="10"/>
      <c r="D2015" s="10"/>
      <c r="AA2015" s="132"/>
      <c r="AB2015" s="132"/>
      <c r="AC2015" s="132"/>
      <c r="AD2015" s="132"/>
      <c r="AE2015" s="132"/>
      <c r="AG2015" s="143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3:47" x14ac:dyDescent="0.2">
      <c r="C2016" s="10"/>
      <c r="D2016" s="10"/>
      <c r="AA2016" s="132"/>
      <c r="AB2016" s="132"/>
      <c r="AC2016" s="132"/>
      <c r="AD2016" s="132"/>
      <c r="AE2016" s="132"/>
      <c r="AG2016" s="143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3:47" x14ac:dyDescent="0.2">
      <c r="C2017" s="10"/>
      <c r="D2017" s="10"/>
      <c r="AA2017" s="132"/>
      <c r="AB2017" s="132"/>
      <c r="AC2017" s="132"/>
      <c r="AD2017" s="132"/>
      <c r="AE2017" s="132"/>
      <c r="AG2017" s="143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3:47" x14ac:dyDescent="0.2">
      <c r="C2018" s="10"/>
      <c r="D2018" s="10"/>
      <c r="AA2018" s="132"/>
      <c r="AB2018" s="132"/>
      <c r="AC2018" s="132"/>
      <c r="AD2018" s="132"/>
      <c r="AE2018" s="132"/>
      <c r="AG2018" s="143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3:47" x14ac:dyDescent="0.2">
      <c r="C2019" s="10"/>
      <c r="D2019" s="10"/>
      <c r="AA2019" s="132"/>
      <c r="AB2019" s="132"/>
      <c r="AC2019" s="132"/>
      <c r="AD2019" s="132"/>
      <c r="AE2019" s="132"/>
      <c r="AG2019" s="143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3:47" x14ac:dyDescent="0.2">
      <c r="C2020" s="10"/>
      <c r="D2020" s="10"/>
      <c r="AA2020" s="132"/>
      <c r="AB2020" s="132"/>
      <c r="AC2020" s="132"/>
      <c r="AD2020" s="132"/>
      <c r="AE2020" s="132"/>
      <c r="AG2020" s="143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3:47" x14ac:dyDescent="0.2">
      <c r="C2021" s="10"/>
      <c r="D2021" s="10"/>
      <c r="AA2021" s="132"/>
      <c r="AB2021" s="132"/>
      <c r="AC2021" s="132"/>
      <c r="AD2021" s="132"/>
      <c r="AE2021" s="132"/>
      <c r="AG2021" s="143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3:47" x14ac:dyDescent="0.2">
      <c r="C2022" s="10"/>
      <c r="D2022" s="10"/>
      <c r="AA2022" s="132"/>
      <c r="AB2022" s="132"/>
      <c r="AC2022" s="132"/>
      <c r="AD2022" s="132"/>
      <c r="AE2022" s="132"/>
      <c r="AG2022" s="143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3:47" x14ac:dyDescent="0.2">
      <c r="C2023" s="10"/>
      <c r="D2023" s="10"/>
      <c r="AA2023" s="132"/>
      <c r="AB2023" s="132"/>
      <c r="AC2023" s="132"/>
      <c r="AD2023" s="132"/>
      <c r="AE2023" s="132"/>
      <c r="AG2023" s="143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3:47" x14ac:dyDescent="0.2">
      <c r="C2024" s="10"/>
      <c r="D2024" s="10"/>
      <c r="AA2024" s="132"/>
      <c r="AB2024" s="132"/>
      <c r="AC2024" s="132"/>
      <c r="AD2024" s="132"/>
      <c r="AE2024" s="132"/>
      <c r="AG2024" s="143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3:47" x14ac:dyDescent="0.2">
      <c r="C2025" s="10"/>
      <c r="D2025" s="10"/>
      <c r="AA2025" s="132"/>
      <c r="AB2025" s="132"/>
      <c r="AC2025" s="132"/>
      <c r="AD2025" s="132"/>
      <c r="AE2025" s="132"/>
      <c r="AG2025" s="143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3:47" x14ac:dyDescent="0.2">
      <c r="C2026" s="10"/>
      <c r="D2026" s="10"/>
      <c r="AA2026" s="132"/>
      <c r="AB2026" s="132"/>
      <c r="AC2026" s="132"/>
      <c r="AD2026" s="132"/>
      <c r="AE2026" s="132"/>
      <c r="AG2026" s="143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3:47" x14ac:dyDescent="0.2">
      <c r="C2027" s="10"/>
      <c r="D2027" s="10"/>
      <c r="AA2027" s="132"/>
      <c r="AB2027" s="132"/>
      <c r="AC2027" s="132"/>
      <c r="AD2027" s="132"/>
      <c r="AE2027" s="132"/>
      <c r="AG2027" s="143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3:47" x14ac:dyDescent="0.2">
      <c r="C2028" s="10"/>
      <c r="D2028" s="10"/>
      <c r="AA2028" s="132"/>
      <c r="AB2028" s="132"/>
      <c r="AC2028" s="132"/>
      <c r="AD2028" s="132"/>
      <c r="AE2028" s="132"/>
      <c r="AG2028" s="143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3:47" x14ac:dyDescent="0.2">
      <c r="C2029" s="10"/>
      <c r="D2029" s="10"/>
      <c r="AA2029" s="132"/>
      <c r="AB2029" s="132"/>
      <c r="AC2029" s="132"/>
      <c r="AD2029" s="132"/>
      <c r="AE2029" s="132"/>
      <c r="AG2029" s="143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3:47" x14ac:dyDescent="0.2">
      <c r="C2030" s="10"/>
      <c r="D2030" s="10"/>
      <c r="AA2030" s="132"/>
      <c r="AB2030" s="132"/>
      <c r="AC2030" s="132"/>
      <c r="AD2030" s="132"/>
      <c r="AE2030" s="132"/>
      <c r="AG2030" s="143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3:47" x14ac:dyDescent="0.2">
      <c r="C2031" s="10"/>
      <c r="D2031" s="10"/>
      <c r="AA2031" s="132"/>
      <c r="AB2031" s="132"/>
      <c r="AC2031" s="132"/>
      <c r="AD2031" s="132"/>
      <c r="AE2031" s="132"/>
      <c r="AG2031" s="143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3:47" x14ac:dyDescent="0.2">
      <c r="C2032" s="10"/>
      <c r="D2032" s="10"/>
      <c r="AA2032" s="132"/>
      <c r="AB2032" s="132"/>
      <c r="AC2032" s="132"/>
      <c r="AD2032" s="132"/>
      <c r="AE2032" s="132"/>
      <c r="AG2032" s="143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3:47" x14ac:dyDescent="0.2">
      <c r="C2033" s="10"/>
      <c r="D2033" s="10"/>
      <c r="AA2033" s="132"/>
      <c r="AB2033" s="132"/>
      <c r="AC2033" s="132"/>
      <c r="AD2033" s="132"/>
      <c r="AE2033" s="132"/>
      <c r="AG2033" s="143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3:47" x14ac:dyDescent="0.2">
      <c r="C2034" s="10"/>
      <c r="D2034" s="10"/>
      <c r="AA2034" s="132"/>
      <c r="AB2034" s="132"/>
      <c r="AC2034" s="132"/>
      <c r="AD2034" s="132"/>
      <c r="AE2034" s="132"/>
      <c r="AG2034" s="143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3:47" x14ac:dyDescent="0.2">
      <c r="C2035" s="10"/>
      <c r="D2035" s="10"/>
      <c r="AA2035" s="132"/>
      <c r="AB2035" s="132"/>
      <c r="AC2035" s="132"/>
      <c r="AD2035" s="132"/>
      <c r="AE2035" s="132"/>
      <c r="AG2035" s="143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3:47" x14ac:dyDescent="0.2">
      <c r="C2036" s="10"/>
      <c r="D2036" s="10"/>
      <c r="AA2036" s="132"/>
      <c r="AB2036" s="132"/>
      <c r="AC2036" s="132"/>
      <c r="AD2036" s="132"/>
      <c r="AE2036" s="132"/>
      <c r="AG2036" s="143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3:47" x14ac:dyDescent="0.2">
      <c r="C2037" s="10"/>
      <c r="D2037" s="10"/>
      <c r="AA2037" s="132"/>
      <c r="AB2037" s="132"/>
      <c r="AC2037" s="132"/>
      <c r="AD2037" s="132"/>
      <c r="AE2037" s="132"/>
      <c r="AG2037" s="143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3:47" x14ac:dyDescent="0.2">
      <c r="C2038" s="10"/>
      <c r="D2038" s="10"/>
      <c r="AA2038" s="132"/>
      <c r="AB2038" s="132"/>
      <c r="AC2038" s="132"/>
      <c r="AD2038" s="132"/>
      <c r="AE2038" s="132"/>
      <c r="AG2038" s="143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3:47" x14ac:dyDescent="0.2">
      <c r="C2039" s="10"/>
      <c r="D2039" s="10"/>
      <c r="AA2039" s="132"/>
      <c r="AB2039" s="132"/>
      <c r="AC2039" s="132"/>
      <c r="AD2039" s="132"/>
      <c r="AE2039" s="132"/>
      <c r="AG2039" s="143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3:47" x14ac:dyDescent="0.2">
      <c r="C2040" s="10"/>
      <c r="D2040" s="10"/>
      <c r="AA2040" s="132"/>
      <c r="AB2040" s="132"/>
      <c r="AC2040" s="132"/>
      <c r="AD2040" s="132"/>
      <c r="AE2040" s="132"/>
      <c r="AG2040" s="143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3:47" x14ac:dyDescent="0.2">
      <c r="C2041" s="10"/>
      <c r="D2041" s="10"/>
      <c r="AA2041" s="132"/>
      <c r="AB2041" s="132"/>
      <c r="AC2041" s="132"/>
      <c r="AD2041" s="132"/>
      <c r="AE2041" s="132"/>
      <c r="AG2041" s="143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3:47" x14ac:dyDescent="0.2">
      <c r="C2042" s="10"/>
      <c r="D2042" s="10"/>
      <c r="AA2042" s="132"/>
      <c r="AB2042" s="132"/>
      <c r="AC2042" s="132"/>
      <c r="AD2042" s="132"/>
      <c r="AE2042" s="132"/>
      <c r="AG2042" s="143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3:47" x14ac:dyDescent="0.2">
      <c r="C2043" s="10"/>
      <c r="D2043" s="10"/>
      <c r="AA2043" s="132"/>
      <c r="AB2043" s="132"/>
      <c r="AC2043" s="132"/>
      <c r="AD2043" s="132"/>
      <c r="AE2043" s="132"/>
      <c r="AG2043" s="143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3:47" x14ac:dyDescent="0.2">
      <c r="C2044" s="10"/>
      <c r="D2044" s="10"/>
      <c r="AA2044" s="132"/>
      <c r="AB2044" s="132"/>
      <c r="AC2044" s="132"/>
      <c r="AD2044" s="132"/>
      <c r="AE2044" s="132"/>
      <c r="AG2044" s="143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3:47" x14ac:dyDescent="0.2">
      <c r="C2045" s="10"/>
      <c r="D2045" s="10"/>
      <c r="AA2045" s="132"/>
      <c r="AB2045" s="132"/>
      <c r="AC2045" s="132"/>
      <c r="AD2045" s="132"/>
      <c r="AE2045" s="132"/>
      <c r="AG2045" s="143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3:47" x14ac:dyDescent="0.2">
      <c r="C2046" s="10"/>
      <c r="D2046" s="10"/>
      <c r="AA2046" s="132"/>
      <c r="AB2046" s="132"/>
      <c r="AC2046" s="132"/>
      <c r="AD2046" s="132"/>
      <c r="AE2046" s="132"/>
      <c r="AG2046" s="143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3:47" x14ac:dyDescent="0.2">
      <c r="C2047" s="10"/>
      <c r="D2047" s="10"/>
      <c r="AA2047" s="132"/>
      <c r="AB2047" s="132"/>
      <c r="AC2047" s="132"/>
      <c r="AD2047" s="132"/>
      <c r="AE2047" s="132"/>
      <c r="AG2047" s="143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3:47" x14ac:dyDescent="0.2">
      <c r="C2048" s="10"/>
      <c r="D2048" s="10"/>
      <c r="AA2048" s="132"/>
      <c r="AB2048" s="132"/>
      <c r="AC2048" s="132"/>
      <c r="AD2048" s="132"/>
      <c r="AE2048" s="132"/>
      <c r="AG2048" s="143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3:47" x14ac:dyDescent="0.2">
      <c r="C2049" s="10"/>
      <c r="D2049" s="10"/>
      <c r="AA2049" s="132"/>
      <c r="AB2049" s="132"/>
      <c r="AC2049" s="132"/>
      <c r="AD2049" s="132"/>
      <c r="AE2049" s="132"/>
      <c r="AG2049" s="143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3:47" x14ac:dyDescent="0.2">
      <c r="C2050" s="10"/>
      <c r="D2050" s="10"/>
      <c r="AA2050" s="132"/>
      <c r="AB2050" s="132"/>
      <c r="AC2050" s="132"/>
      <c r="AD2050" s="132"/>
      <c r="AE2050" s="132"/>
      <c r="AG2050" s="143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3:47" x14ac:dyDescent="0.2">
      <c r="C2051" s="10"/>
      <c r="D2051" s="10"/>
      <c r="AA2051" s="132"/>
      <c r="AB2051" s="132"/>
      <c r="AC2051" s="132"/>
      <c r="AD2051" s="132"/>
      <c r="AE2051" s="132"/>
      <c r="AG2051" s="143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3:47" x14ac:dyDescent="0.2">
      <c r="C2052" s="10"/>
      <c r="D2052" s="10"/>
      <c r="AA2052" s="132"/>
      <c r="AB2052" s="132"/>
      <c r="AC2052" s="132"/>
      <c r="AD2052" s="132"/>
      <c r="AE2052" s="132"/>
      <c r="AG2052" s="143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3:47" x14ac:dyDescent="0.2">
      <c r="C2053" s="10"/>
      <c r="D2053" s="10"/>
      <c r="AA2053" s="132"/>
      <c r="AB2053" s="132"/>
      <c r="AC2053" s="132"/>
      <c r="AD2053" s="132"/>
      <c r="AE2053" s="132"/>
      <c r="AG2053" s="143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3:47" x14ac:dyDescent="0.2">
      <c r="C2054" s="10"/>
      <c r="D2054" s="10"/>
      <c r="AA2054" s="132"/>
      <c r="AB2054" s="132"/>
      <c r="AC2054" s="132"/>
      <c r="AD2054" s="132"/>
      <c r="AE2054" s="132"/>
      <c r="AG2054" s="143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3:47" x14ac:dyDescent="0.2">
      <c r="C2055" s="10"/>
      <c r="D2055" s="10"/>
      <c r="AA2055" s="132"/>
      <c r="AB2055" s="132"/>
      <c r="AC2055" s="132"/>
      <c r="AD2055" s="132"/>
      <c r="AE2055" s="132"/>
      <c r="AG2055" s="143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3:47" x14ac:dyDescent="0.2">
      <c r="C2056" s="10"/>
      <c r="D2056" s="10"/>
      <c r="AA2056" s="132"/>
      <c r="AB2056" s="132"/>
      <c r="AC2056" s="132"/>
      <c r="AD2056" s="132"/>
      <c r="AE2056" s="132"/>
      <c r="AG2056" s="143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3:47" x14ac:dyDescent="0.2">
      <c r="C2057" s="10"/>
      <c r="D2057" s="10"/>
      <c r="AA2057" s="132"/>
      <c r="AB2057" s="132"/>
      <c r="AC2057" s="132"/>
      <c r="AD2057" s="132"/>
      <c r="AE2057" s="132"/>
      <c r="AG2057" s="143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3:47" x14ac:dyDescent="0.2">
      <c r="C2058" s="10"/>
      <c r="D2058" s="10"/>
      <c r="AA2058" s="132"/>
      <c r="AB2058" s="132"/>
      <c r="AC2058" s="132"/>
      <c r="AD2058" s="132"/>
      <c r="AE2058" s="132"/>
      <c r="AG2058" s="143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3:47" x14ac:dyDescent="0.2">
      <c r="C2059" s="10"/>
      <c r="D2059" s="10"/>
      <c r="AA2059" s="132"/>
      <c r="AB2059" s="132"/>
      <c r="AC2059" s="132"/>
      <c r="AD2059" s="132"/>
      <c r="AE2059" s="132"/>
      <c r="AG2059" s="143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3:47" x14ac:dyDescent="0.2">
      <c r="C2060" s="10"/>
      <c r="D2060" s="10"/>
      <c r="AA2060" s="132"/>
      <c r="AB2060" s="132"/>
      <c r="AC2060" s="132"/>
      <c r="AD2060" s="132"/>
      <c r="AE2060" s="132"/>
      <c r="AG2060" s="143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3:47" x14ac:dyDescent="0.2">
      <c r="C2061" s="10"/>
      <c r="D2061" s="10"/>
      <c r="AA2061" s="132"/>
      <c r="AB2061" s="132"/>
      <c r="AC2061" s="132"/>
      <c r="AD2061" s="132"/>
      <c r="AE2061" s="132"/>
      <c r="AG2061" s="143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3:47" x14ac:dyDescent="0.2">
      <c r="C2062" s="10"/>
      <c r="D2062" s="10"/>
      <c r="AA2062" s="132"/>
      <c r="AB2062" s="132"/>
      <c r="AC2062" s="132"/>
      <c r="AD2062" s="132"/>
      <c r="AE2062" s="132"/>
      <c r="AG2062" s="143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3:47" x14ac:dyDescent="0.2">
      <c r="C2063" s="10"/>
      <c r="D2063" s="10"/>
      <c r="AA2063" s="132"/>
      <c r="AB2063" s="132"/>
      <c r="AC2063" s="132"/>
      <c r="AD2063" s="132"/>
      <c r="AE2063" s="132"/>
      <c r="AG2063" s="143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3:47" x14ac:dyDescent="0.2">
      <c r="C2064" s="10"/>
      <c r="D2064" s="10"/>
      <c r="AA2064" s="132"/>
      <c r="AB2064" s="132"/>
      <c r="AC2064" s="132"/>
      <c r="AD2064" s="132"/>
      <c r="AE2064" s="132"/>
      <c r="AG2064" s="143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3:47" x14ac:dyDescent="0.2">
      <c r="C2065" s="10"/>
      <c r="D2065" s="10"/>
      <c r="AA2065" s="132"/>
      <c r="AB2065" s="132"/>
      <c r="AC2065" s="132"/>
      <c r="AD2065" s="132"/>
      <c r="AE2065" s="132"/>
      <c r="AG2065" s="143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3:47" x14ac:dyDescent="0.2">
      <c r="C2066" s="10"/>
      <c r="D2066" s="10"/>
      <c r="AA2066" s="132"/>
      <c r="AB2066" s="132"/>
      <c r="AC2066" s="132"/>
      <c r="AD2066" s="132"/>
      <c r="AE2066" s="132"/>
      <c r="AG2066" s="143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3:47" x14ac:dyDescent="0.2">
      <c r="C2067" s="10"/>
      <c r="D2067" s="10"/>
      <c r="AA2067" s="132"/>
      <c r="AB2067" s="132"/>
      <c r="AC2067" s="132"/>
      <c r="AD2067" s="132"/>
      <c r="AE2067" s="132"/>
      <c r="AG2067" s="143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3:47" x14ac:dyDescent="0.2">
      <c r="C2068" s="10"/>
      <c r="D2068" s="10"/>
      <c r="AA2068" s="132"/>
      <c r="AB2068" s="132"/>
      <c r="AC2068" s="132"/>
      <c r="AD2068" s="132"/>
      <c r="AE2068" s="132"/>
      <c r="AG2068" s="143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3:47" x14ac:dyDescent="0.2">
      <c r="C2069" s="10"/>
      <c r="D2069" s="10"/>
      <c r="AA2069" s="132"/>
      <c r="AB2069" s="132"/>
      <c r="AC2069" s="132"/>
      <c r="AD2069" s="132"/>
      <c r="AE2069" s="132"/>
      <c r="AG2069" s="143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3:47" x14ac:dyDescent="0.2">
      <c r="C2070" s="10"/>
      <c r="D2070" s="10"/>
      <c r="AA2070" s="132"/>
      <c r="AB2070" s="132"/>
      <c r="AC2070" s="132"/>
      <c r="AD2070" s="132"/>
      <c r="AE2070" s="132"/>
      <c r="AF2070" s="148"/>
      <c r="AG2070" s="143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3:47" x14ac:dyDescent="0.2">
      <c r="C2071" s="10"/>
      <c r="D2071" s="10"/>
      <c r="AA2071" s="132"/>
      <c r="AB2071" s="132"/>
      <c r="AC2071" s="132"/>
      <c r="AD2071" s="132"/>
      <c r="AE2071" s="132"/>
      <c r="AF2071" s="148"/>
      <c r="AG2071" s="143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3:47" x14ac:dyDescent="0.2">
      <c r="C2072" s="10"/>
      <c r="D2072" s="10"/>
      <c r="AA2072" s="132"/>
      <c r="AB2072" s="132"/>
      <c r="AC2072" s="132"/>
      <c r="AD2072" s="132"/>
      <c r="AE2072" s="132"/>
      <c r="AF2072" s="148"/>
      <c r="AG2072" s="143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3:47" x14ac:dyDescent="0.2">
      <c r="C2073" s="10"/>
      <c r="D2073" s="10"/>
      <c r="AA2073" s="132"/>
      <c r="AB2073" s="132"/>
      <c r="AC2073" s="132"/>
      <c r="AD2073" s="132"/>
      <c r="AE2073" s="132"/>
      <c r="AF2073" s="148"/>
      <c r="AG2073" s="143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3:47" x14ac:dyDescent="0.2">
      <c r="C2074" s="10"/>
      <c r="D2074" s="10"/>
      <c r="AA2074" s="132"/>
      <c r="AB2074" s="132"/>
      <c r="AC2074" s="132"/>
      <c r="AD2074" s="132"/>
      <c r="AE2074" s="132"/>
      <c r="AF2074" s="148"/>
      <c r="AG2074" s="143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3:47" x14ac:dyDescent="0.2">
      <c r="C2075" s="10"/>
      <c r="D2075" s="10"/>
      <c r="AA2075" s="132"/>
      <c r="AB2075" s="132"/>
      <c r="AC2075" s="132"/>
      <c r="AD2075" s="132"/>
      <c r="AE2075" s="132"/>
      <c r="AF2075" s="148"/>
      <c r="AG2075" s="143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3:47" x14ac:dyDescent="0.2">
      <c r="C2076" s="10"/>
      <c r="D2076" s="10"/>
      <c r="AA2076" s="132"/>
      <c r="AB2076" s="132"/>
      <c r="AC2076" s="132"/>
      <c r="AD2076" s="132"/>
      <c r="AE2076" s="132"/>
      <c r="AF2076" s="148"/>
      <c r="AG2076" s="143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3:47" x14ac:dyDescent="0.2">
      <c r="C2077" s="10"/>
      <c r="D2077" s="10"/>
      <c r="AA2077" s="132"/>
      <c r="AB2077" s="132"/>
      <c r="AC2077" s="132"/>
      <c r="AD2077" s="132"/>
      <c r="AE2077" s="132"/>
      <c r="AF2077" s="148"/>
      <c r="AG2077" s="143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3:47" x14ac:dyDescent="0.2">
      <c r="C2078" s="10"/>
      <c r="D2078" s="10"/>
      <c r="AA2078" s="132"/>
      <c r="AB2078" s="132"/>
      <c r="AC2078" s="132"/>
      <c r="AD2078" s="132"/>
      <c r="AE2078" s="132"/>
      <c r="AF2078" s="148"/>
      <c r="AG2078" s="143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3:47" x14ac:dyDescent="0.2">
      <c r="C2079" s="10"/>
      <c r="D2079" s="10"/>
      <c r="AA2079" s="132"/>
      <c r="AB2079" s="132"/>
      <c r="AC2079" s="132"/>
      <c r="AD2079" s="132"/>
      <c r="AE2079" s="132"/>
      <c r="AF2079" s="148"/>
      <c r="AG2079" s="143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3:47" x14ac:dyDescent="0.2">
      <c r="C2080" s="10"/>
      <c r="D2080" s="10"/>
      <c r="AA2080" s="132"/>
      <c r="AB2080" s="132"/>
      <c r="AC2080" s="132"/>
      <c r="AD2080" s="132"/>
      <c r="AE2080" s="132"/>
      <c r="AF2080" s="148"/>
      <c r="AG2080" s="143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3:47" x14ac:dyDescent="0.2">
      <c r="C2081" s="10"/>
      <c r="D2081" s="10"/>
      <c r="AA2081" s="132"/>
      <c r="AB2081" s="132"/>
      <c r="AC2081" s="132"/>
      <c r="AD2081" s="132"/>
      <c r="AE2081" s="132"/>
      <c r="AF2081" s="148"/>
      <c r="AG2081" s="143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3:47" x14ac:dyDescent="0.2">
      <c r="C2082" s="10"/>
      <c r="D2082" s="10"/>
      <c r="AA2082" s="132"/>
      <c r="AB2082" s="132"/>
      <c r="AC2082" s="132"/>
      <c r="AD2082" s="132"/>
      <c r="AE2082" s="132"/>
      <c r="AF2082" s="148"/>
      <c r="AG2082" s="143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3:47" x14ac:dyDescent="0.2">
      <c r="C2083" s="10"/>
      <c r="D2083" s="10"/>
      <c r="AA2083" s="132"/>
      <c r="AB2083" s="132"/>
      <c r="AC2083" s="132"/>
      <c r="AD2083" s="132"/>
      <c r="AE2083" s="132"/>
      <c r="AF2083" s="148"/>
      <c r="AG2083" s="143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3:47" x14ac:dyDescent="0.2">
      <c r="C2084" s="10"/>
      <c r="D2084" s="10"/>
      <c r="AA2084" s="132"/>
      <c r="AB2084" s="132"/>
      <c r="AC2084" s="132"/>
      <c r="AD2084" s="132"/>
      <c r="AE2084" s="132"/>
      <c r="AF2084" s="148"/>
      <c r="AG2084" s="143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3:47" x14ac:dyDescent="0.2">
      <c r="C2085" s="10"/>
      <c r="D2085" s="10"/>
      <c r="AA2085" s="132"/>
      <c r="AB2085" s="132"/>
      <c r="AC2085" s="132"/>
      <c r="AD2085" s="132"/>
      <c r="AE2085" s="132"/>
      <c r="AF2085" s="148"/>
      <c r="AG2085" s="143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3:47" x14ac:dyDescent="0.2">
      <c r="C2086" s="10"/>
      <c r="D2086" s="10"/>
      <c r="AA2086" s="132"/>
      <c r="AB2086" s="132"/>
      <c r="AC2086" s="132"/>
      <c r="AD2086" s="132"/>
      <c r="AE2086" s="132"/>
      <c r="AF2086" s="148"/>
      <c r="AG2086" s="143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3:47" x14ac:dyDescent="0.2">
      <c r="C2087" s="10"/>
      <c r="D2087" s="10"/>
      <c r="AA2087" s="132"/>
      <c r="AB2087" s="132"/>
      <c r="AC2087" s="132"/>
      <c r="AD2087" s="132"/>
      <c r="AE2087" s="132"/>
      <c r="AF2087" s="148"/>
      <c r="AG2087" s="143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3:47" x14ac:dyDescent="0.2">
      <c r="C2088" s="10"/>
      <c r="D2088" s="10"/>
      <c r="AA2088" s="132"/>
      <c r="AB2088" s="132"/>
      <c r="AC2088" s="132"/>
      <c r="AD2088" s="132"/>
      <c r="AE2088" s="132"/>
      <c r="AF2088" s="148"/>
      <c r="AG2088" s="143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3:47" x14ac:dyDescent="0.2">
      <c r="C2089" s="10"/>
      <c r="D2089" s="10"/>
      <c r="AA2089" s="132"/>
      <c r="AB2089" s="132"/>
      <c r="AC2089" s="132"/>
      <c r="AD2089" s="132"/>
      <c r="AE2089" s="132"/>
      <c r="AF2089" s="148"/>
      <c r="AG2089" s="143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3:47" x14ac:dyDescent="0.2">
      <c r="C2090" s="10"/>
      <c r="D2090" s="10"/>
      <c r="AA2090" s="132"/>
      <c r="AB2090" s="132"/>
      <c r="AC2090" s="132"/>
      <c r="AD2090" s="132"/>
      <c r="AE2090" s="132"/>
      <c r="AF2090" s="148"/>
      <c r="AG2090" s="143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3:47" x14ac:dyDescent="0.2">
      <c r="C2091" s="10"/>
      <c r="D2091" s="10"/>
      <c r="AA2091" s="132"/>
      <c r="AB2091" s="132"/>
      <c r="AC2091" s="132"/>
      <c r="AD2091" s="132"/>
      <c r="AE2091" s="132"/>
      <c r="AF2091" s="148"/>
      <c r="AG2091" s="143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3:47" x14ac:dyDescent="0.2">
      <c r="C2092" s="10"/>
      <c r="D2092" s="10"/>
      <c r="AA2092" s="132"/>
      <c r="AB2092" s="132"/>
      <c r="AC2092" s="132"/>
      <c r="AD2092" s="132"/>
      <c r="AE2092" s="132"/>
      <c r="AF2092" s="148"/>
      <c r="AG2092" s="143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3:47" x14ac:dyDescent="0.2">
      <c r="C2093" s="10"/>
      <c r="D2093" s="10"/>
      <c r="AA2093" s="132"/>
      <c r="AB2093" s="132"/>
      <c r="AC2093" s="132"/>
      <c r="AD2093" s="132"/>
      <c r="AE2093" s="132"/>
      <c r="AF2093" s="148"/>
      <c r="AG2093" s="143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3:47" x14ac:dyDescent="0.2">
      <c r="C2094" s="10"/>
      <c r="D2094" s="10"/>
      <c r="AA2094" s="132"/>
      <c r="AB2094" s="132"/>
      <c r="AC2094" s="132"/>
      <c r="AD2094" s="132"/>
      <c r="AE2094" s="132"/>
      <c r="AF2094" s="148"/>
      <c r="AG2094" s="143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3:47" x14ac:dyDescent="0.2">
      <c r="C2095" s="10"/>
      <c r="D2095" s="10"/>
      <c r="AA2095" s="132"/>
      <c r="AB2095" s="132"/>
      <c r="AC2095" s="132"/>
      <c r="AD2095" s="132"/>
      <c r="AE2095" s="132"/>
      <c r="AF2095" s="148"/>
      <c r="AG2095" s="143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3:47" x14ac:dyDescent="0.2">
      <c r="C2096" s="10"/>
      <c r="D2096" s="10"/>
      <c r="AA2096" s="132"/>
      <c r="AB2096" s="132"/>
      <c r="AC2096" s="132"/>
      <c r="AD2096" s="132"/>
      <c r="AE2096" s="132"/>
      <c r="AF2096" s="148"/>
      <c r="AG2096" s="143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3:47" x14ac:dyDescent="0.2">
      <c r="C2097" s="10"/>
      <c r="D2097" s="10"/>
      <c r="AA2097" s="132"/>
      <c r="AB2097" s="132"/>
      <c r="AC2097" s="132"/>
      <c r="AD2097" s="132"/>
      <c r="AE2097" s="132"/>
      <c r="AF2097" s="148"/>
      <c r="AG2097" s="143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3:47" x14ac:dyDescent="0.2">
      <c r="C2098" s="10"/>
      <c r="D2098" s="10"/>
      <c r="AA2098" s="132"/>
      <c r="AB2098" s="132"/>
      <c r="AC2098" s="132"/>
      <c r="AD2098" s="132"/>
      <c r="AE2098" s="132"/>
      <c r="AF2098" s="148"/>
      <c r="AG2098" s="143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3:47" x14ac:dyDescent="0.2">
      <c r="C2099" s="10"/>
      <c r="D2099" s="10"/>
      <c r="AA2099" s="132"/>
      <c r="AB2099" s="132"/>
      <c r="AC2099" s="132"/>
      <c r="AD2099" s="132"/>
      <c r="AE2099" s="132"/>
      <c r="AF2099" s="148"/>
      <c r="AG2099" s="143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3:47" x14ac:dyDescent="0.2">
      <c r="C2100" s="10"/>
      <c r="D2100" s="10"/>
      <c r="AA2100" s="132"/>
      <c r="AB2100" s="132"/>
      <c r="AC2100" s="132"/>
      <c r="AD2100" s="132"/>
      <c r="AE2100" s="132"/>
      <c r="AF2100" s="148"/>
      <c r="AG2100" s="143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3:47" x14ac:dyDescent="0.2">
      <c r="C2101" s="10"/>
      <c r="D2101" s="10"/>
      <c r="AA2101" s="132"/>
      <c r="AB2101" s="132"/>
      <c r="AC2101" s="132"/>
      <c r="AD2101" s="132"/>
      <c r="AE2101" s="132"/>
      <c r="AF2101" s="148"/>
      <c r="AG2101" s="143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3:47" x14ac:dyDescent="0.2">
      <c r="C2102" s="10"/>
      <c r="D2102" s="10"/>
      <c r="AA2102" s="132"/>
      <c r="AB2102" s="132"/>
      <c r="AC2102" s="132"/>
      <c r="AD2102" s="132"/>
      <c r="AE2102" s="132"/>
      <c r="AF2102" s="148"/>
      <c r="AG2102" s="143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3:47" x14ac:dyDescent="0.2">
      <c r="C2103" s="10"/>
      <c r="D2103" s="10"/>
      <c r="AA2103" s="132"/>
      <c r="AB2103" s="132"/>
      <c r="AC2103" s="132"/>
      <c r="AD2103" s="132"/>
      <c r="AE2103" s="132"/>
      <c r="AF2103" s="148"/>
      <c r="AG2103" s="143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3:47" x14ac:dyDescent="0.2">
      <c r="C2104" s="10"/>
      <c r="D2104" s="10"/>
      <c r="AA2104" s="132"/>
      <c r="AB2104" s="132"/>
      <c r="AC2104" s="132"/>
      <c r="AD2104" s="132"/>
      <c r="AE2104" s="132"/>
      <c r="AF2104" s="148"/>
      <c r="AG2104" s="143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3:47" x14ac:dyDescent="0.2">
      <c r="C2105" s="10"/>
      <c r="D2105" s="10"/>
      <c r="AA2105" s="132"/>
      <c r="AB2105" s="132"/>
      <c r="AC2105" s="132"/>
      <c r="AD2105" s="132"/>
      <c r="AE2105" s="132"/>
      <c r="AF2105" s="148"/>
      <c r="AG2105" s="143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3:47" x14ac:dyDescent="0.2">
      <c r="C2106" s="10"/>
      <c r="D2106" s="10"/>
      <c r="AA2106" s="132"/>
      <c r="AB2106" s="132"/>
      <c r="AC2106" s="132"/>
      <c r="AD2106" s="132"/>
      <c r="AE2106" s="132"/>
      <c r="AF2106" s="148"/>
      <c r="AG2106" s="143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3:47" x14ac:dyDescent="0.2">
      <c r="C2107" s="10"/>
      <c r="D2107" s="10"/>
      <c r="AA2107" s="132"/>
      <c r="AB2107" s="132"/>
      <c r="AC2107" s="132"/>
      <c r="AD2107" s="132"/>
      <c r="AE2107" s="132"/>
      <c r="AF2107" s="148"/>
      <c r="AG2107" s="143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3:47" x14ac:dyDescent="0.2">
      <c r="C2108" s="10"/>
      <c r="D2108" s="10"/>
      <c r="AA2108" s="132"/>
      <c r="AB2108" s="132"/>
      <c r="AC2108" s="132"/>
      <c r="AD2108" s="132"/>
      <c r="AE2108" s="132"/>
      <c r="AF2108" s="148"/>
      <c r="AG2108" s="143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3:47" x14ac:dyDescent="0.2">
      <c r="C2109" s="10"/>
      <c r="D2109" s="10"/>
      <c r="AA2109" s="132"/>
      <c r="AB2109" s="132"/>
      <c r="AC2109" s="132"/>
      <c r="AD2109" s="132"/>
      <c r="AE2109" s="132"/>
      <c r="AF2109" s="148"/>
      <c r="AG2109" s="143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3:47" x14ac:dyDescent="0.2">
      <c r="C2110" s="10"/>
      <c r="D2110" s="10"/>
      <c r="AA2110" s="132"/>
      <c r="AB2110" s="132"/>
      <c r="AC2110" s="132"/>
      <c r="AD2110" s="132"/>
      <c r="AE2110" s="132"/>
      <c r="AF2110" s="148"/>
      <c r="AG2110" s="143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3:47" x14ac:dyDescent="0.2">
      <c r="C2111" s="10"/>
      <c r="D2111" s="10"/>
      <c r="AA2111" s="132"/>
      <c r="AB2111" s="132"/>
      <c r="AC2111" s="132"/>
      <c r="AD2111" s="132"/>
      <c r="AE2111" s="132"/>
      <c r="AF2111" s="148"/>
      <c r="AG2111" s="143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3:47" x14ac:dyDescent="0.2">
      <c r="C2112" s="10"/>
      <c r="D2112" s="10"/>
      <c r="AA2112" s="132"/>
      <c r="AB2112" s="132"/>
      <c r="AC2112" s="132"/>
      <c r="AD2112" s="132"/>
      <c r="AE2112" s="132"/>
      <c r="AF2112" s="148"/>
      <c r="AG2112" s="143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3:47" x14ac:dyDescent="0.2">
      <c r="C2113" s="10"/>
      <c r="D2113" s="10"/>
      <c r="AA2113" s="132"/>
      <c r="AB2113" s="132"/>
      <c r="AC2113" s="132"/>
      <c r="AD2113" s="132"/>
      <c r="AE2113" s="132"/>
      <c r="AF2113" s="148"/>
      <c r="AG2113" s="143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3:47" x14ac:dyDescent="0.2">
      <c r="C2114" s="10"/>
      <c r="D2114" s="10"/>
      <c r="AA2114" s="132"/>
      <c r="AB2114" s="132"/>
      <c r="AC2114" s="132"/>
      <c r="AD2114" s="132"/>
      <c r="AE2114" s="132"/>
      <c r="AF2114" s="148"/>
      <c r="AG2114" s="143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3:47" x14ac:dyDescent="0.2">
      <c r="C2115" s="10"/>
      <c r="D2115" s="10"/>
      <c r="AA2115" s="132"/>
      <c r="AB2115" s="132"/>
      <c r="AC2115" s="132"/>
      <c r="AD2115" s="132"/>
      <c r="AE2115" s="132"/>
      <c r="AF2115" s="148"/>
      <c r="AG2115" s="143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3:47" x14ac:dyDescent="0.2">
      <c r="C2116" s="10"/>
      <c r="D2116" s="10"/>
      <c r="AA2116" s="132"/>
      <c r="AB2116" s="132"/>
      <c r="AC2116" s="132"/>
      <c r="AD2116" s="132"/>
      <c r="AE2116" s="132"/>
      <c r="AF2116" s="148"/>
      <c r="AG2116" s="143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3:47" x14ac:dyDescent="0.2">
      <c r="C2117" s="10"/>
      <c r="D2117" s="10"/>
      <c r="AA2117" s="132"/>
      <c r="AB2117" s="132"/>
      <c r="AC2117" s="132"/>
      <c r="AD2117" s="132"/>
      <c r="AE2117" s="132"/>
      <c r="AF2117" s="148"/>
      <c r="AG2117" s="143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3:47" x14ac:dyDescent="0.2">
      <c r="C2118" s="10"/>
      <c r="D2118" s="10"/>
      <c r="AA2118" s="132"/>
      <c r="AB2118" s="132"/>
      <c r="AC2118" s="132"/>
      <c r="AD2118" s="132"/>
      <c r="AE2118" s="132"/>
      <c r="AF2118" s="148"/>
      <c r="AG2118" s="143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3:47" x14ac:dyDescent="0.2">
      <c r="C2119" s="10"/>
      <c r="D2119" s="10"/>
      <c r="AA2119" s="132"/>
      <c r="AB2119" s="132"/>
      <c r="AC2119" s="132"/>
      <c r="AD2119" s="132"/>
      <c r="AE2119" s="132"/>
      <c r="AF2119" s="148"/>
      <c r="AG2119" s="143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3:47" x14ac:dyDescent="0.2">
      <c r="C2120" s="10"/>
      <c r="D2120" s="10"/>
      <c r="AA2120" s="132"/>
      <c r="AB2120" s="132"/>
      <c r="AC2120" s="132"/>
      <c r="AD2120" s="132"/>
      <c r="AE2120" s="132"/>
      <c r="AF2120" s="148"/>
      <c r="AG2120" s="143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3:47" x14ac:dyDescent="0.2">
      <c r="C2121" s="10"/>
      <c r="D2121" s="10"/>
      <c r="AA2121" s="132"/>
      <c r="AB2121" s="132"/>
      <c r="AC2121" s="132"/>
      <c r="AD2121" s="132"/>
      <c r="AE2121" s="132"/>
      <c r="AF2121" s="148"/>
      <c r="AG2121" s="143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3:47" x14ac:dyDescent="0.2">
      <c r="C2122" s="10"/>
      <c r="D2122" s="10"/>
      <c r="AA2122" s="132"/>
      <c r="AB2122" s="132"/>
      <c r="AC2122" s="132"/>
      <c r="AD2122" s="132"/>
      <c r="AE2122" s="132"/>
      <c r="AF2122" s="148"/>
      <c r="AG2122" s="143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3:47" x14ac:dyDescent="0.2">
      <c r="C2123" s="10"/>
      <c r="D2123" s="10"/>
      <c r="AA2123" s="132"/>
      <c r="AB2123" s="132"/>
      <c r="AC2123" s="132"/>
      <c r="AD2123" s="132"/>
      <c r="AE2123" s="132"/>
      <c r="AF2123" s="148"/>
      <c r="AG2123" s="143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3:47" x14ac:dyDescent="0.2">
      <c r="C2124" s="10"/>
      <c r="D2124" s="10"/>
      <c r="AA2124" s="132"/>
      <c r="AB2124" s="132"/>
      <c r="AC2124" s="132"/>
      <c r="AD2124" s="132"/>
      <c r="AE2124" s="132"/>
      <c r="AF2124" s="148"/>
      <c r="AG2124" s="143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3:47" x14ac:dyDescent="0.2">
      <c r="C2125" s="10"/>
      <c r="D2125" s="10"/>
      <c r="AA2125" s="132"/>
      <c r="AB2125" s="132"/>
      <c r="AC2125" s="132"/>
      <c r="AD2125" s="132"/>
      <c r="AE2125" s="132"/>
      <c r="AF2125" s="148"/>
      <c r="AG2125" s="143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3:47" x14ac:dyDescent="0.2">
      <c r="C2126" s="10"/>
      <c r="D2126" s="10"/>
      <c r="AA2126" s="132"/>
      <c r="AB2126" s="132"/>
      <c r="AC2126" s="132"/>
      <c r="AD2126" s="132"/>
      <c r="AE2126" s="132"/>
      <c r="AF2126" s="148"/>
      <c r="AG2126" s="143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3:47" x14ac:dyDescent="0.2">
      <c r="C2127" s="10"/>
      <c r="D2127" s="10"/>
      <c r="AA2127" s="132"/>
      <c r="AB2127" s="132"/>
      <c r="AC2127" s="132"/>
      <c r="AD2127" s="132"/>
      <c r="AE2127" s="132"/>
      <c r="AF2127" s="148"/>
      <c r="AG2127" s="143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3:47" x14ac:dyDescent="0.2">
      <c r="C2128" s="10"/>
      <c r="D2128" s="10"/>
      <c r="AA2128" s="132"/>
      <c r="AB2128" s="132"/>
      <c r="AC2128" s="132"/>
      <c r="AD2128" s="132"/>
      <c r="AE2128" s="132"/>
      <c r="AF2128" s="148"/>
      <c r="AG2128" s="143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3:47" x14ac:dyDescent="0.2">
      <c r="C2129" s="10"/>
      <c r="D2129" s="10"/>
      <c r="AA2129" s="132"/>
      <c r="AB2129" s="132"/>
      <c r="AC2129" s="132"/>
      <c r="AD2129" s="132"/>
      <c r="AE2129" s="132"/>
      <c r="AF2129" s="148"/>
      <c r="AG2129" s="143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3:47" x14ac:dyDescent="0.2">
      <c r="C2130" s="10"/>
      <c r="D2130" s="10"/>
      <c r="AA2130" s="132"/>
      <c r="AB2130" s="132"/>
      <c r="AC2130" s="132"/>
      <c r="AD2130" s="132"/>
      <c r="AE2130" s="132"/>
      <c r="AF2130" s="148"/>
      <c r="AG2130" s="143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3:47" x14ac:dyDescent="0.2">
      <c r="C2131" s="10"/>
      <c r="D2131" s="10"/>
      <c r="AA2131" s="132"/>
      <c r="AB2131" s="132"/>
      <c r="AC2131" s="132"/>
      <c r="AD2131" s="132"/>
      <c r="AE2131" s="132"/>
      <c r="AF2131" s="148"/>
      <c r="AG2131" s="143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3:47" x14ac:dyDescent="0.2">
      <c r="C2132" s="10"/>
      <c r="D2132" s="10"/>
      <c r="AA2132" s="132"/>
      <c r="AB2132" s="132"/>
      <c r="AC2132" s="132"/>
      <c r="AD2132" s="132"/>
      <c r="AE2132" s="132"/>
      <c r="AF2132" s="148"/>
      <c r="AG2132" s="143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3:47" x14ac:dyDescent="0.2">
      <c r="C2133" s="10"/>
      <c r="D2133" s="10"/>
      <c r="AA2133" s="132"/>
      <c r="AB2133" s="132"/>
      <c r="AC2133" s="132"/>
      <c r="AD2133" s="132"/>
      <c r="AE2133" s="132"/>
      <c r="AF2133" s="148"/>
      <c r="AG2133" s="143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3:47" x14ac:dyDescent="0.2">
      <c r="C2134" s="10"/>
      <c r="D2134" s="10"/>
      <c r="AA2134" s="132"/>
      <c r="AB2134" s="132"/>
      <c r="AC2134" s="132"/>
      <c r="AD2134" s="132"/>
      <c r="AE2134" s="132"/>
      <c r="AF2134" s="148"/>
      <c r="AG2134" s="143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3:47" x14ac:dyDescent="0.2">
      <c r="C2135" s="10"/>
      <c r="D2135" s="10"/>
      <c r="AA2135" s="132"/>
      <c r="AB2135" s="132"/>
      <c r="AC2135" s="132"/>
      <c r="AD2135" s="132"/>
      <c r="AE2135" s="132"/>
      <c r="AF2135" s="148"/>
      <c r="AG2135" s="143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3:47" x14ac:dyDescent="0.2">
      <c r="C2136" s="10"/>
      <c r="D2136" s="10"/>
      <c r="AA2136" s="132"/>
      <c r="AB2136" s="132"/>
      <c r="AC2136" s="132"/>
      <c r="AD2136" s="132"/>
      <c r="AE2136" s="132"/>
      <c r="AF2136" s="148"/>
      <c r="AG2136" s="143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3:47" x14ac:dyDescent="0.2">
      <c r="C2137" s="10"/>
      <c r="D2137" s="10"/>
      <c r="AA2137" s="132"/>
      <c r="AB2137" s="132"/>
      <c r="AC2137" s="132"/>
      <c r="AD2137" s="132"/>
      <c r="AE2137" s="132"/>
      <c r="AF2137" s="148"/>
      <c r="AG2137" s="143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3:47" x14ac:dyDescent="0.2">
      <c r="C2138" s="10"/>
      <c r="D2138" s="10"/>
      <c r="AA2138" s="132"/>
      <c r="AB2138" s="132"/>
      <c r="AC2138" s="132"/>
      <c r="AD2138" s="132"/>
      <c r="AE2138" s="132"/>
      <c r="AF2138" s="148"/>
      <c r="AG2138" s="143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3:47" x14ac:dyDescent="0.2">
      <c r="C2139" s="10"/>
      <c r="D2139" s="10"/>
      <c r="AA2139" s="132"/>
      <c r="AB2139" s="132"/>
      <c r="AC2139" s="132"/>
      <c r="AD2139" s="132"/>
      <c r="AE2139" s="132"/>
      <c r="AF2139" s="148"/>
      <c r="AG2139" s="143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3:47" x14ac:dyDescent="0.2">
      <c r="C2140" s="10"/>
      <c r="D2140" s="10"/>
      <c r="AA2140" s="132"/>
      <c r="AB2140" s="132"/>
      <c r="AC2140" s="132"/>
      <c r="AD2140" s="132"/>
      <c r="AE2140" s="132"/>
      <c r="AF2140" s="148"/>
      <c r="AG2140" s="143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3:47" x14ac:dyDescent="0.2">
      <c r="C2141" s="10"/>
      <c r="D2141" s="10"/>
      <c r="AA2141" s="132"/>
      <c r="AB2141" s="132"/>
      <c r="AC2141" s="132"/>
      <c r="AD2141" s="132"/>
      <c r="AE2141" s="132"/>
      <c r="AF2141" s="148"/>
      <c r="AG2141" s="143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3:47" x14ac:dyDescent="0.2">
      <c r="C2142" s="10"/>
      <c r="D2142" s="10"/>
      <c r="AA2142" s="132"/>
      <c r="AB2142" s="132"/>
      <c r="AC2142" s="132"/>
      <c r="AD2142" s="132"/>
      <c r="AE2142" s="132"/>
      <c r="AF2142" s="148"/>
      <c r="AG2142" s="143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3:47" x14ac:dyDescent="0.2">
      <c r="C2143" s="10"/>
      <c r="D2143" s="10"/>
      <c r="AA2143" s="132"/>
      <c r="AB2143" s="132"/>
      <c r="AC2143" s="132"/>
      <c r="AD2143" s="132"/>
      <c r="AE2143" s="132"/>
      <c r="AF2143" s="148"/>
      <c r="AG2143" s="143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3:47" x14ac:dyDescent="0.2">
      <c r="C2144" s="10"/>
      <c r="D2144" s="10"/>
      <c r="AA2144" s="132"/>
      <c r="AB2144" s="132"/>
      <c r="AC2144" s="132"/>
      <c r="AD2144" s="132"/>
      <c r="AE2144" s="132"/>
      <c r="AF2144" s="148"/>
      <c r="AG2144" s="143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3:47" x14ac:dyDescent="0.2">
      <c r="C2145" s="10"/>
      <c r="D2145" s="10"/>
      <c r="AA2145" s="132"/>
      <c r="AB2145" s="132"/>
      <c r="AC2145" s="132"/>
      <c r="AD2145" s="132"/>
      <c r="AE2145" s="132"/>
      <c r="AF2145" s="148"/>
      <c r="AG2145" s="143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3:47" x14ac:dyDescent="0.2">
      <c r="C2146" s="10"/>
      <c r="D2146" s="10"/>
      <c r="AA2146" s="132"/>
      <c r="AB2146" s="132"/>
      <c r="AC2146" s="132"/>
      <c r="AD2146" s="132"/>
      <c r="AE2146" s="132"/>
      <c r="AF2146" s="148"/>
      <c r="AG2146" s="143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3:47" x14ac:dyDescent="0.2">
      <c r="C2147" s="10"/>
      <c r="D2147" s="10"/>
      <c r="AA2147" s="132"/>
      <c r="AB2147" s="132"/>
      <c r="AC2147" s="132"/>
      <c r="AD2147" s="132"/>
      <c r="AE2147" s="132"/>
      <c r="AF2147" s="148"/>
      <c r="AG2147" s="143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3:47" x14ac:dyDescent="0.2">
      <c r="C2148" s="10"/>
      <c r="D2148" s="10"/>
      <c r="AA2148" s="132"/>
      <c r="AB2148" s="132"/>
      <c r="AC2148" s="132"/>
      <c r="AD2148" s="132"/>
      <c r="AE2148" s="132"/>
      <c r="AF2148" s="148"/>
      <c r="AG2148" s="143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3:47" x14ac:dyDescent="0.2">
      <c r="C2149" s="10"/>
      <c r="D2149" s="10"/>
      <c r="AA2149" s="132"/>
      <c r="AB2149" s="132"/>
      <c r="AC2149" s="132"/>
      <c r="AD2149" s="132"/>
      <c r="AE2149" s="132"/>
      <c r="AF2149" s="148"/>
      <c r="AG2149" s="143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3:47" x14ac:dyDescent="0.2">
      <c r="C2150" s="10"/>
      <c r="D2150" s="10"/>
      <c r="AA2150" s="132"/>
      <c r="AB2150" s="132"/>
      <c r="AC2150" s="132"/>
      <c r="AD2150" s="132"/>
      <c r="AE2150" s="132"/>
      <c r="AF2150" s="148"/>
      <c r="AG2150" s="143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3:47" x14ac:dyDescent="0.2">
      <c r="C2151" s="10"/>
      <c r="D2151" s="10"/>
      <c r="AA2151" s="132"/>
      <c r="AB2151" s="132"/>
      <c r="AC2151" s="132"/>
      <c r="AD2151" s="132"/>
      <c r="AE2151" s="132"/>
      <c r="AF2151" s="148"/>
      <c r="AG2151" s="143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3:47" x14ac:dyDescent="0.2">
      <c r="C2152" s="10"/>
      <c r="D2152" s="10"/>
      <c r="AA2152" s="132"/>
      <c r="AB2152" s="132"/>
      <c r="AC2152" s="132"/>
      <c r="AD2152" s="132"/>
      <c r="AE2152" s="132"/>
      <c r="AF2152" s="148"/>
      <c r="AG2152" s="143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3:47" x14ac:dyDescent="0.2">
      <c r="C2153" s="10"/>
      <c r="D2153" s="10"/>
      <c r="AA2153" s="132"/>
      <c r="AB2153" s="132"/>
      <c r="AC2153" s="132"/>
      <c r="AD2153" s="132"/>
      <c r="AE2153" s="132"/>
      <c r="AF2153" s="148"/>
      <c r="AG2153" s="143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3:47" x14ac:dyDescent="0.2">
      <c r="C2154" s="10"/>
      <c r="D2154" s="10"/>
      <c r="AA2154" s="132"/>
      <c r="AB2154" s="132"/>
      <c r="AC2154" s="132"/>
      <c r="AD2154" s="132"/>
      <c r="AE2154" s="132"/>
      <c r="AF2154" s="148"/>
      <c r="AG2154" s="143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3:47" x14ac:dyDescent="0.2">
      <c r="C2155" s="10"/>
      <c r="D2155" s="10"/>
      <c r="AA2155" s="132"/>
      <c r="AB2155" s="132"/>
      <c r="AC2155" s="132"/>
      <c r="AD2155" s="132"/>
      <c r="AE2155" s="132"/>
      <c r="AF2155" s="148"/>
      <c r="AG2155" s="143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3:47" x14ac:dyDescent="0.2">
      <c r="C2156" s="10"/>
      <c r="D2156" s="10"/>
      <c r="AA2156" s="132"/>
      <c r="AB2156" s="132"/>
      <c r="AC2156" s="132"/>
      <c r="AD2156" s="132"/>
      <c r="AE2156" s="132"/>
      <c r="AF2156" s="148"/>
      <c r="AG2156" s="143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3:47" x14ac:dyDescent="0.2">
      <c r="C2157" s="10"/>
      <c r="D2157" s="10"/>
      <c r="AA2157" s="132"/>
      <c r="AB2157" s="132"/>
      <c r="AC2157" s="132"/>
      <c r="AD2157" s="132"/>
      <c r="AE2157" s="132"/>
      <c r="AF2157" s="148"/>
      <c r="AG2157" s="143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3:47" x14ac:dyDescent="0.2">
      <c r="C2158" s="10"/>
      <c r="D2158" s="10"/>
      <c r="AA2158" s="132"/>
      <c r="AB2158" s="132"/>
      <c r="AC2158" s="132"/>
      <c r="AD2158" s="132"/>
      <c r="AE2158" s="132"/>
      <c r="AF2158" s="148"/>
      <c r="AG2158" s="143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3:47" x14ac:dyDescent="0.2">
      <c r="C2159" s="10"/>
      <c r="D2159" s="10"/>
      <c r="AA2159" s="132"/>
      <c r="AB2159" s="132"/>
      <c r="AC2159" s="132"/>
      <c r="AD2159" s="132"/>
      <c r="AE2159" s="132"/>
      <c r="AF2159" s="148"/>
      <c r="AG2159" s="143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3:47" x14ac:dyDescent="0.2">
      <c r="C2160" s="10"/>
      <c r="D2160" s="10"/>
      <c r="AA2160" s="132"/>
      <c r="AB2160" s="132"/>
      <c r="AC2160" s="132"/>
      <c r="AD2160" s="132"/>
      <c r="AE2160" s="132"/>
      <c r="AF2160" s="148"/>
      <c r="AG2160" s="143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3:47" x14ac:dyDescent="0.2">
      <c r="C2161" s="10"/>
      <c r="D2161" s="10"/>
      <c r="AA2161" s="132"/>
      <c r="AB2161" s="132"/>
      <c r="AC2161" s="132"/>
      <c r="AD2161" s="132"/>
      <c r="AE2161" s="132"/>
      <c r="AF2161" s="148"/>
      <c r="AG2161" s="143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3:47" x14ac:dyDescent="0.2">
      <c r="C2162" s="10"/>
      <c r="D2162" s="10"/>
      <c r="AA2162" s="132"/>
      <c r="AB2162" s="132"/>
      <c r="AC2162" s="132"/>
      <c r="AD2162" s="132"/>
      <c r="AE2162" s="132"/>
      <c r="AF2162" s="148"/>
      <c r="AG2162" s="143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3:47" x14ac:dyDescent="0.2">
      <c r="C2163" s="10"/>
      <c r="D2163" s="10"/>
      <c r="AA2163" s="132"/>
      <c r="AB2163" s="132"/>
      <c r="AC2163" s="132"/>
      <c r="AD2163" s="132"/>
      <c r="AE2163" s="132"/>
      <c r="AF2163" s="148"/>
      <c r="AG2163" s="143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3:47" x14ac:dyDescent="0.2">
      <c r="C2164" s="10"/>
      <c r="D2164" s="10"/>
      <c r="AA2164" s="132"/>
      <c r="AB2164" s="132"/>
      <c r="AC2164" s="132"/>
      <c r="AD2164" s="132"/>
      <c r="AE2164" s="132"/>
      <c r="AF2164" s="148"/>
      <c r="AG2164" s="143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3:47" x14ac:dyDescent="0.2">
      <c r="C2165" s="10"/>
      <c r="D2165" s="10"/>
      <c r="AA2165" s="132"/>
      <c r="AB2165" s="132"/>
      <c r="AC2165" s="132"/>
      <c r="AD2165" s="132"/>
      <c r="AE2165" s="132"/>
      <c r="AF2165" s="148"/>
      <c r="AG2165" s="143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3:47" x14ac:dyDescent="0.2">
      <c r="C2166" s="10"/>
      <c r="D2166" s="10"/>
      <c r="AA2166" s="132"/>
      <c r="AB2166" s="132"/>
      <c r="AC2166" s="132"/>
      <c r="AD2166" s="132"/>
      <c r="AE2166" s="132"/>
      <c r="AF2166" s="148"/>
      <c r="AG2166" s="143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3:47" x14ac:dyDescent="0.2">
      <c r="C2167" s="10"/>
      <c r="D2167" s="10"/>
      <c r="AA2167" s="132"/>
      <c r="AB2167" s="132"/>
      <c r="AC2167" s="132"/>
      <c r="AD2167" s="132"/>
      <c r="AE2167" s="132"/>
      <c r="AF2167" s="148"/>
      <c r="AG2167" s="143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3:47" x14ac:dyDescent="0.2">
      <c r="C2168" s="10"/>
      <c r="D2168" s="10"/>
      <c r="AA2168" s="132"/>
      <c r="AB2168" s="132"/>
      <c r="AC2168" s="132"/>
      <c r="AD2168" s="132"/>
      <c r="AE2168" s="132"/>
      <c r="AF2168" s="148"/>
      <c r="AG2168" s="143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3:47" x14ac:dyDescent="0.2">
      <c r="C2169" s="10"/>
      <c r="D2169" s="10"/>
      <c r="AA2169" s="132"/>
      <c r="AB2169" s="132"/>
      <c r="AC2169" s="132"/>
      <c r="AD2169" s="132"/>
      <c r="AE2169" s="132"/>
      <c r="AF2169" s="148"/>
      <c r="AG2169" s="143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3:47" x14ac:dyDescent="0.2">
      <c r="C2170" s="10"/>
      <c r="D2170" s="10"/>
      <c r="AA2170" s="132"/>
      <c r="AB2170" s="132"/>
      <c r="AC2170" s="132"/>
      <c r="AD2170" s="132"/>
      <c r="AE2170" s="132"/>
      <c r="AF2170" s="148"/>
      <c r="AG2170" s="143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3:47" x14ac:dyDescent="0.2">
      <c r="C2171" s="10"/>
      <c r="D2171" s="10"/>
      <c r="AA2171" s="132"/>
      <c r="AB2171" s="132"/>
      <c r="AC2171" s="132"/>
      <c r="AD2171" s="132"/>
      <c r="AE2171" s="132"/>
      <c r="AF2171" s="148"/>
      <c r="AG2171" s="143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3:47" x14ac:dyDescent="0.2">
      <c r="C2172" s="10"/>
      <c r="D2172" s="10"/>
      <c r="AA2172" s="132"/>
      <c r="AB2172" s="132"/>
      <c r="AC2172" s="132"/>
      <c r="AD2172" s="132"/>
      <c r="AE2172" s="132"/>
      <c r="AF2172" s="148"/>
      <c r="AG2172" s="143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3:47" x14ac:dyDescent="0.2">
      <c r="C2173" s="10"/>
      <c r="D2173" s="10"/>
      <c r="AA2173" s="132"/>
      <c r="AB2173" s="132"/>
      <c r="AC2173" s="132"/>
      <c r="AD2173" s="132"/>
      <c r="AE2173" s="132"/>
      <c r="AF2173" s="148"/>
      <c r="AG2173" s="143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3:47" x14ac:dyDescent="0.2">
      <c r="C2174" s="10"/>
      <c r="D2174" s="10"/>
      <c r="AA2174" s="132"/>
      <c r="AB2174" s="132"/>
      <c r="AC2174" s="132"/>
      <c r="AD2174" s="132"/>
      <c r="AE2174" s="132"/>
      <c r="AF2174" s="148"/>
      <c r="AG2174" s="143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3:47" x14ac:dyDescent="0.2">
      <c r="C2175" s="10"/>
      <c r="D2175" s="10"/>
      <c r="AA2175" s="132"/>
      <c r="AB2175" s="132"/>
      <c r="AC2175" s="132"/>
      <c r="AD2175" s="132"/>
      <c r="AE2175" s="132"/>
      <c r="AF2175" s="148"/>
      <c r="AG2175" s="143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3:47" x14ac:dyDescent="0.2">
      <c r="C2176" s="10"/>
      <c r="D2176" s="10"/>
      <c r="AA2176" s="132"/>
      <c r="AB2176" s="132"/>
      <c r="AC2176" s="132"/>
      <c r="AD2176" s="132"/>
      <c r="AE2176" s="132"/>
      <c r="AF2176" s="148"/>
      <c r="AG2176" s="143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3:47" x14ac:dyDescent="0.2">
      <c r="C2177" s="10"/>
      <c r="D2177" s="10"/>
      <c r="AA2177" s="132"/>
      <c r="AB2177" s="132"/>
      <c r="AC2177" s="132"/>
      <c r="AD2177" s="132"/>
      <c r="AE2177" s="132"/>
      <c r="AF2177" s="148"/>
      <c r="AG2177" s="143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3:47" x14ac:dyDescent="0.2">
      <c r="C2178" s="10"/>
      <c r="D2178" s="10"/>
      <c r="AA2178" s="132"/>
      <c r="AB2178" s="132"/>
      <c r="AC2178" s="132"/>
      <c r="AD2178" s="132"/>
      <c r="AE2178" s="132"/>
      <c r="AF2178" s="148"/>
      <c r="AG2178" s="143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3:47" x14ac:dyDescent="0.2">
      <c r="C2179" s="10"/>
      <c r="D2179" s="10"/>
      <c r="AA2179" s="132"/>
      <c r="AB2179" s="132"/>
      <c r="AC2179" s="132"/>
      <c r="AD2179" s="132"/>
      <c r="AE2179" s="132"/>
      <c r="AF2179" s="148"/>
      <c r="AG2179" s="143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3:47" x14ac:dyDescent="0.2">
      <c r="C2180" s="10"/>
      <c r="D2180" s="10"/>
      <c r="AA2180" s="132"/>
      <c r="AB2180" s="132"/>
      <c r="AC2180" s="132"/>
      <c r="AD2180" s="132"/>
      <c r="AE2180" s="132"/>
      <c r="AF2180" s="148"/>
      <c r="AG2180" s="143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3:47" x14ac:dyDescent="0.2">
      <c r="C2181" s="10"/>
      <c r="D2181" s="10"/>
      <c r="AA2181" s="132"/>
      <c r="AB2181" s="132"/>
      <c r="AC2181" s="132"/>
      <c r="AD2181" s="132"/>
      <c r="AE2181" s="132"/>
      <c r="AF2181" s="148"/>
      <c r="AG2181" s="143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3:47" x14ac:dyDescent="0.2">
      <c r="C2182" s="10"/>
      <c r="D2182" s="10"/>
      <c r="AA2182" s="132"/>
      <c r="AB2182" s="132"/>
      <c r="AC2182" s="132"/>
      <c r="AD2182" s="132"/>
      <c r="AE2182" s="132"/>
      <c r="AF2182" s="148"/>
      <c r="AG2182" s="143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3:47" x14ac:dyDescent="0.2">
      <c r="C2183" s="10"/>
      <c r="D2183" s="10"/>
      <c r="AA2183" s="132"/>
      <c r="AB2183" s="132"/>
      <c r="AC2183" s="132"/>
      <c r="AD2183" s="132"/>
      <c r="AE2183" s="132"/>
      <c r="AF2183" s="148"/>
      <c r="AG2183" s="143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3:47" x14ac:dyDescent="0.2">
      <c r="C2184" s="10"/>
      <c r="D2184" s="10"/>
      <c r="AA2184" s="132"/>
      <c r="AB2184" s="132"/>
      <c r="AC2184" s="132"/>
      <c r="AD2184" s="132"/>
      <c r="AE2184" s="132"/>
      <c r="AF2184" s="148"/>
      <c r="AG2184" s="143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3:47" x14ac:dyDescent="0.2">
      <c r="C2185" s="10"/>
      <c r="D2185" s="10"/>
      <c r="AA2185" s="132"/>
      <c r="AB2185" s="132"/>
      <c r="AC2185" s="132"/>
      <c r="AD2185" s="132"/>
      <c r="AE2185" s="132"/>
      <c r="AF2185" s="148"/>
      <c r="AG2185" s="143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3:47" x14ac:dyDescent="0.2">
      <c r="C2186" s="10"/>
      <c r="D2186" s="10"/>
      <c r="AA2186" s="132"/>
      <c r="AB2186" s="132"/>
      <c r="AC2186" s="132"/>
      <c r="AD2186" s="132"/>
      <c r="AE2186" s="132"/>
      <c r="AF2186" s="148"/>
      <c r="AG2186" s="143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3:47" x14ac:dyDescent="0.2">
      <c r="C2187" s="10"/>
      <c r="D2187" s="10"/>
      <c r="AA2187" s="132"/>
      <c r="AB2187" s="132"/>
      <c r="AC2187" s="132"/>
      <c r="AD2187" s="132"/>
      <c r="AE2187" s="132"/>
      <c r="AF2187" s="148"/>
      <c r="AG2187" s="143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3:47" x14ac:dyDescent="0.2">
      <c r="C2188" s="10"/>
      <c r="D2188" s="10"/>
      <c r="AA2188" s="132"/>
      <c r="AB2188" s="132"/>
      <c r="AC2188" s="132"/>
      <c r="AD2188" s="132"/>
      <c r="AE2188" s="132"/>
      <c r="AF2188" s="148"/>
      <c r="AG2188" s="143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3:47" x14ac:dyDescent="0.2">
      <c r="C2189" s="10"/>
      <c r="D2189" s="10"/>
      <c r="AA2189" s="132"/>
      <c r="AB2189" s="132"/>
      <c r="AC2189" s="132"/>
      <c r="AD2189" s="132"/>
      <c r="AE2189" s="132"/>
      <c r="AF2189" s="148"/>
      <c r="AG2189" s="143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3:47" x14ac:dyDescent="0.2">
      <c r="C2190" s="10"/>
      <c r="D2190" s="10"/>
      <c r="AA2190" s="132"/>
      <c r="AB2190" s="132"/>
      <c r="AC2190" s="132"/>
      <c r="AD2190" s="132"/>
      <c r="AE2190" s="132"/>
      <c r="AF2190" s="148"/>
      <c r="AG2190" s="143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3:47" x14ac:dyDescent="0.2">
      <c r="C2191" s="10"/>
      <c r="D2191" s="10"/>
      <c r="AA2191" s="132"/>
      <c r="AB2191" s="132"/>
      <c r="AC2191" s="132"/>
      <c r="AD2191" s="132"/>
      <c r="AE2191" s="132"/>
      <c r="AF2191" s="148"/>
      <c r="AG2191" s="143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3:47" x14ac:dyDescent="0.2">
      <c r="C2192" s="10"/>
      <c r="D2192" s="10"/>
      <c r="AA2192" s="132"/>
      <c r="AB2192" s="132"/>
      <c r="AC2192" s="132"/>
      <c r="AD2192" s="132"/>
      <c r="AE2192" s="132"/>
      <c r="AF2192" s="148"/>
      <c r="AG2192" s="143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3:47" x14ac:dyDescent="0.2">
      <c r="C2193" s="10"/>
      <c r="D2193" s="10"/>
      <c r="AA2193" s="132"/>
      <c r="AB2193" s="132"/>
      <c r="AC2193" s="132"/>
      <c r="AD2193" s="132"/>
      <c r="AE2193" s="132"/>
      <c r="AF2193" s="148"/>
      <c r="AG2193" s="143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3:47" x14ac:dyDescent="0.2">
      <c r="C2194" s="10"/>
      <c r="D2194" s="10"/>
      <c r="AA2194" s="132"/>
      <c r="AB2194" s="132"/>
      <c r="AC2194" s="132"/>
      <c r="AD2194" s="132"/>
      <c r="AE2194" s="132"/>
      <c r="AF2194" s="148"/>
      <c r="AG2194" s="143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3:47" x14ac:dyDescent="0.2">
      <c r="C2195" s="10"/>
      <c r="D2195" s="10"/>
      <c r="AA2195" s="132"/>
      <c r="AB2195" s="132"/>
      <c r="AC2195" s="132"/>
      <c r="AD2195" s="132"/>
      <c r="AE2195" s="132"/>
      <c r="AF2195" s="148"/>
      <c r="AG2195" s="143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3:47" x14ac:dyDescent="0.2">
      <c r="C2196" s="10"/>
      <c r="D2196" s="10"/>
      <c r="AA2196" s="132"/>
      <c r="AB2196" s="132"/>
      <c r="AC2196" s="132"/>
      <c r="AD2196" s="132"/>
      <c r="AE2196" s="132"/>
      <c r="AF2196" s="148"/>
      <c r="AG2196" s="143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3:47" x14ac:dyDescent="0.2">
      <c r="C2197" s="10"/>
      <c r="D2197" s="10"/>
      <c r="AA2197" s="132"/>
      <c r="AB2197" s="132"/>
      <c r="AC2197" s="132"/>
      <c r="AD2197" s="132"/>
      <c r="AE2197" s="132"/>
      <c r="AF2197" s="148"/>
      <c r="AG2197" s="143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3:47" x14ac:dyDescent="0.2">
      <c r="C2198" s="10"/>
      <c r="D2198" s="10"/>
      <c r="AA2198" s="132"/>
      <c r="AB2198" s="132"/>
      <c r="AC2198" s="132"/>
      <c r="AD2198" s="132"/>
      <c r="AE2198" s="132"/>
      <c r="AF2198" s="148"/>
      <c r="AG2198" s="143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3:47" x14ac:dyDescent="0.2">
      <c r="C2199" s="10"/>
      <c r="D2199" s="10"/>
      <c r="AA2199" s="132"/>
      <c r="AB2199" s="132"/>
      <c r="AC2199" s="132"/>
      <c r="AD2199" s="132"/>
      <c r="AE2199" s="132"/>
      <c r="AF2199" s="148"/>
      <c r="AG2199" s="143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3:47" x14ac:dyDescent="0.2">
      <c r="C2200" s="10"/>
      <c r="D2200" s="10"/>
      <c r="AA2200" s="132"/>
      <c r="AB2200" s="132"/>
      <c r="AC2200" s="132"/>
      <c r="AD2200" s="132"/>
      <c r="AE2200" s="132"/>
      <c r="AF2200" s="148"/>
      <c r="AG2200" s="143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3:47" x14ac:dyDescent="0.2">
      <c r="C2201" s="10"/>
      <c r="D2201" s="10"/>
      <c r="AA2201" s="132"/>
      <c r="AB2201" s="132"/>
      <c r="AC2201" s="132"/>
      <c r="AD2201" s="132"/>
      <c r="AE2201" s="132"/>
      <c r="AF2201" s="148"/>
      <c r="AG2201" s="143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3:47" x14ac:dyDescent="0.2">
      <c r="C2202" s="10"/>
      <c r="D2202" s="10"/>
      <c r="AA2202" s="132"/>
      <c r="AB2202" s="132"/>
      <c r="AC2202" s="132"/>
      <c r="AD2202" s="132"/>
      <c r="AE2202" s="132"/>
      <c r="AF2202" s="148"/>
      <c r="AG2202" s="143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3:47" x14ac:dyDescent="0.2">
      <c r="C2203" s="10"/>
      <c r="D2203" s="10"/>
      <c r="AA2203" s="132"/>
      <c r="AB2203" s="132"/>
      <c r="AC2203" s="132"/>
      <c r="AD2203" s="132"/>
      <c r="AE2203" s="132"/>
      <c r="AF2203" s="148"/>
      <c r="AG2203" s="143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3:47" x14ac:dyDescent="0.2">
      <c r="C2204" s="10"/>
      <c r="D2204" s="10"/>
      <c r="AA2204" s="132"/>
      <c r="AB2204" s="132"/>
      <c r="AC2204" s="132"/>
      <c r="AD2204" s="132"/>
      <c r="AE2204" s="132"/>
      <c r="AF2204" s="148"/>
      <c r="AG2204" s="143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3:47" x14ac:dyDescent="0.2">
      <c r="C2205" s="10"/>
      <c r="D2205" s="10"/>
      <c r="AA2205" s="132"/>
      <c r="AB2205" s="132"/>
      <c r="AC2205" s="132"/>
      <c r="AD2205" s="132"/>
      <c r="AE2205" s="132"/>
      <c r="AF2205" s="148"/>
      <c r="AG2205" s="143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3:47" x14ac:dyDescent="0.2">
      <c r="C2206" s="10"/>
      <c r="D2206" s="10"/>
      <c r="AA2206" s="132"/>
      <c r="AB2206" s="132"/>
      <c r="AC2206" s="132"/>
      <c r="AD2206" s="132"/>
      <c r="AE2206" s="132"/>
      <c r="AF2206" s="148"/>
      <c r="AG2206" s="143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3:47" x14ac:dyDescent="0.2">
      <c r="C2207" s="10"/>
      <c r="D2207" s="10"/>
      <c r="AA2207" s="132"/>
      <c r="AB2207" s="132"/>
      <c r="AC2207" s="132"/>
      <c r="AD2207" s="132"/>
      <c r="AE2207" s="132"/>
      <c r="AF2207" s="148"/>
      <c r="AG2207" s="143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3:47" x14ac:dyDescent="0.2">
      <c r="C2208" s="10"/>
      <c r="D2208" s="10"/>
      <c r="AA2208" s="132"/>
      <c r="AB2208" s="132"/>
      <c r="AC2208" s="132"/>
      <c r="AD2208" s="132"/>
      <c r="AE2208" s="132"/>
      <c r="AF2208" s="148"/>
      <c r="AG2208" s="143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3:47" x14ac:dyDescent="0.2">
      <c r="C2209" s="10"/>
      <c r="D2209" s="10"/>
      <c r="AA2209" s="132"/>
      <c r="AB2209" s="132"/>
      <c r="AC2209" s="132"/>
      <c r="AD2209" s="132"/>
      <c r="AE2209" s="132"/>
      <c r="AF2209" s="148"/>
      <c r="AG2209" s="143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3:47" x14ac:dyDescent="0.2">
      <c r="C2210" s="10"/>
      <c r="D2210" s="10"/>
      <c r="AA2210" s="132"/>
      <c r="AB2210" s="132"/>
      <c r="AC2210" s="132"/>
      <c r="AD2210" s="132"/>
      <c r="AE2210" s="132"/>
      <c r="AF2210" s="148"/>
      <c r="AG2210" s="143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3:47" x14ac:dyDescent="0.2">
      <c r="C2211" s="10"/>
      <c r="D2211" s="10"/>
      <c r="AA2211" s="132"/>
      <c r="AB2211" s="132"/>
      <c r="AC2211" s="132"/>
      <c r="AD2211" s="132"/>
      <c r="AE2211" s="132"/>
      <c r="AF2211" s="148"/>
      <c r="AG2211" s="143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3:47" x14ac:dyDescent="0.2">
      <c r="C2212" s="10"/>
      <c r="D2212" s="10"/>
      <c r="AA2212" s="132"/>
      <c r="AB2212" s="132"/>
      <c r="AC2212" s="132"/>
      <c r="AD2212" s="132"/>
      <c r="AE2212" s="132"/>
      <c r="AF2212" s="148"/>
      <c r="AG2212" s="143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3:47" x14ac:dyDescent="0.2">
      <c r="C2213" s="10"/>
      <c r="D2213" s="10"/>
      <c r="AA2213" s="132"/>
      <c r="AB2213" s="132"/>
      <c r="AC2213" s="132"/>
      <c r="AD2213" s="132"/>
      <c r="AE2213" s="132"/>
      <c r="AF2213" s="148"/>
      <c r="AG2213" s="143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3:47" x14ac:dyDescent="0.2">
      <c r="C2214" s="10"/>
      <c r="D2214" s="10"/>
      <c r="AA2214" s="132"/>
      <c r="AB2214" s="132"/>
      <c r="AC2214" s="132"/>
      <c r="AD2214" s="132"/>
      <c r="AE2214" s="132"/>
      <c r="AF2214" s="148"/>
      <c r="AG2214" s="143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3:47" x14ac:dyDescent="0.2">
      <c r="C2215" s="10"/>
      <c r="D2215" s="10"/>
      <c r="AA2215" s="132"/>
      <c r="AB2215" s="132"/>
      <c r="AC2215" s="132"/>
      <c r="AD2215" s="132"/>
      <c r="AE2215" s="132"/>
      <c r="AF2215" s="148"/>
      <c r="AG2215" s="143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3:47" x14ac:dyDescent="0.2">
      <c r="C2216" s="10"/>
      <c r="D2216" s="10"/>
      <c r="AA2216" s="132"/>
      <c r="AB2216" s="132"/>
      <c r="AC2216" s="132"/>
      <c r="AD2216" s="132"/>
      <c r="AE2216" s="132"/>
      <c r="AF2216" s="148"/>
      <c r="AG2216" s="143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3:47" x14ac:dyDescent="0.2">
      <c r="C2217" s="10"/>
      <c r="D2217" s="10"/>
      <c r="AA2217" s="132"/>
      <c r="AB2217" s="132"/>
      <c r="AC2217" s="132"/>
      <c r="AD2217" s="132"/>
      <c r="AE2217" s="132"/>
      <c r="AF2217" s="148"/>
      <c r="AG2217" s="143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3:47" x14ac:dyDescent="0.2">
      <c r="C2218" s="10"/>
      <c r="D2218" s="10"/>
      <c r="AA2218" s="132"/>
      <c r="AB2218" s="132"/>
      <c r="AC2218" s="132"/>
      <c r="AD2218" s="132"/>
      <c r="AE2218" s="132"/>
      <c r="AF2218" s="148"/>
      <c r="AG2218" s="143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3:47" x14ac:dyDescent="0.2">
      <c r="C2219" s="10"/>
      <c r="D2219" s="10"/>
      <c r="AA2219" s="132"/>
      <c r="AB2219" s="132"/>
      <c r="AC2219" s="132"/>
      <c r="AD2219" s="132"/>
      <c r="AE2219" s="132"/>
      <c r="AF2219" s="148"/>
      <c r="AG2219" s="143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3:47" x14ac:dyDescent="0.2">
      <c r="C2220" s="10"/>
      <c r="D2220" s="10"/>
      <c r="AA2220" s="132"/>
      <c r="AB2220" s="132"/>
      <c r="AC2220" s="132"/>
      <c r="AD2220" s="132"/>
      <c r="AE2220" s="132"/>
      <c r="AF2220" s="148"/>
      <c r="AG2220" s="143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3:47" x14ac:dyDescent="0.2">
      <c r="C2221" s="10"/>
      <c r="D2221" s="10"/>
      <c r="AA2221" s="132"/>
      <c r="AB2221" s="132"/>
      <c r="AC2221" s="132"/>
      <c r="AD2221" s="132"/>
      <c r="AE2221" s="132"/>
      <c r="AF2221" s="148"/>
      <c r="AG2221" s="143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3:47" x14ac:dyDescent="0.2">
      <c r="C2222" s="10"/>
      <c r="D2222" s="10"/>
      <c r="AA2222" s="132"/>
      <c r="AB2222" s="132"/>
      <c r="AC2222" s="132"/>
      <c r="AD2222" s="132"/>
      <c r="AE2222" s="132"/>
      <c r="AF2222" s="148"/>
      <c r="AG2222" s="143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3:47" x14ac:dyDescent="0.2">
      <c r="C2223" s="10"/>
      <c r="D2223" s="10"/>
      <c r="AA2223" s="132"/>
      <c r="AB2223" s="132"/>
      <c r="AC2223" s="132"/>
      <c r="AD2223" s="132"/>
      <c r="AE2223" s="132"/>
      <c r="AF2223" s="148"/>
      <c r="AG2223" s="143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3:47" x14ac:dyDescent="0.2">
      <c r="C2224" s="10"/>
      <c r="D2224" s="10"/>
      <c r="AA2224" s="132"/>
      <c r="AB2224" s="132"/>
      <c r="AC2224" s="132"/>
      <c r="AD2224" s="132"/>
      <c r="AE2224" s="132"/>
      <c r="AF2224" s="148"/>
      <c r="AG2224" s="143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3:47" x14ac:dyDescent="0.2">
      <c r="C2225" s="10"/>
      <c r="D2225" s="10"/>
      <c r="AA2225" s="132"/>
      <c r="AB2225" s="132"/>
      <c r="AC2225" s="132"/>
      <c r="AD2225" s="132"/>
      <c r="AE2225" s="132"/>
      <c r="AF2225" s="148"/>
      <c r="AG2225" s="143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3:47" x14ac:dyDescent="0.2">
      <c r="C2226" s="10"/>
      <c r="D2226" s="10"/>
      <c r="AA2226" s="132"/>
      <c r="AB2226" s="132"/>
      <c r="AC2226" s="132"/>
      <c r="AD2226" s="132"/>
      <c r="AE2226" s="132"/>
      <c r="AF2226" s="148"/>
      <c r="AG2226" s="143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3:47" x14ac:dyDescent="0.2">
      <c r="C2227" s="10"/>
      <c r="D2227" s="10"/>
      <c r="AA2227" s="132"/>
      <c r="AB2227" s="132"/>
      <c r="AC2227" s="132"/>
      <c r="AD2227" s="132"/>
      <c r="AE2227" s="132"/>
      <c r="AF2227" s="148"/>
      <c r="AG2227" s="143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3:47" x14ac:dyDescent="0.2">
      <c r="C2228" s="10"/>
      <c r="D2228" s="10"/>
      <c r="AA2228" s="132"/>
      <c r="AB2228" s="132"/>
      <c r="AC2228" s="132"/>
      <c r="AD2228" s="132"/>
      <c r="AE2228" s="132"/>
      <c r="AF2228" s="148"/>
      <c r="AG2228" s="143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3:47" x14ac:dyDescent="0.2">
      <c r="C2229" s="10"/>
      <c r="D2229" s="10"/>
      <c r="AA2229" s="132"/>
      <c r="AB2229" s="132"/>
      <c r="AC2229" s="132"/>
      <c r="AD2229" s="132"/>
      <c r="AE2229" s="132"/>
      <c r="AF2229" s="148"/>
      <c r="AG2229" s="143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3:47" x14ac:dyDescent="0.2">
      <c r="C2230" s="10"/>
      <c r="D2230" s="10"/>
      <c r="AA2230" s="132"/>
      <c r="AB2230" s="132"/>
      <c r="AC2230" s="132"/>
      <c r="AD2230" s="132"/>
      <c r="AE2230" s="132"/>
      <c r="AF2230" s="148"/>
      <c r="AG2230" s="143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3:47" x14ac:dyDescent="0.2">
      <c r="C2231" s="10"/>
      <c r="D2231" s="10"/>
      <c r="AA2231" s="132"/>
      <c r="AB2231" s="132"/>
      <c r="AC2231" s="132"/>
      <c r="AD2231" s="132"/>
      <c r="AE2231" s="132"/>
      <c r="AF2231" s="148"/>
      <c r="AG2231" s="143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3:47" x14ac:dyDescent="0.2">
      <c r="C2232" s="10"/>
      <c r="D2232" s="10"/>
      <c r="AA2232" s="132"/>
      <c r="AB2232" s="132"/>
      <c r="AC2232" s="132"/>
      <c r="AD2232" s="132"/>
      <c r="AE2232" s="132"/>
      <c r="AF2232" s="148"/>
      <c r="AG2232" s="143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3:47" x14ac:dyDescent="0.2">
      <c r="C2233" s="10"/>
      <c r="D2233" s="10"/>
      <c r="AA2233" s="132"/>
      <c r="AB2233" s="132"/>
      <c r="AC2233" s="132"/>
      <c r="AD2233" s="132"/>
      <c r="AE2233" s="132"/>
      <c r="AF2233" s="148"/>
      <c r="AG2233" s="143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3:47" x14ac:dyDescent="0.2">
      <c r="C2234" s="10"/>
      <c r="D2234" s="10"/>
      <c r="AA2234" s="132"/>
      <c r="AB2234" s="132"/>
      <c r="AC2234" s="132"/>
      <c r="AD2234" s="132"/>
      <c r="AE2234" s="132"/>
      <c r="AF2234" s="148"/>
      <c r="AG2234" s="143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3:47" x14ac:dyDescent="0.2">
      <c r="C2235" s="10"/>
      <c r="D2235" s="10"/>
      <c r="AA2235" s="132"/>
      <c r="AB2235" s="132"/>
      <c r="AC2235" s="132"/>
      <c r="AD2235" s="132"/>
      <c r="AE2235" s="132"/>
      <c r="AF2235" s="148"/>
      <c r="AG2235" s="143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3:47" x14ac:dyDescent="0.2">
      <c r="C2236" s="10"/>
      <c r="D2236" s="10"/>
      <c r="AA2236" s="132"/>
      <c r="AB2236" s="132"/>
      <c r="AC2236" s="132"/>
      <c r="AD2236" s="132"/>
      <c r="AE2236" s="132"/>
      <c r="AF2236" s="148"/>
      <c r="AG2236" s="143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3:47" x14ac:dyDescent="0.2">
      <c r="C2237" s="10"/>
      <c r="D2237" s="10"/>
      <c r="AA2237" s="132"/>
      <c r="AB2237" s="132"/>
      <c r="AC2237" s="132"/>
      <c r="AD2237" s="132"/>
      <c r="AE2237" s="132"/>
      <c r="AF2237" s="148"/>
      <c r="AG2237" s="143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3:47" x14ac:dyDescent="0.2">
      <c r="C2238" s="10"/>
      <c r="D2238" s="10"/>
      <c r="AA2238" s="132"/>
      <c r="AB2238" s="132"/>
      <c r="AC2238" s="132"/>
      <c r="AD2238" s="132"/>
      <c r="AE2238" s="132"/>
      <c r="AF2238" s="148"/>
      <c r="AG2238" s="143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3:47" x14ac:dyDescent="0.2">
      <c r="C2239" s="10"/>
      <c r="D2239" s="10"/>
      <c r="AA2239" s="132"/>
      <c r="AB2239" s="132"/>
      <c r="AC2239" s="132"/>
      <c r="AD2239" s="132"/>
      <c r="AE2239" s="132"/>
      <c r="AF2239" s="148"/>
      <c r="AG2239" s="143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3:47" x14ac:dyDescent="0.2">
      <c r="C2240" s="10"/>
      <c r="D2240" s="10"/>
      <c r="AA2240" s="132"/>
      <c r="AB2240" s="132"/>
      <c r="AC2240" s="132"/>
      <c r="AD2240" s="132"/>
      <c r="AE2240" s="132"/>
      <c r="AF2240" s="148"/>
      <c r="AG2240" s="143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3:47" x14ac:dyDescent="0.2">
      <c r="C2241" s="10"/>
      <c r="D2241" s="10"/>
      <c r="AA2241" s="132"/>
      <c r="AB2241" s="132"/>
      <c r="AC2241" s="132"/>
      <c r="AD2241" s="132"/>
      <c r="AE2241" s="132"/>
      <c r="AF2241" s="148"/>
      <c r="AG2241" s="143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3:47" x14ac:dyDescent="0.2">
      <c r="C2242" s="10"/>
      <c r="D2242" s="10"/>
      <c r="AA2242" s="132"/>
      <c r="AB2242" s="132"/>
      <c r="AC2242" s="132"/>
      <c r="AD2242" s="132"/>
      <c r="AE2242" s="132"/>
      <c r="AF2242" s="148"/>
      <c r="AG2242" s="143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3:47" x14ac:dyDescent="0.2">
      <c r="C2243" s="10"/>
      <c r="D2243" s="10"/>
      <c r="AA2243" s="132"/>
      <c r="AB2243" s="132"/>
      <c r="AC2243" s="132"/>
      <c r="AD2243" s="132"/>
      <c r="AE2243" s="132"/>
      <c r="AF2243" s="148"/>
      <c r="AG2243" s="143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3:47" x14ac:dyDescent="0.2">
      <c r="C2244" s="10"/>
      <c r="D2244" s="10"/>
      <c r="AA2244" s="132"/>
      <c r="AB2244" s="132"/>
      <c r="AC2244" s="132"/>
      <c r="AD2244" s="132"/>
      <c r="AE2244" s="132"/>
      <c r="AF2244" s="148"/>
      <c r="AG2244" s="143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3:47" x14ac:dyDescent="0.2">
      <c r="C2245" s="10"/>
      <c r="D2245" s="10"/>
      <c r="AA2245" s="132"/>
      <c r="AB2245" s="132"/>
      <c r="AC2245" s="132"/>
      <c r="AD2245" s="132"/>
      <c r="AE2245" s="132"/>
      <c r="AF2245" s="148"/>
      <c r="AG2245" s="143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3:47" x14ac:dyDescent="0.2">
      <c r="C2246" s="10"/>
      <c r="D2246" s="10"/>
      <c r="AA2246" s="132"/>
      <c r="AB2246" s="132"/>
      <c r="AC2246" s="132"/>
      <c r="AD2246" s="132"/>
      <c r="AE2246" s="132"/>
      <c r="AF2246" s="148"/>
      <c r="AG2246" s="143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3:47" x14ac:dyDescent="0.2">
      <c r="C2247" s="10"/>
      <c r="D2247" s="10"/>
      <c r="AA2247" s="132"/>
      <c r="AB2247" s="132"/>
      <c r="AC2247" s="132"/>
      <c r="AD2247" s="132"/>
      <c r="AE2247" s="132"/>
      <c r="AF2247" s="148"/>
      <c r="AG2247" s="143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3:47" x14ac:dyDescent="0.2">
      <c r="C2248" s="10"/>
      <c r="D2248" s="10"/>
      <c r="AA2248" s="132"/>
      <c r="AB2248" s="132"/>
      <c r="AC2248" s="132"/>
      <c r="AD2248" s="132"/>
      <c r="AE2248" s="132"/>
      <c r="AF2248" s="148"/>
      <c r="AG2248" s="143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3:47" x14ac:dyDescent="0.2">
      <c r="C2249" s="10"/>
      <c r="D2249" s="10"/>
      <c r="AA2249" s="132"/>
      <c r="AB2249" s="132"/>
      <c r="AC2249" s="132"/>
      <c r="AD2249" s="132"/>
      <c r="AE2249" s="132"/>
      <c r="AF2249" s="148"/>
      <c r="AG2249" s="143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3:47" x14ac:dyDescent="0.2">
      <c r="C2250" s="10"/>
      <c r="D2250" s="10"/>
      <c r="AA2250" s="132"/>
      <c r="AB2250" s="132"/>
      <c r="AC2250" s="132"/>
      <c r="AD2250" s="132"/>
      <c r="AE2250" s="132"/>
      <c r="AF2250" s="148"/>
      <c r="AG2250" s="143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3:47" x14ac:dyDescent="0.2">
      <c r="C2251" s="10"/>
      <c r="D2251" s="10"/>
      <c r="AA2251" s="132"/>
      <c r="AB2251" s="132"/>
      <c r="AC2251" s="132"/>
      <c r="AD2251" s="132"/>
      <c r="AE2251" s="132"/>
      <c r="AF2251" s="148"/>
      <c r="AG2251" s="143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3:47" x14ac:dyDescent="0.2">
      <c r="C2252" s="10"/>
      <c r="D2252" s="10"/>
      <c r="AA2252" s="132"/>
      <c r="AB2252" s="132"/>
      <c r="AC2252" s="132"/>
      <c r="AD2252" s="132"/>
      <c r="AE2252" s="132"/>
      <c r="AF2252" s="148"/>
      <c r="AG2252" s="143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3:47" x14ac:dyDescent="0.2">
      <c r="C2253" s="10"/>
      <c r="D2253" s="10"/>
      <c r="AA2253" s="132"/>
      <c r="AB2253" s="132"/>
      <c r="AC2253" s="132"/>
      <c r="AD2253" s="132"/>
      <c r="AE2253" s="132"/>
      <c r="AF2253" s="148"/>
      <c r="AG2253" s="143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3:47" x14ac:dyDescent="0.2">
      <c r="C2254" s="10"/>
      <c r="D2254" s="10"/>
      <c r="AA2254" s="132"/>
      <c r="AB2254" s="132"/>
      <c r="AC2254" s="132"/>
      <c r="AD2254" s="132"/>
      <c r="AE2254" s="132"/>
      <c r="AF2254" s="148"/>
      <c r="AG2254" s="143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3:47" x14ac:dyDescent="0.2">
      <c r="C2255" s="10"/>
      <c r="D2255" s="10"/>
      <c r="AA2255" s="132"/>
      <c r="AB2255" s="132"/>
      <c r="AC2255" s="132"/>
      <c r="AD2255" s="132"/>
      <c r="AE2255" s="132"/>
      <c r="AF2255" s="148"/>
      <c r="AG2255" s="143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3:47" x14ac:dyDescent="0.2">
      <c r="C2256" s="10"/>
      <c r="D2256" s="10"/>
      <c r="AA2256" s="132"/>
      <c r="AB2256" s="132"/>
      <c r="AC2256" s="132"/>
      <c r="AD2256" s="132"/>
      <c r="AE2256" s="132"/>
      <c r="AF2256" s="148"/>
      <c r="AG2256" s="143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3:47" x14ac:dyDescent="0.2">
      <c r="C2257" s="10"/>
      <c r="D2257" s="10"/>
      <c r="AA2257" s="132"/>
      <c r="AB2257" s="132"/>
      <c r="AC2257" s="132"/>
      <c r="AD2257" s="132"/>
      <c r="AE2257" s="132"/>
      <c r="AF2257" s="148"/>
      <c r="AG2257" s="143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3:47" x14ac:dyDescent="0.2">
      <c r="C2258" s="10"/>
      <c r="D2258" s="10"/>
      <c r="AA2258" s="132"/>
      <c r="AB2258" s="132"/>
      <c r="AC2258" s="132"/>
      <c r="AD2258" s="132"/>
      <c r="AE2258" s="132"/>
      <c r="AF2258" s="148"/>
      <c r="AG2258" s="143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3:47" x14ac:dyDescent="0.2">
      <c r="C2259" s="10"/>
      <c r="D2259" s="10"/>
      <c r="AA2259" s="132"/>
      <c r="AB2259" s="132"/>
      <c r="AC2259" s="132"/>
      <c r="AD2259" s="132"/>
      <c r="AE2259" s="132"/>
      <c r="AF2259" s="148"/>
      <c r="AG2259" s="143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3:47" x14ac:dyDescent="0.2">
      <c r="C2260" s="10"/>
      <c r="D2260" s="10"/>
      <c r="AA2260" s="132"/>
      <c r="AB2260" s="132"/>
      <c r="AC2260" s="132"/>
      <c r="AD2260" s="132"/>
      <c r="AE2260" s="132"/>
      <c r="AF2260" s="148"/>
      <c r="AG2260" s="143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3:47" x14ac:dyDescent="0.2">
      <c r="C2261" s="10"/>
      <c r="D2261" s="10"/>
      <c r="AA2261" s="132"/>
      <c r="AB2261" s="132"/>
      <c r="AC2261" s="132"/>
      <c r="AD2261" s="132"/>
      <c r="AE2261" s="132"/>
      <c r="AF2261" s="148"/>
      <c r="AG2261" s="143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3:47" x14ac:dyDescent="0.2">
      <c r="C2262" s="10"/>
      <c r="D2262" s="10"/>
      <c r="AA2262" s="132"/>
      <c r="AB2262" s="132"/>
      <c r="AC2262" s="132"/>
      <c r="AD2262" s="132"/>
      <c r="AE2262" s="132"/>
      <c r="AF2262" s="148"/>
      <c r="AG2262" s="143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3:47" x14ac:dyDescent="0.2">
      <c r="C2263" s="10"/>
      <c r="D2263" s="10"/>
      <c r="AA2263" s="132"/>
      <c r="AB2263" s="132"/>
      <c r="AC2263" s="132"/>
      <c r="AD2263" s="132"/>
      <c r="AE2263" s="132"/>
      <c r="AF2263" s="148"/>
      <c r="AG2263" s="143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3:47" x14ac:dyDescent="0.2">
      <c r="C2264" s="10"/>
      <c r="D2264" s="10"/>
      <c r="AA2264" s="132"/>
      <c r="AB2264" s="132"/>
      <c r="AC2264" s="132"/>
      <c r="AD2264" s="132"/>
      <c r="AE2264" s="132"/>
      <c r="AF2264" s="148"/>
      <c r="AG2264" s="143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3:47" x14ac:dyDescent="0.2">
      <c r="C2265" s="10"/>
      <c r="D2265" s="10"/>
      <c r="AA2265" s="132"/>
      <c r="AB2265" s="132"/>
      <c r="AC2265" s="132"/>
      <c r="AD2265" s="132"/>
      <c r="AE2265" s="132"/>
      <c r="AF2265" s="148"/>
      <c r="AG2265" s="143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3:47" x14ac:dyDescent="0.2">
      <c r="C2266" s="10"/>
      <c r="D2266" s="10"/>
      <c r="AA2266" s="132"/>
      <c r="AB2266" s="132"/>
      <c r="AC2266" s="132"/>
      <c r="AD2266" s="132"/>
      <c r="AE2266" s="132"/>
      <c r="AF2266" s="148"/>
      <c r="AG2266" s="143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3:47" x14ac:dyDescent="0.2">
      <c r="C2267" s="10"/>
      <c r="D2267" s="10"/>
      <c r="AA2267" s="132"/>
      <c r="AB2267" s="132"/>
      <c r="AC2267" s="132"/>
      <c r="AD2267" s="132"/>
      <c r="AE2267" s="132"/>
      <c r="AF2267" s="148"/>
      <c r="AG2267" s="143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3:47" x14ac:dyDescent="0.2">
      <c r="C2268" s="10"/>
      <c r="D2268" s="10"/>
      <c r="AA2268" s="132"/>
      <c r="AB2268" s="132"/>
      <c r="AC2268" s="132"/>
      <c r="AD2268" s="132"/>
      <c r="AE2268" s="132"/>
      <c r="AF2268" s="148"/>
      <c r="AG2268" s="143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3:47" x14ac:dyDescent="0.2">
      <c r="C2269" s="10"/>
      <c r="D2269" s="10"/>
      <c r="AA2269" s="132"/>
      <c r="AB2269" s="132"/>
      <c r="AC2269" s="132"/>
      <c r="AD2269" s="132"/>
      <c r="AE2269" s="132"/>
      <c r="AF2269" s="148"/>
      <c r="AG2269" s="143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3:47" x14ac:dyDescent="0.2">
      <c r="C2270" s="10"/>
      <c r="D2270" s="10"/>
      <c r="AA2270" s="132"/>
      <c r="AB2270" s="132"/>
      <c r="AC2270" s="132"/>
      <c r="AD2270" s="132"/>
      <c r="AE2270" s="132"/>
      <c r="AF2270" s="148"/>
      <c r="AG2270" s="143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3:47" x14ac:dyDescent="0.2">
      <c r="C2271" s="10"/>
      <c r="D2271" s="10"/>
      <c r="AA2271" s="132"/>
      <c r="AB2271" s="132"/>
      <c r="AC2271" s="132"/>
      <c r="AD2271" s="132"/>
      <c r="AE2271" s="132"/>
      <c r="AF2271" s="148"/>
      <c r="AG2271" s="143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3:47" x14ac:dyDescent="0.2">
      <c r="C2272" s="10"/>
      <c r="D2272" s="10"/>
      <c r="AA2272" s="132"/>
      <c r="AB2272" s="132"/>
      <c r="AC2272" s="132"/>
      <c r="AD2272" s="132"/>
      <c r="AE2272" s="132"/>
      <c r="AF2272" s="148"/>
      <c r="AG2272" s="143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3:47" x14ac:dyDescent="0.2">
      <c r="C2273" s="10"/>
      <c r="D2273" s="10"/>
      <c r="AA2273" s="132"/>
      <c r="AB2273" s="132"/>
      <c r="AC2273" s="132"/>
      <c r="AD2273" s="132"/>
      <c r="AE2273" s="132"/>
      <c r="AF2273" s="148"/>
      <c r="AG2273" s="143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3:47" x14ac:dyDescent="0.2">
      <c r="C2274" s="10"/>
      <c r="D2274" s="10"/>
      <c r="AA2274" s="132"/>
      <c r="AB2274" s="132"/>
      <c r="AC2274" s="132"/>
      <c r="AD2274" s="132"/>
      <c r="AE2274" s="132"/>
      <c r="AF2274" s="148"/>
      <c r="AG2274" s="143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3:47" x14ac:dyDescent="0.2">
      <c r="C2275" s="10"/>
      <c r="D2275" s="10"/>
      <c r="AA2275" s="132"/>
      <c r="AB2275" s="132"/>
      <c r="AC2275" s="132"/>
      <c r="AD2275" s="132"/>
      <c r="AE2275" s="132"/>
      <c r="AF2275" s="148"/>
      <c r="AG2275" s="143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3:47" x14ac:dyDescent="0.2">
      <c r="C2276" s="10"/>
      <c r="D2276" s="10"/>
      <c r="AA2276" s="132"/>
      <c r="AB2276" s="132"/>
      <c r="AC2276" s="132"/>
      <c r="AD2276" s="132"/>
      <c r="AE2276" s="132"/>
      <c r="AF2276" s="148"/>
      <c r="AG2276" s="143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3:47" x14ac:dyDescent="0.2">
      <c r="C2277" s="10"/>
      <c r="D2277" s="10"/>
      <c r="AA2277" s="132"/>
      <c r="AB2277" s="132"/>
      <c r="AC2277" s="132"/>
      <c r="AD2277" s="132"/>
      <c r="AE2277" s="132"/>
      <c r="AF2277" s="148"/>
      <c r="AG2277" s="143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3:47" x14ac:dyDescent="0.2">
      <c r="C2278" s="10"/>
      <c r="D2278" s="10"/>
      <c r="AA2278" s="132"/>
      <c r="AB2278" s="132"/>
      <c r="AC2278" s="132"/>
      <c r="AD2278" s="132"/>
      <c r="AE2278" s="132"/>
      <c r="AF2278" s="148"/>
      <c r="AG2278" s="143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3:47" x14ac:dyDescent="0.2">
      <c r="C2279" s="10"/>
      <c r="D2279" s="10"/>
      <c r="AA2279" s="132"/>
      <c r="AB2279" s="132"/>
      <c r="AC2279" s="132"/>
      <c r="AD2279" s="132"/>
      <c r="AE2279" s="132"/>
      <c r="AF2279" s="148"/>
      <c r="AG2279" s="143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3:47" x14ac:dyDescent="0.2">
      <c r="C2280" s="10"/>
      <c r="D2280" s="10"/>
      <c r="AA2280" s="132"/>
      <c r="AB2280" s="132"/>
      <c r="AC2280" s="132"/>
      <c r="AD2280" s="132"/>
      <c r="AE2280" s="132"/>
      <c r="AF2280" s="148"/>
      <c r="AG2280" s="143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3:47" x14ac:dyDescent="0.2">
      <c r="C2281" s="10"/>
      <c r="D2281" s="10"/>
      <c r="AA2281" s="132"/>
      <c r="AB2281" s="132"/>
      <c r="AC2281" s="132"/>
      <c r="AD2281" s="132"/>
      <c r="AE2281" s="132"/>
      <c r="AF2281" s="148"/>
      <c r="AG2281" s="143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3:47" x14ac:dyDescent="0.2">
      <c r="C2282" s="10"/>
      <c r="D2282" s="10"/>
      <c r="AA2282" s="132"/>
      <c r="AB2282" s="132"/>
      <c r="AC2282" s="132"/>
      <c r="AD2282" s="132"/>
      <c r="AE2282" s="132"/>
      <c r="AF2282" s="148"/>
      <c r="AG2282" s="143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3:47" x14ac:dyDescent="0.2">
      <c r="C2283" s="10"/>
      <c r="D2283" s="10"/>
      <c r="AA2283" s="132"/>
      <c r="AB2283" s="132"/>
      <c r="AC2283" s="132"/>
      <c r="AD2283" s="132"/>
      <c r="AE2283" s="132"/>
      <c r="AF2283" s="148"/>
      <c r="AG2283" s="143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3:47" x14ac:dyDescent="0.2">
      <c r="C2284" s="10"/>
      <c r="D2284" s="10"/>
      <c r="AA2284" s="132"/>
      <c r="AB2284" s="132"/>
      <c r="AC2284" s="132"/>
      <c r="AD2284" s="132"/>
      <c r="AE2284" s="132"/>
      <c r="AF2284" s="148"/>
      <c r="AG2284" s="143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3:47" x14ac:dyDescent="0.2">
      <c r="C2285" s="10"/>
      <c r="D2285" s="10"/>
      <c r="AA2285" s="132"/>
      <c r="AB2285" s="132"/>
      <c r="AC2285" s="132"/>
      <c r="AD2285" s="132"/>
      <c r="AE2285" s="132"/>
      <c r="AF2285" s="148"/>
      <c r="AG2285" s="143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3:47" x14ac:dyDescent="0.2">
      <c r="C2286" s="10"/>
      <c r="D2286" s="10"/>
      <c r="AA2286" s="132"/>
      <c r="AB2286" s="132"/>
      <c r="AC2286" s="132"/>
      <c r="AD2286" s="132"/>
      <c r="AE2286" s="132"/>
      <c r="AF2286" s="148"/>
      <c r="AG2286" s="143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3:47" x14ac:dyDescent="0.2">
      <c r="C2287" s="10"/>
      <c r="D2287" s="10"/>
      <c r="AA2287" s="132"/>
      <c r="AB2287" s="132"/>
      <c r="AC2287" s="132"/>
      <c r="AD2287" s="132"/>
      <c r="AE2287" s="132"/>
      <c r="AF2287" s="148"/>
      <c r="AG2287" s="143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3:47" x14ac:dyDescent="0.2">
      <c r="C2288" s="10"/>
      <c r="D2288" s="10"/>
      <c r="AA2288" s="132"/>
      <c r="AB2288" s="132"/>
      <c r="AC2288" s="132"/>
      <c r="AD2288" s="132"/>
      <c r="AE2288" s="132"/>
      <c r="AF2288" s="148"/>
      <c r="AG2288" s="143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3:47" x14ac:dyDescent="0.2">
      <c r="C2289" s="10"/>
      <c r="D2289" s="10"/>
      <c r="AA2289" s="132"/>
      <c r="AB2289" s="132"/>
      <c r="AC2289" s="132"/>
      <c r="AD2289" s="132"/>
      <c r="AE2289" s="132"/>
      <c r="AF2289" s="148"/>
      <c r="AG2289" s="143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3:47" x14ac:dyDescent="0.2">
      <c r="C2290" s="10"/>
      <c r="D2290" s="10"/>
      <c r="AA2290" s="132"/>
      <c r="AB2290" s="132"/>
      <c r="AC2290" s="132"/>
      <c r="AD2290" s="132"/>
      <c r="AE2290" s="132"/>
      <c r="AF2290" s="148"/>
      <c r="AG2290" s="143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3:47" x14ac:dyDescent="0.2">
      <c r="C2291" s="10"/>
      <c r="D2291" s="10"/>
      <c r="AA2291" s="132"/>
      <c r="AB2291" s="132"/>
      <c r="AC2291" s="132"/>
      <c r="AD2291" s="132"/>
      <c r="AE2291" s="132"/>
      <c r="AF2291" s="148"/>
      <c r="AG2291" s="143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3:47" x14ac:dyDescent="0.2">
      <c r="C2292" s="10"/>
      <c r="D2292" s="10"/>
      <c r="AA2292" s="132"/>
      <c r="AB2292" s="132"/>
      <c r="AC2292" s="132"/>
      <c r="AD2292" s="132"/>
      <c r="AE2292" s="132"/>
      <c r="AF2292" s="148"/>
      <c r="AG2292" s="143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3:47" x14ac:dyDescent="0.2">
      <c r="C2293" s="10"/>
      <c r="D2293" s="10"/>
      <c r="AA2293" s="132"/>
      <c r="AB2293" s="132"/>
      <c r="AC2293" s="132"/>
      <c r="AD2293" s="132"/>
      <c r="AE2293" s="132"/>
      <c r="AF2293" s="148"/>
      <c r="AG2293" s="143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3:47" x14ac:dyDescent="0.2">
      <c r="C2294" s="10"/>
      <c r="D2294" s="10"/>
      <c r="AA2294" s="132"/>
      <c r="AB2294" s="132"/>
      <c r="AC2294" s="132"/>
      <c r="AD2294" s="132"/>
      <c r="AE2294" s="132"/>
      <c r="AF2294" s="148"/>
      <c r="AG2294" s="143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3:47" x14ac:dyDescent="0.2">
      <c r="C2295" s="10"/>
      <c r="D2295" s="10"/>
      <c r="AA2295" s="132"/>
      <c r="AB2295" s="132"/>
      <c r="AC2295" s="132"/>
      <c r="AD2295" s="132"/>
      <c r="AE2295" s="132"/>
      <c r="AF2295" s="148"/>
      <c r="AG2295" s="143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3:47" x14ac:dyDescent="0.2">
      <c r="C2296" s="10"/>
      <c r="D2296" s="10"/>
      <c r="AA2296" s="132"/>
      <c r="AB2296" s="132"/>
      <c r="AC2296" s="132"/>
      <c r="AD2296" s="132"/>
      <c r="AE2296" s="132"/>
      <c r="AF2296" s="148"/>
      <c r="AG2296" s="143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3:47" x14ac:dyDescent="0.2">
      <c r="C2297" s="10"/>
      <c r="D2297" s="10"/>
      <c r="AA2297" s="132"/>
      <c r="AB2297" s="132"/>
      <c r="AC2297" s="132"/>
      <c r="AD2297" s="132"/>
      <c r="AE2297" s="132"/>
      <c r="AF2297" s="148"/>
      <c r="AG2297" s="143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3:47" x14ac:dyDescent="0.2">
      <c r="C2298" s="10"/>
      <c r="D2298" s="10"/>
      <c r="AA2298" s="132"/>
      <c r="AB2298" s="132"/>
      <c r="AC2298" s="132"/>
      <c r="AD2298" s="132"/>
      <c r="AE2298" s="132"/>
      <c r="AF2298" s="148"/>
      <c r="AG2298" s="143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3:47" x14ac:dyDescent="0.2">
      <c r="C2299" s="10"/>
      <c r="D2299" s="10"/>
      <c r="AA2299" s="132"/>
      <c r="AB2299" s="132"/>
      <c r="AC2299" s="132"/>
      <c r="AD2299" s="132"/>
      <c r="AE2299" s="132"/>
      <c r="AF2299" s="148"/>
      <c r="AG2299" s="143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3:47" x14ac:dyDescent="0.2">
      <c r="C2300" s="10"/>
      <c r="D2300" s="10"/>
      <c r="AA2300" s="132"/>
      <c r="AB2300" s="132"/>
      <c r="AC2300" s="132"/>
      <c r="AD2300" s="132"/>
      <c r="AE2300" s="132"/>
      <c r="AF2300" s="148"/>
      <c r="AG2300" s="143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3:47" x14ac:dyDescent="0.2">
      <c r="C2301" s="10"/>
      <c r="D2301" s="10"/>
      <c r="AA2301" s="132"/>
      <c r="AB2301" s="132"/>
      <c r="AC2301" s="132"/>
      <c r="AD2301" s="132"/>
      <c r="AE2301" s="132"/>
      <c r="AF2301" s="148"/>
      <c r="AG2301" s="143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3:47" x14ac:dyDescent="0.2">
      <c r="C2302" s="10"/>
      <c r="D2302" s="10"/>
      <c r="AA2302" s="132"/>
      <c r="AB2302" s="132"/>
      <c r="AC2302" s="132"/>
      <c r="AD2302" s="132"/>
      <c r="AE2302" s="132"/>
      <c r="AF2302" s="148"/>
      <c r="AG2302" s="143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3:47" x14ac:dyDescent="0.2">
      <c r="C2303" s="10"/>
      <c r="D2303" s="10"/>
      <c r="AA2303" s="132"/>
      <c r="AB2303" s="132"/>
      <c r="AC2303" s="132"/>
      <c r="AD2303" s="132"/>
      <c r="AE2303" s="132"/>
      <c r="AF2303" s="148"/>
      <c r="AG2303" s="143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3:47" x14ac:dyDescent="0.2">
      <c r="C2304" s="10"/>
      <c r="D2304" s="10"/>
      <c r="AA2304" s="132"/>
      <c r="AB2304" s="132"/>
      <c r="AC2304" s="132"/>
      <c r="AD2304" s="132"/>
      <c r="AE2304" s="132"/>
      <c r="AF2304" s="148"/>
      <c r="AG2304" s="143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3:47" x14ac:dyDescent="0.2">
      <c r="C2305" s="10"/>
      <c r="D2305" s="10"/>
      <c r="AA2305" s="132"/>
      <c r="AB2305" s="132"/>
      <c r="AC2305" s="132"/>
      <c r="AD2305" s="132"/>
      <c r="AE2305" s="132"/>
      <c r="AF2305" s="148"/>
      <c r="AG2305" s="143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3:47" x14ac:dyDescent="0.2">
      <c r="C2306" s="10"/>
      <c r="D2306" s="10"/>
      <c r="AA2306" s="132"/>
      <c r="AB2306" s="132"/>
      <c r="AC2306" s="132"/>
      <c r="AD2306" s="132"/>
      <c r="AE2306" s="132"/>
      <c r="AF2306" s="148"/>
      <c r="AG2306" s="143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3:47" x14ac:dyDescent="0.2">
      <c r="C2307" s="10"/>
      <c r="D2307" s="10"/>
      <c r="AA2307" s="132"/>
      <c r="AB2307" s="132"/>
      <c r="AC2307" s="132"/>
      <c r="AD2307" s="132"/>
      <c r="AE2307" s="132"/>
      <c r="AF2307" s="148"/>
      <c r="AG2307" s="143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3:47" x14ac:dyDescent="0.2">
      <c r="C2308" s="10"/>
      <c r="D2308" s="10"/>
      <c r="AA2308" s="132"/>
      <c r="AB2308" s="132"/>
      <c r="AC2308" s="132"/>
      <c r="AD2308" s="132"/>
      <c r="AE2308" s="132"/>
      <c r="AF2308" s="148"/>
      <c r="AG2308" s="143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3:47" x14ac:dyDescent="0.2">
      <c r="C2309" s="10"/>
      <c r="D2309" s="10"/>
      <c r="AA2309" s="132"/>
      <c r="AB2309" s="132"/>
      <c r="AC2309" s="132"/>
      <c r="AD2309" s="132"/>
      <c r="AE2309" s="132"/>
      <c r="AF2309" s="148"/>
      <c r="AG2309" s="143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3:47" x14ac:dyDescent="0.2">
      <c r="C2310" s="10"/>
      <c r="D2310" s="10"/>
      <c r="AA2310" s="132"/>
      <c r="AB2310" s="132"/>
      <c r="AC2310" s="132"/>
      <c r="AD2310" s="132"/>
      <c r="AE2310" s="132"/>
      <c r="AF2310" s="148"/>
      <c r="AG2310" s="143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3:47" x14ac:dyDescent="0.2">
      <c r="C2311" s="10"/>
      <c r="D2311" s="10"/>
      <c r="AA2311" s="132"/>
      <c r="AB2311" s="132"/>
      <c r="AC2311" s="132"/>
      <c r="AD2311" s="132"/>
      <c r="AE2311" s="132"/>
      <c r="AF2311" s="148"/>
      <c r="AG2311" s="143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3:47" x14ac:dyDescent="0.2">
      <c r="C2312" s="10"/>
      <c r="D2312" s="10"/>
      <c r="AA2312" s="132"/>
      <c r="AB2312" s="132"/>
      <c r="AC2312" s="132"/>
      <c r="AD2312" s="132"/>
      <c r="AE2312" s="132"/>
      <c r="AF2312" s="148"/>
      <c r="AG2312" s="143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3:47" x14ac:dyDescent="0.2">
      <c r="C2313" s="10"/>
      <c r="D2313" s="10"/>
      <c r="AA2313" s="132"/>
      <c r="AB2313" s="132"/>
      <c r="AC2313" s="132"/>
      <c r="AD2313" s="132"/>
      <c r="AE2313" s="132"/>
      <c r="AF2313" s="148"/>
      <c r="AG2313" s="143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3:47" x14ac:dyDescent="0.2">
      <c r="C2314" s="10"/>
      <c r="D2314" s="10"/>
      <c r="AA2314" s="132"/>
      <c r="AB2314" s="132"/>
      <c r="AC2314" s="132"/>
      <c r="AD2314" s="132"/>
      <c r="AE2314" s="132"/>
      <c r="AF2314" s="148"/>
      <c r="AG2314" s="143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3:47" x14ac:dyDescent="0.2">
      <c r="C2315" s="10"/>
      <c r="D2315" s="10"/>
      <c r="AA2315" s="132"/>
      <c r="AB2315" s="132"/>
      <c r="AC2315" s="132"/>
      <c r="AD2315" s="132"/>
      <c r="AE2315" s="132"/>
      <c r="AF2315" s="148"/>
      <c r="AG2315" s="143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3:47" x14ac:dyDescent="0.2">
      <c r="C2316" s="10"/>
      <c r="D2316" s="10"/>
      <c r="AA2316" s="132"/>
      <c r="AB2316" s="132"/>
      <c r="AC2316" s="132"/>
      <c r="AD2316" s="132"/>
      <c r="AE2316" s="132"/>
      <c r="AF2316" s="148"/>
      <c r="AG2316" s="143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3:47" x14ac:dyDescent="0.2">
      <c r="C2317" s="10"/>
      <c r="D2317" s="10"/>
      <c r="AA2317" s="132"/>
      <c r="AB2317" s="132"/>
      <c r="AC2317" s="132"/>
      <c r="AD2317" s="132"/>
      <c r="AE2317" s="132"/>
      <c r="AF2317" s="148"/>
      <c r="AG2317" s="143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3:47" x14ac:dyDescent="0.2">
      <c r="C2318" s="10"/>
      <c r="D2318" s="10"/>
      <c r="AA2318" s="132"/>
      <c r="AB2318" s="132"/>
      <c r="AC2318" s="132"/>
      <c r="AD2318" s="132"/>
      <c r="AE2318" s="132"/>
      <c r="AF2318" s="148"/>
      <c r="AG2318" s="143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3:47" x14ac:dyDescent="0.2">
      <c r="C2319" s="10"/>
      <c r="D2319" s="10"/>
      <c r="AA2319" s="132"/>
      <c r="AB2319" s="132"/>
      <c r="AC2319" s="132"/>
      <c r="AD2319" s="132"/>
      <c r="AE2319" s="132"/>
      <c r="AF2319" s="148"/>
      <c r="AG2319" s="143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3:47" x14ac:dyDescent="0.2">
      <c r="C2320" s="10"/>
      <c r="D2320" s="10"/>
      <c r="AA2320" s="132"/>
      <c r="AB2320" s="132"/>
      <c r="AC2320" s="132"/>
      <c r="AD2320" s="132"/>
      <c r="AE2320" s="132"/>
      <c r="AF2320" s="148"/>
      <c r="AG2320" s="143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3:47" x14ac:dyDescent="0.2">
      <c r="C2321" s="10"/>
      <c r="D2321" s="10"/>
      <c r="AA2321" s="132"/>
      <c r="AB2321" s="132"/>
      <c r="AC2321" s="132"/>
      <c r="AD2321" s="132"/>
      <c r="AE2321" s="132"/>
      <c r="AF2321" s="148"/>
      <c r="AG2321" s="143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3:47" x14ac:dyDescent="0.2">
      <c r="C2322" s="10"/>
      <c r="D2322" s="10"/>
      <c r="AA2322" s="132"/>
      <c r="AB2322" s="132"/>
      <c r="AC2322" s="132"/>
      <c r="AD2322" s="132"/>
      <c r="AE2322" s="132"/>
      <c r="AF2322" s="148"/>
      <c r="AG2322" s="143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3:47" x14ac:dyDescent="0.2">
      <c r="C2323" s="10"/>
      <c r="D2323" s="10"/>
      <c r="AA2323" s="132"/>
      <c r="AB2323" s="132"/>
      <c r="AC2323" s="132"/>
      <c r="AD2323" s="132"/>
      <c r="AE2323" s="132"/>
      <c r="AF2323" s="148"/>
      <c r="AG2323" s="143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3:47" x14ac:dyDescent="0.2">
      <c r="C2324" s="10"/>
      <c r="D2324" s="10"/>
      <c r="AA2324" s="132"/>
      <c r="AB2324" s="132"/>
      <c r="AC2324" s="132"/>
      <c r="AD2324" s="132"/>
      <c r="AE2324" s="132"/>
      <c r="AF2324" s="148"/>
      <c r="AG2324" s="143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3:47" x14ac:dyDescent="0.2">
      <c r="C2325" s="10"/>
      <c r="D2325" s="10"/>
      <c r="AA2325" s="132"/>
      <c r="AB2325" s="132"/>
      <c r="AC2325" s="132"/>
      <c r="AD2325" s="132"/>
      <c r="AE2325" s="132"/>
      <c r="AF2325" s="148"/>
      <c r="AG2325" s="143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3:47" x14ac:dyDescent="0.2">
      <c r="C2326" s="10"/>
      <c r="D2326" s="10"/>
      <c r="AA2326" s="132"/>
      <c r="AB2326" s="132"/>
      <c r="AC2326" s="132"/>
      <c r="AD2326" s="132"/>
      <c r="AE2326" s="132"/>
      <c r="AF2326" s="148"/>
      <c r="AG2326" s="143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3:47" x14ac:dyDescent="0.2">
      <c r="C2327" s="10"/>
      <c r="D2327" s="10"/>
      <c r="AA2327" s="132"/>
      <c r="AB2327" s="132"/>
      <c r="AC2327" s="132"/>
      <c r="AD2327" s="132"/>
      <c r="AE2327" s="132"/>
      <c r="AF2327" s="148"/>
      <c r="AG2327" s="143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3:47" x14ac:dyDescent="0.2">
      <c r="C2328" s="10"/>
      <c r="D2328" s="10"/>
      <c r="AA2328" s="132"/>
      <c r="AB2328" s="132"/>
      <c r="AC2328" s="132"/>
      <c r="AD2328" s="132"/>
      <c r="AE2328" s="132"/>
      <c r="AF2328" s="148"/>
      <c r="AG2328" s="143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3:47" x14ac:dyDescent="0.2">
      <c r="C2329" s="10"/>
      <c r="D2329" s="10"/>
      <c r="AA2329" s="132"/>
      <c r="AB2329" s="132"/>
      <c r="AC2329" s="132"/>
      <c r="AD2329" s="132"/>
      <c r="AE2329" s="132"/>
      <c r="AF2329" s="148"/>
      <c r="AG2329" s="143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3:47" x14ac:dyDescent="0.2">
      <c r="C2330" s="10"/>
      <c r="D2330" s="10"/>
      <c r="AA2330" s="132"/>
      <c r="AB2330" s="132"/>
      <c r="AC2330" s="132"/>
      <c r="AD2330" s="132"/>
      <c r="AE2330" s="132"/>
      <c r="AF2330" s="148"/>
      <c r="AG2330" s="143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3:47" x14ac:dyDescent="0.2">
      <c r="C2331" s="10"/>
      <c r="D2331" s="10"/>
      <c r="AA2331" s="132"/>
      <c r="AB2331" s="132"/>
      <c r="AC2331" s="132"/>
      <c r="AD2331" s="132"/>
      <c r="AE2331" s="132"/>
      <c r="AF2331" s="148"/>
      <c r="AG2331" s="143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3:47" x14ac:dyDescent="0.2">
      <c r="C2332" s="10"/>
      <c r="D2332" s="10"/>
      <c r="AA2332" s="132"/>
      <c r="AB2332" s="132"/>
      <c r="AC2332" s="132"/>
      <c r="AD2332" s="132"/>
      <c r="AE2332" s="132"/>
      <c r="AF2332" s="148"/>
      <c r="AG2332" s="143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3:47" x14ac:dyDescent="0.2">
      <c r="C2333" s="10"/>
      <c r="D2333" s="10"/>
      <c r="AA2333" s="132"/>
      <c r="AB2333" s="132"/>
      <c r="AC2333" s="132"/>
      <c r="AD2333" s="132"/>
      <c r="AE2333" s="132"/>
      <c r="AF2333" s="148"/>
      <c r="AG2333" s="143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3:47" x14ac:dyDescent="0.2">
      <c r="C2334" s="10"/>
      <c r="D2334" s="10"/>
      <c r="AA2334" s="132"/>
      <c r="AB2334" s="132"/>
      <c r="AC2334" s="132"/>
      <c r="AD2334" s="132"/>
      <c r="AE2334" s="132"/>
      <c r="AF2334" s="148"/>
      <c r="AG2334" s="143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3:47" x14ac:dyDescent="0.2">
      <c r="C2335" s="10"/>
      <c r="D2335" s="10"/>
      <c r="AA2335" s="132"/>
      <c r="AB2335" s="132"/>
      <c r="AC2335" s="132"/>
      <c r="AD2335" s="132"/>
      <c r="AE2335" s="132"/>
      <c r="AF2335" s="148"/>
      <c r="AG2335" s="143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3:47" x14ac:dyDescent="0.2">
      <c r="C2336" s="10"/>
      <c r="D2336" s="10"/>
      <c r="AA2336" s="132"/>
      <c r="AB2336" s="132"/>
      <c r="AC2336" s="132"/>
      <c r="AD2336" s="132"/>
      <c r="AE2336" s="132"/>
      <c r="AF2336" s="148"/>
      <c r="AG2336" s="143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3:47" x14ac:dyDescent="0.2">
      <c r="C2337" s="10"/>
      <c r="D2337" s="10"/>
      <c r="AA2337" s="132"/>
      <c r="AB2337" s="132"/>
      <c r="AC2337" s="132"/>
      <c r="AD2337" s="132"/>
      <c r="AE2337" s="132"/>
      <c r="AF2337" s="148"/>
      <c r="AG2337" s="143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3:47" x14ac:dyDescent="0.2">
      <c r="C2338" s="10"/>
      <c r="D2338" s="10"/>
      <c r="AA2338" s="132"/>
      <c r="AB2338" s="132"/>
      <c r="AC2338" s="132"/>
      <c r="AD2338" s="132"/>
      <c r="AE2338" s="132"/>
      <c r="AF2338" s="148"/>
      <c r="AG2338" s="143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3:47" x14ac:dyDescent="0.2">
      <c r="C2339" s="10"/>
      <c r="D2339" s="10"/>
      <c r="AA2339" s="132"/>
      <c r="AB2339" s="132"/>
      <c r="AC2339" s="132"/>
      <c r="AD2339" s="132"/>
      <c r="AE2339" s="132"/>
      <c r="AF2339" s="148"/>
      <c r="AG2339" s="143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3:47" x14ac:dyDescent="0.2">
      <c r="C2340" s="10"/>
      <c r="D2340" s="10"/>
      <c r="AA2340" s="132"/>
      <c r="AB2340" s="132"/>
      <c r="AC2340" s="132"/>
      <c r="AD2340" s="132"/>
      <c r="AE2340" s="132"/>
      <c r="AF2340" s="148"/>
      <c r="AG2340" s="143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3:47" x14ac:dyDescent="0.2">
      <c r="C2341" s="10"/>
      <c r="D2341" s="10"/>
      <c r="AA2341" s="132"/>
      <c r="AB2341" s="132"/>
      <c r="AC2341" s="132"/>
      <c r="AD2341" s="132"/>
      <c r="AE2341" s="132"/>
      <c r="AF2341" s="148"/>
      <c r="AG2341" s="143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3:47" x14ac:dyDescent="0.2">
      <c r="C2342" s="10"/>
      <c r="D2342" s="10"/>
      <c r="AA2342" s="132"/>
      <c r="AB2342" s="132"/>
      <c r="AC2342" s="132"/>
      <c r="AD2342" s="132"/>
      <c r="AE2342" s="132"/>
      <c r="AF2342" s="148"/>
      <c r="AG2342" s="143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3:47" x14ac:dyDescent="0.2">
      <c r="C2343" s="10"/>
      <c r="D2343" s="10"/>
      <c r="AA2343" s="132"/>
      <c r="AB2343" s="132"/>
      <c r="AC2343" s="132"/>
      <c r="AD2343" s="132"/>
      <c r="AE2343" s="132"/>
      <c r="AF2343" s="148"/>
      <c r="AG2343" s="143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3:47" x14ac:dyDescent="0.2">
      <c r="C2344" s="10"/>
      <c r="D2344" s="10"/>
      <c r="AA2344" s="132"/>
      <c r="AB2344" s="132"/>
      <c r="AC2344" s="132"/>
      <c r="AD2344" s="132"/>
      <c r="AE2344" s="132"/>
      <c r="AF2344" s="148"/>
      <c r="AG2344" s="143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3:47" x14ac:dyDescent="0.2">
      <c r="C2345" s="10"/>
      <c r="D2345" s="10"/>
      <c r="AA2345" s="132"/>
      <c r="AB2345" s="132"/>
      <c r="AC2345" s="132"/>
      <c r="AD2345" s="132"/>
      <c r="AE2345" s="132"/>
      <c r="AF2345" s="148"/>
      <c r="AG2345" s="143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3:47" x14ac:dyDescent="0.2">
      <c r="C2346" s="10"/>
      <c r="D2346" s="10"/>
      <c r="AA2346" s="132"/>
      <c r="AB2346" s="132"/>
      <c r="AC2346" s="132"/>
      <c r="AD2346" s="132"/>
      <c r="AE2346" s="132"/>
      <c r="AF2346" s="148"/>
      <c r="AG2346" s="143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3:47" x14ac:dyDescent="0.2">
      <c r="C2347" s="10"/>
      <c r="D2347" s="10"/>
      <c r="AA2347" s="132"/>
      <c r="AB2347" s="132"/>
      <c r="AC2347" s="132"/>
      <c r="AD2347" s="132"/>
      <c r="AE2347" s="132"/>
      <c r="AF2347" s="148"/>
      <c r="AG2347" s="143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3:47" x14ac:dyDescent="0.2">
      <c r="C2348" s="10"/>
      <c r="D2348" s="10"/>
      <c r="AA2348" s="132"/>
      <c r="AB2348" s="132"/>
      <c r="AC2348" s="132"/>
      <c r="AD2348" s="132"/>
      <c r="AE2348" s="132"/>
      <c r="AF2348" s="148"/>
      <c r="AG2348" s="143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3:47" x14ac:dyDescent="0.2">
      <c r="C2349" s="10"/>
      <c r="D2349" s="10"/>
      <c r="AA2349" s="132"/>
      <c r="AB2349" s="132"/>
      <c r="AC2349" s="132"/>
      <c r="AD2349" s="132"/>
      <c r="AE2349" s="132"/>
      <c r="AF2349" s="148"/>
      <c r="AG2349" s="143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3:47" x14ac:dyDescent="0.2">
      <c r="C2350" s="10"/>
      <c r="D2350" s="10"/>
      <c r="AA2350" s="132"/>
      <c r="AB2350" s="132"/>
      <c r="AC2350" s="132"/>
      <c r="AD2350" s="132"/>
      <c r="AE2350" s="132"/>
      <c r="AF2350" s="148"/>
      <c r="AG2350" s="143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3:47" x14ac:dyDescent="0.2">
      <c r="C2351" s="10"/>
      <c r="D2351" s="10"/>
      <c r="AA2351" s="132"/>
      <c r="AB2351" s="132"/>
      <c r="AC2351" s="132"/>
      <c r="AD2351" s="132"/>
      <c r="AE2351" s="132"/>
      <c r="AF2351" s="148"/>
      <c r="AG2351" s="143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3:47" x14ac:dyDescent="0.2">
      <c r="C2352" s="10"/>
      <c r="D2352" s="10"/>
      <c r="AA2352" s="132"/>
      <c r="AB2352" s="132"/>
      <c r="AC2352" s="132"/>
      <c r="AD2352" s="132"/>
      <c r="AE2352" s="132"/>
      <c r="AF2352" s="148"/>
      <c r="AG2352" s="143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3:47" x14ac:dyDescent="0.2">
      <c r="C2353" s="10"/>
      <c r="D2353" s="10"/>
      <c r="AA2353" s="132"/>
      <c r="AB2353" s="132"/>
      <c r="AC2353" s="132"/>
      <c r="AD2353" s="132"/>
      <c r="AE2353" s="132"/>
      <c r="AF2353" s="148"/>
      <c r="AG2353" s="143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3:47" x14ac:dyDescent="0.2">
      <c r="C2354" s="10"/>
      <c r="D2354" s="10"/>
      <c r="AA2354" s="132"/>
      <c r="AB2354" s="132"/>
      <c r="AC2354" s="132"/>
      <c r="AD2354" s="132"/>
      <c r="AE2354" s="132"/>
      <c r="AF2354" s="148"/>
      <c r="AG2354" s="143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3:47" x14ac:dyDescent="0.2">
      <c r="C2355" s="10"/>
      <c r="D2355" s="10"/>
      <c r="AA2355" s="132"/>
      <c r="AB2355" s="132"/>
      <c r="AC2355" s="132"/>
      <c r="AD2355" s="132"/>
      <c r="AE2355" s="132"/>
      <c r="AF2355" s="148"/>
      <c r="AG2355" s="143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3:47" x14ac:dyDescent="0.2">
      <c r="C2356" s="10"/>
      <c r="D2356" s="10"/>
      <c r="AA2356" s="132"/>
      <c r="AB2356" s="132"/>
      <c r="AC2356" s="132"/>
      <c r="AD2356" s="132"/>
      <c r="AE2356" s="132"/>
      <c r="AF2356" s="148"/>
      <c r="AG2356" s="143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3:47" x14ac:dyDescent="0.2">
      <c r="C2357" s="10"/>
      <c r="D2357" s="10"/>
      <c r="AA2357" s="132"/>
      <c r="AB2357" s="132"/>
      <c r="AC2357" s="132"/>
      <c r="AD2357" s="132"/>
      <c r="AE2357" s="132"/>
      <c r="AF2357" s="148"/>
      <c r="AG2357" s="143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3:47" x14ac:dyDescent="0.2">
      <c r="C2358" s="10"/>
      <c r="D2358" s="10"/>
      <c r="AA2358" s="132"/>
      <c r="AB2358" s="132"/>
      <c r="AC2358" s="132"/>
      <c r="AD2358" s="132"/>
      <c r="AE2358" s="132"/>
      <c r="AF2358" s="148"/>
      <c r="AG2358" s="143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3:47" x14ac:dyDescent="0.2">
      <c r="C2359" s="10"/>
      <c r="D2359" s="10"/>
      <c r="AA2359" s="132"/>
      <c r="AB2359" s="132"/>
      <c r="AC2359" s="132"/>
      <c r="AD2359" s="132"/>
      <c r="AE2359" s="132"/>
      <c r="AF2359" s="148"/>
      <c r="AG2359" s="143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3:47" x14ac:dyDescent="0.2">
      <c r="C2360" s="10"/>
      <c r="D2360" s="10"/>
      <c r="AA2360" s="132"/>
      <c r="AB2360" s="132"/>
      <c r="AC2360" s="132"/>
      <c r="AD2360" s="132"/>
      <c r="AE2360" s="132"/>
      <c r="AF2360" s="148"/>
      <c r="AG2360" s="143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3:47" x14ac:dyDescent="0.2">
      <c r="C2361" s="10"/>
      <c r="D2361" s="10"/>
      <c r="AA2361" s="132"/>
      <c r="AB2361" s="132"/>
      <c r="AC2361" s="132"/>
      <c r="AD2361" s="132"/>
      <c r="AE2361" s="132"/>
      <c r="AF2361" s="148"/>
      <c r="AG2361" s="143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3:47" x14ac:dyDescent="0.2">
      <c r="C2362" s="10"/>
      <c r="D2362" s="10"/>
      <c r="AA2362" s="132"/>
      <c r="AB2362" s="132"/>
      <c r="AC2362" s="132"/>
      <c r="AD2362" s="132"/>
      <c r="AE2362" s="132"/>
      <c r="AF2362" s="148"/>
      <c r="AG2362" s="143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3:47" x14ac:dyDescent="0.2">
      <c r="C2363" s="10"/>
      <c r="D2363" s="10"/>
      <c r="AA2363" s="132"/>
      <c r="AB2363" s="132"/>
      <c r="AC2363" s="132"/>
      <c r="AD2363" s="132"/>
      <c r="AE2363" s="132"/>
      <c r="AF2363" s="148"/>
      <c r="AG2363" s="143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3:47" x14ac:dyDescent="0.2">
      <c r="C2364" s="10"/>
      <c r="D2364" s="10"/>
      <c r="AA2364" s="132"/>
      <c r="AB2364" s="132"/>
      <c r="AC2364" s="132"/>
      <c r="AD2364" s="132"/>
      <c r="AE2364" s="132"/>
      <c r="AF2364" s="148"/>
      <c r="AG2364" s="143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3:47" x14ac:dyDescent="0.2">
      <c r="C2365" s="10"/>
      <c r="D2365" s="10"/>
      <c r="AA2365" s="132"/>
      <c r="AB2365" s="132"/>
      <c r="AC2365" s="132"/>
      <c r="AD2365" s="132"/>
      <c r="AE2365" s="132"/>
      <c r="AF2365" s="148"/>
      <c r="AG2365" s="143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3:47" x14ac:dyDescent="0.2">
      <c r="C2366" s="10"/>
      <c r="D2366" s="10"/>
      <c r="AA2366" s="132"/>
      <c r="AB2366" s="132"/>
      <c r="AC2366" s="132"/>
      <c r="AD2366" s="132"/>
      <c r="AE2366" s="132"/>
      <c r="AF2366" s="148"/>
      <c r="AG2366" s="143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3:47" x14ac:dyDescent="0.2">
      <c r="C2367" s="10"/>
      <c r="D2367" s="10"/>
      <c r="AA2367" s="132"/>
      <c r="AB2367" s="132"/>
      <c r="AC2367" s="132"/>
      <c r="AD2367" s="132"/>
      <c r="AE2367" s="132"/>
      <c r="AF2367" s="148"/>
      <c r="AG2367" s="143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3:47" x14ac:dyDescent="0.2">
      <c r="C2368" s="10"/>
      <c r="D2368" s="10"/>
      <c r="AA2368" s="132"/>
      <c r="AB2368" s="132"/>
      <c r="AC2368" s="132"/>
      <c r="AD2368" s="132"/>
      <c r="AE2368" s="132"/>
      <c r="AF2368" s="148"/>
      <c r="AG2368" s="143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3:47" x14ac:dyDescent="0.2">
      <c r="C2369" s="10"/>
      <c r="D2369" s="10"/>
      <c r="AA2369" s="132"/>
      <c r="AB2369" s="132"/>
      <c r="AC2369" s="132"/>
      <c r="AD2369" s="132"/>
      <c r="AE2369" s="132"/>
      <c r="AF2369" s="148"/>
      <c r="AG2369" s="143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3:47" x14ac:dyDescent="0.2">
      <c r="C2370" s="10"/>
      <c r="D2370" s="10"/>
      <c r="AA2370" s="132"/>
      <c r="AB2370" s="132"/>
      <c r="AC2370" s="132"/>
      <c r="AD2370" s="132"/>
      <c r="AE2370" s="132"/>
      <c r="AF2370" s="148"/>
      <c r="AG2370" s="143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3:47" x14ac:dyDescent="0.2">
      <c r="C2371" s="10"/>
      <c r="D2371" s="10"/>
      <c r="AA2371" s="132"/>
      <c r="AB2371" s="132"/>
      <c r="AC2371" s="132"/>
      <c r="AD2371" s="132"/>
      <c r="AE2371" s="132"/>
      <c r="AF2371" s="148"/>
      <c r="AG2371" s="143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3:47" x14ac:dyDescent="0.2">
      <c r="C2372" s="10"/>
      <c r="D2372" s="10"/>
      <c r="AA2372" s="132"/>
      <c r="AB2372" s="132"/>
      <c r="AC2372" s="132"/>
      <c r="AD2372" s="132"/>
      <c r="AE2372" s="132"/>
      <c r="AF2372" s="148"/>
      <c r="AG2372" s="143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3:47" x14ac:dyDescent="0.2">
      <c r="C2373" s="10"/>
      <c r="D2373" s="10"/>
      <c r="AA2373" s="132"/>
      <c r="AB2373" s="132"/>
      <c r="AC2373" s="132"/>
      <c r="AD2373" s="132"/>
      <c r="AE2373" s="132"/>
      <c r="AF2373" s="148"/>
      <c r="AG2373" s="143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3:47" x14ac:dyDescent="0.2">
      <c r="C2374" s="10"/>
      <c r="D2374" s="10"/>
      <c r="AA2374" s="132"/>
      <c r="AB2374" s="132"/>
      <c r="AC2374" s="132"/>
      <c r="AD2374" s="132"/>
      <c r="AE2374" s="132"/>
      <c r="AF2374" s="148"/>
      <c r="AG2374" s="143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3:47" x14ac:dyDescent="0.2">
      <c r="C2375" s="10"/>
      <c r="D2375" s="10"/>
      <c r="AA2375" s="132"/>
      <c r="AB2375" s="132"/>
      <c r="AC2375" s="132"/>
      <c r="AD2375" s="132"/>
      <c r="AE2375" s="132"/>
      <c r="AF2375" s="148"/>
      <c r="AG2375" s="143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3:47" x14ac:dyDescent="0.2">
      <c r="C2376" s="10"/>
      <c r="D2376" s="10"/>
      <c r="AA2376" s="132"/>
      <c r="AB2376" s="132"/>
      <c r="AC2376" s="132"/>
      <c r="AD2376" s="132"/>
      <c r="AE2376" s="132"/>
      <c r="AF2376" s="148"/>
      <c r="AG2376" s="143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3:47" x14ac:dyDescent="0.2">
      <c r="C2377" s="10"/>
      <c r="D2377" s="10"/>
      <c r="AA2377" s="132"/>
      <c r="AB2377" s="132"/>
      <c r="AC2377" s="132"/>
      <c r="AD2377" s="132"/>
      <c r="AE2377" s="132"/>
      <c r="AF2377" s="148"/>
      <c r="AG2377" s="143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3:47" x14ac:dyDescent="0.2">
      <c r="C2378" s="10"/>
      <c r="D2378" s="10"/>
      <c r="AA2378" s="132"/>
      <c r="AB2378" s="132"/>
      <c r="AC2378" s="132"/>
      <c r="AD2378" s="132"/>
      <c r="AE2378" s="132"/>
      <c r="AF2378" s="148"/>
      <c r="AG2378" s="143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3:47" x14ac:dyDescent="0.2">
      <c r="C2379" s="10"/>
      <c r="D2379" s="10"/>
      <c r="AA2379" s="132"/>
      <c r="AB2379" s="132"/>
      <c r="AC2379" s="132"/>
      <c r="AD2379" s="132"/>
      <c r="AE2379" s="132"/>
      <c r="AF2379" s="148"/>
      <c r="AG2379" s="143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3:47" x14ac:dyDescent="0.2">
      <c r="C2380" s="10"/>
      <c r="D2380" s="10"/>
      <c r="AA2380" s="132"/>
      <c r="AB2380" s="132"/>
      <c r="AC2380" s="132"/>
      <c r="AD2380" s="132"/>
      <c r="AE2380" s="132"/>
      <c r="AF2380" s="148"/>
      <c r="AG2380" s="143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3:47" x14ac:dyDescent="0.2">
      <c r="C2381" s="10"/>
      <c r="D2381" s="10"/>
      <c r="AA2381" s="132"/>
      <c r="AB2381" s="132"/>
      <c r="AC2381" s="132"/>
      <c r="AD2381" s="132"/>
      <c r="AE2381" s="132"/>
      <c r="AF2381" s="148"/>
      <c r="AG2381" s="143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3:47" x14ac:dyDescent="0.2">
      <c r="C2382" s="10"/>
      <c r="D2382" s="10"/>
      <c r="AA2382" s="132"/>
      <c r="AB2382" s="132"/>
      <c r="AC2382" s="132"/>
      <c r="AD2382" s="132"/>
      <c r="AE2382" s="132"/>
      <c r="AF2382" s="148"/>
      <c r="AG2382" s="143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3:47" x14ac:dyDescent="0.2">
      <c r="C2383" s="10"/>
      <c r="D2383" s="10"/>
      <c r="AA2383" s="132"/>
      <c r="AB2383" s="132"/>
      <c r="AC2383" s="132"/>
      <c r="AD2383" s="132"/>
      <c r="AE2383" s="132"/>
      <c r="AF2383" s="148"/>
      <c r="AG2383" s="143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3:47" x14ac:dyDescent="0.2">
      <c r="C2384" s="10"/>
      <c r="D2384" s="10"/>
      <c r="AA2384" s="132"/>
      <c r="AB2384" s="132"/>
      <c r="AC2384" s="132"/>
      <c r="AD2384" s="132"/>
      <c r="AE2384" s="132"/>
      <c r="AF2384" s="148"/>
      <c r="AG2384" s="143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3:47" x14ac:dyDescent="0.2">
      <c r="C2385" s="10"/>
      <c r="D2385" s="10"/>
      <c r="AA2385" s="132"/>
      <c r="AB2385" s="132"/>
      <c r="AC2385" s="132"/>
      <c r="AD2385" s="132"/>
      <c r="AE2385" s="132"/>
      <c r="AF2385" s="148"/>
      <c r="AG2385" s="143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3:47" x14ac:dyDescent="0.2">
      <c r="C2386" s="10"/>
      <c r="D2386" s="10"/>
      <c r="AA2386" s="132"/>
      <c r="AB2386" s="132"/>
      <c r="AC2386" s="132"/>
      <c r="AD2386" s="132"/>
      <c r="AE2386" s="132"/>
      <c r="AF2386" s="148"/>
      <c r="AG2386" s="143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3:47" x14ac:dyDescent="0.2">
      <c r="C2387" s="10"/>
      <c r="D2387" s="10"/>
      <c r="AA2387" s="132"/>
      <c r="AB2387" s="132"/>
      <c r="AC2387" s="132"/>
      <c r="AD2387" s="132"/>
      <c r="AE2387" s="132"/>
      <c r="AF2387" s="148"/>
      <c r="AG2387" s="143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3:47" x14ac:dyDescent="0.2">
      <c r="C2388" s="10"/>
      <c r="D2388" s="10"/>
      <c r="AA2388" s="132"/>
      <c r="AB2388" s="132"/>
      <c r="AC2388" s="132"/>
      <c r="AD2388" s="132"/>
      <c r="AE2388" s="132"/>
      <c r="AF2388" s="148"/>
      <c r="AG2388" s="143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3:47" x14ac:dyDescent="0.2">
      <c r="C2389" s="10"/>
      <c r="D2389" s="10"/>
      <c r="AA2389" s="132"/>
      <c r="AB2389" s="132"/>
      <c r="AC2389" s="132"/>
      <c r="AD2389" s="132"/>
      <c r="AE2389" s="132"/>
      <c r="AF2389" s="148"/>
      <c r="AG2389" s="143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3:47" x14ac:dyDescent="0.2">
      <c r="C2390" s="10"/>
      <c r="D2390" s="10"/>
      <c r="AA2390" s="132"/>
      <c r="AB2390" s="132"/>
      <c r="AC2390" s="132"/>
      <c r="AD2390" s="132"/>
      <c r="AE2390" s="132"/>
      <c r="AF2390" s="148"/>
      <c r="AG2390" s="143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3:47" x14ac:dyDescent="0.2">
      <c r="C2391" s="10"/>
      <c r="D2391" s="10"/>
      <c r="AA2391" s="132"/>
      <c r="AB2391" s="132"/>
      <c r="AC2391" s="132"/>
      <c r="AD2391" s="132"/>
      <c r="AE2391" s="132"/>
      <c r="AF2391" s="148"/>
      <c r="AG2391" s="143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3:47" x14ac:dyDescent="0.2">
      <c r="C2392" s="10"/>
      <c r="D2392" s="10"/>
      <c r="AA2392" s="132"/>
      <c r="AB2392" s="132"/>
      <c r="AC2392" s="132"/>
      <c r="AD2392" s="132"/>
      <c r="AE2392" s="132"/>
      <c r="AF2392" s="148"/>
      <c r="AG2392" s="143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3:47" x14ac:dyDescent="0.2">
      <c r="C2393" s="10"/>
      <c r="D2393" s="10"/>
      <c r="AA2393" s="132"/>
      <c r="AB2393" s="132"/>
      <c r="AC2393" s="132"/>
      <c r="AD2393" s="132"/>
      <c r="AE2393" s="132"/>
      <c r="AF2393" s="148"/>
      <c r="AG2393" s="143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3:47" x14ac:dyDescent="0.2">
      <c r="C2394" s="10"/>
      <c r="D2394" s="10"/>
      <c r="AA2394" s="132"/>
      <c r="AB2394" s="132"/>
      <c r="AC2394" s="132"/>
      <c r="AD2394" s="132"/>
      <c r="AE2394" s="132"/>
      <c r="AF2394" s="148"/>
      <c r="AG2394" s="143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3:47" x14ac:dyDescent="0.2">
      <c r="C2395" s="10"/>
      <c r="D2395" s="10"/>
      <c r="AA2395" s="132"/>
      <c r="AB2395" s="132"/>
      <c r="AC2395" s="132"/>
      <c r="AD2395" s="132"/>
      <c r="AE2395" s="132"/>
      <c r="AF2395" s="148"/>
      <c r="AG2395" s="143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3:47" x14ac:dyDescent="0.2">
      <c r="C2396" s="10"/>
      <c r="D2396" s="10"/>
      <c r="AA2396" s="132"/>
      <c r="AB2396" s="132"/>
      <c r="AC2396" s="132"/>
      <c r="AD2396" s="132"/>
      <c r="AE2396" s="132"/>
      <c r="AF2396" s="148"/>
      <c r="AG2396" s="143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3:47" x14ac:dyDescent="0.2">
      <c r="C2397" s="10"/>
      <c r="D2397" s="10"/>
      <c r="AA2397" s="132"/>
      <c r="AB2397" s="132"/>
      <c r="AC2397" s="132"/>
      <c r="AD2397" s="132"/>
      <c r="AE2397" s="132"/>
      <c r="AF2397" s="148"/>
      <c r="AG2397" s="143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3:47" x14ac:dyDescent="0.2">
      <c r="C2398" s="10"/>
      <c r="D2398" s="10"/>
      <c r="AA2398" s="132"/>
      <c r="AB2398" s="132"/>
      <c r="AC2398" s="132"/>
      <c r="AD2398" s="132"/>
      <c r="AE2398" s="132"/>
      <c r="AF2398" s="148"/>
      <c r="AG2398" s="143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3:47" x14ac:dyDescent="0.2">
      <c r="C2399" s="10"/>
      <c r="D2399" s="10"/>
      <c r="AA2399" s="132"/>
      <c r="AB2399" s="132"/>
      <c r="AC2399" s="132"/>
      <c r="AD2399" s="132"/>
      <c r="AE2399" s="132"/>
      <c r="AF2399" s="148"/>
      <c r="AG2399" s="143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3:47" x14ac:dyDescent="0.2">
      <c r="C2400" s="10"/>
      <c r="D2400" s="10"/>
      <c r="AA2400" s="132"/>
      <c r="AB2400" s="132"/>
      <c r="AC2400" s="132"/>
      <c r="AD2400" s="132"/>
      <c r="AE2400" s="132"/>
      <c r="AF2400" s="148"/>
      <c r="AG2400" s="143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3:47" x14ac:dyDescent="0.2">
      <c r="C2401" s="10"/>
      <c r="D2401" s="10"/>
      <c r="AA2401" s="132"/>
      <c r="AB2401" s="132"/>
      <c r="AC2401" s="132"/>
      <c r="AD2401" s="132"/>
      <c r="AE2401" s="132"/>
      <c r="AF2401" s="148"/>
      <c r="AG2401" s="143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3:47" x14ac:dyDescent="0.2">
      <c r="C2402" s="10"/>
      <c r="D2402" s="10"/>
      <c r="AA2402" s="132"/>
      <c r="AB2402" s="132"/>
      <c r="AC2402" s="132"/>
      <c r="AD2402" s="132"/>
      <c r="AE2402" s="132"/>
      <c r="AF2402" s="148"/>
      <c r="AG2402" s="143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3:47" x14ac:dyDescent="0.2">
      <c r="C2403" s="10"/>
      <c r="D2403" s="10"/>
      <c r="AA2403" s="132"/>
      <c r="AB2403" s="132"/>
      <c r="AC2403" s="132"/>
      <c r="AD2403" s="132"/>
      <c r="AE2403" s="132"/>
      <c r="AF2403" s="148"/>
      <c r="AG2403" s="143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3:47" x14ac:dyDescent="0.2">
      <c r="C2404" s="10"/>
      <c r="D2404" s="10"/>
      <c r="AA2404" s="132"/>
      <c r="AB2404" s="132"/>
      <c r="AC2404" s="132"/>
      <c r="AD2404" s="132"/>
      <c r="AE2404" s="132"/>
      <c r="AF2404" s="148"/>
      <c r="AG2404" s="143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3:47" x14ac:dyDescent="0.2">
      <c r="C2405" s="10"/>
      <c r="D2405" s="10"/>
      <c r="AA2405" s="132"/>
      <c r="AB2405" s="132"/>
      <c r="AC2405" s="132"/>
      <c r="AD2405" s="132"/>
      <c r="AE2405" s="132"/>
      <c r="AF2405" s="148"/>
      <c r="AG2405" s="143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3:47" x14ac:dyDescent="0.2">
      <c r="C2406" s="10"/>
      <c r="D2406" s="10"/>
      <c r="AA2406" s="132"/>
      <c r="AB2406" s="132"/>
      <c r="AC2406" s="132"/>
      <c r="AD2406" s="132"/>
      <c r="AE2406" s="132"/>
      <c r="AF2406" s="148"/>
      <c r="AG2406" s="143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3:47" x14ac:dyDescent="0.2">
      <c r="C2407" s="10"/>
      <c r="D2407" s="10"/>
      <c r="AA2407" s="132"/>
      <c r="AB2407" s="132"/>
      <c r="AC2407" s="132"/>
      <c r="AD2407" s="132"/>
      <c r="AE2407" s="132"/>
      <c r="AF2407" s="148"/>
      <c r="AG2407" s="143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3:47" x14ac:dyDescent="0.2">
      <c r="C2408" s="10"/>
      <c r="D2408" s="10"/>
      <c r="AA2408" s="132"/>
      <c r="AB2408" s="132"/>
      <c r="AC2408" s="132"/>
      <c r="AD2408" s="132"/>
      <c r="AE2408" s="132"/>
      <c r="AF2408" s="148"/>
      <c r="AG2408" s="143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3:47" x14ac:dyDescent="0.2">
      <c r="C2409" s="10"/>
      <c r="D2409" s="10"/>
      <c r="AA2409" s="132"/>
      <c r="AB2409" s="132"/>
      <c r="AC2409" s="132"/>
      <c r="AD2409" s="132"/>
      <c r="AE2409" s="132"/>
      <c r="AF2409" s="148"/>
      <c r="AG2409" s="143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3:47" x14ac:dyDescent="0.2">
      <c r="C2410" s="10"/>
      <c r="D2410" s="10"/>
      <c r="AA2410" s="132"/>
      <c r="AB2410" s="132"/>
      <c r="AC2410" s="132"/>
      <c r="AD2410" s="132"/>
      <c r="AE2410" s="132"/>
      <c r="AF2410" s="148"/>
      <c r="AG2410" s="143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3:47" x14ac:dyDescent="0.2">
      <c r="C2411" s="10"/>
      <c r="D2411" s="10"/>
      <c r="AA2411" s="132"/>
      <c r="AB2411" s="132"/>
      <c r="AC2411" s="132"/>
      <c r="AD2411" s="132"/>
      <c r="AE2411" s="132"/>
      <c r="AF2411" s="148"/>
      <c r="AG2411" s="143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3:47" x14ac:dyDescent="0.2">
      <c r="C2412" s="10"/>
      <c r="D2412" s="10"/>
      <c r="AA2412" s="132"/>
      <c r="AB2412" s="132"/>
      <c r="AC2412" s="132"/>
      <c r="AD2412" s="132"/>
      <c r="AE2412" s="132"/>
      <c r="AF2412" s="148"/>
      <c r="AG2412" s="143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3:47" x14ac:dyDescent="0.2">
      <c r="C2413" s="10"/>
      <c r="D2413" s="10"/>
      <c r="AA2413" s="132"/>
      <c r="AB2413" s="132"/>
      <c r="AC2413" s="132"/>
      <c r="AD2413" s="132"/>
      <c r="AE2413" s="132"/>
      <c r="AF2413" s="148"/>
      <c r="AG2413" s="143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3:47" x14ac:dyDescent="0.2">
      <c r="C2414" s="10"/>
      <c r="D2414" s="10"/>
      <c r="AA2414" s="132"/>
      <c r="AB2414" s="132"/>
      <c r="AC2414" s="132"/>
      <c r="AD2414" s="132"/>
      <c r="AE2414" s="132"/>
      <c r="AF2414" s="148"/>
      <c r="AG2414" s="143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3:47" x14ac:dyDescent="0.2">
      <c r="C2415" s="10"/>
      <c r="D2415" s="10"/>
      <c r="AA2415" s="132"/>
      <c r="AB2415" s="132"/>
      <c r="AC2415" s="132"/>
      <c r="AD2415" s="132"/>
      <c r="AE2415" s="132"/>
      <c r="AF2415" s="148"/>
      <c r="AG2415" s="143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3:47" x14ac:dyDescent="0.2">
      <c r="C2416" s="10"/>
      <c r="D2416" s="10"/>
      <c r="AA2416" s="132"/>
      <c r="AB2416" s="132"/>
      <c r="AC2416" s="132"/>
      <c r="AD2416" s="132"/>
      <c r="AE2416" s="132"/>
      <c r="AF2416" s="148"/>
      <c r="AG2416" s="143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3:47" x14ac:dyDescent="0.2">
      <c r="C2417" s="10"/>
      <c r="D2417" s="10"/>
      <c r="AA2417" s="132"/>
      <c r="AB2417" s="132"/>
      <c r="AC2417" s="132"/>
      <c r="AD2417" s="132"/>
      <c r="AE2417" s="132"/>
      <c r="AF2417" s="148"/>
      <c r="AG2417" s="143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3:47" x14ac:dyDescent="0.2">
      <c r="C2418" s="10"/>
      <c r="D2418" s="10"/>
      <c r="AA2418" s="132"/>
      <c r="AB2418" s="132"/>
      <c r="AC2418" s="132"/>
      <c r="AD2418" s="132"/>
      <c r="AE2418" s="132"/>
      <c r="AF2418" s="148"/>
      <c r="AG2418" s="143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3:47" x14ac:dyDescent="0.2">
      <c r="C2419" s="10"/>
      <c r="D2419" s="10"/>
      <c r="AA2419" s="132"/>
      <c r="AB2419" s="132"/>
      <c r="AC2419" s="132"/>
      <c r="AD2419" s="132"/>
      <c r="AE2419" s="132"/>
      <c r="AF2419" s="148"/>
      <c r="AG2419" s="143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3:47" x14ac:dyDescent="0.2">
      <c r="C2420" s="10"/>
      <c r="D2420" s="10"/>
      <c r="AA2420" s="132"/>
      <c r="AB2420" s="132"/>
      <c r="AC2420" s="132"/>
      <c r="AD2420" s="132"/>
      <c r="AE2420" s="132"/>
      <c r="AF2420" s="148"/>
      <c r="AG2420" s="143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3:47" x14ac:dyDescent="0.2">
      <c r="C2421" s="10"/>
      <c r="D2421" s="10"/>
      <c r="AA2421" s="132"/>
      <c r="AB2421" s="132"/>
      <c r="AC2421" s="132"/>
      <c r="AD2421" s="132"/>
      <c r="AE2421" s="132"/>
      <c r="AF2421" s="148"/>
      <c r="AG2421" s="143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3:47" x14ac:dyDescent="0.2">
      <c r="C2422" s="10"/>
      <c r="D2422" s="10"/>
      <c r="AA2422" s="132"/>
      <c r="AB2422" s="132"/>
      <c r="AC2422" s="132"/>
      <c r="AD2422" s="132"/>
      <c r="AE2422" s="132"/>
      <c r="AF2422" s="148"/>
      <c r="AG2422" s="143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3:47" x14ac:dyDescent="0.2">
      <c r="C2423" s="10"/>
      <c r="D2423" s="10"/>
      <c r="AA2423" s="132"/>
      <c r="AB2423" s="132"/>
      <c r="AC2423" s="132"/>
      <c r="AD2423" s="132"/>
      <c r="AE2423" s="132"/>
      <c r="AF2423" s="148"/>
      <c r="AG2423" s="143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3:47" x14ac:dyDescent="0.2">
      <c r="C2424" s="10"/>
      <c r="D2424" s="10"/>
      <c r="AA2424" s="132"/>
      <c r="AB2424" s="132"/>
      <c r="AC2424" s="132"/>
      <c r="AD2424" s="132"/>
      <c r="AE2424" s="132"/>
      <c r="AF2424" s="148"/>
      <c r="AG2424" s="143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3:47" x14ac:dyDescent="0.2">
      <c r="C2425" s="10"/>
      <c r="D2425" s="10"/>
      <c r="AA2425" s="132"/>
      <c r="AB2425" s="132"/>
      <c r="AC2425" s="132"/>
      <c r="AD2425" s="132"/>
      <c r="AE2425" s="132"/>
      <c r="AF2425" s="148"/>
      <c r="AG2425" s="143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3:47" x14ac:dyDescent="0.2">
      <c r="C2426" s="10"/>
      <c r="D2426" s="10"/>
      <c r="AA2426" s="132"/>
      <c r="AB2426" s="132"/>
      <c r="AC2426" s="132"/>
      <c r="AD2426" s="132"/>
      <c r="AE2426" s="132"/>
      <c r="AF2426" s="148"/>
      <c r="AG2426" s="143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3:47" x14ac:dyDescent="0.2">
      <c r="C2427" s="10"/>
      <c r="D2427" s="10"/>
      <c r="AA2427" s="132"/>
      <c r="AB2427" s="132"/>
      <c r="AC2427" s="132"/>
      <c r="AD2427" s="132"/>
      <c r="AE2427" s="132"/>
      <c r="AF2427" s="148"/>
      <c r="AG2427" s="143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3:47" x14ac:dyDescent="0.2">
      <c r="C2428" s="10"/>
      <c r="D2428" s="10"/>
      <c r="AA2428" s="132"/>
      <c r="AB2428" s="132"/>
      <c r="AC2428" s="132"/>
      <c r="AD2428" s="132"/>
      <c r="AE2428" s="132"/>
      <c r="AF2428" s="148"/>
      <c r="AG2428" s="143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3:47" x14ac:dyDescent="0.2">
      <c r="C2429" s="10"/>
      <c r="D2429" s="10"/>
      <c r="AA2429" s="132"/>
      <c r="AB2429" s="132"/>
      <c r="AC2429" s="132"/>
      <c r="AD2429" s="132"/>
      <c r="AE2429" s="132"/>
      <c r="AF2429" s="148"/>
      <c r="AG2429" s="143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3:47" x14ac:dyDescent="0.2">
      <c r="C2430" s="10"/>
      <c r="D2430" s="10"/>
      <c r="AA2430" s="132"/>
      <c r="AB2430" s="132"/>
      <c r="AC2430" s="132"/>
      <c r="AD2430" s="132"/>
      <c r="AE2430" s="132"/>
      <c r="AF2430" s="148"/>
      <c r="AG2430" s="143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3:47" x14ac:dyDescent="0.2">
      <c r="C2431" s="10"/>
      <c r="D2431" s="10"/>
      <c r="AA2431" s="132"/>
      <c r="AB2431" s="132"/>
      <c r="AC2431" s="132"/>
      <c r="AD2431" s="132"/>
      <c r="AE2431" s="132"/>
      <c r="AF2431" s="148"/>
      <c r="AG2431" s="143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3:47" x14ac:dyDescent="0.2">
      <c r="C2432" s="10"/>
      <c r="D2432" s="10"/>
      <c r="AA2432" s="132"/>
      <c r="AB2432" s="132"/>
      <c r="AC2432" s="132"/>
      <c r="AD2432" s="132"/>
      <c r="AE2432" s="132"/>
      <c r="AF2432" s="148"/>
      <c r="AG2432" s="143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3:47" x14ac:dyDescent="0.2">
      <c r="C2433" s="10"/>
      <c r="D2433" s="10"/>
      <c r="AA2433" s="132"/>
      <c r="AB2433" s="132"/>
      <c r="AC2433" s="132"/>
      <c r="AD2433" s="132"/>
      <c r="AE2433" s="132"/>
      <c r="AF2433" s="148"/>
      <c r="AG2433" s="143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3:47" x14ac:dyDescent="0.2">
      <c r="C2434" s="10"/>
      <c r="D2434" s="10"/>
      <c r="AA2434" s="132"/>
      <c r="AB2434" s="132"/>
      <c r="AC2434" s="132"/>
      <c r="AD2434" s="132"/>
      <c r="AE2434" s="132"/>
      <c r="AF2434" s="148"/>
      <c r="AG2434" s="143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3:47" x14ac:dyDescent="0.2">
      <c r="C2435" s="10"/>
      <c r="D2435" s="10"/>
      <c r="AA2435" s="132"/>
      <c r="AB2435" s="132"/>
      <c r="AC2435" s="132"/>
      <c r="AD2435" s="132"/>
      <c r="AE2435" s="132"/>
      <c r="AF2435" s="148"/>
      <c r="AG2435" s="143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3:47" x14ac:dyDescent="0.2">
      <c r="C2436" s="10"/>
      <c r="D2436" s="10"/>
      <c r="AA2436" s="132"/>
      <c r="AB2436" s="132"/>
      <c r="AC2436" s="132"/>
      <c r="AD2436" s="132"/>
      <c r="AE2436" s="132"/>
      <c r="AF2436" s="148"/>
      <c r="AG2436" s="143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3:47" x14ac:dyDescent="0.2">
      <c r="C2437" s="10"/>
      <c r="D2437" s="10"/>
      <c r="AA2437" s="132"/>
      <c r="AB2437" s="132"/>
      <c r="AC2437" s="132"/>
      <c r="AD2437" s="132"/>
      <c r="AE2437" s="132"/>
      <c r="AF2437" s="148"/>
      <c r="AG2437" s="143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3:47" x14ac:dyDescent="0.2">
      <c r="C2438" s="10"/>
      <c r="D2438" s="10"/>
      <c r="AA2438" s="132"/>
      <c r="AB2438" s="132"/>
      <c r="AC2438" s="132"/>
      <c r="AD2438" s="132"/>
      <c r="AE2438" s="132"/>
      <c r="AF2438" s="148"/>
      <c r="AG2438" s="143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3:47" x14ac:dyDescent="0.2">
      <c r="C2439" s="10"/>
      <c r="D2439" s="10"/>
      <c r="AA2439" s="132"/>
      <c r="AB2439" s="132"/>
      <c r="AC2439" s="132"/>
      <c r="AD2439" s="132"/>
      <c r="AE2439" s="132"/>
      <c r="AF2439" s="148"/>
      <c r="AG2439" s="143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3:47" x14ac:dyDescent="0.2">
      <c r="C2440" s="10"/>
      <c r="D2440" s="10"/>
      <c r="AA2440" s="132"/>
      <c r="AB2440" s="132"/>
      <c r="AC2440" s="132"/>
      <c r="AD2440" s="132"/>
      <c r="AE2440" s="132"/>
      <c r="AF2440" s="148"/>
      <c r="AG2440" s="143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3:47" x14ac:dyDescent="0.2">
      <c r="C2441" s="10"/>
      <c r="D2441" s="10"/>
      <c r="AA2441" s="132"/>
      <c r="AB2441" s="132"/>
      <c r="AC2441" s="132"/>
      <c r="AD2441" s="132"/>
      <c r="AE2441" s="132"/>
      <c r="AF2441" s="148"/>
      <c r="AG2441" s="143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3:47" x14ac:dyDescent="0.2">
      <c r="C2442" s="10"/>
      <c r="D2442" s="10"/>
      <c r="AA2442" s="132"/>
      <c r="AB2442" s="132"/>
      <c r="AC2442" s="132"/>
      <c r="AD2442" s="132"/>
      <c r="AE2442" s="132"/>
      <c r="AF2442" s="148"/>
      <c r="AG2442" s="143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3:47" x14ac:dyDescent="0.2">
      <c r="C2443" s="10"/>
      <c r="D2443" s="10"/>
      <c r="AA2443" s="132"/>
      <c r="AB2443" s="132"/>
      <c r="AC2443" s="132"/>
      <c r="AD2443" s="132"/>
      <c r="AE2443" s="132"/>
      <c r="AF2443" s="148"/>
      <c r="AG2443" s="143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3:47" x14ac:dyDescent="0.2">
      <c r="C2444" s="10"/>
      <c r="D2444" s="10"/>
      <c r="AA2444" s="132"/>
      <c r="AB2444" s="132"/>
      <c r="AC2444" s="132"/>
      <c r="AD2444" s="132"/>
      <c r="AE2444" s="132"/>
      <c r="AF2444" s="148"/>
      <c r="AG2444" s="143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3:47" x14ac:dyDescent="0.2">
      <c r="C2445" s="10"/>
      <c r="D2445" s="10"/>
      <c r="AA2445" s="132"/>
      <c r="AB2445" s="132"/>
      <c r="AC2445" s="132"/>
      <c r="AD2445" s="132"/>
      <c r="AE2445" s="132"/>
      <c r="AF2445" s="148"/>
      <c r="AG2445" s="143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3:47" x14ac:dyDescent="0.2">
      <c r="C2446" s="10"/>
      <c r="D2446" s="10"/>
      <c r="AA2446" s="132"/>
      <c r="AB2446" s="132"/>
      <c r="AC2446" s="132"/>
      <c r="AD2446" s="132"/>
      <c r="AE2446" s="132"/>
      <c r="AF2446" s="148"/>
      <c r="AG2446" s="143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3:47" x14ac:dyDescent="0.2">
      <c r="C2447" s="10"/>
      <c r="D2447" s="10"/>
      <c r="AA2447" s="132"/>
      <c r="AB2447" s="132"/>
      <c r="AC2447" s="132"/>
      <c r="AD2447" s="132"/>
      <c r="AE2447" s="132"/>
      <c r="AF2447" s="148"/>
      <c r="AG2447" s="143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3:47" x14ac:dyDescent="0.2">
      <c r="C2448" s="10"/>
      <c r="D2448" s="10"/>
      <c r="AA2448" s="132"/>
      <c r="AB2448" s="132"/>
      <c r="AC2448" s="132"/>
      <c r="AD2448" s="132"/>
      <c r="AE2448" s="132"/>
      <c r="AF2448" s="148"/>
      <c r="AG2448" s="143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3:47" x14ac:dyDescent="0.2">
      <c r="C2449" s="10"/>
      <c r="D2449" s="10"/>
      <c r="AA2449" s="132"/>
      <c r="AB2449" s="132"/>
      <c r="AC2449" s="132"/>
      <c r="AD2449" s="132"/>
      <c r="AE2449" s="132"/>
      <c r="AF2449" s="148"/>
      <c r="AG2449" s="143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3:47" x14ac:dyDescent="0.2">
      <c r="C2450" s="10"/>
      <c r="D2450" s="10"/>
      <c r="AA2450" s="132"/>
      <c r="AB2450" s="132"/>
      <c r="AC2450" s="132"/>
      <c r="AD2450" s="132"/>
      <c r="AE2450" s="132"/>
      <c r="AF2450" s="148"/>
      <c r="AG2450" s="143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3:47" x14ac:dyDescent="0.2">
      <c r="C2451" s="10"/>
      <c r="D2451" s="10"/>
      <c r="AA2451" s="132"/>
      <c r="AB2451" s="132"/>
      <c r="AC2451" s="132"/>
      <c r="AD2451" s="132"/>
      <c r="AE2451" s="132"/>
      <c r="AF2451" s="148"/>
      <c r="AG2451" s="143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3:47" x14ac:dyDescent="0.2">
      <c r="C2452" s="10"/>
      <c r="D2452" s="10"/>
      <c r="AA2452" s="132"/>
      <c r="AB2452" s="132"/>
      <c r="AC2452" s="132"/>
      <c r="AD2452" s="132"/>
      <c r="AE2452" s="132"/>
      <c r="AF2452" s="148"/>
      <c r="AG2452" s="143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3:47" x14ac:dyDescent="0.2">
      <c r="C2453" s="10"/>
      <c r="D2453" s="10"/>
      <c r="AA2453" s="132"/>
      <c r="AB2453" s="132"/>
      <c r="AC2453" s="132"/>
      <c r="AD2453" s="132"/>
      <c r="AE2453" s="132"/>
      <c r="AF2453" s="148"/>
      <c r="AG2453" s="143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3:47" x14ac:dyDescent="0.2">
      <c r="C2454" s="10"/>
      <c r="D2454" s="10"/>
      <c r="AA2454" s="132"/>
      <c r="AB2454" s="132"/>
      <c r="AC2454" s="132"/>
      <c r="AD2454" s="132"/>
      <c r="AE2454" s="132"/>
      <c r="AF2454" s="148"/>
      <c r="AG2454" s="143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3:47" x14ac:dyDescent="0.2">
      <c r="C2455" s="10"/>
      <c r="D2455" s="10"/>
      <c r="AA2455" s="132"/>
      <c r="AB2455" s="132"/>
      <c r="AC2455" s="132"/>
      <c r="AD2455" s="132"/>
      <c r="AE2455" s="132"/>
      <c r="AF2455" s="148"/>
      <c r="AG2455" s="143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3:47" x14ac:dyDescent="0.2">
      <c r="C2456" s="10"/>
      <c r="D2456" s="10"/>
      <c r="AA2456" s="132"/>
      <c r="AB2456" s="132"/>
      <c r="AC2456" s="132"/>
      <c r="AD2456" s="132"/>
      <c r="AE2456" s="132"/>
      <c r="AF2456" s="148"/>
      <c r="AG2456" s="143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3:47" x14ac:dyDescent="0.2">
      <c r="C2457" s="10"/>
      <c r="D2457" s="10"/>
      <c r="AA2457" s="132"/>
      <c r="AB2457" s="132"/>
      <c r="AC2457" s="132"/>
      <c r="AD2457" s="132"/>
      <c r="AE2457" s="132"/>
      <c r="AF2457" s="148"/>
      <c r="AG2457" s="143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3:47" x14ac:dyDescent="0.2">
      <c r="C2458" s="10"/>
      <c r="D2458" s="10"/>
      <c r="AA2458" s="132"/>
      <c r="AB2458" s="132"/>
      <c r="AC2458" s="132"/>
      <c r="AD2458" s="132"/>
      <c r="AE2458" s="132"/>
      <c r="AF2458" s="148"/>
      <c r="AG2458" s="143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3:47" x14ac:dyDescent="0.2">
      <c r="C2459" s="10"/>
      <c r="D2459" s="10"/>
      <c r="AA2459" s="132"/>
      <c r="AB2459" s="132"/>
      <c r="AC2459" s="132"/>
      <c r="AD2459" s="132"/>
      <c r="AE2459" s="132"/>
      <c r="AF2459" s="148"/>
      <c r="AG2459" s="143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3:47" x14ac:dyDescent="0.2">
      <c r="C2460" s="10"/>
      <c r="D2460" s="10"/>
      <c r="AA2460" s="132"/>
      <c r="AB2460" s="132"/>
      <c r="AC2460" s="132"/>
      <c r="AD2460" s="132"/>
      <c r="AE2460" s="132"/>
      <c r="AF2460" s="148"/>
      <c r="AG2460" s="143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3:47" x14ac:dyDescent="0.2">
      <c r="C2461" s="10"/>
      <c r="D2461" s="10"/>
      <c r="AA2461" s="132"/>
      <c r="AB2461" s="132"/>
      <c r="AC2461" s="132"/>
      <c r="AD2461" s="132"/>
      <c r="AE2461" s="132"/>
      <c r="AF2461" s="148"/>
      <c r="AG2461" s="143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3:47" x14ac:dyDescent="0.2">
      <c r="C2462" s="10"/>
      <c r="D2462" s="10"/>
      <c r="AA2462" s="132"/>
      <c r="AB2462" s="132"/>
      <c r="AC2462" s="132"/>
      <c r="AD2462" s="132"/>
      <c r="AE2462" s="132"/>
      <c r="AF2462" s="148"/>
      <c r="AG2462" s="143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3:47" x14ac:dyDescent="0.2">
      <c r="C2463" s="10"/>
      <c r="D2463" s="10"/>
      <c r="AA2463" s="132"/>
      <c r="AB2463" s="132"/>
      <c r="AC2463" s="132"/>
      <c r="AD2463" s="132"/>
      <c r="AE2463" s="132"/>
      <c r="AF2463" s="148"/>
      <c r="AG2463" s="143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3:47" x14ac:dyDescent="0.2">
      <c r="C2464" s="10"/>
      <c r="D2464" s="10"/>
      <c r="AA2464" s="132"/>
      <c r="AB2464" s="132"/>
      <c r="AC2464" s="132"/>
      <c r="AD2464" s="132"/>
      <c r="AE2464" s="132"/>
      <c r="AF2464" s="148"/>
      <c r="AG2464" s="143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3:47" x14ac:dyDescent="0.2">
      <c r="C2465" s="10"/>
      <c r="D2465" s="10"/>
      <c r="AA2465" s="132"/>
      <c r="AB2465" s="132"/>
      <c r="AC2465" s="132"/>
      <c r="AD2465" s="132"/>
      <c r="AE2465" s="132"/>
      <c r="AF2465" s="148"/>
      <c r="AG2465" s="143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3:47" x14ac:dyDescent="0.2">
      <c r="C2466" s="10"/>
      <c r="D2466" s="10"/>
      <c r="AA2466" s="132"/>
      <c r="AB2466" s="132"/>
      <c r="AC2466" s="132"/>
      <c r="AD2466" s="132"/>
      <c r="AE2466" s="132"/>
      <c r="AF2466" s="148"/>
      <c r="AG2466" s="143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3:47" x14ac:dyDescent="0.2">
      <c r="C2467" s="10"/>
      <c r="D2467" s="10"/>
      <c r="AA2467" s="132"/>
      <c r="AB2467" s="132"/>
      <c r="AC2467" s="132"/>
      <c r="AD2467" s="132"/>
      <c r="AE2467" s="132"/>
      <c r="AF2467" s="148"/>
      <c r="AG2467" s="143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3:47" x14ac:dyDescent="0.2">
      <c r="C2468" s="10"/>
      <c r="D2468" s="10"/>
      <c r="AA2468" s="132"/>
      <c r="AB2468" s="132"/>
      <c r="AC2468" s="132"/>
      <c r="AD2468" s="132"/>
      <c r="AE2468" s="132"/>
      <c r="AF2468" s="148"/>
      <c r="AG2468" s="143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3:47" x14ac:dyDescent="0.2">
      <c r="C2469" s="10"/>
      <c r="D2469" s="10"/>
      <c r="AA2469" s="132"/>
      <c r="AB2469" s="132"/>
      <c r="AC2469" s="132"/>
      <c r="AD2469" s="132"/>
      <c r="AE2469" s="132"/>
      <c r="AF2469" s="148"/>
      <c r="AG2469" s="143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3:47" x14ac:dyDescent="0.2">
      <c r="C2470" s="10"/>
      <c r="D2470" s="10"/>
      <c r="AA2470" s="132"/>
      <c r="AB2470" s="132"/>
      <c r="AC2470" s="132"/>
      <c r="AD2470" s="132"/>
      <c r="AE2470" s="132"/>
      <c r="AF2470" s="148"/>
      <c r="AG2470" s="143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3:47" x14ac:dyDescent="0.2">
      <c r="C2471" s="10"/>
      <c r="D2471" s="10"/>
      <c r="AA2471" s="132"/>
      <c r="AB2471" s="132"/>
      <c r="AC2471" s="132"/>
      <c r="AD2471" s="132"/>
      <c r="AE2471" s="132"/>
      <c r="AF2471" s="148"/>
      <c r="AG2471" s="143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3:47" x14ac:dyDescent="0.2">
      <c r="C2472" s="10"/>
      <c r="D2472" s="10"/>
      <c r="AA2472" s="132"/>
      <c r="AB2472" s="132"/>
      <c r="AC2472" s="132"/>
      <c r="AD2472" s="132"/>
      <c r="AE2472" s="132"/>
      <c r="AF2472" s="148"/>
      <c r="AG2472" s="143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3:47" x14ac:dyDescent="0.2">
      <c r="C2473" s="10"/>
      <c r="D2473" s="10"/>
      <c r="AA2473" s="132"/>
      <c r="AB2473" s="132"/>
      <c r="AC2473" s="132"/>
      <c r="AD2473" s="132"/>
      <c r="AE2473" s="132"/>
      <c r="AF2473" s="148"/>
      <c r="AG2473" s="143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3:47" x14ac:dyDescent="0.2">
      <c r="C2474" s="10"/>
      <c r="D2474" s="10"/>
      <c r="AA2474" s="132"/>
      <c r="AB2474" s="132"/>
      <c r="AC2474" s="132"/>
      <c r="AD2474" s="132"/>
      <c r="AE2474" s="132"/>
      <c r="AF2474" s="148"/>
      <c r="AG2474" s="143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3:47" x14ac:dyDescent="0.2">
      <c r="C2475" s="10"/>
      <c r="D2475" s="10"/>
      <c r="AA2475" s="132"/>
      <c r="AB2475" s="132"/>
      <c r="AC2475" s="132"/>
      <c r="AD2475" s="132"/>
      <c r="AE2475" s="132"/>
      <c r="AF2475" s="148"/>
      <c r="AG2475" s="143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3:47" x14ac:dyDescent="0.2">
      <c r="C2476" s="10"/>
      <c r="D2476" s="10"/>
      <c r="AA2476" s="132"/>
      <c r="AB2476" s="132"/>
      <c r="AC2476" s="132"/>
      <c r="AD2476" s="132"/>
      <c r="AE2476" s="132"/>
      <c r="AF2476" s="148"/>
      <c r="AG2476" s="143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3:47" x14ac:dyDescent="0.2">
      <c r="C2477" s="10"/>
      <c r="D2477" s="10"/>
      <c r="AA2477" s="132"/>
      <c r="AB2477" s="132"/>
      <c r="AC2477" s="132"/>
      <c r="AD2477" s="132"/>
      <c r="AE2477" s="132"/>
      <c r="AF2477" s="148"/>
      <c r="AG2477" s="143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3:47" x14ac:dyDescent="0.2">
      <c r="C2478" s="10"/>
      <c r="D2478" s="10"/>
      <c r="AA2478" s="132"/>
      <c r="AB2478" s="132"/>
      <c r="AC2478" s="132"/>
      <c r="AD2478" s="132"/>
      <c r="AE2478" s="132"/>
      <c r="AF2478" s="148"/>
      <c r="AG2478" s="143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3:47" x14ac:dyDescent="0.2">
      <c r="C2479" s="10"/>
      <c r="D2479" s="10"/>
      <c r="AA2479" s="132"/>
      <c r="AB2479" s="132"/>
      <c r="AC2479" s="132"/>
      <c r="AD2479" s="132"/>
      <c r="AE2479" s="132"/>
      <c r="AF2479" s="148"/>
      <c r="AG2479" s="143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3:47" x14ac:dyDescent="0.2">
      <c r="C2480" s="10"/>
      <c r="D2480" s="10"/>
      <c r="AA2480" s="132"/>
      <c r="AB2480" s="132"/>
      <c r="AC2480" s="132"/>
      <c r="AD2480" s="132"/>
      <c r="AE2480" s="132"/>
      <c r="AF2480" s="148"/>
      <c r="AG2480" s="143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3:47" x14ac:dyDescent="0.2">
      <c r="C2481" s="10"/>
      <c r="D2481" s="10"/>
      <c r="AA2481" s="132"/>
      <c r="AB2481" s="132"/>
      <c r="AC2481" s="132"/>
      <c r="AD2481" s="132"/>
      <c r="AE2481" s="132"/>
      <c r="AF2481" s="148"/>
      <c r="AG2481" s="143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3:47" x14ac:dyDescent="0.2">
      <c r="C2482" s="10"/>
      <c r="D2482" s="10"/>
      <c r="AA2482" s="132"/>
      <c r="AB2482" s="132"/>
      <c r="AC2482" s="132"/>
      <c r="AD2482" s="132"/>
      <c r="AE2482" s="132"/>
      <c r="AF2482" s="148"/>
      <c r="AG2482" s="143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3:47" x14ac:dyDescent="0.2">
      <c r="C2483" s="10"/>
      <c r="D2483" s="10"/>
      <c r="AA2483" s="132"/>
      <c r="AB2483" s="132"/>
      <c r="AC2483" s="132"/>
      <c r="AD2483" s="132"/>
      <c r="AE2483" s="132"/>
      <c r="AF2483" s="148"/>
      <c r="AG2483" s="143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3:47" x14ac:dyDescent="0.2">
      <c r="C2484" s="10"/>
      <c r="D2484" s="10"/>
      <c r="AA2484" s="132"/>
      <c r="AB2484" s="132"/>
      <c r="AC2484" s="132"/>
      <c r="AD2484" s="132"/>
      <c r="AE2484" s="132"/>
      <c r="AF2484" s="148"/>
      <c r="AG2484" s="143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3:47" x14ac:dyDescent="0.2">
      <c r="C2485" s="10"/>
      <c r="D2485" s="10"/>
      <c r="AA2485" s="132"/>
      <c r="AB2485" s="132"/>
      <c r="AC2485" s="132"/>
      <c r="AD2485" s="132"/>
      <c r="AE2485" s="132"/>
      <c r="AF2485" s="148"/>
      <c r="AG2485" s="143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3:47" x14ac:dyDescent="0.2">
      <c r="C2486" s="10"/>
      <c r="D2486" s="10"/>
      <c r="AA2486" s="132"/>
      <c r="AB2486" s="132"/>
      <c r="AC2486" s="132"/>
      <c r="AD2486" s="132"/>
      <c r="AE2486" s="132"/>
      <c r="AF2486" s="148"/>
      <c r="AG2486" s="143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3:47" x14ac:dyDescent="0.2">
      <c r="C2487" s="10"/>
      <c r="D2487" s="10"/>
      <c r="AA2487" s="132"/>
      <c r="AB2487" s="132"/>
      <c r="AC2487" s="132"/>
      <c r="AD2487" s="132"/>
      <c r="AE2487" s="132"/>
      <c r="AF2487" s="148"/>
      <c r="AG2487" s="143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3:47" x14ac:dyDescent="0.2">
      <c r="C2488" s="10"/>
      <c r="D2488" s="10"/>
      <c r="AA2488" s="132"/>
      <c r="AB2488" s="132"/>
      <c r="AC2488" s="132"/>
      <c r="AD2488" s="132"/>
      <c r="AE2488" s="132"/>
      <c r="AF2488" s="148"/>
      <c r="AG2488" s="143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3:47" x14ac:dyDescent="0.2">
      <c r="C2489" s="10"/>
      <c r="D2489" s="10"/>
      <c r="AA2489" s="132"/>
      <c r="AB2489" s="132"/>
      <c r="AC2489" s="132"/>
      <c r="AD2489" s="132"/>
      <c r="AE2489" s="132"/>
      <c r="AF2489" s="148"/>
      <c r="AG2489" s="143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3:47" x14ac:dyDescent="0.2">
      <c r="C2490" s="10"/>
      <c r="D2490" s="10"/>
      <c r="AA2490" s="132"/>
      <c r="AB2490" s="132"/>
      <c r="AC2490" s="132"/>
      <c r="AD2490" s="132"/>
      <c r="AE2490" s="132"/>
      <c r="AF2490" s="148"/>
      <c r="AG2490" s="143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3:47" x14ac:dyDescent="0.2">
      <c r="C2491" s="10"/>
      <c r="D2491" s="10"/>
      <c r="AA2491" s="132"/>
      <c r="AB2491" s="132"/>
      <c r="AC2491" s="132"/>
      <c r="AD2491" s="132"/>
      <c r="AE2491" s="132"/>
      <c r="AF2491" s="148"/>
      <c r="AG2491" s="143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3:47" x14ac:dyDescent="0.2">
      <c r="C2492" s="10"/>
      <c r="D2492" s="10"/>
      <c r="AA2492" s="132"/>
      <c r="AB2492" s="132"/>
      <c r="AC2492" s="132"/>
      <c r="AD2492" s="132"/>
      <c r="AE2492" s="132"/>
      <c r="AF2492" s="148"/>
      <c r="AG2492" s="143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3:47" x14ac:dyDescent="0.2">
      <c r="C2493" s="10"/>
      <c r="D2493" s="10"/>
      <c r="AA2493" s="132"/>
      <c r="AB2493" s="132"/>
      <c r="AC2493" s="132"/>
      <c r="AD2493" s="132"/>
      <c r="AE2493" s="132"/>
      <c r="AF2493" s="148"/>
      <c r="AG2493" s="143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3:47" x14ac:dyDescent="0.2">
      <c r="C2494" s="10"/>
      <c r="D2494" s="10"/>
      <c r="AA2494" s="132"/>
      <c r="AB2494" s="132"/>
      <c r="AC2494" s="132"/>
      <c r="AD2494" s="132"/>
      <c r="AE2494" s="132"/>
      <c r="AF2494" s="148"/>
      <c r="AG2494" s="143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3:47" x14ac:dyDescent="0.2">
      <c r="C2495" s="10"/>
      <c r="D2495" s="10"/>
      <c r="AA2495" s="132"/>
      <c r="AB2495" s="132"/>
      <c r="AC2495" s="132"/>
      <c r="AD2495" s="132"/>
      <c r="AE2495" s="132"/>
      <c r="AF2495" s="148"/>
      <c r="AG2495" s="143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3:47" x14ac:dyDescent="0.2">
      <c r="C2496" s="10"/>
      <c r="D2496" s="10"/>
      <c r="AA2496" s="132"/>
      <c r="AB2496" s="132"/>
      <c r="AC2496" s="132"/>
      <c r="AD2496" s="132"/>
      <c r="AE2496" s="132"/>
      <c r="AF2496" s="148"/>
      <c r="AG2496" s="143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3:47" x14ac:dyDescent="0.2">
      <c r="C2497" s="10"/>
      <c r="D2497" s="10"/>
      <c r="AA2497" s="132"/>
      <c r="AB2497" s="132"/>
      <c r="AC2497" s="132"/>
      <c r="AD2497" s="132"/>
      <c r="AE2497" s="132"/>
      <c r="AF2497" s="148"/>
      <c r="AG2497" s="143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3:47" x14ac:dyDescent="0.2">
      <c r="C2498" s="10"/>
      <c r="D2498" s="10"/>
      <c r="AA2498" s="132"/>
      <c r="AB2498" s="132"/>
      <c r="AC2498" s="132"/>
      <c r="AD2498" s="132"/>
      <c r="AE2498" s="132"/>
      <c r="AF2498" s="148"/>
      <c r="AG2498" s="143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3:47" x14ac:dyDescent="0.2">
      <c r="C2499" s="10"/>
      <c r="D2499" s="10"/>
      <c r="AA2499" s="132"/>
      <c r="AB2499" s="132"/>
      <c r="AC2499" s="132"/>
      <c r="AD2499" s="132"/>
      <c r="AE2499" s="132"/>
      <c r="AF2499" s="148"/>
      <c r="AG2499" s="143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3:47" x14ac:dyDescent="0.2">
      <c r="C2500" s="10"/>
      <c r="D2500" s="10"/>
      <c r="AA2500" s="132"/>
      <c r="AB2500" s="132"/>
      <c r="AC2500" s="132"/>
      <c r="AD2500" s="132"/>
      <c r="AE2500" s="132"/>
      <c r="AF2500" s="148"/>
      <c r="AG2500" s="143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3:47" x14ac:dyDescent="0.2">
      <c r="C2501" s="10"/>
      <c r="D2501" s="10"/>
      <c r="AA2501" s="132"/>
      <c r="AB2501" s="132"/>
      <c r="AC2501" s="132"/>
      <c r="AD2501" s="132"/>
      <c r="AE2501" s="132"/>
      <c r="AF2501" s="148"/>
      <c r="AG2501" s="143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3:47" x14ac:dyDescent="0.2">
      <c r="C2502" s="10"/>
      <c r="D2502" s="10"/>
      <c r="AA2502" s="132"/>
      <c r="AB2502" s="132"/>
      <c r="AC2502" s="132"/>
      <c r="AD2502" s="132"/>
      <c r="AE2502" s="132"/>
      <c r="AF2502" s="148"/>
      <c r="AG2502" s="143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3:47" x14ac:dyDescent="0.2">
      <c r="C2503" s="10"/>
      <c r="D2503" s="10"/>
      <c r="AA2503" s="132"/>
      <c r="AB2503" s="132"/>
      <c r="AC2503" s="132"/>
      <c r="AD2503" s="132"/>
      <c r="AE2503" s="132"/>
      <c r="AF2503" s="148"/>
      <c r="AG2503" s="143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3:47" x14ac:dyDescent="0.2">
      <c r="C2504" s="10"/>
      <c r="D2504" s="10"/>
      <c r="AA2504" s="132"/>
      <c r="AB2504" s="132"/>
      <c r="AC2504" s="132"/>
      <c r="AD2504" s="132"/>
      <c r="AE2504" s="132"/>
      <c r="AF2504" s="148"/>
      <c r="AG2504" s="143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3:47" x14ac:dyDescent="0.2">
      <c r="C2505" s="10"/>
      <c r="D2505" s="10"/>
      <c r="AA2505" s="132"/>
      <c r="AB2505" s="132"/>
      <c r="AC2505" s="132"/>
      <c r="AD2505" s="132"/>
      <c r="AE2505" s="132"/>
      <c r="AF2505" s="148"/>
      <c r="AG2505" s="143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3:47" x14ac:dyDescent="0.2">
      <c r="C2506" s="10"/>
      <c r="D2506" s="10"/>
      <c r="AA2506" s="132"/>
      <c r="AB2506" s="132"/>
      <c r="AC2506" s="132"/>
      <c r="AD2506" s="132"/>
      <c r="AE2506" s="132"/>
      <c r="AF2506" s="148"/>
      <c r="AG2506" s="143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3:47" x14ac:dyDescent="0.2">
      <c r="C2507" s="10"/>
      <c r="D2507" s="10"/>
      <c r="AA2507" s="132"/>
      <c r="AB2507" s="132"/>
      <c r="AC2507" s="132"/>
      <c r="AD2507" s="132"/>
      <c r="AE2507" s="132"/>
      <c r="AF2507" s="148"/>
      <c r="AG2507" s="143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3:47" x14ac:dyDescent="0.2">
      <c r="C2508" s="10"/>
      <c r="D2508" s="10"/>
      <c r="AA2508" s="132"/>
      <c r="AB2508" s="132"/>
      <c r="AC2508" s="132"/>
      <c r="AD2508" s="132"/>
      <c r="AE2508" s="132"/>
      <c r="AF2508" s="148"/>
      <c r="AG2508" s="143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3:47" x14ac:dyDescent="0.2">
      <c r="C2509" s="10"/>
      <c r="D2509" s="10"/>
      <c r="AA2509" s="132"/>
      <c r="AB2509" s="132"/>
      <c r="AC2509" s="132"/>
      <c r="AD2509" s="132"/>
      <c r="AE2509" s="132"/>
      <c r="AF2509" s="148"/>
      <c r="AG2509" s="143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3:47" x14ac:dyDescent="0.2">
      <c r="C2510" s="10"/>
      <c r="D2510" s="10"/>
      <c r="AA2510" s="132"/>
      <c r="AB2510" s="132"/>
      <c r="AC2510" s="132"/>
      <c r="AD2510" s="132"/>
      <c r="AE2510" s="132"/>
      <c r="AF2510" s="148"/>
      <c r="AG2510" s="143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3:47" x14ac:dyDescent="0.2">
      <c r="C2511" s="10"/>
      <c r="D2511" s="10"/>
      <c r="AA2511" s="132"/>
      <c r="AB2511" s="132"/>
      <c r="AC2511" s="132"/>
      <c r="AD2511" s="132"/>
      <c r="AE2511" s="132"/>
      <c r="AF2511" s="148"/>
      <c r="AG2511" s="143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3:47" x14ac:dyDescent="0.2">
      <c r="C2512" s="10"/>
      <c r="D2512" s="10"/>
      <c r="AA2512" s="132"/>
      <c r="AB2512" s="132"/>
      <c r="AC2512" s="132"/>
      <c r="AD2512" s="132"/>
      <c r="AE2512" s="132"/>
      <c r="AF2512" s="148"/>
      <c r="AG2512" s="143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3:47" x14ac:dyDescent="0.2">
      <c r="C2513" s="10"/>
      <c r="D2513" s="10"/>
      <c r="AA2513" s="132"/>
      <c r="AB2513" s="132"/>
      <c r="AC2513" s="132"/>
      <c r="AD2513" s="132"/>
      <c r="AE2513" s="132"/>
      <c r="AF2513" s="148"/>
      <c r="AG2513" s="143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3:47" x14ac:dyDescent="0.2">
      <c r="C2514" s="10"/>
      <c r="D2514" s="10"/>
      <c r="AA2514" s="132"/>
      <c r="AB2514" s="132"/>
      <c r="AC2514" s="132"/>
      <c r="AD2514" s="132"/>
      <c r="AE2514" s="132"/>
      <c r="AF2514" s="148"/>
      <c r="AG2514" s="143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3:47" x14ac:dyDescent="0.2">
      <c r="C2515" s="10"/>
      <c r="D2515" s="10"/>
      <c r="AA2515" s="132"/>
      <c r="AB2515" s="132"/>
      <c r="AC2515" s="132"/>
      <c r="AD2515" s="132"/>
      <c r="AE2515" s="132"/>
      <c r="AF2515" s="148"/>
      <c r="AG2515" s="143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3:47" x14ac:dyDescent="0.2">
      <c r="C2516" s="10"/>
      <c r="D2516" s="10"/>
      <c r="AA2516" s="132"/>
      <c r="AB2516" s="132"/>
      <c r="AC2516" s="132"/>
      <c r="AD2516" s="132"/>
      <c r="AE2516" s="132"/>
      <c r="AF2516" s="148"/>
      <c r="AG2516" s="143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3:47" x14ac:dyDescent="0.2">
      <c r="C2517" s="10"/>
      <c r="D2517" s="10"/>
      <c r="AA2517" s="132"/>
      <c r="AB2517" s="132"/>
      <c r="AC2517" s="132"/>
      <c r="AD2517" s="132"/>
      <c r="AE2517" s="132"/>
      <c r="AF2517" s="148"/>
      <c r="AG2517" s="143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3:47" x14ac:dyDescent="0.2">
      <c r="C2518" s="10"/>
      <c r="D2518" s="10"/>
      <c r="AA2518" s="132"/>
      <c r="AB2518" s="132"/>
      <c r="AC2518" s="132"/>
      <c r="AD2518" s="132"/>
      <c r="AE2518" s="132"/>
      <c r="AF2518" s="148"/>
      <c r="AG2518" s="143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3:47" x14ac:dyDescent="0.2">
      <c r="C2519" s="10"/>
      <c r="D2519" s="10"/>
      <c r="AA2519" s="132"/>
      <c r="AB2519" s="132"/>
      <c r="AC2519" s="132"/>
      <c r="AD2519" s="132"/>
      <c r="AE2519" s="132"/>
      <c r="AF2519" s="148"/>
      <c r="AG2519" s="143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3:47" x14ac:dyDescent="0.2">
      <c r="C2520" s="10"/>
      <c r="D2520" s="10"/>
      <c r="AA2520" s="132"/>
      <c r="AB2520" s="132"/>
      <c r="AC2520" s="132"/>
      <c r="AD2520" s="132"/>
      <c r="AE2520" s="132"/>
      <c r="AF2520" s="148"/>
      <c r="AG2520" s="143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3:47" x14ac:dyDescent="0.2">
      <c r="C2521" s="10"/>
      <c r="D2521" s="10"/>
      <c r="AA2521" s="132"/>
      <c r="AB2521" s="132"/>
      <c r="AC2521" s="132"/>
      <c r="AD2521" s="132"/>
      <c r="AE2521" s="132"/>
      <c r="AF2521" s="148"/>
      <c r="AG2521" s="143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3:47" x14ac:dyDescent="0.2">
      <c r="C2522" s="10"/>
      <c r="D2522" s="10"/>
      <c r="AA2522" s="132"/>
      <c r="AB2522" s="132"/>
      <c r="AC2522" s="132"/>
      <c r="AD2522" s="132"/>
      <c r="AE2522" s="132"/>
      <c r="AF2522" s="148"/>
      <c r="AG2522" s="143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3:47" x14ac:dyDescent="0.2">
      <c r="C2523" s="10"/>
      <c r="D2523" s="10"/>
      <c r="AA2523" s="132"/>
      <c r="AB2523" s="132"/>
      <c r="AC2523" s="132"/>
      <c r="AD2523" s="132"/>
      <c r="AE2523" s="132"/>
      <c r="AF2523" s="148"/>
      <c r="AG2523" s="143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3:47" x14ac:dyDescent="0.2">
      <c r="C2524" s="10"/>
      <c r="D2524" s="10"/>
      <c r="AA2524" s="132"/>
      <c r="AB2524" s="132"/>
      <c r="AC2524" s="132"/>
      <c r="AD2524" s="132"/>
      <c r="AE2524" s="132"/>
      <c r="AF2524" s="148"/>
      <c r="AG2524" s="143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3:47" x14ac:dyDescent="0.2">
      <c r="C2525" s="10"/>
      <c r="D2525" s="10"/>
      <c r="AA2525" s="132"/>
      <c r="AB2525" s="132"/>
      <c r="AC2525" s="132"/>
      <c r="AD2525" s="132"/>
      <c r="AE2525" s="132"/>
      <c r="AF2525" s="148"/>
      <c r="AG2525" s="143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3:47" x14ac:dyDescent="0.2">
      <c r="C2526" s="10"/>
      <c r="D2526" s="10"/>
      <c r="AA2526" s="132"/>
      <c r="AB2526" s="132"/>
      <c r="AC2526" s="132"/>
      <c r="AD2526" s="132"/>
      <c r="AE2526" s="132"/>
      <c r="AF2526" s="148"/>
      <c r="AG2526" s="143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3:47" x14ac:dyDescent="0.2">
      <c r="C2527" s="10"/>
      <c r="D2527" s="10"/>
      <c r="AA2527" s="132"/>
      <c r="AB2527" s="132"/>
      <c r="AC2527" s="132"/>
      <c r="AD2527" s="132"/>
      <c r="AE2527" s="132"/>
      <c r="AF2527" s="148"/>
      <c r="AG2527" s="143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3:47" x14ac:dyDescent="0.2">
      <c r="C2528" s="10"/>
      <c r="D2528" s="10"/>
      <c r="AA2528" s="132"/>
      <c r="AB2528" s="132"/>
      <c r="AC2528" s="132"/>
      <c r="AD2528" s="132"/>
      <c r="AE2528" s="132"/>
      <c r="AF2528" s="148"/>
      <c r="AG2528" s="143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3:47" x14ac:dyDescent="0.2">
      <c r="C2529" s="10"/>
      <c r="D2529" s="10"/>
      <c r="AA2529" s="132"/>
      <c r="AB2529" s="132"/>
      <c r="AC2529" s="132"/>
      <c r="AD2529" s="132"/>
      <c r="AE2529" s="132"/>
      <c r="AF2529" s="148"/>
      <c r="AG2529" s="143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3:47" x14ac:dyDescent="0.2">
      <c r="C2530" s="10"/>
      <c r="D2530" s="10"/>
      <c r="AA2530" s="132"/>
      <c r="AB2530" s="132"/>
      <c r="AC2530" s="132"/>
      <c r="AD2530" s="132"/>
      <c r="AE2530" s="132"/>
      <c r="AF2530" s="148"/>
      <c r="AG2530" s="143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3:47" x14ac:dyDescent="0.2">
      <c r="C2531" s="10"/>
      <c r="D2531" s="10"/>
      <c r="AA2531" s="132"/>
      <c r="AB2531" s="132"/>
      <c r="AC2531" s="132"/>
      <c r="AD2531" s="132"/>
      <c r="AE2531" s="132"/>
      <c r="AF2531" s="148"/>
      <c r="AG2531" s="143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3:47" x14ac:dyDescent="0.2">
      <c r="C2532" s="10"/>
      <c r="D2532" s="10"/>
      <c r="AA2532" s="132"/>
      <c r="AB2532" s="132"/>
      <c r="AC2532" s="132"/>
      <c r="AD2532" s="132"/>
      <c r="AE2532" s="132"/>
      <c r="AF2532" s="148"/>
      <c r="AG2532" s="143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3:47" x14ac:dyDescent="0.2">
      <c r="C2533" s="10"/>
      <c r="D2533" s="10"/>
      <c r="AA2533" s="132"/>
      <c r="AB2533" s="132"/>
      <c r="AC2533" s="132"/>
      <c r="AD2533" s="132"/>
      <c r="AE2533" s="132"/>
      <c r="AF2533" s="148"/>
      <c r="AG2533" s="143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3:47" x14ac:dyDescent="0.2">
      <c r="C2534" s="10"/>
      <c r="D2534" s="10"/>
      <c r="AA2534" s="132"/>
      <c r="AB2534" s="132"/>
      <c r="AC2534" s="132"/>
      <c r="AD2534" s="132"/>
      <c r="AE2534" s="132"/>
      <c r="AF2534" s="148"/>
      <c r="AG2534" s="143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3:47" x14ac:dyDescent="0.2">
      <c r="C2535" s="10"/>
      <c r="D2535" s="10"/>
      <c r="AA2535" s="132"/>
      <c r="AB2535" s="132"/>
      <c r="AC2535" s="132"/>
      <c r="AD2535" s="132"/>
      <c r="AE2535" s="132"/>
      <c r="AF2535" s="148"/>
      <c r="AG2535" s="143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3:47" x14ac:dyDescent="0.2">
      <c r="C2536" s="10"/>
      <c r="D2536" s="10"/>
      <c r="AA2536" s="132"/>
      <c r="AB2536" s="132"/>
      <c r="AC2536" s="132"/>
      <c r="AD2536" s="132"/>
      <c r="AE2536" s="132"/>
      <c r="AF2536" s="148"/>
      <c r="AG2536" s="143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3:47" x14ac:dyDescent="0.2">
      <c r="C2537" s="10"/>
      <c r="D2537" s="10"/>
      <c r="AA2537" s="132"/>
      <c r="AB2537" s="132"/>
      <c r="AC2537" s="132"/>
      <c r="AD2537" s="132"/>
      <c r="AE2537" s="132"/>
      <c r="AF2537" s="148"/>
      <c r="AG2537" s="143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3:47" x14ac:dyDescent="0.2">
      <c r="C2538" s="10"/>
      <c r="D2538" s="10"/>
      <c r="AA2538" s="132"/>
      <c r="AB2538" s="132"/>
      <c r="AC2538" s="132"/>
      <c r="AD2538" s="132"/>
      <c r="AE2538" s="132"/>
      <c r="AF2538" s="148"/>
      <c r="AG2538" s="143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3:47" x14ac:dyDescent="0.2">
      <c r="C2539" s="10"/>
      <c r="D2539" s="10"/>
      <c r="AA2539" s="132"/>
      <c r="AB2539" s="132"/>
      <c r="AC2539" s="132"/>
      <c r="AD2539" s="132"/>
      <c r="AE2539" s="132"/>
      <c r="AF2539" s="148"/>
      <c r="AG2539" s="143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3:47" x14ac:dyDescent="0.2">
      <c r="C2540" s="10"/>
      <c r="D2540" s="10"/>
      <c r="AA2540" s="132"/>
      <c r="AB2540" s="132"/>
      <c r="AC2540" s="132"/>
      <c r="AD2540" s="132"/>
      <c r="AE2540" s="132"/>
      <c r="AF2540" s="148"/>
      <c r="AG2540" s="143"/>
      <c r="AN2540" s="132"/>
      <c r="AO2540" s="132"/>
      <c r="AP2540" s="132"/>
      <c r="AQ2540" s="132"/>
      <c r="AR2540" s="132"/>
      <c r="AS2540" s="132"/>
      <c r="AT2540" s="132"/>
      <c r="AU2540" s="132"/>
    </row>
    <row r="2541" spans="3:47" x14ac:dyDescent="0.2">
      <c r="C2541" s="10"/>
      <c r="D2541" s="10"/>
      <c r="AA2541" s="132"/>
      <c r="AB2541" s="132"/>
      <c r="AC2541" s="132"/>
      <c r="AD2541" s="132"/>
      <c r="AE2541" s="132"/>
      <c r="AF2541" s="148"/>
      <c r="AG2541" s="143"/>
      <c r="AN2541" s="132"/>
      <c r="AO2541" s="132"/>
      <c r="AP2541" s="132"/>
      <c r="AQ2541" s="132"/>
      <c r="AR2541" s="132"/>
      <c r="AS2541" s="132"/>
      <c r="AT2541" s="132"/>
      <c r="AU2541" s="132"/>
    </row>
    <row r="2542" spans="3:47" x14ac:dyDescent="0.2">
      <c r="C2542" s="10"/>
      <c r="D2542" s="10"/>
    </row>
    <row r="2543" spans="3:47" x14ac:dyDescent="0.2">
      <c r="C2543" s="10"/>
      <c r="D2543" s="10"/>
    </row>
    <row r="2544" spans="3:47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</sheetData>
  <protectedRanges>
    <protectedRange sqref="A100:D113" name="Range1"/>
  </protectedRanges>
  <phoneticPr fontId="8" type="noConversion"/>
  <hyperlinks>
    <hyperlink ref="H64170" r:id="rId1" display="http://vsolj.cetus-net.org/bulletin.html" xr:uid="{00000000-0004-0000-0400-000000000000}"/>
    <hyperlink ref="H64163" r:id="rId2" display="https://www.aavso.org/ejaavso" xr:uid="{00000000-0004-0000-0400-000001000000}"/>
    <hyperlink ref="I64170" r:id="rId3" display="http://vsolj.cetus-net.org/bulletin.html" xr:uid="{00000000-0004-0000-0400-000002000000}"/>
    <hyperlink ref="AQ57821" r:id="rId4" display="http://cdsbib.u-strasbg.fr/cgi-bin/cdsbib?1990RMxAA..21..381G" xr:uid="{00000000-0004-0000-0400-000003000000}"/>
    <hyperlink ref="H64167" r:id="rId5" display="https://www.aavso.org/ejaavso" xr:uid="{00000000-0004-0000-0400-000004000000}"/>
    <hyperlink ref="AP5185" r:id="rId6" display="http://cdsbib.u-strasbg.fr/cgi-bin/cdsbib?1990RMxAA..21..381G" xr:uid="{00000000-0004-0000-0400-000005000000}"/>
    <hyperlink ref="AP5188" r:id="rId7" display="http://cdsbib.u-strasbg.fr/cgi-bin/cdsbib?1990RMxAA..21..381G" xr:uid="{00000000-0004-0000-0400-000006000000}"/>
    <hyperlink ref="AP5186" r:id="rId8" display="http://cdsbib.u-strasbg.fr/cgi-bin/cdsbib?1990RMxAA..21..381G" xr:uid="{00000000-0004-0000-0400-000007000000}"/>
    <hyperlink ref="AP5170" r:id="rId9" display="http://cdsbib.u-strasbg.fr/cgi-bin/cdsbib?1990RMxAA..21..381G" xr:uid="{00000000-0004-0000-0400-000008000000}"/>
    <hyperlink ref="AQ5399" r:id="rId10" display="http://cdsbib.u-strasbg.fr/cgi-bin/cdsbib?1990RMxAA..21..381G" xr:uid="{00000000-0004-0000-0400-000009000000}"/>
    <hyperlink ref="AQ5403" r:id="rId11" display="http://cdsbib.u-strasbg.fr/cgi-bin/cdsbib?1990RMxAA..21..381G" xr:uid="{00000000-0004-0000-0400-00000A000000}"/>
    <hyperlink ref="AQ65083" r:id="rId12" display="http://cdsbib.u-strasbg.fr/cgi-bin/cdsbib?1990RMxAA..21..381G" xr:uid="{00000000-0004-0000-0400-00000B000000}"/>
    <hyperlink ref="I2291" r:id="rId13" display="http://vsolj.cetus-net.org/bulletin.html" xr:uid="{00000000-0004-0000-0400-00000C000000}"/>
    <hyperlink ref="H2291" r:id="rId14" display="http://vsolj.cetus-net.org/bulletin.html" xr:uid="{00000000-0004-0000-0400-00000D000000}"/>
    <hyperlink ref="AQ208" r:id="rId15" display="http://cdsbib.u-strasbg.fr/cgi-bin/cdsbib?1990RMxAA..21..381G" xr:uid="{00000000-0004-0000-0400-00000E000000}"/>
    <hyperlink ref="AQ207" r:id="rId16" display="http://cdsbib.u-strasbg.fr/cgi-bin/cdsbib?1990RMxAA..21..381G" xr:uid="{00000000-0004-0000-0400-00000F000000}"/>
    <hyperlink ref="AP3461" r:id="rId17" display="http://cdsbib.u-strasbg.fr/cgi-bin/cdsbib?1990RMxAA..21..381G" xr:uid="{00000000-0004-0000-0400-000010000000}"/>
    <hyperlink ref="AP3479" r:id="rId18" display="http://cdsbib.u-strasbg.fr/cgi-bin/cdsbib?1990RMxAA..21..381G" xr:uid="{00000000-0004-0000-0400-000011000000}"/>
    <hyperlink ref="AP3480" r:id="rId19" display="http://cdsbib.u-strasbg.fr/cgi-bin/cdsbib?1990RMxAA..21..381G" xr:uid="{00000000-0004-0000-0400-000012000000}"/>
    <hyperlink ref="AP3476" r:id="rId20" display="http://cdsbib.u-strasbg.fr/cgi-bin/cdsbib?1990RMxAA..21..381G" xr:uid="{00000000-0004-0000-0400-000013000000}"/>
  </hyperlinks>
  <pageMargins left="0.75" right="0.75" top="1" bottom="1" header="0.5" footer="0.5"/>
  <headerFooter alignWithMargins="0"/>
  <drawing r:id="rId2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E380-3524-492E-8462-AC7F8C3DCE4A}">
  <dimension ref="A1"/>
  <sheetViews>
    <sheetView workbookViewId="0">
      <selection activeCell="M39" sqref="M3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Z6912"/>
  <sheetViews>
    <sheetView workbookViewId="0">
      <pane xSplit="14" ySplit="21" topLeftCell="O58" activePane="bottomRight" state="frozen"/>
      <selection pane="topRight" activeCell="O1" sqref="O1"/>
      <selection pane="bottomLeft" activeCell="A22" sqref="A22"/>
      <selection pane="bottomRight" activeCell="Q79" sqref="Q79"/>
    </sheetView>
  </sheetViews>
  <sheetFormatPr defaultColWidth="10.28515625" defaultRowHeight="12.75" x14ac:dyDescent="0.2"/>
  <cols>
    <col min="1" max="1" width="18.85546875" customWidth="1"/>
    <col min="2" max="2" width="3.85546875" customWidth="1"/>
    <col min="3" max="3" width="11.85546875" customWidth="1"/>
    <col min="4" max="4" width="9.42578125" customWidth="1"/>
    <col min="5" max="5" width="16.570312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6" ht="21" thickBot="1" x14ac:dyDescent="0.35">
      <c r="A1" s="1" t="s">
        <v>89</v>
      </c>
      <c r="F1" s="3">
        <v>52500.241999999998</v>
      </c>
      <c r="G1" s="3">
        <v>0.44975100000000001</v>
      </c>
      <c r="H1" s="3" t="s">
        <v>90</v>
      </c>
      <c r="Q1" t="s">
        <v>345</v>
      </c>
      <c r="R1" s="3" t="s">
        <v>350</v>
      </c>
      <c r="S1" s="3" t="s">
        <v>351</v>
      </c>
      <c r="V1" t="s">
        <v>345</v>
      </c>
      <c r="Y1" s="4" t="s">
        <v>61</v>
      </c>
      <c r="Z1" s="6" t="s">
        <v>344</v>
      </c>
    </row>
    <row r="2" spans="1:26" x14ac:dyDescent="0.2">
      <c r="A2" t="s">
        <v>73</v>
      </c>
      <c r="B2" t="str">
        <f>H1</f>
        <v xml:space="preserve">EW/KW     </v>
      </c>
      <c r="C2" s="3"/>
      <c r="D2" s="3"/>
      <c r="Q2" s="51">
        <v>-5.4</v>
      </c>
      <c r="R2" s="51">
        <v>-2.2764679236323513</v>
      </c>
      <c r="S2" s="51">
        <v>13.54583015869526</v>
      </c>
      <c r="T2" t="s">
        <v>339</v>
      </c>
      <c r="U2">
        <f t="shared" ref="U2:U7" si="0">V2*W2</f>
        <v>1.374319670839478E-2</v>
      </c>
      <c r="V2" s="51">
        <v>13.743196708394779</v>
      </c>
      <c r="W2">
        <v>1E-3</v>
      </c>
      <c r="Y2">
        <v>-15000</v>
      </c>
      <c r="Z2">
        <f>+U$2+U$3*Y2+U$5*SIN(U$6*Y2+U$7)</f>
        <v>-1.2417147530106074E-2</v>
      </c>
    </row>
    <row r="3" spans="1:26" ht="13.5" thickBot="1" x14ac:dyDescent="0.25">
      <c r="A3" s="49" t="s">
        <v>106</v>
      </c>
      <c r="Q3" s="52"/>
      <c r="R3" s="52">
        <v>7.7763089548611415</v>
      </c>
      <c r="S3" s="52">
        <v>6.5956769634434433</v>
      </c>
      <c r="T3" t="s">
        <v>340</v>
      </c>
      <c r="U3">
        <f t="shared" si="0"/>
        <v>6.7152377669319544E-6</v>
      </c>
      <c r="V3" s="52">
        <v>6.7152377669319545</v>
      </c>
      <c r="W3">
        <v>9.9999999999999995E-7</v>
      </c>
      <c r="Y3">
        <v>-13000</v>
      </c>
      <c r="Z3">
        <f t="shared" ref="Z3:Z21" si="1">+U$2+U$3*Y3+U$5*SIN(U$6*Y3+U$7)</f>
        <v>-5.3982046664872857E-3</v>
      </c>
    </row>
    <row r="4" spans="1:26" ht="14.25" thickTop="1" thickBot="1" x14ac:dyDescent="0.25">
      <c r="A4" s="5" t="s">
        <v>88</v>
      </c>
      <c r="C4" s="8">
        <f>F1</f>
        <v>52500.241999999998</v>
      </c>
      <c r="D4" s="9">
        <f>G1</f>
        <v>0.44975100000000001</v>
      </c>
      <c r="Q4" s="52"/>
      <c r="R4" s="52">
        <v>0</v>
      </c>
      <c r="S4" s="52">
        <v>0</v>
      </c>
      <c r="T4" t="s">
        <v>341</v>
      </c>
      <c r="U4">
        <f t="shared" si="0"/>
        <v>0</v>
      </c>
      <c r="V4" s="52">
        <v>0</v>
      </c>
      <c r="W4" s="50">
        <v>1E-10</v>
      </c>
      <c r="Y4">
        <v>-11000</v>
      </c>
      <c r="Z4">
        <f t="shared" si="1"/>
        <v>-3.4372357990775787E-4</v>
      </c>
    </row>
    <row r="5" spans="1:26" ht="13.5" thickTop="1" x14ac:dyDescent="0.2">
      <c r="C5" s="31" t="s">
        <v>86</v>
      </c>
      <c r="Q5" s="52">
        <v>1.2</v>
      </c>
      <c r="R5" s="52">
        <v>79.659480689593664</v>
      </c>
      <c r="S5" s="52">
        <v>78.686898821088732</v>
      </c>
      <c r="T5" t="s">
        <v>111</v>
      </c>
      <c r="U5">
        <f t="shared" si="0"/>
        <v>8.0967827031576858E-2</v>
      </c>
      <c r="V5" s="52">
        <v>80.96782703157686</v>
      </c>
      <c r="W5">
        <v>1E-3</v>
      </c>
      <c r="Y5">
        <v>-9000</v>
      </c>
      <c r="Z5">
        <f t="shared" si="1"/>
        <v>2.9877147456396289E-3</v>
      </c>
    </row>
    <row r="6" spans="1:26" x14ac:dyDescent="0.2">
      <c r="A6" s="5" t="s">
        <v>52</v>
      </c>
      <c r="Q6" s="52">
        <v>2.5</v>
      </c>
      <c r="R6" s="52">
        <v>1.2474628902869276</v>
      </c>
      <c r="S6" s="52">
        <v>0.8599387020385395</v>
      </c>
      <c r="T6" t="s">
        <v>342</v>
      </c>
      <c r="U6">
        <f t="shared" si="0"/>
        <v>8.4988565678688753E-5</v>
      </c>
      <c r="V6" s="52">
        <v>0.84988565678688754</v>
      </c>
      <c r="W6" s="50">
        <v>1E-4</v>
      </c>
      <c r="Y6">
        <v>-7000</v>
      </c>
      <c r="Z6">
        <f t="shared" si="1"/>
        <v>4.8871921202964241E-3</v>
      </c>
    </row>
    <row r="7" spans="1:26" ht="13.5" thickBot="1" x14ac:dyDescent="0.25">
      <c r="A7" t="s">
        <v>53</v>
      </c>
      <c r="C7">
        <v>46449.779699999999</v>
      </c>
      <c r="Q7" s="53">
        <v>3.0299</v>
      </c>
      <c r="R7" s="53">
        <v>3.0481846780833517</v>
      </c>
      <c r="S7" s="53">
        <v>3.2464043903424034</v>
      </c>
      <c r="T7" t="s">
        <v>343</v>
      </c>
      <c r="U7">
        <f t="shared" si="0"/>
        <v>3.2458811532635861</v>
      </c>
      <c r="V7" s="53">
        <v>3.2458811532635861</v>
      </c>
      <c r="W7">
        <v>1</v>
      </c>
      <c r="Y7">
        <v>-5000</v>
      </c>
      <c r="Z7">
        <f t="shared" si="1"/>
        <v>5.6870633762793159E-3</v>
      </c>
    </row>
    <row r="8" spans="1:26" x14ac:dyDescent="0.2">
      <c r="A8" t="s">
        <v>54</v>
      </c>
      <c r="C8">
        <v>0.44974599999999998</v>
      </c>
      <c r="D8" s="30"/>
      <c r="V8">
        <f>SUM(U28:U235)</f>
        <v>7.102673292291563E-4</v>
      </c>
      <c r="Y8">
        <v>-3000</v>
      </c>
      <c r="Z8">
        <f t="shared" si="1"/>
        <v>5.7513769947009127E-3</v>
      </c>
    </row>
    <row r="9" spans="1:26" x14ac:dyDescent="0.2">
      <c r="A9" s="11" t="s">
        <v>78</v>
      </c>
      <c r="B9" s="12"/>
      <c r="C9" s="13">
        <v>8</v>
      </c>
      <c r="D9" s="12" t="s">
        <v>79</v>
      </c>
      <c r="E9" s="12"/>
      <c r="Y9">
        <v>-1000</v>
      </c>
      <c r="Z9">
        <f t="shared" si="1"/>
        <v>5.465382234944886E-3</v>
      </c>
    </row>
    <row r="10" spans="1:26" ht="13.5" thickBot="1" x14ac:dyDescent="0.25">
      <c r="A10" s="12"/>
      <c r="B10" s="12"/>
      <c r="C10" s="4" t="s">
        <v>70</v>
      </c>
      <c r="D10" s="4" t="s">
        <v>71</v>
      </c>
      <c r="E10" s="12"/>
      <c r="Y10">
        <v>1000</v>
      </c>
      <c r="Z10">
        <f t="shared" si="1"/>
        <v>5.2244251997596042E-3</v>
      </c>
    </row>
    <row r="11" spans="1:26" x14ac:dyDescent="0.2">
      <c r="A11" s="12" t="s">
        <v>66</v>
      </c>
      <c r="B11" s="12"/>
      <c r="C11" s="24">
        <f ca="1">INTERCEPT(INDIRECT($G$11):G981,INDIRECT($F$11):F981)</f>
        <v>1.2349775235854548E-2</v>
      </c>
      <c r="D11" s="3"/>
      <c r="E11" s="12"/>
      <c r="F11" s="25" t="str">
        <f>"F"&amp;E19</f>
        <v>F21</v>
      </c>
      <c r="G11" s="26" t="str">
        <f>"G"&amp;E19</f>
        <v>G21</v>
      </c>
      <c r="Y11">
        <v>3000</v>
      </c>
      <c r="Z11">
        <f t="shared" si="1"/>
        <v>5.4225538817745389E-3</v>
      </c>
    </row>
    <row r="12" spans="1:26" x14ac:dyDescent="0.2">
      <c r="A12" s="12" t="s">
        <v>67</v>
      </c>
      <c r="B12" s="12"/>
      <c r="C12" s="24">
        <f ca="1">SLOPE(INDIRECT($G$11):G981,INDIRECT($F$11):F981)</f>
        <v>2.2879936576092641E-6</v>
      </c>
      <c r="D12" s="3"/>
      <c r="E12" s="12"/>
      <c r="Y12">
        <v>5000</v>
      </c>
      <c r="Z12">
        <f t="shared" si="1"/>
        <v>6.4411606250919795E-3</v>
      </c>
    </row>
    <row r="13" spans="1:26" x14ac:dyDescent="0.2">
      <c r="A13" s="12" t="s">
        <v>69</v>
      </c>
      <c r="B13" s="12"/>
      <c r="C13" s="3" t="s">
        <v>64</v>
      </c>
      <c r="D13" s="16" t="s">
        <v>98</v>
      </c>
      <c r="E13" s="13">
        <v>1</v>
      </c>
      <c r="Q13">
        <f>COUNT(N21:N200)</f>
        <v>29</v>
      </c>
      <c r="Y13">
        <v>7000</v>
      </c>
      <c r="Z13">
        <f t="shared" si="1"/>
        <v>8.6379893572039942E-3</v>
      </c>
    </row>
    <row r="14" spans="1:26" x14ac:dyDescent="0.2">
      <c r="A14" s="12"/>
      <c r="B14" s="12"/>
      <c r="C14" s="12"/>
      <c r="D14" s="16" t="s">
        <v>80</v>
      </c>
      <c r="E14" s="17">
        <f ca="1">NOW()+15018.5+$C$9/24</f>
        <v>60356.472175231487</v>
      </c>
      <c r="Y14">
        <v>9000</v>
      </c>
      <c r="Z14">
        <f t="shared" si="1"/>
        <v>1.2336824432806502E-2</v>
      </c>
    </row>
    <row r="15" spans="1:26" x14ac:dyDescent="0.2">
      <c r="A15" s="14" t="s">
        <v>68</v>
      </c>
      <c r="B15" s="12"/>
      <c r="C15" s="15">
        <f ca="1">(C7+C11)+(C8+C12)*INT(MAX(F21:F3522))</f>
        <v>56357.746834275509</v>
      </c>
      <c r="D15" s="16" t="s">
        <v>99</v>
      </c>
      <c r="E15" s="17">
        <f ca="1">ROUND(2*(E14-$C$7)/$C$8,0)/2+E13</f>
        <v>30922</v>
      </c>
      <c r="Y15">
        <v>11000</v>
      </c>
      <c r="Z15">
        <f t="shared" si="1"/>
        <v>1.781815828516875E-2</v>
      </c>
    </row>
    <row r="16" spans="1:26" ht="13.5" thickBot="1" x14ac:dyDescent="0.25">
      <c r="A16" s="18" t="s">
        <v>55</v>
      </c>
      <c r="B16" s="12"/>
      <c r="C16" s="19">
        <f ca="1">+C8+C12</f>
        <v>0.44974828799365757</v>
      </c>
      <c r="D16" s="16" t="s">
        <v>81</v>
      </c>
      <c r="E16" s="26">
        <f ca="1">ROUND(2*(E14-$C$15)/$C$16,0)/2+E13</f>
        <v>8892</v>
      </c>
      <c r="Y16">
        <v>13000</v>
      </c>
      <c r="Z16">
        <f t="shared" si="1"/>
        <v>2.5311106868811342E-2</v>
      </c>
    </row>
    <row r="17" spans="1:26" ht="13.5" thickBot="1" x14ac:dyDescent="0.25">
      <c r="A17" s="16" t="s">
        <v>77</v>
      </c>
      <c r="B17" s="12"/>
      <c r="C17" s="12">
        <f>COUNT(C21:C2180)</f>
        <v>59</v>
      </c>
      <c r="D17" s="16" t="s">
        <v>82</v>
      </c>
      <c r="E17" s="20">
        <f ca="1">+$C$15+$C$16*E16-15018.5-$C$9/24</f>
        <v>45338.075277781776</v>
      </c>
      <c r="R17" s="72" t="s">
        <v>349</v>
      </c>
      <c r="S17" s="73"/>
      <c r="T17" s="74">
        <v>1</v>
      </c>
      <c r="Y17">
        <v>15000</v>
      </c>
      <c r="Z17">
        <f t="shared" si="1"/>
        <v>3.4986805912495755E-2</v>
      </c>
    </row>
    <row r="18" spans="1:26" ht="14.25" thickTop="1" thickBot="1" x14ac:dyDescent="0.25">
      <c r="A18" s="18" t="s">
        <v>56</v>
      </c>
      <c r="B18" s="12"/>
      <c r="C18" s="21">
        <f ca="1">+C15</f>
        <v>56357.746834275509</v>
      </c>
      <c r="D18" s="22">
        <f ca="1">+C16</f>
        <v>0.44974828799365757</v>
      </c>
      <c r="E18" s="23" t="s">
        <v>83</v>
      </c>
      <c r="Y18">
        <v>17000</v>
      </c>
      <c r="Z18">
        <f t="shared" si="1"/>
        <v>4.6953478320533981E-2</v>
      </c>
    </row>
    <row r="19" spans="1:26" ht="13.5" thickTop="1" x14ac:dyDescent="0.2">
      <c r="A19" s="27" t="s">
        <v>84</v>
      </c>
      <c r="E19" s="28">
        <v>21</v>
      </c>
      <c r="T19" s="3" t="s">
        <v>347</v>
      </c>
      <c r="Y19">
        <v>19000</v>
      </c>
      <c r="Z19">
        <f t="shared" si="1"/>
        <v>6.1253314893372268E-2</v>
      </c>
    </row>
    <row r="20" spans="1:26" ht="15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370</v>
      </c>
      <c r="O20" s="7" t="s">
        <v>72</v>
      </c>
      <c r="P20" s="6" t="s">
        <v>344</v>
      </c>
      <c r="Q20" s="4" t="s">
        <v>65</v>
      </c>
      <c r="R20" s="47" t="s">
        <v>97</v>
      </c>
      <c r="S20" s="6" t="s">
        <v>115</v>
      </c>
      <c r="T20" s="4" t="s">
        <v>346</v>
      </c>
      <c r="U20" s="6" t="s">
        <v>348</v>
      </c>
      <c r="Y20">
        <v>21000</v>
      </c>
      <c r="Z20">
        <f t="shared" si="1"/>
        <v>7.7861258273594205E-2</v>
      </c>
    </row>
    <row r="21" spans="1:26" x14ac:dyDescent="0.2">
      <c r="A21" s="44" t="s">
        <v>102</v>
      </c>
      <c r="B21" s="45" t="s">
        <v>94</v>
      </c>
      <c r="C21" s="44">
        <v>40253.825599999996</v>
      </c>
      <c r="D21" s="44" t="s">
        <v>103</v>
      </c>
      <c r="E21">
        <f t="shared" ref="E21:E52" si="2">+(C21-C$7)/C$8</f>
        <v>-13776.562993334022</v>
      </c>
      <c r="F21">
        <f t="shared" ref="F21:F52" si="3">ROUND(2*E21,0)/2</f>
        <v>-13776.5</v>
      </c>
      <c r="G21">
        <f t="shared" ref="G21:G40" si="4">+C21-(C$7+F21*C$8)</f>
        <v>-2.8331000001344364E-2</v>
      </c>
      <c r="J21">
        <f>G21</f>
        <v>-2.8331000001344364E-2</v>
      </c>
      <c r="N21">
        <f>G21</f>
        <v>-2.8331000001344364E-2</v>
      </c>
      <c r="O21">
        <f t="shared" ref="O21:O52" ca="1" si="5">+C$11+C$12*$F21</f>
        <v>-1.917076938819948E-2</v>
      </c>
      <c r="Q21" s="2">
        <f t="shared" ref="Q21:Q52" si="6">+C21-15018.5</f>
        <v>25235.325599999996</v>
      </c>
      <c r="R21" s="48"/>
      <c r="S21">
        <f>+(G21-P21)^2</f>
        <v>8.026455610761744E-4</v>
      </c>
      <c r="T21" s="3">
        <v>1</v>
      </c>
      <c r="U21">
        <f>+T21*S21</f>
        <v>8.026455610761744E-4</v>
      </c>
      <c r="Y21">
        <v>23000</v>
      </c>
      <c r="Z21">
        <f t="shared" si="1"/>
        <v>9.6685725167336603E-2</v>
      </c>
    </row>
    <row r="22" spans="1:26" x14ac:dyDescent="0.2">
      <c r="A22" s="44" t="s">
        <v>102</v>
      </c>
      <c r="B22" s="45" t="s">
        <v>85</v>
      </c>
      <c r="C22" s="44">
        <v>40255.847699999998</v>
      </c>
      <c r="D22" s="44" t="s">
        <v>103</v>
      </c>
      <c r="E22">
        <f t="shared" si="2"/>
        <v>-13772.066899983549</v>
      </c>
      <c r="F22">
        <f t="shared" si="3"/>
        <v>-13772</v>
      </c>
      <c r="G22">
        <f t="shared" si="4"/>
        <v>-3.0087999999523163E-2</v>
      </c>
      <c r="J22">
        <f>G22</f>
        <v>-3.0087999999523163E-2</v>
      </c>
      <c r="N22">
        <f>G22</f>
        <v>-3.0087999999523163E-2</v>
      </c>
      <c r="O22">
        <f t="shared" ca="1" si="5"/>
        <v>-1.916047341674024E-2</v>
      </c>
      <c r="Q22" s="2">
        <f t="shared" si="6"/>
        <v>25237.347699999998</v>
      </c>
      <c r="R22" s="48"/>
      <c r="S22">
        <f>+(G22-P22)^2</f>
        <v>9.0528774397130585E-4</v>
      </c>
      <c r="T22" s="3">
        <v>1</v>
      </c>
      <c r="U22">
        <f>+T22*S22</f>
        <v>9.0528774397130585E-4</v>
      </c>
    </row>
    <row r="23" spans="1:26" x14ac:dyDescent="0.2">
      <c r="A23" s="44" t="s">
        <v>102</v>
      </c>
      <c r="B23" s="45" t="s">
        <v>85</v>
      </c>
      <c r="C23" s="44">
        <v>40269.792099999999</v>
      </c>
      <c r="D23" s="44" t="s">
        <v>103</v>
      </c>
      <c r="E23">
        <f t="shared" si="2"/>
        <v>-13741.061843796278</v>
      </c>
      <c r="F23">
        <f t="shared" si="3"/>
        <v>-13741</v>
      </c>
      <c r="G23">
        <f t="shared" si="4"/>
        <v>-2.7814000000944361E-2</v>
      </c>
      <c r="J23">
        <f>G23</f>
        <v>-2.7814000000944361E-2</v>
      </c>
      <c r="N23">
        <f>G23</f>
        <v>-2.7814000000944361E-2</v>
      </c>
      <c r="O23">
        <f t="shared" ca="1" si="5"/>
        <v>-1.9089545613354349E-2</v>
      </c>
      <c r="Q23" s="2">
        <f t="shared" si="6"/>
        <v>25251.292099999999</v>
      </c>
      <c r="R23" s="48"/>
      <c r="S23">
        <f>+(G23-P23)^2</f>
        <v>7.7361859605253297E-4</v>
      </c>
      <c r="T23" s="3">
        <v>1</v>
      </c>
      <c r="U23">
        <f>+T23*S23</f>
        <v>7.7361859605253297E-4</v>
      </c>
    </row>
    <row r="24" spans="1:26" x14ac:dyDescent="0.2">
      <c r="A24" s="44" t="s">
        <v>102</v>
      </c>
      <c r="B24" s="45" t="s">
        <v>94</v>
      </c>
      <c r="C24" s="44">
        <v>40634.7745</v>
      </c>
      <c r="D24" s="44" t="s">
        <v>103</v>
      </c>
      <c r="E24">
        <f t="shared" si="2"/>
        <v>-12929.531780160356</v>
      </c>
      <c r="F24">
        <f t="shared" si="3"/>
        <v>-12929.5</v>
      </c>
      <c r="G24">
        <f t="shared" si="4"/>
        <v>-1.4293000000179745E-2</v>
      </c>
      <c r="J24">
        <f>G24</f>
        <v>-1.4293000000179745E-2</v>
      </c>
      <c r="N24">
        <f>G24</f>
        <v>-1.4293000000179745E-2</v>
      </c>
      <c r="O24">
        <f t="shared" ca="1" si="5"/>
        <v>-1.7232838760204434E-2</v>
      </c>
      <c r="Q24" s="2">
        <f t="shared" si="6"/>
        <v>25616.2745</v>
      </c>
      <c r="R24" s="48"/>
      <c r="S24">
        <f>+(G24-P24)^2</f>
        <v>2.0428984900513819E-4</v>
      </c>
      <c r="T24" s="3">
        <v>1</v>
      </c>
      <c r="U24">
        <f>+T24*S24</f>
        <v>2.0428984900513819E-4</v>
      </c>
    </row>
    <row r="25" spans="1:26" x14ac:dyDescent="0.2">
      <c r="A25" s="44" t="s">
        <v>100</v>
      </c>
      <c r="B25" s="45" t="s">
        <v>64</v>
      </c>
      <c r="C25" s="44">
        <v>40981.528899999998</v>
      </c>
      <c r="D25" s="44" t="s">
        <v>101</v>
      </c>
      <c r="E25">
        <f t="shared" si="2"/>
        <v>-12158.531259866684</v>
      </c>
      <c r="F25">
        <f t="shared" si="3"/>
        <v>-12158.5</v>
      </c>
      <c r="G25">
        <f t="shared" si="4"/>
        <v>-1.4059000000997912E-2</v>
      </c>
      <c r="J25">
        <f>G25</f>
        <v>-1.4059000000997912E-2</v>
      </c>
      <c r="O25">
        <f t="shared" ca="1" si="5"/>
        <v>-1.5468795650187689E-2</v>
      </c>
      <c r="Q25" s="2">
        <f t="shared" si="6"/>
        <v>25963.028899999998</v>
      </c>
      <c r="R25" s="48"/>
    </row>
    <row r="26" spans="1:26" x14ac:dyDescent="0.2">
      <c r="A26" t="s">
        <v>333</v>
      </c>
      <c r="B26" t="s">
        <v>94</v>
      </c>
      <c r="C26" s="10">
        <v>40981.529300000002</v>
      </c>
      <c r="D26" s="10" t="s">
        <v>294</v>
      </c>
      <c r="E26">
        <f t="shared" si="2"/>
        <v>-12158.530370475773</v>
      </c>
      <c r="F26">
        <f t="shared" si="3"/>
        <v>-12158.5</v>
      </c>
      <c r="G26">
        <f t="shared" si="4"/>
        <v>-1.3658999996550847E-2</v>
      </c>
      <c r="K26">
        <f>+G26</f>
        <v>-1.3658999996550847E-2</v>
      </c>
      <c r="N26">
        <f>G26</f>
        <v>-1.3658999996550847E-2</v>
      </c>
      <c r="O26">
        <f t="shared" ca="1" si="5"/>
        <v>-1.5468795650187689E-2</v>
      </c>
      <c r="Q26" s="2">
        <f t="shared" si="6"/>
        <v>25963.029300000002</v>
      </c>
      <c r="S26">
        <f>+(G26-P26)^2</f>
        <v>1.8656828090577604E-4</v>
      </c>
      <c r="T26" s="3">
        <v>1</v>
      </c>
      <c r="U26">
        <f>+T26*S26</f>
        <v>1.8656828090577604E-4</v>
      </c>
    </row>
    <row r="27" spans="1:26" ht="13.5" thickBot="1" x14ac:dyDescent="0.25">
      <c r="A27" s="70" t="s">
        <v>100</v>
      </c>
      <c r="B27" s="71" t="s">
        <v>64</v>
      </c>
      <c r="C27" s="70">
        <v>40981.529699999999</v>
      </c>
      <c r="D27" s="70" t="s">
        <v>101</v>
      </c>
      <c r="E27" s="68">
        <f t="shared" si="2"/>
        <v>-12158.529481084879</v>
      </c>
      <c r="F27" s="68">
        <f t="shared" si="3"/>
        <v>-12158.5</v>
      </c>
      <c r="G27">
        <f t="shared" si="4"/>
        <v>-1.3258999999379739E-2</v>
      </c>
      <c r="J27">
        <f>G27</f>
        <v>-1.3258999999379739E-2</v>
      </c>
      <c r="O27">
        <f t="shared" ca="1" si="5"/>
        <v>-1.5468795650187689E-2</v>
      </c>
      <c r="Q27" s="2">
        <f t="shared" si="6"/>
        <v>25963.029699999999</v>
      </c>
      <c r="R27" s="48"/>
    </row>
    <row r="28" spans="1:26" x14ac:dyDescent="0.2">
      <c r="A28" t="s">
        <v>359</v>
      </c>
      <c r="B28" s="3" t="s">
        <v>85</v>
      </c>
      <c r="C28" s="10">
        <v>42449.740400000002</v>
      </c>
      <c r="D28" s="10"/>
      <c r="E28">
        <f t="shared" si="2"/>
        <v>-8893.9963890729359</v>
      </c>
      <c r="F28">
        <f t="shared" si="3"/>
        <v>-8894</v>
      </c>
      <c r="G28">
        <f t="shared" si="4"/>
        <v>1.6240000040852465E-3</v>
      </c>
      <c r="J28">
        <f t="shared" ref="J28:J38" si="7">+G28</f>
        <v>1.6240000040852465E-3</v>
      </c>
      <c r="N28">
        <f t="shared" ref="N28:N39" si="8">G28</f>
        <v>1.6240000040852465E-3</v>
      </c>
      <c r="O28">
        <f t="shared" ca="1" si="5"/>
        <v>-7.9996403549222467E-3</v>
      </c>
      <c r="P28">
        <f t="shared" ref="P28:P40" si="9">+U$2+U$3*F28+U$5*SIN(U$6*F28+U$7)</f>
        <v>3.1215562943049391E-3</v>
      </c>
      <c r="Q28" s="2">
        <f t="shared" si="6"/>
        <v>27431.240400000002</v>
      </c>
      <c r="R28" s="48"/>
      <c r="S28">
        <f t="shared" ref="S28:S40" si="10">+(G28-P28)^2</f>
        <v>2.2426748423765681E-6</v>
      </c>
      <c r="T28" s="3">
        <v>1</v>
      </c>
      <c r="U28">
        <f t="shared" ref="U28:U59" si="11">+T28*S28</f>
        <v>2.2426748423765681E-6</v>
      </c>
    </row>
    <row r="29" spans="1:26" x14ac:dyDescent="0.2">
      <c r="A29" t="s">
        <v>359</v>
      </c>
      <c r="B29" s="3" t="s">
        <v>94</v>
      </c>
      <c r="C29" s="10">
        <v>42451.766000000003</v>
      </c>
      <c r="D29" s="10"/>
      <c r="E29">
        <f t="shared" si="2"/>
        <v>-8889.4925135520843</v>
      </c>
      <c r="F29">
        <f t="shared" si="3"/>
        <v>-8889.5</v>
      </c>
      <c r="G29">
        <f t="shared" si="4"/>
        <v>3.3670000048005022E-3</v>
      </c>
      <c r="J29">
        <f t="shared" si="7"/>
        <v>3.3670000048005022E-3</v>
      </c>
      <c r="N29">
        <f t="shared" si="8"/>
        <v>3.3670000048005022E-3</v>
      </c>
      <c r="O29">
        <f t="shared" ca="1" si="5"/>
        <v>-7.9893443834630068E-3</v>
      </c>
      <c r="P29">
        <f t="shared" si="9"/>
        <v>3.12714973299031E-3</v>
      </c>
      <c r="Q29" s="2">
        <f t="shared" si="6"/>
        <v>27433.266000000003</v>
      </c>
      <c r="R29" s="48"/>
      <c r="S29">
        <f t="shared" si="10"/>
        <v>5.7528152887423078E-8</v>
      </c>
      <c r="T29" s="3">
        <v>1</v>
      </c>
      <c r="U29">
        <f t="shared" si="11"/>
        <v>5.7528152887423078E-8</v>
      </c>
    </row>
    <row r="30" spans="1:26" x14ac:dyDescent="0.2">
      <c r="A30" t="s">
        <v>359</v>
      </c>
      <c r="B30" s="3" t="s">
        <v>94</v>
      </c>
      <c r="C30" s="10">
        <v>42452.667200000004</v>
      </c>
      <c r="D30" s="10"/>
      <c r="E30">
        <f t="shared" si="2"/>
        <v>-8887.4887158529382</v>
      </c>
      <c r="F30">
        <f t="shared" si="3"/>
        <v>-8887.5</v>
      </c>
      <c r="G30">
        <f t="shared" si="4"/>
        <v>5.0750000009429641E-3</v>
      </c>
      <c r="J30">
        <f t="shared" si="7"/>
        <v>5.0750000009429641E-3</v>
      </c>
      <c r="N30">
        <f t="shared" si="8"/>
        <v>5.0750000009429641E-3</v>
      </c>
      <c r="O30">
        <f t="shared" ca="1" si="5"/>
        <v>-7.9847683961477879E-3</v>
      </c>
      <c r="P30">
        <f t="shared" si="9"/>
        <v>3.1296334012699822E-3</v>
      </c>
      <c r="Q30" s="2">
        <f t="shared" si="6"/>
        <v>27434.167200000004</v>
      </c>
      <c r="R30" s="48"/>
      <c r="S30">
        <f t="shared" si="10"/>
        <v>3.7844512071232197E-6</v>
      </c>
      <c r="T30" s="3">
        <v>1</v>
      </c>
      <c r="U30">
        <f t="shared" si="11"/>
        <v>3.7844512071232197E-6</v>
      </c>
    </row>
    <row r="31" spans="1:26" x14ac:dyDescent="0.2">
      <c r="A31" t="s">
        <v>359</v>
      </c>
      <c r="B31" s="3" t="s">
        <v>85</v>
      </c>
      <c r="C31" s="10">
        <v>42453.788699999997</v>
      </c>
      <c r="D31" s="10"/>
      <c r="E31">
        <f t="shared" si="2"/>
        <v>-8884.9950861152793</v>
      </c>
      <c r="F31">
        <f t="shared" si="3"/>
        <v>-8885</v>
      </c>
      <c r="G31">
        <f t="shared" si="4"/>
        <v>2.2099999987403862E-3</v>
      </c>
      <c r="J31">
        <f t="shared" si="7"/>
        <v>2.2099999987403862E-3</v>
      </c>
      <c r="N31">
        <f t="shared" si="8"/>
        <v>2.2099999987403862E-3</v>
      </c>
      <c r="O31">
        <f t="shared" ca="1" si="5"/>
        <v>-7.9790484120037634E-3</v>
      </c>
      <c r="P31">
        <f t="shared" si="9"/>
        <v>3.1327359930344092E-3</v>
      </c>
      <c r="Q31" s="2">
        <f t="shared" si="6"/>
        <v>27435.288699999997</v>
      </c>
      <c r="R31" s="48"/>
      <c r="S31">
        <f t="shared" si="10"/>
        <v>8.5144171516577931E-7</v>
      </c>
      <c r="T31" s="3">
        <v>1</v>
      </c>
      <c r="U31">
        <f t="shared" si="11"/>
        <v>8.5144171516577931E-7</v>
      </c>
    </row>
    <row r="32" spans="1:26" x14ac:dyDescent="0.2">
      <c r="A32" t="s">
        <v>359</v>
      </c>
      <c r="B32" s="3" t="s">
        <v>85</v>
      </c>
      <c r="C32" s="10">
        <v>42454.6878</v>
      </c>
      <c r="D32" s="10"/>
      <c r="E32">
        <f t="shared" si="2"/>
        <v>-8882.9959577183563</v>
      </c>
      <c r="F32">
        <f t="shared" si="3"/>
        <v>-8883</v>
      </c>
      <c r="G32">
        <f t="shared" si="4"/>
        <v>1.817999997001607E-3</v>
      </c>
      <c r="J32">
        <f t="shared" si="7"/>
        <v>1.817999997001607E-3</v>
      </c>
      <c r="N32">
        <f t="shared" si="8"/>
        <v>1.817999997001607E-3</v>
      </c>
      <c r="O32">
        <f t="shared" ca="1" si="5"/>
        <v>-7.9744724246885446E-3</v>
      </c>
      <c r="P32">
        <f t="shared" si="9"/>
        <v>3.135216471963298E-3</v>
      </c>
      <c r="Q32" s="2">
        <f t="shared" si="6"/>
        <v>27436.1878</v>
      </c>
      <c r="R32" s="48"/>
      <c r="S32">
        <f t="shared" si="10"/>
        <v>1.7350592419105032E-6</v>
      </c>
      <c r="T32" s="3">
        <v>1</v>
      </c>
      <c r="U32">
        <f t="shared" si="11"/>
        <v>1.7350592419105032E-6</v>
      </c>
    </row>
    <row r="33" spans="1:21" x14ac:dyDescent="0.2">
      <c r="A33" t="s">
        <v>359</v>
      </c>
      <c r="B33" s="3" t="s">
        <v>85</v>
      </c>
      <c r="C33" s="10">
        <v>42455.588300000003</v>
      </c>
      <c r="D33" s="10"/>
      <c r="E33">
        <f t="shared" si="2"/>
        <v>-8880.9937164532785</v>
      </c>
      <c r="F33">
        <f t="shared" si="3"/>
        <v>-8881</v>
      </c>
      <c r="G33">
        <f t="shared" si="4"/>
        <v>2.8260000035515986E-3</v>
      </c>
      <c r="J33">
        <f t="shared" si="7"/>
        <v>2.8260000035515986E-3</v>
      </c>
      <c r="N33">
        <f t="shared" si="8"/>
        <v>2.8260000035515986E-3</v>
      </c>
      <c r="O33">
        <f t="shared" ca="1" si="5"/>
        <v>-7.9698964373733257E-3</v>
      </c>
      <c r="P33">
        <f t="shared" si="9"/>
        <v>3.1376955339169899E-3</v>
      </c>
      <c r="Q33" s="2">
        <f t="shared" si="6"/>
        <v>27437.088300000003</v>
      </c>
      <c r="R33" s="48"/>
      <c r="S33">
        <f t="shared" si="10"/>
        <v>9.7154103649762521E-8</v>
      </c>
      <c r="T33" s="3">
        <v>1</v>
      </c>
      <c r="U33">
        <f t="shared" si="11"/>
        <v>9.7154103649762521E-8</v>
      </c>
    </row>
    <row r="34" spans="1:21" x14ac:dyDescent="0.2">
      <c r="A34" t="s">
        <v>359</v>
      </c>
      <c r="B34" s="3" t="s">
        <v>94</v>
      </c>
      <c r="C34" s="10">
        <v>42456.713900000002</v>
      </c>
      <c r="D34" s="10"/>
      <c r="E34">
        <f t="shared" si="2"/>
        <v>-8878.4909704588736</v>
      </c>
      <c r="F34">
        <f t="shared" si="3"/>
        <v>-8878.5</v>
      </c>
      <c r="G34">
        <f t="shared" si="4"/>
        <v>4.0609999996377155E-3</v>
      </c>
      <c r="J34">
        <f t="shared" si="7"/>
        <v>4.0609999996377155E-3</v>
      </c>
      <c r="N34">
        <f t="shared" si="8"/>
        <v>4.0609999996377155E-3</v>
      </c>
      <c r="O34">
        <f t="shared" ca="1" si="5"/>
        <v>-7.9641764532293047E-3</v>
      </c>
      <c r="P34">
        <f t="shared" si="9"/>
        <v>3.1407923692198178E-3</v>
      </c>
      <c r="Q34" s="2">
        <f t="shared" si="6"/>
        <v>27438.213900000002</v>
      </c>
      <c r="R34" s="48"/>
      <c r="S34">
        <f t="shared" si="10"/>
        <v>8.467820830793222E-7</v>
      </c>
      <c r="T34" s="3">
        <v>1</v>
      </c>
      <c r="U34">
        <f t="shared" si="11"/>
        <v>8.467820830793222E-7</v>
      </c>
    </row>
    <row r="35" spans="1:21" x14ac:dyDescent="0.2">
      <c r="A35" t="s">
        <v>359</v>
      </c>
      <c r="B35" s="3" t="s">
        <v>94</v>
      </c>
      <c r="C35" s="10">
        <v>42457.612800000003</v>
      </c>
      <c r="D35" s="10"/>
      <c r="E35">
        <f t="shared" si="2"/>
        <v>-8876.4922867574078</v>
      </c>
      <c r="F35">
        <f t="shared" si="3"/>
        <v>-8876.5</v>
      </c>
      <c r="G35">
        <f t="shared" si="4"/>
        <v>3.4690000029513612E-3</v>
      </c>
      <c r="J35">
        <f t="shared" si="7"/>
        <v>3.4690000029513612E-3</v>
      </c>
      <c r="N35">
        <f t="shared" si="8"/>
        <v>3.4690000029513612E-3</v>
      </c>
      <c r="O35">
        <f t="shared" ca="1" si="5"/>
        <v>-7.9596004659140858E-3</v>
      </c>
      <c r="P35">
        <f t="shared" si="9"/>
        <v>3.1432682441363338E-3</v>
      </c>
      <c r="Q35" s="2">
        <f t="shared" si="6"/>
        <v>27439.112800000003</v>
      </c>
      <c r="R35" s="48"/>
      <c r="S35">
        <f t="shared" si="10"/>
        <v>1.061011787007312E-7</v>
      </c>
      <c r="T35" s="3">
        <v>1</v>
      </c>
      <c r="U35">
        <f t="shared" si="11"/>
        <v>1.061011787007312E-7</v>
      </c>
    </row>
    <row r="36" spans="1:21" x14ac:dyDescent="0.2">
      <c r="A36" t="s">
        <v>359</v>
      </c>
      <c r="B36" s="3" t="s">
        <v>85</v>
      </c>
      <c r="C36" s="10">
        <v>42458.735099999998</v>
      </c>
      <c r="D36" s="10"/>
      <c r="E36">
        <f t="shared" si="2"/>
        <v>-8873.9968782379419</v>
      </c>
      <c r="F36">
        <f t="shared" si="3"/>
        <v>-8874</v>
      </c>
      <c r="G36">
        <f t="shared" si="4"/>
        <v>1.4040000023669563E-3</v>
      </c>
      <c r="J36">
        <f t="shared" si="7"/>
        <v>1.4040000023669563E-3</v>
      </c>
      <c r="N36">
        <f t="shared" si="8"/>
        <v>1.4040000023669563E-3</v>
      </c>
      <c r="O36">
        <f t="shared" ca="1" si="5"/>
        <v>-7.9538804817700613E-3</v>
      </c>
      <c r="P36">
        <f t="shared" si="9"/>
        <v>3.1463610966440472E-3</v>
      </c>
      <c r="Q36" s="2">
        <f t="shared" si="6"/>
        <v>27440.235099999998</v>
      </c>
      <c r="R36" s="48"/>
      <c r="S36">
        <f t="shared" si="10"/>
        <v>3.0358221828504617E-6</v>
      </c>
      <c r="T36" s="3">
        <v>1</v>
      </c>
      <c r="U36">
        <f t="shared" si="11"/>
        <v>3.0358221828504617E-6</v>
      </c>
    </row>
    <row r="37" spans="1:21" x14ac:dyDescent="0.2">
      <c r="A37" t="s">
        <v>359</v>
      </c>
      <c r="B37" s="3" t="s">
        <v>85</v>
      </c>
      <c r="C37" s="10">
        <v>42459.6351</v>
      </c>
      <c r="D37" s="10"/>
      <c r="E37">
        <f t="shared" si="2"/>
        <v>-8871.9957487114953</v>
      </c>
      <c r="F37">
        <f t="shared" si="3"/>
        <v>-8872</v>
      </c>
      <c r="G37">
        <f t="shared" si="4"/>
        <v>1.9119999997201376E-3</v>
      </c>
      <c r="J37">
        <f t="shared" si="7"/>
        <v>1.9119999997201376E-3</v>
      </c>
      <c r="N37">
        <f t="shared" si="8"/>
        <v>1.9119999997201376E-3</v>
      </c>
      <c r="O37">
        <f t="shared" ca="1" si="5"/>
        <v>-7.9493044944548424E-3</v>
      </c>
      <c r="P37">
        <f t="shared" si="9"/>
        <v>3.1488337861256266E-3</v>
      </c>
      <c r="Q37" s="2">
        <f t="shared" si="6"/>
        <v>27441.1351</v>
      </c>
      <c r="R37" s="48"/>
      <c r="S37">
        <f t="shared" si="10"/>
        <v>1.5297578151941388E-6</v>
      </c>
      <c r="T37" s="3">
        <v>1</v>
      </c>
      <c r="U37">
        <f t="shared" si="11"/>
        <v>1.5297578151941388E-6</v>
      </c>
    </row>
    <row r="38" spans="1:21" x14ac:dyDescent="0.2">
      <c r="A38" t="s">
        <v>359</v>
      </c>
      <c r="B38" s="3" t="s">
        <v>94</v>
      </c>
      <c r="C38" s="10">
        <v>42461.661699999997</v>
      </c>
      <c r="D38" s="10"/>
      <c r="E38">
        <f t="shared" si="2"/>
        <v>-8867.4896497133996</v>
      </c>
      <c r="F38">
        <f t="shared" si="3"/>
        <v>-8867.5</v>
      </c>
      <c r="G38">
        <f t="shared" si="4"/>
        <v>4.6549999970011413E-3</v>
      </c>
      <c r="J38">
        <f t="shared" si="7"/>
        <v>4.6549999970011413E-3</v>
      </c>
      <c r="N38">
        <f t="shared" si="8"/>
        <v>4.6549999970011413E-3</v>
      </c>
      <c r="O38">
        <f t="shared" ca="1" si="5"/>
        <v>-7.9390085229956026E-3</v>
      </c>
      <c r="P38">
        <f t="shared" si="9"/>
        <v>3.1543921634908031E-3</v>
      </c>
      <c r="Q38" s="2">
        <f t="shared" si="6"/>
        <v>27443.161699999997</v>
      </c>
      <c r="R38" s="48"/>
      <c r="S38">
        <f t="shared" si="10"/>
        <v>2.2518238699925908E-6</v>
      </c>
      <c r="T38" s="3">
        <v>1</v>
      </c>
      <c r="U38">
        <f t="shared" si="11"/>
        <v>2.2518238699925908E-6</v>
      </c>
    </row>
    <row r="39" spans="1:21" x14ac:dyDescent="0.2">
      <c r="A39" t="s">
        <v>335</v>
      </c>
      <c r="B39" t="s">
        <v>94</v>
      </c>
      <c r="C39" s="10">
        <v>45377.820800000001</v>
      </c>
      <c r="D39" s="10" t="s">
        <v>294</v>
      </c>
      <c r="E39">
        <f t="shared" si="2"/>
        <v>-2383.4762288046982</v>
      </c>
      <c r="F39">
        <f t="shared" si="3"/>
        <v>-2383.5</v>
      </c>
      <c r="G39">
        <f t="shared" si="4"/>
        <v>1.0691000003134832E-2</v>
      </c>
      <c r="K39">
        <f>+G39</f>
        <v>1.0691000003134832E-2</v>
      </c>
      <c r="N39">
        <f t="shared" si="8"/>
        <v>1.0691000003134832E-2</v>
      </c>
      <c r="O39">
        <f t="shared" ca="1" si="5"/>
        <v>6.8963423529428665E-3</v>
      </c>
      <c r="P39">
        <f t="shared" si="9"/>
        <v>5.6822822318914386E-3</v>
      </c>
      <c r="Q39" s="2">
        <f t="shared" si="6"/>
        <v>30359.320800000001</v>
      </c>
      <c r="S39">
        <f t="shared" si="10"/>
        <v>2.5087253711969384E-5</v>
      </c>
      <c r="T39" s="3">
        <v>1</v>
      </c>
      <c r="U39">
        <f t="shared" si="11"/>
        <v>2.5087253711969384E-5</v>
      </c>
    </row>
    <row r="40" spans="1:21" x14ac:dyDescent="0.2">
      <c r="A40" t="s">
        <v>176</v>
      </c>
      <c r="B40" t="s">
        <v>94</v>
      </c>
      <c r="C40" s="10">
        <v>45377.821000000004</v>
      </c>
      <c r="D40" s="10" t="s">
        <v>284</v>
      </c>
      <c r="E40">
        <f t="shared" si="2"/>
        <v>-2383.4757841092432</v>
      </c>
      <c r="F40">
        <f t="shared" si="3"/>
        <v>-2383.5</v>
      </c>
      <c r="G40">
        <f t="shared" si="4"/>
        <v>1.0891000005358364E-2</v>
      </c>
      <c r="J40">
        <f>+G40</f>
        <v>1.0891000005358364E-2</v>
      </c>
      <c r="O40">
        <f t="shared" ca="1" si="5"/>
        <v>6.8963423529428665E-3</v>
      </c>
      <c r="P40">
        <f t="shared" si="9"/>
        <v>5.6822822318914386E-3</v>
      </c>
      <c r="Q40" s="2">
        <f t="shared" si="6"/>
        <v>30359.321000000004</v>
      </c>
      <c r="S40">
        <f t="shared" si="10"/>
        <v>2.713074084363025E-5</v>
      </c>
      <c r="T40" s="3">
        <f>T$17</f>
        <v>1</v>
      </c>
      <c r="U40">
        <f t="shared" si="11"/>
        <v>2.713074084363025E-5</v>
      </c>
    </row>
    <row r="41" spans="1:21" x14ac:dyDescent="0.2">
      <c r="A41" t="s">
        <v>180</v>
      </c>
      <c r="B41" t="s">
        <v>85</v>
      </c>
      <c r="C41" s="10">
        <v>45767.918799999999</v>
      </c>
      <c r="D41" s="10" t="s">
        <v>284</v>
      </c>
      <c r="E41">
        <f t="shared" si="2"/>
        <v>-1516.1021999083921</v>
      </c>
      <c r="F41">
        <f t="shared" si="3"/>
        <v>-1516</v>
      </c>
      <c r="O41">
        <f t="shared" ca="1" si="5"/>
        <v>8.8811768509189041E-3</v>
      </c>
      <c r="Q41" s="2">
        <f t="shared" si="6"/>
        <v>30749.418799999999</v>
      </c>
      <c r="R41">
        <f>+C41-(C$7+F41*C$8)</f>
        <v>-4.5963999997184146E-2</v>
      </c>
      <c r="T41" s="3"/>
      <c r="U41">
        <f t="shared" si="11"/>
        <v>0</v>
      </c>
    </row>
    <row r="42" spans="1:21" x14ac:dyDescent="0.2">
      <c r="A42" t="s">
        <v>336</v>
      </c>
      <c r="B42" t="s">
        <v>85</v>
      </c>
      <c r="C42" s="10">
        <v>45768.418799999999</v>
      </c>
      <c r="D42" s="10" t="s">
        <v>294</v>
      </c>
      <c r="E42">
        <f t="shared" si="2"/>
        <v>-1514.9904612825899</v>
      </c>
      <c r="F42">
        <f t="shared" si="3"/>
        <v>-1515</v>
      </c>
      <c r="G42">
        <f>+C42-(C$7+F42*C$8)</f>
        <v>4.2899999971268699E-3</v>
      </c>
      <c r="K42">
        <f>+G42</f>
        <v>4.2899999971268699E-3</v>
      </c>
      <c r="N42">
        <f>G42</f>
        <v>4.2899999971268699E-3</v>
      </c>
      <c r="O42">
        <f t="shared" ca="1" si="5"/>
        <v>8.8834648445765135E-3</v>
      </c>
      <c r="P42">
        <f>+U$2+U$3*F42+U$5*SIN(U$6*F42+U$7)</f>
        <v>5.5506299092575708E-3</v>
      </c>
      <c r="Q42" s="2">
        <f t="shared" si="6"/>
        <v>30749.918799999999</v>
      </c>
      <c r="R42" s="48"/>
      <c r="S42">
        <f>+(G42-P42)^2</f>
        <v>1.5891877753586587E-6</v>
      </c>
      <c r="T42" s="3">
        <v>1</v>
      </c>
      <c r="U42">
        <f t="shared" si="11"/>
        <v>1.5891877753586587E-6</v>
      </c>
    </row>
    <row r="43" spans="1:21" x14ac:dyDescent="0.2">
      <c r="A43" t="s">
        <v>180</v>
      </c>
      <c r="B43" t="s">
        <v>94</v>
      </c>
      <c r="C43" s="10">
        <v>45788.836300000003</v>
      </c>
      <c r="D43" s="10" t="s">
        <v>284</v>
      </c>
      <c r="E43">
        <f t="shared" si="2"/>
        <v>-1469.5926144979533</v>
      </c>
      <c r="F43">
        <f t="shared" si="3"/>
        <v>-1469.5</v>
      </c>
      <c r="O43">
        <f t="shared" ca="1" si="5"/>
        <v>8.9875685559977353E-3</v>
      </c>
      <c r="Q43" s="2">
        <f t="shared" si="6"/>
        <v>30770.336300000003</v>
      </c>
      <c r="R43">
        <f>+C43-(C$7+F43*C$8)</f>
        <v>-4.1652999992948025E-2</v>
      </c>
      <c r="T43" s="3"/>
      <c r="U43">
        <f t="shared" si="11"/>
        <v>0</v>
      </c>
    </row>
    <row r="44" spans="1:21" x14ac:dyDescent="0.2">
      <c r="A44" t="s">
        <v>336</v>
      </c>
      <c r="B44" t="s">
        <v>94</v>
      </c>
      <c r="C44" s="10">
        <v>45789.336300000003</v>
      </c>
      <c r="D44" s="10" t="s">
        <v>294</v>
      </c>
      <c r="E44">
        <f t="shared" si="2"/>
        <v>-1468.4808758721513</v>
      </c>
      <c r="F44">
        <f t="shared" si="3"/>
        <v>-1468.5</v>
      </c>
      <c r="G44">
        <f t="shared" ref="G44:G79" si="12">+C44-(C$7+F44*C$8)</f>
        <v>8.6010000013629906E-3</v>
      </c>
      <c r="K44">
        <f t="shared" ref="K44:K50" si="13">+G44</f>
        <v>8.6010000013629906E-3</v>
      </c>
      <c r="N44">
        <f t="shared" ref="N44:N50" si="14">G44</f>
        <v>8.6010000013629906E-3</v>
      </c>
      <c r="O44">
        <f t="shared" ca="1" si="5"/>
        <v>8.989856549655343E-3</v>
      </c>
      <c r="P44">
        <f t="shared" ref="P44:P79" si="15">+U$2+U$3*F44+U$5*SIN(U$6*F44+U$7)</f>
        <v>5.542987330623415E-3</v>
      </c>
      <c r="Q44" s="2">
        <f t="shared" si="6"/>
        <v>30770.836300000003</v>
      </c>
      <c r="S44">
        <f t="shared" ref="S44:S79" si="16">+(G44-P44)^2</f>
        <v>9.3514414944037924E-6</v>
      </c>
      <c r="T44" s="3">
        <v>1</v>
      </c>
      <c r="U44">
        <f t="shared" si="11"/>
        <v>9.3514414944037924E-6</v>
      </c>
    </row>
    <row r="45" spans="1:21" x14ac:dyDescent="0.2">
      <c r="A45" s="41" t="s">
        <v>96</v>
      </c>
      <c r="C45" s="10">
        <v>46448.663500000002</v>
      </c>
      <c r="D45" s="35">
        <v>4.0000000000000002E-4</v>
      </c>
      <c r="E45">
        <f t="shared" si="2"/>
        <v>-2.4818453082334297</v>
      </c>
      <c r="F45">
        <f t="shared" si="3"/>
        <v>-2.5</v>
      </c>
      <c r="G45">
        <f t="shared" si="12"/>
        <v>8.1650000065565109E-3</v>
      </c>
      <c r="K45">
        <f t="shared" si="13"/>
        <v>8.1650000065565109E-3</v>
      </c>
      <c r="N45">
        <f t="shared" si="14"/>
        <v>8.1650000065565109E-3</v>
      </c>
      <c r="O45">
        <f t="shared" ca="1" si="5"/>
        <v>1.2344055251710525E-2</v>
      </c>
      <c r="P45">
        <f t="shared" si="15"/>
        <v>5.3148034700897344E-3</v>
      </c>
      <c r="Q45" s="2">
        <f t="shared" si="6"/>
        <v>31430.163500000002</v>
      </c>
      <c r="R45" s="48"/>
      <c r="S45">
        <f t="shared" si="16"/>
        <v>8.1236202964872095E-6</v>
      </c>
      <c r="T45" s="3">
        <v>1</v>
      </c>
      <c r="U45">
        <f t="shared" si="11"/>
        <v>8.1236202964872095E-6</v>
      </c>
    </row>
    <row r="46" spans="1:21" x14ac:dyDescent="0.2">
      <c r="A46" s="41" t="s">
        <v>96</v>
      </c>
      <c r="C46" s="10">
        <v>46449.785799999998</v>
      </c>
      <c r="D46" s="35">
        <v>4.0000000000000002E-4</v>
      </c>
      <c r="E46">
        <f t="shared" si="2"/>
        <v>1.3563211231886772E-2</v>
      </c>
      <c r="F46">
        <f t="shared" si="3"/>
        <v>0</v>
      </c>
      <c r="G46">
        <f t="shared" si="12"/>
        <v>6.0999999986961484E-3</v>
      </c>
      <c r="K46">
        <f t="shared" si="13"/>
        <v>6.0999999986961484E-3</v>
      </c>
      <c r="N46">
        <f t="shared" si="14"/>
        <v>6.0999999986961484E-3</v>
      </c>
      <c r="O46">
        <f t="shared" ca="1" si="5"/>
        <v>1.2349775235854548E-2</v>
      </c>
      <c r="P46">
        <f t="shared" si="15"/>
        <v>5.314481493503222E-3</v>
      </c>
      <c r="Q46" s="2">
        <f t="shared" si="6"/>
        <v>31431.285799999998</v>
      </c>
      <c r="R46" s="48"/>
      <c r="S46">
        <f t="shared" si="16"/>
        <v>6.170393220005295E-7</v>
      </c>
      <c r="T46" s="3">
        <v>1</v>
      </c>
      <c r="U46">
        <f t="shared" si="11"/>
        <v>6.170393220005295E-7</v>
      </c>
    </row>
    <row r="47" spans="1:21" x14ac:dyDescent="0.2">
      <c r="A47" s="41" t="s">
        <v>96</v>
      </c>
      <c r="C47" s="10">
        <v>46450.685799999999</v>
      </c>
      <c r="D47" s="35">
        <v>4.0000000000000002E-4</v>
      </c>
      <c r="E47">
        <f t="shared" si="2"/>
        <v>2.0146927376789372</v>
      </c>
      <c r="F47">
        <f t="shared" si="3"/>
        <v>2</v>
      </c>
      <c r="G47">
        <f t="shared" si="12"/>
        <v>6.6080000033252873E-3</v>
      </c>
      <c r="K47">
        <f t="shared" si="13"/>
        <v>6.6080000033252873E-3</v>
      </c>
      <c r="N47">
        <f t="shared" si="14"/>
        <v>6.6080000033252873E-3</v>
      </c>
      <c r="O47">
        <f t="shared" ca="1" si="5"/>
        <v>1.2354351223169767E-2</v>
      </c>
      <c r="P47">
        <f t="shared" si="15"/>
        <v>5.314224186161837E-3</v>
      </c>
      <c r="Q47" s="2">
        <f t="shared" si="6"/>
        <v>31432.185799999999</v>
      </c>
      <c r="R47" s="48"/>
      <c r="S47">
        <f t="shared" si="16"/>
        <v>1.6738558650769534E-6</v>
      </c>
      <c r="T47" s="3">
        <v>1</v>
      </c>
      <c r="U47">
        <f t="shared" si="11"/>
        <v>1.6738558650769534E-6</v>
      </c>
    </row>
    <row r="48" spans="1:21" x14ac:dyDescent="0.2">
      <c r="A48" s="41" t="s">
        <v>96</v>
      </c>
      <c r="C48" s="10">
        <v>46480.592600000004</v>
      </c>
      <c r="D48" s="35">
        <v>4.0000000000000002E-4</v>
      </c>
      <c r="E48">
        <f t="shared" si="2"/>
        <v>68.511782205966142</v>
      </c>
      <c r="F48">
        <f t="shared" si="3"/>
        <v>68.5</v>
      </c>
      <c r="G48">
        <f t="shared" si="12"/>
        <v>5.2990000040153973E-3</v>
      </c>
      <c r="K48">
        <f t="shared" si="13"/>
        <v>5.2990000040153973E-3</v>
      </c>
      <c r="N48">
        <f t="shared" si="14"/>
        <v>5.2990000040153973E-3</v>
      </c>
      <c r="O48">
        <f t="shared" ca="1" si="5"/>
        <v>1.2506502801400783E-2</v>
      </c>
      <c r="P48">
        <f t="shared" si="15"/>
        <v>5.3058100268608584E-3</v>
      </c>
      <c r="Q48" s="2">
        <f t="shared" si="6"/>
        <v>31462.092600000004</v>
      </c>
      <c r="R48" s="48"/>
      <c r="S48">
        <f t="shared" si="16"/>
        <v>4.6376411155701947E-11</v>
      </c>
      <c r="T48" s="3">
        <v>1</v>
      </c>
      <c r="U48">
        <f t="shared" si="11"/>
        <v>4.6376411155701947E-11</v>
      </c>
    </row>
    <row r="49" spans="1:21" x14ac:dyDescent="0.2">
      <c r="A49" t="s">
        <v>338</v>
      </c>
      <c r="B49" t="s">
        <v>85</v>
      </c>
      <c r="C49" s="10">
        <v>46798.784399999997</v>
      </c>
      <c r="D49" s="10" t="s">
        <v>294</v>
      </c>
      <c r="E49">
        <f t="shared" si="2"/>
        <v>776.00401115295676</v>
      </c>
      <c r="F49">
        <f t="shared" si="3"/>
        <v>776</v>
      </c>
      <c r="G49">
        <f t="shared" si="12"/>
        <v>1.803999999538064E-3</v>
      </c>
      <c r="K49">
        <f t="shared" si="13"/>
        <v>1.803999999538064E-3</v>
      </c>
      <c r="N49">
        <f t="shared" si="14"/>
        <v>1.803999999538064E-3</v>
      </c>
      <c r="O49">
        <f t="shared" ca="1" si="5"/>
        <v>1.4125258314159337E-2</v>
      </c>
      <c r="P49">
        <f t="shared" si="15"/>
        <v>5.2367720696231343E-3</v>
      </c>
      <c r="Q49" s="2">
        <f t="shared" si="6"/>
        <v>31780.284399999997</v>
      </c>
      <c r="S49">
        <f t="shared" si="16"/>
        <v>1.1783924085156139E-5</v>
      </c>
      <c r="T49" s="3">
        <v>1</v>
      </c>
      <c r="U49">
        <f t="shared" si="11"/>
        <v>1.1783924085156139E-5</v>
      </c>
    </row>
    <row r="50" spans="1:21" x14ac:dyDescent="0.2">
      <c r="A50" t="s">
        <v>338</v>
      </c>
      <c r="B50" t="s">
        <v>85</v>
      </c>
      <c r="C50" s="10">
        <v>46803.7307</v>
      </c>
      <c r="D50" s="10" t="s">
        <v>294</v>
      </c>
      <c r="E50">
        <f t="shared" si="2"/>
        <v>787.00199668257403</v>
      </c>
      <c r="F50">
        <f t="shared" si="3"/>
        <v>787</v>
      </c>
      <c r="G50">
        <f t="shared" si="12"/>
        <v>8.9799999841488898E-4</v>
      </c>
      <c r="K50">
        <f t="shared" si="13"/>
        <v>8.9799999841488898E-4</v>
      </c>
      <c r="N50">
        <f t="shared" si="14"/>
        <v>8.9799999841488898E-4</v>
      </c>
      <c r="O50">
        <f t="shared" ca="1" si="5"/>
        <v>1.4150426244393039E-2</v>
      </c>
      <c r="P50">
        <f t="shared" si="15"/>
        <v>5.2360451841310662E-3</v>
      </c>
      <c r="Q50" s="2">
        <f t="shared" si="6"/>
        <v>31785.2307</v>
      </c>
      <c r="S50">
        <f t="shared" si="16"/>
        <v>1.8818636033315302E-5</v>
      </c>
      <c r="T50" s="3">
        <v>1</v>
      </c>
      <c r="U50">
        <f t="shared" si="11"/>
        <v>1.8818636033315302E-5</v>
      </c>
    </row>
    <row r="51" spans="1:21" x14ac:dyDescent="0.2">
      <c r="A51" t="s">
        <v>186</v>
      </c>
      <c r="B51" t="s">
        <v>85</v>
      </c>
      <c r="C51" s="10">
        <v>46803.730799999998</v>
      </c>
      <c r="D51" s="10" t="s">
        <v>284</v>
      </c>
      <c r="E51">
        <f t="shared" si="2"/>
        <v>787.00221903029365</v>
      </c>
      <c r="F51">
        <f t="shared" si="3"/>
        <v>787</v>
      </c>
      <c r="G51">
        <f t="shared" si="12"/>
        <v>9.9799999588867649E-4</v>
      </c>
      <c r="J51">
        <f>+G51</f>
        <v>9.9799999588867649E-4</v>
      </c>
      <c r="O51">
        <f t="shared" ca="1" si="5"/>
        <v>1.4150426244393039E-2</v>
      </c>
      <c r="P51">
        <f t="shared" si="15"/>
        <v>5.2360451841310662E-3</v>
      </c>
      <c r="Q51" s="2">
        <f t="shared" si="6"/>
        <v>31785.230799999998</v>
      </c>
      <c r="S51">
        <f t="shared" si="16"/>
        <v>1.7961027017584472E-5</v>
      </c>
      <c r="T51" s="3">
        <f>T$17</f>
        <v>1</v>
      </c>
      <c r="U51">
        <f t="shared" si="11"/>
        <v>1.7961027017584472E-5</v>
      </c>
    </row>
    <row r="52" spans="1:21" x14ac:dyDescent="0.2">
      <c r="A52" t="s">
        <v>338</v>
      </c>
      <c r="B52" t="s">
        <v>85</v>
      </c>
      <c r="C52" s="10">
        <v>47183.767</v>
      </c>
      <c r="D52" s="10" t="s">
        <v>294</v>
      </c>
      <c r="E52">
        <f t="shared" si="2"/>
        <v>1632.0040645164174</v>
      </c>
      <c r="F52">
        <f t="shared" si="3"/>
        <v>1632</v>
      </c>
      <c r="G52">
        <f t="shared" si="12"/>
        <v>1.8280000003869645E-3</v>
      </c>
      <c r="K52">
        <f>+G52</f>
        <v>1.8280000003869645E-3</v>
      </c>
      <c r="N52">
        <f>G52</f>
        <v>1.8280000003869645E-3</v>
      </c>
      <c r="O52">
        <f t="shared" ca="1" si="5"/>
        <v>1.6083780885072868E-2</v>
      </c>
      <c r="P52">
        <f t="shared" si="15"/>
        <v>5.2211437442095596E-3</v>
      </c>
      <c r="Q52" s="2">
        <f t="shared" si="6"/>
        <v>32165.267</v>
      </c>
      <c r="S52">
        <f t="shared" si="16"/>
        <v>1.1513424466242416E-5</v>
      </c>
      <c r="T52" s="3">
        <v>1</v>
      </c>
      <c r="U52">
        <f t="shared" si="11"/>
        <v>1.1513424466242416E-5</v>
      </c>
    </row>
    <row r="53" spans="1:21" x14ac:dyDescent="0.2">
      <c r="A53" t="s">
        <v>338</v>
      </c>
      <c r="B53" t="s">
        <v>94</v>
      </c>
      <c r="C53" s="10">
        <v>47209.6276</v>
      </c>
      <c r="D53" s="10" t="s">
        <v>294</v>
      </c>
      <c r="E53">
        <f t="shared" ref="E53:E79" si="17">+(C53-C$7)/C$8</f>
        <v>1689.5045203292541</v>
      </c>
      <c r="F53">
        <f t="shared" ref="F53:F79" si="18">ROUND(2*E53,0)/2</f>
        <v>1689.5</v>
      </c>
      <c r="G53">
        <f t="shared" si="12"/>
        <v>2.033000004303176E-3</v>
      </c>
      <c r="K53">
        <f>+G53</f>
        <v>2.033000004303176E-3</v>
      </c>
      <c r="N53">
        <f>G53</f>
        <v>2.033000004303176E-3</v>
      </c>
      <c r="O53">
        <f t="shared" ref="O53:O79" ca="1" si="19">+C$11+C$12*$F53</f>
        <v>1.62153405203854E-2</v>
      </c>
      <c r="P53">
        <f t="shared" si="15"/>
        <v>5.2234508693047542E-3</v>
      </c>
      <c r="Q53" s="2">
        <f t="shared" ref="Q53:Q79" si="20">+C53-15018.5</f>
        <v>32191.1276</v>
      </c>
      <c r="S53">
        <f t="shared" si="16"/>
        <v>1.0178976721989318E-5</v>
      </c>
      <c r="T53" s="3">
        <v>1</v>
      </c>
      <c r="U53">
        <f t="shared" si="11"/>
        <v>1.0178976721989318E-5</v>
      </c>
    </row>
    <row r="54" spans="1:21" x14ac:dyDescent="0.2">
      <c r="A54" t="s">
        <v>204</v>
      </c>
      <c r="B54" t="s">
        <v>94</v>
      </c>
      <c r="C54" s="10">
        <v>52279.201999999997</v>
      </c>
      <c r="D54" s="10" t="s">
        <v>284</v>
      </c>
      <c r="E54">
        <f t="shared" si="17"/>
        <v>12961.587874044457</v>
      </c>
      <c r="F54">
        <f t="shared" si="18"/>
        <v>12961.5</v>
      </c>
      <c r="G54">
        <f t="shared" si="12"/>
        <v>3.9520999998785555E-2</v>
      </c>
      <c r="J54">
        <f>+G54</f>
        <v>3.9520999998785555E-2</v>
      </c>
      <c r="O54">
        <f t="shared" ca="1" si="19"/>
        <v>4.2005605028957026E-2</v>
      </c>
      <c r="P54">
        <f t="shared" si="15"/>
        <v>2.5146714602809872E-2</v>
      </c>
      <c r="Q54" s="2">
        <f t="shared" si="20"/>
        <v>37260.701999999997</v>
      </c>
      <c r="S54">
        <f t="shared" si="16"/>
        <v>2.0662008064495981E-4</v>
      </c>
      <c r="T54" s="3">
        <f t="shared" ref="T54:T60" si="21">T$17</f>
        <v>1</v>
      </c>
      <c r="U54">
        <f t="shared" si="11"/>
        <v>2.0662008064495981E-4</v>
      </c>
    </row>
    <row r="55" spans="1:21" x14ac:dyDescent="0.2">
      <c r="A55" t="s">
        <v>204</v>
      </c>
      <c r="B55" t="s">
        <v>85</v>
      </c>
      <c r="C55" s="10">
        <v>52313.135699999999</v>
      </c>
      <c r="D55" s="10" t="s">
        <v>284</v>
      </c>
      <c r="E55">
        <f t="shared" si="17"/>
        <v>13037.038684057223</v>
      </c>
      <c r="F55">
        <f t="shared" si="18"/>
        <v>13037</v>
      </c>
      <c r="G55">
        <f t="shared" si="12"/>
        <v>1.7397999996319413E-2</v>
      </c>
      <c r="J55">
        <f>+G55</f>
        <v>1.7397999996319413E-2</v>
      </c>
      <c r="O55">
        <f t="shared" ca="1" si="19"/>
        <v>4.217834855010652E-2</v>
      </c>
      <c r="P55">
        <f t="shared" si="15"/>
        <v>2.5469858255336167E-2</v>
      </c>
      <c r="Q55" s="2">
        <f t="shared" si="20"/>
        <v>37294.635699999999</v>
      </c>
      <c r="S55">
        <f t="shared" si="16"/>
        <v>6.5154895753656979E-5</v>
      </c>
      <c r="T55" s="3">
        <f t="shared" si="21"/>
        <v>1</v>
      </c>
      <c r="U55">
        <f t="shared" si="11"/>
        <v>6.5154895753656979E-5</v>
      </c>
    </row>
    <row r="56" spans="1:21" x14ac:dyDescent="0.2">
      <c r="A56" s="33" t="s">
        <v>87</v>
      </c>
      <c r="B56" s="32" t="s">
        <v>85</v>
      </c>
      <c r="C56" s="33">
        <v>52500.241999999998</v>
      </c>
      <c r="D56" s="29"/>
      <c r="E56">
        <f t="shared" si="17"/>
        <v>13453.06528573906</v>
      </c>
      <c r="F56">
        <f t="shared" si="18"/>
        <v>13453</v>
      </c>
      <c r="G56">
        <f t="shared" si="12"/>
        <v>2.9362000001128763E-2</v>
      </c>
      <c r="I56">
        <f>+G56</f>
        <v>2.9362000001128763E-2</v>
      </c>
      <c r="O56">
        <f t="shared" ca="1" si="19"/>
        <v>4.3130153911671978E-2</v>
      </c>
      <c r="P56">
        <f t="shared" si="15"/>
        <v>2.7306543261162095E-2</v>
      </c>
      <c r="Q56" s="2">
        <f t="shared" si="20"/>
        <v>37481.741999999998</v>
      </c>
      <c r="R56" s="48"/>
      <c r="S56">
        <f t="shared" si="16"/>
        <v>4.2249024098744045E-6</v>
      </c>
      <c r="T56" s="3">
        <f t="shared" si="21"/>
        <v>1</v>
      </c>
      <c r="U56">
        <f t="shared" si="11"/>
        <v>4.2249024098744045E-6</v>
      </c>
    </row>
    <row r="57" spans="1:21" x14ac:dyDescent="0.2">
      <c r="A57" t="s">
        <v>210</v>
      </c>
      <c r="B57" t="s">
        <v>85</v>
      </c>
      <c r="C57" s="10">
        <v>52656.3027</v>
      </c>
      <c r="D57" s="10" t="s">
        <v>284</v>
      </c>
      <c r="E57">
        <f t="shared" si="17"/>
        <v>13800.062702058498</v>
      </c>
      <c r="F57">
        <f t="shared" si="18"/>
        <v>13800</v>
      </c>
      <c r="G57">
        <f t="shared" si="12"/>
        <v>2.8200000000651926E-2</v>
      </c>
      <c r="J57">
        <f>+G57</f>
        <v>2.8200000000651926E-2</v>
      </c>
      <c r="O57">
        <f t="shared" ca="1" si="19"/>
        <v>4.3924087710862397E-2</v>
      </c>
      <c r="P57">
        <f t="shared" si="15"/>
        <v>2.8911944455729588E-2</v>
      </c>
      <c r="Q57" s="2">
        <f t="shared" si="20"/>
        <v>37637.8027</v>
      </c>
      <c r="S57">
        <f t="shared" si="16"/>
        <v>5.0686490711582925E-7</v>
      </c>
      <c r="T57" s="3">
        <f t="shared" si="21"/>
        <v>1</v>
      </c>
      <c r="U57">
        <f t="shared" si="11"/>
        <v>5.0686490711582925E-7</v>
      </c>
    </row>
    <row r="58" spans="1:21" x14ac:dyDescent="0.2">
      <c r="A58" t="s">
        <v>210</v>
      </c>
      <c r="B58" t="s">
        <v>94</v>
      </c>
      <c r="C58" s="10">
        <v>52701.055899999999</v>
      </c>
      <c r="D58" s="10" t="s">
        <v>284</v>
      </c>
      <c r="E58">
        <f t="shared" si="17"/>
        <v>13899.570424194992</v>
      </c>
      <c r="F58">
        <f t="shared" si="18"/>
        <v>13899.5</v>
      </c>
      <c r="G58">
        <f t="shared" si="12"/>
        <v>3.1672999997681472E-2</v>
      </c>
      <c r="J58">
        <f>+G58</f>
        <v>3.1672999997681472E-2</v>
      </c>
      <c r="O58">
        <f t="shared" ca="1" si="19"/>
        <v>4.4151743079794512E-2</v>
      </c>
      <c r="P58">
        <f t="shared" si="15"/>
        <v>2.9384690757819423E-2</v>
      </c>
      <c r="Q58" s="2">
        <f t="shared" si="20"/>
        <v>37682.555899999999</v>
      </c>
      <c r="S58">
        <f t="shared" si="16"/>
        <v>5.236359177238029E-6</v>
      </c>
      <c r="T58" s="3">
        <f t="shared" si="21"/>
        <v>1</v>
      </c>
      <c r="U58">
        <f t="shared" si="11"/>
        <v>5.236359177238029E-6</v>
      </c>
    </row>
    <row r="59" spans="1:21" x14ac:dyDescent="0.2">
      <c r="A59" t="s">
        <v>216</v>
      </c>
      <c r="B59" t="s">
        <v>85</v>
      </c>
      <c r="C59" s="10">
        <v>53042.189200000001</v>
      </c>
      <c r="D59" s="10" t="s">
        <v>284</v>
      </c>
      <c r="E59">
        <f t="shared" si="17"/>
        <v>14658.072556509678</v>
      </c>
      <c r="F59">
        <f t="shared" si="18"/>
        <v>14658</v>
      </c>
      <c r="G59">
        <f t="shared" si="12"/>
        <v>3.2632000002195127E-2</v>
      </c>
      <c r="J59">
        <f>+G59</f>
        <v>3.2632000002195127E-2</v>
      </c>
      <c r="O59">
        <f t="shared" ca="1" si="19"/>
        <v>4.5887186269091149E-2</v>
      </c>
      <c r="P59">
        <f t="shared" si="15"/>
        <v>3.3172049428913927E-2</v>
      </c>
      <c r="Q59" s="2">
        <f t="shared" si="20"/>
        <v>38023.689200000001</v>
      </c>
      <c r="S59">
        <f t="shared" si="16"/>
        <v>2.9165338329930448E-7</v>
      </c>
      <c r="T59" s="3">
        <f t="shared" si="21"/>
        <v>1</v>
      </c>
      <c r="U59">
        <f t="shared" si="11"/>
        <v>2.9165338329930448E-7</v>
      </c>
    </row>
    <row r="60" spans="1:21" x14ac:dyDescent="0.2">
      <c r="A60" s="37" t="s">
        <v>95</v>
      </c>
      <c r="B60" s="38" t="s">
        <v>94</v>
      </c>
      <c r="C60" s="39">
        <v>53053.208400000003</v>
      </c>
      <c r="D60" s="10">
        <v>5.0000000000000001E-4</v>
      </c>
      <c r="E60">
        <f t="shared" si="17"/>
        <v>14682.573497040561</v>
      </c>
      <c r="F60">
        <f t="shared" si="18"/>
        <v>14682.5</v>
      </c>
      <c r="G60">
        <f t="shared" si="12"/>
        <v>3.3055000007152557E-2</v>
      </c>
      <c r="K60">
        <f>+G60</f>
        <v>3.3055000007152557E-2</v>
      </c>
      <c r="N60">
        <f>G60</f>
        <v>3.3055000007152557E-2</v>
      </c>
      <c r="O60">
        <f t="shared" ca="1" si="19"/>
        <v>4.594324211370257E-2</v>
      </c>
      <c r="P60">
        <f t="shared" si="15"/>
        <v>3.3299829463235842E-2</v>
      </c>
      <c r="Q60" s="2">
        <f t="shared" si="20"/>
        <v>38034.708400000003</v>
      </c>
      <c r="R60" s="48"/>
      <c r="S60">
        <f t="shared" si="16"/>
        <v>5.9941462566036797E-8</v>
      </c>
      <c r="T60" s="3">
        <f t="shared" si="21"/>
        <v>1</v>
      </c>
      <c r="U60">
        <f t="shared" ref="U60:U79" si="22">+T60*S60</f>
        <v>5.9941462566036797E-8</v>
      </c>
    </row>
    <row r="61" spans="1:21" x14ac:dyDescent="0.2">
      <c r="A61" s="37" t="s">
        <v>95</v>
      </c>
      <c r="B61" s="38" t="s">
        <v>85</v>
      </c>
      <c r="C61" s="39">
        <v>53055.2327</v>
      </c>
      <c r="D61" s="10">
        <v>4.0000000000000002E-4</v>
      </c>
      <c r="E61">
        <f t="shared" si="17"/>
        <v>14687.074482040978</v>
      </c>
      <c r="F61">
        <f t="shared" si="18"/>
        <v>14687</v>
      </c>
      <c r="G61">
        <f t="shared" si="12"/>
        <v>3.3498000004328787E-2</v>
      </c>
      <c r="K61">
        <f>+G61</f>
        <v>3.3498000004328787E-2</v>
      </c>
      <c r="N61">
        <f>G61</f>
        <v>3.3498000004328787E-2</v>
      </c>
      <c r="O61">
        <f t="shared" ca="1" si="19"/>
        <v>4.595353808516181E-2</v>
      </c>
      <c r="P61">
        <f t="shared" si="15"/>
        <v>3.3323336512585497E-2</v>
      </c>
      <c r="Q61" s="2">
        <f t="shared" si="20"/>
        <v>38036.7327</v>
      </c>
      <c r="R61" s="48"/>
      <c r="S61">
        <f t="shared" si="16"/>
        <v>3.0507335347958488E-8</v>
      </c>
      <c r="T61" s="3">
        <f>T$17</f>
        <v>1</v>
      </c>
      <c r="U61">
        <f t="shared" si="22"/>
        <v>3.0507335347958488E-8</v>
      </c>
    </row>
    <row r="62" spans="1:21" x14ac:dyDescent="0.2">
      <c r="A62" t="s">
        <v>218</v>
      </c>
      <c r="B62" t="s">
        <v>85</v>
      </c>
      <c r="C62" s="10">
        <v>53372.3079</v>
      </c>
      <c r="D62" s="10" t="s">
        <v>284</v>
      </c>
      <c r="E62">
        <f t="shared" si="17"/>
        <v>15392.083976288841</v>
      </c>
      <c r="F62">
        <f t="shared" si="18"/>
        <v>15392</v>
      </c>
      <c r="G62">
        <f t="shared" si="12"/>
        <v>3.77680000019609E-2</v>
      </c>
      <c r="J62">
        <f>+G62</f>
        <v>3.77680000019609E-2</v>
      </c>
      <c r="O62">
        <f t="shared" ca="1" si="19"/>
        <v>4.7566573613776336E-2</v>
      </c>
      <c r="P62">
        <f t="shared" si="15"/>
        <v>3.71494894056454E-2</v>
      </c>
      <c r="Q62" s="2">
        <f t="shared" si="20"/>
        <v>38353.8079</v>
      </c>
      <c r="S62">
        <f t="shared" si="16"/>
        <v>3.8255535775455495E-7</v>
      </c>
      <c r="T62" s="3">
        <f t="shared" ref="T62:T79" si="23">T$17</f>
        <v>1</v>
      </c>
      <c r="U62">
        <f t="shared" si="22"/>
        <v>3.8255535775455495E-7</v>
      </c>
    </row>
    <row r="63" spans="1:21" x14ac:dyDescent="0.2">
      <c r="A63" s="35" t="s">
        <v>91</v>
      </c>
      <c r="B63" s="34"/>
      <c r="C63" s="35">
        <v>53496.442499999997</v>
      </c>
      <c r="D63" s="35">
        <v>4.0000000000000002E-4</v>
      </c>
      <c r="E63">
        <f t="shared" si="17"/>
        <v>15668.094435525827</v>
      </c>
      <c r="F63">
        <f t="shared" si="18"/>
        <v>15668</v>
      </c>
      <c r="G63">
        <f t="shared" si="12"/>
        <v>4.2472000000998378E-2</v>
      </c>
      <c r="K63">
        <f>+G63</f>
        <v>4.2472000000998378E-2</v>
      </c>
      <c r="O63">
        <f t="shared" ca="1" si="19"/>
        <v>4.8198059863276493E-2</v>
      </c>
      <c r="P63">
        <f t="shared" si="15"/>
        <v>3.8725401114143132E-2</v>
      </c>
      <c r="Q63" s="2">
        <f t="shared" si="20"/>
        <v>38477.942499999997</v>
      </c>
      <c r="R63" s="48"/>
      <c r="S63">
        <f t="shared" si="16"/>
        <v>1.4037003218984967E-5</v>
      </c>
      <c r="T63" s="3">
        <f t="shared" si="23"/>
        <v>1</v>
      </c>
      <c r="U63">
        <f t="shared" si="22"/>
        <v>1.4037003218984967E-5</v>
      </c>
    </row>
    <row r="64" spans="1:21" x14ac:dyDescent="0.2">
      <c r="A64" t="s">
        <v>218</v>
      </c>
      <c r="B64" t="s">
        <v>85</v>
      </c>
      <c r="C64" s="10">
        <v>53722.220699999998</v>
      </c>
      <c r="D64" s="10" t="s">
        <v>284</v>
      </c>
      <c r="E64">
        <f t="shared" si="17"/>
        <v>16170.107127133981</v>
      </c>
      <c r="F64">
        <f t="shared" si="18"/>
        <v>16170</v>
      </c>
      <c r="G64">
        <f t="shared" si="12"/>
        <v>4.8179999997955747E-2</v>
      </c>
      <c r="J64">
        <f>+G64</f>
        <v>4.8179999997955747E-2</v>
      </c>
      <c r="O64">
        <f t="shared" ca="1" si="19"/>
        <v>4.9346632679396346E-2</v>
      </c>
      <c r="P64">
        <f t="shared" si="15"/>
        <v>4.1704986450900081E-2</v>
      </c>
      <c r="Q64" s="2">
        <f t="shared" si="20"/>
        <v>38703.720699999998</v>
      </c>
      <c r="S64">
        <f t="shared" si="16"/>
        <v>4.1925800434554402E-5</v>
      </c>
      <c r="T64" s="3">
        <f t="shared" si="23"/>
        <v>1</v>
      </c>
      <c r="U64">
        <f t="shared" si="22"/>
        <v>4.1925800434554402E-5</v>
      </c>
    </row>
    <row r="65" spans="1:21" x14ac:dyDescent="0.2">
      <c r="A65" t="s">
        <v>229</v>
      </c>
      <c r="B65" t="s">
        <v>85</v>
      </c>
      <c r="C65" s="10">
        <v>53800.020799999998</v>
      </c>
      <c r="D65" s="10" t="s">
        <v>284</v>
      </c>
      <c r="E65">
        <f t="shared" si="17"/>
        <v>16343.093879656517</v>
      </c>
      <c r="F65">
        <f t="shared" si="18"/>
        <v>16343</v>
      </c>
      <c r="G65">
        <f t="shared" si="12"/>
        <v>4.222200000367593E-2</v>
      </c>
      <c r="J65">
        <f>+G65</f>
        <v>4.222200000367593E-2</v>
      </c>
      <c r="O65">
        <f t="shared" ca="1" si="19"/>
        <v>4.9742455582162753E-2</v>
      </c>
      <c r="P65">
        <f t="shared" si="15"/>
        <v>4.276578424780772E-2</v>
      </c>
      <c r="Q65" s="2">
        <f t="shared" si="20"/>
        <v>38781.520799999998</v>
      </c>
      <c r="S65">
        <f t="shared" si="16"/>
        <v>2.9570130416598188E-7</v>
      </c>
      <c r="T65" s="3">
        <f t="shared" si="23"/>
        <v>1</v>
      </c>
      <c r="U65">
        <f t="shared" si="22"/>
        <v>2.9570130416598188E-7</v>
      </c>
    </row>
    <row r="66" spans="1:21" x14ac:dyDescent="0.2">
      <c r="A66" t="s">
        <v>229</v>
      </c>
      <c r="B66" t="s">
        <v>94</v>
      </c>
      <c r="C66" s="10">
        <v>53819.135499999997</v>
      </c>
      <c r="D66" s="10" t="s">
        <v>284</v>
      </c>
      <c r="E66">
        <f t="shared" si="17"/>
        <v>16385.59498027775</v>
      </c>
      <c r="F66">
        <f t="shared" si="18"/>
        <v>16385.5</v>
      </c>
      <c r="G66">
        <f t="shared" si="12"/>
        <v>4.2716999996628147E-2</v>
      </c>
      <c r="J66">
        <f>+G66</f>
        <v>4.2716999996628147E-2</v>
      </c>
      <c r="O66">
        <f t="shared" ca="1" si="19"/>
        <v>4.9839695312611149E-2</v>
      </c>
      <c r="P66">
        <f t="shared" si="15"/>
        <v>4.302905418895886E-2</v>
      </c>
      <c r="Q66" s="2">
        <f t="shared" si="20"/>
        <v>38800.635499999997</v>
      </c>
      <c r="S66">
        <f t="shared" si="16"/>
        <v>9.7377818951173598E-8</v>
      </c>
      <c r="T66" s="3">
        <f t="shared" si="23"/>
        <v>1</v>
      </c>
      <c r="U66">
        <f t="shared" si="22"/>
        <v>9.7377818951173598E-8</v>
      </c>
    </row>
    <row r="67" spans="1:21" x14ac:dyDescent="0.2">
      <c r="A67" s="36" t="s">
        <v>92</v>
      </c>
      <c r="B67" s="32" t="s">
        <v>85</v>
      </c>
      <c r="C67" s="33">
        <v>54079.757700000002</v>
      </c>
      <c r="D67" s="33">
        <v>1.1000000000000001E-3</v>
      </c>
      <c r="E67">
        <f t="shared" si="17"/>
        <v>16965.082513240814</v>
      </c>
      <c r="F67">
        <f t="shared" si="18"/>
        <v>16965</v>
      </c>
      <c r="G67">
        <f t="shared" si="12"/>
        <v>3.7110000004759058E-2</v>
      </c>
      <c r="K67">
        <f t="shared" ref="K67:K79" si="24">+G67</f>
        <v>3.7110000004759058E-2</v>
      </c>
      <c r="O67">
        <f t="shared" ca="1" si="19"/>
        <v>5.1165587637195711E-2</v>
      </c>
      <c r="P67">
        <f t="shared" si="15"/>
        <v>4.672402961737096E-2</v>
      </c>
      <c r="Q67" s="2">
        <f t="shared" si="20"/>
        <v>39061.257700000002</v>
      </c>
      <c r="R67" s="48"/>
      <c r="S67">
        <f t="shared" si="16"/>
        <v>9.2429565392178556E-5</v>
      </c>
      <c r="T67" s="3">
        <f t="shared" si="23"/>
        <v>1</v>
      </c>
      <c r="U67">
        <f t="shared" si="22"/>
        <v>9.2429565392178556E-5</v>
      </c>
    </row>
    <row r="68" spans="1:21" x14ac:dyDescent="0.2">
      <c r="A68" t="s">
        <v>241</v>
      </c>
      <c r="B68" t="s">
        <v>94</v>
      </c>
      <c r="C68" s="10">
        <v>54126.087800000001</v>
      </c>
      <c r="D68" s="10" t="s">
        <v>286</v>
      </c>
      <c r="E68">
        <f t="shared" si="17"/>
        <v>17068.096436655364</v>
      </c>
      <c r="F68">
        <f t="shared" si="18"/>
        <v>17068</v>
      </c>
      <c r="G68">
        <f t="shared" si="12"/>
        <v>4.3372000000090338E-2</v>
      </c>
      <c r="K68">
        <f t="shared" si="24"/>
        <v>4.3372000000090338E-2</v>
      </c>
      <c r="O68">
        <f t="shared" ca="1" si="19"/>
        <v>5.1401250983929475E-2</v>
      </c>
      <c r="P68">
        <f t="shared" si="15"/>
        <v>4.7401312020150743E-2</v>
      </c>
      <c r="Q68" s="2">
        <f t="shared" si="20"/>
        <v>39107.587800000001</v>
      </c>
      <c r="S68">
        <f t="shared" si="16"/>
        <v>1.6235355355003262E-5</v>
      </c>
      <c r="T68" s="3">
        <f t="shared" si="23"/>
        <v>1</v>
      </c>
      <c r="U68">
        <f t="shared" si="22"/>
        <v>1.6235355355003262E-5</v>
      </c>
    </row>
    <row r="69" spans="1:21" x14ac:dyDescent="0.2">
      <c r="A69" t="s">
        <v>241</v>
      </c>
      <c r="B69" t="s">
        <v>94</v>
      </c>
      <c r="C69" s="10">
        <v>54135.082799999996</v>
      </c>
      <c r="D69" s="10" t="s">
        <v>286</v>
      </c>
      <c r="E69">
        <f t="shared" si="17"/>
        <v>17088.096614533533</v>
      </c>
      <c r="F69">
        <f t="shared" si="18"/>
        <v>17088</v>
      </c>
      <c r="G69">
        <f t="shared" si="12"/>
        <v>4.3451999998069368E-2</v>
      </c>
      <c r="K69">
        <f t="shared" si="24"/>
        <v>4.3451999998069368E-2</v>
      </c>
      <c r="O69">
        <f t="shared" ca="1" si="19"/>
        <v>5.1447010857081657E-2</v>
      </c>
      <c r="P69">
        <f t="shared" si="15"/>
        <v>4.7533542391588038E-2</v>
      </c>
      <c r="Q69" s="2">
        <f t="shared" si="20"/>
        <v>39116.582799999996</v>
      </c>
      <c r="S69">
        <f t="shared" si="16"/>
        <v>1.665898831009011E-5</v>
      </c>
      <c r="T69" s="3">
        <f t="shared" si="23"/>
        <v>1</v>
      </c>
      <c r="U69">
        <f t="shared" si="22"/>
        <v>1.665898831009011E-5</v>
      </c>
    </row>
    <row r="70" spans="1:21" x14ac:dyDescent="0.2">
      <c r="A70" t="s">
        <v>250</v>
      </c>
      <c r="B70" t="s">
        <v>94</v>
      </c>
      <c r="C70" s="10">
        <v>54515.124600000003</v>
      </c>
      <c r="D70" s="10" t="s">
        <v>286</v>
      </c>
      <c r="E70">
        <f t="shared" si="17"/>
        <v>17933.110911492273</v>
      </c>
      <c r="F70">
        <f t="shared" si="18"/>
        <v>17933</v>
      </c>
      <c r="G70">
        <f t="shared" si="12"/>
        <v>4.988200000661891E-2</v>
      </c>
      <c r="K70">
        <f t="shared" si="24"/>
        <v>4.988200000661891E-2</v>
      </c>
      <c r="O70">
        <f t="shared" ca="1" si="19"/>
        <v>5.3380365497761484E-2</v>
      </c>
      <c r="P70">
        <f t="shared" si="15"/>
        <v>5.3333970606630129E-2</v>
      </c>
      <c r="Q70" s="2">
        <f t="shared" si="20"/>
        <v>39496.624600000003</v>
      </c>
      <c r="S70">
        <f t="shared" si="16"/>
        <v>1.1916101023341821E-5</v>
      </c>
      <c r="T70" s="3">
        <f t="shared" si="23"/>
        <v>1</v>
      </c>
      <c r="U70">
        <f t="shared" si="22"/>
        <v>1.1916101023341821E-5</v>
      </c>
    </row>
    <row r="71" spans="1:21" x14ac:dyDescent="0.2">
      <c r="A71" s="42" t="s">
        <v>93</v>
      </c>
      <c r="B71" s="43" t="s">
        <v>85</v>
      </c>
      <c r="C71" s="42">
        <v>54848.849600000001</v>
      </c>
      <c r="D71" s="42">
        <v>4.0000000000000002E-4</v>
      </c>
      <c r="E71">
        <f t="shared" si="17"/>
        <v>18675.140857283895</v>
      </c>
      <c r="F71">
        <f t="shared" si="18"/>
        <v>18675</v>
      </c>
      <c r="G71">
        <f t="shared" si="12"/>
        <v>6.3350000003993046E-2</v>
      </c>
      <c r="K71">
        <f t="shared" si="24"/>
        <v>6.3350000003993046E-2</v>
      </c>
      <c r="O71">
        <f t="shared" ca="1" si="19"/>
        <v>5.5078056791707561E-2</v>
      </c>
      <c r="P71">
        <f t="shared" si="15"/>
        <v>5.8771056870534105E-2</v>
      </c>
      <c r="Q71" s="2">
        <f t="shared" si="20"/>
        <v>39830.349600000001</v>
      </c>
      <c r="R71" s="48"/>
      <c r="S71">
        <f t="shared" si="16"/>
        <v>2.0966720219450778E-5</v>
      </c>
      <c r="T71" s="3">
        <f t="shared" si="23"/>
        <v>1</v>
      </c>
      <c r="U71">
        <f t="shared" si="22"/>
        <v>2.0966720219450778E-5</v>
      </c>
    </row>
    <row r="72" spans="1:21" x14ac:dyDescent="0.2">
      <c r="A72" t="s">
        <v>259</v>
      </c>
      <c r="B72" t="s">
        <v>94</v>
      </c>
      <c r="C72" s="10">
        <v>55265.993000000002</v>
      </c>
      <c r="D72" s="10" t="s">
        <v>286</v>
      </c>
      <c r="E72">
        <f t="shared" si="17"/>
        <v>19602.649717840744</v>
      </c>
      <c r="F72">
        <f t="shared" si="18"/>
        <v>19602.5</v>
      </c>
      <c r="G72">
        <f t="shared" si="12"/>
        <v>6.7334999999729916E-2</v>
      </c>
      <c r="K72">
        <f t="shared" si="24"/>
        <v>6.7334999999729916E-2</v>
      </c>
      <c r="O72">
        <f t="shared" ca="1" si="19"/>
        <v>5.7200170909140147E-2</v>
      </c>
      <c r="P72">
        <f t="shared" si="15"/>
        <v>6.6016438510355879E-2</v>
      </c>
      <c r="Q72" s="2">
        <f t="shared" si="20"/>
        <v>40247.493000000002</v>
      </c>
      <c r="S72">
        <f t="shared" si="16"/>
        <v>1.7386044012602792E-6</v>
      </c>
      <c r="T72" s="3">
        <f t="shared" si="23"/>
        <v>1</v>
      </c>
      <c r="U72">
        <f t="shared" si="22"/>
        <v>1.7386044012602792E-6</v>
      </c>
    </row>
    <row r="73" spans="1:21" x14ac:dyDescent="0.2">
      <c r="A73" s="44" t="s">
        <v>104</v>
      </c>
      <c r="B73" s="45" t="s">
        <v>94</v>
      </c>
      <c r="C73" s="44">
        <v>55575.8698</v>
      </c>
      <c r="D73" s="44">
        <v>4.0000000000000002E-4</v>
      </c>
      <c r="E73">
        <f t="shared" si="17"/>
        <v>20291.653733440657</v>
      </c>
      <c r="F73">
        <f t="shared" si="18"/>
        <v>20291.5</v>
      </c>
      <c r="G73">
        <f t="shared" si="12"/>
        <v>6.9140999999945052E-2</v>
      </c>
      <c r="K73">
        <f t="shared" si="24"/>
        <v>6.9140999999945052E-2</v>
      </c>
      <c r="O73">
        <f t="shared" ca="1" si="19"/>
        <v>5.8776598539232935E-2</v>
      </c>
      <c r="P73">
        <f t="shared" si="15"/>
        <v>7.171825120026537E-2</v>
      </c>
      <c r="Q73" s="2">
        <f t="shared" si="20"/>
        <v>40557.3698</v>
      </c>
      <c r="R73" s="48"/>
      <c r="S73">
        <f t="shared" si="16"/>
        <v>6.6422237495525223E-6</v>
      </c>
      <c r="T73" s="3">
        <f t="shared" si="23"/>
        <v>1</v>
      </c>
      <c r="U73">
        <f t="shared" si="22"/>
        <v>6.6422237495525223E-6</v>
      </c>
    </row>
    <row r="74" spans="1:21" x14ac:dyDescent="0.2">
      <c r="A74" s="44" t="s">
        <v>104</v>
      </c>
      <c r="B74" s="45" t="s">
        <v>94</v>
      </c>
      <c r="C74" s="44">
        <v>55653.678099999997</v>
      </c>
      <c r="D74" s="44">
        <v>6.9999999999999999E-4</v>
      </c>
      <c r="E74">
        <f t="shared" si="17"/>
        <v>20464.658718476647</v>
      </c>
      <c r="F74">
        <f t="shared" si="18"/>
        <v>20464.5</v>
      </c>
      <c r="G74">
        <f t="shared" si="12"/>
        <v>7.1382999994966667E-2</v>
      </c>
      <c r="K74">
        <f t="shared" si="24"/>
        <v>7.1382999994966667E-2</v>
      </c>
      <c r="O74">
        <f t="shared" ca="1" si="19"/>
        <v>5.9172421441999329E-2</v>
      </c>
      <c r="P74">
        <f t="shared" si="15"/>
        <v>7.3192227194447859E-2</v>
      </c>
      <c r="Q74" s="2">
        <f t="shared" si="20"/>
        <v>40635.178099999997</v>
      </c>
      <c r="R74" s="48"/>
      <c r="S74">
        <f t="shared" si="16"/>
        <v>3.2733030593425569E-6</v>
      </c>
      <c r="T74" s="3">
        <f t="shared" si="23"/>
        <v>1</v>
      </c>
      <c r="U74">
        <f t="shared" si="22"/>
        <v>3.2733030593425569E-6</v>
      </c>
    </row>
    <row r="75" spans="1:21" x14ac:dyDescent="0.2">
      <c r="A75" t="s">
        <v>116</v>
      </c>
      <c r="B75" t="s">
        <v>94</v>
      </c>
      <c r="C75" s="10">
        <v>56011.684399999998</v>
      </c>
      <c r="D75" s="10">
        <v>2.9999999999999997E-4</v>
      </c>
      <c r="E75">
        <f t="shared" si="17"/>
        <v>21260.677582457654</v>
      </c>
      <c r="F75">
        <f t="shared" si="18"/>
        <v>21260.5</v>
      </c>
      <c r="G75">
        <f t="shared" si="12"/>
        <v>7.986700000037672E-2</v>
      </c>
      <c r="K75">
        <f t="shared" si="24"/>
        <v>7.986700000037672E-2</v>
      </c>
      <c r="O75">
        <f t="shared" ca="1" si="19"/>
        <v>6.0993664393456312E-2</v>
      </c>
      <c r="P75">
        <f t="shared" si="15"/>
        <v>8.019029157210418E-2</v>
      </c>
      <c r="Q75" s="2">
        <f t="shared" si="20"/>
        <v>40993.184399999998</v>
      </c>
      <c r="S75">
        <f t="shared" si="16"/>
        <v>1.0451744035001166E-7</v>
      </c>
      <c r="T75" s="3">
        <f t="shared" si="23"/>
        <v>1</v>
      </c>
      <c r="U75">
        <f t="shared" si="22"/>
        <v>1.0451744035001166E-7</v>
      </c>
    </row>
    <row r="76" spans="1:21" x14ac:dyDescent="0.2">
      <c r="A76" t="s">
        <v>117</v>
      </c>
      <c r="B76" t="s">
        <v>94</v>
      </c>
      <c r="C76" s="10">
        <v>56309.876300000004</v>
      </c>
      <c r="D76" s="10">
        <v>2.0000000000000001E-4</v>
      </c>
      <c r="E76">
        <f t="shared" si="17"/>
        <v>21923.700488720311</v>
      </c>
      <c r="F76">
        <f t="shared" si="18"/>
        <v>21923.5</v>
      </c>
      <c r="G76">
        <f t="shared" si="12"/>
        <v>9.016900000278838E-2</v>
      </c>
      <c r="K76">
        <f t="shared" si="24"/>
        <v>9.016900000278838E-2</v>
      </c>
      <c r="O76">
        <f t="shared" ca="1" si="19"/>
        <v>6.2510604188451252E-2</v>
      </c>
      <c r="P76">
        <f t="shared" si="15"/>
        <v>8.628598062473071E-2</v>
      </c>
      <c r="Q76" s="2">
        <f t="shared" si="20"/>
        <v>41291.376300000004</v>
      </c>
      <c r="S76">
        <f t="shared" si="16"/>
        <v>1.5077839490371375E-5</v>
      </c>
      <c r="T76" s="3">
        <f t="shared" si="23"/>
        <v>1</v>
      </c>
      <c r="U76">
        <f t="shared" si="22"/>
        <v>1.5077839490371375E-5</v>
      </c>
    </row>
    <row r="77" spans="1:21" x14ac:dyDescent="0.2">
      <c r="A77" t="s">
        <v>278</v>
      </c>
      <c r="B77" t="s">
        <v>94</v>
      </c>
      <c r="C77" s="10">
        <v>56335.061000000002</v>
      </c>
      <c r="D77" s="10" t="s">
        <v>286</v>
      </c>
      <c r="E77">
        <f t="shared" si="17"/>
        <v>21979.698096258784</v>
      </c>
      <c r="F77">
        <f t="shared" si="18"/>
        <v>21979.5</v>
      </c>
      <c r="G77">
        <f t="shared" si="12"/>
        <v>8.9093000002321787E-2</v>
      </c>
      <c r="K77">
        <f t="shared" si="24"/>
        <v>8.9093000002321787E-2</v>
      </c>
      <c r="O77">
        <f t="shared" ca="1" si="19"/>
        <v>6.2638731833277367E-2</v>
      </c>
      <c r="P77">
        <f t="shared" si="15"/>
        <v>8.6811785235325054E-2</v>
      </c>
      <c r="Q77" s="2">
        <f t="shared" si="20"/>
        <v>41316.561000000002</v>
      </c>
      <c r="S77">
        <f t="shared" si="16"/>
        <v>5.2039408131639618E-6</v>
      </c>
      <c r="T77" s="3">
        <f t="shared" si="23"/>
        <v>1</v>
      </c>
      <c r="U77">
        <f t="shared" si="22"/>
        <v>5.2039408131639618E-6</v>
      </c>
    </row>
    <row r="78" spans="1:21" x14ac:dyDescent="0.2">
      <c r="A78" t="s">
        <v>278</v>
      </c>
      <c r="B78" t="s">
        <v>94</v>
      </c>
      <c r="C78" s="10">
        <v>56337.078600000001</v>
      </c>
      <c r="D78" s="10" t="s">
        <v>286</v>
      </c>
      <c r="E78">
        <f t="shared" si="17"/>
        <v>21984.184183961617</v>
      </c>
      <c r="F78">
        <f t="shared" si="18"/>
        <v>21984</v>
      </c>
      <c r="G78">
        <f t="shared" si="12"/>
        <v>8.2836000001407228E-2</v>
      </c>
      <c r="K78">
        <f t="shared" si="24"/>
        <v>8.2836000001407228E-2</v>
      </c>
      <c r="O78">
        <f t="shared" ca="1" si="19"/>
        <v>6.2649027804736607E-2</v>
      </c>
      <c r="P78">
        <f t="shared" si="15"/>
        <v>8.6854110716561739E-2</v>
      </c>
      <c r="Q78" s="2">
        <f t="shared" si="20"/>
        <v>41318.578600000001</v>
      </c>
      <c r="S78">
        <f t="shared" si="16"/>
        <v>1.6145213719239492E-5</v>
      </c>
      <c r="T78" s="3">
        <f t="shared" si="23"/>
        <v>1</v>
      </c>
      <c r="U78">
        <f t="shared" si="22"/>
        <v>1.6145213719239492E-5</v>
      </c>
    </row>
    <row r="79" spans="1:21" x14ac:dyDescent="0.2">
      <c r="A79" t="s">
        <v>278</v>
      </c>
      <c r="B79" t="s">
        <v>94</v>
      </c>
      <c r="C79" s="10">
        <v>56357.998399999997</v>
      </c>
      <c r="D79" s="10" t="s">
        <v>286</v>
      </c>
      <c r="E79">
        <f t="shared" si="17"/>
        <v>22030.698883369721</v>
      </c>
      <c r="F79">
        <f t="shared" si="18"/>
        <v>22030.5</v>
      </c>
      <c r="G79">
        <f t="shared" si="12"/>
        <v>8.9446999998472165E-2</v>
      </c>
      <c r="K79">
        <f t="shared" si="24"/>
        <v>8.9446999998472165E-2</v>
      </c>
      <c r="O79">
        <f t="shared" ca="1" si="19"/>
        <v>6.2755419509815447E-2</v>
      </c>
      <c r="P79">
        <f t="shared" si="15"/>
        <v>8.7292111916741286E-2</v>
      </c>
      <c r="Q79" s="2">
        <f t="shared" si="20"/>
        <v>41339.498399999997</v>
      </c>
      <c r="S79">
        <f t="shared" si="16"/>
        <v>4.6435426447857906E-6</v>
      </c>
      <c r="T79" s="3">
        <f t="shared" si="23"/>
        <v>1</v>
      </c>
      <c r="U79">
        <f t="shared" si="22"/>
        <v>4.6435426447857906E-6</v>
      </c>
    </row>
    <row r="80" spans="1:21" x14ac:dyDescent="0.2">
      <c r="C80" s="10"/>
      <c r="D80" s="10"/>
    </row>
    <row r="81" spans="3:4" x14ac:dyDescent="0.2">
      <c r="C81" s="10"/>
      <c r="D81" s="10"/>
    </row>
    <row r="82" spans="3:4" x14ac:dyDescent="0.2">
      <c r="C82" s="10"/>
      <c r="D82" s="10"/>
    </row>
    <row r="83" spans="3:4" x14ac:dyDescent="0.2">
      <c r="C83" s="10"/>
      <c r="D83" s="10"/>
    </row>
    <row r="84" spans="3:4" x14ac:dyDescent="0.2">
      <c r="C84" s="10"/>
      <c r="D84" s="10"/>
    </row>
    <row r="85" spans="3:4" x14ac:dyDescent="0.2">
      <c r="C85" s="10"/>
      <c r="D85" s="10"/>
    </row>
    <row r="86" spans="3:4" x14ac:dyDescent="0.2">
      <c r="C86" s="10"/>
      <c r="D86" s="10"/>
    </row>
    <row r="87" spans="3:4" x14ac:dyDescent="0.2">
      <c r="C87" s="10"/>
      <c r="D87" s="10"/>
    </row>
    <row r="88" spans="3:4" x14ac:dyDescent="0.2">
      <c r="C88" s="10"/>
      <c r="D88" s="10"/>
    </row>
    <row r="89" spans="3:4" x14ac:dyDescent="0.2">
      <c r="C89" s="10"/>
      <c r="D89" s="10"/>
    </row>
    <row r="90" spans="3:4" x14ac:dyDescent="0.2">
      <c r="C90" s="10"/>
      <c r="D90" s="10"/>
    </row>
    <row r="91" spans="3:4" x14ac:dyDescent="0.2">
      <c r="C91" s="10"/>
      <c r="D91" s="10"/>
    </row>
    <row r="92" spans="3:4" x14ac:dyDescent="0.2">
      <c r="C92" s="10"/>
      <c r="D92" s="10"/>
    </row>
    <row r="93" spans="3:4" x14ac:dyDescent="0.2">
      <c r="C93" s="10"/>
      <c r="D93" s="10"/>
    </row>
    <row r="94" spans="3:4" x14ac:dyDescent="0.2">
      <c r="C94" s="10"/>
      <c r="D94" s="10"/>
    </row>
    <row r="95" spans="3:4" x14ac:dyDescent="0.2">
      <c r="C95" s="10"/>
      <c r="D95" s="10"/>
    </row>
    <row r="96" spans="3:4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6916"/>
  <sheetViews>
    <sheetView workbookViewId="0">
      <pane xSplit="14" ySplit="21" topLeftCell="O69" activePane="bottomRight" state="frozen"/>
      <selection pane="topRight" activeCell="O1" sqref="O1"/>
      <selection pane="bottomLeft" activeCell="A22" sqref="A22"/>
      <selection pane="bottomRight" activeCell="Q87" sqref="Q87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.5703125" customWidth="1"/>
    <col min="6" max="6" width="9.14062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</cols>
  <sheetData>
    <row r="1" spans="1:23" ht="21" thickBot="1" x14ac:dyDescent="0.35">
      <c r="A1" s="1" t="s">
        <v>89</v>
      </c>
      <c r="F1" s="3">
        <v>52500.241999999998</v>
      </c>
      <c r="G1" s="3">
        <v>0.44975100000000001</v>
      </c>
      <c r="H1" s="3" t="s">
        <v>90</v>
      </c>
      <c r="V1" s="6" t="s">
        <v>61</v>
      </c>
      <c r="W1" s="6" t="s">
        <v>114</v>
      </c>
    </row>
    <row r="2" spans="1:23" ht="13.5" thickBot="1" x14ac:dyDescent="0.25">
      <c r="A2" t="s">
        <v>73</v>
      </c>
      <c r="B2" t="str">
        <f>H1</f>
        <v xml:space="preserve">EW/KW     </v>
      </c>
      <c r="C2" s="3"/>
      <c r="D2" s="3"/>
      <c r="V2">
        <v>-28000</v>
      </c>
      <c r="W2">
        <f t="shared" ref="W2:W20" si="0">+I$3*V2^2+I$4*V2+I$5+I$6*SIN(RADIANS(I$7*V2+I$8))</f>
        <v>-3.665438892607115E-4</v>
      </c>
    </row>
    <row r="3" spans="1:23" ht="13.5" thickBot="1" x14ac:dyDescent="0.25">
      <c r="A3" s="49" t="s">
        <v>106</v>
      </c>
      <c r="H3" t="s">
        <v>109</v>
      </c>
      <c r="I3">
        <f t="shared" ref="I3:I8" si="1">+J3*K3</f>
        <v>1.0000000000000001E-11</v>
      </c>
      <c r="J3" s="51">
        <v>1E-3</v>
      </c>
      <c r="K3" s="50">
        <v>1E-8</v>
      </c>
      <c r="M3">
        <v>1E-3</v>
      </c>
      <c r="V3">
        <v>-26000</v>
      </c>
      <c r="W3">
        <f t="shared" si="0"/>
        <v>9.4823140648049933E-3</v>
      </c>
    </row>
    <row r="4" spans="1:23" ht="14.25" thickTop="1" thickBot="1" x14ac:dyDescent="0.25">
      <c r="A4" s="5" t="s">
        <v>88</v>
      </c>
      <c r="C4" s="8">
        <f>F1</f>
        <v>52500.241999999998</v>
      </c>
      <c r="D4" s="9">
        <f>G1</f>
        <v>0.44975100000000001</v>
      </c>
      <c r="H4" t="s">
        <v>70</v>
      </c>
      <c r="I4">
        <f t="shared" si="1"/>
        <v>1.0000000000000001E-7</v>
      </c>
      <c r="J4" s="52">
        <v>1E-3</v>
      </c>
      <c r="K4" s="50">
        <v>1E-4</v>
      </c>
      <c r="M4">
        <v>1E-3</v>
      </c>
      <c r="V4">
        <v>-24000</v>
      </c>
      <c r="W4">
        <f t="shared" si="0"/>
        <v>1.8268183096257645E-2</v>
      </c>
    </row>
    <row r="5" spans="1:23" ht="13.5" thickTop="1" x14ac:dyDescent="0.2">
      <c r="C5" s="31" t="s">
        <v>86</v>
      </c>
      <c r="H5" t="s">
        <v>110</v>
      </c>
      <c r="I5">
        <f t="shared" si="1"/>
        <v>-4.6975832830665391E-4</v>
      </c>
      <c r="J5" s="52">
        <v>-4.6975832830665389</v>
      </c>
      <c r="K5">
        <v>1E-4</v>
      </c>
      <c r="M5">
        <v>5.5164669149731278</v>
      </c>
      <c r="V5">
        <v>-22000</v>
      </c>
      <c r="W5">
        <f t="shared" si="0"/>
        <v>2.4099418665294848E-2</v>
      </c>
    </row>
    <row r="6" spans="1:23" x14ac:dyDescent="0.2">
      <c r="A6" s="5" t="s">
        <v>52</v>
      </c>
      <c r="H6" t="s">
        <v>111</v>
      </c>
      <c r="I6">
        <f t="shared" si="1"/>
        <v>2.4155780604107807E-2</v>
      </c>
      <c r="J6" s="52">
        <v>2.4155780604107808</v>
      </c>
      <c r="K6">
        <v>0.01</v>
      </c>
      <c r="M6">
        <v>2.149980994472326</v>
      </c>
      <c r="V6">
        <v>-20000</v>
      </c>
      <c r="W6">
        <f t="shared" si="0"/>
        <v>2.5683221031750466E-2</v>
      </c>
    </row>
    <row r="7" spans="1:23" x14ac:dyDescent="0.2">
      <c r="A7" t="s">
        <v>53</v>
      </c>
      <c r="C7" s="66">
        <v>53055.241300000002</v>
      </c>
      <c r="D7" s="26" t="s">
        <v>292</v>
      </c>
      <c r="H7" t="s">
        <v>112</v>
      </c>
      <c r="I7">
        <f t="shared" si="1"/>
        <v>1.2833171423112784E-2</v>
      </c>
      <c r="J7" s="52">
        <v>1.2833171423112784</v>
      </c>
      <c r="K7">
        <v>0.01</v>
      </c>
      <c r="M7">
        <v>1.3049118869277447</v>
      </c>
      <c r="V7">
        <v>-18000</v>
      </c>
      <c r="W7">
        <f t="shared" si="0"/>
        <v>2.2580752194572888E-2</v>
      </c>
    </row>
    <row r="8" spans="1:23" ht="13.5" thickBot="1" x14ac:dyDescent="0.25">
      <c r="A8" t="s">
        <v>54</v>
      </c>
      <c r="C8">
        <v>0.44974752000000001</v>
      </c>
      <c r="D8" s="26" t="s">
        <v>292</v>
      </c>
      <c r="H8" t="s">
        <v>113</v>
      </c>
      <c r="I8">
        <f t="shared" si="1"/>
        <v>-12.46398850761385</v>
      </c>
      <c r="J8" s="53">
        <v>-1.246398850761385</v>
      </c>
      <c r="K8">
        <v>10</v>
      </c>
      <c r="M8">
        <v>-1.3752711035339529</v>
      </c>
      <c r="V8">
        <v>-16000</v>
      </c>
      <c r="W8">
        <f t="shared" si="0"/>
        <v>1.5293734770426705E-2</v>
      </c>
    </row>
    <row r="9" spans="1:23" x14ac:dyDescent="0.2">
      <c r="A9" s="11" t="s">
        <v>78</v>
      </c>
      <c r="B9" s="12"/>
      <c r="C9" s="13">
        <v>8</v>
      </c>
      <c r="D9" s="12" t="s">
        <v>79</v>
      </c>
      <c r="E9" s="12"/>
      <c r="J9">
        <f>SUM(S21:S161)</f>
        <v>2.2614227467676624E-2</v>
      </c>
      <c r="M9">
        <v>5.3021684144898829E-3</v>
      </c>
      <c r="V9">
        <v>-14000</v>
      </c>
      <c r="W9">
        <f t="shared" si="0"/>
        <v>5.1654436674581179E-3</v>
      </c>
    </row>
    <row r="10" spans="1:23" ht="13.5" thickBot="1" x14ac:dyDescent="0.25">
      <c r="A10" s="12"/>
      <c r="B10" s="12"/>
      <c r="C10" s="4" t="s">
        <v>70</v>
      </c>
      <c r="D10" s="4" t="s">
        <v>71</v>
      </c>
      <c r="E10" s="12"/>
      <c r="V10">
        <v>-12000</v>
      </c>
      <c r="W10">
        <f t="shared" si="0"/>
        <v>-5.8843714613637443E-3</v>
      </c>
    </row>
    <row r="11" spans="1:23" x14ac:dyDescent="0.2">
      <c r="A11" s="12" t="s">
        <v>66</v>
      </c>
      <c r="B11" s="12"/>
      <c r="C11" s="24">
        <f ca="1">INTERCEPT(INDIRECT($G$11):G985,INDIRECT($F$11):F985)</f>
        <v>-9.5572228186407739E-3</v>
      </c>
      <c r="D11" s="3"/>
      <c r="E11" s="12"/>
      <c r="F11" s="25" t="str">
        <f>"F"&amp;E19</f>
        <v>F64</v>
      </c>
      <c r="G11" s="26" t="str">
        <f>"G"&amp;E19</f>
        <v>G64</v>
      </c>
      <c r="V11">
        <v>-10000</v>
      </c>
      <c r="W11">
        <f t="shared" si="0"/>
        <v>-1.5738323435499722E-2</v>
      </c>
    </row>
    <row r="12" spans="1:23" x14ac:dyDescent="0.2">
      <c r="A12" s="12" t="s">
        <v>67</v>
      </c>
      <c r="B12" s="12"/>
      <c r="C12" s="24">
        <f ca="1">SLOPE(INDIRECT($G$11):G985,INDIRECT($F$11):F985)</f>
        <v>5.5919249900430742E-6</v>
      </c>
      <c r="D12" s="3"/>
      <c r="E12" s="12"/>
      <c r="V12">
        <v>-8000</v>
      </c>
      <c r="W12">
        <f t="shared" si="0"/>
        <v>-2.2499225917631299E-2</v>
      </c>
    </row>
    <row r="13" spans="1:23" x14ac:dyDescent="0.2">
      <c r="A13" s="12" t="s">
        <v>69</v>
      </c>
      <c r="B13" s="12"/>
      <c r="C13" s="3" t="s">
        <v>64</v>
      </c>
      <c r="D13" s="16" t="s">
        <v>98</v>
      </c>
      <c r="E13" s="13">
        <v>1</v>
      </c>
      <c r="V13">
        <v>-6000</v>
      </c>
      <c r="W13">
        <f t="shared" si="0"/>
        <v>-2.4864478058829475E-2</v>
      </c>
    </row>
    <row r="14" spans="1:23" x14ac:dyDescent="0.2">
      <c r="A14" s="12"/>
      <c r="B14" s="12"/>
      <c r="C14" s="12"/>
      <c r="D14" s="16" t="s">
        <v>80</v>
      </c>
      <c r="E14" s="17">
        <f ca="1">NOW()+15018.5+$C$9/24</f>
        <v>60356.472175231487</v>
      </c>
      <c r="V14">
        <v>-4000</v>
      </c>
      <c r="W14">
        <f t="shared" si="0"/>
        <v>-2.2383115557288617E-2</v>
      </c>
    </row>
    <row r="15" spans="1:23" x14ac:dyDescent="0.2">
      <c r="A15" s="14" t="s">
        <v>68</v>
      </c>
      <c r="B15" s="12"/>
      <c r="C15" s="15">
        <f ca="1">(C7+C11)+(C8+C12)*INT(MAX(F21:F3526))</f>
        <v>56357.768843642385</v>
      </c>
      <c r="D15" s="16" t="s">
        <v>99</v>
      </c>
      <c r="E15" s="17">
        <f ca="1">ROUND(2*(E14-$C$7)/$C$8,0)/2+E13</f>
        <v>16235</v>
      </c>
      <c r="V15">
        <v>-2000</v>
      </c>
      <c r="W15">
        <f t="shared" si="0"/>
        <v>-1.5544802502087033E-2</v>
      </c>
    </row>
    <row r="16" spans="1:23" x14ac:dyDescent="0.2">
      <c r="A16" s="18" t="s">
        <v>55</v>
      </c>
      <c r="B16" s="12"/>
      <c r="C16" s="19">
        <f ca="1">+C8+C12</f>
        <v>0.44975311192499007</v>
      </c>
      <c r="D16" s="16" t="s">
        <v>81</v>
      </c>
      <c r="E16" s="26">
        <f ca="1">ROUND(2*(E14-$C$15)/$C$16,0)/2+E13</f>
        <v>8892</v>
      </c>
      <c r="V16">
        <v>0</v>
      </c>
      <c r="W16">
        <f t="shared" si="0"/>
        <v>-5.6832026379723408E-3</v>
      </c>
    </row>
    <row r="17" spans="1:23" ht="13.5" thickBot="1" x14ac:dyDescent="0.25">
      <c r="A17" s="16" t="s">
        <v>77</v>
      </c>
      <c r="B17" s="12"/>
      <c r="C17" s="12">
        <f>COUNT(C21:C2184)</f>
        <v>67</v>
      </c>
      <c r="D17" s="16" t="s">
        <v>82</v>
      </c>
      <c r="E17" s="20">
        <f ca="1">+$C$15+$C$16*E16-15018.5-$C$9/24</f>
        <v>45338.140181546063</v>
      </c>
      <c r="V17">
        <v>2000</v>
      </c>
      <c r="W17">
        <f t="shared" si="0"/>
        <v>5.2872015452483587E-3</v>
      </c>
    </row>
    <row r="18" spans="1:23" ht="14.25" thickTop="1" thickBot="1" x14ac:dyDescent="0.25">
      <c r="A18" s="18" t="s">
        <v>56</v>
      </c>
      <c r="B18" s="12"/>
      <c r="C18" s="21">
        <f ca="1">+C15</f>
        <v>56357.768843642385</v>
      </c>
      <c r="D18" s="22">
        <f ca="1">+C16</f>
        <v>0.44975311192499007</v>
      </c>
      <c r="E18" s="23" t="s">
        <v>83</v>
      </c>
      <c r="V18">
        <v>4000</v>
      </c>
      <c r="W18">
        <f t="shared" si="0"/>
        <v>1.5248906624936888E-2</v>
      </c>
    </row>
    <row r="19" spans="1:23" ht="13.5" thickTop="1" x14ac:dyDescent="0.2">
      <c r="A19" s="27" t="s">
        <v>84</v>
      </c>
      <c r="E19" s="28">
        <v>64</v>
      </c>
      <c r="V19">
        <v>6000</v>
      </c>
      <c r="W19">
        <f t="shared" si="0"/>
        <v>2.2299249555256286E-2</v>
      </c>
    </row>
    <row r="20" spans="1:23" ht="15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6" t="s">
        <v>114</v>
      </c>
      <c r="Q20" s="4" t="s">
        <v>65</v>
      </c>
      <c r="R20" s="47" t="s">
        <v>97</v>
      </c>
      <c r="S20" s="6" t="s">
        <v>115</v>
      </c>
      <c r="V20">
        <v>8000</v>
      </c>
      <c r="W20">
        <f t="shared" si="0"/>
        <v>2.5125873068370431E-2</v>
      </c>
    </row>
    <row r="21" spans="1:23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2">+(C21-C$7)/C$8</f>
        <v>-48671.44414715172</v>
      </c>
      <c r="F21">
        <f t="shared" ref="F21:F52" si="3">ROUND(2*E21,0)/2</f>
        <v>-48671.5</v>
      </c>
      <c r="G21">
        <f t="shared" ref="G21:G51" si="4">+C21-(C$7+F21*C$8)</f>
        <v>2.5119680001807865E-2</v>
      </c>
      <c r="P21">
        <f t="shared" ref="P21:P52" si="5">+I$3*F21^2+I$4*F21+I$5+I$6*SIN(RADIANS(I$7*F21+I$8))</f>
        <v>4.2324161788160217E-2</v>
      </c>
      <c r="Q21" s="2">
        <f t="shared" ref="Q21:Q52" si="6">+C21-15018.5</f>
        <v>16146.880000000001</v>
      </c>
      <c r="R21" s="37">
        <v>6.3493750003544847E-2</v>
      </c>
    </row>
    <row r="22" spans="1:23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2"/>
        <v>-48662.928258059103</v>
      </c>
      <c r="F22">
        <f t="shared" si="3"/>
        <v>-48663</v>
      </c>
      <c r="G22">
        <f t="shared" si="4"/>
        <v>3.2265759997244459E-2</v>
      </c>
      <c r="P22">
        <f t="shared" si="5"/>
        <v>4.2322358226789147E-2</v>
      </c>
      <c r="Q22" s="2">
        <f t="shared" si="6"/>
        <v>16150.71</v>
      </c>
      <c r="R22" s="37">
        <v>7.0634899999276968E-2</v>
      </c>
    </row>
    <row r="23" spans="1:23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2"/>
        <v>-48660.904900598456</v>
      </c>
      <c r="F23">
        <f t="shared" si="3"/>
        <v>-48661</v>
      </c>
      <c r="G23">
        <f t="shared" si="4"/>
        <v>4.2770719999680296E-2</v>
      </c>
      <c r="P23">
        <f t="shared" si="5"/>
        <v>4.2321921439772384E-2</v>
      </c>
      <c r="Q23" s="2">
        <f t="shared" si="6"/>
        <v>16151.619999999999</v>
      </c>
      <c r="R23" s="37">
        <v>8.1138699999428354E-2</v>
      </c>
    </row>
    <row r="24" spans="1:23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2"/>
        <v>-48660.437971953681</v>
      </c>
      <c r="F24">
        <f t="shared" si="3"/>
        <v>-48660.5</v>
      </c>
      <c r="G24">
        <f t="shared" si="4"/>
        <v>2.7896960000362014E-2</v>
      </c>
      <c r="P24">
        <f t="shared" si="5"/>
        <v>4.2321811503678627E-2</v>
      </c>
      <c r="Q24" s="2">
        <f t="shared" si="6"/>
        <v>16151.830000000002</v>
      </c>
      <c r="R24" s="37">
        <v>6.6264650002267445E-2</v>
      </c>
    </row>
    <row r="25" spans="1:23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2"/>
        <v>-48642.872561031581</v>
      </c>
      <c r="F25">
        <f t="shared" si="3"/>
        <v>-48643</v>
      </c>
      <c r="G25">
        <f t="shared" si="4"/>
        <v>5.7315359998028725E-2</v>
      </c>
      <c r="P25">
        <f t="shared" si="5"/>
        <v>4.2317777392655423E-2</v>
      </c>
      <c r="Q25" s="2">
        <f t="shared" si="6"/>
        <v>16159.73</v>
      </c>
      <c r="R25" s="37">
        <v>9.5672899999044603E-2</v>
      </c>
    </row>
    <row r="26" spans="1:23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2"/>
        <v>-48636.446733491721</v>
      </c>
      <c r="F26">
        <f t="shared" si="3"/>
        <v>-48636.5</v>
      </c>
      <c r="G26">
        <f t="shared" si="4"/>
        <v>2.3956479999469593E-2</v>
      </c>
      <c r="P26">
        <f t="shared" si="5"/>
        <v>4.2316186701585545E-2</v>
      </c>
      <c r="Q26" s="2">
        <f t="shared" si="6"/>
        <v>16162.619999999999</v>
      </c>
      <c r="R26" s="37">
        <v>6.2310249999427469E-2</v>
      </c>
    </row>
    <row r="27" spans="1:23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2"/>
        <v>-48607.430453424182</v>
      </c>
      <c r="F27">
        <f t="shared" si="3"/>
        <v>-48607.5</v>
      </c>
      <c r="G27">
        <f t="shared" si="4"/>
        <v>3.1278399997972883E-2</v>
      </c>
      <c r="P27">
        <f t="shared" si="5"/>
        <v>4.2308480320369393E-2</v>
      </c>
      <c r="Q27" s="2">
        <f t="shared" si="6"/>
        <v>16175.669999999998</v>
      </c>
      <c r="R27" s="37">
        <v>6.9615349999367027E-2</v>
      </c>
    </row>
    <row r="28" spans="1:23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2"/>
        <v>-48527.385542893047</v>
      </c>
      <c r="F28">
        <f t="shared" si="3"/>
        <v>-48527.5</v>
      </c>
      <c r="G28">
        <f t="shared" si="4"/>
        <v>5.1476799995725742E-2</v>
      </c>
      <c r="P28">
        <f t="shared" si="5"/>
        <v>4.2282054278109805E-2</v>
      </c>
      <c r="Q28" s="2">
        <f t="shared" si="6"/>
        <v>16211.669999999998</v>
      </c>
      <c r="R28" s="37">
        <v>8.9767350000329316E-2</v>
      </c>
    </row>
    <row r="29" spans="1:23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2"/>
        <v>-47795.397070783183</v>
      </c>
      <c r="F29">
        <f t="shared" si="3"/>
        <v>-47795.5</v>
      </c>
      <c r="G29">
        <f t="shared" si="4"/>
        <v>4.6292160001030425E-2</v>
      </c>
      <c r="P29">
        <f t="shared" si="5"/>
        <v>4.1686678778856762E-2</v>
      </c>
      <c r="Q29" s="2">
        <f t="shared" si="6"/>
        <v>16540.88</v>
      </c>
      <c r="R29" s="37">
        <v>8.4158150002622278E-2</v>
      </c>
    </row>
    <row r="30" spans="1:23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2"/>
        <v>-47790.90566191449</v>
      </c>
      <c r="F30">
        <f t="shared" si="3"/>
        <v>-47791</v>
      </c>
      <c r="G30">
        <f t="shared" si="4"/>
        <v>4.242832000090857E-2</v>
      </c>
      <c r="P30">
        <f t="shared" si="5"/>
        <v>4.1681045511958448E-2</v>
      </c>
      <c r="Q30" s="2">
        <f t="shared" si="6"/>
        <v>16542.900000000001</v>
      </c>
      <c r="R30" s="37">
        <v>8.0291700003726874E-2</v>
      </c>
    </row>
    <row r="31" spans="1:23" x14ac:dyDescent="0.2">
      <c r="A31" t="s">
        <v>121</v>
      </c>
      <c r="B31" t="s">
        <v>94</v>
      </c>
      <c r="C31" s="10">
        <v>31580.32</v>
      </c>
      <c r="D31" s="10" t="s">
        <v>285</v>
      </c>
      <c r="E31">
        <f t="shared" si="2"/>
        <v>-47748.837614490905</v>
      </c>
      <c r="F31">
        <f t="shared" si="3"/>
        <v>-47749</v>
      </c>
      <c r="G31">
        <f t="shared" si="4"/>
        <v>7.3032479998801136E-2</v>
      </c>
      <c r="P31">
        <f t="shared" si="5"/>
        <v>4.1627307995782611E-2</v>
      </c>
      <c r="Q31" s="2">
        <f t="shared" si="6"/>
        <v>16561.82</v>
      </c>
      <c r="R31" s="37">
        <v>0.1108715000009397</v>
      </c>
    </row>
    <row r="32" spans="1:23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2"/>
        <v>-28463.560399399212</v>
      </c>
      <c r="F32">
        <f t="shared" si="3"/>
        <v>-28463.5</v>
      </c>
      <c r="G32">
        <f t="shared" si="4"/>
        <v>-2.7164480008650571E-2</v>
      </c>
      <c r="J32">
        <f t="shared" ref="J32:J37" si="7">G32</f>
        <v>-2.7164480008650571E-2</v>
      </c>
      <c r="P32">
        <f t="shared" si="5"/>
        <v>-2.5750065505962712E-3</v>
      </c>
      <c r="Q32" s="2">
        <f t="shared" si="6"/>
        <v>25235.325599999996</v>
      </c>
      <c r="R32" s="54"/>
      <c r="S32">
        <f t="shared" ref="S32:S51" si="8">+(P32-G32)^2</f>
        <v>6.0464220494435691E-4</v>
      </c>
    </row>
    <row r="33" spans="1:24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2"/>
        <v>-28459.064321244066</v>
      </c>
      <c r="F33">
        <f t="shared" si="3"/>
        <v>-28459</v>
      </c>
      <c r="G33">
        <f t="shared" si="4"/>
        <v>-2.8928320003615227E-2</v>
      </c>
      <c r="J33">
        <f t="shared" si="7"/>
        <v>-2.8928320003615227E-2</v>
      </c>
      <c r="P33">
        <f t="shared" si="5"/>
        <v>-2.5539252041285902E-3</v>
      </c>
      <c r="Q33" s="2">
        <f t="shared" si="6"/>
        <v>25237.347699999998</v>
      </c>
      <c r="R33" s="48"/>
      <c r="S33">
        <f t="shared" si="8"/>
        <v>6.9560870103918765E-4</v>
      </c>
    </row>
    <row r="34" spans="1:24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2"/>
        <v>-28428.059369843781</v>
      </c>
      <c r="F34">
        <f t="shared" si="3"/>
        <v>-28428</v>
      </c>
      <c r="G34">
        <f t="shared" si="4"/>
        <v>-2.6701440001488663E-2</v>
      </c>
      <c r="J34">
        <f t="shared" si="7"/>
        <v>-2.6701440001488663E-2</v>
      </c>
      <c r="P34">
        <f t="shared" si="5"/>
        <v>-2.4084858563622798E-3</v>
      </c>
      <c r="Q34" s="2">
        <f t="shared" si="6"/>
        <v>25251.292099999999</v>
      </c>
      <c r="R34" s="48"/>
      <c r="S34">
        <f t="shared" si="8"/>
        <v>5.9014762109721301E-4</v>
      </c>
    </row>
    <row r="35" spans="1:24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2"/>
        <v>-27616.532048914916</v>
      </c>
      <c r="F35">
        <f t="shared" si="3"/>
        <v>-27616.5</v>
      </c>
      <c r="G35">
        <f t="shared" si="4"/>
        <v>-1.4413919998332858E-2</v>
      </c>
      <c r="J35">
        <f t="shared" si="7"/>
        <v>-1.4413919998332858E-2</v>
      </c>
      <c r="P35">
        <f t="shared" si="5"/>
        <v>1.5053296262061261E-3</v>
      </c>
      <c r="Q35" s="2">
        <f t="shared" si="6"/>
        <v>25616.2745</v>
      </c>
      <c r="R35" s="48"/>
      <c r="S35">
        <f t="shared" si="8"/>
        <v>2.5342250860838458E-4</v>
      </c>
    </row>
    <row r="36" spans="1:24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2"/>
        <v>-26845.534134351656</v>
      </c>
      <c r="F36">
        <f t="shared" si="3"/>
        <v>-26845.5</v>
      </c>
      <c r="G36">
        <f t="shared" si="4"/>
        <v>-1.5351840003859252E-2</v>
      </c>
      <c r="J36">
        <f t="shared" si="7"/>
        <v>-1.5351840003859252E-2</v>
      </c>
      <c r="P36">
        <f t="shared" si="5"/>
        <v>5.3264451031497595E-3</v>
      </c>
      <c r="Q36" s="2">
        <f t="shared" si="6"/>
        <v>25963.028899999998</v>
      </c>
      <c r="R36" s="48"/>
      <c r="S36">
        <f t="shared" si="8"/>
        <v>4.2759147496675061E-4</v>
      </c>
    </row>
    <row r="37" spans="1:24" x14ac:dyDescent="0.2">
      <c r="A37" s="55" t="s">
        <v>100</v>
      </c>
      <c r="B37" s="56" t="s">
        <v>64</v>
      </c>
      <c r="C37" s="55">
        <v>40981.529699999999</v>
      </c>
      <c r="D37" s="55" t="s">
        <v>101</v>
      </c>
      <c r="E37">
        <f t="shared" si="2"/>
        <v>-26845.532355575862</v>
      </c>
      <c r="F37">
        <f t="shared" si="3"/>
        <v>-26845.5</v>
      </c>
      <c r="G37">
        <f t="shared" si="4"/>
        <v>-1.4551840002241079E-2</v>
      </c>
      <c r="J37">
        <f t="shared" si="7"/>
        <v>-1.4551840002241079E-2</v>
      </c>
      <c r="P37">
        <f t="shared" si="5"/>
        <v>5.3264451031497595E-3</v>
      </c>
      <c r="Q37" s="2">
        <f t="shared" si="6"/>
        <v>25963.029699999999</v>
      </c>
      <c r="R37" s="48"/>
      <c r="S37">
        <f t="shared" si="8"/>
        <v>3.9514621873120321E-4</v>
      </c>
    </row>
    <row r="38" spans="1:24" x14ac:dyDescent="0.2">
      <c r="A38" s="46" t="s">
        <v>105</v>
      </c>
      <c r="B38" s="3" t="s">
        <v>85</v>
      </c>
      <c r="C38" s="10">
        <v>42449.740400000002</v>
      </c>
      <c r="D38" s="10"/>
      <c r="E38">
        <f t="shared" si="2"/>
        <v>-23581.010296621535</v>
      </c>
      <c r="F38">
        <f t="shared" si="3"/>
        <v>-23581</v>
      </c>
      <c r="G38">
        <f t="shared" si="4"/>
        <v>-4.6308800010592677E-3</v>
      </c>
      <c r="J38">
        <f t="shared" ref="J38:J48" si="9">+G38</f>
        <v>-4.6308800010592677E-3</v>
      </c>
      <c r="P38">
        <f t="shared" si="5"/>
        <v>1.978873096989997E-2</v>
      </c>
      <c r="Q38" s="2">
        <f t="shared" si="6"/>
        <v>27431.240400000002</v>
      </c>
      <c r="R38" s="48"/>
      <c r="S38">
        <f t="shared" si="8"/>
        <v>5.9631739997299273E-4</v>
      </c>
      <c r="X38" t="s">
        <v>108</v>
      </c>
    </row>
    <row r="39" spans="1:24" x14ac:dyDescent="0.2">
      <c r="A39" s="46" t="s">
        <v>105</v>
      </c>
      <c r="B39" s="3" t="s">
        <v>94</v>
      </c>
      <c r="C39" s="10">
        <v>42451.766000000003</v>
      </c>
      <c r="D39" s="10"/>
      <c r="E39">
        <f t="shared" si="2"/>
        <v>-23576.506436322314</v>
      </c>
      <c r="F39">
        <f t="shared" si="3"/>
        <v>-23576.5</v>
      </c>
      <c r="G39">
        <f t="shared" si="4"/>
        <v>-2.8947199971298687E-3</v>
      </c>
      <c r="J39">
        <f t="shared" si="9"/>
        <v>-2.8947199971298687E-3</v>
      </c>
      <c r="P39">
        <f t="shared" si="5"/>
        <v>1.9804291047304644E-2</v>
      </c>
      <c r="Q39" s="2">
        <f t="shared" si="6"/>
        <v>27433.266000000003</v>
      </c>
      <c r="R39" s="48"/>
      <c r="S39">
        <f t="shared" si="8"/>
        <v>5.1524510239535999E-4</v>
      </c>
      <c r="X39" t="s">
        <v>108</v>
      </c>
    </row>
    <row r="40" spans="1:24" x14ac:dyDescent="0.2">
      <c r="A40" s="46" t="s">
        <v>105</v>
      </c>
      <c r="B40" s="3" t="s">
        <v>94</v>
      </c>
      <c r="C40" s="10">
        <v>42452.667200000004</v>
      </c>
      <c r="D40" s="10"/>
      <c r="E40">
        <f t="shared" si="2"/>
        <v>-23574.502645395351</v>
      </c>
      <c r="F40">
        <f t="shared" si="3"/>
        <v>-23574.5</v>
      </c>
      <c r="G40">
        <f t="shared" si="4"/>
        <v>-1.1897599979420193E-3</v>
      </c>
      <c r="J40">
        <f t="shared" si="9"/>
        <v>-1.1897599979420193E-3</v>
      </c>
      <c r="P40">
        <f t="shared" si="5"/>
        <v>1.9811201200925461E-2</v>
      </c>
      <c r="Q40" s="2">
        <f t="shared" si="6"/>
        <v>27434.167200000004</v>
      </c>
      <c r="R40" s="48"/>
      <c r="S40">
        <f t="shared" si="8"/>
        <v>4.4104037127633744E-4</v>
      </c>
    </row>
    <row r="41" spans="1:24" x14ac:dyDescent="0.2">
      <c r="A41" s="46" t="s">
        <v>105</v>
      </c>
      <c r="B41" s="3" t="s">
        <v>85</v>
      </c>
      <c r="C41" s="10">
        <v>42453.788699999997</v>
      </c>
      <c r="D41" s="10"/>
      <c r="E41">
        <f t="shared" si="2"/>
        <v>-23572.009024085346</v>
      </c>
      <c r="F41">
        <f t="shared" si="3"/>
        <v>-23572</v>
      </c>
      <c r="G41">
        <f t="shared" si="4"/>
        <v>-4.0585599999758415E-3</v>
      </c>
      <c r="J41">
        <f t="shared" si="9"/>
        <v>-4.0585599999758415E-3</v>
      </c>
      <c r="P41">
        <f t="shared" si="5"/>
        <v>1.9819834185189355E-2</v>
      </c>
      <c r="Q41" s="2">
        <f t="shared" si="6"/>
        <v>27435.288699999997</v>
      </c>
      <c r="R41" s="48"/>
      <c r="S41">
        <f t="shared" si="8"/>
        <v>5.7017770886213105E-4</v>
      </c>
    </row>
    <row r="42" spans="1:24" x14ac:dyDescent="0.2">
      <c r="A42" s="46" t="s">
        <v>105</v>
      </c>
      <c r="B42" s="3" t="s">
        <v>85</v>
      </c>
      <c r="C42" s="10">
        <v>42454.6878</v>
      </c>
      <c r="D42" s="10"/>
      <c r="E42">
        <f t="shared" si="2"/>
        <v>-23570.009902444825</v>
      </c>
      <c r="F42">
        <f t="shared" si="3"/>
        <v>-23570</v>
      </c>
      <c r="G42">
        <f t="shared" si="4"/>
        <v>-4.4536000059451908E-3</v>
      </c>
      <c r="J42">
        <f t="shared" si="9"/>
        <v>-4.4536000059451908E-3</v>
      </c>
      <c r="P42">
        <f t="shared" si="5"/>
        <v>1.9826736804519997E-2</v>
      </c>
      <c r="Q42" s="2">
        <f t="shared" si="6"/>
        <v>27436.1878</v>
      </c>
      <c r="R42" s="48"/>
      <c r="S42">
        <f t="shared" si="8"/>
        <v>5.8953475562963076E-4</v>
      </c>
    </row>
    <row r="43" spans="1:24" x14ac:dyDescent="0.2">
      <c r="A43" s="46" t="s">
        <v>105</v>
      </c>
      <c r="B43" s="3" t="s">
        <v>85</v>
      </c>
      <c r="C43" s="10">
        <v>42455.588300000003</v>
      </c>
      <c r="D43" s="10"/>
      <c r="E43">
        <f t="shared" si="2"/>
        <v>-23568.007667946669</v>
      </c>
      <c r="F43">
        <f t="shared" si="3"/>
        <v>-23568</v>
      </c>
      <c r="G43">
        <f t="shared" si="4"/>
        <v>-3.4486399963498116E-3</v>
      </c>
      <c r="J43">
        <f t="shared" si="9"/>
        <v>-3.4486399963498116E-3</v>
      </c>
      <c r="P43">
        <f t="shared" si="5"/>
        <v>1.9833636072783691E-2</v>
      </c>
      <c r="Q43" s="2">
        <f t="shared" si="6"/>
        <v>27437.088300000003</v>
      </c>
      <c r="R43" s="48"/>
      <c r="S43">
        <f t="shared" si="8"/>
        <v>5.4206437895934652E-4</v>
      </c>
    </row>
    <row r="44" spans="1:24" x14ac:dyDescent="0.2">
      <c r="A44" s="46" t="s">
        <v>105</v>
      </c>
      <c r="B44" s="3" t="s">
        <v>94</v>
      </c>
      <c r="C44" s="10">
        <v>42456.713900000002</v>
      </c>
      <c r="D44" s="10"/>
      <c r="E44">
        <f t="shared" si="2"/>
        <v>-23565.504930410731</v>
      </c>
      <c r="F44">
        <f t="shared" si="3"/>
        <v>-23565.5</v>
      </c>
      <c r="G44">
        <f t="shared" si="4"/>
        <v>-2.217440000094939E-3</v>
      </c>
      <c r="J44">
        <f t="shared" si="9"/>
        <v>-2.217440000094939E-3</v>
      </c>
      <c r="P44">
        <f t="shared" si="5"/>
        <v>1.9842255443339202E-2</v>
      </c>
      <c r="Q44" s="2">
        <f t="shared" si="6"/>
        <v>27438.213900000002</v>
      </c>
      <c r="R44" s="48"/>
      <c r="S44">
        <f t="shared" si="8"/>
        <v>4.8663016305706898E-4</v>
      </c>
    </row>
    <row r="45" spans="1:24" x14ac:dyDescent="0.2">
      <c r="A45" s="46" t="s">
        <v>105</v>
      </c>
      <c r="B45" s="3" t="s">
        <v>94</v>
      </c>
      <c r="C45" s="10">
        <v>42457.612800000003</v>
      </c>
      <c r="D45" s="10"/>
      <c r="E45">
        <f t="shared" si="2"/>
        <v>-23563.506253464162</v>
      </c>
      <c r="F45">
        <f t="shared" si="3"/>
        <v>-23563.5</v>
      </c>
      <c r="G45">
        <f t="shared" si="4"/>
        <v>-2.8124800010118634E-3</v>
      </c>
      <c r="J45">
        <f t="shared" si="9"/>
        <v>-2.8124800010118634E-3</v>
      </c>
      <c r="P45">
        <f t="shared" si="5"/>
        <v>1.9849147166096304E-2</v>
      </c>
      <c r="Q45" s="2">
        <f t="shared" si="6"/>
        <v>27439.112800000003</v>
      </c>
      <c r="R45" s="48"/>
      <c r="S45">
        <f t="shared" si="8"/>
        <v>5.1354934586101493E-4</v>
      </c>
    </row>
    <row r="46" spans="1:24" x14ac:dyDescent="0.2">
      <c r="A46" s="46" t="s">
        <v>105</v>
      </c>
      <c r="B46" s="3" t="s">
        <v>85</v>
      </c>
      <c r="C46" s="10">
        <v>42458.735099999998</v>
      </c>
      <c r="D46" s="10"/>
      <c r="E46">
        <f t="shared" si="2"/>
        <v>-23561.010853378364</v>
      </c>
      <c r="F46">
        <f t="shared" si="3"/>
        <v>-23561</v>
      </c>
      <c r="G46">
        <f t="shared" si="4"/>
        <v>-4.8812800014275126E-3</v>
      </c>
      <c r="J46">
        <f t="shared" si="9"/>
        <v>-4.8812800014275126E-3</v>
      </c>
      <c r="P46">
        <f t="shared" si="5"/>
        <v>1.9857757099920121E-2</v>
      </c>
      <c r="Q46" s="2">
        <f t="shared" si="6"/>
        <v>27440.235099999998</v>
      </c>
      <c r="R46" s="48"/>
      <c r="S46">
        <f t="shared" si="8"/>
        <v>6.1201995670185478E-4</v>
      </c>
    </row>
    <row r="47" spans="1:24" x14ac:dyDescent="0.2">
      <c r="A47" s="46" t="s">
        <v>105</v>
      </c>
      <c r="B47" s="3" t="s">
        <v>85</v>
      </c>
      <c r="C47" s="10">
        <v>42459.6351</v>
      </c>
      <c r="D47" s="10"/>
      <c r="E47">
        <f t="shared" si="2"/>
        <v>-23559.009730615082</v>
      </c>
      <c r="F47">
        <f t="shared" si="3"/>
        <v>-23559</v>
      </c>
      <c r="G47">
        <f t="shared" si="4"/>
        <v>-4.3763200010289438E-3</v>
      </c>
      <c r="J47">
        <f t="shared" si="9"/>
        <v>-4.3763200010289438E-3</v>
      </c>
      <c r="P47">
        <f t="shared" si="5"/>
        <v>1.9864641269414989E-2</v>
      </c>
      <c r="Q47" s="2">
        <f t="shared" si="6"/>
        <v>27441.1351</v>
      </c>
      <c r="R47" s="48"/>
      <c r="S47">
        <f t="shared" si="8"/>
        <v>5.8762420331516269E-4</v>
      </c>
    </row>
    <row r="48" spans="1:24" x14ac:dyDescent="0.2">
      <c r="A48" s="46" t="s">
        <v>105</v>
      </c>
      <c r="B48" s="3" t="s">
        <v>94</v>
      </c>
      <c r="C48" s="10">
        <v>42461.661699999997</v>
      </c>
      <c r="D48" s="10"/>
      <c r="E48">
        <f t="shared" si="2"/>
        <v>-23554.503646846133</v>
      </c>
      <c r="F48">
        <f t="shared" si="3"/>
        <v>-23554.5</v>
      </c>
      <c r="G48">
        <f t="shared" si="4"/>
        <v>-1.6401600005337968E-3</v>
      </c>
      <c r="J48">
        <f t="shared" si="9"/>
        <v>-1.6401600005337968E-3</v>
      </c>
      <c r="P48">
        <f t="shared" si="5"/>
        <v>1.9880118365302402E-2</v>
      </c>
      <c r="Q48" s="2">
        <f t="shared" si="6"/>
        <v>27443.161699999997</v>
      </c>
      <c r="R48" s="48"/>
      <c r="S48">
        <f t="shared" si="8"/>
        <v>4.6312238094307754E-4</v>
      </c>
    </row>
    <row r="49" spans="1:19" x14ac:dyDescent="0.2">
      <c r="A49" t="s">
        <v>176</v>
      </c>
      <c r="B49" t="s">
        <v>94</v>
      </c>
      <c r="C49" s="10">
        <v>45377.821000000004</v>
      </c>
      <c r="D49" s="10" t="s">
        <v>284</v>
      </c>
      <c r="E49">
        <f t="shared" si="2"/>
        <v>-17070.511695095058</v>
      </c>
      <c r="F49">
        <f t="shared" si="3"/>
        <v>-17070.5</v>
      </c>
      <c r="G49">
        <f t="shared" si="4"/>
        <v>-5.2598399997805245E-3</v>
      </c>
      <c r="J49">
        <f>G49</f>
        <v>-5.2598399997805245E-3</v>
      </c>
      <c r="P49">
        <f t="shared" si="5"/>
        <v>1.9650285975619561E-2</v>
      </c>
      <c r="Q49" s="2">
        <f t="shared" si="6"/>
        <v>30359.321000000004</v>
      </c>
      <c r="R49" s="48"/>
      <c r="S49">
        <f t="shared" si="8"/>
        <v>6.2051437611030204E-4</v>
      </c>
    </row>
    <row r="50" spans="1:19" x14ac:dyDescent="0.2">
      <c r="A50" t="s">
        <v>180</v>
      </c>
      <c r="B50" t="s">
        <v>85</v>
      </c>
      <c r="C50" s="10">
        <v>45767.918799999999</v>
      </c>
      <c r="D50" s="10" t="s">
        <v>284</v>
      </c>
      <c r="E50">
        <f t="shared" si="2"/>
        <v>-16203.141042334157</v>
      </c>
      <c r="F50">
        <f t="shared" si="3"/>
        <v>-16203</v>
      </c>
      <c r="G50">
        <f t="shared" si="4"/>
        <v>-6.3433440001972485E-2</v>
      </c>
      <c r="J50">
        <f>G50</f>
        <v>-6.3433440001972485E-2</v>
      </c>
      <c r="P50">
        <f t="shared" si="5"/>
        <v>1.6191112577888477E-2</v>
      </c>
      <c r="Q50" s="2">
        <f t="shared" si="6"/>
        <v>30749.418799999999</v>
      </c>
      <c r="R50" s="48"/>
      <c r="S50">
        <f t="shared" si="8"/>
        <v>6.340069373543044E-3</v>
      </c>
    </row>
    <row r="51" spans="1:19" x14ac:dyDescent="0.2">
      <c r="A51" t="s">
        <v>107</v>
      </c>
      <c r="B51" s="3" t="s">
        <v>85</v>
      </c>
      <c r="C51" s="10">
        <v>45768.418799999999</v>
      </c>
      <c r="D51" s="10"/>
      <c r="E51">
        <f t="shared" si="2"/>
        <v>-16202.029307465669</v>
      </c>
      <c r="F51">
        <f t="shared" si="3"/>
        <v>-16202</v>
      </c>
      <c r="G51">
        <f t="shared" si="4"/>
        <v>-1.3180959998862818E-2</v>
      </c>
      <c r="J51">
        <f>+G51</f>
        <v>-1.3180959998862818E-2</v>
      </c>
      <c r="P51">
        <f t="shared" si="5"/>
        <v>1.6186767871020063E-2</v>
      </c>
      <c r="Q51" s="2">
        <f t="shared" si="6"/>
        <v>30749.918799999999</v>
      </c>
      <c r="R51" s="48"/>
      <c r="S51">
        <f t="shared" si="8"/>
        <v>8.6246344023949574E-4</v>
      </c>
    </row>
    <row r="52" spans="1:19" x14ac:dyDescent="0.2">
      <c r="A52" t="s">
        <v>180</v>
      </c>
      <c r="B52" t="s">
        <v>94</v>
      </c>
      <c r="C52" s="10">
        <v>45788.836300000003</v>
      </c>
      <c r="D52" s="10" t="s">
        <v>284</v>
      </c>
      <c r="E52">
        <f t="shared" si="2"/>
        <v>-16156.631614110955</v>
      </c>
      <c r="F52">
        <f t="shared" si="3"/>
        <v>-16156.5</v>
      </c>
      <c r="P52">
        <f t="shared" si="5"/>
        <v>1.5988277467349116E-2</v>
      </c>
      <c r="Q52" s="2">
        <f t="shared" si="6"/>
        <v>30770.336300000003</v>
      </c>
      <c r="R52">
        <f>+C52-(C$7+F52*C$8)</f>
        <v>-5.9193119996052701E-2</v>
      </c>
    </row>
    <row r="53" spans="1:19" x14ac:dyDescent="0.2">
      <c r="A53" t="s">
        <v>107</v>
      </c>
      <c r="B53" s="3" t="s">
        <v>94</v>
      </c>
      <c r="C53" s="10">
        <v>45789.336300000003</v>
      </c>
      <c r="D53" s="10"/>
      <c r="E53">
        <f t="shared" ref="E53:E87" si="10">+(C53-C$7)/C$8</f>
        <v>-16155.519879242465</v>
      </c>
      <c r="F53">
        <f t="shared" ref="F53:F84" si="11">ROUND(2*E53,0)/2</f>
        <v>-16155.5</v>
      </c>
      <c r="G53">
        <f t="shared" ref="G53:G87" si="12">+C53-(C$7+F53*C$8)</f>
        <v>-8.9406400002189912E-3</v>
      </c>
      <c r="J53">
        <f>+G53</f>
        <v>-8.9406400002189912E-3</v>
      </c>
      <c r="P53">
        <f t="shared" ref="P53:P87" si="13">+I$3*F53^2+I$4*F53+I$5+I$6*SIN(RADIANS(I$7*F53+I$8))</f>
        <v>1.5983897397744851E-2</v>
      </c>
      <c r="Q53" s="2">
        <f t="shared" ref="Q53:Q87" si="14">+C53-15018.5</f>
        <v>30770.836300000003</v>
      </c>
      <c r="R53" s="48"/>
      <c r="S53">
        <f t="shared" ref="S53:S87" si="15">+(P53-G53)^2</f>
        <v>6.2123256450249823E-4</v>
      </c>
    </row>
    <row r="54" spans="1:19" x14ac:dyDescent="0.2">
      <c r="A54" s="41" t="s">
        <v>96</v>
      </c>
      <c r="C54" s="10">
        <v>46448.663500000002</v>
      </c>
      <c r="D54" s="35">
        <v>4.0000000000000002E-4</v>
      </c>
      <c r="E54">
        <f t="shared" si="10"/>
        <v>-14689.525803277356</v>
      </c>
      <c r="F54">
        <f t="shared" si="11"/>
        <v>-14689.5</v>
      </c>
      <c r="G54">
        <f t="shared" si="12"/>
        <v>-1.1604959996475372E-2</v>
      </c>
      <c r="K54">
        <f>+G54</f>
        <v>-1.1604959996475372E-2</v>
      </c>
      <c r="P54">
        <f t="shared" si="13"/>
        <v>8.866654882298524E-3</v>
      </c>
      <c r="Q54" s="2">
        <f t="shared" si="14"/>
        <v>31430.163500000002</v>
      </c>
      <c r="R54" s="48"/>
      <c r="S54">
        <f t="shared" si="15"/>
        <v>4.1908701574483676E-4</v>
      </c>
    </row>
    <row r="55" spans="1:19" x14ac:dyDescent="0.2">
      <c r="A55" s="41" t="s">
        <v>96</v>
      </c>
      <c r="C55" s="10">
        <v>46449.785799999998</v>
      </c>
      <c r="D55" s="35">
        <v>4.0000000000000002E-4</v>
      </c>
      <c r="E55">
        <f t="shared" si="10"/>
        <v>-14687.030403191558</v>
      </c>
      <c r="F55">
        <f t="shared" si="11"/>
        <v>-14687</v>
      </c>
      <c r="G55">
        <f t="shared" si="12"/>
        <v>-1.3673760004166979E-2</v>
      </c>
      <c r="K55">
        <f>+G55</f>
        <v>-1.3673760004166979E-2</v>
      </c>
      <c r="P55">
        <f t="shared" si="13"/>
        <v>8.8535394601374409E-3</v>
      </c>
      <c r="Q55" s="2">
        <f t="shared" si="14"/>
        <v>31431.285799999998</v>
      </c>
      <c r="R55" s="48"/>
      <c r="S55">
        <f t="shared" si="15"/>
        <v>5.0747922115445025E-4</v>
      </c>
    </row>
    <row r="56" spans="1:19" x14ac:dyDescent="0.2">
      <c r="A56" s="41" t="s">
        <v>96</v>
      </c>
      <c r="C56" s="10">
        <v>46450.685799999999</v>
      </c>
      <c r="D56" s="35">
        <v>4.0000000000000002E-4</v>
      </c>
      <c r="E56">
        <f t="shared" si="10"/>
        <v>-14685.029280428276</v>
      </c>
      <c r="F56">
        <f t="shared" si="11"/>
        <v>-14685</v>
      </c>
      <c r="G56">
        <f t="shared" si="12"/>
        <v>-1.3168800003768411E-2</v>
      </c>
      <c r="K56">
        <f>+G56</f>
        <v>-1.3168800003768411E-2</v>
      </c>
      <c r="P56">
        <f t="shared" si="13"/>
        <v>8.843045262852154E-3</v>
      </c>
      <c r="Q56" s="2">
        <f t="shared" si="14"/>
        <v>31432.185799999999</v>
      </c>
      <c r="R56" s="48"/>
      <c r="S56">
        <f t="shared" si="15"/>
        <v>4.8452133204164615E-4</v>
      </c>
    </row>
    <row r="57" spans="1:19" x14ac:dyDescent="0.2">
      <c r="A57" s="41" t="s">
        <v>96</v>
      </c>
      <c r="C57" s="10">
        <v>46480.592600000004</v>
      </c>
      <c r="D57" s="35">
        <v>4.0000000000000002E-4</v>
      </c>
      <c r="E57">
        <f t="shared" si="10"/>
        <v>-14618.532415698473</v>
      </c>
      <c r="F57">
        <f t="shared" si="11"/>
        <v>-14618.5</v>
      </c>
      <c r="G57">
        <f t="shared" si="12"/>
        <v>-1.4578880000044592E-2</v>
      </c>
      <c r="K57">
        <f>+G57</f>
        <v>-1.4578880000044592E-2</v>
      </c>
      <c r="P57">
        <f t="shared" si="13"/>
        <v>8.4931856933293196E-3</v>
      </c>
      <c r="Q57" s="2">
        <f t="shared" si="14"/>
        <v>31462.092600000004</v>
      </c>
      <c r="R57" s="48"/>
      <c r="S57">
        <f t="shared" si="15"/>
        <v>5.3232021535936128E-4</v>
      </c>
    </row>
    <row r="58" spans="1:19" x14ac:dyDescent="0.2">
      <c r="A58" t="s">
        <v>186</v>
      </c>
      <c r="B58" t="s">
        <v>85</v>
      </c>
      <c r="C58" s="10">
        <v>46798.784399999997</v>
      </c>
      <c r="D58" s="10" t="s">
        <v>284</v>
      </c>
      <c r="E58">
        <f t="shared" si="10"/>
        <v>-13911.042577844575</v>
      </c>
      <c r="F58">
        <f t="shared" si="11"/>
        <v>-13911</v>
      </c>
      <c r="G58">
        <f t="shared" si="12"/>
        <v>-1.9149280007695779E-2</v>
      </c>
      <c r="J58">
        <f t="shared" ref="J58:J63" si="16">G58</f>
        <v>-1.9149280007695779E-2</v>
      </c>
      <c r="O58">
        <f t="shared" ref="O58:O87" ca="1" si="17">+C$11+C$12*$F58</f>
        <v>-8.7346491355129979E-2</v>
      </c>
      <c r="P58">
        <f t="shared" si="13"/>
        <v>4.677744792162924E-3</v>
      </c>
      <c r="Q58" s="2">
        <f t="shared" si="14"/>
        <v>31780.284399999997</v>
      </c>
      <c r="R58" s="48"/>
      <c r="S58">
        <f t="shared" si="15"/>
        <v>5.6772711081308166E-4</v>
      </c>
    </row>
    <row r="59" spans="1:19" x14ac:dyDescent="0.2">
      <c r="A59" t="s">
        <v>186</v>
      </c>
      <c r="B59" t="s">
        <v>85</v>
      </c>
      <c r="C59" s="10">
        <v>46803.730799999998</v>
      </c>
      <c r="D59" s="10" t="s">
        <v>284</v>
      </c>
      <c r="E59">
        <f t="shared" si="10"/>
        <v>-13900.044407137595</v>
      </c>
      <c r="F59">
        <f t="shared" si="11"/>
        <v>-13900</v>
      </c>
      <c r="G59">
        <f t="shared" si="12"/>
        <v>-1.9972000001871493E-2</v>
      </c>
      <c r="J59">
        <f t="shared" si="16"/>
        <v>-1.9972000001871493E-2</v>
      </c>
      <c r="O59">
        <f t="shared" ca="1" si="17"/>
        <v>-8.7284980180239502E-2</v>
      </c>
      <c r="P59">
        <f t="shared" si="13"/>
        <v>4.6173475777408785E-3</v>
      </c>
      <c r="Q59" s="2">
        <f t="shared" si="14"/>
        <v>31785.230799999998</v>
      </c>
      <c r="R59" s="48"/>
      <c r="S59">
        <f t="shared" si="15"/>
        <v>6.046360143909887E-4</v>
      </c>
    </row>
    <row r="60" spans="1:19" x14ac:dyDescent="0.2">
      <c r="A60" t="s">
        <v>186</v>
      </c>
      <c r="B60" t="s">
        <v>85</v>
      </c>
      <c r="C60" s="10">
        <v>47183.767</v>
      </c>
      <c r="D60" s="10" t="s">
        <v>284</v>
      </c>
      <c r="E60">
        <f t="shared" si="10"/>
        <v>-13055.045417482239</v>
      </c>
      <c r="F60">
        <f t="shared" si="11"/>
        <v>-13055</v>
      </c>
      <c r="G60">
        <f t="shared" si="12"/>
        <v>-2.0426399998541456E-2</v>
      </c>
      <c r="J60">
        <f t="shared" si="16"/>
        <v>-2.0426399998541456E-2</v>
      </c>
      <c r="O60">
        <f t="shared" ca="1" si="17"/>
        <v>-8.2559803563653097E-2</v>
      </c>
      <c r="P60">
        <f t="shared" si="13"/>
        <v>-7.0489010922871815E-5</v>
      </c>
      <c r="Q60" s="2">
        <f t="shared" si="14"/>
        <v>32165.267</v>
      </c>
      <c r="R60" s="48"/>
      <c r="S60">
        <f t="shared" si="15"/>
        <v>4.1436311213585106E-4</v>
      </c>
    </row>
    <row r="61" spans="1:19" x14ac:dyDescent="0.2">
      <c r="A61" t="s">
        <v>186</v>
      </c>
      <c r="B61" t="s">
        <v>94</v>
      </c>
      <c r="C61" s="10">
        <v>47209.6276</v>
      </c>
      <c r="D61" s="10" t="s">
        <v>284</v>
      </c>
      <c r="E61">
        <f t="shared" si="10"/>
        <v>-12997.545156002197</v>
      </c>
      <c r="F61">
        <f t="shared" si="11"/>
        <v>-12997.5</v>
      </c>
      <c r="G61">
        <f t="shared" si="12"/>
        <v>-2.030880000529578E-2</v>
      </c>
      <c r="J61">
        <f t="shared" si="16"/>
        <v>-2.030880000529578E-2</v>
      </c>
      <c r="O61">
        <f t="shared" ca="1" si="17"/>
        <v>-8.2238267876725626E-2</v>
      </c>
      <c r="P61">
        <f t="shared" si="13"/>
        <v>-3.9081083034969315E-4</v>
      </c>
      <c r="Q61" s="2">
        <f t="shared" si="14"/>
        <v>32191.1276</v>
      </c>
      <c r="R61" s="48"/>
      <c r="S61">
        <f t="shared" si="15"/>
        <v>3.9672629277326946E-4</v>
      </c>
    </row>
    <row r="62" spans="1:19" x14ac:dyDescent="0.2">
      <c r="A62" t="s">
        <v>204</v>
      </c>
      <c r="B62" t="s">
        <v>94</v>
      </c>
      <c r="C62" s="10">
        <v>52279.201999999997</v>
      </c>
      <c r="D62" s="10" t="s">
        <v>284</v>
      </c>
      <c r="E62">
        <f t="shared" si="10"/>
        <v>-1725.4998982540337</v>
      </c>
      <c r="F62">
        <f t="shared" si="11"/>
        <v>-1725.5</v>
      </c>
      <c r="G62">
        <f t="shared" si="12"/>
        <v>4.5759996282868087E-5</v>
      </c>
      <c r="J62">
        <f t="shared" si="16"/>
        <v>4.5759996282868087E-5</v>
      </c>
      <c r="O62">
        <f t="shared" ca="1" si="17"/>
        <v>-1.9206089388960096E-2</v>
      </c>
      <c r="P62">
        <f t="shared" si="13"/>
        <v>-1.4331890027559208E-2</v>
      </c>
      <c r="Q62" s="2">
        <f t="shared" si="14"/>
        <v>37260.701999999997</v>
      </c>
      <c r="R62" s="48"/>
      <c r="S62">
        <f t="shared" si="15"/>
        <v>2.0671682020808606E-4</v>
      </c>
    </row>
    <row r="63" spans="1:19" x14ac:dyDescent="0.2">
      <c r="A63" t="s">
        <v>204</v>
      </c>
      <c r="B63" t="s">
        <v>85</v>
      </c>
      <c r="C63" s="10">
        <v>52313.135699999999</v>
      </c>
      <c r="D63" s="10" t="s">
        <v>284</v>
      </c>
      <c r="E63">
        <f t="shared" si="10"/>
        <v>-1650.0493432404087</v>
      </c>
      <c r="F63">
        <f t="shared" si="11"/>
        <v>-1650</v>
      </c>
      <c r="G63">
        <f t="shared" si="12"/>
        <v>-2.2192000003997236E-2</v>
      </c>
      <c r="J63">
        <f t="shared" si="16"/>
        <v>-2.2192000003997236E-2</v>
      </c>
      <c r="O63">
        <f t="shared" ca="1" si="17"/>
        <v>-1.8783899052211846E-2</v>
      </c>
      <c r="P63">
        <f t="shared" si="13"/>
        <v>-1.3988732434330558E-2</v>
      </c>
      <c r="Q63" s="2">
        <f t="shared" si="14"/>
        <v>37294.635699999999</v>
      </c>
      <c r="R63" s="48"/>
      <c r="S63">
        <f t="shared" si="15"/>
        <v>6.7293598819545051E-5</v>
      </c>
    </row>
    <row r="64" spans="1:19" x14ac:dyDescent="0.2">
      <c r="A64" s="33" t="s">
        <v>87</v>
      </c>
      <c r="B64" s="32" t="s">
        <v>85</v>
      </c>
      <c r="C64" s="33">
        <v>52500.241999999998</v>
      </c>
      <c r="D64" s="29"/>
      <c r="E64">
        <f t="shared" si="10"/>
        <v>-1234.0241475928608</v>
      </c>
      <c r="F64">
        <f t="shared" si="11"/>
        <v>-1234</v>
      </c>
      <c r="G64">
        <f t="shared" si="12"/>
        <v>-1.0860320006031543E-2</v>
      </c>
      <c r="I64">
        <f>+G64</f>
        <v>-1.0860320006031543E-2</v>
      </c>
      <c r="O64">
        <f t="shared" ca="1" si="17"/>
        <v>-1.6457658256353928E-2</v>
      </c>
      <c r="P64">
        <f t="shared" si="13"/>
        <v>-1.2029946836555701E-2</v>
      </c>
      <c r="Q64" s="2">
        <f t="shared" si="14"/>
        <v>37481.741999999998</v>
      </c>
      <c r="R64" s="48"/>
      <c r="S64">
        <f t="shared" si="15"/>
        <v>1.3680269226819876E-6</v>
      </c>
    </row>
    <row r="65" spans="1:19" x14ac:dyDescent="0.2">
      <c r="A65" t="s">
        <v>210</v>
      </c>
      <c r="B65" t="s">
        <v>85</v>
      </c>
      <c r="C65" s="10">
        <v>52656.3027</v>
      </c>
      <c r="D65" s="10" t="s">
        <v>284</v>
      </c>
      <c r="E65">
        <f t="shared" si="10"/>
        <v>-887.02790401156926</v>
      </c>
      <c r="F65">
        <f t="shared" si="11"/>
        <v>-887</v>
      </c>
      <c r="G65">
        <f t="shared" si="12"/>
        <v>-1.2549760002002586E-2</v>
      </c>
      <c r="J65">
        <f>G65</f>
        <v>-1.2549760002002586E-2</v>
      </c>
      <c r="O65">
        <f t="shared" ca="1" si="17"/>
        <v>-1.4517260284808981E-2</v>
      </c>
      <c r="P65">
        <f t="shared" si="13"/>
        <v>-1.0316673475364984E-2</v>
      </c>
      <c r="Q65" s="2">
        <f t="shared" si="14"/>
        <v>37637.8027</v>
      </c>
      <c r="R65" s="48"/>
      <c r="S65">
        <f t="shared" si="15"/>
        <v>4.9866754354503894E-6</v>
      </c>
    </row>
    <row r="66" spans="1:19" x14ac:dyDescent="0.2">
      <c r="A66" t="s">
        <v>210</v>
      </c>
      <c r="B66" t="s">
        <v>94</v>
      </c>
      <c r="C66" s="10">
        <v>52701.055899999999</v>
      </c>
      <c r="D66" s="10" t="s">
        <v>284</v>
      </c>
      <c r="E66">
        <f t="shared" si="10"/>
        <v>-787.52051817873746</v>
      </c>
      <c r="F66">
        <f t="shared" si="11"/>
        <v>-787.5</v>
      </c>
      <c r="G66">
        <f t="shared" si="12"/>
        <v>-9.2280000026221387E-3</v>
      </c>
      <c r="J66">
        <f>G66</f>
        <v>-9.2280000026221387E-3</v>
      </c>
      <c r="O66">
        <f t="shared" ca="1" si="17"/>
        <v>-1.3960863748299693E-2</v>
      </c>
      <c r="P66">
        <f t="shared" si="13"/>
        <v>-9.8136255048991497E-3</v>
      </c>
      <c r="Q66" s="2">
        <f t="shared" si="14"/>
        <v>37682.555899999999</v>
      </c>
      <c r="R66" s="48"/>
      <c r="S66">
        <f t="shared" si="15"/>
        <v>3.4295722891720142E-7</v>
      </c>
    </row>
    <row r="67" spans="1:19" x14ac:dyDescent="0.2">
      <c r="A67" t="s">
        <v>216</v>
      </c>
      <c r="B67" t="s">
        <v>85</v>
      </c>
      <c r="C67" s="10">
        <v>53042.189200000001</v>
      </c>
      <c r="D67" s="10" t="s">
        <v>284</v>
      </c>
      <c r="E67">
        <f t="shared" si="10"/>
        <v>-29.020949353985969</v>
      </c>
      <c r="F67">
        <f t="shared" si="11"/>
        <v>-29</v>
      </c>
      <c r="G67">
        <f t="shared" si="12"/>
        <v>-9.4219200036604889E-3</v>
      </c>
      <c r="J67">
        <f>G67</f>
        <v>-9.4219200036604889E-3</v>
      </c>
      <c r="O67">
        <f t="shared" ca="1" si="17"/>
        <v>-9.7193886433520234E-3</v>
      </c>
      <c r="P67">
        <f t="shared" si="13"/>
        <v>-5.8391879720674821E-3</v>
      </c>
      <c r="Q67" s="2">
        <f t="shared" si="14"/>
        <v>38023.689200000001</v>
      </c>
      <c r="R67" s="48"/>
      <c r="S67">
        <f t="shared" si="15"/>
        <v>1.2835968810202553E-5</v>
      </c>
    </row>
    <row r="68" spans="1:19" x14ac:dyDescent="0.2">
      <c r="A68" s="37" t="s">
        <v>95</v>
      </c>
      <c r="B68" s="38" t="s">
        <v>94</v>
      </c>
      <c r="C68" s="39">
        <v>53053.208400000003</v>
      </c>
      <c r="D68" s="10">
        <v>5.0000000000000001E-4</v>
      </c>
      <c r="E68">
        <f t="shared" si="10"/>
        <v>-4.5200916282947716</v>
      </c>
      <c r="F68">
        <f t="shared" si="11"/>
        <v>-4.5</v>
      </c>
      <c r="G68">
        <f t="shared" si="12"/>
        <v>-9.036160001414828E-3</v>
      </c>
      <c r="K68">
        <f>+G68</f>
        <v>-9.036160001414828E-3</v>
      </c>
      <c r="O68">
        <f t="shared" ca="1" si="17"/>
        <v>-9.5823864810959669E-3</v>
      </c>
      <c r="P68">
        <f t="shared" si="13"/>
        <v>-5.7074229420661345E-3</v>
      </c>
      <c r="Q68" s="2">
        <f t="shared" si="14"/>
        <v>38034.708400000003</v>
      </c>
      <c r="R68" s="48"/>
      <c r="S68">
        <f t="shared" si="15"/>
        <v>1.1080490410281387E-5</v>
      </c>
    </row>
    <row r="69" spans="1:19" x14ac:dyDescent="0.2">
      <c r="A69" s="37" t="s">
        <v>95</v>
      </c>
      <c r="B69" s="38" t="s">
        <v>85</v>
      </c>
      <c r="C69" s="39">
        <v>53055.2327</v>
      </c>
      <c r="D69" s="10">
        <v>4.0000000000000002E-4</v>
      </c>
      <c r="E69">
        <f t="shared" si="10"/>
        <v>-1.9121839740271287E-2</v>
      </c>
      <c r="F69">
        <f t="shared" si="11"/>
        <v>0</v>
      </c>
      <c r="G69">
        <f t="shared" si="12"/>
        <v>-8.6000000010244548E-3</v>
      </c>
      <c r="K69">
        <f>+G69</f>
        <v>-8.6000000010244548E-3</v>
      </c>
      <c r="O69">
        <f t="shared" ca="1" si="17"/>
        <v>-9.5572228186407739E-3</v>
      </c>
      <c r="P69">
        <f t="shared" si="13"/>
        <v>-5.6832026379723408E-3</v>
      </c>
      <c r="Q69" s="2">
        <f t="shared" si="14"/>
        <v>38036.7327</v>
      </c>
      <c r="R69" s="48"/>
      <c r="S69">
        <f t="shared" si="15"/>
        <v>8.5077068571077651E-6</v>
      </c>
    </row>
    <row r="70" spans="1:19" x14ac:dyDescent="0.2">
      <c r="A70" t="s">
        <v>218</v>
      </c>
      <c r="B70" t="s">
        <v>85</v>
      </c>
      <c r="C70" s="10">
        <v>53372.3079</v>
      </c>
      <c r="D70" s="10" t="s">
        <v>284</v>
      </c>
      <c r="E70">
        <f t="shared" si="10"/>
        <v>704.98798970586495</v>
      </c>
      <c r="F70">
        <f t="shared" si="11"/>
        <v>705</v>
      </c>
      <c r="G70">
        <f t="shared" si="12"/>
        <v>-5.4015999994589947E-3</v>
      </c>
      <c r="J70">
        <f>G70</f>
        <v>-5.4015999994589947E-3</v>
      </c>
      <c r="O70">
        <f t="shared" ca="1" si="17"/>
        <v>-5.6149157006604063E-3</v>
      </c>
      <c r="P70">
        <f t="shared" si="13"/>
        <v>-1.8338670902886076E-3</v>
      </c>
      <c r="Q70" s="2">
        <f t="shared" si="14"/>
        <v>38353.8079</v>
      </c>
      <c r="R70" s="48"/>
      <c r="S70">
        <f t="shared" si="15"/>
        <v>1.2728718111177394E-5</v>
      </c>
    </row>
    <row r="71" spans="1:19" x14ac:dyDescent="0.2">
      <c r="A71" s="35" t="s">
        <v>91</v>
      </c>
      <c r="B71" s="34"/>
      <c r="C71" s="35">
        <v>53496.442499999997</v>
      </c>
      <c r="D71" s="35">
        <v>4.0000000000000002E-4</v>
      </c>
      <c r="E71">
        <f t="shared" si="10"/>
        <v>980.9975161174782</v>
      </c>
      <c r="F71">
        <f t="shared" si="11"/>
        <v>981</v>
      </c>
      <c r="G71">
        <f t="shared" si="12"/>
        <v>-1.1171200021635741E-3</v>
      </c>
      <c r="K71">
        <f>+G71</f>
        <v>-1.1171200021635741E-3</v>
      </c>
      <c r="O71">
        <f t="shared" ca="1" si="17"/>
        <v>-4.0715444034085183E-3</v>
      </c>
      <c r="P71">
        <f t="shared" si="13"/>
        <v>-3.09186342282648E-4</v>
      </c>
      <c r="Q71" s="2">
        <f t="shared" si="14"/>
        <v>38477.942499999997</v>
      </c>
      <c r="R71" s="48"/>
      <c r="S71">
        <f t="shared" si="15"/>
        <v>6.5275679876858796E-7</v>
      </c>
    </row>
    <row r="72" spans="1:19" x14ac:dyDescent="0.2">
      <c r="A72" t="s">
        <v>218</v>
      </c>
      <c r="B72" t="s">
        <v>85</v>
      </c>
      <c r="C72" s="10">
        <v>53722.220699999998</v>
      </c>
      <c r="D72" s="10" t="s">
        <v>284</v>
      </c>
      <c r="E72">
        <f t="shared" si="10"/>
        <v>1483.0085110863902</v>
      </c>
      <c r="F72">
        <f t="shared" si="11"/>
        <v>1483</v>
      </c>
      <c r="G72">
        <f t="shared" si="12"/>
        <v>3.8278399952105246E-3</v>
      </c>
      <c r="J72">
        <f>G72</f>
        <v>3.8278399952105246E-3</v>
      </c>
      <c r="O72">
        <f t="shared" ca="1" si="17"/>
        <v>-1.2643980584068956E-3</v>
      </c>
      <c r="P72">
        <f t="shared" si="13"/>
        <v>2.4633634373579659E-3</v>
      </c>
      <c r="Q72" s="2">
        <f t="shared" si="14"/>
        <v>38703.720699999998</v>
      </c>
      <c r="R72" s="48"/>
      <c r="S72">
        <f t="shared" si="15"/>
        <v>1.8617962769291671E-6</v>
      </c>
    </row>
    <row r="73" spans="1:19" x14ac:dyDescent="0.2">
      <c r="A73" t="s">
        <v>229</v>
      </c>
      <c r="B73" t="s">
        <v>85</v>
      </c>
      <c r="C73" s="10">
        <v>53800.020799999998</v>
      </c>
      <c r="D73" s="10" t="s">
        <v>284</v>
      </c>
      <c r="E73">
        <f t="shared" si="10"/>
        <v>1655.9946789700962</v>
      </c>
      <c r="F73">
        <f t="shared" si="11"/>
        <v>1656</v>
      </c>
      <c r="G73">
        <f t="shared" si="12"/>
        <v>-2.3931200048536994E-3</v>
      </c>
      <c r="J73">
        <f>G73</f>
        <v>-2.3931200048536994E-3</v>
      </c>
      <c r="O73">
        <f t="shared" ca="1" si="17"/>
        <v>-2.9699503512944231E-4</v>
      </c>
      <c r="P73">
        <f t="shared" si="13"/>
        <v>3.4136507023727358E-3</v>
      </c>
      <c r="Q73" s="2">
        <f t="shared" si="14"/>
        <v>38781.520799999998</v>
      </c>
      <c r="R73" s="48"/>
      <c r="S73">
        <f t="shared" si="15"/>
        <v>3.3718586046302989E-5</v>
      </c>
    </row>
    <row r="74" spans="1:19" x14ac:dyDescent="0.2">
      <c r="A74" t="s">
        <v>229</v>
      </c>
      <c r="B74" t="s">
        <v>94</v>
      </c>
      <c r="C74" s="10">
        <v>53819.135499999997</v>
      </c>
      <c r="D74" s="10" t="s">
        <v>284</v>
      </c>
      <c r="E74">
        <f t="shared" si="10"/>
        <v>1698.4956359514672</v>
      </c>
      <c r="F74">
        <f t="shared" si="11"/>
        <v>1698.5</v>
      </c>
      <c r="G74">
        <f t="shared" si="12"/>
        <v>-1.9627200017566793E-3</v>
      </c>
      <c r="K74">
        <f>G74</f>
        <v>-1.9627200017566793E-3</v>
      </c>
      <c r="O74">
        <f t="shared" ca="1" si="17"/>
        <v>-5.9338223052611896E-5</v>
      </c>
      <c r="P74">
        <f t="shared" si="13"/>
        <v>3.6464000661752425E-3</v>
      </c>
      <c r="Q74" s="2">
        <f t="shared" si="14"/>
        <v>38800.635499999997</v>
      </c>
      <c r="R74" s="48"/>
      <c r="S74">
        <f t="shared" si="15"/>
        <v>3.146222793647661E-5</v>
      </c>
    </row>
    <row r="75" spans="1:19" x14ac:dyDescent="0.2">
      <c r="A75" s="36" t="s">
        <v>92</v>
      </c>
      <c r="B75" s="32" t="s">
        <v>85</v>
      </c>
      <c r="C75" s="33">
        <v>54079.757700000002</v>
      </c>
      <c r="D75" s="33">
        <v>1.1000000000000001E-3</v>
      </c>
      <c r="E75">
        <f t="shared" si="10"/>
        <v>2277.9812104355806</v>
      </c>
      <c r="F75">
        <f t="shared" si="11"/>
        <v>2278</v>
      </c>
      <c r="G75">
        <f t="shared" si="12"/>
        <v>-8.450560002529528E-3</v>
      </c>
      <c r="K75">
        <f>+G75</f>
        <v>-8.450560002529528E-3</v>
      </c>
      <c r="O75">
        <f t="shared" ca="1" si="17"/>
        <v>3.1811823086773487E-3</v>
      </c>
      <c r="P75">
        <f t="shared" si="13"/>
        <v>6.7796044226141969E-3</v>
      </c>
      <c r="Q75" s="2">
        <f t="shared" si="14"/>
        <v>39061.257700000002</v>
      </c>
      <c r="R75" s="48"/>
      <c r="S75">
        <f t="shared" si="15"/>
        <v>2.319579084169135E-4</v>
      </c>
    </row>
    <row r="76" spans="1:19" x14ac:dyDescent="0.2">
      <c r="A76" t="s">
        <v>241</v>
      </c>
      <c r="B76" t="s">
        <v>94</v>
      </c>
      <c r="C76" s="10">
        <v>54126.087800000001</v>
      </c>
      <c r="D76" s="10" t="s">
        <v>286</v>
      </c>
      <c r="E76">
        <f t="shared" si="10"/>
        <v>2380.9947856966496</v>
      </c>
      <c r="F76">
        <f t="shared" si="11"/>
        <v>2381</v>
      </c>
      <c r="G76">
        <f t="shared" si="12"/>
        <v>-2.3451200031558983E-3</v>
      </c>
      <c r="K76">
        <f>G76</f>
        <v>-2.3451200031558983E-3</v>
      </c>
      <c r="O76">
        <f t="shared" ca="1" si="17"/>
        <v>3.7571505826517852E-3</v>
      </c>
      <c r="P76">
        <f t="shared" si="13"/>
        <v>7.3263759020430527E-3</v>
      </c>
      <c r="Q76" s="2">
        <f t="shared" si="14"/>
        <v>39107.587800000001</v>
      </c>
      <c r="R76" s="48"/>
      <c r="S76">
        <f t="shared" si="15"/>
        <v>9.3537833044280078E-5</v>
      </c>
    </row>
    <row r="77" spans="1:19" x14ac:dyDescent="0.2">
      <c r="A77" t="s">
        <v>241</v>
      </c>
      <c r="B77" t="s">
        <v>94</v>
      </c>
      <c r="C77" s="10">
        <v>54135.082799999996</v>
      </c>
      <c r="D77" s="10" t="s">
        <v>286</v>
      </c>
      <c r="E77">
        <f t="shared" si="10"/>
        <v>2400.994895980738</v>
      </c>
      <c r="F77">
        <f t="shared" si="11"/>
        <v>2401</v>
      </c>
      <c r="G77">
        <f t="shared" si="12"/>
        <v>-2.2955200038268231E-3</v>
      </c>
      <c r="K77">
        <f>G77</f>
        <v>-2.2955200038268231E-3</v>
      </c>
      <c r="O77">
        <f t="shared" ca="1" si="17"/>
        <v>3.8689890824526469E-3</v>
      </c>
      <c r="P77">
        <f t="shared" si="13"/>
        <v>7.4321156401497635E-3</v>
      </c>
      <c r="Q77" s="2">
        <f t="shared" si="14"/>
        <v>39116.582799999996</v>
      </c>
      <c r="R77" s="48"/>
      <c r="S77">
        <f t="shared" si="15"/>
        <v>9.4626895221963764E-5</v>
      </c>
    </row>
    <row r="78" spans="1:19" x14ac:dyDescent="0.2">
      <c r="A78" t="s">
        <v>250</v>
      </c>
      <c r="B78" t="s">
        <v>94</v>
      </c>
      <c r="C78" s="10">
        <v>54515.124600000003</v>
      </c>
      <c r="D78" s="10" t="s">
        <v>286</v>
      </c>
      <c r="E78">
        <f t="shared" si="10"/>
        <v>3246.0063370666307</v>
      </c>
      <c r="F78">
        <f t="shared" si="11"/>
        <v>3246</v>
      </c>
      <c r="G78">
        <f t="shared" si="12"/>
        <v>2.8500800035544671E-3</v>
      </c>
      <c r="K78">
        <f>G78</f>
        <v>2.8500800035544671E-3</v>
      </c>
      <c r="O78">
        <f t="shared" ca="1" si="17"/>
        <v>8.5941656990390462E-3</v>
      </c>
      <c r="P78">
        <f t="shared" si="13"/>
        <v>1.1742072278811874E-2</v>
      </c>
      <c r="Q78" s="2">
        <f t="shared" si="14"/>
        <v>39496.624600000003</v>
      </c>
      <c r="R78" s="48"/>
      <c r="S78">
        <f t="shared" si="15"/>
        <v>7.9067526623237389E-5</v>
      </c>
    </row>
    <row r="79" spans="1:19" x14ac:dyDescent="0.2">
      <c r="A79" s="33" t="s">
        <v>93</v>
      </c>
      <c r="B79" s="32" t="s">
        <v>85</v>
      </c>
      <c r="C79" s="33">
        <v>54848.849600000001</v>
      </c>
      <c r="D79" s="33">
        <v>4.0000000000000002E-4</v>
      </c>
      <c r="E79">
        <f t="shared" si="10"/>
        <v>3988.0337750389372</v>
      </c>
      <c r="F79">
        <f t="shared" si="11"/>
        <v>3988</v>
      </c>
      <c r="G79">
        <f t="shared" si="12"/>
        <v>1.519024000299396E-2</v>
      </c>
      <c r="K79">
        <f>+G79</f>
        <v>1.519024000299396E-2</v>
      </c>
      <c r="O79">
        <f t="shared" ca="1" si="17"/>
        <v>1.2743374041651007E-2</v>
      </c>
      <c r="P79">
        <f t="shared" si="13"/>
        <v>1.5196143467422476E-2</v>
      </c>
      <c r="Q79" s="2">
        <f t="shared" si="14"/>
        <v>39830.349600000001</v>
      </c>
      <c r="R79" s="48"/>
      <c r="S79">
        <f t="shared" si="15"/>
        <v>3.4850892258757158E-11</v>
      </c>
    </row>
    <row r="80" spans="1:19" x14ac:dyDescent="0.2">
      <c r="A80" t="s">
        <v>259</v>
      </c>
      <c r="B80" t="s">
        <v>94</v>
      </c>
      <c r="C80" s="10">
        <v>55265.993000000002</v>
      </c>
      <c r="D80" s="10" t="s">
        <v>286</v>
      </c>
      <c r="E80">
        <f t="shared" si="10"/>
        <v>4915.5395009182057</v>
      </c>
      <c r="F80">
        <f t="shared" si="11"/>
        <v>4915.5</v>
      </c>
      <c r="G80">
        <f t="shared" si="12"/>
        <v>1.7765440003131516E-2</v>
      </c>
      <c r="K80">
        <f>G80</f>
        <v>1.7765440003131516E-2</v>
      </c>
      <c r="O80">
        <f t="shared" ca="1" si="17"/>
        <v>1.7929884469915957E-2</v>
      </c>
      <c r="P80">
        <f t="shared" si="13"/>
        <v>1.8934068692754626E-2</v>
      </c>
      <c r="Q80" s="2">
        <f t="shared" si="14"/>
        <v>40247.493000000002</v>
      </c>
      <c r="R80" s="48"/>
      <c r="S80">
        <f t="shared" si="15"/>
        <v>1.3656930142102272E-6</v>
      </c>
    </row>
    <row r="81" spans="1:19" x14ac:dyDescent="0.2">
      <c r="A81" s="55" t="s">
        <v>104</v>
      </c>
      <c r="B81" s="56" t="s">
        <v>94</v>
      </c>
      <c r="C81" s="55">
        <v>55575.8698</v>
      </c>
      <c r="D81" s="55">
        <v>4.0000000000000002E-4</v>
      </c>
      <c r="E81">
        <f t="shared" si="10"/>
        <v>5604.5411879091607</v>
      </c>
      <c r="F81">
        <f t="shared" si="11"/>
        <v>5604.5</v>
      </c>
      <c r="G81">
        <f t="shared" si="12"/>
        <v>1.8524159997468814E-2</v>
      </c>
      <c r="K81">
        <f>+G81</f>
        <v>1.8524159997468814E-2</v>
      </c>
      <c r="O81">
        <f t="shared" ca="1" si="17"/>
        <v>2.1782720788055637E-2</v>
      </c>
      <c r="P81">
        <f t="shared" si="13"/>
        <v>2.1209454005747776E-2</v>
      </c>
      <c r="Q81" s="2">
        <f t="shared" si="14"/>
        <v>40557.3698</v>
      </c>
      <c r="R81" s="48"/>
      <c r="S81">
        <f t="shared" si="15"/>
        <v>7.2108039108988947E-6</v>
      </c>
    </row>
    <row r="82" spans="1:19" x14ac:dyDescent="0.2">
      <c r="A82" s="55" t="s">
        <v>104</v>
      </c>
      <c r="B82" s="56" t="s">
        <v>94</v>
      </c>
      <c r="C82" s="55">
        <v>55653.678099999997</v>
      </c>
      <c r="D82" s="55">
        <v>6.9999999999999999E-4</v>
      </c>
      <c r="E82">
        <f t="shared" si="10"/>
        <v>5777.5455882447022</v>
      </c>
      <c r="F82">
        <f t="shared" si="11"/>
        <v>5777.5</v>
      </c>
      <c r="G82">
        <f t="shared" si="12"/>
        <v>2.050319999398198E-2</v>
      </c>
      <c r="K82">
        <f>+G82</f>
        <v>2.050319999398198E-2</v>
      </c>
      <c r="O82">
        <f t="shared" ca="1" si="17"/>
        <v>2.2750123811333085E-2</v>
      </c>
      <c r="P82">
        <f t="shared" si="13"/>
        <v>2.1706337600946882E-2</v>
      </c>
      <c r="Q82" s="2">
        <f t="shared" si="14"/>
        <v>40635.178099999997</v>
      </c>
      <c r="R82" s="48"/>
      <c r="S82">
        <f t="shared" si="15"/>
        <v>1.4475401012932307E-6</v>
      </c>
    </row>
    <row r="83" spans="1:19" x14ac:dyDescent="0.2">
      <c r="A83" s="33" t="s">
        <v>116</v>
      </c>
      <c r="B83" s="32" t="s">
        <v>94</v>
      </c>
      <c r="C83" s="33">
        <v>56011.684399999998</v>
      </c>
      <c r="D83" s="33">
        <v>2.9999999999999997E-4</v>
      </c>
      <c r="E83">
        <f t="shared" si="10"/>
        <v>6573.5617619414479</v>
      </c>
      <c r="F83">
        <f t="shared" si="11"/>
        <v>6573.5</v>
      </c>
      <c r="G83">
        <f t="shared" si="12"/>
        <v>2.7777279996371362E-2</v>
      </c>
      <c r="K83">
        <f>+G83</f>
        <v>2.7777279996371362E-2</v>
      </c>
      <c r="O83">
        <f t="shared" ca="1" si="17"/>
        <v>2.7201296103407376E-2</v>
      </c>
      <c r="P83">
        <f t="shared" si="13"/>
        <v>2.3579477339216805E-2</v>
      </c>
      <c r="Q83" s="2">
        <f t="shared" si="14"/>
        <v>40993.184399999998</v>
      </c>
      <c r="R83" s="48"/>
      <c r="S83">
        <f t="shared" si="15"/>
        <v>1.762154714841386E-5</v>
      </c>
    </row>
    <row r="84" spans="1:19" x14ac:dyDescent="0.2">
      <c r="A84" s="58" t="s">
        <v>117</v>
      </c>
      <c r="B84" s="59" t="s">
        <v>94</v>
      </c>
      <c r="C84" s="60">
        <v>56309.876300000004</v>
      </c>
      <c r="D84" s="60">
        <v>2.0000000000000001E-4</v>
      </c>
      <c r="E84">
        <f t="shared" si="10"/>
        <v>7236.5824274028282</v>
      </c>
      <c r="F84">
        <f t="shared" si="11"/>
        <v>7236.5</v>
      </c>
      <c r="G84">
        <f t="shared" si="12"/>
        <v>3.707152000424685E-2</v>
      </c>
      <c r="K84">
        <f>+G84</f>
        <v>3.707152000424685E-2</v>
      </c>
      <c r="O84">
        <f t="shared" ca="1" si="17"/>
        <v>3.0908742371805933E-2</v>
      </c>
      <c r="P84">
        <f t="shared" si="13"/>
        <v>2.4595293865830741E-2</v>
      </c>
      <c r="Q84" s="2">
        <f t="shared" si="14"/>
        <v>41291.376300000004</v>
      </c>
      <c r="R84" s="48"/>
      <c r="S84">
        <f t="shared" si="15"/>
        <v>1.5565621865689733E-4</v>
      </c>
    </row>
    <row r="85" spans="1:19" x14ac:dyDescent="0.2">
      <c r="A85" t="s">
        <v>278</v>
      </c>
      <c r="B85" t="s">
        <v>94</v>
      </c>
      <c r="C85" s="10">
        <v>56335.061000000002</v>
      </c>
      <c r="D85" s="10" t="s">
        <v>286</v>
      </c>
      <c r="E85">
        <f t="shared" si="10"/>
        <v>7292.5798456876428</v>
      </c>
      <c r="F85">
        <f>ROUND(2*E85,0)/2</f>
        <v>7292.5</v>
      </c>
      <c r="G85">
        <f t="shared" si="12"/>
        <v>3.5910400001739617E-2</v>
      </c>
      <c r="K85">
        <f>G85</f>
        <v>3.5910400001739617E-2</v>
      </c>
      <c r="O85">
        <f t="shared" ca="1" si="17"/>
        <v>3.1221890171248348E-2</v>
      </c>
      <c r="P85">
        <f t="shared" si="13"/>
        <v>2.4657666611267608E-2</v>
      </c>
      <c r="Q85" s="2">
        <f t="shared" si="14"/>
        <v>41316.561000000002</v>
      </c>
      <c r="R85" s="48"/>
      <c r="S85">
        <f t="shared" si="15"/>
        <v>1.2662400875704369E-4</v>
      </c>
    </row>
    <row r="86" spans="1:19" x14ac:dyDescent="0.2">
      <c r="A86" t="s">
        <v>278</v>
      </c>
      <c r="B86" t="s">
        <v>94</v>
      </c>
      <c r="C86" s="10">
        <v>56337.078600000001</v>
      </c>
      <c r="D86" s="10" t="s">
        <v>286</v>
      </c>
      <c r="E86">
        <f t="shared" si="10"/>
        <v>7297.0659182289637</v>
      </c>
      <c r="F86">
        <f>ROUND(2*E86,0)/2</f>
        <v>7297</v>
      </c>
      <c r="G86">
        <f t="shared" si="12"/>
        <v>2.9646559996763244E-2</v>
      </c>
      <c r="K86">
        <f>G86</f>
        <v>2.9646559996763244E-2</v>
      </c>
      <c r="O86">
        <f t="shared" ca="1" si="17"/>
        <v>3.1247053833703537E-2</v>
      </c>
      <c r="P86">
        <f t="shared" si="13"/>
        <v>2.466251854449842E-2</v>
      </c>
      <c r="Q86" s="2">
        <f t="shared" si="14"/>
        <v>41318.578600000001</v>
      </c>
      <c r="R86" s="48"/>
      <c r="S86">
        <f t="shared" si="15"/>
        <v>2.4840669197894059E-5</v>
      </c>
    </row>
    <row r="87" spans="1:19" x14ac:dyDescent="0.2">
      <c r="A87" t="s">
        <v>278</v>
      </c>
      <c r="B87" t="s">
        <v>94</v>
      </c>
      <c r="C87" s="10">
        <v>56357.998399999997</v>
      </c>
      <c r="D87" s="10" t="s">
        <v>286</v>
      </c>
      <c r="E87">
        <f t="shared" si="10"/>
        <v>7343.5804604325449</v>
      </c>
      <c r="F87">
        <f>ROUND(2*E87,0)/2</f>
        <v>7343.5</v>
      </c>
      <c r="G87">
        <f t="shared" si="12"/>
        <v>3.6186879995511845E-2</v>
      </c>
      <c r="K87">
        <f>G87</f>
        <v>3.6186879995511845E-2</v>
      </c>
      <c r="O87">
        <f t="shared" ca="1" si="17"/>
        <v>3.1507078345740541E-2</v>
      </c>
      <c r="P87">
        <f t="shared" si="13"/>
        <v>2.4711258282468992E-2</v>
      </c>
      <c r="Q87" s="2">
        <f t="shared" si="14"/>
        <v>41339.498399999997</v>
      </c>
      <c r="R87" s="48"/>
      <c r="S87">
        <f t="shared" si="15"/>
        <v>1.3168989370086057E-4</v>
      </c>
    </row>
    <row r="88" spans="1:19" x14ac:dyDescent="0.2">
      <c r="C88" s="10"/>
      <c r="D88" s="10"/>
    </row>
    <row r="89" spans="1:19" x14ac:dyDescent="0.2">
      <c r="C89" s="10"/>
      <c r="D89" s="10"/>
    </row>
    <row r="90" spans="1:19" x14ac:dyDescent="0.2">
      <c r="C90" s="10"/>
      <c r="D90" s="10"/>
    </row>
    <row r="91" spans="1:19" x14ac:dyDescent="0.2">
      <c r="C91" s="10"/>
      <c r="D91" s="10"/>
    </row>
    <row r="92" spans="1:19" x14ac:dyDescent="0.2">
      <c r="C92" s="10"/>
      <c r="D92" s="10"/>
    </row>
    <row r="93" spans="1:19" x14ac:dyDescent="0.2">
      <c r="C93" s="10"/>
      <c r="D93" s="10"/>
    </row>
    <row r="94" spans="1:19" x14ac:dyDescent="0.2">
      <c r="C94" s="10"/>
      <c r="D94" s="10"/>
    </row>
    <row r="95" spans="1:19" x14ac:dyDescent="0.2">
      <c r="C95" s="10"/>
      <c r="D95" s="10"/>
    </row>
    <row r="96" spans="1:19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</sheetData>
  <sheetProtection sheet="1" objects="1" scenarios="1"/>
  <phoneticPr fontId="8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80"/>
  <sheetViews>
    <sheetView workbookViewId="0">
      <selection activeCell="D8" sqref="D8"/>
    </sheetView>
  </sheetViews>
  <sheetFormatPr defaultRowHeight="12.75" x14ac:dyDescent="0.2"/>
  <cols>
    <col min="1" max="1" width="16.140625" customWidth="1"/>
  </cols>
  <sheetData>
    <row r="1" spans="1:12" ht="15.75" x14ac:dyDescent="0.25">
      <c r="A1" s="65" t="s">
        <v>287</v>
      </c>
    </row>
    <row r="3" spans="1:12" x14ac:dyDescent="0.2">
      <c r="A3" s="115" t="s">
        <v>288</v>
      </c>
    </row>
    <row r="11" spans="1:12" ht="12.75" customHeight="1" x14ac:dyDescent="0.2">
      <c r="A11" s="64" t="s">
        <v>141</v>
      </c>
      <c r="B11" s="3" t="s">
        <v>94</v>
      </c>
      <c r="C11">
        <v>40253.825599999996</v>
      </c>
      <c r="D11" s="62" t="s">
        <v>284</v>
      </c>
      <c r="E11" s="62">
        <f>VLOOKUP(C11,'A (old)'!C$21:E$53,3,FALSE)</f>
        <v>-27229.501136302748</v>
      </c>
      <c r="F11" s="62"/>
      <c r="G11" s="62" t="s">
        <v>137</v>
      </c>
      <c r="H11" s="61">
        <v>-4893.5</v>
      </c>
      <c r="I11" s="61" t="s">
        <v>138</v>
      </c>
      <c r="K11" s="62" t="s">
        <v>139</v>
      </c>
      <c r="L11" s="63" t="s">
        <v>140</v>
      </c>
    </row>
    <row r="12" spans="1:12" ht="12.75" customHeight="1" x14ac:dyDescent="0.2">
      <c r="A12" s="64" t="s">
        <v>141</v>
      </c>
      <c r="B12" s="3" t="s">
        <v>85</v>
      </c>
      <c r="C12">
        <v>40255.847699999998</v>
      </c>
      <c r="D12" s="62" t="s">
        <v>284</v>
      </c>
      <c r="E12" s="62">
        <f>VLOOKUP(C12,'A (old)'!C$21:E$53,3,FALSE)</f>
        <v>-27225.005063945795</v>
      </c>
      <c r="F12" s="62"/>
      <c r="G12" s="62" t="s">
        <v>142</v>
      </c>
      <c r="H12" s="61">
        <v>-4889</v>
      </c>
      <c r="I12" s="61" t="s">
        <v>143</v>
      </c>
      <c r="K12" s="62" t="s">
        <v>139</v>
      </c>
      <c r="L12" s="63" t="s">
        <v>140</v>
      </c>
    </row>
    <row r="13" spans="1:12" ht="12.75" customHeight="1" x14ac:dyDescent="0.2">
      <c r="A13" s="64" t="s">
        <v>141</v>
      </c>
      <c r="B13" s="3" t="s">
        <v>85</v>
      </c>
      <c r="C13">
        <v>40269.792099999999</v>
      </c>
      <c r="D13" s="62" t="s">
        <v>284</v>
      </c>
      <c r="E13" s="62">
        <f>VLOOKUP(C13,'A (old)'!C$21:E$53,3,FALSE)</f>
        <v>-27194.000152529828</v>
      </c>
      <c r="F13" s="62"/>
      <c r="G13" s="62" t="s">
        <v>144</v>
      </c>
      <c r="H13" s="61">
        <v>-4858</v>
      </c>
      <c r="I13" s="61" t="s">
        <v>145</v>
      </c>
      <c r="K13" s="62" t="s">
        <v>139</v>
      </c>
      <c r="L13" s="63" t="s">
        <v>140</v>
      </c>
    </row>
    <row r="14" spans="1:12" ht="12.75" customHeight="1" x14ac:dyDescent="0.2">
      <c r="A14" s="64" t="s">
        <v>141</v>
      </c>
      <c r="B14" s="3" t="s">
        <v>94</v>
      </c>
      <c r="C14">
        <v>40634.7745</v>
      </c>
      <c r="D14" s="62" t="s">
        <v>284</v>
      </c>
      <c r="E14" s="62">
        <f>VLOOKUP(C14,'A (old)'!C$21:E$53,3,FALSE)</f>
        <v>-26382.47387815535</v>
      </c>
      <c r="F14" s="62"/>
      <c r="G14" s="62" t="s">
        <v>146</v>
      </c>
      <c r="H14" s="61">
        <v>-4046.5</v>
      </c>
      <c r="I14" s="61" t="s">
        <v>147</v>
      </c>
      <c r="K14" s="62" t="s">
        <v>139</v>
      </c>
      <c r="L14" s="63" t="s">
        <v>140</v>
      </c>
    </row>
    <row r="15" spans="1:12" ht="12.75" customHeight="1" x14ac:dyDescent="0.2">
      <c r="A15" s="64" t="s">
        <v>151</v>
      </c>
      <c r="B15" s="3" t="s">
        <v>94</v>
      </c>
      <c r="C15">
        <v>40981.529699999999</v>
      </c>
      <c r="D15" s="62" t="s">
        <v>284</v>
      </c>
      <c r="E15" s="62">
        <f>VLOOKUP(C15,'A (old)'!C$21:E$53,3,FALSE)</f>
        <v>-25611.475179105815</v>
      </c>
      <c r="F15" s="62"/>
      <c r="G15" s="62" t="s">
        <v>148</v>
      </c>
      <c r="H15" s="61">
        <v>-3275.5</v>
      </c>
      <c r="I15" s="61" t="s">
        <v>149</v>
      </c>
      <c r="K15" s="62" t="s">
        <v>139</v>
      </c>
      <c r="L15" s="63" t="s">
        <v>150</v>
      </c>
    </row>
    <row r="16" spans="1:12" ht="12.75" customHeight="1" x14ac:dyDescent="0.2">
      <c r="A16" s="63" t="s">
        <v>154</v>
      </c>
      <c r="B16" s="3" t="s">
        <v>85</v>
      </c>
      <c r="C16">
        <v>42449.740400000002</v>
      </c>
      <c r="D16" s="62" t="s">
        <v>284</v>
      </c>
      <c r="E16" s="62">
        <f>VLOOKUP(C16,'A (old)'!C$21:E$53,3,FALSE)</f>
        <v>-22346.957330114339</v>
      </c>
      <c r="F16" s="62"/>
      <c r="G16" s="62" t="s">
        <v>152</v>
      </c>
      <c r="H16" s="61">
        <v>-11</v>
      </c>
      <c r="I16" s="61" t="s">
        <v>153</v>
      </c>
      <c r="K16" s="62" t="s">
        <v>139</v>
      </c>
      <c r="L16" s="63" t="s">
        <v>140</v>
      </c>
    </row>
    <row r="17" spans="1:12" ht="12.75" customHeight="1" x14ac:dyDescent="0.2">
      <c r="A17" s="63" t="s">
        <v>154</v>
      </c>
      <c r="B17" s="3" t="s">
        <v>94</v>
      </c>
      <c r="C17">
        <v>42451.766000000003</v>
      </c>
      <c r="D17" s="62" t="s">
        <v>284</v>
      </c>
      <c r="E17" s="62">
        <f>VLOOKUP(C17,'A (old)'!C$21:E$53,3,FALSE)</f>
        <v>-22342.453475623344</v>
      </c>
      <c r="F17" s="62"/>
      <c r="G17" s="62" t="s">
        <v>155</v>
      </c>
      <c r="H17" s="61">
        <v>-6.5</v>
      </c>
      <c r="I17" s="61" t="s">
        <v>156</v>
      </c>
      <c r="K17" s="62" t="s">
        <v>139</v>
      </c>
      <c r="L17" s="63" t="s">
        <v>140</v>
      </c>
    </row>
    <row r="18" spans="1:12" ht="12.75" customHeight="1" x14ac:dyDescent="0.2">
      <c r="A18" s="63" t="s">
        <v>154</v>
      </c>
      <c r="B18" s="3" t="s">
        <v>94</v>
      </c>
      <c r="C18">
        <v>42452.667200000004</v>
      </c>
      <c r="D18" s="62" t="s">
        <v>284</v>
      </c>
      <c r="E18" s="62">
        <f>VLOOKUP(C18,'A (old)'!C$21:E$53,3,FALSE)</f>
        <v>-22340.449687280492</v>
      </c>
      <c r="F18" s="62"/>
      <c r="G18" s="62" t="s">
        <v>157</v>
      </c>
      <c r="H18" s="61">
        <v>-4.5</v>
      </c>
      <c r="I18" s="61" t="s">
        <v>158</v>
      </c>
      <c r="K18" s="62" t="s">
        <v>139</v>
      </c>
      <c r="L18" s="63" t="s">
        <v>140</v>
      </c>
    </row>
    <row r="19" spans="1:12" ht="12.75" customHeight="1" x14ac:dyDescent="0.2">
      <c r="A19" s="63" t="s">
        <v>154</v>
      </c>
      <c r="B19" s="3" t="s">
        <v>85</v>
      </c>
      <c r="C19">
        <v>42453.788699999997</v>
      </c>
      <c r="D19" s="62" t="s">
        <v>284</v>
      </c>
      <c r="E19" s="62">
        <f>VLOOKUP(C19,'A (old)'!C$21:E$53,3,FALSE)</f>
        <v>-22337.956069186286</v>
      </c>
      <c r="F19" s="62"/>
      <c r="G19" s="62" t="s">
        <v>159</v>
      </c>
      <c r="H19" s="61">
        <v>-2</v>
      </c>
      <c r="I19" s="61" t="s">
        <v>160</v>
      </c>
      <c r="K19" s="62" t="s">
        <v>139</v>
      </c>
      <c r="L19" s="63" t="s">
        <v>140</v>
      </c>
    </row>
    <row r="20" spans="1:12" ht="12.75" customHeight="1" x14ac:dyDescent="0.2">
      <c r="A20" s="63" t="s">
        <v>154</v>
      </c>
      <c r="B20" s="3" t="s">
        <v>85</v>
      </c>
      <c r="C20">
        <v>42454.6878</v>
      </c>
      <c r="D20" s="62" t="s">
        <v>284</v>
      </c>
      <c r="E20" s="62">
        <f>VLOOKUP(C20,'A (old)'!C$21:E$53,3,FALSE)</f>
        <v>-22335.956950123855</v>
      </c>
      <c r="F20" s="62"/>
      <c r="G20" s="62" t="s">
        <v>161</v>
      </c>
      <c r="H20" s="61">
        <v>0</v>
      </c>
      <c r="I20" s="61" t="s">
        <v>162</v>
      </c>
      <c r="K20" s="62" t="s">
        <v>139</v>
      </c>
      <c r="L20" s="63" t="s">
        <v>140</v>
      </c>
    </row>
    <row r="21" spans="1:12" ht="12.75" customHeight="1" x14ac:dyDescent="0.2">
      <c r="A21" s="63" t="s">
        <v>154</v>
      </c>
      <c r="B21" s="3" t="s">
        <v>85</v>
      </c>
      <c r="C21">
        <v>42455.588300000003</v>
      </c>
      <c r="D21" s="62" t="s">
        <v>284</v>
      </c>
      <c r="E21" s="62">
        <f>VLOOKUP(C21,'A (old)'!C$21:E$53,3,FALSE)</f>
        <v>-22333.954718207806</v>
      </c>
      <c r="F21" s="62"/>
      <c r="G21" s="62" t="s">
        <v>163</v>
      </c>
      <c r="H21" s="61">
        <v>2</v>
      </c>
      <c r="I21" s="61" t="s">
        <v>164</v>
      </c>
      <c r="K21" s="62" t="s">
        <v>139</v>
      </c>
      <c r="L21" s="63" t="s">
        <v>140</v>
      </c>
    </row>
    <row r="22" spans="1:12" ht="12.75" customHeight="1" x14ac:dyDescent="0.2">
      <c r="A22" s="63" t="s">
        <v>154</v>
      </c>
      <c r="B22" s="3" t="s">
        <v>94</v>
      </c>
      <c r="C22">
        <v>42456.713900000002</v>
      </c>
      <c r="D22" s="62" t="s">
        <v>284</v>
      </c>
      <c r="E22" s="62">
        <f>VLOOKUP(C22,'A (old)'!C$21:E$53,3,FALSE)</f>
        <v>-22331.451983899424</v>
      </c>
      <c r="F22" s="62"/>
      <c r="G22" s="62" t="s">
        <v>165</v>
      </c>
      <c r="H22" s="61">
        <v>4.5</v>
      </c>
      <c r="I22" s="61" t="s">
        <v>166</v>
      </c>
      <c r="K22" s="62" t="s">
        <v>139</v>
      </c>
      <c r="L22" s="63" t="s">
        <v>140</v>
      </c>
    </row>
    <row r="23" spans="1:12" ht="12.75" customHeight="1" x14ac:dyDescent="0.2">
      <c r="A23" s="63" t="s">
        <v>154</v>
      </c>
      <c r="B23" s="3" t="s">
        <v>94</v>
      </c>
      <c r="C23">
        <v>42457.612800000003</v>
      </c>
      <c r="D23" s="62" t="s">
        <v>284</v>
      </c>
      <c r="E23" s="62">
        <f>VLOOKUP(C23,'A (old)'!C$21:E$53,3,FALSE)</f>
        <v>-22329.45330953037</v>
      </c>
      <c r="F23" s="62"/>
      <c r="G23" s="62" t="s">
        <v>167</v>
      </c>
      <c r="H23" s="61">
        <v>6.5</v>
      </c>
      <c r="I23" s="61" t="s">
        <v>156</v>
      </c>
      <c r="K23" s="62" t="s">
        <v>139</v>
      </c>
      <c r="L23" s="63" t="s">
        <v>140</v>
      </c>
    </row>
    <row r="24" spans="1:12" ht="12.75" customHeight="1" x14ac:dyDescent="0.2">
      <c r="A24" s="63" t="s">
        <v>154</v>
      </c>
      <c r="B24" s="3" t="s">
        <v>85</v>
      </c>
      <c r="C24">
        <v>42458.735099999998</v>
      </c>
      <c r="D24" s="62" t="s">
        <v>284</v>
      </c>
      <c r="E24" s="62">
        <f>VLOOKUP(C24,'A (old)'!C$21:E$53,3,FALSE)</f>
        <v>-22326.957912662667</v>
      </c>
      <c r="F24" s="62"/>
      <c r="G24" s="62" t="s">
        <v>168</v>
      </c>
      <c r="H24" s="61">
        <v>9</v>
      </c>
      <c r="I24" s="61" t="s">
        <v>169</v>
      </c>
      <c r="K24" s="62" t="s">
        <v>139</v>
      </c>
      <c r="L24" s="63" t="s">
        <v>140</v>
      </c>
    </row>
    <row r="25" spans="1:12" ht="12.75" customHeight="1" x14ac:dyDescent="0.2">
      <c r="A25" s="63" t="s">
        <v>154</v>
      </c>
      <c r="B25" s="3" t="s">
        <v>85</v>
      </c>
      <c r="C25">
        <v>42459.6351</v>
      </c>
      <c r="D25" s="62" t="s">
        <v>284</v>
      </c>
      <c r="E25" s="62">
        <f>VLOOKUP(C25,'A (old)'!C$21:E$53,3,FALSE)</f>
        <v>-22324.956792480054</v>
      </c>
      <c r="F25" s="62"/>
      <c r="G25" s="62" t="s">
        <v>170</v>
      </c>
      <c r="H25" s="61">
        <v>11</v>
      </c>
      <c r="I25" s="61" t="s">
        <v>162</v>
      </c>
      <c r="K25" s="62" t="s">
        <v>139</v>
      </c>
      <c r="L25" s="63" t="s">
        <v>140</v>
      </c>
    </row>
    <row r="26" spans="1:12" ht="12.75" customHeight="1" x14ac:dyDescent="0.2">
      <c r="A26" s="63" t="s">
        <v>154</v>
      </c>
      <c r="B26" s="3" t="s">
        <v>94</v>
      </c>
      <c r="C26">
        <v>42461.661699999997</v>
      </c>
      <c r="D26" s="62" t="s">
        <v>284</v>
      </c>
      <c r="E26" s="62">
        <f>VLOOKUP(C26,'A (old)'!C$21:E$53,3,FALSE)</f>
        <v>-22320.450714522201</v>
      </c>
      <c r="F26" s="62"/>
      <c r="G26" s="62" t="s">
        <v>171</v>
      </c>
      <c r="H26" s="61">
        <v>15.5</v>
      </c>
      <c r="I26" s="61" t="s">
        <v>172</v>
      </c>
      <c r="K26" s="62" t="s">
        <v>139</v>
      </c>
      <c r="L26" s="63" t="s">
        <v>140</v>
      </c>
    </row>
    <row r="27" spans="1:12" ht="12.75" customHeight="1" x14ac:dyDescent="0.2">
      <c r="A27" s="63" t="s">
        <v>186</v>
      </c>
      <c r="B27" s="3" t="s">
        <v>94</v>
      </c>
      <c r="C27">
        <v>46448.663500000002</v>
      </c>
      <c r="D27" s="62" t="s">
        <v>284</v>
      </c>
      <c r="E27" s="62">
        <f>VLOOKUP(C27,'A (old)'!C$21:E$53,3,FALSE)</f>
        <v>-13455.484303324452</v>
      </c>
      <c r="F27" s="62"/>
      <c r="G27" s="62" t="s">
        <v>183</v>
      </c>
      <c r="H27" s="61">
        <v>8878.5</v>
      </c>
      <c r="I27" s="61" t="s">
        <v>184</v>
      </c>
      <c r="K27" s="62" t="s">
        <v>139</v>
      </c>
      <c r="L27" s="63" t="s">
        <v>185</v>
      </c>
    </row>
    <row r="28" spans="1:12" ht="12.75" customHeight="1" x14ac:dyDescent="0.2">
      <c r="A28" s="63" t="s">
        <v>186</v>
      </c>
      <c r="B28" s="3" t="s">
        <v>85</v>
      </c>
      <c r="C28">
        <v>46449.785799999998</v>
      </c>
      <c r="D28" s="62" t="s">
        <v>284</v>
      </c>
      <c r="E28" s="62" t="e">
        <f>VLOOKUP(C28,'A (old)'!C$21:E$53,3,FALSE)</f>
        <v>#N/A</v>
      </c>
      <c r="F28" s="62"/>
      <c r="G28" s="62" t="s">
        <v>187</v>
      </c>
      <c r="H28" s="61">
        <v>8881</v>
      </c>
      <c r="I28" s="61" t="s">
        <v>188</v>
      </c>
      <c r="K28" s="62" t="s">
        <v>139</v>
      </c>
      <c r="L28" s="63" t="s">
        <v>185</v>
      </c>
    </row>
    <row r="29" spans="1:12" ht="12.75" customHeight="1" x14ac:dyDescent="0.2">
      <c r="A29" s="63" t="s">
        <v>186</v>
      </c>
      <c r="B29" s="3" t="s">
        <v>85</v>
      </c>
      <c r="C29">
        <v>46450.685799999999</v>
      </c>
      <c r="D29" s="62" t="s">
        <v>284</v>
      </c>
      <c r="E29" s="62" t="e">
        <f>VLOOKUP(C29,'A (old)'!C$21:E$53,3,FALSE)</f>
        <v>#N/A</v>
      </c>
      <c r="F29" s="62"/>
      <c r="G29" s="62" t="s">
        <v>189</v>
      </c>
      <c r="H29" s="61">
        <v>8883</v>
      </c>
      <c r="I29" s="61" t="s">
        <v>190</v>
      </c>
      <c r="K29" s="62" t="s">
        <v>139</v>
      </c>
      <c r="L29" s="63" t="s">
        <v>185</v>
      </c>
    </row>
    <row r="30" spans="1:12" ht="12.75" customHeight="1" x14ac:dyDescent="0.2">
      <c r="A30" s="63" t="s">
        <v>186</v>
      </c>
      <c r="B30" s="3" t="s">
        <v>94</v>
      </c>
      <c r="C30">
        <v>46480.592600000004</v>
      </c>
      <c r="D30" s="62" t="s">
        <v>284</v>
      </c>
      <c r="E30" s="62" t="e">
        <f>VLOOKUP(C30,'A (old)'!C$21:E$53,3,FALSE)</f>
        <v>#N/A</v>
      </c>
      <c r="F30" s="62"/>
      <c r="G30" s="62" t="s">
        <v>191</v>
      </c>
      <c r="H30" s="61">
        <v>8949.5</v>
      </c>
      <c r="I30" s="61" t="s">
        <v>192</v>
      </c>
      <c r="K30" s="62" t="s">
        <v>139</v>
      </c>
      <c r="L30" s="63" t="s">
        <v>185</v>
      </c>
    </row>
    <row r="31" spans="1:12" ht="12.75" customHeight="1" x14ac:dyDescent="0.2">
      <c r="A31" s="64" t="s">
        <v>223</v>
      </c>
      <c r="B31" s="3" t="s">
        <v>85</v>
      </c>
      <c r="C31">
        <v>53496.442499999997</v>
      </c>
      <c r="D31" s="62" t="s">
        <v>286</v>
      </c>
      <c r="E31" s="62" t="e">
        <f>VLOOKUP(C31,'A (old)'!C$21:E$53,3,FALSE)</f>
        <v>#N/A</v>
      </c>
      <c r="F31" s="62"/>
      <c r="G31" s="62" t="s">
        <v>219</v>
      </c>
      <c r="H31" s="61">
        <v>24547</v>
      </c>
      <c r="I31" s="61" t="s">
        <v>220</v>
      </c>
      <c r="K31" s="62" t="s">
        <v>221</v>
      </c>
      <c r="L31" s="63" t="s">
        <v>222</v>
      </c>
    </row>
    <row r="32" spans="1:12" ht="12.75" customHeight="1" x14ac:dyDescent="0.2">
      <c r="A32" s="64" t="s">
        <v>236</v>
      </c>
      <c r="B32" s="3" t="s">
        <v>85</v>
      </c>
      <c r="C32">
        <v>54079.757700000002</v>
      </c>
      <c r="D32" s="62" t="s">
        <v>286</v>
      </c>
      <c r="E32" s="62" t="e">
        <f>VLOOKUP(C32,'A (old)'!C$21:E$53,3,FALSE)</f>
        <v>#N/A</v>
      </c>
      <c r="F32" s="62"/>
      <c r="G32" s="62" t="s">
        <v>232</v>
      </c>
      <c r="H32" s="61">
        <v>25844</v>
      </c>
      <c r="I32" s="61" t="s">
        <v>233</v>
      </c>
      <c r="K32" s="62" t="s">
        <v>234</v>
      </c>
      <c r="L32" s="63" t="s">
        <v>235</v>
      </c>
    </row>
    <row r="33" spans="1:12" ht="12.75" customHeight="1" x14ac:dyDescent="0.2">
      <c r="A33" s="64" t="s">
        <v>255</v>
      </c>
      <c r="B33" s="3" t="s">
        <v>94</v>
      </c>
      <c r="C33">
        <v>54848.849600000001</v>
      </c>
      <c r="D33" s="62" t="s">
        <v>286</v>
      </c>
      <c r="E33" s="62" t="e">
        <f>VLOOKUP(C33,'A (old)'!C$21:E$53,3,FALSE)</f>
        <v>#N/A</v>
      </c>
      <c r="F33" s="62"/>
      <c r="G33" s="62" t="s">
        <v>251</v>
      </c>
      <c r="H33" s="61" t="s">
        <v>252</v>
      </c>
      <c r="I33" s="61" t="s">
        <v>253</v>
      </c>
      <c r="K33" s="62" t="s">
        <v>221</v>
      </c>
      <c r="L33" s="63" t="s">
        <v>254</v>
      </c>
    </row>
    <row r="34" spans="1:12" ht="12.75" customHeight="1" x14ac:dyDescent="0.2">
      <c r="A34" s="64" t="s">
        <v>263</v>
      </c>
      <c r="B34" s="3" t="s">
        <v>94</v>
      </c>
      <c r="C34">
        <v>55575.8698</v>
      </c>
      <c r="D34" s="62" t="s">
        <v>286</v>
      </c>
      <c r="E34" s="62" t="e">
        <f>VLOOKUP(C34,'A (old)'!C$21:E$53,3,FALSE)</f>
        <v>#N/A</v>
      </c>
      <c r="F34" s="62"/>
      <c r="G34" s="62" t="s">
        <v>260</v>
      </c>
      <c r="H34" s="61" t="s">
        <v>261</v>
      </c>
      <c r="I34" s="61" t="s">
        <v>262</v>
      </c>
      <c r="K34" s="62" t="s">
        <v>221</v>
      </c>
      <c r="L34" s="63" t="s">
        <v>254</v>
      </c>
    </row>
    <row r="35" spans="1:12" ht="12.75" customHeight="1" x14ac:dyDescent="0.2">
      <c r="A35" s="64" t="s">
        <v>263</v>
      </c>
      <c r="B35" s="3" t="s">
        <v>94</v>
      </c>
      <c r="C35">
        <v>55653.678099999997</v>
      </c>
      <c r="D35" s="62" t="s">
        <v>286</v>
      </c>
      <c r="E35" s="62" t="e">
        <f>VLOOKUP(C35,'A (old)'!C$21:E$53,3,FALSE)</f>
        <v>#N/A</v>
      </c>
      <c r="F35" s="62"/>
      <c r="G35" s="62" t="s">
        <v>264</v>
      </c>
      <c r="H35" s="61" t="s">
        <v>265</v>
      </c>
      <c r="I35" s="61" t="s">
        <v>266</v>
      </c>
      <c r="K35" s="62" t="s">
        <v>221</v>
      </c>
      <c r="L35" s="63" t="s">
        <v>254</v>
      </c>
    </row>
    <row r="36" spans="1:12" ht="12.75" customHeight="1" x14ac:dyDescent="0.2">
      <c r="A36" s="64" t="s">
        <v>270</v>
      </c>
      <c r="B36" s="3" t="s">
        <v>94</v>
      </c>
      <c r="C36">
        <v>56011.684399999998</v>
      </c>
      <c r="D36" s="62" t="s">
        <v>286</v>
      </c>
      <c r="E36" s="62" t="e">
        <f>VLOOKUP(C36,'A (old)'!C$21:E$53,3,FALSE)</f>
        <v>#N/A</v>
      </c>
      <c r="F36" s="62"/>
      <c r="G36" s="62" t="s">
        <v>267</v>
      </c>
      <c r="H36" s="61" t="s">
        <v>268</v>
      </c>
      <c r="I36" s="61" t="s">
        <v>269</v>
      </c>
      <c r="K36" s="62" t="s">
        <v>221</v>
      </c>
      <c r="L36" s="63" t="s">
        <v>254</v>
      </c>
    </row>
    <row r="37" spans="1:12" ht="12.75" customHeight="1" x14ac:dyDescent="0.2">
      <c r="A37" s="64" t="s">
        <v>274</v>
      </c>
      <c r="B37" s="3" t="s">
        <v>94</v>
      </c>
      <c r="C37">
        <v>56309.876300000004</v>
      </c>
      <c r="D37" s="62" t="s">
        <v>286</v>
      </c>
      <c r="E37" s="62" t="e">
        <f>VLOOKUP(C37,'A (old)'!C$21:E$53,3,FALSE)</f>
        <v>#N/A</v>
      </c>
      <c r="F37" s="62"/>
      <c r="G37" s="62" t="s">
        <v>271</v>
      </c>
      <c r="H37" s="61" t="s">
        <v>272</v>
      </c>
      <c r="I37" s="61" t="s">
        <v>273</v>
      </c>
      <c r="K37" s="62" t="s">
        <v>221</v>
      </c>
      <c r="L37" s="63" t="s">
        <v>254</v>
      </c>
    </row>
    <row r="38" spans="1:12" ht="12.75" customHeight="1" x14ac:dyDescent="0.2">
      <c r="A38" s="63" t="s">
        <v>121</v>
      </c>
      <c r="B38" s="3" t="s">
        <v>85</v>
      </c>
      <c r="C38">
        <v>31165.38</v>
      </c>
      <c r="D38" s="62" t="s">
        <v>285</v>
      </c>
      <c r="E38" s="62">
        <f>VLOOKUP(C38,'A (old)'!C$21:E$53,3,FALSE)</f>
        <v>-47437.358823750445</v>
      </c>
      <c r="F38" s="62"/>
      <c r="G38" s="62" t="s">
        <v>118</v>
      </c>
      <c r="H38" s="61">
        <v>-25101</v>
      </c>
      <c r="I38" s="61" t="s">
        <v>119</v>
      </c>
      <c r="K38" s="62"/>
      <c r="L38" s="63" t="s">
        <v>120</v>
      </c>
    </row>
    <row r="39" spans="1:12" ht="12.75" customHeight="1" x14ac:dyDescent="0.2">
      <c r="A39" s="63" t="s">
        <v>121</v>
      </c>
      <c r="B39" s="3" t="s">
        <v>94</v>
      </c>
      <c r="C39">
        <v>31169.21</v>
      </c>
      <c r="D39" s="62" t="s">
        <v>285</v>
      </c>
      <c r="E39" s="62">
        <f>VLOOKUP(C39,'A (old)'!C$21:E$53,3,FALSE)</f>
        <v>-47428.842945640012</v>
      </c>
      <c r="F39" s="62"/>
      <c r="G39" s="62" t="s">
        <v>122</v>
      </c>
      <c r="H39" s="61">
        <v>-25092.5</v>
      </c>
      <c r="I39" s="61" t="s">
        <v>119</v>
      </c>
      <c r="K39" s="62"/>
      <c r="L39" s="63" t="s">
        <v>120</v>
      </c>
    </row>
    <row r="40" spans="1:12" ht="12.75" customHeight="1" x14ac:dyDescent="0.2">
      <c r="A40" s="63" t="s">
        <v>121</v>
      </c>
      <c r="B40" s="3" t="s">
        <v>94</v>
      </c>
      <c r="C40">
        <v>31170.12</v>
      </c>
      <c r="D40" s="62" t="s">
        <v>285</v>
      </c>
      <c r="E40" s="62">
        <f>VLOOKUP(C40,'A (old)'!C$21:E$53,3,FALSE)</f>
        <v>-47426.819590788713</v>
      </c>
      <c r="F40" s="62"/>
      <c r="G40" s="62" t="s">
        <v>123</v>
      </c>
      <c r="H40" s="61">
        <v>-25090.5</v>
      </c>
      <c r="I40" s="61" t="s">
        <v>124</v>
      </c>
      <c r="K40" s="62"/>
      <c r="L40" s="63" t="s">
        <v>120</v>
      </c>
    </row>
    <row r="41" spans="1:12" ht="12.75" customHeight="1" x14ac:dyDescent="0.2">
      <c r="A41" s="63" t="s">
        <v>121</v>
      </c>
      <c r="B41" s="3" t="s">
        <v>85</v>
      </c>
      <c r="C41">
        <v>31170.33</v>
      </c>
      <c r="D41" s="62" t="s">
        <v>285</v>
      </c>
      <c r="E41" s="62">
        <f>VLOOKUP(C41,'A (old)'!C$21:E$53,3,FALSE)</f>
        <v>-47426.352662746096</v>
      </c>
      <c r="F41" s="62"/>
      <c r="G41" s="62" t="s">
        <v>125</v>
      </c>
      <c r="H41" s="61">
        <v>-25090</v>
      </c>
      <c r="I41" s="61" t="s">
        <v>119</v>
      </c>
      <c r="K41" s="62"/>
      <c r="L41" s="63" t="s">
        <v>120</v>
      </c>
    </row>
    <row r="42" spans="1:12" ht="12.75" customHeight="1" x14ac:dyDescent="0.2">
      <c r="A42" s="63" t="s">
        <v>121</v>
      </c>
      <c r="B42" s="3" t="s">
        <v>94</v>
      </c>
      <c r="C42">
        <v>31178.23</v>
      </c>
      <c r="D42" s="62" t="s">
        <v>285</v>
      </c>
      <c r="E42" s="62">
        <f>VLOOKUP(C42,'A (old)'!C$21:E$53,3,FALSE)</f>
        <v>-47408.787274476534</v>
      </c>
      <c r="F42" s="62"/>
      <c r="G42" s="62" t="s">
        <v>126</v>
      </c>
      <c r="H42" s="61">
        <v>-25072.5</v>
      </c>
      <c r="I42" s="61" t="s">
        <v>127</v>
      </c>
      <c r="K42" s="62"/>
      <c r="L42" s="63" t="s">
        <v>120</v>
      </c>
    </row>
    <row r="43" spans="1:12" ht="12.75" customHeight="1" x14ac:dyDescent="0.2">
      <c r="A43" s="63" t="s">
        <v>121</v>
      </c>
      <c r="B43" s="3" t="s">
        <v>85</v>
      </c>
      <c r="C43">
        <v>31181.119999999999</v>
      </c>
      <c r="D43" s="62" t="s">
        <v>285</v>
      </c>
      <c r="E43" s="62">
        <f>VLOOKUP(C43,'A (old)'!C$21:E$53,3,FALSE)</f>
        <v>-47402.361455223494</v>
      </c>
      <c r="F43" s="62"/>
      <c r="G43" s="62" t="s">
        <v>128</v>
      </c>
      <c r="H43" s="61">
        <v>-25066</v>
      </c>
      <c r="I43" s="61" t="s">
        <v>129</v>
      </c>
      <c r="K43" s="62"/>
      <c r="L43" s="63" t="s">
        <v>120</v>
      </c>
    </row>
    <row r="44" spans="1:12" ht="12.75" customHeight="1" x14ac:dyDescent="0.2">
      <c r="A44" s="63" t="s">
        <v>121</v>
      </c>
      <c r="B44" s="3" t="s">
        <v>85</v>
      </c>
      <c r="C44">
        <v>31194.17</v>
      </c>
      <c r="D44" s="62" t="s">
        <v>285</v>
      </c>
      <c r="E44" s="62">
        <f>VLOOKUP(C44,'A (old)'!C$21:E$53,3,FALSE)</f>
        <v>-47373.345212575667</v>
      </c>
      <c r="F44" s="62"/>
      <c r="G44" s="62" t="s">
        <v>130</v>
      </c>
      <c r="H44" s="61">
        <v>-25037</v>
      </c>
      <c r="I44" s="61" t="s">
        <v>119</v>
      </c>
      <c r="K44" s="62"/>
      <c r="L44" s="63" t="s">
        <v>120</v>
      </c>
    </row>
    <row r="45" spans="1:12" ht="12.75" customHeight="1" x14ac:dyDescent="0.2">
      <c r="A45" s="63" t="s">
        <v>121</v>
      </c>
      <c r="B45" s="3" t="s">
        <v>85</v>
      </c>
      <c r="C45">
        <v>31230.17</v>
      </c>
      <c r="D45" s="62" t="s">
        <v>285</v>
      </c>
      <c r="E45" s="62">
        <f>VLOOKUP(C45,'A (old)'!C$21:E$53,3,FALSE)</f>
        <v>-47293.300405271308</v>
      </c>
      <c r="F45" s="62"/>
      <c r="G45" s="62" t="s">
        <v>131</v>
      </c>
      <c r="H45" s="61">
        <v>-24957</v>
      </c>
      <c r="I45" s="61" t="s">
        <v>132</v>
      </c>
      <c r="K45" s="62"/>
      <c r="L45" s="63" t="s">
        <v>120</v>
      </c>
    </row>
    <row r="46" spans="1:12" ht="12.75" customHeight="1" x14ac:dyDescent="0.2">
      <c r="A46" s="63" t="s">
        <v>121</v>
      </c>
      <c r="B46" s="3" t="s">
        <v>85</v>
      </c>
      <c r="C46">
        <v>31559.38</v>
      </c>
      <c r="D46" s="62" t="s">
        <v>285</v>
      </c>
      <c r="E46" s="62">
        <f>VLOOKUP(C46,'A (old)'!C$21:E$53,3,FALSE)</f>
        <v>-46561.312877141667</v>
      </c>
      <c r="F46" s="62"/>
      <c r="G46" s="62" t="s">
        <v>133</v>
      </c>
      <c r="H46" s="61">
        <v>-24225</v>
      </c>
      <c r="I46" s="61" t="s">
        <v>124</v>
      </c>
      <c r="K46" s="62"/>
      <c r="L46" s="63" t="s">
        <v>120</v>
      </c>
    </row>
    <row r="47" spans="1:12" ht="12.75" customHeight="1" x14ac:dyDescent="0.2">
      <c r="A47" s="63" t="s">
        <v>121</v>
      </c>
      <c r="B47" s="3" t="s">
        <v>94</v>
      </c>
      <c r="C47">
        <v>31561.4</v>
      </c>
      <c r="D47" s="62" t="s">
        <v>285</v>
      </c>
      <c r="E47" s="62">
        <f>VLOOKUP(C47,'A (old)'!C$21:E$53,3,FALSE)</f>
        <v>-46556.821474065146</v>
      </c>
      <c r="F47" s="62"/>
      <c r="G47" s="62" t="s">
        <v>134</v>
      </c>
      <c r="H47" s="61">
        <v>-24220.5</v>
      </c>
      <c r="I47" s="61" t="s">
        <v>124</v>
      </c>
      <c r="K47" s="62"/>
      <c r="L47" s="63" t="s">
        <v>120</v>
      </c>
    </row>
    <row r="48" spans="1:12" ht="12.75" customHeight="1" x14ac:dyDescent="0.2">
      <c r="A48" s="63" t="s">
        <v>121</v>
      </c>
      <c r="B48" s="3" t="s">
        <v>94</v>
      </c>
      <c r="C48">
        <v>31580.32</v>
      </c>
      <c r="D48" s="62" t="s">
        <v>285</v>
      </c>
      <c r="E48" s="62">
        <f>VLOOKUP(C48,'A (old)'!C$21:E$53,3,FALSE)</f>
        <v>-46514.75348089297</v>
      </c>
      <c r="F48" s="62"/>
      <c r="G48" s="62" t="s">
        <v>135</v>
      </c>
      <c r="H48" s="61">
        <v>-24178.5</v>
      </c>
      <c r="I48" s="61" t="s">
        <v>136</v>
      </c>
      <c r="K48" s="62"/>
      <c r="L48" s="63" t="s">
        <v>120</v>
      </c>
    </row>
    <row r="49" spans="1:12" ht="12.75" customHeight="1" x14ac:dyDescent="0.2">
      <c r="A49" s="63" t="s">
        <v>176</v>
      </c>
      <c r="B49" s="3" t="s">
        <v>94</v>
      </c>
      <c r="C49">
        <v>45377.821000000004</v>
      </c>
      <c r="D49" s="62" t="s">
        <v>284</v>
      </c>
      <c r="E49" s="62" t="e">
        <f>VLOOKUP(C49,'A (old)'!C$21:E$53,3,FALSE)</f>
        <v>#N/A</v>
      </c>
      <c r="F49" s="62"/>
      <c r="G49" s="62" t="s">
        <v>173</v>
      </c>
      <c r="H49" s="61">
        <v>6497.5</v>
      </c>
      <c r="I49" s="61" t="s">
        <v>174</v>
      </c>
      <c r="K49" s="62" t="s">
        <v>139</v>
      </c>
      <c r="L49" s="63" t="s">
        <v>175</v>
      </c>
    </row>
    <row r="50" spans="1:12" ht="12.75" customHeight="1" x14ac:dyDescent="0.2">
      <c r="A50" s="63" t="s">
        <v>180</v>
      </c>
      <c r="B50" s="3" t="s">
        <v>85</v>
      </c>
      <c r="C50">
        <v>45767.918799999999</v>
      </c>
      <c r="D50" s="62" t="s">
        <v>284</v>
      </c>
      <c r="E50" s="62" t="e">
        <f>VLOOKUP(C50,'A (old)'!C$21:E$53,3,FALSE)</f>
        <v>#N/A</v>
      </c>
      <c r="F50" s="62"/>
      <c r="G50" s="62" t="s">
        <v>177</v>
      </c>
      <c r="H50" s="61">
        <v>7365</v>
      </c>
      <c r="I50" s="61" t="s">
        <v>178</v>
      </c>
      <c r="K50" s="62" t="s">
        <v>139</v>
      </c>
      <c r="L50" s="63" t="s">
        <v>179</v>
      </c>
    </row>
    <row r="51" spans="1:12" ht="12.75" customHeight="1" x14ac:dyDescent="0.2">
      <c r="A51" s="63" t="s">
        <v>180</v>
      </c>
      <c r="B51" s="3" t="s">
        <v>94</v>
      </c>
      <c r="C51">
        <v>45788.836300000003</v>
      </c>
      <c r="D51" s="62" t="s">
        <v>284</v>
      </c>
      <c r="E51" s="62" t="e">
        <f>VLOOKUP(C51,'A (old)'!C$21:E$53,3,FALSE)</f>
        <v>#N/A</v>
      </c>
      <c r="F51" s="62"/>
      <c r="G51" s="62" t="s">
        <v>181</v>
      </c>
      <c r="H51" s="61">
        <v>7411.5</v>
      </c>
      <c r="I51" s="61" t="s">
        <v>182</v>
      </c>
      <c r="K51" s="62" t="s">
        <v>139</v>
      </c>
      <c r="L51" s="63" t="s">
        <v>179</v>
      </c>
    </row>
    <row r="52" spans="1:12" ht="12.75" customHeight="1" x14ac:dyDescent="0.2">
      <c r="A52" s="63" t="s">
        <v>186</v>
      </c>
      <c r="B52" s="3" t="s">
        <v>85</v>
      </c>
      <c r="C52">
        <v>46798.784399999997</v>
      </c>
      <c r="D52" s="62" t="s">
        <v>284</v>
      </c>
      <c r="E52" s="62" t="e">
        <f>VLOOKUP(C52,'A (old)'!C$21:E$53,3,FALSE)</f>
        <v>#N/A</v>
      </c>
      <c r="F52" s="62"/>
      <c r="G52" s="62" t="s">
        <v>193</v>
      </c>
      <c r="H52" s="61">
        <v>9657</v>
      </c>
      <c r="I52" s="61" t="s">
        <v>194</v>
      </c>
      <c r="K52" s="62" t="s">
        <v>139</v>
      </c>
      <c r="L52" s="63" t="s">
        <v>185</v>
      </c>
    </row>
    <row r="53" spans="1:12" ht="12.75" customHeight="1" x14ac:dyDescent="0.2">
      <c r="A53" s="63" t="s">
        <v>186</v>
      </c>
      <c r="B53" s="3" t="s">
        <v>85</v>
      </c>
      <c r="C53">
        <v>46803.730799999998</v>
      </c>
      <c r="D53" s="62" t="s">
        <v>284</v>
      </c>
      <c r="E53" s="62" t="e">
        <f>VLOOKUP(C53,'A (old)'!C$21:E$53,3,FALSE)</f>
        <v>#N/A</v>
      </c>
      <c r="F53" s="62"/>
      <c r="G53" s="62" t="s">
        <v>195</v>
      </c>
      <c r="H53" s="61">
        <v>9668</v>
      </c>
      <c r="I53" s="61" t="s">
        <v>196</v>
      </c>
      <c r="K53" s="62" t="s">
        <v>139</v>
      </c>
      <c r="L53" s="63" t="s">
        <v>185</v>
      </c>
    </row>
    <row r="54" spans="1:12" ht="12.75" customHeight="1" x14ac:dyDescent="0.2">
      <c r="A54" s="63" t="s">
        <v>186</v>
      </c>
      <c r="B54" s="3" t="s">
        <v>85</v>
      </c>
      <c r="C54">
        <v>47183.767</v>
      </c>
      <c r="D54" s="62" t="s">
        <v>284</v>
      </c>
      <c r="E54" s="62" t="e">
        <f>VLOOKUP(C54,'A (old)'!C$21:E$53,3,FALSE)</f>
        <v>#N/A</v>
      </c>
      <c r="F54" s="62"/>
      <c r="G54" s="62" t="s">
        <v>197</v>
      </c>
      <c r="H54" s="61">
        <v>10513</v>
      </c>
      <c r="I54" s="61" t="s">
        <v>198</v>
      </c>
      <c r="K54" s="62" t="s">
        <v>139</v>
      </c>
      <c r="L54" s="63" t="s">
        <v>185</v>
      </c>
    </row>
    <row r="55" spans="1:12" ht="12.75" customHeight="1" x14ac:dyDescent="0.2">
      <c r="A55" s="63" t="s">
        <v>186</v>
      </c>
      <c r="B55" s="3" t="s">
        <v>94</v>
      </c>
      <c r="C55">
        <v>47209.6276</v>
      </c>
      <c r="D55" s="62" t="s">
        <v>284</v>
      </c>
      <c r="E55" s="62" t="e">
        <f>VLOOKUP(C55,'A (old)'!C$21:E$53,3,FALSE)</f>
        <v>#N/A</v>
      </c>
      <c r="F55" s="62"/>
      <c r="G55" s="62" t="s">
        <v>199</v>
      </c>
      <c r="H55" s="61">
        <v>10570.5</v>
      </c>
      <c r="I55" s="61" t="s">
        <v>200</v>
      </c>
      <c r="K55" s="62" t="s">
        <v>139</v>
      </c>
      <c r="L55" s="63" t="s">
        <v>185</v>
      </c>
    </row>
    <row r="56" spans="1:12" ht="12.75" customHeight="1" x14ac:dyDescent="0.2">
      <c r="A56" s="64" t="s">
        <v>204</v>
      </c>
      <c r="B56" s="3" t="s">
        <v>94</v>
      </c>
      <c r="C56">
        <v>52279.201999999997</v>
      </c>
      <c r="D56" s="62" t="s">
        <v>284</v>
      </c>
      <c r="E56" s="62" t="e">
        <f>VLOOKUP(C56,'A (old)'!C$21:E$53,3,FALSE)</f>
        <v>#N/A</v>
      </c>
      <c r="F56" s="62"/>
      <c r="G56" s="62" t="s">
        <v>201</v>
      </c>
      <c r="H56" s="61">
        <v>21840.5</v>
      </c>
      <c r="I56" s="61" t="s">
        <v>202</v>
      </c>
      <c r="K56" s="62" t="s">
        <v>139</v>
      </c>
      <c r="L56" s="63" t="s">
        <v>203</v>
      </c>
    </row>
    <row r="57" spans="1:12" ht="12.75" customHeight="1" x14ac:dyDescent="0.2">
      <c r="A57" s="64" t="s">
        <v>204</v>
      </c>
      <c r="B57" s="3" t="s">
        <v>85</v>
      </c>
      <c r="C57">
        <v>52313.135699999999</v>
      </c>
      <c r="D57" s="62" t="s">
        <v>284</v>
      </c>
      <c r="E57" s="62" t="e">
        <f>VLOOKUP(C57,'A (old)'!C$21:E$53,3,FALSE)</f>
        <v>#N/A</v>
      </c>
      <c r="F57" s="62"/>
      <c r="G57" s="62" t="s">
        <v>205</v>
      </c>
      <c r="H57" s="61">
        <v>21916</v>
      </c>
      <c r="I57" s="61" t="s">
        <v>206</v>
      </c>
      <c r="K57" s="62" t="s">
        <v>139</v>
      </c>
      <c r="L57" s="63" t="s">
        <v>203</v>
      </c>
    </row>
    <row r="58" spans="1:12" ht="12.75" customHeight="1" x14ac:dyDescent="0.2">
      <c r="A58" s="64" t="s">
        <v>210</v>
      </c>
      <c r="B58" s="3" t="s">
        <v>85</v>
      </c>
      <c r="C58">
        <v>52656.3027</v>
      </c>
      <c r="D58" s="62" t="s">
        <v>284</v>
      </c>
      <c r="E58" s="62" t="e">
        <f>VLOOKUP(C58,'A (old)'!C$21:E$53,3,FALSE)</f>
        <v>#N/A</v>
      </c>
      <c r="F58" s="62"/>
      <c r="G58" s="62" t="s">
        <v>207</v>
      </c>
      <c r="H58" s="61">
        <v>22679</v>
      </c>
      <c r="I58" s="61" t="s">
        <v>208</v>
      </c>
      <c r="K58" s="62" t="s">
        <v>139</v>
      </c>
      <c r="L58" s="63" t="s">
        <v>209</v>
      </c>
    </row>
    <row r="59" spans="1:12" ht="12.75" customHeight="1" x14ac:dyDescent="0.2">
      <c r="A59" s="64" t="s">
        <v>210</v>
      </c>
      <c r="B59" s="3" t="s">
        <v>94</v>
      </c>
      <c r="C59">
        <v>52701.055899999999</v>
      </c>
      <c r="D59" s="62" t="s">
        <v>284</v>
      </c>
      <c r="E59" s="62" t="e">
        <f>VLOOKUP(C59,'A (old)'!C$21:E$53,3,FALSE)</f>
        <v>#N/A</v>
      </c>
      <c r="F59" s="62"/>
      <c r="G59" s="62" t="s">
        <v>211</v>
      </c>
      <c r="H59" s="61">
        <v>22778.5</v>
      </c>
      <c r="I59" s="61" t="s">
        <v>212</v>
      </c>
      <c r="K59" s="62" t="s">
        <v>139</v>
      </c>
      <c r="L59" s="63" t="s">
        <v>203</v>
      </c>
    </row>
    <row r="60" spans="1:12" ht="12.75" customHeight="1" x14ac:dyDescent="0.2">
      <c r="A60" s="64" t="s">
        <v>216</v>
      </c>
      <c r="B60" s="3" t="s">
        <v>85</v>
      </c>
      <c r="C60">
        <v>53042.189200000001</v>
      </c>
      <c r="D60" s="62" t="s">
        <v>284</v>
      </c>
      <c r="E60" s="62" t="e">
        <f>VLOOKUP(C60,'A (old)'!C$21:E$53,3,FALSE)</f>
        <v>#N/A</v>
      </c>
      <c r="F60" s="62"/>
      <c r="G60" s="62" t="s">
        <v>213</v>
      </c>
      <c r="H60" s="61">
        <v>23537</v>
      </c>
      <c r="I60" s="61" t="s">
        <v>214</v>
      </c>
      <c r="K60" s="62" t="s">
        <v>139</v>
      </c>
      <c r="L60" s="63" t="s">
        <v>215</v>
      </c>
    </row>
    <row r="61" spans="1:12" ht="12.75" customHeight="1" x14ac:dyDescent="0.2">
      <c r="A61" s="64" t="s">
        <v>218</v>
      </c>
      <c r="B61" s="3" t="s">
        <v>85</v>
      </c>
      <c r="C61">
        <v>53372.3079</v>
      </c>
      <c r="D61" s="62" t="s">
        <v>284</v>
      </c>
      <c r="E61" s="62" t="e">
        <f>VLOOKUP(C61,'A (old)'!C$21:E$53,3,FALSE)</f>
        <v>#N/A</v>
      </c>
      <c r="F61" s="62"/>
      <c r="G61" s="62" t="s">
        <v>217</v>
      </c>
      <c r="H61" s="61">
        <v>24271</v>
      </c>
      <c r="I61" s="61" t="s">
        <v>208</v>
      </c>
      <c r="K61" s="62" t="s">
        <v>139</v>
      </c>
      <c r="L61" s="63" t="s">
        <v>209</v>
      </c>
    </row>
    <row r="62" spans="1:12" ht="12.75" customHeight="1" x14ac:dyDescent="0.2">
      <c r="A62" s="64" t="s">
        <v>218</v>
      </c>
      <c r="B62" s="3" t="s">
        <v>85</v>
      </c>
      <c r="C62">
        <v>53722.220699999998</v>
      </c>
      <c r="D62" s="62" t="s">
        <v>284</v>
      </c>
      <c r="E62" s="62" t="e">
        <f>VLOOKUP(C62,'A (old)'!C$21:E$53,3,FALSE)</f>
        <v>#N/A</v>
      </c>
      <c r="F62" s="62"/>
      <c r="G62" s="62" t="s">
        <v>224</v>
      </c>
      <c r="H62" s="61">
        <v>25049</v>
      </c>
      <c r="I62" s="61" t="s">
        <v>225</v>
      </c>
      <c r="K62" s="62" t="s">
        <v>139</v>
      </c>
      <c r="L62" s="63" t="s">
        <v>215</v>
      </c>
    </row>
    <row r="63" spans="1:12" ht="12.75" customHeight="1" x14ac:dyDescent="0.2">
      <c r="A63" s="64" t="s">
        <v>229</v>
      </c>
      <c r="B63" s="3" t="s">
        <v>85</v>
      </c>
      <c r="C63">
        <v>53800.020799999998</v>
      </c>
      <c r="D63" s="62" t="s">
        <v>284</v>
      </c>
      <c r="E63" s="62" t="e">
        <f>VLOOKUP(C63,'A (old)'!C$21:E$53,3,FALSE)</f>
        <v>#N/A</v>
      </c>
      <c r="F63" s="62"/>
      <c r="G63" s="62" t="s">
        <v>226</v>
      </c>
      <c r="H63" s="61">
        <v>25222</v>
      </c>
      <c r="I63" s="61" t="s">
        <v>227</v>
      </c>
      <c r="K63" s="62" t="s">
        <v>139</v>
      </c>
      <c r="L63" s="63" t="s">
        <v>228</v>
      </c>
    </row>
    <row r="64" spans="1:12" ht="12.75" customHeight="1" x14ac:dyDescent="0.2">
      <c r="A64" s="64" t="s">
        <v>229</v>
      </c>
      <c r="B64" s="3" t="s">
        <v>94</v>
      </c>
      <c r="C64">
        <v>53819.135499999997</v>
      </c>
      <c r="D64" s="62" t="s">
        <v>284</v>
      </c>
      <c r="E64" s="62" t="e">
        <f>VLOOKUP(C64,'A (old)'!C$21:E$53,3,FALSE)</f>
        <v>#N/A</v>
      </c>
      <c r="F64" s="62"/>
      <c r="G64" s="62" t="s">
        <v>230</v>
      </c>
      <c r="H64" s="61">
        <v>25264.5</v>
      </c>
      <c r="I64" s="61" t="s">
        <v>231</v>
      </c>
      <c r="K64" s="62" t="s">
        <v>139</v>
      </c>
      <c r="L64" s="63" t="s">
        <v>228</v>
      </c>
    </row>
    <row r="65" spans="1:12" ht="12.75" customHeight="1" x14ac:dyDescent="0.2">
      <c r="A65" s="64" t="s">
        <v>241</v>
      </c>
      <c r="B65" s="3" t="s">
        <v>94</v>
      </c>
      <c r="C65">
        <v>54126.087800000001</v>
      </c>
      <c r="D65" s="62" t="s">
        <v>286</v>
      </c>
      <c r="E65" s="62" t="e">
        <f>VLOOKUP(C65,'A (old)'!C$21:E$53,3,FALSE)</f>
        <v>#N/A</v>
      </c>
      <c r="F65" s="62"/>
      <c r="G65" s="62" t="s">
        <v>237</v>
      </c>
      <c r="H65" s="61" t="s">
        <v>238</v>
      </c>
      <c r="I65" s="61" t="s">
        <v>239</v>
      </c>
      <c r="K65" s="62" t="s">
        <v>221</v>
      </c>
      <c r="L65" s="63" t="s">
        <v>240</v>
      </c>
    </row>
    <row r="66" spans="1:12" ht="12.75" customHeight="1" x14ac:dyDescent="0.2">
      <c r="A66" s="64" t="s">
        <v>241</v>
      </c>
      <c r="B66" s="3" t="s">
        <v>94</v>
      </c>
      <c r="C66">
        <v>54135.082799999996</v>
      </c>
      <c r="D66" s="62" t="s">
        <v>286</v>
      </c>
      <c r="E66" s="62" t="e">
        <f>VLOOKUP(C66,'A (old)'!C$21:E$53,3,FALSE)</f>
        <v>#N/A</v>
      </c>
      <c r="F66" s="62"/>
      <c r="G66" s="62" t="s">
        <v>242</v>
      </c>
      <c r="H66" s="61" t="s">
        <v>243</v>
      </c>
      <c r="I66" s="61" t="s">
        <v>239</v>
      </c>
      <c r="K66" s="62" t="s">
        <v>244</v>
      </c>
      <c r="L66" s="63" t="s">
        <v>245</v>
      </c>
    </row>
    <row r="67" spans="1:12" ht="12.75" customHeight="1" x14ac:dyDescent="0.2">
      <c r="A67" s="64" t="s">
        <v>250</v>
      </c>
      <c r="B67" s="3" t="s">
        <v>94</v>
      </c>
      <c r="C67">
        <v>54515.124600000003</v>
      </c>
      <c r="D67" s="62" t="s">
        <v>286</v>
      </c>
      <c r="E67" s="62" t="e">
        <f>VLOOKUP(C67,'A (old)'!C$21:E$53,3,FALSE)</f>
        <v>#N/A</v>
      </c>
      <c r="F67" s="62"/>
      <c r="G67" s="62" t="s">
        <v>246</v>
      </c>
      <c r="H67" s="61" t="s">
        <v>247</v>
      </c>
      <c r="I67" s="61" t="s">
        <v>248</v>
      </c>
      <c r="K67" s="62" t="s">
        <v>244</v>
      </c>
      <c r="L67" s="63" t="s">
        <v>249</v>
      </c>
    </row>
    <row r="68" spans="1:12" ht="12.75" customHeight="1" x14ac:dyDescent="0.2">
      <c r="A68" s="64" t="s">
        <v>259</v>
      </c>
      <c r="B68" s="3" t="s">
        <v>94</v>
      </c>
      <c r="C68">
        <v>55265.993000000002</v>
      </c>
      <c r="D68" s="62" t="s">
        <v>286</v>
      </c>
      <c r="E68" s="62" t="e">
        <f>VLOOKUP(C68,'A (old)'!C$21:E$53,3,FALSE)</f>
        <v>#N/A</v>
      </c>
      <c r="F68" s="62"/>
      <c r="G68" s="62" t="s">
        <v>256</v>
      </c>
      <c r="H68" s="61" t="s">
        <v>257</v>
      </c>
      <c r="I68" s="61" t="s">
        <v>258</v>
      </c>
      <c r="K68" s="62" t="s">
        <v>244</v>
      </c>
      <c r="L68" s="63" t="s">
        <v>245</v>
      </c>
    </row>
    <row r="69" spans="1:12" ht="12.75" customHeight="1" x14ac:dyDescent="0.2">
      <c r="A69" s="64" t="s">
        <v>278</v>
      </c>
      <c r="B69" s="3" t="s">
        <v>94</v>
      </c>
      <c r="C69">
        <v>56335.061000000002</v>
      </c>
      <c r="D69" s="62" t="s">
        <v>286</v>
      </c>
      <c r="E69" s="62" t="e">
        <f>VLOOKUP(C69,'A (old)'!C$21:E$53,3,FALSE)</f>
        <v>#N/A</v>
      </c>
      <c r="F69" s="62"/>
      <c r="G69" s="62" t="s">
        <v>275</v>
      </c>
      <c r="H69" s="61" t="s">
        <v>276</v>
      </c>
      <c r="I69" s="61" t="s">
        <v>277</v>
      </c>
      <c r="K69" s="62" t="s">
        <v>244</v>
      </c>
      <c r="L69" s="63" t="s">
        <v>245</v>
      </c>
    </row>
    <row r="70" spans="1:12" ht="12.75" customHeight="1" x14ac:dyDescent="0.2">
      <c r="A70" s="64" t="s">
        <v>278</v>
      </c>
      <c r="B70" s="3" t="s">
        <v>94</v>
      </c>
      <c r="C70">
        <v>56337.078600000001</v>
      </c>
      <c r="D70" s="62" t="s">
        <v>286</v>
      </c>
      <c r="E70" s="62" t="e">
        <f>VLOOKUP(C70,'A (old)'!C$21:E$53,3,FALSE)</f>
        <v>#N/A</v>
      </c>
      <c r="F70" s="62"/>
      <c r="G70" s="62" t="s">
        <v>279</v>
      </c>
      <c r="H70" s="61" t="s">
        <v>280</v>
      </c>
      <c r="I70" s="61" t="s">
        <v>281</v>
      </c>
      <c r="K70" s="62" t="s">
        <v>244</v>
      </c>
      <c r="L70" s="63" t="s">
        <v>245</v>
      </c>
    </row>
    <row r="71" spans="1:12" ht="12.75" customHeight="1" x14ac:dyDescent="0.2">
      <c r="A71" s="64" t="s">
        <v>278</v>
      </c>
      <c r="B71" s="3" t="s">
        <v>94</v>
      </c>
      <c r="C71">
        <v>56357.998399999997</v>
      </c>
      <c r="D71" s="62" t="s">
        <v>286</v>
      </c>
      <c r="E71" s="62" t="e">
        <f>VLOOKUP(C71,'A (old)'!C$21:E$53,3,FALSE)</f>
        <v>#N/A</v>
      </c>
      <c r="F71" s="62"/>
      <c r="G71" s="62" t="s">
        <v>282</v>
      </c>
      <c r="H71" s="61" t="s">
        <v>283</v>
      </c>
      <c r="I71" s="61" t="s">
        <v>277</v>
      </c>
      <c r="K71" s="62" t="s">
        <v>244</v>
      </c>
      <c r="L71" s="63" t="s">
        <v>245</v>
      </c>
    </row>
    <row r="72" spans="1:12" ht="12.75" customHeight="1" x14ac:dyDescent="0.2"/>
    <row r="73" spans="1:12" ht="12.75" customHeight="1" x14ac:dyDescent="0.2"/>
    <row r="74" spans="1:12" ht="12.75" customHeight="1" x14ac:dyDescent="0.2"/>
    <row r="75" spans="1:12" ht="12.75" customHeight="1" x14ac:dyDescent="0.2"/>
    <row r="76" spans="1:12" ht="12.75" customHeight="1" x14ac:dyDescent="0.2"/>
    <row r="77" spans="1:12" ht="12.75" customHeight="1" x14ac:dyDescent="0.2"/>
    <row r="78" spans="1:12" ht="12.75" customHeight="1" x14ac:dyDescent="0.2"/>
    <row r="79" spans="1:12" ht="12.75" customHeight="1" x14ac:dyDescent="0.2"/>
    <row r="80" spans="1:12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</sheetData>
  <phoneticPr fontId="8" type="noConversion"/>
  <hyperlinks>
    <hyperlink ref="A11" r:id="rId1" display="http://www.konkoly.hu/cgi-bin/IBVS?919" xr:uid="{00000000-0004-0000-0800-000000000000}"/>
    <hyperlink ref="A12" r:id="rId2" display="http://www.konkoly.hu/cgi-bin/IBVS?919" xr:uid="{00000000-0004-0000-0800-000001000000}"/>
    <hyperlink ref="A13" r:id="rId3" display="http://www.konkoly.hu/cgi-bin/IBVS?919" xr:uid="{00000000-0004-0000-0800-000002000000}"/>
    <hyperlink ref="A14" r:id="rId4" display="http://www.konkoly.hu/cgi-bin/IBVS?919" xr:uid="{00000000-0004-0000-0800-000003000000}"/>
    <hyperlink ref="A15" r:id="rId5" display="http://www.konkoly.hu/cgi-bin/IBVS?647" xr:uid="{00000000-0004-0000-0800-000004000000}"/>
    <hyperlink ref="A56" r:id="rId6" display="http://vsolj.cetus-net.org/no40.pdf" xr:uid="{00000000-0004-0000-0800-000005000000}"/>
    <hyperlink ref="A57" r:id="rId7" display="http://vsolj.cetus-net.org/no40.pdf" xr:uid="{00000000-0004-0000-0800-000006000000}"/>
    <hyperlink ref="A58" r:id="rId8" display="http://vsolj.cetus-net.org/no42.pdf" xr:uid="{00000000-0004-0000-0800-000007000000}"/>
    <hyperlink ref="A59" r:id="rId9" display="http://vsolj.cetus-net.org/no42.pdf" xr:uid="{00000000-0004-0000-0800-000008000000}"/>
    <hyperlink ref="A60" r:id="rId10" display="http://vsolj.cetus-net.org/no43.pdf" xr:uid="{00000000-0004-0000-0800-000009000000}"/>
    <hyperlink ref="A61" r:id="rId11" display="http://vsolj.cetus-net.org/no44.pdf" xr:uid="{00000000-0004-0000-0800-00000A000000}"/>
    <hyperlink ref="A31" r:id="rId12" display="http://www.konkoly.hu/cgi-bin/IBVS?5809" xr:uid="{00000000-0004-0000-0800-00000B000000}"/>
    <hyperlink ref="A62" r:id="rId13" display="http://vsolj.cetus-net.org/no44.pdf" xr:uid="{00000000-0004-0000-0800-00000C000000}"/>
    <hyperlink ref="A63" r:id="rId14" display="http://vsolj.cetus-net.org/no45.pdf" xr:uid="{00000000-0004-0000-0800-00000D000000}"/>
    <hyperlink ref="A64" r:id="rId15" display="http://vsolj.cetus-net.org/no45.pdf" xr:uid="{00000000-0004-0000-0800-00000E000000}"/>
    <hyperlink ref="A32" r:id="rId16" display="http://www.konkoly.hu/cgi-bin/IBVS?5843" xr:uid="{00000000-0004-0000-0800-00000F000000}"/>
    <hyperlink ref="A65" r:id="rId17" display="http://vsolj.cetus-net.org/no46.pdf" xr:uid="{00000000-0004-0000-0800-000010000000}"/>
    <hyperlink ref="A66" r:id="rId18" display="http://vsolj.cetus-net.org/no46.pdf" xr:uid="{00000000-0004-0000-0800-000011000000}"/>
    <hyperlink ref="A67" r:id="rId19" display="http://vsolj.cetus-net.org/no48.pdf" xr:uid="{00000000-0004-0000-0800-000012000000}"/>
    <hyperlink ref="A33" r:id="rId20" display="http://www.konkoly.hu/cgi-bin/IBVS?5894" xr:uid="{00000000-0004-0000-0800-000013000000}"/>
    <hyperlink ref="A68" r:id="rId21" display="http://vsolj.cetus-net.org/vsoljno51.pdf" xr:uid="{00000000-0004-0000-0800-000014000000}"/>
    <hyperlink ref="A34" r:id="rId22" display="http://www.konkoly.hu/cgi-bin/IBVS?5992" xr:uid="{00000000-0004-0000-0800-000015000000}"/>
    <hyperlink ref="A35" r:id="rId23" display="http://www.konkoly.hu/cgi-bin/IBVS?5992" xr:uid="{00000000-0004-0000-0800-000016000000}"/>
    <hyperlink ref="A36" r:id="rId24" display="http://www.konkoly.hu/cgi-bin/IBVS?6029" xr:uid="{00000000-0004-0000-0800-000017000000}"/>
    <hyperlink ref="A37" r:id="rId25" display="http://www.konkoly.hu/cgi-bin/IBVS?6063" xr:uid="{00000000-0004-0000-0800-000018000000}"/>
    <hyperlink ref="A69" r:id="rId26" display="http://vsolj.cetus-net.org/vsoljno56.pdf" xr:uid="{00000000-0004-0000-0800-000019000000}"/>
    <hyperlink ref="A70" r:id="rId27" display="http://vsolj.cetus-net.org/vsoljno56.pdf" xr:uid="{00000000-0004-0000-0800-00001A000000}"/>
    <hyperlink ref="A71" r:id="rId28" display="http://vsolj.cetus-net.org/vsoljno56.pdf" xr:uid="{00000000-0004-0000-0800-00001B000000}"/>
    <hyperlink ref="A3" r:id="rId29" xr:uid="{00000000-0004-0000-0800-00001C000000}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9"/>
  <sheetViews>
    <sheetView workbookViewId="0">
      <selection activeCell="A32" sqref="A32:D39"/>
    </sheetView>
  </sheetViews>
  <sheetFormatPr defaultRowHeight="12.75" x14ac:dyDescent="0.2"/>
  <cols>
    <col min="1" max="1" width="20.7109375" customWidth="1"/>
    <col min="2" max="2" width="5.85546875" style="3" customWidth="1"/>
    <col min="3" max="3" width="12.5703125" customWidth="1"/>
    <col min="4" max="4" width="5.5703125" customWidth="1"/>
    <col min="5" max="5" width="14.140625" customWidth="1"/>
    <col min="6" max="6" width="20.7109375" customWidth="1"/>
  </cols>
  <sheetData>
    <row r="1" spans="1:18" ht="18" x14ac:dyDescent="0.25">
      <c r="A1" s="67" t="s">
        <v>293</v>
      </c>
    </row>
    <row r="9" spans="1:18" x14ac:dyDescent="0.2">
      <c r="Q9">
        <v>1</v>
      </c>
      <c r="R9" t="s">
        <v>332</v>
      </c>
    </row>
    <row r="10" spans="1:18" x14ac:dyDescent="0.2">
      <c r="Q10">
        <v>2</v>
      </c>
      <c r="R10" t="s">
        <v>333</v>
      </c>
    </row>
    <row r="11" spans="1:18" x14ac:dyDescent="0.2">
      <c r="A11" t="s">
        <v>332</v>
      </c>
      <c r="B11" s="3" t="s">
        <v>94</v>
      </c>
      <c r="C11" s="10">
        <v>40253.825599999996</v>
      </c>
      <c r="D11" t="s">
        <v>294</v>
      </c>
      <c r="E11">
        <f>VLOOKUP(C11,'A (2)'!C$21:E$49,3,FALSE)</f>
        <v>-13776.562993334022</v>
      </c>
      <c r="F11" t="s">
        <v>295</v>
      </c>
      <c r="J11" t="s">
        <v>324</v>
      </c>
      <c r="L11" t="str">
        <f t="shared" ref="L11:L39" si="0">TRIM(B11)</f>
        <v>II</v>
      </c>
      <c r="M11">
        <v>1</v>
      </c>
      <c r="Q11">
        <v>3</v>
      </c>
      <c r="R11" t="s">
        <v>334</v>
      </c>
    </row>
    <row r="12" spans="1:18" x14ac:dyDescent="0.2">
      <c r="A12" t="s">
        <v>332</v>
      </c>
      <c r="B12" s="3" t="s">
        <v>85</v>
      </c>
      <c r="C12" s="10">
        <v>40255.847699999998</v>
      </c>
      <c r="D12" t="s">
        <v>294</v>
      </c>
      <c r="E12">
        <f>VLOOKUP(C12,'A (2)'!C$21:E$49,3,FALSE)</f>
        <v>-13772.066899983549</v>
      </c>
      <c r="F12" t="s">
        <v>296</v>
      </c>
      <c r="J12" t="s">
        <v>324</v>
      </c>
      <c r="L12" t="str">
        <f t="shared" si="0"/>
        <v>I</v>
      </c>
      <c r="M12">
        <v>1</v>
      </c>
      <c r="Q12">
        <v>4</v>
      </c>
      <c r="R12" t="s">
        <v>335</v>
      </c>
    </row>
    <row r="13" spans="1:18" x14ac:dyDescent="0.2">
      <c r="A13" t="s">
        <v>332</v>
      </c>
      <c r="B13" s="3" t="s">
        <v>85</v>
      </c>
      <c r="C13" s="10">
        <v>40269.792099999999</v>
      </c>
      <c r="D13" t="s">
        <v>294</v>
      </c>
      <c r="E13">
        <f>VLOOKUP(C13,'A (2)'!C$21:E$49,3,FALSE)</f>
        <v>-13741.061843796278</v>
      </c>
      <c r="F13" t="s">
        <v>297</v>
      </c>
      <c r="J13" t="s">
        <v>324</v>
      </c>
      <c r="L13" t="str">
        <f t="shared" si="0"/>
        <v>I</v>
      </c>
      <c r="M13">
        <v>1</v>
      </c>
      <c r="Q13">
        <v>5</v>
      </c>
      <c r="R13" t="s">
        <v>336</v>
      </c>
    </row>
    <row r="14" spans="1:18" x14ac:dyDescent="0.2">
      <c r="A14" t="s">
        <v>332</v>
      </c>
      <c r="B14" s="3" t="s">
        <v>94</v>
      </c>
      <c r="C14" s="10">
        <v>40634.7745</v>
      </c>
      <c r="D14" t="s">
        <v>294</v>
      </c>
      <c r="E14">
        <f>VLOOKUP(C14,'A (2)'!C$21:E$49,3,FALSE)</f>
        <v>-12929.531780160356</v>
      </c>
      <c r="F14" t="s">
        <v>298</v>
      </c>
      <c r="J14" t="s">
        <v>324</v>
      </c>
      <c r="L14" t="str">
        <f t="shared" si="0"/>
        <v>II</v>
      </c>
      <c r="M14">
        <v>1</v>
      </c>
      <c r="Q14">
        <v>6</v>
      </c>
      <c r="R14" t="s">
        <v>337</v>
      </c>
    </row>
    <row r="15" spans="1:18" x14ac:dyDescent="0.2">
      <c r="A15" t="s">
        <v>334</v>
      </c>
      <c r="B15" s="3" t="s">
        <v>85</v>
      </c>
      <c r="C15" s="10">
        <v>42449.740400000002</v>
      </c>
      <c r="D15" t="s">
        <v>294</v>
      </c>
      <c r="E15">
        <f>VLOOKUP(C15,'A (2)'!C$21:E$49,3,FALSE)</f>
        <v>-8893.9963890729359</v>
      </c>
      <c r="F15" t="s">
        <v>300</v>
      </c>
      <c r="J15" t="s">
        <v>326</v>
      </c>
      <c r="L15" t="str">
        <f t="shared" si="0"/>
        <v>I</v>
      </c>
      <c r="M15">
        <v>3</v>
      </c>
      <c r="Q15">
        <v>7</v>
      </c>
      <c r="R15" t="s">
        <v>338</v>
      </c>
    </row>
    <row r="16" spans="1:18" x14ac:dyDescent="0.2">
      <c r="A16" t="s">
        <v>334</v>
      </c>
      <c r="B16" s="3" t="s">
        <v>94</v>
      </c>
      <c r="C16" s="10">
        <v>42451.766000000003</v>
      </c>
      <c r="D16" t="s">
        <v>294</v>
      </c>
      <c r="E16">
        <f>VLOOKUP(C16,'A (2)'!C$21:E$49,3,FALSE)</f>
        <v>-8889.4925135520843</v>
      </c>
      <c r="F16" t="s">
        <v>301</v>
      </c>
      <c r="J16" t="s">
        <v>326</v>
      </c>
      <c r="L16" t="str">
        <f t="shared" si="0"/>
        <v>II</v>
      </c>
      <c r="M16">
        <v>3</v>
      </c>
      <c r="Q16">
        <v>8</v>
      </c>
      <c r="R16" t="s">
        <v>293</v>
      </c>
    </row>
    <row r="17" spans="1:13" x14ac:dyDescent="0.2">
      <c r="A17" t="s">
        <v>334</v>
      </c>
      <c r="B17" s="3" t="s">
        <v>94</v>
      </c>
      <c r="C17" s="10">
        <v>42452.667200000004</v>
      </c>
      <c r="D17" t="s">
        <v>294</v>
      </c>
      <c r="E17">
        <f>VLOOKUP(C17,'A (2)'!C$21:E$49,3,FALSE)</f>
        <v>-8887.4887158529382</v>
      </c>
      <c r="F17" t="s">
        <v>302</v>
      </c>
      <c r="J17" t="s">
        <v>326</v>
      </c>
      <c r="L17" t="str">
        <f t="shared" si="0"/>
        <v>II</v>
      </c>
      <c r="M17">
        <v>3</v>
      </c>
    </row>
    <row r="18" spans="1:13" x14ac:dyDescent="0.2">
      <c r="A18" t="s">
        <v>334</v>
      </c>
      <c r="B18" s="3" t="s">
        <v>85</v>
      </c>
      <c r="C18" s="10">
        <v>42453.788699999997</v>
      </c>
      <c r="D18" t="s">
        <v>294</v>
      </c>
      <c r="E18">
        <f>VLOOKUP(C18,'A (2)'!C$21:E$49,3,FALSE)</f>
        <v>-8884.9950861152793</v>
      </c>
      <c r="F18" t="s">
        <v>303</v>
      </c>
      <c r="J18" t="s">
        <v>326</v>
      </c>
      <c r="L18" t="str">
        <f t="shared" si="0"/>
        <v>I</v>
      </c>
      <c r="M18">
        <v>3</v>
      </c>
    </row>
    <row r="19" spans="1:13" x14ac:dyDescent="0.2">
      <c r="A19" t="s">
        <v>334</v>
      </c>
      <c r="B19" s="3" t="s">
        <v>85</v>
      </c>
      <c r="C19" s="10">
        <v>42454.6878</v>
      </c>
      <c r="D19" t="s">
        <v>294</v>
      </c>
      <c r="E19">
        <f>VLOOKUP(C19,'A (2)'!C$21:E$49,3,FALSE)</f>
        <v>-8882.9959577183563</v>
      </c>
      <c r="F19" t="s">
        <v>304</v>
      </c>
      <c r="J19" t="s">
        <v>326</v>
      </c>
      <c r="L19" t="str">
        <f t="shared" si="0"/>
        <v>I</v>
      </c>
      <c r="M19">
        <v>3</v>
      </c>
    </row>
    <row r="20" spans="1:13" x14ac:dyDescent="0.2">
      <c r="A20" t="s">
        <v>334</v>
      </c>
      <c r="B20" s="3" t="s">
        <v>85</v>
      </c>
      <c r="C20" s="10">
        <v>42455.588300000003</v>
      </c>
      <c r="D20" t="s">
        <v>294</v>
      </c>
      <c r="E20">
        <f>VLOOKUP(C20,'A (2)'!C$21:E$49,3,FALSE)</f>
        <v>-8880.9937164532785</v>
      </c>
      <c r="F20" t="s">
        <v>305</v>
      </c>
      <c r="J20" t="s">
        <v>326</v>
      </c>
      <c r="L20" t="str">
        <f t="shared" si="0"/>
        <v>I</v>
      </c>
      <c r="M20">
        <v>3</v>
      </c>
    </row>
    <row r="21" spans="1:13" x14ac:dyDescent="0.2">
      <c r="A21" t="s">
        <v>334</v>
      </c>
      <c r="B21" s="3" t="s">
        <v>94</v>
      </c>
      <c r="C21" s="10">
        <v>42456.713900000002</v>
      </c>
      <c r="D21" t="s">
        <v>294</v>
      </c>
      <c r="E21">
        <f>VLOOKUP(C21,'A (2)'!C$21:E$49,3,FALSE)</f>
        <v>-8878.4909704588736</v>
      </c>
      <c r="F21" t="s">
        <v>306</v>
      </c>
      <c r="J21" t="s">
        <v>326</v>
      </c>
      <c r="L21" t="str">
        <f t="shared" si="0"/>
        <v>II</v>
      </c>
      <c r="M21">
        <v>3</v>
      </c>
    </row>
    <row r="22" spans="1:13" x14ac:dyDescent="0.2">
      <c r="A22" t="s">
        <v>334</v>
      </c>
      <c r="B22" s="3" t="s">
        <v>94</v>
      </c>
      <c r="C22" s="10">
        <v>42457.612800000003</v>
      </c>
      <c r="D22" t="s">
        <v>294</v>
      </c>
      <c r="E22">
        <f>VLOOKUP(C22,'A (2)'!C$21:E$49,3,FALSE)</f>
        <v>-8876.4922867574078</v>
      </c>
      <c r="F22" t="s">
        <v>307</v>
      </c>
      <c r="J22" t="s">
        <v>326</v>
      </c>
      <c r="L22" t="str">
        <f t="shared" si="0"/>
        <v>II</v>
      </c>
      <c r="M22">
        <v>3</v>
      </c>
    </row>
    <row r="23" spans="1:13" x14ac:dyDescent="0.2">
      <c r="A23" t="s">
        <v>334</v>
      </c>
      <c r="B23" s="3" t="s">
        <v>85</v>
      </c>
      <c r="C23" s="10">
        <v>42458.735099999998</v>
      </c>
      <c r="D23" t="s">
        <v>294</v>
      </c>
      <c r="E23">
        <f>VLOOKUP(C23,'A (2)'!C$21:E$49,3,FALSE)</f>
        <v>-8873.9968782379419</v>
      </c>
      <c r="F23" t="s">
        <v>308</v>
      </c>
      <c r="J23" t="s">
        <v>326</v>
      </c>
      <c r="L23" t="str">
        <f t="shared" si="0"/>
        <v>I</v>
      </c>
      <c r="M23">
        <v>3</v>
      </c>
    </row>
    <row r="24" spans="1:13" x14ac:dyDescent="0.2">
      <c r="A24" t="s">
        <v>334</v>
      </c>
      <c r="B24" s="3" t="s">
        <v>85</v>
      </c>
      <c r="C24" s="10">
        <v>42459.6351</v>
      </c>
      <c r="D24" t="s">
        <v>294</v>
      </c>
      <c r="E24">
        <f>VLOOKUP(C24,'A (2)'!C$21:E$49,3,FALSE)</f>
        <v>-8871.9957487114953</v>
      </c>
      <c r="F24" t="s">
        <v>309</v>
      </c>
      <c r="J24" t="s">
        <v>326</v>
      </c>
      <c r="L24" t="str">
        <f t="shared" si="0"/>
        <v>I</v>
      </c>
      <c r="M24">
        <v>3</v>
      </c>
    </row>
    <row r="25" spans="1:13" x14ac:dyDescent="0.2">
      <c r="A25" t="s">
        <v>334</v>
      </c>
      <c r="B25" s="3" t="s">
        <v>94</v>
      </c>
      <c r="C25" s="10">
        <v>42461.661699999997</v>
      </c>
      <c r="D25" t="s">
        <v>294</v>
      </c>
      <c r="E25">
        <f>VLOOKUP(C25,'A (2)'!C$21:E$49,3,FALSE)</f>
        <v>-8867.4896497133996</v>
      </c>
      <c r="F25" t="s">
        <v>310</v>
      </c>
      <c r="J25" t="s">
        <v>326</v>
      </c>
      <c r="L25" t="str">
        <f t="shared" si="0"/>
        <v>II</v>
      </c>
      <c r="M25">
        <v>3</v>
      </c>
    </row>
    <row r="26" spans="1:13" x14ac:dyDescent="0.2">
      <c r="A26" t="s">
        <v>336</v>
      </c>
      <c r="B26" s="3" t="s">
        <v>85</v>
      </c>
      <c r="C26" s="10">
        <v>45768.418799999999</v>
      </c>
      <c r="D26" t="s">
        <v>294</v>
      </c>
      <c r="E26">
        <f>VLOOKUP(C26,'A (2)'!C$21:E$49,3,FALSE)</f>
        <v>-1514.9904612825899</v>
      </c>
      <c r="F26" t="s">
        <v>312</v>
      </c>
      <c r="J26" t="s">
        <v>328</v>
      </c>
      <c r="L26" t="str">
        <f t="shared" si="0"/>
        <v>I</v>
      </c>
      <c r="M26">
        <v>5</v>
      </c>
    </row>
    <row r="27" spans="1:13" x14ac:dyDescent="0.2">
      <c r="A27" t="s">
        <v>336</v>
      </c>
      <c r="B27" s="3" t="s">
        <v>94</v>
      </c>
      <c r="C27" s="10">
        <v>45789.336300000003</v>
      </c>
      <c r="D27" t="s">
        <v>294</v>
      </c>
      <c r="E27">
        <f>VLOOKUP(C27,'A (2)'!C$21:E$49,3,FALSE)</f>
        <v>-1468.4808758721513</v>
      </c>
      <c r="F27" t="s">
        <v>313</v>
      </c>
      <c r="J27" t="s">
        <v>328</v>
      </c>
      <c r="L27" t="str">
        <f t="shared" si="0"/>
        <v>II</v>
      </c>
      <c r="M27">
        <v>5</v>
      </c>
    </row>
    <row r="28" spans="1:13" x14ac:dyDescent="0.2">
      <c r="A28" t="s">
        <v>337</v>
      </c>
      <c r="B28" s="3" t="s">
        <v>94</v>
      </c>
      <c r="C28" s="10">
        <v>46448.663500000002</v>
      </c>
      <c r="D28" t="s">
        <v>294</v>
      </c>
      <c r="E28">
        <f>VLOOKUP(C28,'A (2)'!C$21:E$49,3,FALSE)</f>
        <v>-2.4818453082334297</v>
      </c>
      <c r="F28" t="s">
        <v>314</v>
      </c>
      <c r="J28" t="s">
        <v>329</v>
      </c>
      <c r="L28" t="str">
        <f t="shared" si="0"/>
        <v>II</v>
      </c>
      <c r="M28">
        <v>6</v>
      </c>
    </row>
    <row r="29" spans="1:13" x14ac:dyDescent="0.2">
      <c r="A29" t="s">
        <v>337</v>
      </c>
      <c r="B29" s="3" t="s">
        <v>85</v>
      </c>
      <c r="C29" s="10">
        <v>46449.785799999998</v>
      </c>
      <c r="D29" t="s">
        <v>294</v>
      </c>
      <c r="E29">
        <f>VLOOKUP(C29,'A (2)'!C$21:E$49,3,FALSE)</f>
        <v>1.3563211231886772E-2</v>
      </c>
      <c r="F29" t="s">
        <v>315</v>
      </c>
      <c r="J29" t="s">
        <v>329</v>
      </c>
      <c r="L29" t="str">
        <f t="shared" si="0"/>
        <v>I</v>
      </c>
      <c r="M29">
        <v>6</v>
      </c>
    </row>
    <row r="30" spans="1:13" x14ac:dyDescent="0.2">
      <c r="A30" t="s">
        <v>337</v>
      </c>
      <c r="B30" s="3" t="s">
        <v>85</v>
      </c>
      <c r="C30" s="10">
        <v>46450.685799999999</v>
      </c>
      <c r="D30" t="s">
        <v>294</v>
      </c>
      <c r="E30">
        <f>VLOOKUP(C30,'A (2)'!C$21:E$49,3,FALSE)</f>
        <v>2.0146927376789372</v>
      </c>
      <c r="F30" t="s">
        <v>316</v>
      </c>
      <c r="J30" t="s">
        <v>329</v>
      </c>
      <c r="L30" t="str">
        <f t="shared" si="0"/>
        <v>I</v>
      </c>
      <c r="M30">
        <v>6</v>
      </c>
    </row>
    <row r="31" spans="1:13" x14ac:dyDescent="0.2">
      <c r="A31" t="s">
        <v>337</v>
      </c>
      <c r="B31" s="3" t="s">
        <v>94</v>
      </c>
      <c r="C31" s="10">
        <v>46480.592600000004</v>
      </c>
      <c r="D31" t="s">
        <v>294</v>
      </c>
      <c r="E31">
        <f>VLOOKUP(C31,'A (2)'!C$21:E$49,3,FALSE)</f>
        <v>68.511782205966142</v>
      </c>
      <c r="F31" t="s">
        <v>317</v>
      </c>
      <c r="J31" t="s">
        <v>329</v>
      </c>
      <c r="L31" t="str">
        <f t="shared" si="0"/>
        <v>II</v>
      </c>
      <c r="M31">
        <v>6</v>
      </c>
    </row>
    <row r="32" spans="1:13" x14ac:dyDescent="0.2">
      <c r="A32" t="s">
        <v>338</v>
      </c>
      <c r="B32" s="3" t="s">
        <v>85</v>
      </c>
      <c r="C32" s="10">
        <v>46798.784399999997</v>
      </c>
      <c r="D32" t="s">
        <v>294</v>
      </c>
      <c r="E32">
        <f>VLOOKUP(C32,'A (2)'!C$21:E$49,3,FALSE)</f>
        <v>776.00401115295676</v>
      </c>
      <c r="F32" t="s">
        <v>318</v>
      </c>
      <c r="J32" t="s">
        <v>330</v>
      </c>
      <c r="L32" t="str">
        <f t="shared" si="0"/>
        <v>I</v>
      </c>
      <c r="M32">
        <v>7</v>
      </c>
    </row>
    <row r="33" spans="1:13" x14ac:dyDescent="0.2">
      <c r="A33" t="s">
        <v>338</v>
      </c>
      <c r="B33" s="3" t="s">
        <v>85</v>
      </c>
      <c r="C33" s="10">
        <v>47183.767</v>
      </c>
      <c r="D33" t="s">
        <v>294</v>
      </c>
      <c r="E33" t="e">
        <f>VLOOKUP(C33,'A (2)'!C$21:E$49,3,FALSE)</f>
        <v>#N/A</v>
      </c>
      <c r="F33" t="s">
        <v>320</v>
      </c>
      <c r="J33" t="s">
        <v>330</v>
      </c>
      <c r="L33" t="str">
        <f t="shared" si="0"/>
        <v>I</v>
      </c>
      <c r="M33">
        <v>7</v>
      </c>
    </row>
    <row r="34" spans="1:13" x14ac:dyDescent="0.2">
      <c r="A34" t="s">
        <v>338</v>
      </c>
      <c r="B34" s="3" t="s">
        <v>94</v>
      </c>
      <c r="C34" s="10">
        <v>47209.6276</v>
      </c>
      <c r="D34" t="s">
        <v>294</v>
      </c>
      <c r="E34" t="e">
        <f>VLOOKUP(C34,'A (2)'!C$21:E$49,3,FALSE)</f>
        <v>#N/A</v>
      </c>
      <c r="F34" t="s">
        <v>321</v>
      </c>
      <c r="J34" t="s">
        <v>330</v>
      </c>
      <c r="L34" t="str">
        <f t="shared" si="0"/>
        <v>II</v>
      </c>
      <c r="M34">
        <v>7</v>
      </c>
    </row>
    <row r="35" spans="1:13" x14ac:dyDescent="0.2">
      <c r="A35" t="s">
        <v>333</v>
      </c>
      <c r="B35" s="3" t="s">
        <v>94</v>
      </c>
      <c r="C35" s="10">
        <v>40981.529300000002</v>
      </c>
      <c r="D35" t="s">
        <v>294</v>
      </c>
      <c r="E35">
        <f>VLOOKUP(C35,'A (2)'!C$21:E$49,3,FALSE)</f>
        <v>-12158.530370475773</v>
      </c>
      <c r="F35" t="s">
        <v>299</v>
      </c>
      <c r="J35" t="s">
        <v>325</v>
      </c>
      <c r="L35" t="str">
        <f t="shared" si="0"/>
        <v>II</v>
      </c>
      <c r="M35">
        <v>2</v>
      </c>
    </row>
    <row r="36" spans="1:13" x14ac:dyDescent="0.2">
      <c r="A36" t="s">
        <v>335</v>
      </c>
      <c r="B36" s="3" t="s">
        <v>94</v>
      </c>
      <c r="C36" s="10">
        <v>45377.820800000001</v>
      </c>
      <c r="D36" t="s">
        <v>294</v>
      </c>
      <c r="E36">
        <f>VLOOKUP(C36,'A (2)'!C$21:E$49,3,FALSE)</f>
        <v>-2383.4762288046982</v>
      </c>
      <c r="F36" t="s">
        <v>311</v>
      </c>
      <c r="J36" t="s">
        <v>327</v>
      </c>
      <c r="L36" t="str">
        <f t="shared" si="0"/>
        <v>II</v>
      </c>
      <c r="M36">
        <v>4</v>
      </c>
    </row>
    <row r="37" spans="1:13" x14ac:dyDescent="0.2">
      <c r="A37" t="s">
        <v>338</v>
      </c>
      <c r="B37" s="3" t="s">
        <v>85</v>
      </c>
      <c r="C37" s="10">
        <v>46803.7307</v>
      </c>
      <c r="D37" t="s">
        <v>294</v>
      </c>
      <c r="E37" t="e">
        <f>VLOOKUP(C37,'A (2)'!C$21:E$49,3,FALSE)</f>
        <v>#N/A</v>
      </c>
      <c r="F37" t="s">
        <v>319</v>
      </c>
      <c r="J37" t="s">
        <v>330</v>
      </c>
      <c r="L37" t="str">
        <f t="shared" si="0"/>
        <v>I</v>
      </c>
      <c r="M37">
        <v>7</v>
      </c>
    </row>
    <row r="38" spans="1:13" x14ac:dyDescent="0.2">
      <c r="A38" t="s">
        <v>293</v>
      </c>
      <c r="B38" s="3" t="s">
        <v>94</v>
      </c>
      <c r="C38" s="10">
        <v>53053.208500000001</v>
      </c>
      <c r="D38" t="s">
        <v>291</v>
      </c>
      <c r="E38" t="e">
        <f>VLOOKUP(C38,'A (2)'!C$21:E$49,3,FALSE)</f>
        <v>#N/A</v>
      </c>
      <c r="F38" t="s">
        <v>322</v>
      </c>
      <c r="J38" t="s">
        <v>331</v>
      </c>
      <c r="L38" t="str">
        <f t="shared" si="0"/>
        <v>II</v>
      </c>
      <c r="M38">
        <v>8</v>
      </c>
    </row>
    <row r="39" spans="1:13" x14ac:dyDescent="0.2">
      <c r="A39" t="s">
        <v>293</v>
      </c>
      <c r="B39" s="3" t="s">
        <v>85</v>
      </c>
      <c r="C39" s="10">
        <v>53055.232799999998</v>
      </c>
      <c r="D39" t="s">
        <v>291</v>
      </c>
      <c r="E39" t="e">
        <f>VLOOKUP(C39,'A (2)'!C$21:E$49,3,FALSE)</f>
        <v>#N/A</v>
      </c>
      <c r="F39" t="s">
        <v>323</v>
      </c>
      <c r="J39" t="s">
        <v>331</v>
      </c>
      <c r="L39" t="str">
        <f t="shared" si="0"/>
        <v>I</v>
      </c>
      <c r="M39">
        <v>8</v>
      </c>
    </row>
  </sheetData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6916"/>
  <sheetViews>
    <sheetView workbookViewId="0">
      <selection activeCell="C18" sqref="C18:D18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.5703125" customWidth="1"/>
    <col min="6" max="6" width="9.14062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</cols>
  <sheetData>
    <row r="1" spans="1:23" ht="21" thickBot="1" x14ac:dyDescent="0.35">
      <c r="A1" s="1" t="s">
        <v>89</v>
      </c>
      <c r="F1" s="3">
        <v>52500.241999999998</v>
      </c>
      <c r="G1" s="3">
        <v>0.44975100000000001</v>
      </c>
      <c r="H1" s="3" t="s">
        <v>90</v>
      </c>
      <c r="V1" s="6" t="s">
        <v>61</v>
      </c>
      <c r="W1" s="6" t="s">
        <v>114</v>
      </c>
    </row>
    <row r="2" spans="1:23" ht="13.5" thickBot="1" x14ac:dyDescent="0.25">
      <c r="A2" t="s">
        <v>73</v>
      </c>
      <c r="B2" t="str">
        <f>H1</f>
        <v xml:space="preserve">EW/KW     </v>
      </c>
      <c r="C2" s="3"/>
      <c r="D2" s="3"/>
      <c r="V2">
        <v>-28000</v>
      </c>
      <c r="W2">
        <f>+I$3*V2^2+I$4*V2+I$5+I$6*SIN(RADIANS(I$7*V2+I$8))</f>
        <v>-3.665438892607115E-4</v>
      </c>
    </row>
    <row r="3" spans="1:23" ht="13.5" thickBot="1" x14ac:dyDescent="0.25">
      <c r="A3" s="40"/>
      <c r="H3" t="s">
        <v>109</v>
      </c>
      <c r="I3">
        <f t="shared" ref="I3:I8" si="0">+J3*K3</f>
        <v>1.0000000000000001E-11</v>
      </c>
      <c r="J3" s="51">
        <v>1E-3</v>
      </c>
      <c r="K3" s="50">
        <v>1E-8</v>
      </c>
      <c r="M3">
        <v>1E-3</v>
      </c>
      <c r="V3">
        <v>-26000</v>
      </c>
      <c r="W3">
        <f t="shared" ref="W3:W20" si="1">+I$3*V3^2+I$4*V3+I$5+I$6*SIN(RADIANS(I$7*V3+I$8))</f>
        <v>9.4823140648049933E-3</v>
      </c>
    </row>
    <row r="4" spans="1:23" ht="14.25" thickTop="1" thickBot="1" x14ac:dyDescent="0.25">
      <c r="A4" s="5" t="s">
        <v>88</v>
      </c>
      <c r="C4" s="8">
        <f>F1</f>
        <v>52500.241999999998</v>
      </c>
      <c r="D4" s="9">
        <f>G1</f>
        <v>0.44975100000000001</v>
      </c>
      <c r="H4" t="s">
        <v>70</v>
      </c>
      <c r="I4">
        <f t="shared" si="0"/>
        <v>1.0000000000000001E-7</v>
      </c>
      <c r="J4" s="52">
        <v>1E-3</v>
      </c>
      <c r="K4" s="50">
        <v>1E-4</v>
      </c>
      <c r="M4">
        <v>1E-3</v>
      </c>
      <c r="V4">
        <v>-24000</v>
      </c>
      <c r="W4">
        <f t="shared" si="1"/>
        <v>1.8268183096257645E-2</v>
      </c>
    </row>
    <row r="5" spans="1:23" ht="13.5" thickTop="1" x14ac:dyDescent="0.2">
      <c r="C5" s="31" t="s">
        <v>86</v>
      </c>
      <c r="H5" t="s">
        <v>110</v>
      </c>
      <c r="I5">
        <f t="shared" si="0"/>
        <v>-4.6975832830665391E-4</v>
      </c>
      <c r="J5" s="52">
        <v>-4.6975832830665389</v>
      </c>
      <c r="K5">
        <v>1E-4</v>
      </c>
      <c r="M5">
        <v>5.5164669149731278</v>
      </c>
      <c r="V5">
        <v>-22000</v>
      </c>
      <c r="W5">
        <f t="shared" si="1"/>
        <v>2.4099418665294848E-2</v>
      </c>
    </row>
    <row r="6" spans="1:23" x14ac:dyDescent="0.2">
      <c r="A6" s="5" t="s">
        <v>52</v>
      </c>
      <c r="H6" t="s">
        <v>111</v>
      </c>
      <c r="I6">
        <f t="shared" si="0"/>
        <v>2.4155780604107807E-2</v>
      </c>
      <c r="J6" s="52">
        <v>2.4155780604107808</v>
      </c>
      <c r="K6">
        <v>0.01</v>
      </c>
      <c r="M6">
        <v>2.149980994472326</v>
      </c>
      <c r="V6">
        <v>-20000</v>
      </c>
      <c r="W6">
        <f t="shared" si="1"/>
        <v>2.5683221031750466E-2</v>
      </c>
    </row>
    <row r="7" spans="1:23" x14ac:dyDescent="0.2">
      <c r="A7" t="s">
        <v>53</v>
      </c>
      <c r="C7">
        <f>C4</f>
        <v>52500.241999999998</v>
      </c>
      <c r="H7" t="s">
        <v>112</v>
      </c>
      <c r="I7">
        <f t="shared" si="0"/>
        <v>1.2833171423112784E-2</v>
      </c>
      <c r="J7" s="52">
        <v>1.2833171423112784</v>
      </c>
      <c r="K7">
        <v>0.01</v>
      </c>
      <c r="M7">
        <v>1.3049118869277447</v>
      </c>
      <c r="V7">
        <v>-18000</v>
      </c>
      <c r="W7">
        <f t="shared" si="1"/>
        <v>2.2580752194572888E-2</v>
      </c>
    </row>
    <row r="8" spans="1:23" ht="13.5" thickBot="1" x14ac:dyDescent="0.25">
      <c r="A8" t="s">
        <v>54</v>
      </c>
      <c r="C8">
        <v>0.44974809999999998</v>
      </c>
      <c r="D8" s="30"/>
      <c r="H8" t="s">
        <v>113</v>
      </c>
      <c r="I8">
        <f t="shared" si="0"/>
        <v>-12.46398850761385</v>
      </c>
      <c r="J8" s="53">
        <v>-1.246398850761385</v>
      </c>
      <c r="K8">
        <v>10</v>
      </c>
      <c r="M8">
        <v>-1.3752711035339529</v>
      </c>
      <c r="V8">
        <v>-16000</v>
      </c>
      <c r="W8">
        <f t="shared" si="1"/>
        <v>1.5293734770426705E-2</v>
      </c>
    </row>
    <row r="9" spans="1:23" x14ac:dyDescent="0.2">
      <c r="A9" s="11" t="s">
        <v>78</v>
      </c>
      <c r="B9" s="12"/>
      <c r="C9" s="13">
        <v>8</v>
      </c>
      <c r="D9" s="12" t="s">
        <v>79</v>
      </c>
      <c r="E9" s="12"/>
      <c r="J9">
        <f>SUM(S21:S161)</f>
        <v>5.1253851817782622E-3</v>
      </c>
      <c r="M9">
        <v>5.3021684144898829E-3</v>
      </c>
      <c r="V9">
        <v>-14000</v>
      </c>
      <c r="W9">
        <f t="shared" si="1"/>
        <v>5.1654436674581179E-3</v>
      </c>
    </row>
    <row r="10" spans="1:23" ht="13.5" thickBot="1" x14ac:dyDescent="0.25">
      <c r="A10" s="12"/>
      <c r="B10" s="12"/>
      <c r="C10" s="4" t="s">
        <v>70</v>
      </c>
      <c r="D10" s="4" t="s">
        <v>71</v>
      </c>
      <c r="E10" s="12"/>
      <c r="V10">
        <v>-12000</v>
      </c>
      <c r="W10">
        <f t="shared" si="1"/>
        <v>-5.8843714613637443E-3</v>
      </c>
    </row>
    <row r="11" spans="1:23" x14ac:dyDescent="0.2">
      <c r="A11" s="12" t="s">
        <v>66</v>
      </c>
      <c r="B11" s="12"/>
      <c r="C11" s="24">
        <f ca="1">INTERCEPT(INDIRECT($G$11):G985,INDIRECT($F$11):F985)</f>
        <v>-6.930343595591703E-3</v>
      </c>
      <c r="D11" s="3"/>
      <c r="E11" s="12"/>
      <c r="F11" s="25" t="str">
        <f>"F"&amp;E19</f>
        <v>F75</v>
      </c>
      <c r="G11" s="26" t="str">
        <f>"G"&amp;E19</f>
        <v>G75</v>
      </c>
      <c r="V11">
        <v>-10000</v>
      </c>
      <c r="W11">
        <f t="shared" si="1"/>
        <v>-1.5738323435499722E-2</v>
      </c>
    </row>
    <row r="12" spans="1:23" x14ac:dyDescent="0.2">
      <c r="A12" s="12" t="s">
        <v>67</v>
      </c>
      <c r="B12" s="12"/>
      <c r="C12" s="24">
        <f ca="1">SLOPE(INDIRECT($G$11):G985,INDIRECT($F$11):F985)</f>
        <v>5.3443811526048047E-6</v>
      </c>
      <c r="D12" s="3"/>
      <c r="E12" s="12"/>
      <c r="V12">
        <v>-8000</v>
      </c>
      <c r="W12">
        <f t="shared" si="1"/>
        <v>-2.2499225917631299E-2</v>
      </c>
    </row>
    <row r="13" spans="1:23" x14ac:dyDescent="0.2">
      <c r="A13" s="12" t="s">
        <v>69</v>
      </c>
      <c r="B13" s="12"/>
      <c r="C13" s="3" t="s">
        <v>64</v>
      </c>
      <c r="D13" s="16" t="s">
        <v>98</v>
      </c>
      <c r="E13" s="13">
        <v>1</v>
      </c>
      <c r="V13">
        <v>-6000</v>
      </c>
      <c r="W13">
        <f t="shared" si="1"/>
        <v>-2.4864478058829475E-2</v>
      </c>
    </row>
    <row r="14" spans="1:23" x14ac:dyDescent="0.2">
      <c r="A14" s="12"/>
      <c r="B14" s="12"/>
      <c r="C14" s="12"/>
      <c r="D14" s="16" t="s">
        <v>80</v>
      </c>
      <c r="E14" s="17">
        <f ca="1">NOW()+15018.5+$C$9/24</f>
        <v>60356.472175231487</v>
      </c>
      <c r="V14">
        <v>-4000</v>
      </c>
      <c r="W14">
        <f t="shared" si="1"/>
        <v>-2.2383115557288617E-2</v>
      </c>
    </row>
    <row r="15" spans="1:23" x14ac:dyDescent="0.2">
      <c r="A15" s="14" t="s">
        <v>68</v>
      </c>
      <c r="B15" s="12"/>
      <c r="C15" s="15">
        <f ca="1">(C7+C11)+(C8+C12)*INT(MAX(F21:F3526))</f>
        <v>56357.770362113552</v>
      </c>
      <c r="D15" s="16" t="s">
        <v>99</v>
      </c>
      <c r="E15" s="17">
        <f ca="1">ROUND(2*(E14-$C$7)/$C$8,0)/2+E13</f>
        <v>17469</v>
      </c>
      <c r="V15">
        <v>-2000</v>
      </c>
      <c r="W15">
        <f t="shared" si="1"/>
        <v>-1.5544802502087033E-2</v>
      </c>
    </row>
    <row r="16" spans="1:23" x14ac:dyDescent="0.2">
      <c r="A16" s="18" t="s">
        <v>55</v>
      </c>
      <c r="B16" s="12"/>
      <c r="C16" s="19">
        <f ca="1">+C8+C12</f>
        <v>0.44975344438115261</v>
      </c>
      <c r="D16" s="16" t="s">
        <v>81</v>
      </c>
      <c r="E16" s="26">
        <f ca="1">ROUND(2*(E14-$C$15)/$C$16,0)/2+E13</f>
        <v>8892</v>
      </c>
      <c r="V16">
        <v>0</v>
      </c>
      <c r="W16">
        <f t="shared" si="1"/>
        <v>-5.6832026379723408E-3</v>
      </c>
    </row>
    <row r="17" spans="1:23" ht="13.5" thickBot="1" x14ac:dyDescent="0.25">
      <c r="A17" s="16" t="s">
        <v>77</v>
      </c>
      <c r="B17" s="12"/>
      <c r="C17" s="12">
        <f>COUNT(C21:C2184)</f>
        <v>72</v>
      </c>
      <c r="D17" s="16" t="s">
        <v>82</v>
      </c>
      <c r="E17" s="20">
        <f ca="1">+$C$15+$C$16*E16-15018.5-$C$9/24</f>
        <v>45338.144656217424</v>
      </c>
      <c r="V17">
        <v>2000</v>
      </c>
      <c r="W17">
        <f t="shared" si="1"/>
        <v>5.2872015452483587E-3</v>
      </c>
    </row>
    <row r="18" spans="1:23" ht="14.25" thickTop="1" thickBot="1" x14ac:dyDescent="0.25">
      <c r="A18" s="18" t="s">
        <v>56</v>
      </c>
      <c r="B18" s="12"/>
      <c r="C18" s="21">
        <f ca="1">+C15</f>
        <v>56357.770362113552</v>
      </c>
      <c r="D18" s="22">
        <f ca="1">+C16</f>
        <v>0.44975344438115261</v>
      </c>
      <c r="E18" s="23" t="s">
        <v>83</v>
      </c>
      <c r="V18">
        <v>4000</v>
      </c>
      <c r="W18">
        <f t="shared" si="1"/>
        <v>1.5248906624936888E-2</v>
      </c>
    </row>
    <row r="19" spans="1:23" ht="13.5" thickTop="1" x14ac:dyDescent="0.2">
      <c r="A19" s="27" t="s">
        <v>84</v>
      </c>
      <c r="E19" s="28">
        <v>75</v>
      </c>
      <c r="V19">
        <v>6000</v>
      </c>
      <c r="W19">
        <f t="shared" si="1"/>
        <v>2.2299249555256286E-2</v>
      </c>
    </row>
    <row r="20" spans="1:23" ht="15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6" t="s">
        <v>114</v>
      </c>
      <c r="Q20" s="4" t="s">
        <v>65</v>
      </c>
      <c r="R20" s="47" t="s">
        <v>97</v>
      </c>
      <c r="S20" s="6" t="s">
        <v>115</v>
      </c>
      <c r="V20">
        <v>8000</v>
      </c>
      <c r="W20">
        <f t="shared" si="1"/>
        <v>2.5125873068370431E-2</v>
      </c>
    </row>
    <row r="21" spans="1:23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2">+(C21-C$7)/C$8</f>
        <v>-47437.358823750445</v>
      </c>
      <c r="F21">
        <f t="shared" ref="F21:F52" si="3">ROUND(2*E21,0)/2</f>
        <v>-47437.5</v>
      </c>
      <c r="G21">
        <f t="shared" ref="G21:G52" si="4">+C21-(C$7+F21*C$8)</f>
        <v>6.3493750003544847E-2</v>
      </c>
      <c r="P21">
        <f t="shared" ref="P21:P52" si="5">+I$3*F21^2+I$4*F21+I$5+I$6*SIN(RADIANS(I$7*F21+I$8))</f>
        <v>4.1163501002285614E-2</v>
      </c>
      <c r="Q21" s="2">
        <f t="shared" ref="Q21:Q52" si="6">+C21-15018.5</f>
        <v>16146.880000000001</v>
      </c>
      <c r="R21" s="37">
        <v>6.3493750003544847E-2</v>
      </c>
      <c r="V21">
        <v>10000</v>
      </c>
      <c r="W21">
        <f>+I$3*V21^2+I$4*V21+I$5+I$6*SIN(RADIANS(I$7*V21+I$8))</f>
        <v>2.3265702033481113E-2</v>
      </c>
    </row>
    <row r="22" spans="1:23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2"/>
        <v>-47428.842945640012</v>
      </c>
      <c r="F22">
        <f t="shared" si="3"/>
        <v>-47429</v>
      </c>
      <c r="G22">
        <f t="shared" si="4"/>
        <v>7.0634899999276968E-2</v>
      </c>
      <c r="P22">
        <f t="shared" si="5"/>
        <v>4.1149238256581795E-2</v>
      </c>
      <c r="Q22" s="2">
        <f t="shared" si="6"/>
        <v>16150.71</v>
      </c>
      <c r="R22" s="37">
        <v>7.0634899999276968E-2</v>
      </c>
      <c r="V22">
        <v>12000</v>
      </c>
      <c r="W22">
        <f>+I$3*V22^2+I$4*V22+I$5+I$6*SIN(RADIANS(I$7*V22+I$8))</f>
        <v>1.7196325212599905E-2</v>
      </c>
    </row>
    <row r="23" spans="1:23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2"/>
        <v>-47426.819590788713</v>
      </c>
      <c r="F23">
        <f t="shared" si="3"/>
        <v>-47427</v>
      </c>
      <c r="G23">
        <f t="shared" si="4"/>
        <v>8.1138699999428354E-2</v>
      </c>
      <c r="P23">
        <f t="shared" si="5"/>
        <v>4.1145869953415563E-2</v>
      </c>
      <c r="Q23" s="2">
        <f t="shared" si="6"/>
        <v>16151.619999999999</v>
      </c>
      <c r="R23" s="37">
        <v>8.1138699999428354E-2</v>
      </c>
      <c r="V23">
        <v>14000</v>
      </c>
      <c r="W23">
        <f>+I$3*V23^2+I$4*V23+I$5+I$6*SIN(RADIANS(I$7*V23+I$8))</f>
        <v>8.2417494315088959E-3</v>
      </c>
    </row>
    <row r="24" spans="1:23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2"/>
        <v>-47426.352662746096</v>
      </c>
      <c r="F24">
        <f t="shared" si="3"/>
        <v>-47426.5</v>
      </c>
      <c r="G24">
        <f t="shared" si="4"/>
        <v>6.6264650002267445E-2</v>
      </c>
      <c r="P24">
        <f t="shared" si="5"/>
        <v>4.1145027141826891E-2</v>
      </c>
      <c r="Q24" s="2">
        <f t="shared" si="6"/>
        <v>16151.830000000002</v>
      </c>
      <c r="R24" s="37">
        <v>6.6264650002267445E-2</v>
      </c>
    </row>
    <row r="25" spans="1:23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2"/>
        <v>-47408.787274476534</v>
      </c>
      <c r="F25">
        <f t="shared" si="3"/>
        <v>-47409</v>
      </c>
      <c r="G25">
        <f t="shared" si="4"/>
        <v>9.5672899999044603E-2</v>
      </c>
      <c r="P25">
        <f t="shared" si="5"/>
        <v>4.1115343359692011E-2</v>
      </c>
      <c r="Q25" s="2">
        <f t="shared" si="6"/>
        <v>16159.73</v>
      </c>
      <c r="R25" s="37">
        <v>9.5672899999044603E-2</v>
      </c>
    </row>
    <row r="26" spans="1:23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2"/>
        <v>-47402.361455223494</v>
      </c>
      <c r="F26">
        <f t="shared" si="3"/>
        <v>-47402.5</v>
      </c>
      <c r="G26">
        <f t="shared" si="4"/>
        <v>6.2310249999427469E-2</v>
      </c>
      <c r="P26">
        <f t="shared" si="5"/>
        <v>4.1104226176530867E-2</v>
      </c>
      <c r="Q26" s="2">
        <f t="shared" si="6"/>
        <v>16162.619999999999</v>
      </c>
      <c r="R26" s="37">
        <v>6.2310249999427469E-2</v>
      </c>
    </row>
    <row r="27" spans="1:23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2"/>
        <v>-47373.345212575667</v>
      </c>
      <c r="F27">
        <f t="shared" si="3"/>
        <v>-47373.5</v>
      </c>
      <c r="G27">
        <f t="shared" si="4"/>
        <v>6.9615349999367027E-2</v>
      </c>
      <c r="P27">
        <f t="shared" si="5"/>
        <v>4.1054021152805847E-2</v>
      </c>
      <c r="Q27" s="2">
        <f t="shared" si="6"/>
        <v>16175.669999999998</v>
      </c>
      <c r="R27" s="37">
        <v>6.9615349999367027E-2</v>
      </c>
    </row>
    <row r="28" spans="1:23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2"/>
        <v>-47293.300405271308</v>
      </c>
      <c r="F28">
        <f t="shared" si="3"/>
        <v>-47293.5</v>
      </c>
      <c r="G28">
        <f t="shared" si="4"/>
        <v>8.9767350000329316E-2</v>
      </c>
      <c r="P28">
        <f t="shared" si="5"/>
        <v>4.0910405329780887E-2</v>
      </c>
      <c r="Q28" s="2">
        <f t="shared" si="6"/>
        <v>16211.669999999998</v>
      </c>
      <c r="R28" s="37">
        <v>8.9767350000329316E-2</v>
      </c>
    </row>
    <row r="29" spans="1:23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2"/>
        <v>-46561.312877141667</v>
      </c>
      <c r="F29">
        <f t="shared" si="3"/>
        <v>-46561.5</v>
      </c>
      <c r="G29">
        <f t="shared" si="4"/>
        <v>8.4158150002622278E-2</v>
      </c>
      <c r="P29">
        <f t="shared" si="5"/>
        <v>3.9252213135197341E-2</v>
      </c>
      <c r="Q29" s="2">
        <f t="shared" si="6"/>
        <v>16540.88</v>
      </c>
      <c r="R29" s="37">
        <v>8.4158150002622278E-2</v>
      </c>
    </row>
    <row r="30" spans="1:23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2"/>
        <v>-46556.821474065146</v>
      </c>
      <c r="F30">
        <f t="shared" si="3"/>
        <v>-46557</v>
      </c>
      <c r="G30">
        <f t="shared" si="4"/>
        <v>8.0291700003726874E-2</v>
      </c>
      <c r="P30">
        <f t="shared" si="5"/>
        <v>3.9240132402639218E-2</v>
      </c>
      <c r="Q30" s="2">
        <f t="shared" si="6"/>
        <v>16542.900000000001</v>
      </c>
      <c r="R30" s="37">
        <v>8.0291700003726874E-2</v>
      </c>
    </row>
    <row r="31" spans="1:23" ht="13.5" thickBot="1" x14ac:dyDescent="0.25">
      <c r="A31" s="68" t="s">
        <v>121</v>
      </c>
      <c r="B31" s="68" t="s">
        <v>94</v>
      </c>
      <c r="C31" s="69">
        <v>31580.32</v>
      </c>
      <c r="D31" s="69" t="s">
        <v>285</v>
      </c>
      <c r="E31" s="68">
        <f t="shared" si="2"/>
        <v>-46514.75348089297</v>
      </c>
      <c r="F31" s="68">
        <f t="shared" si="3"/>
        <v>-46515</v>
      </c>
      <c r="G31" s="68">
        <f t="shared" si="4"/>
        <v>0.1108715000009397</v>
      </c>
      <c r="H31" s="68"/>
      <c r="I31" s="68"/>
      <c r="P31">
        <f t="shared" si="5"/>
        <v>3.9126288019138894E-2</v>
      </c>
      <c r="Q31" s="2">
        <f t="shared" si="6"/>
        <v>16561.82</v>
      </c>
      <c r="R31" s="37">
        <v>0.1108715000009397</v>
      </c>
    </row>
    <row r="32" spans="1:23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2"/>
        <v>-27229.501136302748</v>
      </c>
      <c r="F32">
        <f t="shared" si="3"/>
        <v>-27229.5</v>
      </c>
      <c r="G32">
        <f t="shared" si="4"/>
        <v>-5.1105000602547079E-4</v>
      </c>
      <c r="J32">
        <f t="shared" ref="J32:J38" si="7">G32</f>
        <v>-5.1105000602547079E-4</v>
      </c>
      <c r="P32">
        <f t="shared" si="5"/>
        <v>3.4188240591913059E-3</v>
      </c>
      <c r="Q32" s="2">
        <f t="shared" si="6"/>
        <v>25235.325599999996</v>
      </c>
      <c r="R32" s="54"/>
      <c r="S32">
        <f t="shared" ref="S32:S63" si="8">+(P32-G32)^2</f>
        <v>1.5443910168463432E-5</v>
      </c>
      <c r="T32">
        <f>VLOOKUP(C32,'A (2)'!C$21:E$59,3,FALSE)</f>
        <v>-13776.562993334022</v>
      </c>
    </row>
    <row r="33" spans="1:24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2"/>
        <v>-27225.005063945795</v>
      </c>
      <c r="F33">
        <f t="shared" si="3"/>
        <v>-27225</v>
      </c>
      <c r="G33">
        <f t="shared" si="4"/>
        <v>-2.2774999961256981E-3</v>
      </c>
      <c r="J33">
        <f t="shared" si="7"/>
        <v>-2.2774999961256981E-3</v>
      </c>
      <c r="P33">
        <f t="shared" si="5"/>
        <v>3.4411575285397673E-3</v>
      </c>
      <c r="Q33" s="2">
        <f t="shared" si="6"/>
        <v>25237.347699999998</v>
      </c>
      <c r="R33" s="48"/>
      <c r="S33">
        <f t="shared" si="8"/>
        <v>3.2703043884412951E-5</v>
      </c>
      <c r="T33">
        <f>VLOOKUP(C33,'A (2)'!C$21:E$59,3,FALSE)</f>
        <v>-13772.066899983549</v>
      </c>
    </row>
    <row r="34" spans="1:24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2"/>
        <v>-27194.000152529828</v>
      </c>
      <c r="F34">
        <f t="shared" si="3"/>
        <v>-27194</v>
      </c>
      <c r="G34">
        <f t="shared" si="4"/>
        <v>-6.8599998485296965E-5</v>
      </c>
      <c r="J34">
        <f t="shared" si="7"/>
        <v>-6.8599998485296965E-5</v>
      </c>
      <c r="P34">
        <f t="shared" si="5"/>
        <v>3.5950414964507084E-3</v>
      </c>
      <c r="Q34" s="2">
        <f t="shared" si="6"/>
        <v>25251.292099999999</v>
      </c>
      <c r="R34" s="48"/>
      <c r="S34">
        <f t="shared" si="8"/>
        <v>1.3422269003416928E-5</v>
      </c>
      <c r="T34">
        <f>VLOOKUP(C34,'A (2)'!C$21:E$59,3,FALSE)</f>
        <v>-13741.061843796278</v>
      </c>
    </row>
    <row r="35" spans="1:24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2"/>
        <v>-26382.47387815535</v>
      </c>
      <c r="F35">
        <f t="shared" si="3"/>
        <v>-26382.5</v>
      </c>
      <c r="G35">
        <f t="shared" si="4"/>
        <v>1.1748249999072868E-2</v>
      </c>
      <c r="J35">
        <f t="shared" si="7"/>
        <v>1.1748249999072868E-2</v>
      </c>
      <c r="P35">
        <f t="shared" si="5"/>
        <v>7.6165207615690681E-3</v>
      </c>
      <c r="Q35" s="2">
        <f t="shared" si="6"/>
        <v>25616.2745</v>
      </c>
      <c r="R35" s="48"/>
      <c r="S35">
        <f t="shared" si="8"/>
        <v>1.7071186492043735E-5</v>
      </c>
      <c r="T35">
        <f>VLOOKUP(C35,'A (2)'!C$21:E$59,3,FALSE)</f>
        <v>-12929.531780160356</v>
      </c>
    </row>
    <row r="36" spans="1:24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2"/>
        <v>-25611.476957879313</v>
      </c>
      <c r="F36">
        <f t="shared" si="3"/>
        <v>-25611.5</v>
      </c>
      <c r="G36">
        <f t="shared" si="4"/>
        <v>1.0363150002376642E-2</v>
      </c>
      <c r="J36">
        <f t="shared" si="7"/>
        <v>1.0363150002376642E-2</v>
      </c>
      <c r="P36">
        <f t="shared" si="5"/>
        <v>1.1336799893985582E-2</v>
      </c>
      <c r="Q36" s="2">
        <f t="shared" si="6"/>
        <v>25963.028899999998</v>
      </c>
      <c r="R36" s="48"/>
      <c r="S36">
        <f t="shared" si="8"/>
        <v>9.479941114300996E-7</v>
      </c>
      <c r="T36">
        <f>VLOOKUP(C36,'A (2)'!C$21:E$59,3,FALSE)</f>
        <v>-12158.531259866684</v>
      </c>
    </row>
    <row r="37" spans="1:24" x14ac:dyDescent="0.2">
      <c r="A37" t="s">
        <v>333</v>
      </c>
      <c r="B37" t="s">
        <v>94</v>
      </c>
      <c r="C37" s="10">
        <v>40981.529300000002</v>
      </c>
      <c r="D37" s="10" t="s">
        <v>294</v>
      </c>
      <c r="E37">
        <f t="shared" si="2"/>
        <v>-25611.476068492557</v>
      </c>
      <c r="F37">
        <f t="shared" si="3"/>
        <v>-25611.5</v>
      </c>
      <c r="G37">
        <f t="shared" si="4"/>
        <v>1.0763150006823707E-2</v>
      </c>
      <c r="J37">
        <f t="shared" si="7"/>
        <v>1.0763150006823707E-2</v>
      </c>
      <c r="P37">
        <f t="shared" si="5"/>
        <v>1.1336799893985582E-2</v>
      </c>
      <c r="Q37" s="2">
        <f t="shared" si="6"/>
        <v>25963.029300000002</v>
      </c>
      <c r="R37" s="48"/>
      <c r="S37">
        <f t="shared" si="8"/>
        <v>3.29074193040831E-7</v>
      </c>
      <c r="T37">
        <f>VLOOKUP(C37,'A (2)'!C$21:E$59,3,FALSE)</f>
        <v>-12158.530370475773</v>
      </c>
    </row>
    <row r="38" spans="1:24" x14ac:dyDescent="0.2">
      <c r="A38" s="55" t="s">
        <v>100</v>
      </c>
      <c r="B38" s="56" t="s">
        <v>64</v>
      </c>
      <c r="C38" s="55">
        <v>40981.529699999999</v>
      </c>
      <c r="D38" s="55" t="s">
        <v>101</v>
      </c>
      <c r="E38">
        <f t="shared" si="2"/>
        <v>-25611.475179105815</v>
      </c>
      <c r="F38">
        <f t="shared" si="3"/>
        <v>-25611.5</v>
      </c>
      <c r="G38">
        <f t="shared" si="4"/>
        <v>1.1163150003994815E-2</v>
      </c>
      <c r="J38">
        <f t="shared" si="7"/>
        <v>1.1163150003994815E-2</v>
      </c>
      <c r="P38">
        <f t="shared" si="5"/>
        <v>1.1336799893985582E-2</v>
      </c>
      <c r="Q38" s="2">
        <f t="shared" si="6"/>
        <v>25963.029699999999</v>
      </c>
      <c r="R38" s="48"/>
      <c r="S38">
        <f t="shared" si="8"/>
        <v>3.0154284293805313E-8</v>
      </c>
      <c r="T38">
        <f>VLOOKUP(C38,'A (2)'!C$21:E$59,3,FALSE)</f>
        <v>-12158.529481084879</v>
      </c>
    </row>
    <row r="39" spans="1:24" x14ac:dyDescent="0.2">
      <c r="A39" s="46" t="s">
        <v>105</v>
      </c>
      <c r="B39" s="3" t="s">
        <v>85</v>
      </c>
      <c r="C39" s="10">
        <v>42449.740400000002</v>
      </c>
      <c r="D39" s="10"/>
      <c r="E39">
        <f t="shared" si="2"/>
        <v>-22346.957330114339</v>
      </c>
      <c r="F39">
        <f t="shared" si="3"/>
        <v>-22347</v>
      </c>
      <c r="G39">
        <f t="shared" si="4"/>
        <v>1.9190700004401151E-2</v>
      </c>
      <c r="J39">
        <f t="shared" ref="J39:J49" si="9">+G39</f>
        <v>1.9190700004401151E-2</v>
      </c>
      <c r="P39">
        <f t="shared" si="5"/>
        <v>2.336589257857331E-2</v>
      </c>
      <c r="Q39" s="2">
        <f t="shared" si="6"/>
        <v>27431.240400000002</v>
      </c>
      <c r="R39" s="48"/>
      <c r="S39">
        <f t="shared" si="8"/>
        <v>1.743223303142234E-5</v>
      </c>
      <c r="T39">
        <f>VLOOKUP(C39,'A (2)'!C$21:E$59,3,FALSE)</f>
        <v>-8893.9963890729359</v>
      </c>
      <c r="X39" t="s">
        <v>108</v>
      </c>
    </row>
    <row r="40" spans="1:24" x14ac:dyDescent="0.2">
      <c r="A40" s="46" t="s">
        <v>105</v>
      </c>
      <c r="B40" s="3" t="s">
        <v>94</v>
      </c>
      <c r="C40" s="10">
        <v>42451.766000000003</v>
      </c>
      <c r="D40" s="10"/>
      <c r="E40">
        <f t="shared" si="2"/>
        <v>-22342.453475623344</v>
      </c>
      <c r="F40">
        <f t="shared" si="3"/>
        <v>-22342.5</v>
      </c>
      <c r="G40">
        <f t="shared" si="4"/>
        <v>2.0924250005919021E-2</v>
      </c>
      <c r="J40">
        <f t="shared" si="9"/>
        <v>2.0924250005919021E-2</v>
      </c>
      <c r="P40">
        <f t="shared" si="5"/>
        <v>2.3376216130586339E-2</v>
      </c>
      <c r="Q40" s="2">
        <f t="shared" si="6"/>
        <v>27433.266000000003</v>
      </c>
      <c r="R40" s="48"/>
      <c r="S40">
        <f t="shared" si="8"/>
        <v>6.012137876516066E-6</v>
      </c>
      <c r="T40">
        <f>VLOOKUP(C40,'A (2)'!C$21:E$59,3,FALSE)</f>
        <v>-8889.4925135520843</v>
      </c>
      <c r="X40" t="s">
        <v>108</v>
      </c>
    </row>
    <row r="41" spans="1:24" x14ac:dyDescent="0.2">
      <c r="A41" s="46" t="s">
        <v>105</v>
      </c>
      <c r="B41" s="3" t="s">
        <v>94</v>
      </c>
      <c r="C41" s="10">
        <v>42452.667200000004</v>
      </c>
      <c r="D41" s="10"/>
      <c r="E41">
        <f t="shared" si="2"/>
        <v>-22340.449687280492</v>
      </c>
      <c r="F41">
        <f t="shared" si="3"/>
        <v>-22340.5</v>
      </c>
      <c r="G41">
        <f t="shared" si="4"/>
        <v>2.2628050006460398E-2</v>
      </c>
      <c r="J41">
        <f t="shared" si="9"/>
        <v>2.2628050006460398E-2</v>
      </c>
      <c r="P41">
        <f t="shared" si="5"/>
        <v>2.3380797629964561E-2</v>
      </c>
      <c r="Q41" s="2">
        <f t="shared" si="6"/>
        <v>27434.167200000004</v>
      </c>
      <c r="R41" s="48"/>
      <c r="S41">
        <f t="shared" si="8"/>
        <v>5.6662898469116513E-7</v>
      </c>
      <c r="T41">
        <f>VLOOKUP(C41,'A (2)'!C$21:E$59,3,FALSE)</f>
        <v>-8887.4887158529382</v>
      </c>
    </row>
    <row r="42" spans="1:24" x14ac:dyDescent="0.2">
      <c r="A42" s="46" t="s">
        <v>105</v>
      </c>
      <c r="B42" s="3" t="s">
        <v>85</v>
      </c>
      <c r="C42" s="10">
        <v>42453.788699999997</v>
      </c>
      <c r="D42" s="10"/>
      <c r="E42">
        <f t="shared" si="2"/>
        <v>-22337.956069186286</v>
      </c>
      <c r="F42">
        <f t="shared" si="3"/>
        <v>-22338</v>
      </c>
      <c r="G42">
        <f t="shared" si="4"/>
        <v>1.9757800000661518E-2</v>
      </c>
      <c r="J42">
        <f t="shared" si="9"/>
        <v>1.9757800000661518E-2</v>
      </c>
      <c r="P42">
        <f t="shared" si="5"/>
        <v>2.338651866410317E-2</v>
      </c>
      <c r="Q42" s="2">
        <f t="shared" si="6"/>
        <v>27435.288699999997</v>
      </c>
      <c r="R42" s="48"/>
      <c r="S42">
        <f t="shared" si="8"/>
        <v>1.3167599138409767E-5</v>
      </c>
      <c r="T42">
        <f>VLOOKUP(C42,'A (2)'!C$21:E$59,3,FALSE)</f>
        <v>-8884.9950861152793</v>
      </c>
    </row>
    <row r="43" spans="1:24" x14ac:dyDescent="0.2">
      <c r="A43" s="46" t="s">
        <v>105</v>
      </c>
      <c r="B43" s="3" t="s">
        <v>85</v>
      </c>
      <c r="C43" s="10">
        <v>42454.6878</v>
      </c>
      <c r="D43" s="10"/>
      <c r="E43">
        <f t="shared" si="2"/>
        <v>-22335.956950123855</v>
      </c>
      <c r="F43">
        <f t="shared" si="3"/>
        <v>-22336</v>
      </c>
      <c r="G43">
        <f t="shared" si="4"/>
        <v>1.9361600003321655E-2</v>
      </c>
      <c r="J43">
        <f t="shared" si="9"/>
        <v>1.9361600003321655E-2</v>
      </c>
      <c r="P43">
        <f t="shared" si="5"/>
        <v>2.3391090818057788E-2</v>
      </c>
      <c r="Q43" s="2">
        <f t="shared" si="6"/>
        <v>27436.1878</v>
      </c>
      <c r="R43" s="48"/>
      <c r="S43">
        <f t="shared" si="8"/>
        <v>1.6236796226042864E-5</v>
      </c>
      <c r="T43">
        <f>VLOOKUP(C43,'A (2)'!C$21:E$59,3,FALSE)</f>
        <v>-8882.9959577183563</v>
      </c>
    </row>
    <row r="44" spans="1:24" x14ac:dyDescent="0.2">
      <c r="A44" s="46" t="s">
        <v>105</v>
      </c>
      <c r="B44" s="3" t="s">
        <v>85</v>
      </c>
      <c r="C44" s="10">
        <v>42455.588300000003</v>
      </c>
      <c r="D44" s="10"/>
      <c r="E44">
        <f t="shared" si="2"/>
        <v>-22333.954718207806</v>
      </c>
      <c r="F44">
        <f t="shared" si="3"/>
        <v>-22334</v>
      </c>
      <c r="G44">
        <f t="shared" si="4"/>
        <v>2.0365400006994605E-2</v>
      </c>
      <c r="J44">
        <f t="shared" si="9"/>
        <v>2.0365400006994605E-2</v>
      </c>
      <c r="P44">
        <f t="shared" si="5"/>
        <v>2.3395658816773152E-2</v>
      </c>
      <c r="Q44" s="2">
        <f t="shared" si="6"/>
        <v>27437.088300000003</v>
      </c>
      <c r="R44" s="48"/>
      <c r="S44">
        <f t="shared" si="8"/>
        <v>9.1824684542404979E-6</v>
      </c>
      <c r="T44">
        <f>VLOOKUP(C44,'A (2)'!C$21:E$59,3,FALSE)</f>
        <v>-8880.9937164532785</v>
      </c>
    </row>
    <row r="45" spans="1:24" x14ac:dyDescent="0.2">
      <c r="A45" s="46" t="s">
        <v>105</v>
      </c>
      <c r="B45" s="3" t="s">
        <v>94</v>
      </c>
      <c r="C45" s="10">
        <v>42456.713900000002</v>
      </c>
      <c r="D45" s="10"/>
      <c r="E45">
        <f t="shared" si="2"/>
        <v>-22331.451983899424</v>
      </c>
      <c r="F45">
        <f t="shared" si="3"/>
        <v>-22331.5</v>
      </c>
      <c r="G45">
        <f t="shared" si="4"/>
        <v>2.159514999948442E-2</v>
      </c>
      <c r="J45">
        <f t="shared" si="9"/>
        <v>2.159514999948442E-2</v>
      </c>
      <c r="P45">
        <f t="shared" si="5"/>
        <v>2.3401362970253813E-2</v>
      </c>
      <c r="Q45" s="2">
        <f t="shared" si="6"/>
        <v>27438.213900000002</v>
      </c>
      <c r="R45" s="48"/>
      <c r="S45">
        <f t="shared" si="8"/>
        <v>3.2624052957755977E-6</v>
      </c>
      <c r="T45">
        <f>VLOOKUP(C45,'A (2)'!C$21:E$59,3,FALSE)</f>
        <v>-8878.4909704588736</v>
      </c>
    </row>
    <row r="46" spans="1:24" x14ac:dyDescent="0.2">
      <c r="A46" s="46" t="s">
        <v>105</v>
      </c>
      <c r="B46" s="3" t="s">
        <v>94</v>
      </c>
      <c r="C46" s="10">
        <v>42457.612800000003</v>
      </c>
      <c r="D46" s="10"/>
      <c r="E46">
        <f t="shared" si="2"/>
        <v>-22329.45330953037</v>
      </c>
      <c r="F46">
        <f t="shared" si="3"/>
        <v>-22329.5</v>
      </c>
      <c r="G46">
        <f t="shared" si="4"/>
        <v>2.0998949999921024E-2</v>
      </c>
      <c r="J46">
        <f t="shared" si="9"/>
        <v>2.0998949999921024E-2</v>
      </c>
      <c r="P46">
        <f t="shared" si="5"/>
        <v>2.3405921615821904E-2</v>
      </c>
      <c r="Q46" s="2">
        <f t="shared" si="6"/>
        <v>27439.112800000003</v>
      </c>
      <c r="R46" s="48"/>
      <c r="S46">
        <f t="shared" si="8"/>
        <v>5.7935123597524924E-6</v>
      </c>
      <c r="T46">
        <f>VLOOKUP(C46,'A (2)'!C$21:E$59,3,FALSE)</f>
        <v>-8876.4922867574078</v>
      </c>
    </row>
    <row r="47" spans="1:24" x14ac:dyDescent="0.2">
      <c r="A47" s="46" t="s">
        <v>105</v>
      </c>
      <c r="B47" s="3" t="s">
        <v>85</v>
      </c>
      <c r="C47" s="10">
        <v>42458.735099999998</v>
      </c>
      <c r="D47" s="10"/>
      <c r="E47">
        <f t="shared" si="2"/>
        <v>-22326.957912662667</v>
      </c>
      <c r="F47">
        <f t="shared" si="3"/>
        <v>-22327</v>
      </c>
      <c r="G47">
        <f t="shared" si="4"/>
        <v>1.8928700003016274E-2</v>
      </c>
      <c r="J47">
        <f t="shared" si="9"/>
        <v>1.8928700003016274E-2</v>
      </c>
      <c r="P47">
        <f t="shared" si="5"/>
        <v>2.3411614074532412E-2</v>
      </c>
      <c r="Q47" s="2">
        <f t="shared" si="6"/>
        <v>27440.235099999998</v>
      </c>
      <c r="R47" s="48"/>
      <c r="S47">
        <f t="shared" si="8"/>
        <v>2.0096518572597395E-5</v>
      </c>
      <c r="T47">
        <f>VLOOKUP(C47,'A (2)'!C$21:E$59,3,FALSE)</f>
        <v>-8873.9968782379419</v>
      </c>
    </row>
    <row r="48" spans="1:24" x14ac:dyDescent="0.2">
      <c r="A48" s="46" t="s">
        <v>105</v>
      </c>
      <c r="B48" s="3" t="s">
        <v>85</v>
      </c>
      <c r="C48" s="10">
        <v>42459.6351</v>
      </c>
      <c r="D48" s="10"/>
      <c r="E48">
        <f t="shared" si="2"/>
        <v>-22324.956792480054</v>
      </c>
      <c r="F48">
        <f t="shared" si="3"/>
        <v>-22325</v>
      </c>
      <c r="G48">
        <f t="shared" si="4"/>
        <v>1.9432500004768372E-2</v>
      </c>
      <c r="J48">
        <f t="shared" si="9"/>
        <v>1.9432500004768372E-2</v>
      </c>
      <c r="P48">
        <f t="shared" si="5"/>
        <v>2.3416163361617889E-2</v>
      </c>
      <c r="Q48" s="2">
        <f t="shared" si="6"/>
        <v>27441.1351</v>
      </c>
      <c r="R48" s="48"/>
      <c r="S48">
        <f t="shared" si="8"/>
        <v>1.5869573740705563E-5</v>
      </c>
      <c r="T48">
        <f>VLOOKUP(C48,'A (2)'!C$21:E$59,3,FALSE)</f>
        <v>-8871.9957487114953</v>
      </c>
    </row>
    <row r="49" spans="1:20" x14ac:dyDescent="0.2">
      <c r="A49" s="46" t="s">
        <v>105</v>
      </c>
      <c r="B49" s="3" t="s">
        <v>94</v>
      </c>
      <c r="C49" s="10">
        <v>42461.661699999997</v>
      </c>
      <c r="D49" s="10"/>
      <c r="E49">
        <f t="shared" si="2"/>
        <v>-22320.450714522201</v>
      </c>
      <c r="F49">
        <f t="shared" si="3"/>
        <v>-22320.5</v>
      </c>
      <c r="G49">
        <f t="shared" si="4"/>
        <v>2.2166049995576032E-2</v>
      </c>
      <c r="J49">
        <f t="shared" si="9"/>
        <v>2.2166049995576032E-2</v>
      </c>
      <c r="P49">
        <f t="shared" si="5"/>
        <v>2.3426384042172343E-2</v>
      </c>
      <c r="Q49" s="2">
        <f t="shared" si="6"/>
        <v>27443.161699999997</v>
      </c>
      <c r="R49" s="48"/>
      <c r="S49">
        <f t="shared" si="8"/>
        <v>1.5884419090098347E-6</v>
      </c>
      <c r="T49">
        <f>VLOOKUP(C49,'A (2)'!C$21:E$59,3,FALSE)</f>
        <v>-8867.4896497133996</v>
      </c>
    </row>
    <row r="50" spans="1:20" x14ac:dyDescent="0.2">
      <c r="A50" t="s">
        <v>335</v>
      </c>
      <c r="B50" t="s">
        <v>94</v>
      </c>
      <c r="C50" s="10">
        <v>45377.820800000001</v>
      </c>
      <c r="D50" s="10" t="s">
        <v>294</v>
      </c>
      <c r="E50">
        <f t="shared" si="2"/>
        <v>-15836.467569290447</v>
      </c>
      <c r="F50">
        <f t="shared" si="3"/>
        <v>-15836.5</v>
      </c>
      <c r="G50">
        <f t="shared" si="4"/>
        <v>1.45856500021182E-2</v>
      </c>
      <c r="J50">
        <f>G50</f>
        <v>1.45856500021182E-2</v>
      </c>
      <c r="P50">
        <f t="shared" si="5"/>
        <v>1.4549236791786083E-2</v>
      </c>
      <c r="Q50" s="2">
        <f t="shared" si="6"/>
        <v>30359.320800000001</v>
      </c>
      <c r="R50" s="48"/>
      <c r="S50">
        <f t="shared" si="8"/>
        <v>1.3259218866909974E-9</v>
      </c>
      <c r="T50">
        <f>VLOOKUP(C50,'A (2)'!C$21:E$59,3,FALSE)</f>
        <v>-2383.4762288046982</v>
      </c>
    </row>
    <row r="51" spans="1:20" x14ac:dyDescent="0.2">
      <c r="A51" t="s">
        <v>107</v>
      </c>
      <c r="B51" s="3" t="s">
        <v>85</v>
      </c>
      <c r="C51" s="10">
        <v>45768.418799999999</v>
      </c>
      <c r="D51" s="10"/>
      <c r="E51">
        <f t="shared" si="2"/>
        <v>-14967.985856971934</v>
      </c>
      <c r="F51">
        <f t="shared" si="3"/>
        <v>-14968</v>
      </c>
      <c r="G51">
        <f t="shared" si="4"/>
        <v>6.3607999982195906E-3</v>
      </c>
      <c r="J51">
        <f>+G51</f>
        <v>6.3607999982195906E-3</v>
      </c>
      <c r="P51">
        <f t="shared" si="5"/>
        <v>1.0310613480611394E-2</v>
      </c>
      <c r="Q51" s="2">
        <f t="shared" si="6"/>
        <v>30749.918799999999</v>
      </c>
      <c r="R51" s="48"/>
      <c r="S51">
        <f t="shared" si="8"/>
        <v>1.5601026545684066E-5</v>
      </c>
      <c r="T51">
        <f>VLOOKUP(C51,'A (2)'!C$21:E$59,3,FALSE)</f>
        <v>-1514.9904612825899</v>
      </c>
    </row>
    <row r="52" spans="1:20" x14ac:dyDescent="0.2">
      <c r="A52" t="s">
        <v>107</v>
      </c>
      <c r="B52" s="3" t="s">
        <v>94</v>
      </c>
      <c r="C52" s="10">
        <v>45789.336300000003</v>
      </c>
      <c r="D52" s="10"/>
      <c r="E52">
        <f t="shared" si="2"/>
        <v>-14921.476488727792</v>
      </c>
      <c r="F52">
        <f t="shared" si="3"/>
        <v>-14921.5</v>
      </c>
      <c r="G52">
        <f t="shared" si="4"/>
        <v>1.057415000104811E-2</v>
      </c>
      <c r="J52">
        <f>+G52</f>
        <v>1.057415000104811E-2</v>
      </c>
      <c r="P52">
        <f t="shared" si="5"/>
        <v>1.007198446146073E-2</v>
      </c>
      <c r="Q52" s="2">
        <f t="shared" si="6"/>
        <v>30770.836300000003</v>
      </c>
      <c r="R52" s="48"/>
      <c r="S52">
        <f t="shared" si="8"/>
        <v>2.521702291490851E-7</v>
      </c>
      <c r="T52">
        <f>VLOOKUP(C52,'A (2)'!C$21:E$59,3,FALSE)</f>
        <v>-1468.4808758721513</v>
      </c>
    </row>
    <row r="53" spans="1:20" x14ac:dyDescent="0.2">
      <c r="A53" s="41" t="s">
        <v>96</v>
      </c>
      <c r="C53" s="10">
        <v>46448.663500000002</v>
      </c>
      <c r="D53" s="35">
        <v>4.0000000000000002E-4</v>
      </c>
      <c r="E53">
        <f t="shared" ref="E53:E84" si="10">+(C53-C$7)/C$8</f>
        <v>-13455.484303324452</v>
      </c>
      <c r="F53">
        <f t="shared" ref="F53:F84" si="11">ROUND(2*E53,0)/2</f>
        <v>-13455.5</v>
      </c>
      <c r="G53">
        <f t="shared" ref="G53:G84" si="12">+C53-(C$7+F53*C$8)</f>
        <v>7.0595500073977746E-3</v>
      </c>
      <c r="K53">
        <f>+G53</f>
        <v>7.0595500073977746E-3</v>
      </c>
      <c r="P53">
        <f t="shared" ref="P53:P84" si="13">+I$3*F53^2+I$4*F53+I$5+I$6*SIN(RADIANS(I$7*F53+I$8))</f>
        <v>2.1596093320365522E-3</v>
      </c>
      <c r="Q53" s="2">
        <f t="shared" ref="Q53:Q84" si="14">+C53-15018.5</f>
        <v>31430.163500000002</v>
      </c>
      <c r="R53" s="48"/>
      <c r="S53">
        <f t="shared" si="8"/>
        <v>2.4009418622059387E-5</v>
      </c>
      <c r="T53">
        <f>VLOOKUP(C53,'A (2)'!C$21:E$59,3,FALSE)</f>
        <v>-2.4818453082334297</v>
      </c>
    </row>
    <row r="54" spans="1:20" x14ac:dyDescent="0.2">
      <c r="A54" s="41" t="s">
        <v>96</v>
      </c>
      <c r="C54" s="10">
        <v>46449.785799999998</v>
      </c>
      <c r="D54" s="35">
        <v>4.0000000000000002E-4</v>
      </c>
      <c r="E54">
        <f t="shared" si="10"/>
        <v>-13452.988906456749</v>
      </c>
      <c r="F54">
        <f t="shared" si="11"/>
        <v>-13453</v>
      </c>
      <c r="G54">
        <f t="shared" si="12"/>
        <v>4.98929999594111E-3</v>
      </c>
      <c r="K54">
        <f>+G54</f>
        <v>4.98929999594111E-3</v>
      </c>
      <c r="P54">
        <f t="shared" si="13"/>
        <v>2.1457145924610788E-3</v>
      </c>
      <c r="Q54" s="2">
        <f t="shared" si="14"/>
        <v>31431.285799999998</v>
      </c>
      <c r="R54" s="48"/>
      <c r="S54">
        <f t="shared" si="8"/>
        <v>8.0859779468846916E-6</v>
      </c>
      <c r="T54">
        <f>VLOOKUP(C54,'A (2)'!C$21:E$59,3,FALSE)</f>
        <v>1.3563211231886772E-2</v>
      </c>
    </row>
    <row r="55" spans="1:20" x14ac:dyDescent="0.2">
      <c r="A55" s="41" t="s">
        <v>96</v>
      </c>
      <c r="C55" s="10">
        <v>46450.685799999999</v>
      </c>
      <c r="D55" s="35">
        <v>4.0000000000000002E-4</v>
      </c>
      <c r="E55">
        <f t="shared" si="10"/>
        <v>-13450.987786274138</v>
      </c>
      <c r="F55">
        <f t="shared" si="11"/>
        <v>-13451</v>
      </c>
      <c r="G55">
        <f t="shared" si="12"/>
        <v>5.4930999976932071E-3</v>
      </c>
      <c r="K55">
        <f>+G55</f>
        <v>5.4930999976932071E-3</v>
      </c>
      <c r="P55">
        <f t="shared" si="13"/>
        <v>2.1345984050146925E-3</v>
      </c>
      <c r="Q55" s="2">
        <f t="shared" si="14"/>
        <v>31432.185799999999</v>
      </c>
      <c r="R55" s="48"/>
      <c r="S55">
        <f t="shared" si="8"/>
        <v>1.127953294802412E-5</v>
      </c>
      <c r="T55">
        <f>VLOOKUP(C55,'A (2)'!C$21:E$59,3,FALSE)</f>
        <v>2.0146927376789372</v>
      </c>
    </row>
    <row r="56" spans="1:20" x14ac:dyDescent="0.2">
      <c r="A56" s="41" t="s">
        <v>96</v>
      </c>
      <c r="C56" s="10">
        <v>46480.592600000004</v>
      </c>
      <c r="D56" s="35">
        <v>4.0000000000000002E-4</v>
      </c>
      <c r="E56">
        <f t="shared" si="10"/>
        <v>-13384.491007299408</v>
      </c>
      <c r="F56">
        <f t="shared" si="11"/>
        <v>-13384.5</v>
      </c>
      <c r="G56">
        <f t="shared" si="12"/>
        <v>4.0444500045850873E-3</v>
      </c>
      <c r="K56">
        <f>+G56</f>
        <v>4.0444500045850873E-3</v>
      </c>
      <c r="P56">
        <f t="shared" si="13"/>
        <v>1.7647994274179847E-3</v>
      </c>
      <c r="Q56" s="2">
        <f t="shared" si="14"/>
        <v>31462.092600000004</v>
      </c>
      <c r="R56" s="48"/>
      <c r="S56">
        <f t="shared" si="8"/>
        <v>5.1968067539783038E-6</v>
      </c>
      <c r="T56">
        <f>VLOOKUP(C56,'A (2)'!C$21:E$59,3,FALSE)</f>
        <v>68.511782205966142</v>
      </c>
    </row>
    <row r="57" spans="1:20" x14ac:dyDescent="0.2">
      <c r="A57" t="s">
        <v>186</v>
      </c>
      <c r="B57" t="s">
        <v>85</v>
      </c>
      <c r="C57" s="10">
        <v>46798.784399999997</v>
      </c>
      <c r="D57" s="10" t="s">
        <v>284</v>
      </c>
      <c r="E57">
        <f t="shared" si="10"/>
        <v>-12677.002081832034</v>
      </c>
      <c r="F57">
        <f t="shared" si="11"/>
        <v>-12677</v>
      </c>
      <c r="G57">
        <f t="shared" si="12"/>
        <v>-9.3629999901168048E-4</v>
      </c>
      <c r="J57">
        <f>G57</f>
        <v>-9.3629999901168048E-4</v>
      </c>
      <c r="P57">
        <f t="shared" si="13"/>
        <v>-2.1726607388263238E-3</v>
      </c>
      <c r="Q57" s="2">
        <f t="shared" si="14"/>
        <v>31780.284399999997</v>
      </c>
      <c r="R57" s="48"/>
      <c r="S57">
        <f t="shared" si="8"/>
        <v>1.528587878955012E-6</v>
      </c>
      <c r="T57">
        <f>VLOOKUP(C57,'A (2)'!C$21:E$59,3,FALSE)</f>
        <v>776.00401115295676</v>
      </c>
    </row>
    <row r="58" spans="1:20" x14ac:dyDescent="0.2">
      <c r="A58" t="s">
        <v>338</v>
      </c>
      <c r="B58" t="s">
        <v>85</v>
      </c>
      <c r="C58" s="10">
        <v>46803.7307</v>
      </c>
      <c r="D58" s="10" t="s">
        <v>294</v>
      </c>
      <c r="E58">
        <f t="shared" si="10"/>
        <v>-12666.004147655096</v>
      </c>
      <c r="F58">
        <f t="shared" si="11"/>
        <v>-12666</v>
      </c>
      <c r="G58">
        <f t="shared" si="12"/>
        <v>-1.8654000014066696E-3</v>
      </c>
      <c r="J58">
        <f>G58</f>
        <v>-1.8654000014066696E-3</v>
      </c>
      <c r="P58">
        <f t="shared" si="13"/>
        <v>-2.2336439439706699E-3</v>
      </c>
      <c r="Q58" s="2">
        <f t="shared" si="14"/>
        <v>31785.2307</v>
      </c>
      <c r="R58" s="48"/>
      <c r="S58">
        <f t="shared" si="8"/>
        <v>1.356036012350787E-7</v>
      </c>
      <c r="T58">
        <f>VLOOKUP(C58,'A (2)'!C$21:E$59,3,FALSE)</f>
        <v>787.00199668257403</v>
      </c>
    </row>
    <row r="59" spans="1:20" x14ac:dyDescent="0.2">
      <c r="A59" t="s">
        <v>186</v>
      </c>
      <c r="B59" t="s">
        <v>85</v>
      </c>
      <c r="C59" s="10">
        <v>47183.767</v>
      </c>
      <c r="D59" s="10" t="s">
        <v>284</v>
      </c>
      <c r="E59">
        <f t="shared" si="10"/>
        <v>-11821.006025372866</v>
      </c>
      <c r="F59">
        <f t="shared" si="11"/>
        <v>-11821</v>
      </c>
      <c r="G59">
        <f t="shared" si="12"/>
        <v>-2.7098999998997897E-3</v>
      </c>
      <c r="J59">
        <f>G59</f>
        <v>-2.7098999998997897E-3</v>
      </c>
      <c r="P59">
        <f t="shared" si="13"/>
        <v>-6.8458743743285838E-3</v>
      </c>
      <c r="Q59" s="2">
        <f t="shared" si="14"/>
        <v>32165.267</v>
      </c>
      <c r="R59" s="48"/>
      <c r="S59">
        <f t="shared" si="8"/>
        <v>1.7106284025931655E-5</v>
      </c>
      <c r="T59">
        <f>VLOOKUP(C59,'A (2)'!C$21:E$59,3,FALSE)</f>
        <v>1632.0040645164174</v>
      </c>
    </row>
    <row r="60" spans="1:20" x14ac:dyDescent="0.2">
      <c r="A60" t="s">
        <v>186</v>
      </c>
      <c r="B60" t="s">
        <v>94</v>
      </c>
      <c r="C60" s="10">
        <v>47209.6276</v>
      </c>
      <c r="D60" s="10" t="s">
        <v>284</v>
      </c>
      <c r="E60">
        <f t="shared" si="10"/>
        <v>-11763.505838045783</v>
      </c>
      <c r="F60">
        <f t="shared" si="11"/>
        <v>-11763.5</v>
      </c>
      <c r="G60">
        <f t="shared" si="12"/>
        <v>-2.6256499986629933E-3</v>
      </c>
      <c r="J60">
        <f>G60</f>
        <v>-2.6256499986629933E-3</v>
      </c>
      <c r="P60">
        <f t="shared" si="13"/>
        <v>-7.1524248212490246E-3</v>
      </c>
      <c r="Q60" s="2">
        <f t="shared" si="14"/>
        <v>32191.1276</v>
      </c>
      <c r="R60" s="48"/>
      <c r="S60">
        <f t="shared" si="8"/>
        <v>2.0491690294398795E-5</v>
      </c>
      <c r="T60">
        <f>VLOOKUP(C60,'A (2)'!C$21:E$59,3,FALSE)</f>
        <v>1689.5045203292541</v>
      </c>
    </row>
    <row r="61" spans="1:20" x14ac:dyDescent="0.2">
      <c r="A61" s="33" t="s">
        <v>87</v>
      </c>
      <c r="B61" s="32" t="s">
        <v>85</v>
      </c>
      <c r="C61" s="33">
        <v>52500.241999999998</v>
      </c>
      <c r="D61" s="29"/>
      <c r="E61">
        <f t="shared" si="10"/>
        <v>0</v>
      </c>
      <c r="F61">
        <f t="shared" si="11"/>
        <v>0</v>
      </c>
      <c r="G61">
        <f t="shared" si="12"/>
        <v>0</v>
      </c>
      <c r="I61">
        <f>+G61</f>
        <v>0</v>
      </c>
      <c r="P61">
        <f t="shared" si="13"/>
        <v>-5.6832026379723408E-3</v>
      </c>
      <c r="Q61" s="2">
        <f t="shared" si="14"/>
        <v>37481.741999999998</v>
      </c>
      <c r="R61" s="48"/>
      <c r="S61">
        <f t="shared" si="8"/>
        <v>3.2298792224255776E-5</v>
      </c>
      <c r="T61">
        <f>VLOOKUP(C61,'A (2)'!C$21:E$59,3,FALSE)</f>
        <v>13453.06528573906</v>
      </c>
    </row>
    <row r="62" spans="1:20" x14ac:dyDescent="0.2">
      <c r="A62" s="37" t="s">
        <v>95</v>
      </c>
      <c r="B62" s="38" t="s">
        <v>94</v>
      </c>
      <c r="C62" s="39">
        <v>53053.208400000003</v>
      </c>
      <c r="D62" s="10">
        <v>5.0000000000000001E-4</v>
      </c>
      <c r="E62">
        <f t="shared" si="10"/>
        <v>1229.502470382876</v>
      </c>
      <c r="F62">
        <f t="shared" si="11"/>
        <v>1229.5</v>
      </c>
      <c r="G62">
        <f t="shared" si="12"/>
        <v>1.1110500054201111E-3</v>
      </c>
      <c r="K62">
        <f>+G62</f>
        <v>1.1110500054201111E-3</v>
      </c>
      <c r="P62">
        <f t="shared" si="13"/>
        <v>1.0648714933169769E-3</v>
      </c>
      <c r="Q62" s="2">
        <f t="shared" si="14"/>
        <v>38034.708400000003</v>
      </c>
      <c r="R62" s="48"/>
      <c r="S62">
        <f t="shared" si="8"/>
        <v>2.1324549800593137E-9</v>
      </c>
      <c r="T62" t="e">
        <f>VLOOKUP(C62,'A (2)'!C$21:E$59,3,FALSE)</f>
        <v>#N/A</v>
      </c>
    </row>
    <row r="63" spans="1:20" x14ac:dyDescent="0.2">
      <c r="A63" t="s">
        <v>293</v>
      </c>
      <c r="B63" t="s">
        <v>94</v>
      </c>
      <c r="C63" s="10">
        <v>53053.208500000001</v>
      </c>
      <c r="D63" s="10" t="s">
        <v>291</v>
      </c>
      <c r="E63">
        <f t="shared" si="10"/>
        <v>1229.5026927295576</v>
      </c>
      <c r="F63">
        <f t="shared" si="11"/>
        <v>1229.5</v>
      </c>
      <c r="G63">
        <f t="shared" si="12"/>
        <v>1.2110500028938986E-3</v>
      </c>
      <c r="K63">
        <f>G63</f>
        <v>1.2110500028938986E-3</v>
      </c>
      <c r="P63">
        <f t="shared" si="13"/>
        <v>1.0648714933169769E-3</v>
      </c>
      <c r="Q63" s="2">
        <f t="shared" si="14"/>
        <v>38034.708500000001</v>
      </c>
      <c r="R63" s="48"/>
      <c r="S63">
        <f t="shared" si="8"/>
        <v>2.1368156662130201E-8</v>
      </c>
      <c r="T63" t="e">
        <f>VLOOKUP(C63,'A (2)'!C$21:E$59,3,FALSE)</f>
        <v>#N/A</v>
      </c>
    </row>
    <row r="64" spans="1:20" x14ac:dyDescent="0.2">
      <c r="A64" s="37" t="s">
        <v>95</v>
      </c>
      <c r="B64" s="38" t="s">
        <v>85</v>
      </c>
      <c r="C64" s="39">
        <v>53055.2327</v>
      </c>
      <c r="D64" s="10">
        <v>4.0000000000000002E-4</v>
      </c>
      <c r="E64">
        <f t="shared" si="10"/>
        <v>1234.0034343669315</v>
      </c>
      <c r="F64">
        <f t="shared" si="11"/>
        <v>1234</v>
      </c>
      <c r="G64">
        <f t="shared" si="12"/>
        <v>1.5446000033989549E-3</v>
      </c>
      <c r="K64">
        <f>+G64</f>
        <v>1.5446000033989549E-3</v>
      </c>
      <c r="P64">
        <f t="shared" si="13"/>
        <v>1.0897378845124003E-3</v>
      </c>
      <c r="Q64" s="2">
        <f t="shared" si="14"/>
        <v>38036.7327</v>
      </c>
      <c r="R64" s="48"/>
      <c r="S64">
        <f t="shared" ref="S64:S91" si="15">+(P64-G64)^2</f>
        <v>2.0689954719796611E-7</v>
      </c>
      <c r="T64" t="e">
        <f>VLOOKUP(C64,'A (2)'!C$21:E$59,3,FALSE)</f>
        <v>#N/A</v>
      </c>
    </row>
    <row r="65" spans="1:20" x14ac:dyDescent="0.2">
      <c r="A65" t="s">
        <v>293</v>
      </c>
      <c r="B65" t="s">
        <v>85</v>
      </c>
      <c r="C65" s="10">
        <v>53055.232799999998</v>
      </c>
      <c r="D65" s="10" t="s">
        <v>291</v>
      </c>
      <c r="E65">
        <f t="shared" si="10"/>
        <v>1234.0036567136128</v>
      </c>
      <c r="F65">
        <f t="shared" si="11"/>
        <v>1234</v>
      </c>
      <c r="G65">
        <f t="shared" si="12"/>
        <v>1.6446000008727424E-3</v>
      </c>
      <c r="K65">
        <f>G65</f>
        <v>1.6446000008727424E-3</v>
      </c>
      <c r="P65">
        <f t="shared" si="13"/>
        <v>1.0897378845124003E-3</v>
      </c>
      <c r="Q65" s="2">
        <f t="shared" si="14"/>
        <v>38036.732799999998</v>
      </c>
      <c r="R65" s="48"/>
      <c r="S65">
        <f t="shared" si="15"/>
        <v>3.0787196817187782E-7</v>
      </c>
      <c r="T65" t="e">
        <f>VLOOKUP(C65,'A (2)'!C$21:E$59,3,FALSE)</f>
        <v>#N/A</v>
      </c>
    </row>
    <row r="66" spans="1:20" x14ac:dyDescent="0.2">
      <c r="A66" s="35" t="s">
        <v>91</v>
      </c>
      <c r="B66" s="34"/>
      <c r="C66" s="35">
        <v>53496.442499999997</v>
      </c>
      <c r="D66" s="35">
        <v>4.0000000000000002E-4</v>
      </c>
      <c r="E66">
        <f t="shared" si="10"/>
        <v>2215.018807194514</v>
      </c>
      <c r="F66">
        <f t="shared" si="11"/>
        <v>2215</v>
      </c>
      <c r="G66">
        <f t="shared" si="12"/>
        <v>8.4585000004153699E-3</v>
      </c>
      <c r="K66">
        <f>+G66</f>
        <v>8.4585000004153699E-3</v>
      </c>
      <c r="P66">
        <f t="shared" si="13"/>
        <v>6.4434295793678806E-3</v>
      </c>
      <c r="Q66" s="2">
        <f t="shared" si="14"/>
        <v>38477.942499999997</v>
      </c>
      <c r="R66" s="48"/>
      <c r="S66">
        <f t="shared" si="15"/>
        <v>4.0605088017805057E-6</v>
      </c>
      <c r="T66" t="e">
        <f>VLOOKUP(C66,'A (2)'!C$21:E$59,3,FALSE)</f>
        <v>#N/A</v>
      </c>
    </row>
    <row r="67" spans="1:20" x14ac:dyDescent="0.2">
      <c r="A67" s="36" t="s">
        <v>92</v>
      </c>
      <c r="B67" s="32" t="s">
        <v>85</v>
      </c>
      <c r="C67" s="33">
        <v>54079.757700000002</v>
      </c>
      <c r="D67" s="33">
        <v>1.1000000000000001E-3</v>
      </c>
      <c r="E67">
        <f t="shared" si="10"/>
        <v>3512.0008289084572</v>
      </c>
      <c r="F67">
        <f t="shared" si="11"/>
        <v>3512</v>
      </c>
      <c r="G67">
        <f t="shared" si="12"/>
        <v>3.7280000105965883E-4</v>
      </c>
      <c r="K67">
        <f>+G67</f>
        <v>3.7280000105965883E-4</v>
      </c>
      <c r="P67">
        <f t="shared" si="13"/>
        <v>1.3021381875795386E-2</v>
      </c>
      <c r="Q67" s="2">
        <f t="shared" si="14"/>
        <v>39061.257700000002</v>
      </c>
      <c r="R67" s="48"/>
      <c r="S67">
        <f t="shared" si="15"/>
        <v>1.5998662344189317E-4</v>
      </c>
      <c r="T67" t="e">
        <f>VLOOKUP(C67,'A (2)'!C$21:E$59,3,FALSE)</f>
        <v>#N/A</v>
      </c>
    </row>
    <row r="68" spans="1:20" x14ac:dyDescent="0.2">
      <c r="A68" s="33" t="s">
        <v>93</v>
      </c>
      <c r="B68" s="32" t="s">
        <v>85</v>
      </c>
      <c r="C68" s="33">
        <v>54848.849600000001</v>
      </c>
      <c r="D68" s="33">
        <v>4.0000000000000002E-4</v>
      </c>
      <c r="E68">
        <f t="shared" si="10"/>
        <v>5222.0511882095843</v>
      </c>
      <c r="F68">
        <f t="shared" si="11"/>
        <v>5222</v>
      </c>
      <c r="G68">
        <f t="shared" si="12"/>
        <v>2.3021799999696668E-2</v>
      </c>
      <c r="K68">
        <f>+G68</f>
        <v>2.3021799999696668E-2</v>
      </c>
      <c r="P68">
        <f t="shared" si="13"/>
        <v>2.0003167631162132E-2</v>
      </c>
      <c r="Q68" s="2">
        <f t="shared" si="14"/>
        <v>39830.349600000001</v>
      </c>
      <c r="R68" s="48"/>
      <c r="S68">
        <f t="shared" si="15"/>
        <v>9.1121413763644255E-6</v>
      </c>
      <c r="T68" t="e">
        <f>VLOOKUP(C68,'A (2)'!C$21:E$59,3,FALSE)</f>
        <v>#N/A</v>
      </c>
    </row>
    <row r="69" spans="1:20" x14ac:dyDescent="0.2">
      <c r="A69" s="55" t="s">
        <v>104</v>
      </c>
      <c r="B69" s="56" t="s">
        <v>94</v>
      </c>
      <c r="C69" s="55">
        <v>55575.8698</v>
      </c>
      <c r="D69" s="55">
        <v>4.0000000000000002E-4</v>
      </c>
      <c r="E69">
        <f t="shared" si="10"/>
        <v>6838.5565164144155</v>
      </c>
      <c r="F69">
        <f t="shared" si="11"/>
        <v>6838.5</v>
      </c>
      <c r="G69">
        <f t="shared" si="12"/>
        <v>2.5418150005862117E-2</v>
      </c>
      <c r="K69">
        <f>+G69</f>
        <v>2.5418150005862117E-2</v>
      </c>
      <c r="P69">
        <f t="shared" si="13"/>
        <v>2.4046385125611889E-2</v>
      </c>
      <c r="Q69" s="2">
        <f t="shared" si="14"/>
        <v>40557.3698</v>
      </c>
      <c r="R69" s="48"/>
      <c r="S69">
        <f t="shared" si="15"/>
        <v>1.881738886687922E-6</v>
      </c>
      <c r="T69" t="e">
        <f>VLOOKUP(C69,'A (2)'!C$21:E$59,3,FALSE)</f>
        <v>#N/A</v>
      </c>
    </row>
    <row r="70" spans="1:20" x14ac:dyDescent="0.2">
      <c r="A70" s="55" t="s">
        <v>104</v>
      </c>
      <c r="B70" s="56" t="s">
        <v>94</v>
      </c>
      <c r="C70" s="55">
        <v>55653.678099999997</v>
      </c>
      <c r="D70" s="55">
        <v>6.9999999999999999E-4</v>
      </c>
      <c r="E70">
        <f t="shared" si="10"/>
        <v>7011.5606936416161</v>
      </c>
      <c r="F70">
        <f t="shared" si="11"/>
        <v>7011.5</v>
      </c>
      <c r="G70">
        <f t="shared" si="12"/>
        <v>2.7296849999402184E-2</v>
      </c>
      <c r="K70">
        <f>+G70</f>
        <v>2.7296849999402184E-2</v>
      </c>
      <c r="P70">
        <f t="shared" si="13"/>
        <v>2.4307635363104329E-2</v>
      </c>
      <c r="Q70" s="2">
        <f t="shared" si="14"/>
        <v>40635.178099999997</v>
      </c>
      <c r="R70" s="48"/>
      <c r="S70">
        <f t="shared" si="15"/>
        <v>8.935404141857319E-6</v>
      </c>
      <c r="T70" t="e">
        <f>VLOOKUP(C70,'A (2)'!C$21:E$59,3,FALSE)</f>
        <v>#N/A</v>
      </c>
    </row>
    <row r="71" spans="1:20" x14ac:dyDescent="0.2">
      <c r="A71" t="s">
        <v>176</v>
      </c>
      <c r="B71" t="s">
        <v>94</v>
      </c>
      <c r="C71" s="10">
        <v>45377.821000000004</v>
      </c>
      <c r="D71" s="10" t="s">
        <v>284</v>
      </c>
      <c r="E71">
        <f t="shared" si="10"/>
        <v>-15836.467124597069</v>
      </c>
      <c r="F71">
        <f t="shared" si="11"/>
        <v>-15836.5</v>
      </c>
      <c r="G71">
        <f t="shared" si="12"/>
        <v>1.4785650004341733E-2</v>
      </c>
      <c r="J71">
        <f t="shared" ref="J71:J81" si="16">G71</f>
        <v>1.4785650004341733E-2</v>
      </c>
      <c r="P71">
        <f t="shared" si="13"/>
        <v>1.4549236791786083E-2</v>
      </c>
      <c r="Q71" s="2">
        <f t="shared" si="14"/>
        <v>30359.321000000004</v>
      </c>
      <c r="R71" s="48"/>
      <c r="S71">
        <f t="shared" si="15"/>
        <v>5.5891207070882811E-8</v>
      </c>
      <c r="T71">
        <f>VLOOKUP(C71,'A (2)'!C$21:E$59,3,FALSE)</f>
        <v>-2383.4757841092432</v>
      </c>
    </row>
    <row r="72" spans="1:20" x14ac:dyDescent="0.2">
      <c r="A72" t="s">
        <v>180</v>
      </c>
      <c r="B72" t="s">
        <v>85</v>
      </c>
      <c r="C72" s="10">
        <v>45767.918799999999</v>
      </c>
      <c r="D72" s="10" t="s">
        <v>284</v>
      </c>
      <c r="E72">
        <f t="shared" si="10"/>
        <v>-14969.097590406716</v>
      </c>
      <c r="F72">
        <f t="shared" si="11"/>
        <v>-14969</v>
      </c>
      <c r="G72">
        <f t="shared" si="12"/>
        <v>-4.3891100001928862E-2</v>
      </c>
      <c r="J72">
        <f t="shared" si="16"/>
        <v>-4.3891100001928862E-2</v>
      </c>
      <c r="P72">
        <f t="shared" si="13"/>
        <v>1.0315733892922521E-2</v>
      </c>
      <c r="Q72" s="2">
        <f t="shared" si="14"/>
        <v>30749.418799999999</v>
      </c>
      <c r="R72" s="48"/>
      <c r="S72">
        <f t="shared" si="15"/>
        <v>2.9383808409040087E-3</v>
      </c>
      <c r="T72">
        <f>VLOOKUP(C72,'A (2)'!C$21:E$59,3,FALSE)</f>
        <v>-1516.1021999083921</v>
      </c>
    </row>
    <row r="73" spans="1:20" x14ac:dyDescent="0.2">
      <c r="A73" t="s">
        <v>186</v>
      </c>
      <c r="B73" t="s">
        <v>85</v>
      </c>
      <c r="C73" s="10">
        <v>46803.730799999998</v>
      </c>
      <c r="D73" s="10" t="s">
        <v>284</v>
      </c>
      <c r="E73">
        <f t="shared" si="10"/>
        <v>-12666.003925308414</v>
      </c>
      <c r="F73">
        <f t="shared" si="11"/>
        <v>-12666</v>
      </c>
      <c r="G73">
        <f t="shared" si="12"/>
        <v>-1.7654000039328821E-3</v>
      </c>
      <c r="J73">
        <f t="shared" si="16"/>
        <v>-1.7654000039328821E-3</v>
      </c>
      <c r="P73">
        <f t="shared" si="13"/>
        <v>-2.2336439439706699E-3</v>
      </c>
      <c r="Q73" s="2">
        <f t="shared" si="14"/>
        <v>31785.230799999998</v>
      </c>
      <c r="R73" s="48"/>
      <c r="S73">
        <f t="shared" si="15"/>
        <v>2.1925238738211137E-7</v>
      </c>
      <c r="T73">
        <f>VLOOKUP(C73,'A (2)'!C$21:E$59,3,FALSE)</f>
        <v>787.00221903029365</v>
      </c>
    </row>
    <row r="74" spans="1:20" x14ac:dyDescent="0.2">
      <c r="A74" t="s">
        <v>204</v>
      </c>
      <c r="B74" t="s">
        <v>94</v>
      </c>
      <c r="C74" s="10">
        <v>52279.201999999997</v>
      </c>
      <c r="D74" s="10" t="s">
        <v>284</v>
      </c>
      <c r="E74">
        <f t="shared" si="10"/>
        <v>-491.47511684874462</v>
      </c>
      <c r="F74">
        <f t="shared" si="11"/>
        <v>-491.5</v>
      </c>
      <c r="G74">
        <f t="shared" si="12"/>
        <v>1.1191149998921901E-2</v>
      </c>
      <c r="J74">
        <f t="shared" si="16"/>
        <v>1.1191149998921901E-2</v>
      </c>
      <c r="P74">
        <f t="shared" si="13"/>
        <v>-8.2896934823462297E-3</v>
      </c>
      <c r="Q74" s="2">
        <f t="shared" si="14"/>
        <v>37260.701999999997</v>
      </c>
      <c r="R74" s="48"/>
      <c r="S74">
        <f t="shared" si="15"/>
        <v>3.7950326274166702E-4</v>
      </c>
      <c r="T74">
        <f>VLOOKUP(C74,'A (2)'!C$21:E$59,3,FALSE)</f>
        <v>12961.587874044457</v>
      </c>
    </row>
    <row r="75" spans="1:20" x14ac:dyDescent="0.2">
      <c r="A75" t="s">
        <v>204</v>
      </c>
      <c r="B75" t="s">
        <v>85</v>
      </c>
      <c r="C75" s="10">
        <v>52313.135699999999</v>
      </c>
      <c r="D75" s="10" t="s">
        <v>284</v>
      </c>
      <c r="E75">
        <f t="shared" si="10"/>
        <v>-416.02465913696903</v>
      </c>
      <c r="F75">
        <f t="shared" si="11"/>
        <v>-416</v>
      </c>
      <c r="G75">
        <f t="shared" si="12"/>
        <v>-1.1090400003013201E-2</v>
      </c>
      <c r="J75">
        <f t="shared" si="16"/>
        <v>-1.1090400003013201E-2</v>
      </c>
      <c r="O75">
        <f t="shared" ref="O75:O91" ca="1" si="17">+C$11+C$12*$F75</f>
        <v>-9.1536061550753015E-3</v>
      </c>
      <c r="P75">
        <f t="shared" si="13"/>
        <v>-7.8949752707448313E-3</v>
      </c>
      <c r="Q75" s="2">
        <f t="shared" si="14"/>
        <v>37294.635699999999</v>
      </c>
      <c r="R75" s="48"/>
      <c r="S75">
        <f t="shared" si="15"/>
        <v>1.0210739219592382E-5</v>
      </c>
      <c r="T75">
        <f>VLOOKUP(C75,'A (2)'!C$21:E$59,3,FALSE)</f>
        <v>13037.038684057223</v>
      </c>
    </row>
    <row r="76" spans="1:20" x14ac:dyDescent="0.2">
      <c r="A76" t="s">
        <v>210</v>
      </c>
      <c r="B76" t="s">
        <v>85</v>
      </c>
      <c r="C76" s="10">
        <v>52656.3027</v>
      </c>
      <c r="D76" s="10" t="s">
        <v>284</v>
      </c>
      <c r="E76">
        <f t="shared" si="10"/>
        <v>346.99579609119377</v>
      </c>
      <c r="F76">
        <f t="shared" si="11"/>
        <v>347</v>
      </c>
      <c r="G76">
        <f t="shared" si="12"/>
        <v>-1.8906999976024963E-3</v>
      </c>
      <c r="J76">
        <f t="shared" si="16"/>
        <v>-1.8906999976024963E-3</v>
      </c>
      <c r="O76">
        <f t="shared" ca="1" si="17"/>
        <v>-5.0758433356378353E-3</v>
      </c>
      <c r="P76">
        <f t="shared" si="13"/>
        <v>-3.8002305903988465E-3</v>
      </c>
      <c r="Q76" s="2">
        <f t="shared" si="14"/>
        <v>37637.8027</v>
      </c>
      <c r="R76" s="48"/>
      <c r="S76">
        <f t="shared" si="15"/>
        <v>3.6463070848251808E-6</v>
      </c>
      <c r="T76">
        <f>VLOOKUP(C76,'A (2)'!C$21:E$59,3,FALSE)</f>
        <v>13800.062702058498</v>
      </c>
    </row>
    <row r="77" spans="1:20" x14ac:dyDescent="0.2">
      <c r="A77" t="s">
        <v>210</v>
      </c>
      <c r="B77" t="s">
        <v>94</v>
      </c>
      <c r="C77" s="10">
        <v>52701.055899999999</v>
      </c>
      <c r="D77" s="10" t="s">
        <v>284</v>
      </c>
      <c r="E77">
        <f t="shared" si="10"/>
        <v>446.50305359822761</v>
      </c>
      <c r="F77">
        <f t="shared" si="11"/>
        <v>446.5</v>
      </c>
      <c r="G77">
        <f t="shared" si="12"/>
        <v>1.3733500018133782E-3</v>
      </c>
      <c r="J77">
        <f t="shared" si="16"/>
        <v>1.3733500018133782E-3</v>
      </c>
      <c r="O77">
        <f t="shared" ca="1" si="17"/>
        <v>-4.5440774109536571E-3</v>
      </c>
      <c r="P77">
        <f t="shared" si="13"/>
        <v>-3.2556139374176479E-3</v>
      </c>
      <c r="Q77" s="2">
        <f t="shared" si="14"/>
        <v>37682.555899999999</v>
      </c>
      <c r="R77" s="48"/>
      <c r="S77">
        <f t="shared" si="15"/>
        <v>2.1427307150701218E-5</v>
      </c>
      <c r="T77">
        <f>VLOOKUP(C77,'A (2)'!C$21:E$59,3,FALSE)</f>
        <v>13899.570424194992</v>
      </c>
    </row>
    <row r="78" spans="1:20" x14ac:dyDescent="0.2">
      <c r="A78" t="s">
        <v>216</v>
      </c>
      <c r="B78" t="s">
        <v>85</v>
      </c>
      <c r="C78" s="10">
        <v>53042.189200000001</v>
      </c>
      <c r="D78" s="10" t="s">
        <v>284</v>
      </c>
      <c r="E78">
        <f t="shared" si="10"/>
        <v>1205.0016442537553</v>
      </c>
      <c r="F78">
        <f t="shared" si="11"/>
        <v>1205</v>
      </c>
      <c r="G78">
        <f t="shared" si="12"/>
        <v>7.3949999932665378E-4</v>
      </c>
      <c r="J78">
        <f t="shared" si="16"/>
        <v>7.3949999932665378E-4</v>
      </c>
      <c r="O78">
        <f t="shared" ca="1" si="17"/>
        <v>-4.9036430670291314E-4</v>
      </c>
      <c r="P78">
        <f t="shared" si="13"/>
        <v>9.2947066515994595E-4</v>
      </c>
      <c r="Q78" s="2">
        <f t="shared" si="14"/>
        <v>38023.689200000001</v>
      </c>
      <c r="R78" s="48"/>
      <c r="S78">
        <f t="shared" si="15"/>
        <v>3.6088853877144362E-8</v>
      </c>
      <c r="T78">
        <f>VLOOKUP(C78,'A (2)'!C$21:E$59,3,FALSE)</f>
        <v>14658.072556509678</v>
      </c>
    </row>
    <row r="79" spans="1:20" x14ac:dyDescent="0.2">
      <c r="A79" t="s">
        <v>218</v>
      </c>
      <c r="B79" t="s">
        <v>85</v>
      </c>
      <c r="C79" s="10">
        <v>53372.3079</v>
      </c>
      <c r="D79" s="10" t="s">
        <v>284</v>
      </c>
      <c r="E79">
        <f t="shared" si="10"/>
        <v>1939.0096367277627</v>
      </c>
      <c r="F79">
        <f t="shared" si="11"/>
        <v>1939</v>
      </c>
      <c r="G79">
        <f t="shared" si="12"/>
        <v>4.3340999982319772E-3</v>
      </c>
      <c r="J79">
        <f t="shared" si="16"/>
        <v>4.3340999982319772E-3</v>
      </c>
      <c r="O79">
        <f t="shared" ca="1" si="17"/>
        <v>3.4324114593090125E-3</v>
      </c>
      <c r="P79">
        <f t="shared" si="13"/>
        <v>4.9568801253881229E-3</v>
      </c>
      <c r="Q79" s="2">
        <f t="shared" si="14"/>
        <v>38353.8079</v>
      </c>
      <c r="R79" s="48"/>
      <c r="S79">
        <f t="shared" si="15"/>
        <v>3.8785508678062503E-7</v>
      </c>
      <c r="T79" t="e">
        <f>VLOOKUP(C79,'A (2)'!C$21:E$59,3,FALSE)</f>
        <v>#N/A</v>
      </c>
    </row>
    <row r="80" spans="1:20" x14ac:dyDescent="0.2">
      <c r="A80" t="s">
        <v>218</v>
      </c>
      <c r="B80" t="s">
        <v>85</v>
      </c>
      <c r="C80" s="10">
        <v>53722.220699999998</v>
      </c>
      <c r="D80" s="10" t="s">
        <v>284</v>
      </c>
      <c r="E80">
        <f t="shared" si="10"/>
        <v>2717.0291547646329</v>
      </c>
      <c r="F80">
        <f t="shared" si="11"/>
        <v>2717</v>
      </c>
      <c r="G80">
        <f t="shared" si="12"/>
        <v>1.3112300002831034E-2</v>
      </c>
      <c r="J80">
        <f t="shared" si="16"/>
        <v>1.3112300002831034E-2</v>
      </c>
      <c r="O80">
        <f t="shared" ca="1" si="17"/>
        <v>7.5903399960355507E-3</v>
      </c>
      <c r="P80">
        <f t="shared" si="13"/>
        <v>9.0822720675678044E-3</v>
      </c>
      <c r="Q80" s="2">
        <f t="shared" si="14"/>
        <v>38703.720699999998</v>
      </c>
      <c r="R80" s="48"/>
      <c r="S80">
        <f t="shared" si="15"/>
        <v>1.6241125159002014E-5</v>
      </c>
      <c r="T80" t="e">
        <f>VLOOKUP(C80,'A (2)'!C$21:E$59,3,FALSE)</f>
        <v>#N/A</v>
      </c>
    </row>
    <row r="81" spans="1:20" x14ac:dyDescent="0.2">
      <c r="A81" t="s">
        <v>229</v>
      </c>
      <c r="B81" t="s">
        <v>85</v>
      </c>
      <c r="C81" s="10">
        <v>53800.020799999998</v>
      </c>
      <c r="D81" s="10" t="s">
        <v>284</v>
      </c>
      <c r="E81">
        <f t="shared" si="10"/>
        <v>2890.0150995635113</v>
      </c>
      <c r="F81">
        <f t="shared" si="11"/>
        <v>2890</v>
      </c>
      <c r="G81">
        <f t="shared" si="12"/>
        <v>6.790999999793712E-3</v>
      </c>
      <c r="J81">
        <f t="shared" si="16"/>
        <v>6.790999999793712E-3</v>
      </c>
      <c r="O81">
        <f t="shared" ca="1" si="17"/>
        <v>8.514917935436182E-3</v>
      </c>
      <c r="P81">
        <f t="shared" si="13"/>
        <v>9.9675020685664664E-3</v>
      </c>
      <c r="Q81" s="2">
        <f t="shared" si="14"/>
        <v>38781.520799999998</v>
      </c>
      <c r="R81" s="48"/>
      <c r="S81">
        <f t="shared" si="15"/>
        <v>1.0090165392917588E-5</v>
      </c>
      <c r="T81" t="e">
        <f>VLOOKUP(C81,'A (2)'!C$21:E$59,3,FALSE)</f>
        <v>#N/A</v>
      </c>
    </row>
    <row r="82" spans="1:20" x14ac:dyDescent="0.2">
      <c r="A82" t="s">
        <v>229</v>
      </c>
      <c r="B82" t="s">
        <v>94</v>
      </c>
      <c r="C82" s="10">
        <v>53819.135499999997</v>
      </c>
      <c r="D82" s="10" t="s">
        <v>284</v>
      </c>
      <c r="E82">
        <f t="shared" si="10"/>
        <v>2932.51600173519</v>
      </c>
      <c r="F82">
        <f t="shared" si="11"/>
        <v>2932.5</v>
      </c>
      <c r="G82">
        <f t="shared" si="12"/>
        <v>7.1967499970924109E-3</v>
      </c>
      <c r="K82">
        <f>G82</f>
        <v>7.1967499970924109E-3</v>
      </c>
      <c r="O82">
        <f t="shared" ca="1" si="17"/>
        <v>8.7420541344218859E-3</v>
      </c>
      <c r="P82">
        <f t="shared" si="13"/>
        <v>1.0182800605805207E-2</v>
      </c>
      <c r="Q82" s="2">
        <f t="shared" si="14"/>
        <v>38800.635499999997</v>
      </c>
      <c r="R82" s="48"/>
      <c r="S82">
        <f t="shared" si="15"/>
        <v>8.916498237794059E-6</v>
      </c>
      <c r="T82" t="e">
        <f>VLOOKUP(C82,'A (2)'!C$21:E$59,3,FALSE)</f>
        <v>#N/A</v>
      </c>
    </row>
    <row r="83" spans="1:20" x14ac:dyDescent="0.2">
      <c r="A83" t="s">
        <v>241</v>
      </c>
      <c r="B83" t="s">
        <v>94</v>
      </c>
      <c r="C83" s="10">
        <v>54126.087800000001</v>
      </c>
      <c r="D83" s="10" t="s">
        <v>286</v>
      </c>
      <c r="E83">
        <f t="shared" si="10"/>
        <v>3615.0142713221085</v>
      </c>
      <c r="F83">
        <f t="shared" si="11"/>
        <v>3615</v>
      </c>
      <c r="G83">
        <f t="shared" si="12"/>
        <v>6.4185000010184012E-3</v>
      </c>
      <c r="K83">
        <f>G83</f>
        <v>6.4185000010184012E-3</v>
      </c>
      <c r="O83">
        <f t="shared" ca="1" si="17"/>
        <v>1.2389594271074666E-2</v>
      </c>
      <c r="P83">
        <f t="shared" si="13"/>
        <v>1.3504963057343453E-2</v>
      </c>
      <c r="Q83" s="2">
        <f t="shared" si="14"/>
        <v>39107.587800000001</v>
      </c>
      <c r="R83" s="48"/>
      <c r="S83">
        <f t="shared" si="15"/>
        <v>5.0217958648659794E-5</v>
      </c>
      <c r="T83" t="e">
        <f>VLOOKUP(C83,'A (2)'!C$21:E$59,3,FALSE)</f>
        <v>#N/A</v>
      </c>
    </row>
    <row r="84" spans="1:20" x14ac:dyDescent="0.2">
      <c r="A84" t="s">
        <v>241</v>
      </c>
      <c r="B84" t="s">
        <v>94</v>
      </c>
      <c r="C84" s="10">
        <v>54135.082799999996</v>
      </c>
      <c r="D84" s="10" t="s">
        <v>286</v>
      </c>
      <c r="E84">
        <f t="shared" si="10"/>
        <v>3635.0143558138393</v>
      </c>
      <c r="F84">
        <f t="shared" si="11"/>
        <v>3635</v>
      </c>
      <c r="G84">
        <f t="shared" si="12"/>
        <v>6.4564999993308447E-3</v>
      </c>
      <c r="K84">
        <f>G84</f>
        <v>6.4564999993308447E-3</v>
      </c>
      <c r="O84">
        <f t="shared" ca="1" si="17"/>
        <v>1.2496481894126762E-2</v>
      </c>
      <c r="P84">
        <f t="shared" si="13"/>
        <v>1.359806265646896E-2</v>
      </c>
      <c r="Q84" s="2">
        <f t="shared" si="14"/>
        <v>39116.582799999996</v>
      </c>
      <c r="R84" s="48"/>
      <c r="S84">
        <f t="shared" si="15"/>
        <v>5.100191718582962E-5</v>
      </c>
      <c r="T84" t="e">
        <f>VLOOKUP(C84,'A (2)'!C$21:E$59,3,FALSE)</f>
        <v>#N/A</v>
      </c>
    </row>
    <row r="85" spans="1:20" x14ac:dyDescent="0.2">
      <c r="A85" t="s">
        <v>250</v>
      </c>
      <c r="B85" t="s">
        <v>94</v>
      </c>
      <c r="C85" s="10">
        <v>54515.124600000003</v>
      </c>
      <c r="D85" s="10" t="s">
        <v>286</v>
      </c>
      <c r="E85">
        <f t="shared" ref="E85:E92" si="18">+(C85-C$7)/C$8</f>
        <v>4480.0247071638651</v>
      </c>
      <c r="F85">
        <f t="shared" ref="F85:F92" si="19">ROUND(2*E85,0)/2</f>
        <v>4480</v>
      </c>
      <c r="G85">
        <f t="shared" ref="G85:G91" si="20">+C85-(C$7+F85*C$8)</f>
        <v>1.111200000741519E-2</v>
      </c>
      <c r="K85">
        <f>G85</f>
        <v>1.111200000741519E-2</v>
      </c>
      <c r="O85">
        <f t="shared" ca="1" si="17"/>
        <v>1.7012483968077821E-2</v>
      </c>
      <c r="P85">
        <f t="shared" ref="P85:P92" si="21">+I$3*F85^2+I$4*F85+I$5+I$6*SIN(RADIANS(I$7*F85+I$8))</f>
        <v>1.7268191695672629E-2</v>
      </c>
      <c r="Q85" s="2">
        <f t="shared" ref="Q85:Q92" si="22">+C85-15018.5</f>
        <v>39496.624600000003</v>
      </c>
      <c r="R85" s="48"/>
      <c r="S85">
        <f t="shared" si="15"/>
        <v>3.7898696102569977E-5</v>
      </c>
      <c r="T85" t="e">
        <f>VLOOKUP(C85,'A (2)'!C$21:E$59,3,FALSE)</f>
        <v>#N/A</v>
      </c>
    </row>
    <row r="86" spans="1:20" x14ac:dyDescent="0.2">
      <c r="A86" t="s">
        <v>259</v>
      </c>
      <c r="B86" t="s">
        <v>94</v>
      </c>
      <c r="C86" s="10">
        <v>55265.993000000002</v>
      </c>
      <c r="D86" s="10" t="s">
        <v>286</v>
      </c>
      <c r="E86">
        <f t="shared" si="18"/>
        <v>6149.555717967467</v>
      </c>
      <c r="F86">
        <f t="shared" si="19"/>
        <v>6149.5</v>
      </c>
      <c r="G86">
        <f t="shared" si="20"/>
        <v>2.5059050007257611E-2</v>
      </c>
      <c r="K86">
        <f>G86</f>
        <v>2.5059050007257611E-2</v>
      </c>
      <c r="O86">
        <f t="shared" ca="1" si="17"/>
        <v>2.5934928302351546E-2</v>
      </c>
      <c r="P86">
        <f t="shared" si="21"/>
        <v>2.2667849340718742E-2</v>
      </c>
      <c r="Q86" s="2">
        <f t="shared" si="22"/>
        <v>40247.493000000002</v>
      </c>
      <c r="R86" s="48"/>
      <c r="S86">
        <f t="shared" si="15"/>
        <v>5.7178406276559303E-6</v>
      </c>
      <c r="T86" t="e">
        <f>VLOOKUP(C86,'A (2)'!C$21:E$59,3,FALSE)</f>
        <v>#N/A</v>
      </c>
    </row>
    <row r="87" spans="1:20" x14ac:dyDescent="0.2">
      <c r="A87" s="33" t="s">
        <v>116</v>
      </c>
      <c r="B87" s="32" t="s">
        <v>94</v>
      </c>
      <c r="C87" s="33">
        <v>56011.684399999998</v>
      </c>
      <c r="D87" s="33">
        <v>2.9999999999999997E-4</v>
      </c>
      <c r="E87">
        <f t="shared" si="18"/>
        <v>7807.5758407873209</v>
      </c>
      <c r="F87">
        <f t="shared" si="19"/>
        <v>7807.5</v>
      </c>
      <c r="G87">
        <f t="shared" si="20"/>
        <v>3.4109250002074987E-2</v>
      </c>
      <c r="K87">
        <f>+G87</f>
        <v>3.4109250002074987E-2</v>
      </c>
      <c r="O87">
        <f t="shared" ca="1" si="17"/>
        <v>3.4795912253370309E-2</v>
      </c>
      <c r="P87">
        <f t="shared" si="21"/>
        <v>2.5057403750715079E-2</v>
      </c>
      <c r="Q87" s="2">
        <f t="shared" si="22"/>
        <v>40993.184399999998</v>
      </c>
      <c r="R87" s="48"/>
      <c r="S87">
        <f t="shared" si="15"/>
        <v>8.1935920558258413E-5</v>
      </c>
      <c r="T87" t="e">
        <f>VLOOKUP(C87,'A (2)'!C$21:E$59,3,FALSE)</f>
        <v>#N/A</v>
      </c>
    </row>
    <row r="88" spans="1:20" x14ac:dyDescent="0.2">
      <c r="A88" s="58" t="s">
        <v>117</v>
      </c>
      <c r="B88" s="59" t="s">
        <v>94</v>
      </c>
      <c r="C88" s="60">
        <v>56309.876300000004</v>
      </c>
      <c r="D88" s="60">
        <v>2.0000000000000001E-4</v>
      </c>
      <c r="E88">
        <f t="shared" si="18"/>
        <v>8470.5956512101002</v>
      </c>
      <c r="F88">
        <f t="shared" si="19"/>
        <v>8470.5</v>
      </c>
      <c r="G88">
        <f t="shared" si="20"/>
        <v>4.3018950003897771E-2</v>
      </c>
      <c r="K88">
        <f>+G88</f>
        <v>4.3018950003897771E-2</v>
      </c>
      <c r="O88">
        <f t="shared" ca="1" si="17"/>
        <v>3.833923695754729E-2</v>
      </c>
      <c r="P88">
        <f t="shared" si="21"/>
        <v>2.5107478753517178E-2</v>
      </c>
      <c r="Q88" s="2">
        <f t="shared" si="22"/>
        <v>41291.376300000004</v>
      </c>
      <c r="R88" s="48"/>
      <c r="S88">
        <f t="shared" si="15"/>
        <v>3.2082080235321055E-4</v>
      </c>
      <c r="T88" t="e">
        <f>VLOOKUP(C88,'A (2)'!C$21:E$59,3,FALSE)</f>
        <v>#N/A</v>
      </c>
    </row>
    <row r="89" spans="1:20" x14ac:dyDescent="0.2">
      <c r="A89" t="s">
        <v>278</v>
      </c>
      <c r="B89" t="s">
        <v>94</v>
      </c>
      <c r="C89" s="10">
        <v>56335.061000000002</v>
      </c>
      <c r="D89" s="10" t="s">
        <v>286</v>
      </c>
      <c r="E89">
        <f t="shared" si="18"/>
        <v>8526.5929972800404</v>
      </c>
      <c r="F89">
        <f t="shared" si="19"/>
        <v>8526.5</v>
      </c>
      <c r="G89">
        <f t="shared" si="20"/>
        <v>4.1825350002909545E-2</v>
      </c>
      <c r="K89">
        <f>G89</f>
        <v>4.1825350002909545E-2</v>
      </c>
      <c r="O89">
        <f t="shared" ca="1" si="17"/>
        <v>3.8638522302093165E-2</v>
      </c>
      <c r="P89">
        <f t="shared" si="21"/>
        <v>2.508777985229382E-2</v>
      </c>
      <c r="Q89" s="2">
        <f t="shared" si="22"/>
        <v>41316.561000000002</v>
      </c>
      <c r="R89" s="48"/>
      <c r="S89">
        <f t="shared" si="15"/>
        <v>2.8014625454678252E-4</v>
      </c>
      <c r="T89" t="e">
        <f>VLOOKUP(C89,'A (2)'!C$21:E$59,3,FALSE)</f>
        <v>#N/A</v>
      </c>
    </row>
    <row r="90" spans="1:20" x14ac:dyDescent="0.2">
      <c r="A90" t="s">
        <v>278</v>
      </c>
      <c r="B90" t="s">
        <v>94</v>
      </c>
      <c r="C90" s="10">
        <v>56337.078600000001</v>
      </c>
      <c r="D90" s="10" t="s">
        <v>286</v>
      </c>
      <c r="E90">
        <f t="shared" si="18"/>
        <v>8531.0790640360738</v>
      </c>
      <c r="F90">
        <f t="shared" si="19"/>
        <v>8531</v>
      </c>
      <c r="G90">
        <f t="shared" si="20"/>
        <v>3.55589000027976E-2</v>
      </c>
      <c r="K90">
        <f>G90</f>
        <v>3.55589000027976E-2</v>
      </c>
      <c r="O90">
        <f t="shared" ca="1" si="17"/>
        <v>3.8662572017279892E-2</v>
      </c>
      <c r="P90">
        <f t="shared" si="21"/>
        <v>2.5086035806286579E-2</v>
      </c>
      <c r="Q90" s="2">
        <f t="shared" si="22"/>
        <v>41318.578600000001</v>
      </c>
      <c r="R90" s="48"/>
      <c r="S90">
        <f t="shared" si="15"/>
        <v>1.0968088447856243E-4</v>
      </c>
      <c r="T90" t="e">
        <f>VLOOKUP(C90,'A (2)'!C$21:E$59,3,FALSE)</f>
        <v>#N/A</v>
      </c>
    </row>
    <row r="91" spans="1:20" x14ac:dyDescent="0.2">
      <c r="A91" t="s">
        <v>278</v>
      </c>
      <c r="B91" t="s">
        <v>94</v>
      </c>
      <c r="C91" s="10">
        <v>56357.998399999997</v>
      </c>
      <c r="D91" s="10" t="s">
        <v>286</v>
      </c>
      <c r="E91">
        <f t="shared" si="18"/>
        <v>8577.5935462540001</v>
      </c>
      <c r="F91">
        <f t="shared" si="19"/>
        <v>8577.5</v>
      </c>
      <c r="G91">
        <f t="shared" si="20"/>
        <v>4.2072249998454936E-2</v>
      </c>
      <c r="K91">
        <f>G91</f>
        <v>4.2072249998454936E-2</v>
      </c>
      <c r="O91">
        <f t="shared" ca="1" si="17"/>
        <v>3.8911085740876011E-2</v>
      </c>
      <c r="P91">
        <f t="shared" si="21"/>
        <v>2.5066612099310666E-2</v>
      </c>
      <c r="Q91" s="2">
        <f t="shared" si="22"/>
        <v>41339.498399999997</v>
      </c>
      <c r="R91" s="48"/>
      <c r="S91">
        <f t="shared" si="15"/>
        <v>2.8919172035681196E-4</v>
      </c>
      <c r="T91" t="e">
        <f>VLOOKUP(C91,'A (2)'!C$21:E$59,3,FALSE)</f>
        <v>#N/A</v>
      </c>
    </row>
    <row r="92" spans="1:20" x14ac:dyDescent="0.2">
      <c r="A92" t="s">
        <v>180</v>
      </c>
      <c r="B92" t="s">
        <v>94</v>
      </c>
      <c r="C92" s="10">
        <v>45788.836300000003</v>
      </c>
      <c r="D92" s="10" t="s">
        <v>284</v>
      </c>
      <c r="E92">
        <f t="shared" si="18"/>
        <v>-14922.588222162574</v>
      </c>
      <c r="F92">
        <f t="shared" si="19"/>
        <v>-14922.5</v>
      </c>
      <c r="P92">
        <f t="shared" si="21"/>
        <v>1.0077127095845316E-2</v>
      </c>
      <c r="Q92" s="2">
        <f t="shared" si="22"/>
        <v>30770.336300000003</v>
      </c>
      <c r="R92">
        <f>+C92-(C$7+F92*C$8)</f>
        <v>-3.9677749999100342E-2</v>
      </c>
    </row>
    <row r="93" spans="1:20" x14ac:dyDescent="0.2">
      <c r="C93" s="10"/>
      <c r="D93" s="10"/>
    </row>
    <row r="94" spans="1:20" x14ac:dyDescent="0.2">
      <c r="C94" s="10"/>
      <c r="D94" s="10"/>
    </row>
    <row r="95" spans="1:20" x14ac:dyDescent="0.2">
      <c r="C95" s="10"/>
      <c r="D95" s="10"/>
    </row>
    <row r="96" spans="1:20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  <row r="99" spans="3:4" x14ac:dyDescent="0.2">
      <c r="C99" s="10"/>
      <c r="D99" s="10"/>
    </row>
    <row r="100" spans="3:4" x14ac:dyDescent="0.2">
      <c r="C100" s="10"/>
      <c r="D100" s="10"/>
    </row>
    <row r="101" spans="3:4" x14ac:dyDescent="0.2">
      <c r="C101" s="10"/>
      <c r="D101" s="10"/>
    </row>
    <row r="102" spans="3:4" x14ac:dyDescent="0.2">
      <c r="C102" s="10"/>
      <c r="D102" s="10"/>
    </row>
    <row r="103" spans="3:4" x14ac:dyDescent="0.2">
      <c r="C103" s="10"/>
      <c r="D103" s="10"/>
    </row>
    <row r="104" spans="3:4" x14ac:dyDescent="0.2">
      <c r="C104" s="10"/>
      <c r="D104" s="10"/>
    </row>
    <row r="105" spans="3:4" x14ac:dyDescent="0.2">
      <c r="C105" s="10"/>
      <c r="D105" s="10"/>
    </row>
    <row r="106" spans="3:4" x14ac:dyDescent="0.2">
      <c r="C106" s="10"/>
      <c r="D106" s="10"/>
    </row>
    <row r="107" spans="3:4" x14ac:dyDescent="0.2">
      <c r="C107" s="10"/>
      <c r="D107" s="10"/>
    </row>
    <row r="108" spans="3:4" x14ac:dyDescent="0.2">
      <c r="C108" s="10"/>
      <c r="D108" s="10"/>
    </row>
    <row r="109" spans="3:4" x14ac:dyDescent="0.2">
      <c r="C109" s="10"/>
      <c r="D109" s="10"/>
    </row>
    <row r="110" spans="3:4" x14ac:dyDescent="0.2">
      <c r="C110" s="10"/>
      <c r="D110" s="10"/>
    </row>
    <row r="111" spans="3:4" x14ac:dyDescent="0.2">
      <c r="C111" s="10"/>
      <c r="D111" s="10"/>
    </row>
    <row r="112" spans="3:4" x14ac:dyDescent="0.2">
      <c r="C112" s="10"/>
      <c r="D112" s="10"/>
    </row>
    <row r="113" spans="3:4" x14ac:dyDescent="0.2">
      <c r="C113" s="10"/>
      <c r="D113" s="10"/>
    </row>
    <row r="114" spans="3:4" x14ac:dyDescent="0.2">
      <c r="C114" s="10"/>
      <c r="D114" s="10"/>
    </row>
    <row r="115" spans="3:4" x14ac:dyDescent="0.2">
      <c r="C115" s="10"/>
      <c r="D115" s="10"/>
    </row>
    <row r="116" spans="3:4" x14ac:dyDescent="0.2">
      <c r="C116" s="10"/>
      <c r="D116" s="10"/>
    </row>
    <row r="117" spans="3:4" x14ac:dyDescent="0.2">
      <c r="C117" s="10"/>
      <c r="D117" s="10"/>
    </row>
    <row r="118" spans="3:4" x14ac:dyDescent="0.2">
      <c r="C118" s="10"/>
      <c r="D118" s="10"/>
    </row>
    <row r="119" spans="3:4" x14ac:dyDescent="0.2">
      <c r="C119" s="10"/>
      <c r="D119" s="10"/>
    </row>
    <row r="120" spans="3:4" x14ac:dyDescent="0.2">
      <c r="C120" s="10"/>
      <c r="D120" s="10"/>
    </row>
    <row r="121" spans="3:4" x14ac:dyDescent="0.2">
      <c r="C121" s="10"/>
      <c r="D121" s="10"/>
    </row>
    <row r="122" spans="3:4" x14ac:dyDescent="0.2">
      <c r="C122" s="10"/>
      <c r="D122" s="10"/>
    </row>
    <row r="123" spans="3:4" x14ac:dyDescent="0.2">
      <c r="C123" s="10"/>
      <c r="D123" s="10"/>
    </row>
    <row r="124" spans="3:4" x14ac:dyDescent="0.2">
      <c r="C124" s="10"/>
      <c r="D124" s="10"/>
    </row>
    <row r="125" spans="3:4" x14ac:dyDescent="0.2">
      <c r="C125" s="10"/>
      <c r="D125" s="10"/>
    </row>
    <row r="126" spans="3:4" x14ac:dyDescent="0.2">
      <c r="C126" s="10"/>
      <c r="D126" s="10"/>
    </row>
    <row r="127" spans="3:4" x14ac:dyDescent="0.2">
      <c r="C127" s="10"/>
      <c r="D127" s="10"/>
    </row>
    <row r="128" spans="3:4" x14ac:dyDescent="0.2">
      <c r="C128" s="10"/>
      <c r="D128" s="10"/>
    </row>
    <row r="129" spans="3:4" x14ac:dyDescent="0.2">
      <c r="C129" s="10"/>
      <c r="D129" s="10"/>
    </row>
    <row r="130" spans="3:4" x14ac:dyDescent="0.2">
      <c r="C130" s="10"/>
      <c r="D130" s="10"/>
    </row>
    <row r="131" spans="3:4" x14ac:dyDescent="0.2">
      <c r="C131" s="10"/>
      <c r="D131" s="10"/>
    </row>
    <row r="132" spans="3:4" x14ac:dyDescent="0.2">
      <c r="C132" s="10"/>
      <c r="D132" s="10"/>
    </row>
    <row r="133" spans="3:4" x14ac:dyDescent="0.2">
      <c r="C133" s="10"/>
      <c r="D133" s="10"/>
    </row>
    <row r="134" spans="3:4" x14ac:dyDescent="0.2">
      <c r="C134" s="10"/>
      <c r="D134" s="10"/>
    </row>
    <row r="135" spans="3:4" x14ac:dyDescent="0.2">
      <c r="C135" s="10"/>
      <c r="D135" s="10"/>
    </row>
    <row r="136" spans="3:4" x14ac:dyDescent="0.2">
      <c r="C136" s="10"/>
      <c r="D136" s="10"/>
    </row>
    <row r="137" spans="3:4" x14ac:dyDescent="0.2">
      <c r="C137" s="10"/>
      <c r="D137" s="10"/>
    </row>
    <row r="138" spans="3:4" x14ac:dyDescent="0.2">
      <c r="C138" s="10"/>
      <c r="D138" s="10"/>
    </row>
    <row r="139" spans="3:4" x14ac:dyDescent="0.2">
      <c r="C139" s="10"/>
      <c r="D139" s="10"/>
    </row>
    <row r="140" spans="3:4" x14ac:dyDescent="0.2">
      <c r="C140" s="10"/>
      <c r="D140" s="10"/>
    </row>
    <row r="141" spans="3:4" x14ac:dyDescent="0.2">
      <c r="C141" s="10"/>
      <c r="D141" s="10"/>
    </row>
    <row r="142" spans="3:4" x14ac:dyDescent="0.2">
      <c r="C142" s="10"/>
      <c r="D142" s="10"/>
    </row>
    <row r="143" spans="3:4" x14ac:dyDescent="0.2">
      <c r="C143" s="10"/>
      <c r="D143" s="10"/>
    </row>
    <row r="144" spans="3:4" x14ac:dyDescent="0.2">
      <c r="C144" s="10"/>
      <c r="D144" s="10"/>
    </row>
    <row r="145" spans="3:4" x14ac:dyDescent="0.2">
      <c r="C145" s="10"/>
      <c r="D145" s="10"/>
    </row>
    <row r="146" spans="3:4" x14ac:dyDescent="0.2">
      <c r="C146" s="10"/>
      <c r="D146" s="10"/>
    </row>
    <row r="147" spans="3:4" x14ac:dyDescent="0.2">
      <c r="C147" s="10"/>
      <c r="D147" s="10"/>
    </row>
    <row r="148" spans="3:4" x14ac:dyDescent="0.2">
      <c r="C148" s="10"/>
      <c r="D148" s="10"/>
    </row>
    <row r="149" spans="3:4" x14ac:dyDescent="0.2">
      <c r="C149" s="10"/>
      <c r="D149" s="10"/>
    </row>
    <row r="150" spans="3:4" x14ac:dyDescent="0.2">
      <c r="C150" s="10"/>
      <c r="D150" s="10"/>
    </row>
    <row r="151" spans="3:4" x14ac:dyDescent="0.2">
      <c r="C151" s="10"/>
      <c r="D151" s="10"/>
    </row>
    <row r="152" spans="3:4" x14ac:dyDescent="0.2">
      <c r="C152" s="10"/>
      <c r="D152" s="10"/>
    </row>
    <row r="153" spans="3:4" x14ac:dyDescent="0.2">
      <c r="C153" s="10"/>
      <c r="D153" s="10"/>
    </row>
    <row r="154" spans="3:4" x14ac:dyDescent="0.2">
      <c r="C154" s="10"/>
      <c r="D154" s="10"/>
    </row>
    <row r="155" spans="3:4" x14ac:dyDescent="0.2">
      <c r="C155" s="10"/>
      <c r="D155" s="10"/>
    </row>
    <row r="156" spans="3:4" x14ac:dyDescent="0.2">
      <c r="C156" s="10"/>
      <c r="D156" s="10"/>
    </row>
    <row r="157" spans="3:4" x14ac:dyDescent="0.2">
      <c r="C157" s="10"/>
      <c r="D157" s="10"/>
    </row>
    <row r="158" spans="3:4" x14ac:dyDescent="0.2">
      <c r="C158" s="10"/>
      <c r="D158" s="10"/>
    </row>
    <row r="159" spans="3:4" x14ac:dyDescent="0.2">
      <c r="C159" s="10"/>
      <c r="D159" s="10"/>
    </row>
    <row r="160" spans="3:4" x14ac:dyDescent="0.2">
      <c r="C160" s="10"/>
      <c r="D160" s="10"/>
    </row>
    <row r="161" spans="3:4" x14ac:dyDescent="0.2">
      <c r="C161" s="10"/>
      <c r="D161" s="10"/>
    </row>
    <row r="162" spans="3:4" x14ac:dyDescent="0.2">
      <c r="C162" s="10"/>
      <c r="D162" s="10"/>
    </row>
    <row r="163" spans="3:4" x14ac:dyDescent="0.2">
      <c r="C163" s="10"/>
      <c r="D163" s="10"/>
    </row>
    <row r="164" spans="3:4" x14ac:dyDescent="0.2">
      <c r="C164" s="10"/>
      <c r="D164" s="10"/>
    </row>
    <row r="165" spans="3:4" x14ac:dyDescent="0.2">
      <c r="C165" s="10"/>
      <c r="D165" s="10"/>
    </row>
    <row r="166" spans="3:4" x14ac:dyDescent="0.2">
      <c r="C166" s="10"/>
      <c r="D166" s="10"/>
    </row>
    <row r="167" spans="3:4" x14ac:dyDescent="0.2">
      <c r="C167" s="10"/>
      <c r="D167" s="10"/>
    </row>
    <row r="168" spans="3:4" x14ac:dyDescent="0.2">
      <c r="C168" s="10"/>
      <c r="D168" s="10"/>
    </row>
    <row r="169" spans="3:4" x14ac:dyDescent="0.2">
      <c r="C169" s="10"/>
      <c r="D169" s="10"/>
    </row>
    <row r="170" spans="3:4" x14ac:dyDescent="0.2">
      <c r="C170" s="10"/>
      <c r="D170" s="10"/>
    </row>
    <row r="171" spans="3:4" x14ac:dyDescent="0.2">
      <c r="C171" s="10"/>
      <c r="D171" s="10"/>
    </row>
    <row r="172" spans="3:4" x14ac:dyDescent="0.2">
      <c r="C172" s="10"/>
      <c r="D172" s="10"/>
    </row>
    <row r="173" spans="3:4" x14ac:dyDescent="0.2">
      <c r="C173" s="10"/>
      <c r="D173" s="10"/>
    </row>
    <row r="174" spans="3:4" x14ac:dyDescent="0.2">
      <c r="C174" s="10"/>
      <c r="D174" s="10"/>
    </row>
    <row r="175" spans="3:4" x14ac:dyDescent="0.2">
      <c r="C175" s="10"/>
      <c r="D175" s="10"/>
    </row>
    <row r="176" spans="3:4" x14ac:dyDescent="0.2">
      <c r="C176" s="10"/>
      <c r="D176" s="10"/>
    </row>
    <row r="177" spans="3:4" x14ac:dyDescent="0.2">
      <c r="C177" s="10"/>
      <c r="D177" s="10"/>
    </row>
    <row r="178" spans="3:4" x14ac:dyDescent="0.2">
      <c r="C178" s="10"/>
      <c r="D178" s="10"/>
    </row>
    <row r="179" spans="3:4" x14ac:dyDescent="0.2">
      <c r="C179" s="10"/>
      <c r="D179" s="10"/>
    </row>
    <row r="180" spans="3:4" x14ac:dyDescent="0.2">
      <c r="C180" s="10"/>
      <c r="D180" s="10"/>
    </row>
    <row r="181" spans="3:4" x14ac:dyDescent="0.2">
      <c r="C181" s="10"/>
      <c r="D181" s="10"/>
    </row>
    <row r="182" spans="3:4" x14ac:dyDescent="0.2">
      <c r="C182" s="10"/>
      <c r="D182" s="10"/>
    </row>
    <row r="183" spans="3:4" x14ac:dyDescent="0.2">
      <c r="C183" s="10"/>
      <c r="D183" s="10"/>
    </row>
    <row r="184" spans="3:4" x14ac:dyDescent="0.2">
      <c r="C184" s="10"/>
      <c r="D184" s="10"/>
    </row>
    <row r="185" spans="3:4" x14ac:dyDescent="0.2">
      <c r="C185" s="10"/>
      <c r="D185" s="10"/>
    </row>
    <row r="186" spans="3:4" x14ac:dyDescent="0.2">
      <c r="C186" s="10"/>
      <c r="D186" s="10"/>
    </row>
    <row r="187" spans="3:4" x14ac:dyDescent="0.2">
      <c r="C187" s="10"/>
      <c r="D187" s="10"/>
    </row>
    <row r="188" spans="3:4" x14ac:dyDescent="0.2">
      <c r="C188" s="10"/>
      <c r="D188" s="10"/>
    </row>
    <row r="189" spans="3:4" x14ac:dyDescent="0.2">
      <c r="C189" s="10"/>
      <c r="D189" s="10"/>
    </row>
    <row r="190" spans="3:4" x14ac:dyDescent="0.2">
      <c r="C190" s="10"/>
      <c r="D190" s="10"/>
    </row>
    <row r="191" spans="3:4" x14ac:dyDescent="0.2">
      <c r="C191" s="10"/>
      <c r="D191" s="10"/>
    </row>
    <row r="192" spans="3:4" x14ac:dyDescent="0.2">
      <c r="C192" s="10"/>
      <c r="D192" s="10"/>
    </row>
    <row r="193" spans="3:4" x14ac:dyDescent="0.2">
      <c r="C193" s="10"/>
      <c r="D193" s="10"/>
    </row>
    <row r="194" spans="3:4" x14ac:dyDescent="0.2">
      <c r="C194" s="10"/>
      <c r="D194" s="10"/>
    </row>
    <row r="195" spans="3:4" x14ac:dyDescent="0.2">
      <c r="C195" s="10"/>
      <c r="D195" s="10"/>
    </row>
    <row r="196" spans="3:4" x14ac:dyDescent="0.2">
      <c r="C196" s="10"/>
      <c r="D196" s="10"/>
    </row>
    <row r="197" spans="3:4" x14ac:dyDescent="0.2">
      <c r="C197" s="10"/>
      <c r="D197" s="10"/>
    </row>
    <row r="198" spans="3:4" x14ac:dyDescent="0.2">
      <c r="C198" s="10"/>
      <c r="D198" s="10"/>
    </row>
    <row r="199" spans="3:4" x14ac:dyDescent="0.2">
      <c r="C199" s="10"/>
      <c r="D199" s="10"/>
    </row>
    <row r="200" spans="3:4" x14ac:dyDescent="0.2">
      <c r="C200" s="10"/>
      <c r="D200" s="10"/>
    </row>
    <row r="201" spans="3:4" x14ac:dyDescent="0.2">
      <c r="C201" s="10"/>
      <c r="D201" s="10"/>
    </row>
    <row r="202" spans="3:4" x14ac:dyDescent="0.2">
      <c r="C202" s="10"/>
      <c r="D202" s="10"/>
    </row>
    <row r="203" spans="3:4" x14ac:dyDescent="0.2">
      <c r="C203" s="10"/>
      <c r="D203" s="10"/>
    </row>
    <row r="204" spans="3:4" x14ac:dyDescent="0.2">
      <c r="C204" s="10"/>
      <c r="D204" s="10"/>
    </row>
    <row r="205" spans="3:4" x14ac:dyDescent="0.2">
      <c r="C205" s="10"/>
      <c r="D205" s="10"/>
    </row>
    <row r="206" spans="3:4" x14ac:dyDescent="0.2">
      <c r="C206" s="10"/>
      <c r="D206" s="10"/>
    </row>
    <row r="207" spans="3:4" x14ac:dyDescent="0.2">
      <c r="C207" s="10"/>
      <c r="D207" s="10"/>
    </row>
    <row r="208" spans="3:4" x14ac:dyDescent="0.2">
      <c r="C208" s="10"/>
      <c r="D208" s="10"/>
    </row>
    <row r="209" spans="3:4" x14ac:dyDescent="0.2">
      <c r="C209" s="10"/>
      <c r="D209" s="10"/>
    </row>
    <row r="210" spans="3:4" x14ac:dyDescent="0.2">
      <c r="C210" s="10"/>
      <c r="D210" s="10"/>
    </row>
    <row r="211" spans="3:4" x14ac:dyDescent="0.2">
      <c r="C211" s="10"/>
      <c r="D211" s="10"/>
    </row>
    <row r="212" spans="3:4" x14ac:dyDescent="0.2">
      <c r="C212" s="10"/>
      <c r="D212" s="10"/>
    </row>
    <row r="213" spans="3:4" x14ac:dyDescent="0.2">
      <c r="C213" s="10"/>
      <c r="D213" s="10"/>
    </row>
    <row r="214" spans="3:4" x14ac:dyDescent="0.2">
      <c r="C214" s="10"/>
      <c r="D214" s="10"/>
    </row>
    <row r="215" spans="3:4" x14ac:dyDescent="0.2">
      <c r="C215" s="10"/>
      <c r="D215" s="10"/>
    </row>
    <row r="216" spans="3:4" x14ac:dyDescent="0.2">
      <c r="C216" s="10"/>
      <c r="D216" s="10"/>
    </row>
    <row r="217" spans="3:4" x14ac:dyDescent="0.2">
      <c r="C217" s="10"/>
      <c r="D217" s="10"/>
    </row>
    <row r="218" spans="3:4" x14ac:dyDescent="0.2">
      <c r="C218" s="10"/>
      <c r="D218" s="10"/>
    </row>
    <row r="219" spans="3:4" x14ac:dyDescent="0.2">
      <c r="C219" s="10"/>
      <c r="D219" s="10"/>
    </row>
    <row r="220" spans="3:4" x14ac:dyDescent="0.2">
      <c r="C220" s="10"/>
      <c r="D220" s="10"/>
    </row>
    <row r="221" spans="3:4" x14ac:dyDescent="0.2">
      <c r="C221" s="10"/>
      <c r="D221" s="10"/>
    </row>
    <row r="222" spans="3:4" x14ac:dyDescent="0.2">
      <c r="C222" s="10"/>
      <c r="D222" s="10"/>
    </row>
    <row r="223" spans="3:4" x14ac:dyDescent="0.2">
      <c r="C223" s="10"/>
      <c r="D223" s="10"/>
    </row>
    <row r="224" spans="3:4" x14ac:dyDescent="0.2">
      <c r="C224" s="10"/>
      <c r="D224" s="10"/>
    </row>
    <row r="225" spans="3:4" x14ac:dyDescent="0.2">
      <c r="C225" s="10"/>
      <c r="D225" s="10"/>
    </row>
    <row r="226" spans="3:4" x14ac:dyDescent="0.2">
      <c r="C226" s="10"/>
      <c r="D226" s="10"/>
    </row>
    <row r="227" spans="3:4" x14ac:dyDescent="0.2">
      <c r="C227" s="10"/>
      <c r="D227" s="10"/>
    </row>
    <row r="228" spans="3:4" x14ac:dyDescent="0.2">
      <c r="C228" s="10"/>
      <c r="D228" s="10"/>
    </row>
    <row r="229" spans="3:4" x14ac:dyDescent="0.2">
      <c r="C229" s="10"/>
      <c r="D229" s="10"/>
    </row>
    <row r="230" spans="3:4" x14ac:dyDescent="0.2">
      <c r="C230" s="10"/>
      <c r="D230" s="10"/>
    </row>
    <row r="231" spans="3:4" x14ac:dyDescent="0.2">
      <c r="C231" s="10"/>
      <c r="D231" s="10"/>
    </row>
    <row r="232" spans="3:4" x14ac:dyDescent="0.2">
      <c r="C232" s="10"/>
      <c r="D232" s="10"/>
    </row>
    <row r="233" spans="3:4" x14ac:dyDescent="0.2">
      <c r="C233" s="10"/>
      <c r="D233" s="10"/>
    </row>
    <row r="234" spans="3:4" x14ac:dyDescent="0.2">
      <c r="C234" s="10"/>
      <c r="D234" s="10"/>
    </row>
    <row r="235" spans="3:4" x14ac:dyDescent="0.2">
      <c r="C235" s="10"/>
      <c r="D235" s="10"/>
    </row>
    <row r="236" spans="3:4" x14ac:dyDescent="0.2">
      <c r="C236" s="10"/>
      <c r="D236" s="10"/>
    </row>
    <row r="237" spans="3:4" x14ac:dyDescent="0.2">
      <c r="C237" s="10"/>
      <c r="D237" s="10"/>
    </row>
    <row r="238" spans="3:4" x14ac:dyDescent="0.2">
      <c r="C238" s="10"/>
      <c r="D238" s="10"/>
    </row>
    <row r="239" spans="3:4" x14ac:dyDescent="0.2">
      <c r="C239" s="10"/>
      <c r="D239" s="10"/>
    </row>
    <row r="240" spans="3:4" x14ac:dyDescent="0.2">
      <c r="C240" s="10"/>
      <c r="D240" s="10"/>
    </row>
    <row r="241" spans="3:4" x14ac:dyDescent="0.2">
      <c r="C241" s="10"/>
      <c r="D241" s="10"/>
    </row>
    <row r="242" spans="3:4" x14ac:dyDescent="0.2">
      <c r="C242" s="10"/>
      <c r="D242" s="10"/>
    </row>
    <row r="243" spans="3:4" x14ac:dyDescent="0.2">
      <c r="C243" s="10"/>
      <c r="D243" s="10"/>
    </row>
    <row r="244" spans="3:4" x14ac:dyDescent="0.2">
      <c r="C244" s="10"/>
      <c r="D244" s="10"/>
    </row>
    <row r="245" spans="3:4" x14ac:dyDescent="0.2">
      <c r="C245" s="10"/>
      <c r="D245" s="10"/>
    </row>
    <row r="246" spans="3:4" x14ac:dyDescent="0.2">
      <c r="C246" s="10"/>
      <c r="D246" s="10"/>
    </row>
    <row r="247" spans="3:4" x14ac:dyDescent="0.2">
      <c r="C247" s="10"/>
      <c r="D247" s="10"/>
    </row>
    <row r="248" spans="3:4" x14ac:dyDescent="0.2">
      <c r="C248" s="10"/>
      <c r="D248" s="10"/>
    </row>
    <row r="249" spans="3:4" x14ac:dyDescent="0.2">
      <c r="C249" s="10"/>
      <c r="D249" s="10"/>
    </row>
    <row r="250" spans="3:4" x14ac:dyDescent="0.2">
      <c r="C250" s="10"/>
      <c r="D250" s="10"/>
    </row>
    <row r="251" spans="3:4" x14ac:dyDescent="0.2">
      <c r="C251" s="10"/>
      <c r="D251" s="10"/>
    </row>
    <row r="252" spans="3:4" x14ac:dyDescent="0.2">
      <c r="C252" s="10"/>
      <c r="D252" s="10"/>
    </row>
    <row r="253" spans="3:4" x14ac:dyDescent="0.2">
      <c r="C253" s="10"/>
      <c r="D253" s="10"/>
    </row>
    <row r="254" spans="3:4" x14ac:dyDescent="0.2">
      <c r="C254" s="10"/>
      <c r="D254" s="10"/>
    </row>
    <row r="255" spans="3:4" x14ac:dyDescent="0.2">
      <c r="C255" s="10"/>
      <c r="D255" s="10"/>
    </row>
    <row r="256" spans="3:4" x14ac:dyDescent="0.2">
      <c r="C256" s="10"/>
      <c r="D256" s="10"/>
    </row>
    <row r="257" spans="3:4" x14ac:dyDescent="0.2">
      <c r="C257" s="10"/>
      <c r="D257" s="10"/>
    </row>
    <row r="258" spans="3:4" x14ac:dyDescent="0.2">
      <c r="C258" s="10"/>
      <c r="D258" s="10"/>
    </row>
    <row r="259" spans="3:4" x14ac:dyDescent="0.2">
      <c r="C259" s="10"/>
      <c r="D259" s="10"/>
    </row>
    <row r="260" spans="3:4" x14ac:dyDescent="0.2">
      <c r="C260" s="10"/>
      <c r="D260" s="10"/>
    </row>
    <row r="261" spans="3:4" x14ac:dyDescent="0.2">
      <c r="C261" s="10"/>
      <c r="D261" s="10"/>
    </row>
    <row r="262" spans="3:4" x14ac:dyDescent="0.2">
      <c r="C262" s="10"/>
      <c r="D262" s="10"/>
    </row>
    <row r="263" spans="3:4" x14ac:dyDescent="0.2">
      <c r="C263" s="10"/>
      <c r="D263" s="10"/>
    </row>
    <row r="264" spans="3:4" x14ac:dyDescent="0.2">
      <c r="C264" s="10"/>
      <c r="D264" s="10"/>
    </row>
    <row r="265" spans="3:4" x14ac:dyDescent="0.2">
      <c r="C265" s="10"/>
      <c r="D265" s="10"/>
    </row>
    <row r="266" spans="3:4" x14ac:dyDescent="0.2">
      <c r="C266" s="10"/>
      <c r="D266" s="10"/>
    </row>
    <row r="267" spans="3:4" x14ac:dyDescent="0.2">
      <c r="C267" s="10"/>
      <c r="D267" s="10"/>
    </row>
    <row r="268" spans="3:4" x14ac:dyDescent="0.2">
      <c r="C268" s="10"/>
      <c r="D268" s="10"/>
    </row>
    <row r="269" spans="3:4" x14ac:dyDescent="0.2">
      <c r="C269" s="10"/>
      <c r="D269" s="10"/>
    </row>
    <row r="270" spans="3:4" x14ac:dyDescent="0.2">
      <c r="C270" s="10"/>
      <c r="D270" s="10"/>
    </row>
    <row r="271" spans="3:4" x14ac:dyDescent="0.2">
      <c r="C271" s="10"/>
      <c r="D271" s="10"/>
    </row>
    <row r="272" spans="3:4" x14ac:dyDescent="0.2">
      <c r="C272" s="10"/>
      <c r="D272" s="10"/>
    </row>
    <row r="273" spans="3:4" x14ac:dyDescent="0.2">
      <c r="C273" s="10"/>
      <c r="D273" s="10"/>
    </row>
    <row r="274" spans="3:4" x14ac:dyDescent="0.2">
      <c r="C274" s="10"/>
      <c r="D274" s="10"/>
    </row>
    <row r="275" spans="3:4" x14ac:dyDescent="0.2">
      <c r="C275" s="10"/>
      <c r="D275" s="10"/>
    </row>
    <row r="276" spans="3:4" x14ac:dyDescent="0.2">
      <c r="C276" s="10"/>
      <c r="D276" s="10"/>
    </row>
    <row r="277" spans="3:4" x14ac:dyDescent="0.2">
      <c r="C277" s="10"/>
      <c r="D277" s="10"/>
    </row>
    <row r="278" spans="3:4" x14ac:dyDescent="0.2">
      <c r="C278" s="10"/>
      <c r="D278" s="10"/>
    </row>
    <row r="279" spans="3:4" x14ac:dyDescent="0.2">
      <c r="C279" s="10"/>
      <c r="D279" s="10"/>
    </row>
    <row r="280" spans="3:4" x14ac:dyDescent="0.2">
      <c r="C280" s="10"/>
      <c r="D280" s="10"/>
    </row>
    <row r="281" spans="3:4" x14ac:dyDescent="0.2">
      <c r="C281" s="10"/>
      <c r="D281" s="10"/>
    </row>
    <row r="282" spans="3:4" x14ac:dyDescent="0.2">
      <c r="C282" s="10"/>
      <c r="D282" s="10"/>
    </row>
    <row r="283" spans="3:4" x14ac:dyDescent="0.2">
      <c r="C283" s="10"/>
      <c r="D283" s="10"/>
    </row>
    <row r="284" spans="3:4" x14ac:dyDescent="0.2">
      <c r="C284" s="10"/>
      <c r="D284" s="10"/>
    </row>
    <row r="285" spans="3:4" x14ac:dyDescent="0.2">
      <c r="C285" s="10"/>
      <c r="D285" s="10"/>
    </row>
    <row r="286" spans="3:4" x14ac:dyDescent="0.2">
      <c r="C286" s="10"/>
      <c r="D286" s="10"/>
    </row>
    <row r="287" spans="3:4" x14ac:dyDescent="0.2">
      <c r="C287" s="10"/>
      <c r="D287" s="10"/>
    </row>
    <row r="288" spans="3:4" x14ac:dyDescent="0.2">
      <c r="C288" s="10"/>
      <c r="D288" s="10"/>
    </row>
    <row r="289" spans="3:4" x14ac:dyDescent="0.2">
      <c r="C289" s="10"/>
      <c r="D289" s="10"/>
    </row>
    <row r="290" spans="3:4" x14ac:dyDescent="0.2">
      <c r="C290" s="10"/>
      <c r="D290" s="10"/>
    </row>
    <row r="291" spans="3:4" x14ac:dyDescent="0.2">
      <c r="C291" s="10"/>
      <c r="D291" s="10"/>
    </row>
    <row r="292" spans="3:4" x14ac:dyDescent="0.2">
      <c r="C292" s="10"/>
      <c r="D292" s="10"/>
    </row>
    <row r="293" spans="3:4" x14ac:dyDescent="0.2">
      <c r="C293" s="10"/>
      <c r="D293" s="10"/>
    </row>
    <row r="294" spans="3:4" x14ac:dyDescent="0.2">
      <c r="C294" s="10"/>
      <c r="D294" s="10"/>
    </row>
    <row r="295" spans="3:4" x14ac:dyDescent="0.2">
      <c r="C295" s="10"/>
      <c r="D295" s="10"/>
    </row>
    <row r="296" spans="3:4" x14ac:dyDescent="0.2">
      <c r="C296" s="10"/>
      <c r="D296" s="10"/>
    </row>
    <row r="297" spans="3:4" x14ac:dyDescent="0.2">
      <c r="C297" s="10"/>
      <c r="D297" s="10"/>
    </row>
    <row r="298" spans="3:4" x14ac:dyDescent="0.2">
      <c r="C298" s="10"/>
      <c r="D298" s="10"/>
    </row>
    <row r="299" spans="3:4" x14ac:dyDescent="0.2">
      <c r="C299" s="10"/>
      <c r="D299" s="10"/>
    </row>
    <row r="300" spans="3:4" x14ac:dyDescent="0.2">
      <c r="C300" s="10"/>
      <c r="D300" s="10"/>
    </row>
    <row r="301" spans="3:4" x14ac:dyDescent="0.2">
      <c r="C301" s="10"/>
      <c r="D301" s="10"/>
    </row>
    <row r="302" spans="3:4" x14ac:dyDescent="0.2">
      <c r="C302" s="10"/>
      <c r="D302" s="10"/>
    </row>
    <row r="303" spans="3:4" x14ac:dyDescent="0.2">
      <c r="C303" s="10"/>
      <c r="D303" s="10"/>
    </row>
    <row r="304" spans="3:4" x14ac:dyDescent="0.2">
      <c r="C304" s="10"/>
      <c r="D304" s="10"/>
    </row>
    <row r="305" spans="3:4" x14ac:dyDescent="0.2">
      <c r="C305" s="10"/>
      <c r="D305" s="10"/>
    </row>
    <row r="306" spans="3:4" x14ac:dyDescent="0.2">
      <c r="C306" s="10"/>
      <c r="D306" s="10"/>
    </row>
    <row r="307" spans="3:4" x14ac:dyDescent="0.2">
      <c r="C307" s="10"/>
      <c r="D307" s="10"/>
    </row>
    <row r="308" spans="3:4" x14ac:dyDescent="0.2">
      <c r="C308" s="10"/>
      <c r="D308" s="10"/>
    </row>
    <row r="309" spans="3:4" x14ac:dyDescent="0.2">
      <c r="C309" s="10"/>
      <c r="D309" s="10"/>
    </row>
    <row r="310" spans="3:4" x14ac:dyDescent="0.2">
      <c r="C310" s="10"/>
      <c r="D310" s="10"/>
    </row>
    <row r="311" spans="3:4" x14ac:dyDescent="0.2">
      <c r="C311" s="10"/>
      <c r="D311" s="10"/>
    </row>
    <row r="312" spans="3:4" x14ac:dyDescent="0.2">
      <c r="C312" s="10"/>
      <c r="D312" s="10"/>
    </row>
    <row r="313" spans="3:4" x14ac:dyDescent="0.2">
      <c r="C313" s="10"/>
      <c r="D313" s="10"/>
    </row>
    <row r="314" spans="3:4" x14ac:dyDescent="0.2">
      <c r="C314" s="10"/>
      <c r="D314" s="10"/>
    </row>
    <row r="315" spans="3:4" x14ac:dyDescent="0.2">
      <c r="C315" s="10"/>
      <c r="D315" s="10"/>
    </row>
    <row r="316" spans="3:4" x14ac:dyDescent="0.2">
      <c r="C316" s="10"/>
      <c r="D316" s="10"/>
    </row>
    <row r="317" spans="3:4" x14ac:dyDescent="0.2">
      <c r="C317" s="10"/>
      <c r="D317" s="10"/>
    </row>
    <row r="318" spans="3:4" x14ac:dyDescent="0.2">
      <c r="C318" s="10"/>
      <c r="D318" s="10"/>
    </row>
    <row r="319" spans="3:4" x14ac:dyDescent="0.2">
      <c r="C319" s="10"/>
      <c r="D319" s="10"/>
    </row>
    <row r="320" spans="3:4" x14ac:dyDescent="0.2">
      <c r="C320" s="10"/>
      <c r="D320" s="10"/>
    </row>
    <row r="321" spans="3:4" x14ac:dyDescent="0.2">
      <c r="C321" s="10"/>
      <c r="D321" s="10"/>
    </row>
    <row r="322" spans="3:4" x14ac:dyDescent="0.2">
      <c r="C322" s="10"/>
      <c r="D322" s="10"/>
    </row>
    <row r="323" spans="3:4" x14ac:dyDescent="0.2">
      <c r="C323" s="10"/>
      <c r="D323" s="10"/>
    </row>
    <row r="324" spans="3:4" x14ac:dyDescent="0.2">
      <c r="C324" s="10"/>
      <c r="D324" s="10"/>
    </row>
    <row r="325" spans="3:4" x14ac:dyDescent="0.2">
      <c r="C325" s="10"/>
      <c r="D325" s="10"/>
    </row>
    <row r="326" spans="3:4" x14ac:dyDescent="0.2">
      <c r="C326" s="10"/>
      <c r="D326" s="10"/>
    </row>
    <row r="327" spans="3:4" x14ac:dyDescent="0.2">
      <c r="C327" s="10"/>
      <c r="D327" s="10"/>
    </row>
    <row r="328" spans="3:4" x14ac:dyDescent="0.2">
      <c r="C328" s="10"/>
      <c r="D328" s="10"/>
    </row>
    <row r="329" spans="3:4" x14ac:dyDescent="0.2">
      <c r="C329" s="10"/>
      <c r="D329" s="10"/>
    </row>
    <row r="330" spans="3:4" x14ac:dyDescent="0.2">
      <c r="C330" s="10"/>
      <c r="D330" s="10"/>
    </row>
    <row r="331" spans="3:4" x14ac:dyDescent="0.2">
      <c r="C331" s="10"/>
      <c r="D331" s="10"/>
    </row>
    <row r="332" spans="3:4" x14ac:dyDescent="0.2">
      <c r="C332" s="10"/>
      <c r="D332" s="10"/>
    </row>
    <row r="333" spans="3:4" x14ac:dyDescent="0.2">
      <c r="C333" s="10"/>
      <c r="D333" s="10"/>
    </row>
    <row r="334" spans="3:4" x14ac:dyDescent="0.2">
      <c r="C334" s="10"/>
      <c r="D334" s="10"/>
    </row>
    <row r="335" spans="3:4" x14ac:dyDescent="0.2">
      <c r="C335" s="10"/>
      <c r="D335" s="10"/>
    </row>
    <row r="336" spans="3:4" x14ac:dyDescent="0.2">
      <c r="C336" s="10"/>
      <c r="D336" s="10"/>
    </row>
    <row r="337" spans="3:4" x14ac:dyDescent="0.2">
      <c r="C337" s="10"/>
      <c r="D337" s="10"/>
    </row>
    <row r="338" spans="3:4" x14ac:dyDescent="0.2">
      <c r="C338" s="10"/>
      <c r="D338" s="10"/>
    </row>
    <row r="339" spans="3:4" x14ac:dyDescent="0.2">
      <c r="C339" s="10"/>
      <c r="D339" s="10"/>
    </row>
    <row r="340" spans="3:4" x14ac:dyDescent="0.2">
      <c r="C340" s="10"/>
      <c r="D340" s="10"/>
    </row>
    <row r="341" spans="3:4" x14ac:dyDescent="0.2">
      <c r="C341" s="10"/>
      <c r="D341" s="10"/>
    </row>
    <row r="342" spans="3:4" x14ac:dyDescent="0.2">
      <c r="C342" s="10"/>
      <c r="D342" s="10"/>
    </row>
    <row r="343" spans="3:4" x14ac:dyDescent="0.2">
      <c r="C343" s="10"/>
      <c r="D343" s="10"/>
    </row>
    <row r="344" spans="3:4" x14ac:dyDescent="0.2">
      <c r="C344" s="10"/>
      <c r="D344" s="10"/>
    </row>
    <row r="345" spans="3:4" x14ac:dyDescent="0.2">
      <c r="C345" s="10"/>
      <c r="D345" s="10"/>
    </row>
    <row r="346" spans="3:4" x14ac:dyDescent="0.2">
      <c r="C346" s="10"/>
      <c r="D346" s="10"/>
    </row>
    <row r="347" spans="3:4" x14ac:dyDescent="0.2">
      <c r="C347" s="10"/>
      <c r="D347" s="10"/>
    </row>
    <row r="348" spans="3:4" x14ac:dyDescent="0.2">
      <c r="C348" s="10"/>
      <c r="D348" s="10"/>
    </row>
    <row r="349" spans="3:4" x14ac:dyDescent="0.2">
      <c r="C349" s="10"/>
      <c r="D349" s="10"/>
    </row>
    <row r="350" spans="3:4" x14ac:dyDescent="0.2">
      <c r="C350" s="10"/>
      <c r="D350" s="10"/>
    </row>
    <row r="351" spans="3:4" x14ac:dyDescent="0.2">
      <c r="C351" s="10"/>
      <c r="D351" s="10"/>
    </row>
    <row r="352" spans="3:4" x14ac:dyDescent="0.2">
      <c r="C352" s="10"/>
      <c r="D352" s="10"/>
    </row>
    <row r="353" spans="3:4" x14ac:dyDescent="0.2">
      <c r="C353" s="10"/>
      <c r="D353" s="10"/>
    </row>
    <row r="354" spans="3:4" x14ac:dyDescent="0.2">
      <c r="C354" s="10"/>
      <c r="D354" s="10"/>
    </row>
    <row r="355" spans="3:4" x14ac:dyDescent="0.2">
      <c r="C355" s="10"/>
      <c r="D355" s="10"/>
    </row>
    <row r="356" spans="3:4" x14ac:dyDescent="0.2">
      <c r="C356" s="10"/>
      <c r="D356" s="10"/>
    </row>
    <row r="357" spans="3:4" x14ac:dyDescent="0.2">
      <c r="C357" s="10"/>
      <c r="D357" s="10"/>
    </row>
    <row r="358" spans="3:4" x14ac:dyDescent="0.2">
      <c r="C358" s="10"/>
      <c r="D358" s="10"/>
    </row>
    <row r="359" spans="3:4" x14ac:dyDescent="0.2">
      <c r="C359" s="10"/>
      <c r="D359" s="10"/>
    </row>
    <row r="360" spans="3:4" x14ac:dyDescent="0.2">
      <c r="C360" s="10"/>
      <c r="D360" s="10"/>
    </row>
    <row r="361" spans="3:4" x14ac:dyDescent="0.2">
      <c r="C361" s="10"/>
      <c r="D361" s="10"/>
    </row>
    <row r="362" spans="3:4" x14ac:dyDescent="0.2">
      <c r="C362" s="10"/>
      <c r="D362" s="10"/>
    </row>
    <row r="363" spans="3:4" x14ac:dyDescent="0.2">
      <c r="C363" s="10"/>
      <c r="D363" s="10"/>
    </row>
    <row r="364" spans="3:4" x14ac:dyDescent="0.2">
      <c r="C364" s="10"/>
      <c r="D364" s="10"/>
    </row>
    <row r="365" spans="3:4" x14ac:dyDescent="0.2">
      <c r="C365" s="10"/>
      <c r="D365" s="10"/>
    </row>
    <row r="366" spans="3:4" x14ac:dyDescent="0.2">
      <c r="C366" s="10"/>
      <c r="D366" s="10"/>
    </row>
    <row r="367" spans="3:4" x14ac:dyDescent="0.2">
      <c r="C367" s="10"/>
      <c r="D367" s="10"/>
    </row>
    <row r="368" spans="3:4" x14ac:dyDescent="0.2">
      <c r="C368" s="10"/>
      <c r="D368" s="10"/>
    </row>
    <row r="369" spans="3:4" x14ac:dyDescent="0.2">
      <c r="C369" s="10"/>
      <c r="D369" s="10"/>
    </row>
    <row r="370" spans="3:4" x14ac:dyDescent="0.2">
      <c r="C370" s="10"/>
      <c r="D370" s="10"/>
    </row>
    <row r="371" spans="3:4" x14ac:dyDescent="0.2">
      <c r="C371" s="10"/>
      <c r="D371" s="10"/>
    </row>
    <row r="372" spans="3:4" x14ac:dyDescent="0.2">
      <c r="C372" s="10"/>
      <c r="D372" s="10"/>
    </row>
    <row r="373" spans="3:4" x14ac:dyDescent="0.2">
      <c r="C373" s="10"/>
      <c r="D373" s="10"/>
    </row>
    <row r="374" spans="3:4" x14ac:dyDescent="0.2">
      <c r="C374" s="10"/>
      <c r="D374" s="10"/>
    </row>
    <row r="375" spans="3:4" x14ac:dyDescent="0.2">
      <c r="C375" s="10"/>
      <c r="D375" s="10"/>
    </row>
    <row r="376" spans="3:4" x14ac:dyDescent="0.2">
      <c r="C376" s="10"/>
      <c r="D376" s="10"/>
    </row>
    <row r="377" spans="3:4" x14ac:dyDescent="0.2">
      <c r="C377" s="10"/>
      <c r="D377" s="10"/>
    </row>
    <row r="378" spans="3:4" x14ac:dyDescent="0.2">
      <c r="C378" s="10"/>
      <c r="D378" s="10"/>
    </row>
    <row r="379" spans="3:4" x14ac:dyDescent="0.2">
      <c r="C379" s="10"/>
      <c r="D379" s="10"/>
    </row>
    <row r="380" spans="3:4" x14ac:dyDescent="0.2">
      <c r="C380" s="10"/>
      <c r="D380" s="10"/>
    </row>
    <row r="381" spans="3:4" x14ac:dyDescent="0.2">
      <c r="C381" s="10"/>
      <c r="D381" s="10"/>
    </row>
    <row r="382" spans="3:4" x14ac:dyDescent="0.2">
      <c r="C382" s="10"/>
      <c r="D382" s="10"/>
    </row>
    <row r="383" spans="3:4" x14ac:dyDescent="0.2">
      <c r="C383" s="10"/>
      <c r="D383" s="10"/>
    </row>
    <row r="384" spans="3:4" x14ac:dyDescent="0.2">
      <c r="C384" s="10"/>
      <c r="D384" s="10"/>
    </row>
    <row r="385" spans="3:4" x14ac:dyDescent="0.2">
      <c r="C385" s="10"/>
      <c r="D385" s="10"/>
    </row>
    <row r="386" spans="3:4" x14ac:dyDescent="0.2">
      <c r="C386" s="10"/>
      <c r="D386" s="10"/>
    </row>
    <row r="387" spans="3:4" x14ac:dyDescent="0.2">
      <c r="C387" s="10"/>
      <c r="D387" s="10"/>
    </row>
    <row r="388" spans="3:4" x14ac:dyDescent="0.2">
      <c r="C388" s="10"/>
      <c r="D388" s="10"/>
    </row>
    <row r="389" spans="3:4" x14ac:dyDescent="0.2">
      <c r="C389" s="10"/>
      <c r="D389" s="10"/>
    </row>
    <row r="390" spans="3:4" x14ac:dyDescent="0.2">
      <c r="C390" s="10"/>
      <c r="D390" s="10"/>
    </row>
    <row r="391" spans="3:4" x14ac:dyDescent="0.2">
      <c r="C391" s="10"/>
      <c r="D391" s="10"/>
    </row>
    <row r="392" spans="3:4" x14ac:dyDescent="0.2">
      <c r="C392" s="10"/>
      <c r="D392" s="10"/>
    </row>
    <row r="393" spans="3:4" x14ac:dyDescent="0.2">
      <c r="C393" s="10"/>
      <c r="D393" s="10"/>
    </row>
    <row r="394" spans="3:4" x14ac:dyDescent="0.2">
      <c r="C394" s="10"/>
      <c r="D394" s="10"/>
    </row>
    <row r="395" spans="3:4" x14ac:dyDescent="0.2">
      <c r="C395" s="10"/>
      <c r="D395" s="10"/>
    </row>
    <row r="396" spans="3:4" x14ac:dyDescent="0.2">
      <c r="C396" s="10"/>
      <c r="D396" s="10"/>
    </row>
    <row r="397" spans="3:4" x14ac:dyDescent="0.2">
      <c r="C397" s="10"/>
      <c r="D397" s="10"/>
    </row>
    <row r="398" spans="3:4" x14ac:dyDescent="0.2">
      <c r="C398" s="10"/>
      <c r="D398" s="10"/>
    </row>
    <row r="399" spans="3:4" x14ac:dyDescent="0.2">
      <c r="C399" s="10"/>
      <c r="D399" s="10"/>
    </row>
    <row r="400" spans="3:4" x14ac:dyDescent="0.2">
      <c r="C400" s="10"/>
      <c r="D400" s="10"/>
    </row>
    <row r="401" spans="3:4" x14ac:dyDescent="0.2">
      <c r="C401" s="10"/>
      <c r="D401" s="10"/>
    </row>
    <row r="402" spans="3:4" x14ac:dyDescent="0.2">
      <c r="C402" s="10"/>
      <c r="D402" s="10"/>
    </row>
    <row r="403" spans="3:4" x14ac:dyDescent="0.2">
      <c r="C403" s="10"/>
      <c r="D403" s="10"/>
    </row>
    <row r="404" spans="3:4" x14ac:dyDescent="0.2">
      <c r="C404" s="10"/>
      <c r="D404" s="10"/>
    </row>
    <row r="405" spans="3:4" x14ac:dyDescent="0.2">
      <c r="C405" s="10"/>
      <c r="D405" s="10"/>
    </row>
    <row r="406" spans="3:4" x14ac:dyDescent="0.2">
      <c r="C406" s="10"/>
      <c r="D406" s="10"/>
    </row>
    <row r="407" spans="3:4" x14ac:dyDescent="0.2">
      <c r="C407" s="10"/>
      <c r="D407" s="10"/>
    </row>
    <row r="408" spans="3:4" x14ac:dyDescent="0.2">
      <c r="C408" s="10"/>
      <c r="D408" s="10"/>
    </row>
    <row r="409" spans="3:4" x14ac:dyDescent="0.2">
      <c r="C409" s="10"/>
      <c r="D409" s="10"/>
    </row>
    <row r="410" spans="3:4" x14ac:dyDescent="0.2">
      <c r="C410" s="10"/>
      <c r="D410" s="10"/>
    </row>
    <row r="411" spans="3:4" x14ac:dyDescent="0.2">
      <c r="C411" s="10"/>
      <c r="D411" s="10"/>
    </row>
    <row r="412" spans="3:4" x14ac:dyDescent="0.2">
      <c r="C412" s="10"/>
      <c r="D412" s="10"/>
    </row>
    <row r="413" spans="3:4" x14ac:dyDescent="0.2">
      <c r="C413" s="10"/>
      <c r="D413" s="10"/>
    </row>
    <row r="414" spans="3:4" x14ac:dyDescent="0.2">
      <c r="C414" s="10"/>
      <c r="D414" s="10"/>
    </row>
    <row r="415" spans="3:4" x14ac:dyDescent="0.2">
      <c r="C415" s="10"/>
      <c r="D415" s="10"/>
    </row>
    <row r="416" spans="3:4" x14ac:dyDescent="0.2">
      <c r="C416" s="10"/>
      <c r="D416" s="10"/>
    </row>
    <row r="417" spans="3:4" x14ac:dyDescent="0.2">
      <c r="C417" s="10"/>
      <c r="D417" s="10"/>
    </row>
    <row r="418" spans="3:4" x14ac:dyDescent="0.2">
      <c r="C418" s="10"/>
      <c r="D418" s="10"/>
    </row>
    <row r="419" spans="3:4" x14ac:dyDescent="0.2">
      <c r="C419" s="10"/>
      <c r="D419" s="10"/>
    </row>
    <row r="420" spans="3:4" x14ac:dyDescent="0.2">
      <c r="C420" s="10"/>
      <c r="D420" s="10"/>
    </row>
    <row r="421" spans="3:4" x14ac:dyDescent="0.2">
      <c r="C421" s="10"/>
      <c r="D421" s="10"/>
    </row>
    <row r="422" spans="3:4" x14ac:dyDescent="0.2">
      <c r="C422" s="10"/>
      <c r="D422" s="10"/>
    </row>
    <row r="423" spans="3:4" x14ac:dyDescent="0.2">
      <c r="C423" s="10"/>
      <c r="D423" s="10"/>
    </row>
    <row r="424" spans="3:4" x14ac:dyDescent="0.2">
      <c r="C424" s="10"/>
      <c r="D424" s="10"/>
    </row>
    <row r="425" spans="3:4" x14ac:dyDescent="0.2">
      <c r="C425" s="10"/>
      <c r="D425" s="10"/>
    </row>
    <row r="426" spans="3:4" x14ac:dyDescent="0.2">
      <c r="C426" s="10"/>
      <c r="D426" s="10"/>
    </row>
    <row r="427" spans="3:4" x14ac:dyDescent="0.2">
      <c r="C427" s="10"/>
      <c r="D427" s="10"/>
    </row>
    <row r="428" spans="3:4" x14ac:dyDescent="0.2">
      <c r="C428" s="10"/>
      <c r="D428" s="10"/>
    </row>
    <row r="429" spans="3:4" x14ac:dyDescent="0.2">
      <c r="C429" s="10"/>
      <c r="D429" s="10"/>
    </row>
    <row r="430" spans="3:4" x14ac:dyDescent="0.2">
      <c r="C430" s="10"/>
      <c r="D430" s="10"/>
    </row>
    <row r="431" spans="3:4" x14ac:dyDescent="0.2">
      <c r="C431" s="10"/>
      <c r="D431" s="10"/>
    </row>
    <row r="432" spans="3:4" x14ac:dyDescent="0.2">
      <c r="C432" s="10"/>
      <c r="D432" s="10"/>
    </row>
    <row r="433" spans="3:4" x14ac:dyDescent="0.2">
      <c r="C433" s="10"/>
      <c r="D433" s="10"/>
    </row>
    <row r="434" spans="3:4" x14ac:dyDescent="0.2">
      <c r="C434" s="10"/>
      <c r="D434" s="10"/>
    </row>
    <row r="435" spans="3:4" x14ac:dyDescent="0.2">
      <c r="C435" s="10"/>
      <c r="D435" s="10"/>
    </row>
    <row r="436" spans="3:4" x14ac:dyDescent="0.2">
      <c r="C436" s="10"/>
      <c r="D436" s="10"/>
    </row>
    <row r="437" spans="3:4" x14ac:dyDescent="0.2">
      <c r="C437" s="10"/>
      <c r="D437" s="10"/>
    </row>
    <row r="438" spans="3:4" x14ac:dyDescent="0.2">
      <c r="C438" s="10"/>
      <c r="D438" s="10"/>
    </row>
    <row r="439" spans="3:4" x14ac:dyDescent="0.2">
      <c r="C439" s="10"/>
      <c r="D439" s="10"/>
    </row>
    <row r="440" spans="3:4" x14ac:dyDescent="0.2">
      <c r="C440" s="10"/>
      <c r="D440" s="10"/>
    </row>
    <row r="441" spans="3:4" x14ac:dyDescent="0.2">
      <c r="C441" s="10"/>
      <c r="D441" s="10"/>
    </row>
    <row r="442" spans="3:4" x14ac:dyDescent="0.2">
      <c r="C442" s="10"/>
      <c r="D442" s="10"/>
    </row>
    <row r="443" spans="3:4" x14ac:dyDescent="0.2">
      <c r="C443" s="10"/>
      <c r="D443" s="10"/>
    </row>
    <row r="444" spans="3:4" x14ac:dyDescent="0.2">
      <c r="C444" s="10"/>
      <c r="D444" s="10"/>
    </row>
    <row r="445" spans="3:4" x14ac:dyDescent="0.2">
      <c r="C445" s="10"/>
      <c r="D445" s="10"/>
    </row>
    <row r="446" spans="3:4" x14ac:dyDescent="0.2">
      <c r="C446" s="10"/>
      <c r="D446" s="10"/>
    </row>
    <row r="447" spans="3:4" x14ac:dyDescent="0.2">
      <c r="C447" s="10"/>
      <c r="D447" s="10"/>
    </row>
    <row r="448" spans="3:4" x14ac:dyDescent="0.2">
      <c r="C448" s="10"/>
      <c r="D448" s="10"/>
    </row>
    <row r="449" spans="3:4" x14ac:dyDescent="0.2">
      <c r="C449" s="10"/>
      <c r="D449" s="10"/>
    </row>
    <row r="450" spans="3:4" x14ac:dyDescent="0.2">
      <c r="C450" s="10"/>
      <c r="D450" s="10"/>
    </row>
    <row r="451" spans="3:4" x14ac:dyDescent="0.2">
      <c r="C451" s="10"/>
      <c r="D451" s="10"/>
    </row>
    <row r="452" spans="3:4" x14ac:dyDescent="0.2">
      <c r="C452" s="10"/>
      <c r="D452" s="10"/>
    </row>
    <row r="453" spans="3:4" x14ac:dyDescent="0.2">
      <c r="C453" s="10"/>
      <c r="D453" s="10"/>
    </row>
    <row r="454" spans="3:4" x14ac:dyDescent="0.2">
      <c r="C454" s="10"/>
      <c r="D454" s="10"/>
    </row>
    <row r="455" spans="3:4" x14ac:dyDescent="0.2">
      <c r="C455" s="10"/>
      <c r="D455" s="10"/>
    </row>
    <row r="456" spans="3:4" x14ac:dyDescent="0.2">
      <c r="C456" s="10"/>
      <c r="D456" s="10"/>
    </row>
    <row r="457" spans="3:4" x14ac:dyDescent="0.2">
      <c r="C457" s="10"/>
      <c r="D457" s="10"/>
    </row>
    <row r="458" spans="3:4" x14ac:dyDescent="0.2">
      <c r="C458" s="10"/>
      <c r="D458" s="10"/>
    </row>
    <row r="459" spans="3:4" x14ac:dyDescent="0.2">
      <c r="C459" s="10"/>
      <c r="D459" s="10"/>
    </row>
    <row r="460" spans="3:4" x14ac:dyDescent="0.2">
      <c r="C460" s="10"/>
      <c r="D460" s="10"/>
    </row>
    <row r="461" spans="3:4" x14ac:dyDescent="0.2">
      <c r="C461" s="10"/>
      <c r="D461" s="10"/>
    </row>
    <row r="462" spans="3:4" x14ac:dyDescent="0.2">
      <c r="C462" s="10"/>
      <c r="D462" s="10"/>
    </row>
    <row r="463" spans="3:4" x14ac:dyDescent="0.2">
      <c r="C463" s="10"/>
      <c r="D463" s="10"/>
    </row>
    <row r="464" spans="3:4" x14ac:dyDescent="0.2">
      <c r="C464" s="10"/>
      <c r="D464" s="10"/>
    </row>
    <row r="465" spans="3:4" x14ac:dyDescent="0.2">
      <c r="C465" s="10"/>
      <c r="D465" s="10"/>
    </row>
    <row r="466" spans="3:4" x14ac:dyDescent="0.2">
      <c r="C466" s="10"/>
      <c r="D466" s="10"/>
    </row>
    <row r="467" spans="3:4" x14ac:dyDescent="0.2">
      <c r="C467" s="10"/>
      <c r="D467" s="10"/>
    </row>
    <row r="468" spans="3:4" x14ac:dyDescent="0.2">
      <c r="C468" s="10"/>
      <c r="D468" s="10"/>
    </row>
    <row r="469" spans="3:4" x14ac:dyDescent="0.2">
      <c r="C469" s="10"/>
      <c r="D469" s="10"/>
    </row>
    <row r="470" spans="3:4" x14ac:dyDescent="0.2">
      <c r="C470" s="10"/>
      <c r="D470" s="10"/>
    </row>
    <row r="471" spans="3:4" x14ac:dyDescent="0.2">
      <c r="C471" s="10"/>
      <c r="D471" s="10"/>
    </row>
    <row r="472" spans="3:4" x14ac:dyDescent="0.2">
      <c r="C472" s="10"/>
      <c r="D472" s="10"/>
    </row>
    <row r="473" spans="3:4" x14ac:dyDescent="0.2">
      <c r="C473" s="10"/>
      <c r="D473" s="10"/>
    </row>
    <row r="474" spans="3:4" x14ac:dyDescent="0.2">
      <c r="C474" s="10"/>
      <c r="D474" s="10"/>
    </row>
    <row r="475" spans="3:4" x14ac:dyDescent="0.2">
      <c r="C475" s="10"/>
      <c r="D475" s="10"/>
    </row>
    <row r="476" spans="3:4" x14ac:dyDescent="0.2">
      <c r="C476" s="10"/>
      <c r="D476" s="10"/>
    </row>
    <row r="477" spans="3:4" x14ac:dyDescent="0.2">
      <c r="C477" s="10"/>
      <c r="D477" s="10"/>
    </row>
    <row r="478" spans="3:4" x14ac:dyDescent="0.2">
      <c r="C478" s="10"/>
      <c r="D478" s="10"/>
    </row>
    <row r="479" spans="3:4" x14ac:dyDescent="0.2">
      <c r="C479" s="10"/>
      <c r="D479" s="10"/>
    </row>
    <row r="480" spans="3:4" x14ac:dyDescent="0.2">
      <c r="C480" s="10"/>
      <c r="D480" s="10"/>
    </row>
    <row r="481" spans="3:4" x14ac:dyDescent="0.2">
      <c r="C481" s="10"/>
      <c r="D481" s="10"/>
    </row>
    <row r="482" spans="3:4" x14ac:dyDescent="0.2">
      <c r="C482" s="10"/>
      <c r="D482" s="10"/>
    </row>
    <row r="483" spans="3:4" x14ac:dyDescent="0.2">
      <c r="C483" s="10"/>
      <c r="D483" s="10"/>
    </row>
    <row r="484" spans="3:4" x14ac:dyDescent="0.2">
      <c r="C484" s="10"/>
      <c r="D484" s="10"/>
    </row>
    <row r="485" spans="3:4" x14ac:dyDescent="0.2">
      <c r="C485" s="10"/>
      <c r="D485" s="10"/>
    </row>
    <row r="486" spans="3:4" x14ac:dyDescent="0.2">
      <c r="C486" s="10"/>
      <c r="D486" s="10"/>
    </row>
    <row r="487" spans="3:4" x14ac:dyDescent="0.2">
      <c r="C487" s="10"/>
      <c r="D487" s="10"/>
    </row>
    <row r="488" spans="3:4" x14ac:dyDescent="0.2">
      <c r="C488" s="10"/>
      <c r="D488" s="10"/>
    </row>
    <row r="489" spans="3:4" x14ac:dyDescent="0.2">
      <c r="C489" s="10"/>
      <c r="D489" s="10"/>
    </row>
    <row r="490" spans="3:4" x14ac:dyDescent="0.2">
      <c r="C490" s="10"/>
      <c r="D490" s="10"/>
    </row>
    <row r="491" spans="3:4" x14ac:dyDescent="0.2">
      <c r="C491" s="10"/>
      <c r="D491" s="10"/>
    </row>
    <row r="492" spans="3:4" x14ac:dyDescent="0.2">
      <c r="C492" s="10"/>
      <c r="D492" s="10"/>
    </row>
    <row r="493" spans="3:4" x14ac:dyDescent="0.2">
      <c r="C493" s="10"/>
      <c r="D493" s="10"/>
    </row>
    <row r="494" spans="3:4" x14ac:dyDescent="0.2">
      <c r="C494" s="10"/>
      <c r="D494" s="10"/>
    </row>
    <row r="495" spans="3:4" x14ac:dyDescent="0.2">
      <c r="C495" s="10"/>
      <c r="D495" s="10"/>
    </row>
    <row r="496" spans="3:4" x14ac:dyDescent="0.2">
      <c r="C496" s="10"/>
      <c r="D496" s="10"/>
    </row>
    <row r="497" spans="3:4" x14ac:dyDescent="0.2">
      <c r="C497" s="10"/>
      <c r="D497" s="10"/>
    </row>
    <row r="498" spans="3:4" x14ac:dyDescent="0.2">
      <c r="C498" s="10"/>
      <c r="D498" s="10"/>
    </row>
    <row r="499" spans="3:4" x14ac:dyDescent="0.2">
      <c r="C499" s="10"/>
      <c r="D499" s="10"/>
    </row>
    <row r="500" spans="3:4" x14ac:dyDescent="0.2">
      <c r="C500" s="10"/>
      <c r="D500" s="10"/>
    </row>
    <row r="501" spans="3:4" x14ac:dyDescent="0.2">
      <c r="C501" s="10"/>
      <c r="D501" s="10"/>
    </row>
    <row r="502" spans="3:4" x14ac:dyDescent="0.2">
      <c r="C502" s="10"/>
      <c r="D502" s="10"/>
    </row>
    <row r="503" spans="3:4" x14ac:dyDescent="0.2">
      <c r="C503" s="10"/>
      <c r="D503" s="10"/>
    </row>
    <row r="504" spans="3:4" x14ac:dyDescent="0.2">
      <c r="C504" s="10"/>
      <c r="D504" s="10"/>
    </row>
    <row r="505" spans="3:4" x14ac:dyDescent="0.2">
      <c r="C505" s="10"/>
      <c r="D505" s="10"/>
    </row>
    <row r="506" spans="3:4" x14ac:dyDescent="0.2">
      <c r="C506" s="10"/>
      <c r="D506" s="10"/>
    </row>
    <row r="507" spans="3:4" x14ac:dyDescent="0.2">
      <c r="C507" s="10"/>
      <c r="D507" s="10"/>
    </row>
    <row r="508" spans="3:4" x14ac:dyDescent="0.2">
      <c r="C508" s="10"/>
      <c r="D508" s="10"/>
    </row>
    <row r="509" spans="3:4" x14ac:dyDescent="0.2">
      <c r="C509" s="10"/>
      <c r="D509" s="10"/>
    </row>
    <row r="510" spans="3:4" x14ac:dyDescent="0.2">
      <c r="C510" s="10"/>
      <c r="D510" s="10"/>
    </row>
    <row r="511" spans="3:4" x14ac:dyDescent="0.2">
      <c r="C511" s="10"/>
      <c r="D511" s="10"/>
    </row>
    <row r="512" spans="3:4" x14ac:dyDescent="0.2">
      <c r="C512" s="10"/>
      <c r="D512" s="10"/>
    </row>
    <row r="513" spans="3:4" x14ac:dyDescent="0.2">
      <c r="C513" s="10"/>
      <c r="D513" s="10"/>
    </row>
    <row r="514" spans="3:4" x14ac:dyDescent="0.2">
      <c r="C514" s="10"/>
      <c r="D514" s="10"/>
    </row>
    <row r="515" spans="3:4" x14ac:dyDescent="0.2">
      <c r="C515" s="10"/>
      <c r="D515" s="10"/>
    </row>
    <row r="516" spans="3:4" x14ac:dyDescent="0.2">
      <c r="C516" s="10"/>
      <c r="D516" s="10"/>
    </row>
    <row r="517" spans="3:4" x14ac:dyDescent="0.2">
      <c r="C517" s="10"/>
      <c r="D517" s="10"/>
    </row>
    <row r="518" spans="3:4" x14ac:dyDescent="0.2">
      <c r="C518" s="10"/>
      <c r="D518" s="10"/>
    </row>
    <row r="519" spans="3:4" x14ac:dyDescent="0.2">
      <c r="C519" s="10"/>
      <c r="D519" s="10"/>
    </row>
    <row r="520" spans="3:4" x14ac:dyDescent="0.2">
      <c r="C520" s="10"/>
      <c r="D520" s="10"/>
    </row>
    <row r="521" spans="3:4" x14ac:dyDescent="0.2">
      <c r="C521" s="10"/>
      <c r="D521" s="10"/>
    </row>
    <row r="522" spans="3:4" x14ac:dyDescent="0.2">
      <c r="C522" s="10"/>
      <c r="D522" s="10"/>
    </row>
    <row r="523" spans="3:4" x14ac:dyDescent="0.2">
      <c r="C523" s="10"/>
      <c r="D523" s="10"/>
    </row>
    <row r="524" spans="3:4" x14ac:dyDescent="0.2">
      <c r="C524" s="10"/>
      <c r="D524" s="10"/>
    </row>
    <row r="525" spans="3:4" x14ac:dyDescent="0.2">
      <c r="C525" s="10"/>
      <c r="D525" s="10"/>
    </row>
    <row r="526" spans="3:4" x14ac:dyDescent="0.2">
      <c r="C526" s="10"/>
      <c r="D526" s="10"/>
    </row>
    <row r="527" spans="3:4" x14ac:dyDescent="0.2">
      <c r="C527" s="10"/>
      <c r="D527" s="10"/>
    </row>
    <row r="528" spans="3:4" x14ac:dyDescent="0.2">
      <c r="C528" s="10"/>
      <c r="D528" s="10"/>
    </row>
    <row r="529" spans="3:4" x14ac:dyDescent="0.2">
      <c r="C529" s="10"/>
      <c r="D529" s="10"/>
    </row>
    <row r="530" spans="3:4" x14ac:dyDescent="0.2">
      <c r="C530" s="10"/>
      <c r="D530" s="10"/>
    </row>
    <row r="531" spans="3:4" x14ac:dyDescent="0.2">
      <c r="C531" s="10"/>
      <c r="D531" s="10"/>
    </row>
    <row r="532" spans="3:4" x14ac:dyDescent="0.2">
      <c r="C532" s="10"/>
      <c r="D532" s="10"/>
    </row>
    <row r="533" spans="3:4" x14ac:dyDescent="0.2">
      <c r="C533" s="10"/>
      <c r="D533" s="10"/>
    </row>
    <row r="534" spans="3:4" x14ac:dyDescent="0.2">
      <c r="C534" s="10"/>
      <c r="D534" s="10"/>
    </row>
    <row r="535" spans="3:4" x14ac:dyDescent="0.2">
      <c r="C535" s="10"/>
      <c r="D535" s="10"/>
    </row>
    <row r="536" spans="3:4" x14ac:dyDescent="0.2">
      <c r="C536" s="10"/>
      <c r="D536" s="10"/>
    </row>
    <row r="537" spans="3:4" x14ac:dyDescent="0.2">
      <c r="C537" s="10"/>
      <c r="D537" s="10"/>
    </row>
    <row r="538" spans="3:4" x14ac:dyDescent="0.2">
      <c r="C538" s="10"/>
      <c r="D538" s="10"/>
    </row>
    <row r="539" spans="3:4" x14ac:dyDescent="0.2">
      <c r="C539" s="10"/>
      <c r="D539" s="10"/>
    </row>
    <row r="540" spans="3:4" x14ac:dyDescent="0.2">
      <c r="C540" s="10"/>
      <c r="D540" s="10"/>
    </row>
    <row r="541" spans="3:4" x14ac:dyDescent="0.2">
      <c r="C541" s="10"/>
      <c r="D541" s="10"/>
    </row>
    <row r="542" spans="3:4" x14ac:dyDescent="0.2">
      <c r="C542" s="10"/>
      <c r="D542" s="10"/>
    </row>
    <row r="543" spans="3:4" x14ac:dyDescent="0.2">
      <c r="C543" s="10"/>
      <c r="D543" s="10"/>
    </row>
    <row r="544" spans="3:4" x14ac:dyDescent="0.2">
      <c r="C544" s="10"/>
      <c r="D544" s="10"/>
    </row>
    <row r="545" spans="3:4" x14ac:dyDescent="0.2">
      <c r="C545" s="10"/>
      <c r="D545" s="10"/>
    </row>
    <row r="546" spans="3:4" x14ac:dyDescent="0.2">
      <c r="C546" s="10"/>
      <c r="D546" s="10"/>
    </row>
    <row r="547" spans="3:4" x14ac:dyDescent="0.2">
      <c r="C547" s="10"/>
      <c r="D547" s="10"/>
    </row>
    <row r="548" spans="3:4" x14ac:dyDescent="0.2">
      <c r="C548" s="10"/>
      <c r="D548" s="10"/>
    </row>
    <row r="549" spans="3:4" x14ac:dyDescent="0.2">
      <c r="C549" s="10"/>
      <c r="D549" s="10"/>
    </row>
    <row r="550" spans="3:4" x14ac:dyDescent="0.2">
      <c r="C550" s="10"/>
      <c r="D550" s="10"/>
    </row>
    <row r="551" spans="3:4" x14ac:dyDescent="0.2">
      <c r="C551" s="10"/>
      <c r="D551" s="10"/>
    </row>
    <row r="552" spans="3:4" x14ac:dyDescent="0.2">
      <c r="C552" s="10"/>
      <c r="D552" s="10"/>
    </row>
    <row r="553" spans="3:4" x14ac:dyDescent="0.2">
      <c r="C553" s="10"/>
      <c r="D553" s="10"/>
    </row>
    <row r="554" spans="3:4" x14ac:dyDescent="0.2">
      <c r="C554" s="10"/>
      <c r="D554" s="10"/>
    </row>
    <row r="555" spans="3:4" x14ac:dyDescent="0.2">
      <c r="C555" s="10"/>
      <c r="D555" s="10"/>
    </row>
    <row r="556" spans="3:4" x14ac:dyDescent="0.2">
      <c r="C556" s="10"/>
      <c r="D556" s="10"/>
    </row>
    <row r="557" spans="3:4" x14ac:dyDescent="0.2">
      <c r="C557" s="10"/>
      <c r="D557" s="10"/>
    </row>
    <row r="558" spans="3:4" x14ac:dyDescent="0.2">
      <c r="C558" s="10"/>
      <c r="D558" s="10"/>
    </row>
    <row r="559" spans="3:4" x14ac:dyDescent="0.2">
      <c r="C559" s="10"/>
      <c r="D559" s="10"/>
    </row>
    <row r="560" spans="3:4" x14ac:dyDescent="0.2">
      <c r="C560" s="10"/>
      <c r="D560" s="10"/>
    </row>
    <row r="561" spans="3:4" x14ac:dyDescent="0.2">
      <c r="C561" s="10"/>
      <c r="D561" s="10"/>
    </row>
    <row r="562" spans="3:4" x14ac:dyDescent="0.2">
      <c r="C562" s="10"/>
      <c r="D562" s="10"/>
    </row>
    <row r="563" spans="3:4" x14ac:dyDescent="0.2">
      <c r="C563" s="10"/>
      <c r="D563" s="10"/>
    </row>
    <row r="564" spans="3:4" x14ac:dyDescent="0.2">
      <c r="C564" s="10"/>
      <c r="D564" s="10"/>
    </row>
    <row r="565" spans="3:4" x14ac:dyDescent="0.2">
      <c r="C565" s="10"/>
      <c r="D565" s="10"/>
    </row>
    <row r="566" spans="3:4" x14ac:dyDescent="0.2">
      <c r="C566" s="10"/>
      <c r="D566" s="10"/>
    </row>
    <row r="567" spans="3:4" x14ac:dyDescent="0.2">
      <c r="C567" s="10"/>
      <c r="D567" s="10"/>
    </row>
    <row r="568" spans="3:4" x14ac:dyDescent="0.2">
      <c r="C568" s="10"/>
      <c r="D568" s="10"/>
    </row>
    <row r="569" spans="3:4" x14ac:dyDescent="0.2">
      <c r="C569" s="10"/>
      <c r="D569" s="10"/>
    </row>
    <row r="570" spans="3:4" x14ac:dyDescent="0.2">
      <c r="C570" s="10"/>
      <c r="D570" s="10"/>
    </row>
    <row r="571" spans="3:4" x14ac:dyDescent="0.2">
      <c r="C571" s="10"/>
      <c r="D571" s="10"/>
    </row>
    <row r="572" spans="3:4" x14ac:dyDescent="0.2">
      <c r="C572" s="10"/>
      <c r="D572" s="10"/>
    </row>
    <row r="573" spans="3:4" x14ac:dyDescent="0.2">
      <c r="C573" s="10"/>
      <c r="D573" s="10"/>
    </row>
    <row r="574" spans="3:4" x14ac:dyDescent="0.2">
      <c r="C574" s="10"/>
      <c r="D574" s="10"/>
    </row>
    <row r="575" spans="3:4" x14ac:dyDescent="0.2">
      <c r="C575" s="10"/>
      <c r="D575" s="10"/>
    </row>
    <row r="576" spans="3:4" x14ac:dyDescent="0.2">
      <c r="C576" s="10"/>
      <c r="D576" s="10"/>
    </row>
    <row r="577" spans="3:4" x14ac:dyDescent="0.2">
      <c r="C577" s="10"/>
      <c r="D577" s="10"/>
    </row>
    <row r="578" spans="3:4" x14ac:dyDescent="0.2">
      <c r="C578" s="10"/>
      <c r="D578" s="10"/>
    </row>
    <row r="579" spans="3:4" x14ac:dyDescent="0.2">
      <c r="C579" s="10"/>
      <c r="D579" s="10"/>
    </row>
    <row r="580" spans="3:4" x14ac:dyDescent="0.2">
      <c r="C580" s="10"/>
      <c r="D580" s="10"/>
    </row>
    <row r="581" spans="3:4" x14ac:dyDescent="0.2">
      <c r="C581" s="10"/>
      <c r="D581" s="10"/>
    </row>
    <row r="582" spans="3:4" x14ac:dyDescent="0.2">
      <c r="C582" s="10"/>
      <c r="D582" s="10"/>
    </row>
    <row r="583" spans="3:4" x14ac:dyDescent="0.2">
      <c r="C583" s="10"/>
      <c r="D583" s="10"/>
    </row>
    <row r="584" spans="3:4" x14ac:dyDescent="0.2">
      <c r="C584" s="10"/>
      <c r="D584" s="10"/>
    </row>
    <row r="585" spans="3:4" x14ac:dyDescent="0.2">
      <c r="C585" s="10"/>
      <c r="D585" s="10"/>
    </row>
    <row r="586" spans="3:4" x14ac:dyDescent="0.2">
      <c r="C586" s="10"/>
      <c r="D586" s="10"/>
    </row>
    <row r="587" spans="3:4" x14ac:dyDescent="0.2">
      <c r="C587" s="10"/>
      <c r="D587" s="10"/>
    </row>
    <row r="588" spans="3:4" x14ac:dyDescent="0.2">
      <c r="C588" s="10"/>
      <c r="D588" s="10"/>
    </row>
    <row r="589" spans="3:4" x14ac:dyDescent="0.2">
      <c r="C589" s="10"/>
      <c r="D589" s="10"/>
    </row>
    <row r="590" spans="3:4" x14ac:dyDescent="0.2">
      <c r="C590" s="10"/>
      <c r="D590" s="10"/>
    </row>
    <row r="591" spans="3:4" x14ac:dyDescent="0.2">
      <c r="C591" s="10"/>
      <c r="D591" s="10"/>
    </row>
    <row r="592" spans="3:4" x14ac:dyDescent="0.2">
      <c r="C592" s="10"/>
      <c r="D592" s="10"/>
    </row>
    <row r="593" spans="3:4" x14ac:dyDescent="0.2">
      <c r="C593" s="10"/>
      <c r="D593" s="10"/>
    </row>
    <row r="594" spans="3:4" x14ac:dyDescent="0.2">
      <c r="C594" s="10"/>
      <c r="D594" s="10"/>
    </row>
    <row r="595" spans="3:4" x14ac:dyDescent="0.2">
      <c r="C595" s="10"/>
      <c r="D595" s="10"/>
    </row>
    <row r="596" spans="3:4" x14ac:dyDescent="0.2">
      <c r="C596" s="10"/>
      <c r="D596" s="10"/>
    </row>
    <row r="597" spans="3:4" x14ac:dyDescent="0.2">
      <c r="C597" s="10"/>
      <c r="D597" s="10"/>
    </row>
    <row r="598" spans="3:4" x14ac:dyDescent="0.2">
      <c r="C598" s="10"/>
      <c r="D598" s="10"/>
    </row>
    <row r="599" spans="3:4" x14ac:dyDescent="0.2">
      <c r="C599" s="10"/>
      <c r="D599" s="10"/>
    </row>
    <row r="600" spans="3:4" x14ac:dyDescent="0.2">
      <c r="C600" s="10"/>
      <c r="D600" s="10"/>
    </row>
    <row r="601" spans="3:4" x14ac:dyDescent="0.2">
      <c r="C601" s="10"/>
      <c r="D601" s="10"/>
    </row>
    <row r="602" spans="3:4" x14ac:dyDescent="0.2">
      <c r="C602" s="10"/>
      <c r="D602" s="10"/>
    </row>
    <row r="603" spans="3:4" x14ac:dyDescent="0.2">
      <c r="C603" s="10"/>
      <c r="D603" s="10"/>
    </row>
    <row r="604" spans="3:4" x14ac:dyDescent="0.2">
      <c r="C604" s="10"/>
      <c r="D604" s="10"/>
    </row>
    <row r="605" spans="3:4" x14ac:dyDescent="0.2">
      <c r="C605" s="10"/>
      <c r="D605" s="10"/>
    </row>
    <row r="606" spans="3:4" x14ac:dyDescent="0.2">
      <c r="C606" s="10"/>
      <c r="D606" s="10"/>
    </row>
    <row r="607" spans="3:4" x14ac:dyDescent="0.2">
      <c r="C607" s="10"/>
      <c r="D607" s="10"/>
    </row>
    <row r="608" spans="3:4" x14ac:dyDescent="0.2">
      <c r="C608" s="10"/>
      <c r="D608" s="10"/>
    </row>
    <row r="609" spans="3:4" x14ac:dyDescent="0.2">
      <c r="C609" s="10"/>
      <c r="D609" s="10"/>
    </row>
    <row r="610" spans="3:4" x14ac:dyDescent="0.2">
      <c r="C610" s="10"/>
      <c r="D610" s="10"/>
    </row>
    <row r="611" spans="3:4" x14ac:dyDescent="0.2">
      <c r="C611" s="10"/>
      <c r="D611" s="10"/>
    </row>
    <row r="612" spans="3:4" x14ac:dyDescent="0.2">
      <c r="C612" s="10"/>
      <c r="D612" s="10"/>
    </row>
    <row r="613" spans="3:4" x14ac:dyDescent="0.2">
      <c r="C613" s="10"/>
      <c r="D613" s="10"/>
    </row>
    <row r="614" spans="3:4" x14ac:dyDescent="0.2">
      <c r="C614" s="10"/>
      <c r="D614" s="10"/>
    </row>
    <row r="615" spans="3:4" x14ac:dyDescent="0.2">
      <c r="C615" s="10"/>
      <c r="D615" s="10"/>
    </row>
    <row r="616" spans="3:4" x14ac:dyDescent="0.2">
      <c r="C616" s="10"/>
      <c r="D616" s="10"/>
    </row>
    <row r="617" spans="3:4" x14ac:dyDescent="0.2">
      <c r="C617" s="10"/>
      <c r="D617" s="10"/>
    </row>
    <row r="618" spans="3:4" x14ac:dyDescent="0.2">
      <c r="C618" s="10"/>
      <c r="D618" s="10"/>
    </row>
    <row r="619" spans="3:4" x14ac:dyDescent="0.2">
      <c r="C619" s="10"/>
      <c r="D619" s="10"/>
    </row>
    <row r="620" spans="3:4" x14ac:dyDescent="0.2">
      <c r="C620" s="10"/>
      <c r="D620" s="10"/>
    </row>
    <row r="621" spans="3:4" x14ac:dyDescent="0.2">
      <c r="C621" s="10"/>
      <c r="D621" s="10"/>
    </row>
    <row r="622" spans="3:4" x14ac:dyDescent="0.2">
      <c r="C622" s="10"/>
      <c r="D622" s="10"/>
    </row>
    <row r="623" spans="3:4" x14ac:dyDescent="0.2">
      <c r="C623" s="10"/>
      <c r="D623" s="10"/>
    </row>
    <row r="624" spans="3:4" x14ac:dyDescent="0.2">
      <c r="C624" s="10"/>
      <c r="D624" s="10"/>
    </row>
    <row r="625" spans="3:4" x14ac:dyDescent="0.2">
      <c r="C625" s="10"/>
      <c r="D625" s="10"/>
    </row>
    <row r="626" spans="3:4" x14ac:dyDescent="0.2">
      <c r="C626" s="10"/>
      <c r="D626" s="10"/>
    </row>
    <row r="627" spans="3:4" x14ac:dyDescent="0.2">
      <c r="C627" s="10"/>
      <c r="D627" s="10"/>
    </row>
    <row r="628" spans="3:4" x14ac:dyDescent="0.2">
      <c r="C628" s="10"/>
      <c r="D628" s="10"/>
    </row>
    <row r="629" spans="3:4" x14ac:dyDescent="0.2">
      <c r="C629" s="10"/>
      <c r="D629" s="10"/>
    </row>
    <row r="630" spans="3:4" x14ac:dyDescent="0.2">
      <c r="C630" s="10"/>
      <c r="D630" s="10"/>
    </row>
    <row r="631" spans="3:4" x14ac:dyDescent="0.2">
      <c r="C631" s="10"/>
      <c r="D631" s="10"/>
    </row>
    <row r="632" spans="3:4" x14ac:dyDescent="0.2">
      <c r="C632" s="10"/>
      <c r="D632" s="10"/>
    </row>
    <row r="633" spans="3:4" x14ac:dyDescent="0.2">
      <c r="C633" s="10"/>
      <c r="D633" s="10"/>
    </row>
    <row r="634" spans="3:4" x14ac:dyDescent="0.2">
      <c r="C634" s="10"/>
      <c r="D634" s="10"/>
    </row>
    <row r="635" spans="3:4" x14ac:dyDescent="0.2">
      <c r="C635" s="10"/>
      <c r="D635" s="10"/>
    </row>
    <row r="636" spans="3:4" x14ac:dyDescent="0.2">
      <c r="C636" s="10"/>
      <c r="D636" s="10"/>
    </row>
    <row r="637" spans="3:4" x14ac:dyDescent="0.2">
      <c r="C637" s="10"/>
      <c r="D637" s="10"/>
    </row>
    <row r="638" spans="3:4" x14ac:dyDescent="0.2">
      <c r="C638" s="10"/>
      <c r="D638" s="10"/>
    </row>
    <row r="639" spans="3:4" x14ac:dyDescent="0.2">
      <c r="C639" s="10"/>
      <c r="D639" s="10"/>
    </row>
    <row r="640" spans="3:4" x14ac:dyDescent="0.2">
      <c r="C640" s="10"/>
      <c r="D640" s="10"/>
    </row>
    <row r="641" spans="3:4" x14ac:dyDescent="0.2">
      <c r="C641" s="10"/>
      <c r="D641" s="10"/>
    </row>
    <row r="642" spans="3:4" x14ac:dyDescent="0.2">
      <c r="C642" s="10"/>
      <c r="D642" s="10"/>
    </row>
    <row r="643" spans="3:4" x14ac:dyDescent="0.2">
      <c r="C643" s="10"/>
      <c r="D643" s="10"/>
    </row>
    <row r="644" spans="3:4" x14ac:dyDescent="0.2">
      <c r="C644" s="10"/>
      <c r="D644" s="10"/>
    </row>
    <row r="645" spans="3:4" x14ac:dyDescent="0.2">
      <c r="C645" s="10"/>
      <c r="D645" s="10"/>
    </row>
    <row r="646" spans="3:4" x14ac:dyDescent="0.2">
      <c r="C646" s="10"/>
      <c r="D646" s="10"/>
    </row>
    <row r="647" spans="3:4" x14ac:dyDescent="0.2">
      <c r="C647" s="10"/>
      <c r="D647" s="10"/>
    </row>
    <row r="648" spans="3:4" x14ac:dyDescent="0.2">
      <c r="C648" s="10"/>
      <c r="D648" s="10"/>
    </row>
    <row r="649" spans="3:4" x14ac:dyDescent="0.2">
      <c r="C649" s="10"/>
      <c r="D649" s="10"/>
    </row>
    <row r="650" spans="3:4" x14ac:dyDescent="0.2">
      <c r="C650" s="10"/>
      <c r="D650" s="10"/>
    </row>
    <row r="651" spans="3:4" x14ac:dyDescent="0.2">
      <c r="C651" s="10"/>
      <c r="D651" s="10"/>
    </row>
    <row r="652" spans="3:4" x14ac:dyDescent="0.2">
      <c r="C652" s="10"/>
      <c r="D652" s="10"/>
    </row>
    <row r="653" spans="3:4" x14ac:dyDescent="0.2">
      <c r="C653" s="10"/>
      <c r="D653" s="10"/>
    </row>
    <row r="654" spans="3:4" x14ac:dyDescent="0.2">
      <c r="C654" s="10"/>
      <c r="D654" s="10"/>
    </row>
    <row r="655" spans="3:4" x14ac:dyDescent="0.2">
      <c r="C655" s="10"/>
      <c r="D655" s="10"/>
    </row>
    <row r="656" spans="3:4" x14ac:dyDescent="0.2">
      <c r="C656" s="10"/>
      <c r="D656" s="10"/>
    </row>
    <row r="657" spans="3:4" x14ac:dyDescent="0.2">
      <c r="C657" s="10"/>
      <c r="D657" s="10"/>
    </row>
    <row r="658" spans="3:4" x14ac:dyDescent="0.2">
      <c r="C658" s="10"/>
      <c r="D658" s="10"/>
    </row>
    <row r="659" spans="3:4" x14ac:dyDescent="0.2">
      <c r="C659" s="10"/>
      <c r="D659" s="10"/>
    </row>
    <row r="660" spans="3:4" x14ac:dyDescent="0.2">
      <c r="C660" s="10"/>
      <c r="D660" s="10"/>
    </row>
    <row r="661" spans="3:4" x14ac:dyDescent="0.2">
      <c r="C661" s="10"/>
      <c r="D661" s="10"/>
    </row>
    <row r="662" spans="3:4" x14ac:dyDescent="0.2">
      <c r="C662" s="10"/>
      <c r="D662" s="10"/>
    </row>
    <row r="663" spans="3:4" x14ac:dyDescent="0.2">
      <c r="C663" s="10"/>
      <c r="D663" s="10"/>
    </row>
    <row r="664" spans="3:4" x14ac:dyDescent="0.2">
      <c r="C664" s="10"/>
      <c r="D664" s="10"/>
    </row>
    <row r="665" spans="3:4" x14ac:dyDescent="0.2">
      <c r="C665" s="10"/>
      <c r="D665" s="10"/>
    </row>
    <row r="666" spans="3:4" x14ac:dyDescent="0.2">
      <c r="C666" s="10"/>
      <c r="D666" s="10"/>
    </row>
    <row r="667" spans="3:4" x14ac:dyDescent="0.2">
      <c r="C667" s="10"/>
      <c r="D667" s="10"/>
    </row>
    <row r="668" spans="3:4" x14ac:dyDescent="0.2">
      <c r="C668" s="10"/>
      <c r="D668" s="10"/>
    </row>
    <row r="669" spans="3:4" x14ac:dyDescent="0.2">
      <c r="C669" s="10"/>
      <c r="D669" s="10"/>
    </row>
    <row r="670" spans="3:4" x14ac:dyDescent="0.2">
      <c r="C670" s="10"/>
      <c r="D670" s="10"/>
    </row>
    <row r="671" spans="3:4" x14ac:dyDescent="0.2">
      <c r="C671" s="10"/>
      <c r="D671" s="10"/>
    </row>
    <row r="672" spans="3:4" x14ac:dyDescent="0.2">
      <c r="C672" s="10"/>
      <c r="D672" s="10"/>
    </row>
    <row r="673" spans="3:4" x14ac:dyDescent="0.2">
      <c r="C673" s="10"/>
      <c r="D673" s="10"/>
    </row>
    <row r="674" spans="3:4" x14ac:dyDescent="0.2">
      <c r="C674" s="10"/>
      <c r="D674" s="10"/>
    </row>
    <row r="675" spans="3:4" x14ac:dyDescent="0.2">
      <c r="C675" s="10"/>
      <c r="D675" s="10"/>
    </row>
    <row r="676" spans="3:4" x14ac:dyDescent="0.2">
      <c r="C676" s="10"/>
      <c r="D676" s="10"/>
    </row>
    <row r="677" spans="3:4" x14ac:dyDescent="0.2">
      <c r="C677" s="10"/>
      <c r="D677" s="10"/>
    </row>
    <row r="678" spans="3:4" x14ac:dyDescent="0.2">
      <c r="C678" s="10"/>
      <c r="D678" s="10"/>
    </row>
    <row r="679" spans="3:4" x14ac:dyDescent="0.2">
      <c r="C679" s="10"/>
      <c r="D679" s="10"/>
    </row>
    <row r="680" spans="3:4" x14ac:dyDescent="0.2">
      <c r="C680" s="10"/>
      <c r="D680" s="10"/>
    </row>
    <row r="681" spans="3:4" x14ac:dyDescent="0.2">
      <c r="C681" s="10"/>
      <c r="D681" s="10"/>
    </row>
    <row r="682" spans="3:4" x14ac:dyDescent="0.2">
      <c r="C682" s="10"/>
      <c r="D682" s="10"/>
    </row>
    <row r="683" spans="3:4" x14ac:dyDescent="0.2">
      <c r="C683" s="10"/>
      <c r="D683" s="10"/>
    </row>
    <row r="684" spans="3:4" x14ac:dyDescent="0.2">
      <c r="C684" s="10"/>
      <c r="D684" s="10"/>
    </row>
    <row r="685" spans="3:4" x14ac:dyDescent="0.2">
      <c r="C685" s="10"/>
      <c r="D685" s="10"/>
    </row>
    <row r="686" spans="3:4" x14ac:dyDescent="0.2">
      <c r="C686" s="10"/>
      <c r="D686" s="10"/>
    </row>
    <row r="687" spans="3:4" x14ac:dyDescent="0.2">
      <c r="C687" s="10"/>
      <c r="D687" s="10"/>
    </row>
    <row r="688" spans="3:4" x14ac:dyDescent="0.2">
      <c r="C688" s="10"/>
      <c r="D688" s="10"/>
    </row>
    <row r="689" spans="3:4" x14ac:dyDescent="0.2">
      <c r="C689" s="10"/>
      <c r="D689" s="10"/>
    </row>
    <row r="690" spans="3:4" x14ac:dyDescent="0.2">
      <c r="C690" s="10"/>
      <c r="D690" s="10"/>
    </row>
    <row r="691" spans="3:4" x14ac:dyDescent="0.2">
      <c r="C691" s="10"/>
      <c r="D691" s="10"/>
    </row>
    <row r="692" spans="3:4" x14ac:dyDescent="0.2">
      <c r="C692" s="10"/>
      <c r="D692" s="10"/>
    </row>
    <row r="693" spans="3:4" x14ac:dyDescent="0.2">
      <c r="C693" s="10"/>
      <c r="D693" s="10"/>
    </row>
    <row r="694" spans="3:4" x14ac:dyDescent="0.2">
      <c r="C694" s="10"/>
      <c r="D694" s="10"/>
    </row>
    <row r="695" spans="3:4" x14ac:dyDescent="0.2">
      <c r="C695" s="10"/>
      <c r="D695" s="10"/>
    </row>
    <row r="696" spans="3:4" x14ac:dyDescent="0.2">
      <c r="C696" s="10"/>
      <c r="D696" s="10"/>
    </row>
    <row r="697" spans="3:4" x14ac:dyDescent="0.2">
      <c r="C697" s="10"/>
      <c r="D697" s="10"/>
    </row>
    <row r="698" spans="3:4" x14ac:dyDescent="0.2">
      <c r="C698" s="10"/>
      <c r="D698" s="10"/>
    </row>
    <row r="699" spans="3:4" x14ac:dyDescent="0.2">
      <c r="C699" s="10"/>
      <c r="D699" s="10"/>
    </row>
    <row r="700" spans="3:4" x14ac:dyDescent="0.2">
      <c r="C700" s="10"/>
      <c r="D700" s="10"/>
    </row>
    <row r="701" spans="3:4" x14ac:dyDescent="0.2">
      <c r="C701" s="10"/>
      <c r="D701" s="10"/>
    </row>
    <row r="702" spans="3:4" x14ac:dyDescent="0.2">
      <c r="C702" s="10"/>
      <c r="D702" s="10"/>
    </row>
    <row r="703" spans="3:4" x14ac:dyDescent="0.2">
      <c r="C703" s="10"/>
      <c r="D703" s="10"/>
    </row>
    <row r="704" spans="3:4" x14ac:dyDescent="0.2">
      <c r="C704" s="10"/>
      <c r="D704" s="10"/>
    </row>
    <row r="705" spans="3:4" x14ac:dyDescent="0.2">
      <c r="C705" s="10"/>
      <c r="D705" s="10"/>
    </row>
    <row r="706" spans="3:4" x14ac:dyDescent="0.2">
      <c r="C706" s="10"/>
      <c r="D706" s="10"/>
    </row>
    <row r="707" spans="3:4" x14ac:dyDescent="0.2">
      <c r="C707" s="10"/>
      <c r="D707" s="10"/>
    </row>
    <row r="708" spans="3:4" x14ac:dyDescent="0.2">
      <c r="C708" s="10"/>
      <c r="D708" s="10"/>
    </row>
    <row r="709" spans="3:4" x14ac:dyDescent="0.2">
      <c r="C709" s="10"/>
      <c r="D709" s="10"/>
    </row>
    <row r="710" spans="3:4" x14ac:dyDescent="0.2">
      <c r="C710" s="10"/>
      <c r="D710" s="10"/>
    </row>
    <row r="711" spans="3:4" x14ac:dyDescent="0.2">
      <c r="C711" s="10"/>
      <c r="D711" s="10"/>
    </row>
    <row r="712" spans="3:4" x14ac:dyDescent="0.2">
      <c r="C712" s="10"/>
      <c r="D712" s="10"/>
    </row>
    <row r="713" spans="3:4" x14ac:dyDescent="0.2">
      <c r="C713" s="10"/>
      <c r="D713" s="10"/>
    </row>
    <row r="714" spans="3:4" x14ac:dyDescent="0.2">
      <c r="C714" s="10"/>
      <c r="D714" s="10"/>
    </row>
    <row r="715" spans="3:4" x14ac:dyDescent="0.2">
      <c r="C715" s="10"/>
      <c r="D715" s="10"/>
    </row>
    <row r="716" spans="3:4" x14ac:dyDescent="0.2">
      <c r="C716" s="10"/>
      <c r="D716" s="10"/>
    </row>
    <row r="717" spans="3:4" x14ac:dyDescent="0.2">
      <c r="C717" s="10"/>
      <c r="D717" s="10"/>
    </row>
    <row r="718" spans="3:4" x14ac:dyDescent="0.2">
      <c r="C718" s="10"/>
      <c r="D718" s="10"/>
    </row>
    <row r="719" spans="3:4" x14ac:dyDescent="0.2">
      <c r="C719" s="10"/>
      <c r="D719" s="10"/>
    </row>
    <row r="720" spans="3:4" x14ac:dyDescent="0.2">
      <c r="C720" s="10"/>
      <c r="D720" s="10"/>
    </row>
    <row r="721" spans="3:4" x14ac:dyDescent="0.2">
      <c r="C721" s="10"/>
      <c r="D721" s="10"/>
    </row>
    <row r="722" spans="3:4" x14ac:dyDescent="0.2">
      <c r="C722" s="10"/>
      <c r="D722" s="10"/>
    </row>
    <row r="723" spans="3:4" x14ac:dyDescent="0.2">
      <c r="C723" s="10"/>
      <c r="D723" s="10"/>
    </row>
    <row r="724" spans="3:4" x14ac:dyDescent="0.2">
      <c r="C724" s="10"/>
      <c r="D724" s="10"/>
    </row>
    <row r="725" spans="3:4" x14ac:dyDescent="0.2">
      <c r="C725" s="10"/>
      <c r="D725" s="10"/>
    </row>
    <row r="726" spans="3:4" x14ac:dyDescent="0.2">
      <c r="C726" s="10"/>
      <c r="D726" s="10"/>
    </row>
    <row r="727" spans="3:4" x14ac:dyDescent="0.2">
      <c r="C727" s="10"/>
      <c r="D727" s="10"/>
    </row>
    <row r="728" spans="3:4" x14ac:dyDescent="0.2">
      <c r="C728" s="10"/>
      <c r="D728" s="10"/>
    </row>
    <row r="729" spans="3:4" x14ac:dyDescent="0.2">
      <c r="C729" s="10"/>
      <c r="D729" s="10"/>
    </row>
    <row r="730" spans="3:4" x14ac:dyDescent="0.2">
      <c r="C730" s="10"/>
      <c r="D730" s="10"/>
    </row>
    <row r="731" spans="3:4" x14ac:dyDescent="0.2">
      <c r="C731" s="10"/>
      <c r="D731" s="10"/>
    </row>
    <row r="732" spans="3:4" x14ac:dyDescent="0.2">
      <c r="C732" s="10"/>
      <c r="D732" s="10"/>
    </row>
    <row r="733" spans="3:4" x14ac:dyDescent="0.2">
      <c r="C733" s="10"/>
      <c r="D733" s="10"/>
    </row>
    <row r="734" spans="3:4" x14ac:dyDescent="0.2">
      <c r="C734" s="10"/>
      <c r="D734" s="10"/>
    </row>
    <row r="735" spans="3:4" x14ac:dyDescent="0.2">
      <c r="C735" s="10"/>
      <c r="D735" s="10"/>
    </row>
    <row r="736" spans="3:4" x14ac:dyDescent="0.2">
      <c r="C736" s="10"/>
      <c r="D736" s="10"/>
    </row>
    <row r="737" spans="3:4" x14ac:dyDescent="0.2">
      <c r="C737" s="10"/>
      <c r="D737" s="10"/>
    </row>
    <row r="738" spans="3:4" x14ac:dyDescent="0.2">
      <c r="C738" s="10"/>
      <c r="D738" s="10"/>
    </row>
    <row r="739" spans="3:4" x14ac:dyDescent="0.2">
      <c r="C739" s="10"/>
      <c r="D739" s="10"/>
    </row>
    <row r="740" spans="3:4" x14ac:dyDescent="0.2">
      <c r="C740" s="10"/>
      <c r="D740" s="10"/>
    </row>
    <row r="741" spans="3:4" x14ac:dyDescent="0.2">
      <c r="C741" s="10"/>
      <c r="D741" s="10"/>
    </row>
    <row r="742" spans="3:4" x14ac:dyDescent="0.2">
      <c r="C742" s="10"/>
      <c r="D742" s="10"/>
    </row>
    <row r="743" spans="3:4" x14ac:dyDescent="0.2">
      <c r="C743" s="10"/>
      <c r="D743" s="10"/>
    </row>
    <row r="744" spans="3:4" x14ac:dyDescent="0.2">
      <c r="C744" s="10"/>
      <c r="D744" s="10"/>
    </row>
    <row r="745" spans="3:4" x14ac:dyDescent="0.2">
      <c r="C745" s="10"/>
      <c r="D745" s="10"/>
    </row>
    <row r="746" spans="3:4" x14ac:dyDescent="0.2">
      <c r="C746" s="10"/>
      <c r="D746" s="10"/>
    </row>
    <row r="747" spans="3:4" x14ac:dyDescent="0.2">
      <c r="C747" s="10"/>
      <c r="D747" s="10"/>
    </row>
    <row r="748" spans="3:4" x14ac:dyDescent="0.2">
      <c r="C748" s="10"/>
      <c r="D748" s="10"/>
    </row>
    <row r="749" spans="3:4" x14ac:dyDescent="0.2">
      <c r="C749" s="10"/>
      <c r="D749" s="10"/>
    </row>
    <row r="750" spans="3:4" x14ac:dyDescent="0.2">
      <c r="C750" s="10"/>
      <c r="D750" s="10"/>
    </row>
    <row r="751" spans="3:4" x14ac:dyDescent="0.2">
      <c r="C751" s="10"/>
      <c r="D751" s="10"/>
    </row>
    <row r="752" spans="3:4" x14ac:dyDescent="0.2">
      <c r="C752" s="10"/>
      <c r="D752" s="10"/>
    </row>
    <row r="753" spans="3:4" x14ac:dyDescent="0.2">
      <c r="C753" s="10"/>
      <c r="D753" s="10"/>
    </row>
    <row r="754" spans="3:4" x14ac:dyDescent="0.2">
      <c r="C754" s="10"/>
      <c r="D754" s="10"/>
    </row>
    <row r="755" spans="3:4" x14ac:dyDescent="0.2">
      <c r="C755" s="10"/>
      <c r="D755" s="10"/>
    </row>
    <row r="756" spans="3:4" x14ac:dyDescent="0.2">
      <c r="C756" s="10"/>
      <c r="D756" s="10"/>
    </row>
    <row r="757" spans="3:4" x14ac:dyDescent="0.2">
      <c r="C757" s="10"/>
      <c r="D757" s="10"/>
    </row>
    <row r="758" spans="3:4" x14ac:dyDescent="0.2">
      <c r="C758" s="10"/>
      <c r="D758" s="10"/>
    </row>
    <row r="759" spans="3:4" x14ac:dyDescent="0.2">
      <c r="C759" s="10"/>
      <c r="D759" s="10"/>
    </row>
    <row r="760" spans="3:4" x14ac:dyDescent="0.2">
      <c r="C760" s="10"/>
      <c r="D760" s="10"/>
    </row>
    <row r="761" spans="3:4" x14ac:dyDescent="0.2">
      <c r="C761" s="10"/>
      <c r="D761" s="10"/>
    </row>
    <row r="762" spans="3:4" x14ac:dyDescent="0.2">
      <c r="C762" s="10"/>
      <c r="D762" s="10"/>
    </row>
    <row r="763" spans="3:4" x14ac:dyDescent="0.2">
      <c r="C763" s="10"/>
      <c r="D763" s="10"/>
    </row>
    <row r="764" spans="3:4" x14ac:dyDescent="0.2">
      <c r="C764" s="10"/>
      <c r="D764" s="10"/>
    </row>
    <row r="765" spans="3:4" x14ac:dyDescent="0.2">
      <c r="C765" s="10"/>
      <c r="D765" s="10"/>
    </row>
    <row r="766" spans="3:4" x14ac:dyDescent="0.2">
      <c r="C766" s="10"/>
      <c r="D766" s="10"/>
    </row>
    <row r="767" spans="3:4" x14ac:dyDescent="0.2">
      <c r="C767" s="10"/>
      <c r="D767" s="10"/>
    </row>
    <row r="768" spans="3:4" x14ac:dyDescent="0.2">
      <c r="C768" s="10"/>
      <c r="D768" s="10"/>
    </row>
    <row r="769" spans="3:4" x14ac:dyDescent="0.2">
      <c r="C769" s="10"/>
      <c r="D769" s="10"/>
    </row>
    <row r="770" spans="3:4" x14ac:dyDescent="0.2">
      <c r="C770" s="10"/>
      <c r="D770" s="10"/>
    </row>
    <row r="771" spans="3:4" x14ac:dyDescent="0.2">
      <c r="C771" s="10"/>
      <c r="D771" s="10"/>
    </row>
    <row r="772" spans="3:4" x14ac:dyDescent="0.2">
      <c r="C772" s="10"/>
      <c r="D772" s="10"/>
    </row>
    <row r="773" spans="3:4" x14ac:dyDescent="0.2">
      <c r="C773" s="10"/>
      <c r="D773" s="10"/>
    </row>
    <row r="774" spans="3:4" x14ac:dyDescent="0.2">
      <c r="C774" s="10"/>
      <c r="D774" s="10"/>
    </row>
    <row r="775" spans="3:4" x14ac:dyDescent="0.2">
      <c r="C775" s="10"/>
      <c r="D775" s="10"/>
    </row>
    <row r="776" spans="3:4" x14ac:dyDescent="0.2">
      <c r="C776" s="10"/>
      <c r="D776" s="10"/>
    </row>
    <row r="777" spans="3:4" x14ac:dyDescent="0.2">
      <c r="C777" s="10"/>
      <c r="D777" s="10"/>
    </row>
    <row r="778" spans="3:4" x14ac:dyDescent="0.2">
      <c r="C778" s="10"/>
      <c r="D778" s="10"/>
    </row>
    <row r="779" spans="3:4" x14ac:dyDescent="0.2">
      <c r="C779" s="10"/>
      <c r="D779" s="10"/>
    </row>
    <row r="780" spans="3:4" x14ac:dyDescent="0.2">
      <c r="C780" s="10"/>
      <c r="D780" s="10"/>
    </row>
    <row r="781" spans="3:4" x14ac:dyDescent="0.2">
      <c r="C781" s="10"/>
      <c r="D781" s="10"/>
    </row>
    <row r="782" spans="3:4" x14ac:dyDescent="0.2">
      <c r="C782" s="10"/>
      <c r="D782" s="10"/>
    </row>
    <row r="783" spans="3:4" x14ac:dyDescent="0.2">
      <c r="C783" s="10"/>
      <c r="D783" s="10"/>
    </row>
    <row r="784" spans="3:4" x14ac:dyDescent="0.2">
      <c r="C784" s="10"/>
      <c r="D784" s="10"/>
    </row>
    <row r="785" spans="3:4" x14ac:dyDescent="0.2">
      <c r="C785" s="10"/>
      <c r="D785" s="10"/>
    </row>
    <row r="786" spans="3:4" x14ac:dyDescent="0.2">
      <c r="C786" s="10"/>
      <c r="D786" s="10"/>
    </row>
    <row r="787" spans="3:4" x14ac:dyDescent="0.2">
      <c r="C787" s="10"/>
      <c r="D787" s="10"/>
    </row>
    <row r="788" spans="3:4" x14ac:dyDescent="0.2">
      <c r="C788" s="10"/>
      <c r="D788" s="10"/>
    </row>
    <row r="789" spans="3:4" x14ac:dyDescent="0.2">
      <c r="C789" s="10"/>
      <c r="D789" s="10"/>
    </row>
    <row r="790" spans="3:4" x14ac:dyDescent="0.2">
      <c r="C790" s="10"/>
      <c r="D790" s="10"/>
    </row>
    <row r="791" spans="3:4" x14ac:dyDescent="0.2">
      <c r="C791" s="10"/>
      <c r="D791" s="10"/>
    </row>
    <row r="792" spans="3:4" x14ac:dyDescent="0.2">
      <c r="C792" s="10"/>
      <c r="D792" s="10"/>
    </row>
    <row r="793" spans="3:4" x14ac:dyDescent="0.2">
      <c r="C793" s="10"/>
      <c r="D793" s="10"/>
    </row>
    <row r="794" spans="3:4" x14ac:dyDescent="0.2">
      <c r="C794" s="10"/>
      <c r="D794" s="10"/>
    </row>
    <row r="795" spans="3:4" x14ac:dyDescent="0.2">
      <c r="C795" s="10"/>
      <c r="D795" s="10"/>
    </row>
    <row r="796" spans="3:4" x14ac:dyDescent="0.2">
      <c r="C796" s="10"/>
      <c r="D796" s="10"/>
    </row>
    <row r="797" spans="3:4" x14ac:dyDescent="0.2">
      <c r="C797" s="10"/>
      <c r="D797" s="10"/>
    </row>
    <row r="798" spans="3:4" x14ac:dyDescent="0.2">
      <c r="C798" s="10"/>
      <c r="D798" s="10"/>
    </row>
    <row r="799" spans="3:4" x14ac:dyDescent="0.2">
      <c r="C799" s="10"/>
      <c r="D799" s="10"/>
    </row>
    <row r="800" spans="3:4" x14ac:dyDescent="0.2">
      <c r="C800" s="10"/>
      <c r="D800" s="10"/>
    </row>
    <row r="801" spans="3:4" x14ac:dyDescent="0.2">
      <c r="C801" s="10"/>
      <c r="D801" s="10"/>
    </row>
    <row r="802" spans="3:4" x14ac:dyDescent="0.2">
      <c r="C802" s="10"/>
      <c r="D802" s="10"/>
    </row>
    <row r="803" spans="3:4" x14ac:dyDescent="0.2">
      <c r="C803" s="10"/>
      <c r="D803" s="10"/>
    </row>
    <row r="804" spans="3:4" x14ac:dyDescent="0.2">
      <c r="C804" s="10"/>
      <c r="D804" s="10"/>
    </row>
    <row r="805" spans="3:4" x14ac:dyDescent="0.2">
      <c r="C805" s="10"/>
      <c r="D805" s="10"/>
    </row>
    <row r="806" spans="3:4" x14ac:dyDescent="0.2">
      <c r="C806" s="10"/>
      <c r="D806" s="10"/>
    </row>
    <row r="807" spans="3:4" x14ac:dyDescent="0.2">
      <c r="C807" s="10"/>
      <c r="D807" s="10"/>
    </row>
    <row r="808" spans="3:4" x14ac:dyDescent="0.2">
      <c r="C808" s="10"/>
      <c r="D808" s="10"/>
    </row>
    <row r="809" spans="3:4" x14ac:dyDescent="0.2">
      <c r="C809" s="10"/>
      <c r="D809" s="10"/>
    </row>
    <row r="810" spans="3:4" x14ac:dyDescent="0.2">
      <c r="C810" s="10"/>
      <c r="D810" s="10"/>
    </row>
    <row r="811" spans="3:4" x14ac:dyDescent="0.2">
      <c r="C811" s="10"/>
      <c r="D811" s="10"/>
    </row>
    <row r="812" spans="3:4" x14ac:dyDescent="0.2">
      <c r="C812" s="10"/>
      <c r="D812" s="10"/>
    </row>
    <row r="813" spans="3:4" x14ac:dyDescent="0.2">
      <c r="C813" s="10"/>
      <c r="D813" s="10"/>
    </row>
    <row r="814" spans="3:4" x14ac:dyDescent="0.2">
      <c r="C814" s="10"/>
      <c r="D814" s="10"/>
    </row>
    <row r="815" spans="3:4" x14ac:dyDescent="0.2">
      <c r="C815" s="10"/>
      <c r="D815" s="10"/>
    </row>
    <row r="816" spans="3:4" x14ac:dyDescent="0.2">
      <c r="C816" s="10"/>
      <c r="D816" s="10"/>
    </row>
    <row r="817" spans="3:4" x14ac:dyDescent="0.2">
      <c r="C817" s="10"/>
      <c r="D817" s="10"/>
    </row>
    <row r="818" spans="3:4" x14ac:dyDescent="0.2">
      <c r="C818" s="10"/>
      <c r="D818" s="10"/>
    </row>
    <row r="819" spans="3:4" x14ac:dyDescent="0.2">
      <c r="C819" s="10"/>
      <c r="D819" s="10"/>
    </row>
    <row r="820" spans="3:4" x14ac:dyDescent="0.2">
      <c r="C820" s="10"/>
      <c r="D820" s="10"/>
    </row>
    <row r="821" spans="3:4" x14ac:dyDescent="0.2">
      <c r="C821" s="10"/>
      <c r="D821" s="10"/>
    </row>
    <row r="822" spans="3:4" x14ac:dyDescent="0.2">
      <c r="C822" s="10"/>
      <c r="D822" s="10"/>
    </row>
    <row r="823" spans="3:4" x14ac:dyDescent="0.2">
      <c r="C823" s="10"/>
      <c r="D823" s="10"/>
    </row>
    <row r="824" spans="3:4" x14ac:dyDescent="0.2">
      <c r="C824" s="10"/>
      <c r="D824" s="10"/>
    </row>
    <row r="825" spans="3:4" x14ac:dyDescent="0.2">
      <c r="C825" s="10"/>
      <c r="D825" s="10"/>
    </row>
    <row r="826" spans="3:4" x14ac:dyDescent="0.2">
      <c r="C826" s="10"/>
      <c r="D826" s="10"/>
    </row>
    <row r="827" spans="3:4" x14ac:dyDescent="0.2">
      <c r="C827" s="10"/>
      <c r="D827" s="10"/>
    </row>
    <row r="828" spans="3:4" x14ac:dyDescent="0.2">
      <c r="C828" s="10"/>
      <c r="D828" s="10"/>
    </row>
    <row r="829" spans="3:4" x14ac:dyDescent="0.2">
      <c r="C829" s="10"/>
      <c r="D829" s="10"/>
    </row>
    <row r="830" spans="3:4" x14ac:dyDescent="0.2">
      <c r="C830" s="10"/>
      <c r="D830" s="10"/>
    </row>
    <row r="831" spans="3:4" x14ac:dyDescent="0.2">
      <c r="C831" s="10"/>
      <c r="D831" s="10"/>
    </row>
    <row r="832" spans="3:4" x14ac:dyDescent="0.2">
      <c r="C832" s="10"/>
      <c r="D832" s="10"/>
    </row>
    <row r="833" spans="3:4" x14ac:dyDescent="0.2">
      <c r="C833" s="10"/>
      <c r="D833" s="10"/>
    </row>
    <row r="834" spans="3:4" x14ac:dyDescent="0.2">
      <c r="C834" s="10"/>
      <c r="D834" s="10"/>
    </row>
    <row r="835" spans="3:4" x14ac:dyDescent="0.2">
      <c r="C835" s="10"/>
      <c r="D835" s="10"/>
    </row>
    <row r="836" spans="3:4" x14ac:dyDescent="0.2">
      <c r="C836" s="10"/>
      <c r="D836" s="10"/>
    </row>
    <row r="837" spans="3:4" x14ac:dyDescent="0.2">
      <c r="C837" s="10"/>
      <c r="D837" s="10"/>
    </row>
    <row r="838" spans="3:4" x14ac:dyDescent="0.2">
      <c r="C838" s="10"/>
      <c r="D838" s="10"/>
    </row>
    <row r="839" spans="3:4" x14ac:dyDescent="0.2">
      <c r="C839" s="10"/>
      <c r="D839" s="10"/>
    </row>
    <row r="840" spans="3:4" x14ac:dyDescent="0.2">
      <c r="C840" s="10"/>
      <c r="D840" s="10"/>
    </row>
    <row r="841" spans="3:4" x14ac:dyDescent="0.2">
      <c r="C841" s="10"/>
      <c r="D841" s="10"/>
    </row>
    <row r="842" spans="3:4" x14ac:dyDescent="0.2">
      <c r="C842" s="10"/>
      <c r="D842" s="10"/>
    </row>
    <row r="843" spans="3:4" x14ac:dyDescent="0.2">
      <c r="C843" s="10"/>
      <c r="D843" s="10"/>
    </row>
    <row r="844" spans="3:4" x14ac:dyDescent="0.2">
      <c r="C844" s="10"/>
      <c r="D844" s="10"/>
    </row>
    <row r="845" spans="3:4" x14ac:dyDescent="0.2">
      <c r="C845" s="10"/>
      <c r="D845" s="10"/>
    </row>
    <row r="846" spans="3:4" x14ac:dyDescent="0.2">
      <c r="C846" s="10"/>
      <c r="D846" s="10"/>
    </row>
    <row r="847" spans="3:4" x14ac:dyDescent="0.2">
      <c r="C847" s="10"/>
      <c r="D847" s="10"/>
    </row>
    <row r="848" spans="3:4" x14ac:dyDescent="0.2">
      <c r="C848" s="10"/>
      <c r="D848" s="10"/>
    </row>
    <row r="849" spans="3:4" x14ac:dyDescent="0.2">
      <c r="C849" s="10"/>
      <c r="D849" s="10"/>
    </row>
    <row r="850" spans="3:4" x14ac:dyDescent="0.2">
      <c r="C850" s="10"/>
      <c r="D850" s="10"/>
    </row>
    <row r="851" spans="3:4" x14ac:dyDescent="0.2">
      <c r="C851" s="10"/>
      <c r="D851" s="10"/>
    </row>
    <row r="852" spans="3:4" x14ac:dyDescent="0.2">
      <c r="C852" s="10"/>
      <c r="D852" s="10"/>
    </row>
    <row r="853" spans="3:4" x14ac:dyDescent="0.2">
      <c r="C853" s="10"/>
      <c r="D853" s="10"/>
    </row>
    <row r="854" spans="3:4" x14ac:dyDescent="0.2">
      <c r="C854" s="10"/>
      <c r="D854" s="10"/>
    </row>
    <row r="855" spans="3:4" x14ac:dyDescent="0.2">
      <c r="C855" s="10"/>
      <c r="D855" s="10"/>
    </row>
    <row r="856" spans="3:4" x14ac:dyDescent="0.2">
      <c r="C856" s="10"/>
      <c r="D856" s="10"/>
    </row>
    <row r="857" spans="3:4" x14ac:dyDescent="0.2">
      <c r="C857" s="10"/>
      <c r="D857" s="10"/>
    </row>
    <row r="858" spans="3:4" x14ac:dyDescent="0.2">
      <c r="C858" s="10"/>
      <c r="D858" s="10"/>
    </row>
    <row r="859" spans="3:4" x14ac:dyDescent="0.2">
      <c r="C859" s="10"/>
      <c r="D859" s="10"/>
    </row>
    <row r="860" spans="3:4" x14ac:dyDescent="0.2">
      <c r="C860" s="10"/>
      <c r="D860" s="10"/>
    </row>
    <row r="861" spans="3:4" x14ac:dyDescent="0.2">
      <c r="C861" s="10"/>
      <c r="D861" s="10"/>
    </row>
    <row r="862" spans="3:4" x14ac:dyDescent="0.2">
      <c r="C862" s="10"/>
      <c r="D862" s="10"/>
    </row>
    <row r="863" spans="3:4" x14ac:dyDescent="0.2">
      <c r="C863" s="10"/>
      <c r="D863" s="10"/>
    </row>
    <row r="864" spans="3:4" x14ac:dyDescent="0.2">
      <c r="C864" s="10"/>
      <c r="D864" s="10"/>
    </row>
    <row r="865" spans="3:4" x14ac:dyDescent="0.2">
      <c r="C865" s="10"/>
      <c r="D865" s="10"/>
    </row>
    <row r="866" spans="3:4" x14ac:dyDescent="0.2">
      <c r="C866" s="10"/>
      <c r="D866" s="10"/>
    </row>
    <row r="867" spans="3:4" x14ac:dyDescent="0.2">
      <c r="C867" s="10"/>
      <c r="D867" s="10"/>
    </row>
    <row r="868" spans="3:4" x14ac:dyDescent="0.2">
      <c r="C868" s="10"/>
      <c r="D868" s="10"/>
    </row>
    <row r="869" spans="3:4" x14ac:dyDescent="0.2">
      <c r="C869" s="10"/>
      <c r="D869" s="10"/>
    </row>
    <row r="870" spans="3:4" x14ac:dyDescent="0.2">
      <c r="C870" s="10"/>
      <c r="D870" s="10"/>
    </row>
    <row r="871" spans="3:4" x14ac:dyDescent="0.2">
      <c r="C871" s="10"/>
      <c r="D871" s="10"/>
    </row>
    <row r="872" spans="3:4" x14ac:dyDescent="0.2">
      <c r="C872" s="10"/>
      <c r="D872" s="10"/>
    </row>
    <row r="873" spans="3:4" x14ac:dyDescent="0.2">
      <c r="C873" s="10"/>
      <c r="D873" s="10"/>
    </row>
    <row r="874" spans="3:4" x14ac:dyDescent="0.2">
      <c r="C874" s="10"/>
      <c r="D874" s="10"/>
    </row>
    <row r="875" spans="3:4" x14ac:dyDescent="0.2">
      <c r="C875" s="10"/>
      <c r="D875" s="10"/>
    </row>
    <row r="876" spans="3:4" x14ac:dyDescent="0.2">
      <c r="C876" s="10"/>
      <c r="D876" s="10"/>
    </row>
    <row r="877" spans="3:4" x14ac:dyDescent="0.2">
      <c r="C877" s="10"/>
      <c r="D877" s="10"/>
    </row>
    <row r="878" spans="3:4" x14ac:dyDescent="0.2">
      <c r="C878" s="10"/>
      <c r="D878" s="10"/>
    </row>
    <row r="879" spans="3:4" x14ac:dyDescent="0.2">
      <c r="C879" s="10"/>
      <c r="D879" s="10"/>
    </row>
    <row r="880" spans="3:4" x14ac:dyDescent="0.2">
      <c r="C880" s="10"/>
      <c r="D880" s="10"/>
    </row>
    <row r="881" spans="3:4" x14ac:dyDescent="0.2">
      <c r="C881" s="10"/>
      <c r="D881" s="10"/>
    </row>
    <row r="882" spans="3:4" x14ac:dyDescent="0.2">
      <c r="C882" s="10"/>
      <c r="D882" s="10"/>
    </row>
    <row r="883" spans="3:4" x14ac:dyDescent="0.2">
      <c r="C883" s="10"/>
      <c r="D883" s="10"/>
    </row>
    <row r="884" spans="3:4" x14ac:dyDescent="0.2">
      <c r="C884" s="10"/>
      <c r="D884" s="10"/>
    </row>
    <row r="885" spans="3:4" x14ac:dyDescent="0.2">
      <c r="C885" s="10"/>
      <c r="D885" s="10"/>
    </row>
    <row r="886" spans="3:4" x14ac:dyDescent="0.2">
      <c r="C886" s="10"/>
      <c r="D886" s="10"/>
    </row>
    <row r="887" spans="3:4" x14ac:dyDescent="0.2">
      <c r="C887" s="10"/>
      <c r="D887" s="10"/>
    </row>
    <row r="888" spans="3:4" x14ac:dyDescent="0.2">
      <c r="C888" s="10"/>
      <c r="D888" s="10"/>
    </row>
    <row r="889" spans="3:4" x14ac:dyDescent="0.2">
      <c r="C889" s="10"/>
      <c r="D889" s="10"/>
    </row>
    <row r="890" spans="3:4" x14ac:dyDescent="0.2">
      <c r="C890" s="10"/>
      <c r="D890" s="10"/>
    </row>
    <row r="891" spans="3:4" x14ac:dyDescent="0.2">
      <c r="C891" s="10"/>
      <c r="D891" s="10"/>
    </row>
    <row r="892" spans="3:4" x14ac:dyDescent="0.2">
      <c r="C892" s="10"/>
      <c r="D892" s="10"/>
    </row>
    <row r="893" spans="3:4" x14ac:dyDescent="0.2">
      <c r="C893" s="10"/>
      <c r="D893" s="10"/>
    </row>
    <row r="894" spans="3:4" x14ac:dyDescent="0.2">
      <c r="C894" s="10"/>
      <c r="D894" s="10"/>
    </row>
    <row r="895" spans="3:4" x14ac:dyDescent="0.2">
      <c r="C895" s="10"/>
      <c r="D895" s="10"/>
    </row>
    <row r="896" spans="3:4" x14ac:dyDescent="0.2">
      <c r="C896" s="10"/>
      <c r="D896" s="10"/>
    </row>
    <row r="897" spans="3:4" x14ac:dyDescent="0.2">
      <c r="C897" s="10"/>
      <c r="D897" s="10"/>
    </row>
    <row r="898" spans="3:4" x14ac:dyDescent="0.2">
      <c r="C898" s="10"/>
      <c r="D898" s="10"/>
    </row>
    <row r="899" spans="3:4" x14ac:dyDescent="0.2">
      <c r="C899" s="10"/>
      <c r="D899" s="10"/>
    </row>
    <row r="900" spans="3:4" x14ac:dyDescent="0.2">
      <c r="C900" s="10"/>
      <c r="D900" s="10"/>
    </row>
    <row r="901" spans="3:4" x14ac:dyDescent="0.2">
      <c r="C901" s="10"/>
      <c r="D901" s="10"/>
    </row>
    <row r="902" spans="3:4" x14ac:dyDescent="0.2">
      <c r="C902" s="10"/>
      <c r="D902" s="10"/>
    </row>
    <row r="903" spans="3:4" x14ac:dyDescent="0.2">
      <c r="C903" s="10"/>
      <c r="D903" s="10"/>
    </row>
    <row r="904" spans="3:4" x14ac:dyDescent="0.2">
      <c r="C904" s="10"/>
      <c r="D904" s="10"/>
    </row>
    <row r="905" spans="3:4" x14ac:dyDescent="0.2">
      <c r="C905" s="10"/>
      <c r="D905" s="10"/>
    </row>
    <row r="906" spans="3:4" x14ac:dyDescent="0.2">
      <c r="C906" s="10"/>
      <c r="D906" s="10"/>
    </row>
    <row r="907" spans="3:4" x14ac:dyDescent="0.2">
      <c r="C907" s="10"/>
      <c r="D907" s="10"/>
    </row>
    <row r="908" spans="3:4" x14ac:dyDescent="0.2">
      <c r="C908" s="10"/>
      <c r="D908" s="10"/>
    </row>
    <row r="909" spans="3:4" x14ac:dyDescent="0.2">
      <c r="C909" s="10"/>
      <c r="D909" s="10"/>
    </row>
    <row r="910" spans="3:4" x14ac:dyDescent="0.2">
      <c r="C910" s="10"/>
      <c r="D910" s="10"/>
    </row>
    <row r="911" spans="3:4" x14ac:dyDescent="0.2">
      <c r="C911" s="10"/>
      <c r="D911" s="10"/>
    </row>
    <row r="912" spans="3:4" x14ac:dyDescent="0.2">
      <c r="C912" s="10"/>
      <c r="D912" s="10"/>
    </row>
    <row r="913" spans="3:4" x14ac:dyDescent="0.2">
      <c r="C913" s="10"/>
      <c r="D913" s="10"/>
    </row>
    <row r="914" spans="3:4" x14ac:dyDescent="0.2">
      <c r="C914" s="10"/>
      <c r="D914" s="10"/>
    </row>
    <row r="915" spans="3:4" x14ac:dyDescent="0.2">
      <c r="C915" s="10"/>
      <c r="D915" s="10"/>
    </row>
    <row r="916" spans="3:4" x14ac:dyDescent="0.2">
      <c r="C916" s="10"/>
      <c r="D916" s="10"/>
    </row>
    <row r="917" spans="3:4" x14ac:dyDescent="0.2">
      <c r="C917" s="10"/>
      <c r="D917" s="10"/>
    </row>
    <row r="918" spans="3:4" x14ac:dyDescent="0.2">
      <c r="C918" s="10"/>
      <c r="D918" s="10"/>
    </row>
    <row r="919" spans="3:4" x14ac:dyDescent="0.2">
      <c r="C919" s="10"/>
      <c r="D919" s="10"/>
    </row>
    <row r="920" spans="3:4" x14ac:dyDescent="0.2">
      <c r="C920" s="10"/>
      <c r="D920" s="10"/>
    </row>
    <row r="921" spans="3:4" x14ac:dyDescent="0.2">
      <c r="C921" s="10"/>
      <c r="D921" s="10"/>
    </row>
    <row r="922" spans="3:4" x14ac:dyDescent="0.2">
      <c r="C922" s="10"/>
      <c r="D922" s="10"/>
    </row>
    <row r="923" spans="3:4" x14ac:dyDescent="0.2">
      <c r="C923" s="10"/>
      <c r="D923" s="10"/>
    </row>
    <row r="924" spans="3:4" x14ac:dyDescent="0.2">
      <c r="C924" s="10"/>
      <c r="D924" s="10"/>
    </row>
    <row r="925" spans="3:4" x14ac:dyDescent="0.2">
      <c r="C925" s="10"/>
      <c r="D925" s="10"/>
    </row>
    <row r="926" spans="3:4" x14ac:dyDescent="0.2">
      <c r="C926" s="10"/>
      <c r="D926" s="10"/>
    </row>
    <row r="927" spans="3:4" x14ac:dyDescent="0.2">
      <c r="C927" s="10"/>
      <c r="D927" s="10"/>
    </row>
    <row r="928" spans="3:4" x14ac:dyDescent="0.2">
      <c r="C928" s="10"/>
      <c r="D928" s="10"/>
    </row>
    <row r="929" spans="3:4" x14ac:dyDescent="0.2">
      <c r="C929" s="10"/>
      <c r="D929" s="10"/>
    </row>
    <row r="930" spans="3:4" x14ac:dyDescent="0.2">
      <c r="C930" s="10"/>
      <c r="D930" s="10"/>
    </row>
    <row r="931" spans="3:4" x14ac:dyDescent="0.2">
      <c r="C931" s="10"/>
      <c r="D931" s="10"/>
    </row>
    <row r="932" spans="3:4" x14ac:dyDescent="0.2">
      <c r="C932" s="10"/>
      <c r="D932" s="10"/>
    </row>
    <row r="933" spans="3:4" x14ac:dyDescent="0.2">
      <c r="C933" s="10"/>
      <c r="D933" s="10"/>
    </row>
    <row r="934" spans="3:4" x14ac:dyDescent="0.2">
      <c r="C934" s="10"/>
      <c r="D934" s="10"/>
    </row>
    <row r="935" spans="3:4" x14ac:dyDescent="0.2">
      <c r="C935" s="10"/>
      <c r="D935" s="10"/>
    </row>
    <row r="936" spans="3:4" x14ac:dyDescent="0.2">
      <c r="C936" s="10"/>
      <c r="D936" s="10"/>
    </row>
    <row r="937" spans="3:4" x14ac:dyDescent="0.2">
      <c r="C937" s="10"/>
      <c r="D937" s="10"/>
    </row>
    <row r="938" spans="3:4" x14ac:dyDescent="0.2">
      <c r="C938" s="10"/>
      <c r="D938" s="10"/>
    </row>
    <row r="939" spans="3:4" x14ac:dyDescent="0.2">
      <c r="C939" s="10"/>
      <c r="D939" s="10"/>
    </row>
    <row r="940" spans="3:4" x14ac:dyDescent="0.2">
      <c r="C940" s="10"/>
      <c r="D940" s="10"/>
    </row>
    <row r="941" spans="3:4" x14ac:dyDescent="0.2">
      <c r="C941" s="10"/>
      <c r="D941" s="10"/>
    </row>
    <row r="942" spans="3:4" x14ac:dyDescent="0.2">
      <c r="C942" s="10"/>
      <c r="D942" s="10"/>
    </row>
    <row r="943" spans="3:4" x14ac:dyDescent="0.2">
      <c r="C943" s="10"/>
      <c r="D943" s="10"/>
    </row>
    <row r="944" spans="3:4" x14ac:dyDescent="0.2">
      <c r="C944" s="10"/>
      <c r="D944" s="10"/>
    </row>
    <row r="945" spans="3:4" x14ac:dyDescent="0.2">
      <c r="C945" s="10"/>
      <c r="D945" s="10"/>
    </row>
    <row r="946" spans="3:4" x14ac:dyDescent="0.2">
      <c r="C946" s="10"/>
      <c r="D946" s="10"/>
    </row>
    <row r="947" spans="3:4" x14ac:dyDescent="0.2">
      <c r="C947" s="10"/>
      <c r="D947" s="10"/>
    </row>
    <row r="948" spans="3:4" x14ac:dyDescent="0.2">
      <c r="C948" s="10"/>
      <c r="D948" s="10"/>
    </row>
    <row r="949" spans="3:4" x14ac:dyDescent="0.2">
      <c r="C949" s="10"/>
      <c r="D949" s="10"/>
    </row>
    <row r="950" spans="3:4" x14ac:dyDescent="0.2">
      <c r="C950" s="10"/>
      <c r="D950" s="10"/>
    </row>
    <row r="951" spans="3:4" x14ac:dyDescent="0.2">
      <c r="C951" s="10"/>
      <c r="D951" s="10"/>
    </row>
    <row r="952" spans="3:4" x14ac:dyDescent="0.2">
      <c r="C952" s="10"/>
      <c r="D952" s="10"/>
    </row>
    <row r="953" spans="3:4" x14ac:dyDescent="0.2">
      <c r="C953" s="10"/>
      <c r="D953" s="10"/>
    </row>
    <row r="954" spans="3:4" x14ac:dyDescent="0.2">
      <c r="C954" s="10"/>
      <c r="D954" s="10"/>
    </row>
    <row r="955" spans="3:4" x14ac:dyDescent="0.2">
      <c r="C955" s="10"/>
      <c r="D955" s="10"/>
    </row>
    <row r="956" spans="3:4" x14ac:dyDescent="0.2">
      <c r="C956" s="10"/>
      <c r="D956" s="10"/>
    </row>
    <row r="957" spans="3:4" x14ac:dyDescent="0.2">
      <c r="C957" s="10"/>
      <c r="D957" s="10"/>
    </row>
    <row r="958" spans="3:4" x14ac:dyDescent="0.2">
      <c r="C958" s="10"/>
      <c r="D958" s="10"/>
    </row>
    <row r="959" spans="3:4" x14ac:dyDescent="0.2">
      <c r="C959" s="10"/>
      <c r="D959" s="10"/>
    </row>
    <row r="960" spans="3:4" x14ac:dyDescent="0.2">
      <c r="C960" s="10"/>
      <c r="D960" s="10"/>
    </row>
    <row r="961" spans="3:4" x14ac:dyDescent="0.2">
      <c r="C961" s="10"/>
      <c r="D961" s="10"/>
    </row>
    <row r="962" spans="3:4" x14ac:dyDescent="0.2">
      <c r="C962" s="10"/>
      <c r="D962" s="10"/>
    </row>
    <row r="963" spans="3:4" x14ac:dyDescent="0.2">
      <c r="C963" s="10"/>
      <c r="D963" s="10"/>
    </row>
    <row r="964" spans="3:4" x14ac:dyDescent="0.2">
      <c r="C964" s="10"/>
      <c r="D964" s="10"/>
    </row>
    <row r="965" spans="3:4" x14ac:dyDescent="0.2">
      <c r="C965" s="10"/>
      <c r="D965" s="10"/>
    </row>
    <row r="966" spans="3:4" x14ac:dyDescent="0.2">
      <c r="C966" s="10"/>
      <c r="D966" s="10"/>
    </row>
    <row r="967" spans="3:4" x14ac:dyDescent="0.2">
      <c r="C967" s="10"/>
      <c r="D967" s="10"/>
    </row>
    <row r="968" spans="3:4" x14ac:dyDescent="0.2">
      <c r="C968" s="10"/>
      <c r="D968" s="10"/>
    </row>
    <row r="969" spans="3:4" x14ac:dyDescent="0.2">
      <c r="C969" s="10"/>
      <c r="D969" s="10"/>
    </row>
    <row r="970" spans="3:4" x14ac:dyDescent="0.2">
      <c r="C970" s="10"/>
      <c r="D970" s="10"/>
    </row>
    <row r="971" spans="3:4" x14ac:dyDescent="0.2">
      <c r="C971" s="10"/>
      <c r="D971" s="10"/>
    </row>
    <row r="972" spans="3:4" x14ac:dyDescent="0.2">
      <c r="C972" s="10"/>
      <c r="D972" s="10"/>
    </row>
    <row r="973" spans="3:4" x14ac:dyDescent="0.2">
      <c r="C973" s="10"/>
      <c r="D973" s="10"/>
    </row>
    <row r="974" spans="3:4" x14ac:dyDescent="0.2">
      <c r="C974" s="10"/>
      <c r="D974" s="10"/>
    </row>
    <row r="975" spans="3:4" x14ac:dyDescent="0.2">
      <c r="C975" s="10"/>
      <c r="D975" s="10"/>
    </row>
    <row r="976" spans="3:4" x14ac:dyDescent="0.2">
      <c r="C976" s="10"/>
      <c r="D976" s="10"/>
    </row>
    <row r="977" spans="3:4" x14ac:dyDescent="0.2">
      <c r="C977" s="10"/>
      <c r="D977" s="10"/>
    </row>
    <row r="978" spans="3:4" x14ac:dyDescent="0.2">
      <c r="C978" s="10"/>
      <c r="D978" s="10"/>
    </row>
    <row r="979" spans="3:4" x14ac:dyDescent="0.2">
      <c r="C979" s="10"/>
      <c r="D979" s="10"/>
    </row>
    <row r="980" spans="3:4" x14ac:dyDescent="0.2">
      <c r="C980" s="10"/>
      <c r="D980" s="10"/>
    </row>
    <row r="981" spans="3:4" x14ac:dyDescent="0.2">
      <c r="C981" s="10"/>
      <c r="D981" s="10"/>
    </row>
    <row r="982" spans="3:4" x14ac:dyDescent="0.2">
      <c r="C982" s="10"/>
      <c r="D982" s="10"/>
    </row>
    <row r="983" spans="3:4" x14ac:dyDescent="0.2">
      <c r="C983" s="10"/>
      <c r="D983" s="10"/>
    </row>
    <row r="984" spans="3:4" x14ac:dyDescent="0.2">
      <c r="C984" s="10"/>
      <c r="D984" s="10"/>
    </row>
    <row r="985" spans="3:4" x14ac:dyDescent="0.2">
      <c r="C985" s="10"/>
      <c r="D985" s="10"/>
    </row>
    <row r="986" spans="3:4" x14ac:dyDescent="0.2">
      <c r="C986" s="10"/>
      <c r="D986" s="10"/>
    </row>
    <row r="987" spans="3:4" x14ac:dyDescent="0.2">
      <c r="C987" s="10"/>
      <c r="D987" s="10"/>
    </row>
    <row r="988" spans="3:4" x14ac:dyDescent="0.2">
      <c r="C988" s="10"/>
      <c r="D988" s="10"/>
    </row>
    <row r="989" spans="3:4" x14ac:dyDescent="0.2">
      <c r="C989" s="10"/>
      <c r="D989" s="10"/>
    </row>
    <row r="990" spans="3:4" x14ac:dyDescent="0.2">
      <c r="C990" s="10"/>
      <c r="D990" s="10"/>
    </row>
    <row r="991" spans="3:4" x14ac:dyDescent="0.2">
      <c r="C991" s="10"/>
      <c r="D991" s="10"/>
    </row>
    <row r="992" spans="3:4" x14ac:dyDescent="0.2">
      <c r="C992" s="10"/>
      <c r="D992" s="10"/>
    </row>
    <row r="993" spans="3:4" x14ac:dyDescent="0.2">
      <c r="C993" s="10"/>
      <c r="D993" s="10"/>
    </row>
    <row r="994" spans="3:4" x14ac:dyDescent="0.2">
      <c r="C994" s="10"/>
      <c r="D994" s="10"/>
    </row>
    <row r="995" spans="3:4" x14ac:dyDescent="0.2">
      <c r="C995" s="10"/>
      <c r="D995" s="10"/>
    </row>
    <row r="996" spans="3:4" x14ac:dyDescent="0.2">
      <c r="C996" s="10"/>
      <c r="D996" s="10"/>
    </row>
    <row r="997" spans="3:4" x14ac:dyDescent="0.2">
      <c r="C997" s="10"/>
      <c r="D997" s="10"/>
    </row>
    <row r="998" spans="3:4" x14ac:dyDescent="0.2">
      <c r="C998" s="10"/>
      <c r="D998" s="10"/>
    </row>
    <row r="999" spans="3:4" x14ac:dyDescent="0.2">
      <c r="C999" s="10"/>
      <c r="D999" s="10"/>
    </row>
    <row r="1000" spans="3:4" x14ac:dyDescent="0.2">
      <c r="C1000" s="10"/>
      <c r="D1000" s="10"/>
    </row>
    <row r="1001" spans="3:4" x14ac:dyDescent="0.2">
      <c r="C1001" s="10"/>
      <c r="D1001" s="10"/>
    </row>
    <row r="1002" spans="3:4" x14ac:dyDescent="0.2">
      <c r="C1002" s="10"/>
      <c r="D1002" s="10"/>
    </row>
    <row r="1003" spans="3:4" x14ac:dyDescent="0.2">
      <c r="C1003" s="10"/>
      <c r="D1003" s="10"/>
    </row>
    <row r="1004" spans="3:4" x14ac:dyDescent="0.2">
      <c r="C1004" s="10"/>
      <c r="D1004" s="10"/>
    </row>
    <row r="1005" spans="3:4" x14ac:dyDescent="0.2">
      <c r="C1005" s="10"/>
      <c r="D1005" s="10"/>
    </row>
    <row r="1006" spans="3:4" x14ac:dyDescent="0.2">
      <c r="C1006" s="10"/>
      <c r="D1006" s="10"/>
    </row>
    <row r="1007" spans="3:4" x14ac:dyDescent="0.2">
      <c r="C1007" s="10"/>
      <c r="D1007" s="10"/>
    </row>
    <row r="1008" spans="3:4" x14ac:dyDescent="0.2">
      <c r="C1008" s="10"/>
      <c r="D1008" s="10"/>
    </row>
    <row r="1009" spans="3:4" x14ac:dyDescent="0.2">
      <c r="C1009" s="10"/>
      <c r="D1009" s="10"/>
    </row>
    <row r="1010" spans="3:4" x14ac:dyDescent="0.2">
      <c r="C1010" s="10"/>
      <c r="D1010" s="10"/>
    </row>
    <row r="1011" spans="3:4" x14ac:dyDescent="0.2">
      <c r="C1011" s="10"/>
      <c r="D1011" s="10"/>
    </row>
    <row r="1012" spans="3:4" x14ac:dyDescent="0.2">
      <c r="C1012" s="10"/>
      <c r="D1012" s="10"/>
    </row>
    <row r="1013" spans="3:4" x14ac:dyDescent="0.2">
      <c r="C1013" s="10"/>
      <c r="D1013" s="10"/>
    </row>
    <row r="1014" spans="3:4" x14ac:dyDescent="0.2">
      <c r="C1014" s="10"/>
      <c r="D1014" s="10"/>
    </row>
    <row r="1015" spans="3:4" x14ac:dyDescent="0.2">
      <c r="C1015" s="10"/>
      <c r="D1015" s="10"/>
    </row>
    <row r="1016" spans="3:4" x14ac:dyDescent="0.2">
      <c r="C1016" s="10"/>
      <c r="D1016" s="10"/>
    </row>
    <row r="1017" spans="3:4" x14ac:dyDescent="0.2">
      <c r="C1017" s="10"/>
      <c r="D1017" s="10"/>
    </row>
    <row r="1018" spans="3:4" x14ac:dyDescent="0.2">
      <c r="C1018" s="10"/>
      <c r="D1018" s="10"/>
    </row>
    <row r="1019" spans="3:4" x14ac:dyDescent="0.2">
      <c r="C1019" s="10"/>
      <c r="D1019" s="10"/>
    </row>
    <row r="1020" spans="3:4" x14ac:dyDescent="0.2">
      <c r="C1020" s="10"/>
      <c r="D1020" s="10"/>
    </row>
    <row r="1021" spans="3:4" x14ac:dyDescent="0.2">
      <c r="C1021" s="10"/>
      <c r="D1021" s="10"/>
    </row>
    <row r="1022" spans="3:4" x14ac:dyDescent="0.2">
      <c r="C1022" s="10"/>
      <c r="D1022" s="10"/>
    </row>
    <row r="1023" spans="3:4" x14ac:dyDescent="0.2">
      <c r="C1023" s="10"/>
      <c r="D1023" s="10"/>
    </row>
    <row r="1024" spans="3:4" x14ac:dyDescent="0.2">
      <c r="C1024" s="10"/>
      <c r="D1024" s="10"/>
    </row>
    <row r="1025" spans="3:4" x14ac:dyDescent="0.2">
      <c r="C1025" s="10"/>
      <c r="D1025" s="10"/>
    </row>
    <row r="1026" spans="3:4" x14ac:dyDescent="0.2">
      <c r="C1026" s="10"/>
      <c r="D1026" s="10"/>
    </row>
    <row r="1027" spans="3:4" x14ac:dyDescent="0.2">
      <c r="C1027" s="10"/>
      <c r="D1027" s="10"/>
    </row>
    <row r="1028" spans="3:4" x14ac:dyDescent="0.2">
      <c r="C1028" s="10"/>
      <c r="D1028" s="10"/>
    </row>
    <row r="1029" spans="3:4" x14ac:dyDescent="0.2">
      <c r="C1029" s="10"/>
      <c r="D1029" s="10"/>
    </row>
    <row r="1030" spans="3:4" x14ac:dyDescent="0.2">
      <c r="C1030" s="10"/>
      <c r="D1030" s="10"/>
    </row>
    <row r="1031" spans="3:4" x14ac:dyDescent="0.2">
      <c r="C1031" s="10"/>
      <c r="D1031" s="10"/>
    </row>
    <row r="1032" spans="3:4" x14ac:dyDescent="0.2">
      <c r="C1032" s="10"/>
      <c r="D1032" s="10"/>
    </row>
    <row r="1033" spans="3:4" x14ac:dyDescent="0.2">
      <c r="C1033" s="10"/>
      <c r="D1033" s="10"/>
    </row>
    <row r="1034" spans="3:4" x14ac:dyDescent="0.2">
      <c r="C1034" s="10"/>
      <c r="D1034" s="10"/>
    </row>
    <row r="1035" spans="3:4" x14ac:dyDescent="0.2">
      <c r="C1035" s="10"/>
      <c r="D1035" s="10"/>
    </row>
    <row r="1036" spans="3:4" x14ac:dyDescent="0.2">
      <c r="C1036" s="10"/>
      <c r="D1036" s="10"/>
    </row>
    <row r="1037" spans="3:4" x14ac:dyDescent="0.2">
      <c r="C1037" s="10"/>
      <c r="D1037" s="10"/>
    </row>
    <row r="1038" spans="3:4" x14ac:dyDescent="0.2">
      <c r="C1038" s="10"/>
      <c r="D1038" s="10"/>
    </row>
    <row r="1039" spans="3:4" x14ac:dyDescent="0.2">
      <c r="C1039" s="10"/>
      <c r="D1039" s="10"/>
    </row>
    <row r="1040" spans="3:4" x14ac:dyDescent="0.2">
      <c r="C1040" s="10"/>
      <c r="D1040" s="10"/>
    </row>
    <row r="1041" spans="3:4" x14ac:dyDescent="0.2">
      <c r="C1041" s="10"/>
      <c r="D1041" s="10"/>
    </row>
    <row r="1042" spans="3:4" x14ac:dyDescent="0.2">
      <c r="C1042" s="10"/>
      <c r="D1042" s="10"/>
    </row>
    <row r="1043" spans="3:4" x14ac:dyDescent="0.2">
      <c r="C1043" s="10"/>
      <c r="D1043" s="10"/>
    </row>
    <row r="1044" spans="3:4" x14ac:dyDescent="0.2">
      <c r="C1044" s="10"/>
      <c r="D1044" s="10"/>
    </row>
    <row r="1045" spans="3:4" x14ac:dyDescent="0.2">
      <c r="C1045" s="10"/>
      <c r="D1045" s="10"/>
    </row>
    <row r="1046" spans="3:4" x14ac:dyDescent="0.2">
      <c r="C1046" s="10"/>
      <c r="D1046" s="10"/>
    </row>
    <row r="1047" spans="3:4" x14ac:dyDescent="0.2">
      <c r="C1047" s="10"/>
      <c r="D1047" s="10"/>
    </row>
    <row r="1048" spans="3:4" x14ac:dyDescent="0.2">
      <c r="C1048" s="10"/>
      <c r="D1048" s="10"/>
    </row>
    <row r="1049" spans="3:4" x14ac:dyDescent="0.2">
      <c r="C1049" s="10"/>
      <c r="D1049" s="10"/>
    </row>
    <row r="1050" spans="3:4" x14ac:dyDescent="0.2">
      <c r="C1050" s="10"/>
      <c r="D1050" s="10"/>
    </row>
    <row r="1051" spans="3:4" x14ac:dyDescent="0.2">
      <c r="C1051" s="10"/>
      <c r="D1051" s="10"/>
    </row>
    <row r="1052" spans="3:4" x14ac:dyDescent="0.2">
      <c r="C1052" s="10"/>
      <c r="D1052" s="10"/>
    </row>
    <row r="1053" spans="3:4" x14ac:dyDescent="0.2">
      <c r="C1053" s="10"/>
      <c r="D1053" s="10"/>
    </row>
    <row r="1054" spans="3:4" x14ac:dyDescent="0.2">
      <c r="C1054" s="10"/>
      <c r="D1054" s="10"/>
    </row>
    <row r="1055" spans="3:4" x14ac:dyDescent="0.2">
      <c r="C1055" s="10"/>
      <c r="D1055" s="10"/>
    </row>
    <row r="1056" spans="3:4" x14ac:dyDescent="0.2">
      <c r="C1056" s="10"/>
      <c r="D1056" s="10"/>
    </row>
    <row r="1057" spans="3:4" x14ac:dyDescent="0.2">
      <c r="C1057" s="10"/>
      <c r="D1057" s="10"/>
    </row>
    <row r="1058" spans="3:4" x14ac:dyDescent="0.2">
      <c r="C1058" s="10"/>
      <c r="D1058" s="10"/>
    </row>
    <row r="1059" spans="3:4" x14ac:dyDescent="0.2">
      <c r="C1059" s="10"/>
      <c r="D1059" s="10"/>
    </row>
    <row r="1060" spans="3:4" x14ac:dyDescent="0.2">
      <c r="C1060" s="10"/>
      <c r="D1060" s="10"/>
    </row>
    <row r="1061" spans="3:4" x14ac:dyDescent="0.2">
      <c r="C1061" s="10"/>
      <c r="D1061" s="10"/>
    </row>
    <row r="1062" spans="3:4" x14ac:dyDescent="0.2">
      <c r="C1062" s="10"/>
      <c r="D1062" s="10"/>
    </row>
    <row r="1063" spans="3:4" x14ac:dyDescent="0.2">
      <c r="C1063" s="10"/>
      <c r="D1063" s="10"/>
    </row>
    <row r="1064" spans="3:4" x14ac:dyDescent="0.2">
      <c r="C1064" s="10"/>
      <c r="D1064" s="10"/>
    </row>
    <row r="1065" spans="3:4" x14ac:dyDescent="0.2">
      <c r="C1065" s="10"/>
      <c r="D1065" s="10"/>
    </row>
    <row r="1066" spans="3:4" x14ac:dyDescent="0.2">
      <c r="C1066" s="10"/>
      <c r="D1066" s="10"/>
    </row>
    <row r="1067" spans="3:4" x14ac:dyDescent="0.2">
      <c r="C1067" s="10"/>
      <c r="D1067" s="10"/>
    </row>
    <row r="1068" spans="3:4" x14ac:dyDescent="0.2">
      <c r="C1068" s="10"/>
      <c r="D1068" s="10"/>
    </row>
    <row r="1069" spans="3:4" x14ac:dyDescent="0.2">
      <c r="C1069" s="10"/>
      <c r="D1069" s="10"/>
    </row>
    <row r="1070" spans="3:4" x14ac:dyDescent="0.2">
      <c r="C1070" s="10"/>
      <c r="D1070" s="10"/>
    </row>
    <row r="1071" spans="3:4" x14ac:dyDescent="0.2">
      <c r="C1071" s="10"/>
      <c r="D1071" s="10"/>
    </row>
    <row r="1072" spans="3:4" x14ac:dyDescent="0.2">
      <c r="C1072" s="10"/>
      <c r="D1072" s="10"/>
    </row>
    <row r="1073" spans="3:4" x14ac:dyDescent="0.2">
      <c r="C1073" s="10"/>
      <c r="D1073" s="10"/>
    </row>
    <row r="1074" spans="3:4" x14ac:dyDescent="0.2">
      <c r="C1074" s="10"/>
      <c r="D1074" s="10"/>
    </row>
    <row r="1075" spans="3:4" x14ac:dyDescent="0.2">
      <c r="C1075" s="10"/>
      <c r="D1075" s="10"/>
    </row>
    <row r="1076" spans="3:4" x14ac:dyDescent="0.2">
      <c r="C1076" s="10"/>
      <c r="D1076" s="10"/>
    </row>
    <row r="1077" spans="3:4" x14ac:dyDescent="0.2">
      <c r="C1077" s="10"/>
      <c r="D1077" s="10"/>
    </row>
    <row r="1078" spans="3:4" x14ac:dyDescent="0.2">
      <c r="C1078" s="10"/>
      <c r="D1078" s="10"/>
    </row>
    <row r="1079" spans="3:4" x14ac:dyDescent="0.2">
      <c r="C1079" s="10"/>
      <c r="D1079" s="10"/>
    </row>
    <row r="1080" spans="3:4" x14ac:dyDescent="0.2">
      <c r="C1080" s="10"/>
      <c r="D1080" s="10"/>
    </row>
    <row r="1081" spans="3:4" x14ac:dyDescent="0.2">
      <c r="C1081" s="10"/>
      <c r="D1081" s="10"/>
    </row>
    <row r="1082" spans="3:4" x14ac:dyDescent="0.2">
      <c r="C1082" s="10"/>
      <c r="D1082" s="10"/>
    </row>
    <row r="1083" spans="3:4" x14ac:dyDescent="0.2">
      <c r="C1083" s="10"/>
      <c r="D1083" s="10"/>
    </row>
    <row r="1084" spans="3:4" x14ac:dyDescent="0.2">
      <c r="C1084" s="10"/>
      <c r="D1084" s="10"/>
    </row>
    <row r="1085" spans="3:4" x14ac:dyDescent="0.2">
      <c r="C1085" s="10"/>
      <c r="D1085" s="10"/>
    </row>
    <row r="1086" spans="3:4" x14ac:dyDescent="0.2">
      <c r="C1086" s="10"/>
      <c r="D1086" s="10"/>
    </row>
    <row r="1087" spans="3:4" x14ac:dyDescent="0.2">
      <c r="C1087" s="10"/>
      <c r="D1087" s="10"/>
    </row>
    <row r="1088" spans="3:4" x14ac:dyDescent="0.2">
      <c r="C1088" s="10"/>
      <c r="D1088" s="10"/>
    </row>
    <row r="1089" spans="3:4" x14ac:dyDescent="0.2">
      <c r="C1089" s="10"/>
      <c r="D1089" s="10"/>
    </row>
    <row r="1090" spans="3:4" x14ac:dyDescent="0.2">
      <c r="C1090" s="10"/>
      <c r="D1090" s="10"/>
    </row>
    <row r="1091" spans="3:4" x14ac:dyDescent="0.2">
      <c r="C1091" s="10"/>
      <c r="D1091" s="10"/>
    </row>
    <row r="1092" spans="3:4" x14ac:dyDescent="0.2">
      <c r="C1092" s="10"/>
      <c r="D1092" s="10"/>
    </row>
    <row r="1093" spans="3:4" x14ac:dyDescent="0.2">
      <c r="C1093" s="10"/>
      <c r="D1093" s="10"/>
    </row>
    <row r="1094" spans="3:4" x14ac:dyDescent="0.2">
      <c r="C1094" s="10"/>
      <c r="D1094" s="10"/>
    </row>
    <row r="1095" spans="3:4" x14ac:dyDescent="0.2">
      <c r="C1095" s="10"/>
      <c r="D1095" s="10"/>
    </row>
    <row r="1096" spans="3:4" x14ac:dyDescent="0.2">
      <c r="C1096" s="10"/>
      <c r="D1096" s="10"/>
    </row>
    <row r="1097" spans="3:4" x14ac:dyDescent="0.2">
      <c r="C1097" s="10"/>
      <c r="D1097" s="10"/>
    </row>
    <row r="1098" spans="3:4" x14ac:dyDescent="0.2">
      <c r="C1098" s="10"/>
      <c r="D1098" s="10"/>
    </row>
    <row r="1099" spans="3:4" x14ac:dyDescent="0.2">
      <c r="C1099" s="10"/>
      <c r="D1099" s="10"/>
    </row>
    <row r="1100" spans="3:4" x14ac:dyDescent="0.2">
      <c r="C1100" s="10"/>
      <c r="D1100" s="10"/>
    </row>
    <row r="1101" spans="3:4" x14ac:dyDescent="0.2">
      <c r="C1101" s="10"/>
      <c r="D1101" s="10"/>
    </row>
    <row r="1102" spans="3:4" x14ac:dyDescent="0.2">
      <c r="C1102" s="10"/>
      <c r="D1102" s="10"/>
    </row>
    <row r="1103" spans="3:4" x14ac:dyDescent="0.2">
      <c r="C1103" s="10"/>
      <c r="D1103" s="10"/>
    </row>
    <row r="1104" spans="3:4" x14ac:dyDescent="0.2">
      <c r="C1104" s="10"/>
      <c r="D1104" s="10"/>
    </row>
    <row r="1105" spans="3:4" x14ac:dyDescent="0.2">
      <c r="C1105" s="10"/>
      <c r="D1105" s="10"/>
    </row>
    <row r="1106" spans="3:4" x14ac:dyDescent="0.2">
      <c r="C1106" s="10"/>
      <c r="D1106" s="10"/>
    </row>
    <row r="1107" spans="3:4" x14ac:dyDescent="0.2">
      <c r="C1107" s="10"/>
      <c r="D1107" s="10"/>
    </row>
    <row r="1108" spans="3:4" x14ac:dyDescent="0.2">
      <c r="C1108" s="10"/>
      <c r="D1108" s="10"/>
    </row>
    <row r="1109" spans="3:4" x14ac:dyDescent="0.2">
      <c r="C1109" s="10"/>
      <c r="D1109" s="10"/>
    </row>
    <row r="1110" spans="3:4" x14ac:dyDescent="0.2">
      <c r="C1110" s="10"/>
      <c r="D1110" s="10"/>
    </row>
    <row r="1111" spans="3:4" x14ac:dyDescent="0.2">
      <c r="C1111" s="10"/>
      <c r="D1111" s="10"/>
    </row>
    <row r="1112" spans="3:4" x14ac:dyDescent="0.2">
      <c r="C1112" s="10"/>
      <c r="D1112" s="10"/>
    </row>
    <row r="1113" spans="3:4" x14ac:dyDescent="0.2">
      <c r="C1113" s="10"/>
      <c r="D1113" s="10"/>
    </row>
    <row r="1114" spans="3:4" x14ac:dyDescent="0.2">
      <c r="C1114" s="10"/>
      <c r="D1114" s="10"/>
    </row>
    <row r="1115" spans="3:4" x14ac:dyDescent="0.2">
      <c r="C1115" s="10"/>
      <c r="D1115" s="10"/>
    </row>
    <row r="1116" spans="3:4" x14ac:dyDescent="0.2">
      <c r="C1116" s="10"/>
      <c r="D1116" s="10"/>
    </row>
    <row r="1117" spans="3:4" x14ac:dyDescent="0.2">
      <c r="C1117" s="10"/>
      <c r="D1117" s="10"/>
    </row>
    <row r="1118" spans="3:4" x14ac:dyDescent="0.2">
      <c r="C1118" s="10"/>
      <c r="D1118" s="10"/>
    </row>
    <row r="1119" spans="3:4" x14ac:dyDescent="0.2">
      <c r="C1119" s="10"/>
      <c r="D1119" s="10"/>
    </row>
    <row r="1120" spans="3:4" x14ac:dyDescent="0.2">
      <c r="C1120" s="10"/>
      <c r="D1120" s="10"/>
    </row>
    <row r="1121" spans="3:4" x14ac:dyDescent="0.2">
      <c r="C1121" s="10"/>
      <c r="D1121" s="10"/>
    </row>
    <row r="1122" spans="3:4" x14ac:dyDescent="0.2">
      <c r="C1122" s="10"/>
      <c r="D1122" s="10"/>
    </row>
    <row r="1123" spans="3:4" x14ac:dyDescent="0.2">
      <c r="C1123" s="10"/>
      <c r="D1123" s="10"/>
    </row>
    <row r="1124" spans="3:4" x14ac:dyDescent="0.2">
      <c r="C1124" s="10"/>
      <c r="D1124" s="10"/>
    </row>
    <row r="1125" spans="3:4" x14ac:dyDescent="0.2">
      <c r="C1125" s="10"/>
      <c r="D1125" s="10"/>
    </row>
    <row r="1126" spans="3:4" x14ac:dyDescent="0.2">
      <c r="C1126" s="10"/>
      <c r="D1126" s="10"/>
    </row>
    <row r="1127" spans="3:4" x14ac:dyDescent="0.2">
      <c r="C1127" s="10"/>
      <c r="D1127" s="10"/>
    </row>
    <row r="1128" spans="3:4" x14ac:dyDescent="0.2">
      <c r="C1128" s="10"/>
      <c r="D1128" s="10"/>
    </row>
    <row r="1129" spans="3:4" x14ac:dyDescent="0.2">
      <c r="C1129" s="10"/>
      <c r="D1129" s="10"/>
    </row>
    <row r="1130" spans="3:4" x14ac:dyDescent="0.2">
      <c r="C1130" s="10"/>
      <c r="D1130" s="10"/>
    </row>
    <row r="1131" spans="3:4" x14ac:dyDescent="0.2">
      <c r="C1131" s="10"/>
      <c r="D1131" s="10"/>
    </row>
    <row r="1132" spans="3:4" x14ac:dyDescent="0.2">
      <c r="C1132" s="10"/>
      <c r="D1132" s="10"/>
    </row>
    <row r="1133" spans="3:4" x14ac:dyDescent="0.2">
      <c r="C1133" s="10"/>
      <c r="D1133" s="10"/>
    </row>
    <row r="1134" spans="3:4" x14ac:dyDescent="0.2">
      <c r="C1134" s="10"/>
      <c r="D1134" s="10"/>
    </row>
    <row r="1135" spans="3:4" x14ac:dyDescent="0.2">
      <c r="C1135" s="10"/>
      <c r="D1135" s="10"/>
    </row>
    <row r="1136" spans="3:4" x14ac:dyDescent="0.2">
      <c r="C1136" s="10"/>
      <c r="D1136" s="10"/>
    </row>
    <row r="1137" spans="3:4" x14ac:dyDescent="0.2">
      <c r="C1137" s="10"/>
      <c r="D1137" s="10"/>
    </row>
    <row r="1138" spans="3:4" x14ac:dyDescent="0.2">
      <c r="C1138" s="10"/>
      <c r="D1138" s="10"/>
    </row>
    <row r="1139" spans="3:4" x14ac:dyDescent="0.2">
      <c r="C1139" s="10"/>
      <c r="D1139" s="10"/>
    </row>
    <row r="1140" spans="3:4" x14ac:dyDescent="0.2">
      <c r="C1140" s="10"/>
      <c r="D1140" s="10"/>
    </row>
    <row r="1141" spans="3:4" x14ac:dyDescent="0.2">
      <c r="C1141" s="10"/>
      <c r="D1141" s="10"/>
    </row>
    <row r="1142" spans="3:4" x14ac:dyDescent="0.2">
      <c r="C1142" s="10"/>
      <c r="D1142" s="10"/>
    </row>
    <row r="1143" spans="3:4" x14ac:dyDescent="0.2">
      <c r="C1143" s="10"/>
      <c r="D1143" s="10"/>
    </row>
    <row r="1144" spans="3:4" x14ac:dyDescent="0.2">
      <c r="C1144" s="10"/>
      <c r="D1144" s="10"/>
    </row>
    <row r="1145" spans="3:4" x14ac:dyDescent="0.2">
      <c r="C1145" s="10"/>
      <c r="D1145" s="10"/>
    </row>
    <row r="1146" spans="3:4" x14ac:dyDescent="0.2">
      <c r="C1146" s="10"/>
      <c r="D1146" s="10"/>
    </row>
    <row r="1147" spans="3:4" x14ac:dyDescent="0.2">
      <c r="C1147" s="10"/>
      <c r="D1147" s="10"/>
    </row>
    <row r="1148" spans="3:4" x14ac:dyDescent="0.2">
      <c r="C1148" s="10"/>
      <c r="D1148" s="10"/>
    </row>
    <row r="1149" spans="3:4" x14ac:dyDescent="0.2">
      <c r="C1149" s="10"/>
      <c r="D1149" s="10"/>
    </row>
    <row r="1150" spans="3:4" x14ac:dyDescent="0.2">
      <c r="C1150" s="10"/>
      <c r="D1150" s="10"/>
    </row>
    <row r="1151" spans="3:4" x14ac:dyDescent="0.2">
      <c r="C1151" s="10"/>
      <c r="D1151" s="10"/>
    </row>
    <row r="1152" spans="3:4" x14ac:dyDescent="0.2">
      <c r="C1152" s="10"/>
      <c r="D1152" s="10"/>
    </row>
    <row r="1153" spans="3:4" x14ac:dyDescent="0.2">
      <c r="C1153" s="10"/>
      <c r="D1153" s="10"/>
    </row>
    <row r="1154" spans="3:4" x14ac:dyDescent="0.2">
      <c r="C1154" s="10"/>
      <c r="D1154" s="10"/>
    </row>
    <row r="1155" spans="3:4" x14ac:dyDescent="0.2">
      <c r="C1155" s="10"/>
      <c r="D1155" s="10"/>
    </row>
    <row r="1156" spans="3:4" x14ac:dyDescent="0.2">
      <c r="C1156" s="10"/>
      <c r="D1156" s="10"/>
    </row>
    <row r="1157" spans="3:4" x14ac:dyDescent="0.2">
      <c r="C1157" s="10"/>
      <c r="D1157" s="10"/>
    </row>
    <row r="1158" spans="3:4" x14ac:dyDescent="0.2">
      <c r="C1158" s="10"/>
      <c r="D1158" s="10"/>
    </row>
    <row r="1159" spans="3:4" x14ac:dyDescent="0.2">
      <c r="C1159" s="10"/>
      <c r="D1159" s="10"/>
    </row>
    <row r="1160" spans="3:4" x14ac:dyDescent="0.2">
      <c r="C1160" s="10"/>
      <c r="D1160" s="10"/>
    </row>
    <row r="1161" spans="3:4" x14ac:dyDescent="0.2">
      <c r="C1161" s="10"/>
      <c r="D1161" s="10"/>
    </row>
    <row r="1162" spans="3:4" x14ac:dyDescent="0.2">
      <c r="C1162" s="10"/>
      <c r="D1162" s="10"/>
    </row>
    <row r="1163" spans="3:4" x14ac:dyDescent="0.2">
      <c r="C1163" s="10"/>
      <c r="D1163" s="10"/>
    </row>
    <row r="1164" spans="3:4" x14ac:dyDescent="0.2">
      <c r="C1164" s="10"/>
      <c r="D1164" s="10"/>
    </row>
    <row r="1165" spans="3:4" x14ac:dyDescent="0.2">
      <c r="C1165" s="10"/>
      <c r="D1165" s="10"/>
    </row>
    <row r="1166" spans="3:4" x14ac:dyDescent="0.2">
      <c r="C1166" s="10"/>
      <c r="D1166" s="10"/>
    </row>
    <row r="1167" spans="3:4" x14ac:dyDescent="0.2">
      <c r="C1167" s="10"/>
      <c r="D1167" s="10"/>
    </row>
    <row r="1168" spans="3:4" x14ac:dyDescent="0.2">
      <c r="C1168" s="10"/>
      <c r="D1168" s="10"/>
    </row>
    <row r="1169" spans="3:4" x14ac:dyDescent="0.2">
      <c r="C1169" s="10"/>
      <c r="D1169" s="10"/>
    </row>
    <row r="1170" spans="3:4" x14ac:dyDescent="0.2">
      <c r="C1170" s="10"/>
      <c r="D1170" s="10"/>
    </row>
    <row r="1171" spans="3:4" x14ac:dyDescent="0.2">
      <c r="C1171" s="10"/>
      <c r="D1171" s="10"/>
    </row>
    <row r="1172" spans="3:4" x14ac:dyDescent="0.2">
      <c r="C1172" s="10"/>
      <c r="D1172" s="10"/>
    </row>
    <row r="1173" spans="3:4" x14ac:dyDescent="0.2">
      <c r="C1173" s="10"/>
      <c r="D1173" s="10"/>
    </row>
    <row r="1174" spans="3:4" x14ac:dyDescent="0.2">
      <c r="C1174" s="10"/>
      <c r="D1174" s="10"/>
    </row>
    <row r="1175" spans="3:4" x14ac:dyDescent="0.2">
      <c r="C1175" s="10"/>
      <c r="D1175" s="10"/>
    </row>
    <row r="1176" spans="3:4" x14ac:dyDescent="0.2">
      <c r="C1176" s="10"/>
      <c r="D1176" s="10"/>
    </row>
    <row r="1177" spans="3:4" x14ac:dyDescent="0.2">
      <c r="C1177" s="10"/>
      <c r="D1177" s="10"/>
    </row>
    <row r="1178" spans="3:4" x14ac:dyDescent="0.2">
      <c r="C1178" s="10"/>
      <c r="D1178" s="10"/>
    </row>
    <row r="1179" spans="3:4" x14ac:dyDescent="0.2">
      <c r="C1179" s="10"/>
      <c r="D1179" s="10"/>
    </row>
    <row r="1180" spans="3:4" x14ac:dyDescent="0.2">
      <c r="C1180" s="10"/>
      <c r="D1180" s="10"/>
    </row>
    <row r="1181" spans="3:4" x14ac:dyDescent="0.2">
      <c r="C1181" s="10"/>
      <c r="D1181" s="10"/>
    </row>
    <row r="1182" spans="3:4" x14ac:dyDescent="0.2">
      <c r="C1182" s="10"/>
      <c r="D1182" s="10"/>
    </row>
    <row r="1183" spans="3:4" x14ac:dyDescent="0.2">
      <c r="C1183" s="10"/>
      <c r="D1183" s="10"/>
    </row>
    <row r="1184" spans="3:4" x14ac:dyDescent="0.2">
      <c r="C1184" s="10"/>
      <c r="D1184" s="10"/>
    </row>
    <row r="1185" spans="3:4" x14ac:dyDescent="0.2">
      <c r="C1185" s="10"/>
      <c r="D1185" s="10"/>
    </row>
    <row r="1186" spans="3:4" x14ac:dyDescent="0.2">
      <c r="C1186" s="10"/>
      <c r="D1186" s="10"/>
    </row>
    <row r="1187" spans="3:4" x14ac:dyDescent="0.2">
      <c r="C1187" s="10"/>
      <c r="D1187" s="10"/>
    </row>
    <row r="1188" spans="3:4" x14ac:dyDescent="0.2">
      <c r="C1188" s="10"/>
      <c r="D1188" s="10"/>
    </row>
    <row r="1189" spans="3:4" x14ac:dyDescent="0.2">
      <c r="C1189" s="10"/>
      <c r="D1189" s="10"/>
    </row>
    <row r="1190" spans="3:4" x14ac:dyDescent="0.2">
      <c r="C1190" s="10"/>
      <c r="D1190" s="10"/>
    </row>
    <row r="1191" spans="3:4" x14ac:dyDescent="0.2">
      <c r="C1191" s="10"/>
      <c r="D1191" s="10"/>
    </row>
    <row r="1192" spans="3:4" x14ac:dyDescent="0.2">
      <c r="C1192" s="10"/>
      <c r="D1192" s="10"/>
    </row>
    <row r="1193" spans="3:4" x14ac:dyDescent="0.2">
      <c r="C1193" s="10"/>
      <c r="D1193" s="10"/>
    </row>
    <row r="1194" spans="3:4" x14ac:dyDescent="0.2">
      <c r="C1194" s="10"/>
      <c r="D1194" s="10"/>
    </row>
    <row r="1195" spans="3:4" x14ac:dyDescent="0.2">
      <c r="C1195" s="10"/>
      <c r="D1195" s="10"/>
    </row>
    <row r="1196" spans="3:4" x14ac:dyDescent="0.2">
      <c r="C1196" s="10"/>
      <c r="D1196" s="10"/>
    </row>
    <row r="1197" spans="3:4" x14ac:dyDescent="0.2">
      <c r="C1197" s="10"/>
      <c r="D1197" s="10"/>
    </row>
    <row r="1198" spans="3:4" x14ac:dyDescent="0.2">
      <c r="C1198" s="10"/>
      <c r="D1198" s="10"/>
    </row>
    <row r="1199" spans="3:4" x14ac:dyDescent="0.2">
      <c r="C1199" s="10"/>
      <c r="D1199" s="10"/>
    </row>
    <row r="1200" spans="3:4" x14ac:dyDescent="0.2">
      <c r="C1200" s="10"/>
      <c r="D1200" s="10"/>
    </row>
    <row r="1201" spans="3:4" x14ac:dyDescent="0.2">
      <c r="C1201" s="10"/>
      <c r="D1201" s="10"/>
    </row>
    <row r="1202" spans="3:4" x14ac:dyDescent="0.2">
      <c r="C1202" s="10"/>
      <c r="D1202" s="10"/>
    </row>
    <row r="1203" spans="3:4" x14ac:dyDescent="0.2">
      <c r="C1203" s="10"/>
      <c r="D1203" s="10"/>
    </row>
    <row r="1204" spans="3:4" x14ac:dyDescent="0.2">
      <c r="C1204" s="10"/>
      <c r="D1204" s="10"/>
    </row>
    <row r="1205" spans="3:4" x14ac:dyDescent="0.2">
      <c r="C1205" s="10"/>
      <c r="D1205" s="10"/>
    </row>
    <row r="1206" spans="3:4" x14ac:dyDescent="0.2">
      <c r="C1206" s="10"/>
      <c r="D1206" s="10"/>
    </row>
    <row r="1207" spans="3:4" x14ac:dyDescent="0.2">
      <c r="C1207" s="10"/>
      <c r="D1207" s="10"/>
    </row>
    <row r="1208" spans="3:4" x14ac:dyDescent="0.2">
      <c r="C1208" s="10"/>
      <c r="D1208" s="10"/>
    </row>
    <row r="1209" spans="3:4" x14ac:dyDescent="0.2">
      <c r="C1209" s="10"/>
      <c r="D1209" s="10"/>
    </row>
    <row r="1210" spans="3:4" x14ac:dyDescent="0.2">
      <c r="C1210" s="10"/>
      <c r="D1210" s="10"/>
    </row>
    <row r="1211" spans="3:4" x14ac:dyDescent="0.2">
      <c r="C1211" s="10"/>
      <c r="D1211" s="10"/>
    </row>
    <row r="1212" spans="3:4" x14ac:dyDescent="0.2">
      <c r="C1212" s="10"/>
      <c r="D1212" s="10"/>
    </row>
    <row r="1213" spans="3:4" x14ac:dyDescent="0.2">
      <c r="C1213" s="10"/>
      <c r="D1213" s="10"/>
    </row>
    <row r="1214" spans="3:4" x14ac:dyDescent="0.2">
      <c r="C1214" s="10"/>
      <c r="D1214" s="10"/>
    </row>
    <row r="1215" spans="3:4" x14ac:dyDescent="0.2">
      <c r="C1215" s="10"/>
      <c r="D1215" s="10"/>
    </row>
    <row r="1216" spans="3:4" x14ac:dyDescent="0.2">
      <c r="C1216" s="10"/>
      <c r="D1216" s="10"/>
    </row>
    <row r="1217" spans="3:4" x14ac:dyDescent="0.2">
      <c r="C1217" s="10"/>
      <c r="D1217" s="10"/>
    </row>
    <row r="1218" spans="3:4" x14ac:dyDescent="0.2">
      <c r="C1218" s="10"/>
      <c r="D1218" s="10"/>
    </row>
    <row r="1219" spans="3:4" x14ac:dyDescent="0.2">
      <c r="C1219" s="10"/>
      <c r="D1219" s="10"/>
    </row>
    <row r="1220" spans="3:4" x14ac:dyDescent="0.2">
      <c r="C1220" s="10"/>
      <c r="D1220" s="10"/>
    </row>
    <row r="1221" spans="3:4" x14ac:dyDescent="0.2">
      <c r="C1221" s="10"/>
      <c r="D1221" s="10"/>
    </row>
    <row r="1222" spans="3:4" x14ac:dyDescent="0.2">
      <c r="C1222" s="10"/>
      <c r="D1222" s="10"/>
    </row>
    <row r="1223" spans="3:4" x14ac:dyDescent="0.2">
      <c r="C1223" s="10"/>
      <c r="D1223" s="10"/>
    </row>
    <row r="1224" spans="3:4" x14ac:dyDescent="0.2">
      <c r="C1224" s="10"/>
      <c r="D1224" s="10"/>
    </row>
    <row r="1225" spans="3:4" x14ac:dyDescent="0.2">
      <c r="C1225" s="10"/>
      <c r="D1225" s="10"/>
    </row>
    <row r="1226" spans="3:4" x14ac:dyDescent="0.2">
      <c r="C1226" s="10"/>
      <c r="D1226" s="10"/>
    </row>
    <row r="1227" spans="3:4" x14ac:dyDescent="0.2">
      <c r="C1227" s="10"/>
      <c r="D1227" s="10"/>
    </row>
    <row r="1228" spans="3:4" x14ac:dyDescent="0.2">
      <c r="C1228" s="10"/>
      <c r="D1228" s="10"/>
    </row>
    <row r="1229" spans="3:4" x14ac:dyDescent="0.2">
      <c r="C1229" s="10"/>
      <c r="D1229" s="10"/>
    </row>
    <row r="1230" spans="3:4" x14ac:dyDescent="0.2">
      <c r="C1230" s="10"/>
      <c r="D1230" s="10"/>
    </row>
    <row r="1231" spans="3:4" x14ac:dyDescent="0.2">
      <c r="C1231" s="10"/>
      <c r="D1231" s="10"/>
    </row>
    <row r="1232" spans="3:4" x14ac:dyDescent="0.2">
      <c r="C1232" s="10"/>
      <c r="D1232" s="10"/>
    </row>
    <row r="1233" spans="3:4" x14ac:dyDescent="0.2">
      <c r="C1233" s="10"/>
      <c r="D1233" s="10"/>
    </row>
    <row r="1234" spans="3:4" x14ac:dyDescent="0.2">
      <c r="C1234" s="10"/>
      <c r="D1234" s="10"/>
    </row>
    <row r="1235" spans="3:4" x14ac:dyDescent="0.2">
      <c r="C1235" s="10"/>
      <c r="D1235" s="10"/>
    </row>
    <row r="1236" spans="3:4" x14ac:dyDescent="0.2">
      <c r="C1236" s="10"/>
      <c r="D1236" s="10"/>
    </row>
    <row r="1237" spans="3:4" x14ac:dyDescent="0.2">
      <c r="C1237" s="10"/>
      <c r="D1237" s="10"/>
    </row>
    <row r="1238" spans="3:4" x14ac:dyDescent="0.2">
      <c r="C1238" s="10"/>
      <c r="D1238" s="10"/>
    </row>
    <row r="1239" spans="3:4" x14ac:dyDescent="0.2">
      <c r="C1239" s="10"/>
      <c r="D1239" s="10"/>
    </row>
    <row r="1240" spans="3:4" x14ac:dyDescent="0.2">
      <c r="C1240" s="10"/>
      <c r="D1240" s="10"/>
    </row>
    <row r="1241" spans="3:4" x14ac:dyDescent="0.2">
      <c r="C1241" s="10"/>
      <c r="D1241" s="10"/>
    </row>
    <row r="1242" spans="3:4" x14ac:dyDescent="0.2">
      <c r="C1242" s="10"/>
      <c r="D1242" s="10"/>
    </row>
    <row r="1243" spans="3:4" x14ac:dyDescent="0.2">
      <c r="C1243" s="10"/>
      <c r="D1243" s="10"/>
    </row>
    <row r="1244" spans="3:4" x14ac:dyDescent="0.2">
      <c r="C1244" s="10"/>
      <c r="D1244" s="10"/>
    </row>
    <row r="1245" spans="3:4" x14ac:dyDescent="0.2">
      <c r="C1245" s="10"/>
      <c r="D1245" s="10"/>
    </row>
    <row r="1246" spans="3:4" x14ac:dyDescent="0.2">
      <c r="C1246" s="10"/>
      <c r="D1246" s="10"/>
    </row>
    <row r="1247" spans="3:4" x14ac:dyDescent="0.2">
      <c r="C1247" s="10"/>
      <c r="D1247" s="10"/>
    </row>
    <row r="1248" spans="3:4" x14ac:dyDescent="0.2">
      <c r="C1248" s="10"/>
      <c r="D1248" s="10"/>
    </row>
    <row r="1249" spans="3:4" x14ac:dyDescent="0.2">
      <c r="C1249" s="10"/>
      <c r="D1249" s="10"/>
    </row>
    <row r="1250" spans="3:4" x14ac:dyDescent="0.2">
      <c r="C1250" s="10"/>
      <c r="D1250" s="10"/>
    </row>
    <row r="1251" spans="3:4" x14ac:dyDescent="0.2">
      <c r="C1251" s="10"/>
      <c r="D1251" s="10"/>
    </row>
    <row r="1252" spans="3:4" x14ac:dyDescent="0.2">
      <c r="C1252" s="10"/>
      <c r="D1252" s="10"/>
    </row>
    <row r="1253" spans="3:4" x14ac:dyDescent="0.2">
      <c r="C1253" s="10"/>
      <c r="D1253" s="10"/>
    </row>
    <row r="1254" spans="3:4" x14ac:dyDescent="0.2">
      <c r="C1254" s="10"/>
      <c r="D1254" s="10"/>
    </row>
    <row r="1255" spans="3:4" x14ac:dyDescent="0.2">
      <c r="C1255" s="10"/>
      <c r="D1255" s="10"/>
    </row>
    <row r="1256" spans="3:4" x14ac:dyDescent="0.2">
      <c r="C1256" s="10"/>
      <c r="D1256" s="10"/>
    </row>
    <row r="1257" spans="3:4" x14ac:dyDescent="0.2">
      <c r="C1257" s="10"/>
      <c r="D1257" s="10"/>
    </row>
    <row r="1258" spans="3:4" x14ac:dyDescent="0.2">
      <c r="C1258" s="10"/>
      <c r="D1258" s="10"/>
    </row>
    <row r="1259" spans="3:4" x14ac:dyDescent="0.2">
      <c r="C1259" s="10"/>
      <c r="D1259" s="10"/>
    </row>
    <row r="1260" spans="3:4" x14ac:dyDescent="0.2">
      <c r="C1260" s="10"/>
      <c r="D1260" s="10"/>
    </row>
    <row r="1261" spans="3:4" x14ac:dyDescent="0.2">
      <c r="C1261" s="10"/>
      <c r="D1261" s="10"/>
    </row>
    <row r="1262" spans="3:4" x14ac:dyDescent="0.2">
      <c r="C1262" s="10"/>
      <c r="D1262" s="10"/>
    </row>
    <row r="1263" spans="3:4" x14ac:dyDescent="0.2">
      <c r="C1263" s="10"/>
      <c r="D1263" s="10"/>
    </row>
    <row r="1264" spans="3:4" x14ac:dyDescent="0.2">
      <c r="C1264" s="10"/>
      <c r="D1264" s="10"/>
    </row>
    <row r="1265" spans="3:4" x14ac:dyDescent="0.2">
      <c r="C1265" s="10"/>
      <c r="D1265" s="10"/>
    </row>
    <row r="1266" spans="3:4" x14ac:dyDescent="0.2">
      <c r="C1266" s="10"/>
      <c r="D1266" s="10"/>
    </row>
    <row r="1267" spans="3:4" x14ac:dyDescent="0.2">
      <c r="C1267" s="10"/>
      <c r="D1267" s="10"/>
    </row>
    <row r="1268" spans="3:4" x14ac:dyDescent="0.2">
      <c r="C1268" s="10"/>
      <c r="D1268" s="10"/>
    </row>
    <row r="1269" spans="3:4" x14ac:dyDescent="0.2">
      <c r="C1269" s="10"/>
      <c r="D1269" s="10"/>
    </row>
    <row r="1270" spans="3:4" x14ac:dyDescent="0.2">
      <c r="C1270" s="10"/>
      <c r="D1270" s="10"/>
    </row>
    <row r="1271" spans="3:4" x14ac:dyDescent="0.2">
      <c r="C1271" s="10"/>
      <c r="D1271" s="10"/>
    </row>
    <row r="1272" spans="3:4" x14ac:dyDescent="0.2">
      <c r="C1272" s="10"/>
      <c r="D1272" s="10"/>
    </row>
    <row r="1273" spans="3:4" x14ac:dyDescent="0.2">
      <c r="C1273" s="10"/>
      <c r="D1273" s="10"/>
    </row>
    <row r="1274" spans="3:4" x14ac:dyDescent="0.2">
      <c r="C1274" s="10"/>
      <c r="D1274" s="10"/>
    </row>
    <row r="1275" spans="3:4" x14ac:dyDescent="0.2">
      <c r="C1275" s="10"/>
      <c r="D1275" s="10"/>
    </row>
    <row r="1276" spans="3:4" x14ac:dyDescent="0.2">
      <c r="C1276" s="10"/>
      <c r="D1276" s="10"/>
    </row>
    <row r="1277" spans="3:4" x14ac:dyDescent="0.2">
      <c r="C1277" s="10"/>
      <c r="D1277" s="10"/>
    </row>
    <row r="1278" spans="3:4" x14ac:dyDescent="0.2">
      <c r="C1278" s="10"/>
      <c r="D1278" s="10"/>
    </row>
    <row r="1279" spans="3:4" x14ac:dyDescent="0.2">
      <c r="C1279" s="10"/>
      <c r="D1279" s="10"/>
    </row>
    <row r="1280" spans="3:4" x14ac:dyDescent="0.2">
      <c r="C1280" s="10"/>
      <c r="D1280" s="10"/>
    </row>
    <row r="1281" spans="3:4" x14ac:dyDescent="0.2">
      <c r="C1281" s="10"/>
      <c r="D1281" s="10"/>
    </row>
    <row r="1282" spans="3:4" x14ac:dyDescent="0.2">
      <c r="C1282" s="10"/>
      <c r="D1282" s="10"/>
    </row>
    <row r="1283" spans="3:4" x14ac:dyDescent="0.2">
      <c r="C1283" s="10"/>
      <c r="D1283" s="10"/>
    </row>
    <row r="1284" spans="3:4" x14ac:dyDescent="0.2">
      <c r="C1284" s="10"/>
      <c r="D1284" s="10"/>
    </row>
    <row r="1285" spans="3:4" x14ac:dyDescent="0.2">
      <c r="C1285" s="10"/>
      <c r="D1285" s="10"/>
    </row>
    <row r="1286" spans="3:4" x14ac:dyDescent="0.2">
      <c r="C1286" s="10"/>
      <c r="D1286" s="10"/>
    </row>
    <row r="1287" spans="3:4" x14ac:dyDescent="0.2">
      <c r="C1287" s="10"/>
      <c r="D1287" s="10"/>
    </row>
    <row r="1288" spans="3:4" x14ac:dyDescent="0.2">
      <c r="C1288" s="10"/>
      <c r="D1288" s="10"/>
    </row>
    <row r="1289" spans="3:4" x14ac:dyDescent="0.2">
      <c r="C1289" s="10"/>
      <c r="D1289" s="10"/>
    </row>
    <row r="1290" spans="3:4" x14ac:dyDescent="0.2">
      <c r="C1290" s="10"/>
      <c r="D1290" s="10"/>
    </row>
    <row r="1291" spans="3:4" x14ac:dyDescent="0.2">
      <c r="C1291" s="10"/>
      <c r="D1291" s="10"/>
    </row>
    <row r="1292" spans="3:4" x14ac:dyDescent="0.2">
      <c r="C1292" s="10"/>
      <c r="D1292" s="10"/>
    </row>
    <row r="1293" spans="3:4" x14ac:dyDescent="0.2">
      <c r="C1293" s="10"/>
      <c r="D1293" s="10"/>
    </row>
    <row r="1294" spans="3:4" x14ac:dyDescent="0.2">
      <c r="C1294" s="10"/>
      <c r="D1294" s="10"/>
    </row>
    <row r="1295" spans="3:4" x14ac:dyDescent="0.2">
      <c r="C1295" s="10"/>
      <c r="D1295" s="10"/>
    </row>
    <row r="1296" spans="3:4" x14ac:dyDescent="0.2">
      <c r="C1296" s="10"/>
      <c r="D1296" s="10"/>
    </row>
    <row r="1297" spans="3:4" x14ac:dyDescent="0.2">
      <c r="C1297" s="10"/>
      <c r="D1297" s="10"/>
    </row>
    <row r="1298" spans="3:4" x14ac:dyDescent="0.2">
      <c r="C1298" s="10"/>
      <c r="D1298" s="10"/>
    </row>
    <row r="1299" spans="3:4" x14ac:dyDescent="0.2">
      <c r="C1299" s="10"/>
      <c r="D1299" s="10"/>
    </row>
    <row r="1300" spans="3:4" x14ac:dyDescent="0.2">
      <c r="C1300" s="10"/>
      <c r="D1300" s="10"/>
    </row>
    <row r="1301" spans="3:4" x14ac:dyDescent="0.2">
      <c r="C1301" s="10"/>
      <c r="D1301" s="10"/>
    </row>
    <row r="1302" spans="3:4" x14ac:dyDescent="0.2">
      <c r="C1302" s="10"/>
      <c r="D1302" s="10"/>
    </row>
    <row r="1303" spans="3:4" x14ac:dyDescent="0.2">
      <c r="C1303" s="10"/>
      <c r="D1303" s="10"/>
    </row>
    <row r="1304" spans="3:4" x14ac:dyDescent="0.2">
      <c r="C1304" s="10"/>
      <c r="D1304" s="10"/>
    </row>
    <row r="1305" spans="3:4" x14ac:dyDescent="0.2">
      <c r="C1305" s="10"/>
      <c r="D1305" s="10"/>
    </row>
    <row r="1306" spans="3:4" x14ac:dyDescent="0.2">
      <c r="C1306" s="10"/>
      <c r="D1306" s="10"/>
    </row>
    <row r="1307" spans="3:4" x14ac:dyDescent="0.2">
      <c r="C1307" s="10"/>
      <c r="D1307" s="10"/>
    </row>
    <row r="1308" spans="3:4" x14ac:dyDescent="0.2">
      <c r="C1308" s="10"/>
      <c r="D1308" s="10"/>
    </row>
    <row r="1309" spans="3:4" x14ac:dyDescent="0.2">
      <c r="C1309" s="10"/>
      <c r="D1309" s="10"/>
    </row>
    <row r="1310" spans="3:4" x14ac:dyDescent="0.2">
      <c r="C1310" s="10"/>
      <c r="D1310" s="10"/>
    </row>
    <row r="1311" spans="3:4" x14ac:dyDescent="0.2">
      <c r="C1311" s="10"/>
      <c r="D1311" s="10"/>
    </row>
    <row r="1312" spans="3:4" x14ac:dyDescent="0.2">
      <c r="C1312" s="10"/>
      <c r="D1312" s="10"/>
    </row>
    <row r="1313" spans="3:4" x14ac:dyDescent="0.2">
      <c r="C1313" s="10"/>
      <c r="D1313" s="10"/>
    </row>
    <row r="1314" spans="3:4" x14ac:dyDescent="0.2">
      <c r="C1314" s="10"/>
      <c r="D1314" s="10"/>
    </row>
    <row r="1315" spans="3:4" x14ac:dyDescent="0.2">
      <c r="C1315" s="10"/>
      <c r="D1315" s="10"/>
    </row>
    <row r="1316" spans="3:4" x14ac:dyDescent="0.2">
      <c r="C1316" s="10"/>
      <c r="D1316" s="10"/>
    </row>
    <row r="1317" spans="3:4" x14ac:dyDescent="0.2">
      <c r="C1317" s="10"/>
      <c r="D1317" s="10"/>
    </row>
    <row r="1318" spans="3:4" x14ac:dyDescent="0.2">
      <c r="C1318" s="10"/>
      <c r="D1318" s="10"/>
    </row>
    <row r="1319" spans="3:4" x14ac:dyDescent="0.2">
      <c r="C1319" s="10"/>
      <c r="D1319" s="10"/>
    </row>
    <row r="1320" spans="3:4" x14ac:dyDescent="0.2">
      <c r="C1320" s="10"/>
      <c r="D1320" s="10"/>
    </row>
    <row r="1321" spans="3:4" x14ac:dyDescent="0.2">
      <c r="C1321" s="10"/>
      <c r="D1321" s="10"/>
    </row>
    <row r="1322" spans="3:4" x14ac:dyDescent="0.2">
      <c r="C1322" s="10"/>
      <c r="D1322" s="10"/>
    </row>
    <row r="1323" spans="3:4" x14ac:dyDescent="0.2">
      <c r="C1323" s="10"/>
      <c r="D1323" s="10"/>
    </row>
    <row r="1324" spans="3:4" x14ac:dyDescent="0.2">
      <c r="C1324" s="10"/>
      <c r="D1324" s="10"/>
    </row>
    <row r="1325" spans="3:4" x14ac:dyDescent="0.2">
      <c r="C1325" s="10"/>
      <c r="D1325" s="10"/>
    </row>
    <row r="1326" spans="3:4" x14ac:dyDescent="0.2">
      <c r="C1326" s="10"/>
      <c r="D1326" s="10"/>
    </row>
    <row r="1327" spans="3:4" x14ac:dyDescent="0.2">
      <c r="C1327" s="10"/>
      <c r="D1327" s="10"/>
    </row>
    <row r="1328" spans="3:4" x14ac:dyDescent="0.2">
      <c r="C1328" s="10"/>
      <c r="D1328" s="10"/>
    </row>
    <row r="1329" spans="3:4" x14ac:dyDescent="0.2">
      <c r="C1329" s="10"/>
      <c r="D1329" s="10"/>
    </row>
    <row r="1330" spans="3:4" x14ac:dyDescent="0.2">
      <c r="C1330" s="10"/>
      <c r="D1330" s="10"/>
    </row>
    <row r="1331" spans="3:4" x14ac:dyDescent="0.2">
      <c r="C1331" s="10"/>
      <c r="D1331" s="10"/>
    </row>
    <row r="1332" spans="3:4" x14ac:dyDescent="0.2">
      <c r="C1332" s="10"/>
      <c r="D1332" s="10"/>
    </row>
    <row r="1333" spans="3:4" x14ac:dyDescent="0.2">
      <c r="C1333" s="10"/>
      <c r="D1333" s="10"/>
    </row>
    <row r="1334" spans="3:4" x14ac:dyDescent="0.2">
      <c r="C1334" s="10"/>
      <c r="D1334" s="10"/>
    </row>
    <row r="1335" spans="3:4" x14ac:dyDescent="0.2">
      <c r="C1335" s="10"/>
      <c r="D1335" s="10"/>
    </row>
    <row r="1336" spans="3:4" x14ac:dyDescent="0.2">
      <c r="C1336" s="10"/>
      <c r="D1336" s="10"/>
    </row>
    <row r="1337" spans="3:4" x14ac:dyDescent="0.2">
      <c r="C1337" s="10"/>
      <c r="D1337" s="10"/>
    </row>
    <row r="1338" spans="3:4" x14ac:dyDescent="0.2">
      <c r="C1338" s="10"/>
      <c r="D1338" s="10"/>
    </row>
    <row r="1339" spans="3:4" x14ac:dyDescent="0.2">
      <c r="C1339" s="10"/>
      <c r="D1339" s="10"/>
    </row>
    <row r="1340" spans="3:4" x14ac:dyDescent="0.2">
      <c r="C1340" s="10"/>
      <c r="D1340" s="10"/>
    </row>
    <row r="1341" spans="3:4" x14ac:dyDescent="0.2">
      <c r="C1341" s="10"/>
      <c r="D1341" s="10"/>
    </row>
    <row r="1342" spans="3:4" x14ac:dyDescent="0.2">
      <c r="C1342" s="10"/>
      <c r="D1342" s="10"/>
    </row>
    <row r="1343" spans="3:4" x14ac:dyDescent="0.2">
      <c r="C1343" s="10"/>
      <c r="D1343" s="10"/>
    </row>
    <row r="1344" spans="3:4" x14ac:dyDescent="0.2">
      <c r="C1344" s="10"/>
      <c r="D1344" s="10"/>
    </row>
    <row r="1345" spans="3:4" x14ac:dyDescent="0.2">
      <c r="C1345" s="10"/>
      <c r="D1345" s="10"/>
    </row>
    <row r="1346" spans="3:4" x14ac:dyDescent="0.2">
      <c r="C1346" s="10"/>
      <c r="D1346" s="10"/>
    </row>
    <row r="1347" spans="3:4" x14ac:dyDescent="0.2">
      <c r="C1347" s="10"/>
      <c r="D1347" s="10"/>
    </row>
    <row r="1348" spans="3:4" x14ac:dyDescent="0.2">
      <c r="C1348" s="10"/>
      <c r="D1348" s="10"/>
    </row>
    <row r="1349" spans="3:4" x14ac:dyDescent="0.2">
      <c r="C1349" s="10"/>
      <c r="D1349" s="10"/>
    </row>
    <row r="1350" spans="3:4" x14ac:dyDescent="0.2">
      <c r="C1350" s="10"/>
      <c r="D1350" s="10"/>
    </row>
    <row r="1351" spans="3:4" x14ac:dyDescent="0.2">
      <c r="C1351" s="10"/>
      <c r="D1351" s="10"/>
    </row>
    <row r="1352" spans="3:4" x14ac:dyDescent="0.2">
      <c r="C1352" s="10"/>
      <c r="D1352" s="10"/>
    </row>
    <row r="1353" spans="3:4" x14ac:dyDescent="0.2">
      <c r="C1353" s="10"/>
      <c r="D1353" s="10"/>
    </row>
    <row r="1354" spans="3:4" x14ac:dyDescent="0.2">
      <c r="C1354" s="10"/>
      <c r="D1354" s="10"/>
    </row>
    <row r="1355" spans="3:4" x14ac:dyDescent="0.2">
      <c r="C1355" s="10"/>
      <c r="D1355" s="10"/>
    </row>
    <row r="1356" spans="3:4" x14ac:dyDescent="0.2">
      <c r="C1356" s="10"/>
      <c r="D1356" s="10"/>
    </row>
    <row r="1357" spans="3:4" x14ac:dyDescent="0.2">
      <c r="C1357" s="10"/>
      <c r="D1357" s="10"/>
    </row>
    <row r="1358" spans="3:4" x14ac:dyDescent="0.2">
      <c r="C1358" s="10"/>
      <c r="D1358" s="10"/>
    </row>
    <row r="1359" spans="3:4" x14ac:dyDescent="0.2">
      <c r="C1359" s="10"/>
      <c r="D1359" s="10"/>
    </row>
    <row r="1360" spans="3:4" x14ac:dyDescent="0.2">
      <c r="C1360" s="10"/>
      <c r="D1360" s="10"/>
    </row>
    <row r="1361" spans="3:4" x14ac:dyDescent="0.2">
      <c r="C1361" s="10"/>
      <c r="D1361" s="10"/>
    </row>
    <row r="1362" spans="3:4" x14ac:dyDescent="0.2">
      <c r="C1362" s="10"/>
      <c r="D1362" s="10"/>
    </row>
    <row r="1363" spans="3:4" x14ac:dyDescent="0.2">
      <c r="C1363" s="10"/>
      <c r="D1363" s="10"/>
    </row>
    <row r="1364" spans="3:4" x14ac:dyDescent="0.2">
      <c r="C1364" s="10"/>
      <c r="D1364" s="10"/>
    </row>
    <row r="1365" spans="3:4" x14ac:dyDescent="0.2">
      <c r="C1365" s="10"/>
      <c r="D1365" s="10"/>
    </row>
    <row r="1366" spans="3:4" x14ac:dyDescent="0.2">
      <c r="C1366" s="10"/>
      <c r="D1366" s="10"/>
    </row>
    <row r="1367" spans="3:4" x14ac:dyDescent="0.2">
      <c r="C1367" s="10"/>
      <c r="D1367" s="10"/>
    </row>
    <row r="1368" spans="3:4" x14ac:dyDescent="0.2">
      <c r="C1368" s="10"/>
      <c r="D1368" s="10"/>
    </row>
    <row r="1369" spans="3:4" x14ac:dyDescent="0.2">
      <c r="C1369" s="10"/>
      <c r="D1369" s="10"/>
    </row>
    <row r="1370" spans="3:4" x14ac:dyDescent="0.2">
      <c r="C1370" s="10"/>
      <c r="D1370" s="10"/>
    </row>
    <row r="1371" spans="3:4" x14ac:dyDescent="0.2">
      <c r="C1371" s="10"/>
      <c r="D1371" s="10"/>
    </row>
    <row r="1372" spans="3:4" x14ac:dyDescent="0.2">
      <c r="C1372" s="10"/>
      <c r="D1372" s="10"/>
    </row>
    <row r="1373" spans="3:4" x14ac:dyDescent="0.2">
      <c r="C1373" s="10"/>
      <c r="D1373" s="10"/>
    </row>
    <row r="1374" spans="3:4" x14ac:dyDescent="0.2">
      <c r="C1374" s="10"/>
      <c r="D1374" s="10"/>
    </row>
    <row r="1375" spans="3:4" x14ac:dyDescent="0.2">
      <c r="C1375" s="10"/>
      <c r="D1375" s="10"/>
    </row>
    <row r="1376" spans="3:4" x14ac:dyDescent="0.2">
      <c r="C1376" s="10"/>
      <c r="D1376" s="10"/>
    </row>
    <row r="1377" spans="3:4" x14ac:dyDescent="0.2">
      <c r="C1377" s="10"/>
      <c r="D1377" s="10"/>
    </row>
    <row r="1378" spans="3:4" x14ac:dyDescent="0.2">
      <c r="C1378" s="10"/>
      <c r="D1378" s="10"/>
    </row>
    <row r="1379" spans="3:4" x14ac:dyDescent="0.2">
      <c r="C1379" s="10"/>
      <c r="D1379" s="10"/>
    </row>
    <row r="1380" spans="3:4" x14ac:dyDescent="0.2">
      <c r="C1380" s="10"/>
      <c r="D1380" s="10"/>
    </row>
    <row r="1381" spans="3:4" x14ac:dyDescent="0.2">
      <c r="C1381" s="10"/>
      <c r="D1381" s="10"/>
    </row>
    <row r="1382" spans="3:4" x14ac:dyDescent="0.2">
      <c r="C1382" s="10"/>
      <c r="D1382" s="10"/>
    </row>
    <row r="1383" spans="3:4" x14ac:dyDescent="0.2">
      <c r="C1383" s="10"/>
      <c r="D1383" s="10"/>
    </row>
    <row r="1384" spans="3:4" x14ac:dyDescent="0.2">
      <c r="C1384" s="10"/>
      <c r="D1384" s="10"/>
    </row>
    <row r="1385" spans="3:4" x14ac:dyDescent="0.2">
      <c r="C1385" s="10"/>
      <c r="D1385" s="10"/>
    </row>
    <row r="1386" spans="3:4" x14ac:dyDescent="0.2">
      <c r="C1386" s="10"/>
      <c r="D1386" s="10"/>
    </row>
    <row r="1387" spans="3:4" x14ac:dyDescent="0.2">
      <c r="C1387" s="10"/>
      <c r="D1387" s="10"/>
    </row>
    <row r="1388" spans="3:4" x14ac:dyDescent="0.2">
      <c r="C1388" s="10"/>
      <c r="D1388" s="10"/>
    </row>
    <row r="1389" spans="3:4" x14ac:dyDescent="0.2">
      <c r="C1389" s="10"/>
      <c r="D1389" s="10"/>
    </row>
    <row r="1390" spans="3:4" x14ac:dyDescent="0.2">
      <c r="C1390" s="10"/>
      <c r="D1390" s="10"/>
    </row>
    <row r="1391" spans="3:4" x14ac:dyDescent="0.2">
      <c r="C1391" s="10"/>
      <c r="D1391" s="10"/>
    </row>
    <row r="1392" spans="3:4" x14ac:dyDescent="0.2">
      <c r="C1392" s="10"/>
      <c r="D1392" s="10"/>
    </row>
    <row r="1393" spans="3:4" x14ac:dyDescent="0.2">
      <c r="C1393" s="10"/>
      <c r="D1393" s="10"/>
    </row>
    <row r="1394" spans="3:4" x14ac:dyDescent="0.2">
      <c r="C1394" s="10"/>
      <c r="D1394" s="10"/>
    </row>
    <row r="1395" spans="3:4" x14ac:dyDescent="0.2">
      <c r="C1395" s="10"/>
      <c r="D1395" s="10"/>
    </row>
    <row r="1396" spans="3:4" x14ac:dyDescent="0.2">
      <c r="C1396" s="10"/>
      <c r="D1396" s="10"/>
    </row>
    <row r="1397" spans="3:4" x14ac:dyDescent="0.2">
      <c r="C1397" s="10"/>
      <c r="D1397" s="10"/>
    </row>
    <row r="1398" spans="3:4" x14ac:dyDescent="0.2">
      <c r="C1398" s="10"/>
      <c r="D1398" s="10"/>
    </row>
    <row r="1399" spans="3:4" x14ac:dyDescent="0.2">
      <c r="C1399" s="10"/>
      <c r="D1399" s="10"/>
    </row>
    <row r="1400" spans="3:4" x14ac:dyDescent="0.2">
      <c r="C1400" s="10"/>
      <c r="D1400" s="10"/>
    </row>
    <row r="1401" spans="3:4" x14ac:dyDescent="0.2">
      <c r="C1401" s="10"/>
      <c r="D1401" s="10"/>
    </row>
    <row r="1402" spans="3:4" x14ac:dyDescent="0.2">
      <c r="C1402" s="10"/>
      <c r="D1402" s="10"/>
    </row>
    <row r="1403" spans="3:4" x14ac:dyDescent="0.2">
      <c r="C1403" s="10"/>
      <c r="D1403" s="10"/>
    </row>
    <row r="1404" spans="3:4" x14ac:dyDescent="0.2">
      <c r="C1404" s="10"/>
      <c r="D1404" s="10"/>
    </row>
    <row r="1405" spans="3:4" x14ac:dyDescent="0.2">
      <c r="C1405" s="10"/>
      <c r="D1405" s="10"/>
    </row>
    <row r="1406" spans="3:4" x14ac:dyDescent="0.2">
      <c r="C1406" s="10"/>
      <c r="D1406" s="10"/>
    </row>
    <row r="1407" spans="3:4" x14ac:dyDescent="0.2">
      <c r="C1407" s="10"/>
      <c r="D1407" s="10"/>
    </row>
    <row r="1408" spans="3:4" x14ac:dyDescent="0.2">
      <c r="C1408" s="10"/>
      <c r="D1408" s="10"/>
    </row>
    <row r="1409" spans="3:4" x14ac:dyDescent="0.2">
      <c r="C1409" s="10"/>
      <c r="D1409" s="10"/>
    </row>
    <row r="1410" spans="3:4" x14ac:dyDescent="0.2">
      <c r="C1410" s="10"/>
      <c r="D1410" s="10"/>
    </row>
    <row r="1411" spans="3:4" x14ac:dyDescent="0.2">
      <c r="C1411" s="10"/>
      <c r="D1411" s="10"/>
    </row>
    <row r="1412" spans="3:4" x14ac:dyDescent="0.2">
      <c r="C1412" s="10"/>
      <c r="D1412" s="10"/>
    </row>
    <row r="1413" spans="3:4" x14ac:dyDescent="0.2">
      <c r="C1413" s="10"/>
      <c r="D1413" s="10"/>
    </row>
    <row r="1414" spans="3:4" x14ac:dyDescent="0.2">
      <c r="C1414" s="10"/>
      <c r="D1414" s="10"/>
    </row>
    <row r="1415" spans="3:4" x14ac:dyDescent="0.2">
      <c r="C1415" s="10"/>
      <c r="D1415" s="10"/>
    </row>
    <row r="1416" spans="3:4" x14ac:dyDescent="0.2">
      <c r="C1416" s="10"/>
      <c r="D1416" s="10"/>
    </row>
    <row r="1417" spans="3:4" x14ac:dyDescent="0.2">
      <c r="C1417" s="10"/>
      <c r="D1417" s="10"/>
    </row>
    <row r="1418" spans="3:4" x14ac:dyDescent="0.2">
      <c r="C1418" s="10"/>
      <c r="D1418" s="10"/>
    </row>
    <row r="1419" spans="3:4" x14ac:dyDescent="0.2">
      <c r="C1419" s="10"/>
      <c r="D1419" s="10"/>
    </row>
    <row r="1420" spans="3:4" x14ac:dyDescent="0.2">
      <c r="C1420" s="10"/>
      <c r="D1420" s="10"/>
    </row>
    <row r="1421" spans="3:4" x14ac:dyDescent="0.2">
      <c r="C1421" s="10"/>
      <c r="D1421" s="10"/>
    </row>
    <row r="1422" spans="3:4" x14ac:dyDescent="0.2">
      <c r="C1422" s="10"/>
      <c r="D1422" s="10"/>
    </row>
    <row r="1423" spans="3:4" x14ac:dyDescent="0.2">
      <c r="C1423" s="10"/>
      <c r="D1423" s="10"/>
    </row>
    <row r="1424" spans="3:4" x14ac:dyDescent="0.2">
      <c r="C1424" s="10"/>
      <c r="D1424" s="10"/>
    </row>
    <row r="1425" spans="3:4" x14ac:dyDescent="0.2">
      <c r="C1425" s="10"/>
      <c r="D1425" s="10"/>
    </row>
    <row r="1426" spans="3:4" x14ac:dyDescent="0.2">
      <c r="C1426" s="10"/>
      <c r="D1426" s="10"/>
    </row>
    <row r="1427" spans="3:4" x14ac:dyDescent="0.2">
      <c r="C1427" s="10"/>
      <c r="D1427" s="10"/>
    </row>
    <row r="1428" spans="3:4" x14ac:dyDescent="0.2">
      <c r="C1428" s="10"/>
      <c r="D1428" s="10"/>
    </row>
    <row r="1429" spans="3:4" x14ac:dyDescent="0.2">
      <c r="C1429" s="10"/>
      <c r="D1429" s="10"/>
    </row>
    <row r="1430" spans="3:4" x14ac:dyDescent="0.2">
      <c r="C1430" s="10"/>
      <c r="D1430" s="10"/>
    </row>
    <row r="1431" spans="3:4" x14ac:dyDescent="0.2">
      <c r="C1431" s="10"/>
      <c r="D1431" s="10"/>
    </row>
    <row r="1432" spans="3:4" x14ac:dyDescent="0.2">
      <c r="C1432" s="10"/>
      <c r="D1432" s="10"/>
    </row>
    <row r="1433" spans="3:4" x14ac:dyDescent="0.2">
      <c r="C1433" s="10"/>
      <c r="D1433" s="10"/>
    </row>
    <row r="1434" spans="3:4" x14ac:dyDescent="0.2">
      <c r="C1434" s="10"/>
      <c r="D1434" s="10"/>
    </row>
    <row r="1435" spans="3:4" x14ac:dyDescent="0.2">
      <c r="C1435" s="10"/>
      <c r="D1435" s="10"/>
    </row>
    <row r="1436" spans="3:4" x14ac:dyDescent="0.2">
      <c r="C1436" s="10"/>
      <c r="D1436" s="10"/>
    </row>
    <row r="1437" spans="3:4" x14ac:dyDescent="0.2">
      <c r="C1437" s="10"/>
      <c r="D1437" s="10"/>
    </row>
    <row r="1438" spans="3:4" x14ac:dyDescent="0.2">
      <c r="C1438" s="10"/>
      <c r="D1438" s="10"/>
    </row>
    <row r="1439" spans="3:4" x14ac:dyDescent="0.2">
      <c r="C1439" s="10"/>
      <c r="D1439" s="10"/>
    </row>
    <row r="1440" spans="3:4" x14ac:dyDescent="0.2">
      <c r="C1440" s="10"/>
      <c r="D1440" s="10"/>
    </row>
    <row r="1441" spans="3:4" x14ac:dyDescent="0.2">
      <c r="C1441" s="10"/>
      <c r="D1441" s="10"/>
    </row>
    <row r="1442" spans="3:4" x14ac:dyDescent="0.2">
      <c r="C1442" s="10"/>
      <c r="D1442" s="10"/>
    </row>
    <row r="1443" spans="3:4" x14ac:dyDescent="0.2">
      <c r="C1443" s="10"/>
      <c r="D1443" s="10"/>
    </row>
    <row r="1444" spans="3:4" x14ac:dyDescent="0.2">
      <c r="C1444" s="10"/>
      <c r="D1444" s="10"/>
    </row>
    <row r="1445" spans="3:4" x14ac:dyDescent="0.2">
      <c r="C1445" s="10"/>
      <c r="D1445" s="10"/>
    </row>
    <row r="1446" spans="3:4" x14ac:dyDescent="0.2">
      <c r="C1446" s="10"/>
      <c r="D1446" s="10"/>
    </row>
    <row r="1447" spans="3:4" x14ac:dyDescent="0.2">
      <c r="C1447" s="10"/>
      <c r="D1447" s="10"/>
    </row>
    <row r="1448" spans="3:4" x14ac:dyDescent="0.2">
      <c r="C1448" s="10"/>
      <c r="D1448" s="10"/>
    </row>
    <row r="1449" spans="3:4" x14ac:dyDescent="0.2">
      <c r="C1449" s="10"/>
      <c r="D1449" s="10"/>
    </row>
    <row r="1450" spans="3:4" x14ac:dyDescent="0.2">
      <c r="C1450" s="10"/>
      <c r="D1450" s="10"/>
    </row>
    <row r="1451" spans="3:4" x14ac:dyDescent="0.2">
      <c r="C1451" s="10"/>
      <c r="D1451" s="10"/>
    </row>
    <row r="1452" spans="3:4" x14ac:dyDescent="0.2">
      <c r="C1452" s="10"/>
      <c r="D1452" s="10"/>
    </row>
    <row r="1453" spans="3:4" x14ac:dyDescent="0.2">
      <c r="C1453" s="10"/>
      <c r="D1453" s="10"/>
    </row>
    <row r="1454" spans="3:4" x14ac:dyDescent="0.2">
      <c r="C1454" s="10"/>
      <c r="D1454" s="10"/>
    </row>
    <row r="1455" spans="3:4" x14ac:dyDescent="0.2">
      <c r="C1455" s="10"/>
      <c r="D1455" s="10"/>
    </row>
    <row r="1456" spans="3:4" x14ac:dyDescent="0.2">
      <c r="C1456" s="10"/>
      <c r="D1456" s="10"/>
    </row>
    <row r="1457" spans="3:4" x14ac:dyDescent="0.2">
      <c r="C1457" s="10"/>
      <c r="D1457" s="10"/>
    </row>
    <row r="1458" spans="3:4" x14ac:dyDescent="0.2">
      <c r="C1458" s="10"/>
      <c r="D1458" s="10"/>
    </row>
    <row r="1459" spans="3:4" x14ac:dyDescent="0.2">
      <c r="C1459" s="10"/>
      <c r="D1459" s="10"/>
    </row>
    <row r="1460" spans="3:4" x14ac:dyDescent="0.2">
      <c r="C1460" s="10"/>
      <c r="D1460" s="10"/>
    </row>
    <row r="1461" spans="3:4" x14ac:dyDescent="0.2">
      <c r="C1461" s="10"/>
      <c r="D1461" s="10"/>
    </row>
    <row r="1462" spans="3:4" x14ac:dyDescent="0.2">
      <c r="C1462" s="10"/>
      <c r="D1462" s="10"/>
    </row>
    <row r="1463" spans="3:4" x14ac:dyDescent="0.2">
      <c r="C1463" s="10"/>
      <c r="D1463" s="10"/>
    </row>
    <row r="1464" spans="3:4" x14ac:dyDescent="0.2">
      <c r="C1464" s="10"/>
      <c r="D1464" s="10"/>
    </row>
    <row r="1465" spans="3:4" x14ac:dyDescent="0.2">
      <c r="C1465" s="10"/>
      <c r="D1465" s="10"/>
    </row>
    <row r="1466" spans="3:4" x14ac:dyDescent="0.2">
      <c r="C1466" s="10"/>
      <c r="D1466" s="10"/>
    </row>
    <row r="1467" spans="3:4" x14ac:dyDescent="0.2">
      <c r="C1467" s="10"/>
      <c r="D1467" s="10"/>
    </row>
    <row r="1468" spans="3:4" x14ac:dyDescent="0.2">
      <c r="C1468" s="10"/>
      <c r="D1468" s="10"/>
    </row>
    <row r="1469" spans="3:4" x14ac:dyDescent="0.2">
      <c r="C1469" s="10"/>
      <c r="D1469" s="10"/>
    </row>
    <row r="1470" spans="3:4" x14ac:dyDescent="0.2">
      <c r="C1470" s="10"/>
      <c r="D1470" s="10"/>
    </row>
    <row r="1471" spans="3:4" x14ac:dyDescent="0.2">
      <c r="C1471" s="10"/>
      <c r="D1471" s="10"/>
    </row>
    <row r="1472" spans="3:4" x14ac:dyDescent="0.2">
      <c r="C1472" s="10"/>
      <c r="D1472" s="10"/>
    </row>
    <row r="1473" spans="3:4" x14ac:dyDescent="0.2">
      <c r="C1473" s="10"/>
      <c r="D1473" s="10"/>
    </row>
    <row r="1474" spans="3:4" x14ac:dyDescent="0.2">
      <c r="C1474" s="10"/>
      <c r="D1474" s="10"/>
    </row>
    <row r="1475" spans="3:4" x14ac:dyDescent="0.2">
      <c r="C1475" s="10"/>
      <c r="D1475" s="10"/>
    </row>
    <row r="1476" spans="3:4" x14ac:dyDescent="0.2">
      <c r="C1476" s="10"/>
      <c r="D1476" s="10"/>
    </row>
    <row r="1477" spans="3:4" x14ac:dyDescent="0.2">
      <c r="C1477" s="10"/>
      <c r="D1477" s="10"/>
    </row>
    <row r="1478" spans="3:4" x14ac:dyDescent="0.2">
      <c r="C1478" s="10"/>
      <c r="D1478" s="10"/>
    </row>
    <row r="1479" spans="3:4" x14ac:dyDescent="0.2">
      <c r="C1479" s="10"/>
      <c r="D1479" s="10"/>
    </row>
    <row r="1480" spans="3:4" x14ac:dyDescent="0.2">
      <c r="C1480" s="10"/>
      <c r="D1480" s="10"/>
    </row>
    <row r="1481" spans="3:4" x14ac:dyDescent="0.2">
      <c r="C1481" s="10"/>
      <c r="D1481" s="10"/>
    </row>
    <row r="1482" spans="3:4" x14ac:dyDescent="0.2">
      <c r="C1482" s="10"/>
      <c r="D1482" s="10"/>
    </row>
    <row r="1483" spans="3:4" x14ac:dyDescent="0.2">
      <c r="C1483" s="10"/>
      <c r="D1483" s="10"/>
    </row>
    <row r="1484" spans="3:4" x14ac:dyDescent="0.2">
      <c r="C1484" s="10"/>
      <c r="D1484" s="10"/>
    </row>
    <row r="1485" spans="3:4" x14ac:dyDescent="0.2">
      <c r="C1485" s="10"/>
      <c r="D1485" s="10"/>
    </row>
    <row r="1486" spans="3:4" x14ac:dyDescent="0.2">
      <c r="C1486" s="10"/>
      <c r="D1486" s="10"/>
    </row>
    <row r="1487" spans="3:4" x14ac:dyDescent="0.2">
      <c r="C1487" s="10"/>
      <c r="D1487" s="10"/>
    </row>
    <row r="1488" spans="3:4" x14ac:dyDescent="0.2">
      <c r="C1488" s="10"/>
      <c r="D1488" s="10"/>
    </row>
    <row r="1489" spans="3:4" x14ac:dyDescent="0.2">
      <c r="C1489" s="10"/>
      <c r="D1489" s="10"/>
    </row>
    <row r="1490" spans="3:4" x14ac:dyDescent="0.2">
      <c r="C1490" s="10"/>
      <c r="D1490" s="10"/>
    </row>
    <row r="1491" spans="3:4" x14ac:dyDescent="0.2">
      <c r="C1491" s="10"/>
      <c r="D1491" s="10"/>
    </row>
    <row r="1492" spans="3:4" x14ac:dyDescent="0.2">
      <c r="C1492" s="10"/>
      <c r="D1492" s="10"/>
    </row>
    <row r="1493" spans="3:4" x14ac:dyDescent="0.2">
      <c r="C1493" s="10"/>
      <c r="D1493" s="10"/>
    </row>
    <row r="1494" spans="3:4" x14ac:dyDescent="0.2">
      <c r="C1494" s="10"/>
      <c r="D1494" s="10"/>
    </row>
    <row r="1495" spans="3:4" x14ac:dyDescent="0.2">
      <c r="C1495" s="10"/>
      <c r="D1495" s="10"/>
    </row>
    <row r="1496" spans="3:4" x14ac:dyDescent="0.2">
      <c r="C1496" s="10"/>
      <c r="D1496" s="10"/>
    </row>
    <row r="1497" spans="3:4" x14ac:dyDescent="0.2">
      <c r="C1497" s="10"/>
      <c r="D1497" s="10"/>
    </row>
    <row r="1498" spans="3:4" x14ac:dyDescent="0.2">
      <c r="C1498" s="10"/>
      <c r="D1498" s="10"/>
    </row>
    <row r="1499" spans="3:4" x14ac:dyDescent="0.2">
      <c r="C1499" s="10"/>
      <c r="D1499" s="10"/>
    </row>
    <row r="1500" spans="3:4" x14ac:dyDescent="0.2">
      <c r="C1500" s="10"/>
      <c r="D1500" s="10"/>
    </row>
    <row r="1501" spans="3:4" x14ac:dyDescent="0.2">
      <c r="C1501" s="10"/>
      <c r="D1501" s="10"/>
    </row>
    <row r="1502" spans="3:4" x14ac:dyDescent="0.2">
      <c r="C1502" s="10"/>
      <c r="D1502" s="10"/>
    </row>
    <row r="1503" spans="3:4" x14ac:dyDescent="0.2">
      <c r="C1503" s="10"/>
      <c r="D1503" s="10"/>
    </row>
    <row r="1504" spans="3:4" x14ac:dyDescent="0.2">
      <c r="C1504" s="10"/>
      <c r="D1504" s="10"/>
    </row>
    <row r="1505" spans="3:4" x14ac:dyDescent="0.2">
      <c r="C1505" s="10"/>
      <c r="D1505" s="10"/>
    </row>
    <row r="1506" spans="3:4" x14ac:dyDescent="0.2">
      <c r="C1506" s="10"/>
      <c r="D1506" s="10"/>
    </row>
    <row r="1507" spans="3:4" x14ac:dyDescent="0.2">
      <c r="C1507" s="10"/>
      <c r="D1507" s="10"/>
    </row>
    <row r="1508" spans="3:4" x14ac:dyDescent="0.2">
      <c r="C1508" s="10"/>
      <c r="D1508" s="10"/>
    </row>
    <row r="1509" spans="3:4" x14ac:dyDescent="0.2">
      <c r="C1509" s="10"/>
      <c r="D1509" s="10"/>
    </row>
    <row r="1510" spans="3:4" x14ac:dyDescent="0.2">
      <c r="C1510" s="10"/>
      <c r="D1510" s="10"/>
    </row>
    <row r="1511" spans="3:4" x14ac:dyDescent="0.2">
      <c r="C1511" s="10"/>
      <c r="D1511" s="10"/>
    </row>
    <row r="1512" spans="3:4" x14ac:dyDescent="0.2">
      <c r="C1512" s="10"/>
      <c r="D1512" s="10"/>
    </row>
    <row r="1513" spans="3:4" x14ac:dyDescent="0.2">
      <c r="C1513" s="10"/>
      <c r="D1513" s="10"/>
    </row>
    <row r="1514" spans="3:4" x14ac:dyDescent="0.2">
      <c r="C1514" s="10"/>
      <c r="D1514" s="10"/>
    </row>
    <row r="1515" spans="3:4" x14ac:dyDescent="0.2">
      <c r="C1515" s="10"/>
      <c r="D1515" s="10"/>
    </row>
    <row r="1516" spans="3:4" x14ac:dyDescent="0.2">
      <c r="C1516" s="10"/>
      <c r="D1516" s="10"/>
    </row>
    <row r="1517" spans="3:4" x14ac:dyDescent="0.2">
      <c r="C1517" s="10"/>
      <c r="D1517" s="10"/>
    </row>
    <row r="1518" spans="3:4" x14ac:dyDescent="0.2">
      <c r="C1518" s="10"/>
      <c r="D1518" s="10"/>
    </row>
    <row r="1519" spans="3:4" x14ac:dyDescent="0.2">
      <c r="C1519" s="10"/>
      <c r="D1519" s="10"/>
    </row>
    <row r="1520" spans="3:4" x14ac:dyDescent="0.2">
      <c r="C1520" s="10"/>
      <c r="D1520" s="10"/>
    </row>
    <row r="1521" spans="3:4" x14ac:dyDescent="0.2">
      <c r="C1521" s="10"/>
      <c r="D1521" s="10"/>
    </row>
    <row r="1522" spans="3:4" x14ac:dyDescent="0.2">
      <c r="C1522" s="10"/>
      <c r="D1522" s="10"/>
    </row>
    <row r="1523" spans="3:4" x14ac:dyDescent="0.2">
      <c r="C1523" s="10"/>
      <c r="D1523" s="10"/>
    </row>
    <row r="1524" spans="3:4" x14ac:dyDescent="0.2">
      <c r="C1524" s="10"/>
      <c r="D1524" s="10"/>
    </row>
    <row r="1525" spans="3:4" x14ac:dyDescent="0.2">
      <c r="C1525" s="10"/>
      <c r="D1525" s="10"/>
    </row>
    <row r="1526" spans="3:4" x14ac:dyDescent="0.2">
      <c r="C1526" s="10"/>
      <c r="D1526" s="10"/>
    </row>
    <row r="1527" spans="3:4" x14ac:dyDescent="0.2">
      <c r="C1527" s="10"/>
      <c r="D1527" s="10"/>
    </row>
    <row r="1528" spans="3:4" x14ac:dyDescent="0.2">
      <c r="C1528" s="10"/>
      <c r="D1528" s="10"/>
    </row>
    <row r="1529" spans="3:4" x14ac:dyDescent="0.2">
      <c r="C1529" s="10"/>
      <c r="D1529" s="10"/>
    </row>
    <row r="1530" spans="3:4" x14ac:dyDescent="0.2">
      <c r="C1530" s="10"/>
      <c r="D1530" s="10"/>
    </row>
    <row r="1531" spans="3:4" x14ac:dyDescent="0.2">
      <c r="C1531" s="10"/>
      <c r="D1531" s="10"/>
    </row>
    <row r="1532" spans="3:4" x14ac:dyDescent="0.2">
      <c r="C1532" s="10"/>
      <c r="D1532" s="10"/>
    </row>
    <row r="1533" spans="3:4" x14ac:dyDescent="0.2">
      <c r="C1533" s="10"/>
      <c r="D1533" s="10"/>
    </row>
    <row r="1534" spans="3:4" x14ac:dyDescent="0.2">
      <c r="C1534" s="10"/>
      <c r="D1534" s="10"/>
    </row>
    <row r="1535" spans="3:4" x14ac:dyDescent="0.2">
      <c r="C1535" s="10"/>
      <c r="D1535" s="10"/>
    </row>
    <row r="1536" spans="3:4" x14ac:dyDescent="0.2">
      <c r="C1536" s="10"/>
      <c r="D1536" s="10"/>
    </row>
    <row r="1537" spans="3:4" x14ac:dyDescent="0.2">
      <c r="C1537" s="10"/>
      <c r="D1537" s="10"/>
    </row>
    <row r="1538" spans="3:4" x14ac:dyDescent="0.2">
      <c r="C1538" s="10"/>
      <c r="D1538" s="10"/>
    </row>
    <row r="1539" spans="3:4" x14ac:dyDescent="0.2">
      <c r="C1539" s="10"/>
      <c r="D1539" s="10"/>
    </row>
    <row r="1540" spans="3:4" x14ac:dyDescent="0.2">
      <c r="C1540" s="10"/>
      <c r="D1540" s="10"/>
    </row>
    <row r="1541" spans="3:4" x14ac:dyDescent="0.2">
      <c r="C1541" s="10"/>
      <c r="D1541" s="10"/>
    </row>
    <row r="1542" spans="3:4" x14ac:dyDescent="0.2">
      <c r="C1542" s="10"/>
      <c r="D1542" s="10"/>
    </row>
    <row r="1543" spans="3:4" x14ac:dyDescent="0.2">
      <c r="C1543" s="10"/>
      <c r="D1543" s="10"/>
    </row>
    <row r="1544" spans="3:4" x14ac:dyDescent="0.2">
      <c r="C1544" s="10"/>
      <c r="D1544" s="10"/>
    </row>
    <row r="1545" spans="3:4" x14ac:dyDescent="0.2">
      <c r="C1545" s="10"/>
      <c r="D1545" s="10"/>
    </row>
    <row r="1546" spans="3:4" x14ac:dyDescent="0.2">
      <c r="C1546" s="10"/>
      <c r="D1546" s="10"/>
    </row>
    <row r="1547" spans="3:4" x14ac:dyDescent="0.2">
      <c r="C1547" s="10"/>
      <c r="D1547" s="10"/>
    </row>
    <row r="1548" spans="3:4" x14ac:dyDescent="0.2">
      <c r="C1548" s="10"/>
      <c r="D1548" s="10"/>
    </row>
    <row r="1549" spans="3:4" x14ac:dyDescent="0.2">
      <c r="C1549" s="10"/>
      <c r="D1549" s="10"/>
    </row>
    <row r="1550" spans="3:4" x14ac:dyDescent="0.2">
      <c r="C1550" s="10"/>
      <c r="D1550" s="10"/>
    </row>
    <row r="1551" spans="3:4" x14ac:dyDescent="0.2">
      <c r="C1551" s="10"/>
      <c r="D1551" s="10"/>
    </row>
    <row r="1552" spans="3:4" x14ac:dyDescent="0.2">
      <c r="C1552" s="10"/>
      <c r="D1552" s="10"/>
    </row>
    <row r="1553" spans="3:4" x14ac:dyDescent="0.2">
      <c r="C1553" s="10"/>
      <c r="D1553" s="10"/>
    </row>
    <row r="1554" spans="3:4" x14ac:dyDescent="0.2">
      <c r="C1554" s="10"/>
      <c r="D1554" s="10"/>
    </row>
    <row r="1555" spans="3:4" x14ac:dyDescent="0.2">
      <c r="C1555" s="10"/>
      <c r="D1555" s="10"/>
    </row>
    <row r="1556" spans="3:4" x14ac:dyDescent="0.2">
      <c r="C1556" s="10"/>
      <c r="D1556" s="10"/>
    </row>
    <row r="1557" spans="3:4" x14ac:dyDescent="0.2">
      <c r="C1557" s="10"/>
      <c r="D1557" s="10"/>
    </row>
    <row r="1558" spans="3:4" x14ac:dyDescent="0.2">
      <c r="C1558" s="10"/>
      <c r="D1558" s="10"/>
    </row>
    <row r="1559" spans="3:4" x14ac:dyDescent="0.2">
      <c r="C1559" s="10"/>
      <c r="D1559" s="10"/>
    </row>
    <row r="1560" spans="3:4" x14ac:dyDescent="0.2">
      <c r="C1560" s="10"/>
      <c r="D1560" s="10"/>
    </row>
    <row r="1561" spans="3:4" x14ac:dyDescent="0.2">
      <c r="C1561" s="10"/>
      <c r="D1561" s="10"/>
    </row>
    <row r="1562" spans="3:4" x14ac:dyDescent="0.2">
      <c r="C1562" s="10"/>
      <c r="D1562" s="10"/>
    </row>
    <row r="1563" spans="3:4" x14ac:dyDescent="0.2">
      <c r="C1563" s="10"/>
      <c r="D1563" s="10"/>
    </row>
    <row r="1564" spans="3:4" x14ac:dyDescent="0.2">
      <c r="C1564" s="10"/>
      <c r="D1564" s="10"/>
    </row>
    <row r="1565" spans="3:4" x14ac:dyDescent="0.2">
      <c r="C1565" s="10"/>
      <c r="D1565" s="10"/>
    </row>
    <row r="1566" spans="3:4" x14ac:dyDescent="0.2">
      <c r="C1566" s="10"/>
      <c r="D1566" s="10"/>
    </row>
    <row r="1567" spans="3:4" x14ac:dyDescent="0.2">
      <c r="C1567" s="10"/>
      <c r="D1567" s="10"/>
    </row>
    <row r="1568" spans="3:4" x14ac:dyDescent="0.2">
      <c r="C1568" s="10"/>
      <c r="D1568" s="10"/>
    </row>
    <row r="1569" spans="3:4" x14ac:dyDescent="0.2">
      <c r="C1569" s="10"/>
      <c r="D1569" s="10"/>
    </row>
    <row r="1570" spans="3:4" x14ac:dyDescent="0.2">
      <c r="C1570" s="10"/>
      <c r="D1570" s="10"/>
    </row>
    <row r="1571" spans="3:4" x14ac:dyDescent="0.2">
      <c r="C1571" s="10"/>
      <c r="D1571" s="10"/>
    </row>
    <row r="1572" spans="3:4" x14ac:dyDescent="0.2">
      <c r="C1572" s="10"/>
      <c r="D1572" s="10"/>
    </row>
    <row r="1573" spans="3:4" x14ac:dyDescent="0.2">
      <c r="C1573" s="10"/>
      <c r="D1573" s="10"/>
    </row>
    <row r="1574" spans="3:4" x14ac:dyDescent="0.2">
      <c r="C1574" s="10"/>
      <c r="D1574" s="10"/>
    </row>
    <row r="1575" spans="3:4" x14ac:dyDescent="0.2">
      <c r="C1575" s="10"/>
      <c r="D1575" s="10"/>
    </row>
    <row r="1576" spans="3:4" x14ac:dyDescent="0.2">
      <c r="C1576" s="10"/>
      <c r="D1576" s="10"/>
    </row>
    <row r="1577" spans="3:4" x14ac:dyDescent="0.2">
      <c r="C1577" s="10"/>
      <c r="D1577" s="10"/>
    </row>
    <row r="1578" spans="3:4" x14ac:dyDescent="0.2">
      <c r="C1578" s="10"/>
      <c r="D1578" s="10"/>
    </row>
    <row r="1579" spans="3:4" x14ac:dyDescent="0.2">
      <c r="C1579" s="10"/>
      <c r="D1579" s="10"/>
    </row>
    <row r="1580" spans="3:4" x14ac:dyDescent="0.2">
      <c r="C1580" s="10"/>
      <c r="D1580" s="10"/>
    </row>
    <row r="1581" spans="3:4" x14ac:dyDescent="0.2">
      <c r="C1581" s="10"/>
      <c r="D1581" s="10"/>
    </row>
    <row r="1582" spans="3:4" x14ac:dyDescent="0.2">
      <c r="C1582" s="10"/>
      <c r="D1582" s="10"/>
    </row>
    <row r="1583" spans="3:4" x14ac:dyDescent="0.2">
      <c r="C1583" s="10"/>
      <c r="D1583" s="10"/>
    </row>
    <row r="1584" spans="3:4" x14ac:dyDescent="0.2">
      <c r="C1584" s="10"/>
      <c r="D1584" s="10"/>
    </row>
    <row r="1585" spans="3:4" x14ac:dyDescent="0.2">
      <c r="C1585" s="10"/>
      <c r="D1585" s="10"/>
    </row>
    <row r="1586" spans="3:4" x14ac:dyDescent="0.2">
      <c r="C1586" s="10"/>
      <c r="D1586" s="10"/>
    </row>
    <row r="1587" spans="3:4" x14ac:dyDescent="0.2">
      <c r="C1587" s="10"/>
      <c r="D1587" s="10"/>
    </row>
    <row r="1588" spans="3:4" x14ac:dyDescent="0.2">
      <c r="C1588" s="10"/>
      <c r="D1588" s="10"/>
    </row>
    <row r="1589" spans="3:4" x14ac:dyDescent="0.2">
      <c r="C1589" s="10"/>
      <c r="D1589" s="10"/>
    </row>
    <row r="1590" spans="3:4" x14ac:dyDescent="0.2">
      <c r="C1590" s="10"/>
      <c r="D1590" s="10"/>
    </row>
    <row r="1591" spans="3:4" x14ac:dyDescent="0.2">
      <c r="C1591" s="10"/>
      <c r="D1591" s="10"/>
    </row>
    <row r="1592" spans="3:4" x14ac:dyDescent="0.2">
      <c r="C1592" s="10"/>
      <c r="D1592" s="10"/>
    </row>
    <row r="1593" spans="3:4" x14ac:dyDescent="0.2">
      <c r="C1593" s="10"/>
      <c r="D1593" s="10"/>
    </row>
    <row r="1594" spans="3:4" x14ac:dyDescent="0.2">
      <c r="C1594" s="10"/>
      <c r="D1594" s="10"/>
    </row>
    <row r="1595" spans="3:4" x14ac:dyDescent="0.2">
      <c r="C1595" s="10"/>
      <c r="D1595" s="10"/>
    </row>
    <row r="1596" spans="3:4" x14ac:dyDescent="0.2">
      <c r="C1596" s="10"/>
      <c r="D1596" s="10"/>
    </row>
    <row r="1597" spans="3:4" x14ac:dyDescent="0.2">
      <c r="C1597" s="10"/>
      <c r="D1597" s="10"/>
    </row>
    <row r="1598" spans="3:4" x14ac:dyDescent="0.2">
      <c r="C1598" s="10"/>
      <c r="D1598" s="10"/>
    </row>
    <row r="1599" spans="3:4" x14ac:dyDescent="0.2">
      <c r="C1599" s="10"/>
      <c r="D1599" s="10"/>
    </row>
    <row r="1600" spans="3:4" x14ac:dyDescent="0.2">
      <c r="C1600" s="10"/>
      <c r="D1600" s="10"/>
    </row>
    <row r="1601" spans="3:4" x14ac:dyDescent="0.2">
      <c r="C1601" s="10"/>
      <c r="D1601" s="10"/>
    </row>
    <row r="1602" spans="3:4" x14ac:dyDescent="0.2">
      <c r="C1602" s="10"/>
      <c r="D1602" s="10"/>
    </row>
    <row r="1603" spans="3:4" x14ac:dyDescent="0.2">
      <c r="C1603" s="10"/>
      <c r="D1603" s="10"/>
    </row>
    <row r="1604" spans="3:4" x14ac:dyDescent="0.2">
      <c r="C1604" s="10"/>
      <c r="D1604" s="10"/>
    </row>
    <row r="1605" spans="3:4" x14ac:dyDescent="0.2">
      <c r="C1605" s="10"/>
      <c r="D1605" s="10"/>
    </row>
    <row r="1606" spans="3:4" x14ac:dyDescent="0.2">
      <c r="C1606" s="10"/>
      <c r="D1606" s="10"/>
    </row>
    <row r="1607" spans="3:4" x14ac:dyDescent="0.2">
      <c r="C1607" s="10"/>
      <c r="D1607" s="10"/>
    </row>
    <row r="1608" spans="3:4" x14ac:dyDescent="0.2">
      <c r="C1608" s="10"/>
      <c r="D1608" s="10"/>
    </row>
    <row r="1609" spans="3:4" x14ac:dyDescent="0.2">
      <c r="C1609" s="10"/>
      <c r="D1609" s="10"/>
    </row>
    <row r="1610" spans="3:4" x14ac:dyDescent="0.2">
      <c r="C1610" s="10"/>
      <c r="D1610" s="10"/>
    </row>
    <row r="1611" spans="3:4" x14ac:dyDescent="0.2">
      <c r="C1611" s="10"/>
      <c r="D1611" s="10"/>
    </row>
    <row r="1612" spans="3:4" x14ac:dyDescent="0.2">
      <c r="C1612" s="10"/>
      <c r="D1612" s="10"/>
    </row>
    <row r="1613" spans="3:4" x14ac:dyDescent="0.2">
      <c r="C1613" s="10"/>
      <c r="D1613" s="10"/>
    </row>
    <row r="1614" spans="3:4" x14ac:dyDescent="0.2">
      <c r="C1614" s="10"/>
      <c r="D1614" s="10"/>
    </row>
    <row r="1615" spans="3:4" x14ac:dyDescent="0.2">
      <c r="C1615" s="10"/>
      <c r="D1615" s="10"/>
    </row>
    <row r="1616" spans="3:4" x14ac:dyDescent="0.2">
      <c r="C1616" s="10"/>
      <c r="D1616" s="10"/>
    </row>
    <row r="1617" spans="3:4" x14ac:dyDescent="0.2">
      <c r="C1617" s="10"/>
      <c r="D1617" s="10"/>
    </row>
    <row r="1618" spans="3:4" x14ac:dyDescent="0.2">
      <c r="C1618" s="10"/>
      <c r="D1618" s="10"/>
    </row>
    <row r="1619" spans="3:4" x14ac:dyDescent="0.2">
      <c r="C1619" s="10"/>
      <c r="D1619" s="10"/>
    </row>
    <row r="1620" spans="3:4" x14ac:dyDescent="0.2">
      <c r="C1620" s="10"/>
      <c r="D1620" s="10"/>
    </row>
    <row r="1621" spans="3:4" x14ac:dyDescent="0.2">
      <c r="C1621" s="10"/>
      <c r="D1621" s="10"/>
    </row>
    <row r="1622" spans="3:4" x14ac:dyDescent="0.2">
      <c r="C1622" s="10"/>
      <c r="D1622" s="10"/>
    </row>
    <row r="1623" spans="3:4" x14ac:dyDescent="0.2">
      <c r="C1623" s="10"/>
      <c r="D1623" s="10"/>
    </row>
    <row r="1624" spans="3:4" x14ac:dyDescent="0.2">
      <c r="C1624" s="10"/>
      <c r="D1624" s="10"/>
    </row>
    <row r="1625" spans="3:4" x14ac:dyDescent="0.2">
      <c r="C1625" s="10"/>
      <c r="D1625" s="10"/>
    </row>
    <row r="1626" spans="3:4" x14ac:dyDescent="0.2">
      <c r="C1626" s="10"/>
      <c r="D1626" s="10"/>
    </row>
    <row r="1627" spans="3:4" x14ac:dyDescent="0.2">
      <c r="C1627" s="10"/>
      <c r="D1627" s="10"/>
    </row>
    <row r="1628" spans="3:4" x14ac:dyDescent="0.2">
      <c r="C1628" s="10"/>
      <c r="D1628" s="10"/>
    </row>
    <row r="1629" spans="3:4" x14ac:dyDescent="0.2">
      <c r="C1629" s="10"/>
      <c r="D1629" s="10"/>
    </row>
    <row r="1630" spans="3:4" x14ac:dyDescent="0.2">
      <c r="C1630" s="10"/>
      <c r="D1630" s="10"/>
    </row>
    <row r="1631" spans="3:4" x14ac:dyDescent="0.2">
      <c r="C1631" s="10"/>
      <c r="D1631" s="10"/>
    </row>
    <row r="1632" spans="3:4" x14ac:dyDescent="0.2">
      <c r="C1632" s="10"/>
      <c r="D1632" s="10"/>
    </row>
    <row r="1633" spans="3:4" x14ac:dyDescent="0.2">
      <c r="C1633" s="10"/>
      <c r="D1633" s="10"/>
    </row>
    <row r="1634" spans="3:4" x14ac:dyDescent="0.2">
      <c r="C1634" s="10"/>
      <c r="D1634" s="10"/>
    </row>
    <row r="1635" spans="3:4" x14ac:dyDescent="0.2">
      <c r="C1635" s="10"/>
      <c r="D1635" s="10"/>
    </row>
    <row r="1636" spans="3:4" x14ac:dyDescent="0.2">
      <c r="C1636" s="10"/>
      <c r="D1636" s="10"/>
    </row>
    <row r="1637" spans="3:4" x14ac:dyDescent="0.2">
      <c r="C1637" s="10"/>
      <c r="D1637" s="10"/>
    </row>
    <row r="1638" spans="3:4" x14ac:dyDescent="0.2">
      <c r="C1638" s="10"/>
      <c r="D1638" s="10"/>
    </row>
    <row r="1639" spans="3:4" x14ac:dyDescent="0.2">
      <c r="C1639" s="10"/>
      <c r="D1639" s="10"/>
    </row>
    <row r="1640" spans="3:4" x14ac:dyDescent="0.2">
      <c r="C1640" s="10"/>
      <c r="D1640" s="10"/>
    </row>
    <row r="1641" spans="3:4" x14ac:dyDescent="0.2">
      <c r="C1641" s="10"/>
      <c r="D1641" s="10"/>
    </row>
    <row r="1642" spans="3:4" x14ac:dyDescent="0.2">
      <c r="C1642" s="10"/>
      <c r="D1642" s="10"/>
    </row>
    <row r="1643" spans="3:4" x14ac:dyDescent="0.2">
      <c r="C1643" s="10"/>
      <c r="D1643" s="10"/>
    </row>
    <row r="1644" spans="3:4" x14ac:dyDescent="0.2">
      <c r="C1644" s="10"/>
      <c r="D1644" s="10"/>
    </row>
    <row r="1645" spans="3:4" x14ac:dyDescent="0.2">
      <c r="C1645" s="10"/>
      <c r="D1645" s="10"/>
    </row>
    <row r="1646" spans="3:4" x14ac:dyDescent="0.2">
      <c r="C1646" s="10"/>
      <c r="D1646" s="10"/>
    </row>
    <row r="1647" spans="3:4" x14ac:dyDescent="0.2">
      <c r="C1647" s="10"/>
      <c r="D1647" s="10"/>
    </row>
    <row r="1648" spans="3:4" x14ac:dyDescent="0.2">
      <c r="C1648" s="10"/>
      <c r="D1648" s="10"/>
    </row>
    <row r="1649" spans="3:4" x14ac:dyDescent="0.2">
      <c r="C1649" s="10"/>
      <c r="D1649" s="10"/>
    </row>
    <row r="1650" spans="3:4" x14ac:dyDescent="0.2">
      <c r="C1650" s="10"/>
      <c r="D1650" s="10"/>
    </row>
    <row r="1651" spans="3:4" x14ac:dyDescent="0.2">
      <c r="C1651" s="10"/>
      <c r="D1651" s="10"/>
    </row>
    <row r="1652" spans="3:4" x14ac:dyDescent="0.2">
      <c r="C1652" s="10"/>
      <c r="D1652" s="10"/>
    </row>
    <row r="1653" spans="3:4" x14ac:dyDescent="0.2">
      <c r="C1653" s="10"/>
      <c r="D1653" s="10"/>
    </row>
    <row r="1654" spans="3:4" x14ac:dyDescent="0.2">
      <c r="C1654" s="10"/>
      <c r="D1654" s="10"/>
    </row>
    <row r="1655" spans="3:4" x14ac:dyDescent="0.2">
      <c r="C1655" s="10"/>
      <c r="D1655" s="10"/>
    </row>
    <row r="1656" spans="3:4" x14ac:dyDescent="0.2">
      <c r="C1656" s="10"/>
      <c r="D1656" s="10"/>
    </row>
    <row r="1657" spans="3:4" x14ac:dyDescent="0.2">
      <c r="C1657" s="10"/>
      <c r="D1657" s="10"/>
    </row>
    <row r="1658" spans="3:4" x14ac:dyDescent="0.2">
      <c r="C1658" s="10"/>
      <c r="D1658" s="10"/>
    </row>
    <row r="1659" spans="3:4" x14ac:dyDescent="0.2">
      <c r="C1659" s="10"/>
      <c r="D1659" s="10"/>
    </row>
    <row r="1660" spans="3:4" x14ac:dyDescent="0.2">
      <c r="C1660" s="10"/>
      <c r="D1660" s="10"/>
    </row>
    <row r="1661" spans="3:4" x14ac:dyDescent="0.2">
      <c r="C1661" s="10"/>
      <c r="D1661" s="10"/>
    </row>
    <row r="1662" spans="3:4" x14ac:dyDescent="0.2">
      <c r="C1662" s="10"/>
      <c r="D1662" s="10"/>
    </row>
    <row r="1663" spans="3:4" x14ac:dyDescent="0.2">
      <c r="C1663" s="10"/>
      <c r="D1663" s="10"/>
    </row>
    <row r="1664" spans="3:4" x14ac:dyDescent="0.2">
      <c r="C1664" s="10"/>
      <c r="D1664" s="10"/>
    </row>
    <row r="1665" spans="3:4" x14ac:dyDescent="0.2">
      <c r="C1665" s="10"/>
      <c r="D1665" s="10"/>
    </row>
    <row r="1666" spans="3:4" x14ac:dyDescent="0.2">
      <c r="C1666" s="10"/>
      <c r="D1666" s="10"/>
    </row>
    <row r="1667" spans="3:4" x14ac:dyDescent="0.2">
      <c r="C1667" s="10"/>
      <c r="D1667" s="10"/>
    </row>
    <row r="1668" spans="3:4" x14ac:dyDescent="0.2">
      <c r="C1668" s="10"/>
      <c r="D1668" s="10"/>
    </row>
    <row r="1669" spans="3:4" x14ac:dyDescent="0.2">
      <c r="C1669" s="10"/>
      <c r="D1669" s="10"/>
    </row>
    <row r="1670" spans="3:4" x14ac:dyDescent="0.2">
      <c r="C1670" s="10"/>
      <c r="D1670" s="10"/>
    </row>
    <row r="1671" spans="3:4" x14ac:dyDescent="0.2">
      <c r="C1671" s="10"/>
      <c r="D1671" s="10"/>
    </row>
    <row r="1672" spans="3:4" x14ac:dyDescent="0.2">
      <c r="C1672" s="10"/>
      <c r="D1672" s="10"/>
    </row>
    <row r="1673" spans="3:4" x14ac:dyDescent="0.2">
      <c r="C1673" s="10"/>
      <c r="D1673" s="10"/>
    </row>
    <row r="1674" spans="3:4" x14ac:dyDescent="0.2">
      <c r="C1674" s="10"/>
      <c r="D1674" s="10"/>
    </row>
    <row r="1675" spans="3:4" x14ac:dyDescent="0.2">
      <c r="C1675" s="10"/>
      <c r="D1675" s="10"/>
    </row>
    <row r="1676" spans="3:4" x14ac:dyDescent="0.2">
      <c r="C1676" s="10"/>
      <c r="D1676" s="10"/>
    </row>
    <row r="1677" spans="3:4" x14ac:dyDescent="0.2">
      <c r="C1677" s="10"/>
      <c r="D1677" s="10"/>
    </row>
    <row r="1678" spans="3:4" x14ac:dyDescent="0.2">
      <c r="C1678" s="10"/>
      <c r="D1678" s="10"/>
    </row>
    <row r="1679" spans="3:4" x14ac:dyDescent="0.2">
      <c r="C1679" s="10"/>
      <c r="D1679" s="10"/>
    </row>
    <row r="1680" spans="3:4" x14ac:dyDescent="0.2">
      <c r="C1680" s="10"/>
      <c r="D1680" s="10"/>
    </row>
    <row r="1681" spans="3:4" x14ac:dyDescent="0.2">
      <c r="C1681" s="10"/>
      <c r="D1681" s="10"/>
    </row>
    <row r="1682" spans="3:4" x14ac:dyDescent="0.2">
      <c r="C1682" s="10"/>
      <c r="D1682" s="10"/>
    </row>
    <row r="1683" spans="3:4" x14ac:dyDescent="0.2">
      <c r="C1683" s="10"/>
      <c r="D1683" s="10"/>
    </row>
    <row r="1684" spans="3:4" x14ac:dyDescent="0.2">
      <c r="C1684" s="10"/>
      <c r="D1684" s="10"/>
    </row>
    <row r="1685" spans="3:4" x14ac:dyDescent="0.2">
      <c r="C1685" s="10"/>
      <c r="D1685" s="10"/>
    </row>
    <row r="1686" spans="3:4" x14ac:dyDescent="0.2">
      <c r="C1686" s="10"/>
      <c r="D1686" s="10"/>
    </row>
    <row r="1687" spans="3:4" x14ac:dyDescent="0.2">
      <c r="C1687" s="10"/>
      <c r="D1687" s="10"/>
    </row>
    <row r="1688" spans="3:4" x14ac:dyDescent="0.2">
      <c r="C1688" s="10"/>
      <c r="D1688" s="10"/>
    </row>
    <row r="1689" spans="3:4" x14ac:dyDescent="0.2">
      <c r="C1689" s="10"/>
      <c r="D1689" s="10"/>
    </row>
    <row r="1690" spans="3:4" x14ac:dyDescent="0.2">
      <c r="C1690" s="10"/>
      <c r="D1690" s="10"/>
    </row>
    <row r="1691" spans="3:4" x14ac:dyDescent="0.2">
      <c r="C1691" s="10"/>
      <c r="D1691" s="10"/>
    </row>
    <row r="1692" spans="3:4" x14ac:dyDescent="0.2">
      <c r="C1692" s="10"/>
      <c r="D1692" s="10"/>
    </row>
    <row r="1693" spans="3:4" x14ac:dyDescent="0.2">
      <c r="C1693" s="10"/>
      <c r="D1693" s="10"/>
    </row>
    <row r="1694" spans="3:4" x14ac:dyDescent="0.2">
      <c r="C1694" s="10"/>
      <c r="D1694" s="10"/>
    </row>
    <row r="1695" spans="3:4" x14ac:dyDescent="0.2">
      <c r="C1695" s="10"/>
      <c r="D1695" s="10"/>
    </row>
    <row r="1696" spans="3:4" x14ac:dyDescent="0.2">
      <c r="C1696" s="10"/>
      <c r="D1696" s="10"/>
    </row>
    <row r="1697" spans="3:4" x14ac:dyDescent="0.2">
      <c r="C1697" s="10"/>
      <c r="D1697" s="10"/>
    </row>
    <row r="1698" spans="3:4" x14ac:dyDescent="0.2">
      <c r="C1698" s="10"/>
      <c r="D1698" s="10"/>
    </row>
    <row r="1699" spans="3:4" x14ac:dyDescent="0.2">
      <c r="C1699" s="10"/>
      <c r="D1699" s="10"/>
    </row>
    <row r="1700" spans="3:4" x14ac:dyDescent="0.2">
      <c r="C1700" s="10"/>
      <c r="D1700" s="10"/>
    </row>
    <row r="1701" spans="3:4" x14ac:dyDescent="0.2">
      <c r="C1701" s="10"/>
      <c r="D1701" s="10"/>
    </row>
    <row r="1702" spans="3:4" x14ac:dyDescent="0.2">
      <c r="C1702" s="10"/>
      <c r="D1702" s="10"/>
    </row>
    <row r="1703" spans="3:4" x14ac:dyDescent="0.2">
      <c r="C1703" s="10"/>
      <c r="D1703" s="10"/>
    </row>
    <row r="1704" spans="3:4" x14ac:dyDescent="0.2">
      <c r="C1704" s="10"/>
      <c r="D1704" s="10"/>
    </row>
    <row r="1705" spans="3:4" x14ac:dyDescent="0.2">
      <c r="C1705" s="10"/>
      <c r="D1705" s="10"/>
    </row>
    <row r="1706" spans="3:4" x14ac:dyDescent="0.2">
      <c r="C1706" s="10"/>
      <c r="D1706" s="10"/>
    </row>
    <row r="1707" spans="3:4" x14ac:dyDescent="0.2">
      <c r="C1707" s="10"/>
      <c r="D1707" s="10"/>
    </row>
    <row r="1708" spans="3:4" x14ac:dyDescent="0.2">
      <c r="C1708" s="10"/>
      <c r="D1708" s="10"/>
    </row>
    <row r="1709" spans="3:4" x14ac:dyDescent="0.2">
      <c r="C1709" s="10"/>
      <c r="D1709" s="10"/>
    </row>
    <row r="1710" spans="3:4" x14ac:dyDescent="0.2">
      <c r="C1710" s="10"/>
      <c r="D1710" s="10"/>
    </row>
    <row r="1711" spans="3:4" x14ac:dyDescent="0.2">
      <c r="C1711" s="10"/>
      <c r="D1711" s="10"/>
    </row>
    <row r="1712" spans="3:4" x14ac:dyDescent="0.2">
      <c r="C1712" s="10"/>
      <c r="D1712" s="10"/>
    </row>
    <row r="1713" spans="3:4" x14ac:dyDescent="0.2">
      <c r="C1713" s="10"/>
      <c r="D1713" s="10"/>
    </row>
    <row r="1714" spans="3:4" x14ac:dyDescent="0.2">
      <c r="C1714" s="10"/>
      <c r="D1714" s="10"/>
    </row>
    <row r="1715" spans="3:4" x14ac:dyDescent="0.2">
      <c r="C1715" s="10"/>
      <c r="D1715" s="10"/>
    </row>
    <row r="1716" spans="3:4" x14ac:dyDescent="0.2">
      <c r="C1716" s="10"/>
      <c r="D1716" s="10"/>
    </row>
    <row r="1717" spans="3:4" x14ac:dyDescent="0.2">
      <c r="C1717" s="10"/>
      <c r="D1717" s="10"/>
    </row>
    <row r="1718" spans="3:4" x14ac:dyDescent="0.2">
      <c r="C1718" s="10"/>
      <c r="D1718" s="10"/>
    </row>
    <row r="1719" spans="3:4" x14ac:dyDescent="0.2">
      <c r="C1719" s="10"/>
      <c r="D1719" s="10"/>
    </row>
    <row r="1720" spans="3:4" x14ac:dyDescent="0.2">
      <c r="C1720" s="10"/>
      <c r="D1720" s="10"/>
    </row>
    <row r="1721" spans="3:4" x14ac:dyDescent="0.2">
      <c r="C1721" s="10"/>
      <c r="D1721" s="10"/>
    </row>
    <row r="1722" spans="3:4" x14ac:dyDescent="0.2">
      <c r="C1722" s="10"/>
      <c r="D1722" s="10"/>
    </row>
    <row r="1723" spans="3:4" x14ac:dyDescent="0.2">
      <c r="C1723" s="10"/>
      <c r="D1723" s="10"/>
    </row>
    <row r="1724" spans="3:4" x14ac:dyDescent="0.2">
      <c r="C1724" s="10"/>
      <c r="D1724" s="10"/>
    </row>
    <row r="1725" spans="3:4" x14ac:dyDescent="0.2">
      <c r="C1725" s="10"/>
      <c r="D1725" s="10"/>
    </row>
    <row r="1726" spans="3:4" x14ac:dyDescent="0.2">
      <c r="C1726" s="10"/>
      <c r="D1726" s="10"/>
    </row>
    <row r="1727" spans="3:4" x14ac:dyDescent="0.2">
      <c r="C1727" s="10"/>
      <c r="D1727" s="10"/>
    </row>
    <row r="1728" spans="3:4" x14ac:dyDescent="0.2">
      <c r="C1728" s="10"/>
      <c r="D1728" s="10"/>
    </row>
    <row r="1729" spans="3:4" x14ac:dyDescent="0.2">
      <c r="C1729" s="10"/>
      <c r="D1729" s="10"/>
    </row>
    <row r="1730" spans="3:4" x14ac:dyDescent="0.2">
      <c r="C1730" s="10"/>
      <c r="D1730" s="10"/>
    </row>
    <row r="1731" spans="3:4" x14ac:dyDescent="0.2">
      <c r="C1731" s="10"/>
      <c r="D1731" s="10"/>
    </row>
    <row r="1732" spans="3:4" x14ac:dyDescent="0.2">
      <c r="C1732" s="10"/>
      <c r="D1732" s="10"/>
    </row>
    <row r="1733" spans="3:4" x14ac:dyDescent="0.2">
      <c r="C1733" s="10"/>
      <c r="D1733" s="10"/>
    </row>
    <row r="1734" spans="3:4" x14ac:dyDescent="0.2">
      <c r="C1734" s="10"/>
      <c r="D1734" s="10"/>
    </row>
    <row r="1735" spans="3:4" x14ac:dyDescent="0.2">
      <c r="C1735" s="10"/>
      <c r="D1735" s="10"/>
    </row>
    <row r="1736" spans="3:4" x14ac:dyDescent="0.2">
      <c r="C1736" s="10"/>
      <c r="D1736" s="10"/>
    </row>
    <row r="1737" spans="3:4" x14ac:dyDescent="0.2">
      <c r="C1737" s="10"/>
      <c r="D1737" s="10"/>
    </row>
    <row r="1738" spans="3:4" x14ac:dyDescent="0.2">
      <c r="C1738" s="10"/>
      <c r="D1738" s="10"/>
    </row>
    <row r="1739" spans="3:4" x14ac:dyDescent="0.2">
      <c r="C1739" s="10"/>
      <c r="D1739" s="10"/>
    </row>
    <row r="1740" spans="3:4" x14ac:dyDescent="0.2">
      <c r="C1740" s="10"/>
      <c r="D1740" s="10"/>
    </row>
    <row r="1741" spans="3:4" x14ac:dyDescent="0.2">
      <c r="C1741" s="10"/>
      <c r="D1741" s="10"/>
    </row>
    <row r="1742" spans="3:4" x14ac:dyDescent="0.2">
      <c r="C1742" s="10"/>
      <c r="D1742" s="10"/>
    </row>
    <row r="1743" spans="3:4" x14ac:dyDescent="0.2">
      <c r="C1743" s="10"/>
      <c r="D1743" s="10"/>
    </row>
    <row r="1744" spans="3:4" x14ac:dyDescent="0.2">
      <c r="C1744" s="10"/>
      <c r="D1744" s="10"/>
    </row>
    <row r="1745" spans="3:4" x14ac:dyDescent="0.2">
      <c r="C1745" s="10"/>
      <c r="D1745" s="10"/>
    </row>
    <row r="1746" spans="3:4" x14ac:dyDescent="0.2">
      <c r="C1746" s="10"/>
      <c r="D1746" s="10"/>
    </row>
    <row r="1747" spans="3:4" x14ac:dyDescent="0.2">
      <c r="C1747" s="10"/>
      <c r="D1747" s="10"/>
    </row>
    <row r="1748" spans="3:4" x14ac:dyDescent="0.2">
      <c r="C1748" s="10"/>
      <c r="D1748" s="10"/>
    </row>
    <row r="1749" spans="3:4" x14ac:dyDescent="0.2">
      <c r="C1749" s="10"/>
      <c r="D1749" s="10"/>
    </row>
    <row r="1750" spans="3:4" x14ac:dyDescent="0.2">
      <c r="C1750" s="10"/>
      <c r="D1750" s="10"/>
    </row>
    <row r="1751" spans="3:4" x14ac:dyDescent="0.2">
      <c r="C1751" s="10"/>
      <c r="D1751" s="10"/>
    </row>
    <row r="1752" spans="3:4" x14ac:dyDescent="0.2">
      <c r="C1752" s="10"/>
      <c r="D1752" s="10"/>
    </row>
    <row r="1753" spans="3:4" x14ac:dyDescent="0.2">
      <c r="C1753" s="10"/>
      <c r="D1753" s="10"/>
    </row>
    <row r="1754" spans="3:4" x14ac:dyDescent="0.2">
      <c r="C1754" s="10"/>
      <c r="D1754" s="10"/>
    </row>
    <row r="1755" spans="3:4" x14ac:dyDescent="0.2">
      <c r="C1755" s="10"/>
      <c r="D1755" s="10"/>
    </row>
    <row r="1756" spans="3:4" x14ac:dyDescent="0.2">
      <c r="C1756" s="10"/>
      <c r="D1756" s="10"/>
    </row>
    <row r="1757" spans="3:4" x14ac:dyDescent="0.2">
      <c r="C1757" s="10"/>
      <c r="D1757" s="10"/>
    </row>
    <row r="1758" spans="3:4" x14ac:dyDescent="0.2">
      <c r="C1758" s="10"/>
      <c r="D1758" s="10"/>
    </row>
    <row r="1759" spans="3:4" x14ac:dyDescent="0.2">
      <c r="C1759" s="10"/>
      <c r="D1759" s="10"/>
    </row>
    <row r="1760" spans="3:4" x14ac:dyDescent="0.2">
      <c r="C1760" s="10"/>
      <c r="D1760" s="10"/>
    </row>
    <row r="1761" spans="3:4" x14ac:dyDescent="0.2">
      <c r="C1761" s="10"/>
      <c r="D1761" s="10"/>
    </row>
    <row r="1762" spans="3:4" x14ac:dyDescent="0.2">
      <c r="C1762" s="10"/>
      <c r="D1762" s="10"/>
    </row>
    <row r="1763" spans="3:4" x14ac:dyDescent="0.2">
      <c r="C1763" s="10"/>
      <c r="D1763" s="10"/>
    </row>
    <row r="1764" spans="3:4" x14ac:dyDescent="0.2">
      <c r="C1764" s="10"/>
      <c r="D1764" s="10"/>
    </row>
    <row r="1765" spans="3:4" x14ac:dyDescent="0.2">
      <c r="C1765" s="10"/>
      <c r="D1765" s="10"/>
    </row>
    <row r="1766" spans="3:4" x14ac:dyDescent="0.2">
      <c r="C1766" s="10"/>
      <c r="D1766" s="10"/>
    </row>
    <row r="1767" spans="3:4" x14ac:dyDescent="0.2">
      <c r="C1767" s="10"/>
      <c r="D1767" s="10"/>
    </row>
    <row r="1768" spans="3:4" x14ac:dyDescent="0.2">
      <c r="C1768" s="10"/>
      <c r="D1768" s="10"/>
    </row>
    <row r="1769" spans="3:4" x14ac:dyDescent="0.2">
      <c r="C1769" s="10"/>
      <c r="D1769" s="10"/>
    </row>
    <row r="1770" spans="3:4" x14ac:dyDescent="0.2">
      <c r="C1770" s="10"/>
      <c r="D1770" s="10"/>
    </row>
    <row r="1771" spans="3:4" x14ac:dyDescent="0.2">
      <c r="C1771" s="10"/>
      <c r="D1771" s="10"/>
    </row>
    <row r="1772" spans="3:4" x14ac:dyDescent="0.2">
      <c r="C1772" s="10"/>
      <c r="D1772" s="10"/>
    </row>
    <row r="1773" spans="3:4" x14ac:dyDescent="0.2">
      <c r="C1773" s="10"/>
      <c r="D1773" s="10"/>
    </row>
    <row r="1774" spans="3:4" x14ac:dyDescent="0.2">
      <c r="C1774" s="10"/>
      <c r="D1774" s="10"/>
    </row>
    <row r="1775" spans="3:4" x14ac:dyDescent="0.2">
      <c r="C1775" s="10"/>
      <c r="D1775" s="10"/>
    </row>
    <row r="1776" spans="3:4" x14ac:dyDescent="0.2">
      <c r="C1776" s="10"/>
      <c r="D1776" s="10"/>
    </row>
    <row r="1777" spans="3:4" x14ac:dyDescent="0.2">
      <c r="C1777" s="10"/>
      <c r="D1777" s="10"/>
    </row>
    <row r="1778" spans="3:4" x14ac:dyDescent="0.2">
      <c r="C1778" s="10"/>
      <c r="D1778" s="10"/>
    </row>
    <row r="1779" spans="3:4" x14ac:dyDescent="0.2">
      <c r="C1779" s="10"/>
      <c r="D1779" s="10"/>
    </row>
    <row r="1780" spans="3:4" x14ac:dyDescent="0.2">
      <c r="C1780" s="10"/>
      <c r="D1780" s="10"/>
    </row>
    <row r="1781" spans="3:4" x14ac:dyDescent="0.2">
      <c r="C1781" s="10"/>
      <c r="D1781" s="10"/>
    </row>
    <row r="1782" spans="3:4" x14ac:dyDescent="0.2">
      <c r="C1782" s="10"/>
      <c r="D1782" s="10"/>
    </row>
    <row r="1783" spans="3:4" x14ac:dyDescent="0.2">
      <c r="C1783" s="10"/>
      <c r="D1783" s="10"/>
    </row>
    <row r="1784" spans="3:4" x14ac:dyDescent="0.2">
      <c r="C1784" s="10"/>
      <c r="D1784" s="10"/>
    </row>
    <row r="1785" spans="3:4" x14ac:dyDescent="0.2">
      <c r="C1785" s="10"/>
      <c r="D1785" s="10"/>
    </row>
    <row r="1786" spans="3:4" x14ac:dyDescent="0.2">
      <c r="C1786" s="10"/>
      <c r="D1786" s="10"/>
    </row>
    <row r="1787" spans="3:4" x14ac:dyDescent="0.2">
      <c r="C1787" s="10"/>
      <c r="D1787" s="10"/>
    </row>
    <row r="1788" spans="3:4" x14ac:dyDescent="0.2">
      <c r="C1788" s="10"/>
      <c r="D1788" s="10"/>
    </row>
    <row r="1789" spans="3:4" x14ac:dyDescent="0.2">
      <c r="C1789" s="10"/>
      <c r="D1789" s="10"/>
    </row>
    <row r="1790" spans="3:4" x14ac:dyDescent="0.2">
      <c r="C1790" s="10"/>
      <c r="D1790" s="10"/>
    </row>
    <row r="1791" spans="3:4" x14ac:dyDescent="0.2">
      <c r="C1791" s="10"/>
      <c r="D1791" s="10"/>
    </row>
    <row r="1792" spans="3:4" x14ac:dyDescent="0.2">
      <c r="C1792" s="10"/>
      <c r="D1792" s="10"/>
    </row>
    <row r="1793" spans="3:4" x14ac:dyDescent="0.2">
      <c r="C1793" s="10"/>
      <c r="D1793" s="10"/>
    </row>
    <row r="1794" spans="3:4" x14ac:dyDescent="0.2">
      <c r="C1794" s="10"/>
      <c r="D1794" s="10"/>
    </row>
    <row r="1795" spans="3:4" x14ac:dyDescent="0.2">
      <c r="C1795" s="10"/>
      <c r="D1795" s="10"/>
    </row>
    <row r="1796" spans="3:4" x14ac:dyDescent="0.2">
      <c r="C1796" s="10"/>
      <c r="D1796" s="10"/>
    </row>
    <row r="1797" spans="3:4" x14ac:dyDescent="0.2">
      <c r="C1797" s="10"/>
      <c r="D1797" s="10"/>
    </row>
    <row r="1798" spans="3:4" x14ac:dyDescent="0.2">
      <c r="C1798" s="10"/>
      <c r="D1798" s="10"/>
    </row>
    <row r="1799" spans="3:4" x14ac:dyDescent="0.2">
      <c r="C1799" s="10"/>
      <c r="D1799" s="10"/>
    </row>
    <row r="1800" spans="3:4" x14ac:dyDescent="0.2">
      <c r="C1800" s="10"/>
      <c r="D1800" s="10"/>
    </row>
    <row r="1801" spans="3:4" x14ac:dyDescent="0.2">
      <c r="C1801" s="10"/>
      <c r="D1801" s="10"/>
    </row>
    <row r="1802" spans="3:4" x14ac:dyDescent="0.2">
      <c r="C1802" s="10"/>
      <c r="D1802" s="10"/>
    </row>
    <row r="1803" spans="3:4" x14ac:dyDescent="0.2">
      <c r="C1803" s="10"/>
      <c r="D1803" s="10"/>
    </row>
    <row r="1804" spans="3:4" x14ac:dyDescent="0.2">
      <c r="C1804" s="10"/>
      <c r="D1804" s="10"/>
    </row>
    <row r="1805" spans="3:4" x14ac:dyDescent="0.2">
      <c r="C1805" s="10"/>
      <c r="D1805" s="10"/>
    </row>
    <row r="1806" spans="3:4" x14ac:dyDescent="0.2">
      <c r="C1806" s="10"/>
      <c r="D1806" s="10"/>
    </row>
    <row r="1807" spans="3:4" x14ac:dyDescent="0.2">
      <c r="C1807" s="10"/>
      <c r="D1807" s="10"/>
    </row>
    <row r="1808" spans="3:4" x14ac:dyDescent="0.2">
      <c r="C1808" s="10"/>
      <c r="D1808" s="10"/>
    </row>
    <row r="1809" spans="3:4" x14ac:dyDescent="0.2">
      <c r="C1809" s="10"/>
      <c r="D1809" s="10"/>
    </row>
    <row r="1810" spans="3:4" x14ac:dyDescent="0.2">
      <c r="C1810" s="10"/>
      <c r="D1810" s="10"/>
    </row>
    <row r="1811" spans="3:4" x14ac:dyDescent="0.2">
      <c r="C1811" s="10"/>
      <c r="D1811" s="10"/>
    </row>
    <row r="1812" spans="3:4" x14ac:dyDescent="0.2">
      <c r="C1812" s="10"/>
      <c r="D1812" s="10"/>
    </row>
    <row r="1813" spans="3:4" x14ac:dyDescent="0.2">
      <c r="C1813" s="10"/>
      <c r="D1813" s="10"/>
    </row>
    <row r="1814" spans="3:4" x14ac:dyDescent="0.2">
      <c r="C1814" s="10"/>
      <c r="D1814" s="10"/>
    </row>
    <row r="1815" spans="3:4" x14ac:dyDescent="0.2">
      <c r="C1815" s="10"/>
      <c r="D1815" s="10"/>
    </row>
    <row r="1816" spans="3:4" x14ac:dyDescent="0.2">
      <c r="C1816" s="10"/>
      <c r="D1816" s="10"/>
    </row>
    <row r="1817" spans="3:4" x14ac:dyDescent="0.2">
      <c r="C1817" s="10"/>
      <c r="D1817" s="10"/>
    </row>
    <row r="1818" spans="3:4" x14ac:dyDescent="0.2">
      <c r="C1818" s="10"/>
      <c r="D1818" s="10"/>
    </row>
    <row r="1819" spans="3:4" x14ac:dyDescent="0.2">
      <c r="C1819" s="10"/>
      <c r="D1819" s="10"/>
    </row>
    <row r="1820" spans="3:4" x14ac:dyDescent="0.2">
      <c r="C1820" s="10"/>
      <c r="D1820" s="10"/>
    </row>
    <row r="1821" spans="3:4" x14ac:dyDescent="0.2">
      <c r="C1821" s="10"/>
      <c r="D1821" s="10"/>
    </row>
    <row r="1822" spans="3:4" x14ac:dyDescent="0.2">
      <c r="C1822" s="10"/>
      <c r="D1822" s="10"/>
    </row>
    <row r="1823" spans="3:4" x14ac:dyDescent="0.2">
      <c r="C1823" s="10"/>
      <c r="D1823" s="10"/>
    </row>
    <row r="1824" spans="3:4" x14ac:dyDescent="0.2">
      <c r="C1824" s="10"/>
      <c r="D1824" s="10"/>
    </row>
    <row r="1825" spans="3:4" x14ac:dyDescent="0.2">
      <c r="C1825" s="10"/>
      <c r="D1825" s="10"/>
    </row>
    <row r="1826" spans="3:4" x14ac:dyDescent="0.2">
      <c r="C1826" s="10"/>
      <c r="D1826" s="10"/>
    </row>
    <row r="1827" spans="3:4" x14ac:dyDescent="0.2">
      <c r="C1827" s="10"/>
      <c r="D1827" s="10"/>
    </row>
    <row r="1828" spans="3:4" x14ac:dyDescent="0.2">
      <c r="C1828" s="10"/>
      <c r="D1828" s="10"/>
    </row>
    <row r="1829" spans="3:4" x14ac:dyDescent="0.2">
      <c r="C1829" s="10"/>
      <c r="D1829" s="10"/>
    </row>
    <row r="1830" spans="3:4" x14ac:dyDescent="0.2">
      <c r="C1830" s="10"/>
      <c r="D1830" s="10"/>
    </row>
    <row r="1831" spans="3:4" x14ac:dyDescent="0.2">
      <c r="C1831" s="10"/>
      <c r="D1831" s="10"/>
    </row>
    <row r="1832" spans="3:4" x14ac:dyDescent="0.2">
      <c r="C1832" s="10"/>
      <c r="D1832" s="10"/>
    </row>
    <row r="1833" spans="3:4" x14ac:dyDescent="0.2">
      <c r="C1833" s="10"/>
      <c r="D1833" s="10"/>
    </row>
    <row r="1834" spans="3:4" x14ac:dyDescent="0.2">
      <c r="C1834" s="10"/>
      <c r="D1834" s="10"/>
    </row>
    <row r="1835" spans="3:4" x14ac:dyDescent="0.2">
      <c r="C1835" s="10"/>
      <c r="D1835" s="10"/>
    </row>
    <row r="1836" spans="3:4" x14ac:dyDescent="0.2">
      <c r="C1836" s="10"/>
      <c r="D1836" s="10"/>
    </row>
    <row r="1837" spans="3:4" x14ac:dyDescent="0.2">
      <c r="C1837" s="10"/>
      <c r="D1837" s="10"/>
    </row>
    <row r="1838" spans="3:4" x14ac:dyDescent="0.2">
      <c r="C1838" s="10"/>
      <c r="D1838" s="10"/>
    </row>
    <row r="1839" spans="3:4" x14ac:dyDescent="0.2">
      <c r="C1839" s="10"/>
      <c r="D1839" s="10"/>
    </row>
    <row r="1840" spans="3:4" x14ac:dyDescent="0.2">
      <c r="C1840" s="10"/>
      <c r="D1840" s="10"/>
    </row>
    <row r="1841" spans="3:4" x14ac:dyDescent="0.2">
      <c r="C1841" s="10"/>
      <c r="D1841" s="10"/>
    </row>
    <row r="1842" spans="3:4" x14ac:dyDescent="0.2">
      <c r="C1842" s="10"/>
      <c r="D1842" s="10"/>
    </row>
    <row r="1843" spans="3:4" x14ac:dyDescent="0.2">
      <c r="C1843" s="10"/>
      <c r="D1843" s="10"/>
    </row>
    <row r="1844" spans="3:4" x14ac:dyDescent="0.2">
      <c r="C1844" s="10"/>
      <c r="D1844" s="10"/>
    </row>
    <row r="1845" spans="3:4" x14ac:dyDescent="0.2">
      <c r="C1845" s="10"/>
      <c r="D1845" s="10"/>
    </row>
    <row r="1846" spans="3:4" x14ac:dyDescent="0.2">
      <c r="C1846" s="10"/>
      <c r="D1846" s="10"/>
    </row>
    <row r="1847" spans="3:4" x14ac:dyDescent="0.2">
      <c r="C1847" s="10"/>
      <c r="D1847" s="10"/>
    </row>
    <row r="1848" spans="3:4" x14ac:dyDescent="0.2">
      <c r="C1848" s="10"/>
      <c r="D1848" s="10"/>
    </row>
    <row r="1849" spans="3:4" x14ac:dyDescent="0.2">
      <c r="C1849" s="10"/>
      <c r="D1849" s="10"/>
    </row>
    <row r="1850" spans="3:4" x14ac:dyDescent="0.2">
      <c r="C1850" s="10"/>
      <c r="D1850" s="10"/>
    </row>
    <row r="1851" spans="3:4" x14ac:dyDescent="0.2">
      <c r="C1851" s="10"/>
      <c r="D1851" s="10"/>
    </row>
    <row r="1852" spans="3:4" x14ac:dyDescent="0.2">
      <c r="C1852" s="10"/>
      <c r="D1852" s="10"/>
    </row>
    <row r="1853" spans="3:4" x14ac:dyDescent="0.2">
      <c r="C1853" s="10"/>
      <c r="D1853" s="10"/>
    </row>
    <row r="1854" spans="3:4" x14ac:dyDescent="0.2">
      <c r="C1854" s="10"/>
      <c r="D1854" s="10"/>
    </row>
    <row r="1855" spans="3:4" x14ac:dyDescent="0.2">
      <c r="C1855" s="10"/>
      <c r="D1855" s="10"/>
    </row>
    <row r="1856" spans="3:4" x14ac:dyDescent="0.2">
      <c r="C1856" s="10"/>
      <c r="D1856" s="10"/>
    </row>
    <row r="1857" spans="3:4" x14ac:dyDescent="0.2">
      <c r="C1857" s="10"/>
      <c r="D1857" s="10"/>
    </row>
    <row r="1858" spans="3:4" x14ac:dyDescent="0.2">
      <c r="C1858" s="10"/>
      <c r="D1858" s="10"/>
    </row>
    <row r="1859" spans="3:4" x14ac:dyDescent="0.2">
      <c r="C1859" s="10"/>
      <c r="D1859" s="10"/>
    </row>
    <row r="1860" spans="3:4" x14ac:dyDescent="0.2">
      <c r="C1860" s="10"/>
      <c r="D1860" s="10"/>
    </row>
    <row r="1861" spans="3:4" x14ac:dyDescent="0.2">
      <c r="C1861" s="10"/>
      <c r="D1861" s="10"/>
    </row>
    <row r="1862" spans="3:4" x14ac:dyDescent="0.2">
      <c r="C1862" s="10"/>
      <c r="D1862" s="10"/>
    </row>
    <row r="1863" spans="3:4" x14ac:dyDescent="0.2">
      <c r="C1863" s="10"/>
      <c r="D1863" s="10"/>
    </row>
    <row r="1864" spans="3:4" x14ac:dyDescent="0.2">
      <c r="C1864" s="10"/>
      <c r="D1864" s="10"/>
    </row>
    <row r="1865" spans="3:4" x14ac:dyDescent="0.2">
      <c r="C1865" s="10"/>
      <c r="D1865" s="10"/>
    </row>
    <row r="1866" spans="3:4" x14ac:dyDescent="0.2">
      <c r="C1866" s="10"/>
      <c r="D1866" s="10"/>
    </row>
    <row r="1867" spans="3:4" x14ac:dyDescent="0.2">
      <c r="C1867" s="10"/>
      <c r="D1867" s="10"/>
    </row>
    <row r="1868" spans="3:4" x14ac:dyDescent="0.2">
      <c r="C1868" s="10"/>
      <c r="D1868" s="10"/>
    </row>
    <row r="1869" spans="3:4" x14ac:dyDescent="0.2">
      <c r="C1869" s="10"/>
      <c r="D1869" s="10"/>
    </row>
    <row r="1870" spans="3:4" x14ac:dyDescent="0.2">
      <c r="C1870" s="10"/>
      <c r="D1870" s="10"/>
    </row>
    <row r="1871" spans="3:4" x14ac:dyDescent="0.2">
      <c r="C1871" s="10"/>
      <c r="D1871" s="10"/>
    </row>
    <row r="1872" spans="3:4" x14ac:dyDescent="0.2">
      <c r="C1872" s="10"/>
      <c r="D1872" s="10"/>
    </row>
    <row r="1873" spans="3:4" x14ac:dyDescent="0.2">
      <c r="C1873" s="10"/>
      <c r="D1873" s="10"/>
    </row>
    <row r="1874" spans="3:4" x14ac:dyDescent="0.2">
      <c r="C1874" s="10"/>
      <c r="D1874" s="10"/>
    </row>
    <row r="1875" spans="3:4" x14ac:dyDescent="0.2">
      <c r="C1875" s="10"/>
      <c r="D1875" s="10"/>
    </row>
    <row r="1876" spans="3:4" x14ac:dyDescent="0.2">
      <c r="C1876" s="10"/>
      <c r="D1876" s="10"/>
    </row>
    <row r="1877" spans="3:4" x14ac:dyDescent="0.2">
      <c r="C1877" s="10"/>
      <c r="D1877" s="10"/>
    </row>
    <row r="1878" spans="3:4" x14ac:dyDescent="0.2">
      <c r="C1878" s="10"/>
      <c r="D1878" s="10"/>
    </row>
    <row r="1879" spans="3:4" x14ac:dyDescent="0.2">
      <c r="C1879" s="10"/>
      <c r="D1879" s="10"/>
    </row>
    <row r="1880" spans="3:4" x14ac:dyDescent="0.2">
      <c r="C1880" s="10"/>
      <c r="D1880" s="10"/>
    </row>
    <row r="1881" spans="3:4" x14ac:dyDescent="0.2">
      <c r="C1881" s="10"/>
      <c r="D1881" s="10"/>
    </row>
    <row r="1882" spans="3:4" x14ac:dyDescent="0.2">
      <c r="C1882" s="10"/>
      <c r="D1882" s="10"/>
    </row>
    <row r="1883" spans="3:4" x14ac:dyDescent="0.2">
      <c r="C1883" s="10"/>
      <c r="D1883" s="10"/>
    </row>
    <row r="1884" spans="3:4" x14ac:dyDescent="0.2">
      <c r="C1884" s="10"/>
      <c r="D1884" s="10"/>
    </row>
    <row r="1885" spans="3:4" x14ac:dyDescent="0.2">
      <c r="C1885" s="10"/>
      <c r="D1885" s="10"/>
    </row>
    <row r="1886" spans="3:4" x14ac:dyDescent="0.2">
      <c r="C1886" s="10"/>
      <c r="D1886" s="10"/>
    </row>
    <row r="1887" spans="3:4" x14ac:dyDescent="0.2">
      <c r="C1887" s="10"/>
      <c r="D1887" s="10"/>
    </row>
    <row r="1888" spans="3:4" x14ac:dyDescent="0.2">
      <c r="C1888" s="10"/>
      <c r="D1888" s="10"/>
    </row>
    <row r="1889" spans="3:4" x14ac:dyDescent="0.2">
      <c r="C1889" s="10"/>
      <c r="D1889" s="10"/>
    </row>
    <row r="1890" spans="3:4" x14ac:dyDescent="0.2">
      <c r="C1890" s="10"/>
      <c r="D1890" s="10"/>
    </row>
    <row r="1891" spans="3:4" x14ac:dyDescent="0.2">
      <c r="C1891" s="10"/>
      <c r="D1891" s="10"/>
    </row>
    <row r="1892" spans="3:4" x14ac:dyDescent="0.2">
      <c r="C1892" s="10"/>
      <c r="D1892" s="10"/>
    </row>
    <row r="1893" spans="3:4" x14ac:dyDescent="0.2">
      <c r="C1893" s="10"/>
      <c r="D1893" s="10"/>
    </row>
    <row r="1894" spans="3:4" x14ac:dyDescent="0.2">
      <c r="C1894" s="10"/>
      <c r="D1894" s="10"/>
    </row>
    <row r="1895" spans="3:4" x14ac:dyDescent="0.2">
      <c r="C1895" s="10"/>
      <c r="D1895" s="10"/>
    </row>
    <row r="1896" spans="3:4" x14ac:dyDescent="0.2">
      <c r="C1896" s="10"/>
      <c r="D1896" s="10"/>
    </row>
    <row r="1897" spans="3:4" x14ac:dyDescent="0.2">
      <c r="C1897" s="10"/>
      <c r="D1897" s="10"/>
    </row>
    <row r="1898" spans="3:4" x14ac:dyDescent="0.2">
      <c r="C1898" s="10"/>
      <c r="D1898" s="10"/>
    </row>
    <row r="1899" spans="3:4" x14ac:dyDescent="0.2">
      <c r="C1899" s="10"/>
      <c r="D1899" s="10"/>
    </row>
    <row r="1900" spans="3:4" x14ac:dyDescent="0.2">
      <c r="C1900" s="10"/>
      <c r="D1900" s="10"/>
    </row>
    <row r="1901" spans="3:4" x14ac:dyDescent="0.2">
      <c r="C1901" s="10"/>
      <c r="D1901" s="10"/>
    </row>
    <row r="1902" spans="3:4" x14ac:dyDescent="0.2">
      <c r="C1902" s="10"/>
      <c r="D1902" s="10"/>
    </row>
    <row r="1903" spans="3:4" x14ac:dyDescent="0.2">
      <c r="C1903" s="10"/>
      <c r="D1903" s="10"/>
    </row>
    <row r="1904" spans="3:4" x14ac:dyDescent="0.2">
      <c r="C1904" s="10"/>
      <c r="D1904" s="10"/>
    </row>
    <row r="1905" spans="3:4" x14ac:dyDescent="0.2">
      <c r="C1905" s="10"/>
      <c r="D1905" s="10"/>
    </row>
    <row r="1906" spans="3:4" x14ac:dyDescent="0.2">
      <c r="C1906" s="10"/>
      <c r="D1906" s="10"/>
    </row>
    <row r="1907" spans="3:4" x14ac:dyDescent="0.2">
      <c r="C1907" s="10"/>
      <c r="D1907" s="10"/>
    </row>
    <row r="1908" spans="3:4" x14ac:dyDescent="0.2">
      <c r="C1908" s="10"/>
      <c r="D1908" s="10"/>
    </row>
    <row r="1909" spans="3:4" x14ac:dyDescent="0.2">
      <c r="C1909" s="10"/>
      <c r="D1909" s="10"/>
    </row>
    <row r="1910" spans="3:4" x14ac:dyDescent="0.2">
      <c r="C1910" s="10"/>
      <c r="D1910" s="10"/>
    </row>
    <row r="1911" spans="3:4" x14ac:dyDescent="0.2">
      <c r="C1911" s="10"/>
      <c r="D1911" s="10"/>
    </row>
    <row r="1912" spans="3:4" x14ac:dyDescent="0.2">
      <c r="C1912" s="10"/>
      <c r="D1912" s="10"/>
    </row>
    <row r="1913" spans="3:4" x14ac:dyDescent="0.2">
      <c r="C1913" s="10"/>
      <c r="D1913" s="10"/>
    </row>
    <row r="1914" spans="3:4" x14ac:dyDescent="0.2">
      <c r="C1914" s="10"/>
      <c r="D1914" s="10"/>
    </row>
    <row r="1915" spans="3:4" x14ac:dyDescent="0.2">
      <c r="C1915" s="10"/>
      <c r="D1915" s="10"/>
    </row>
    <row r="1916" spans="3:4" x14ac:dyDescent="0.2">
      <c r="C1916" s="10"/>
      <c r="D1916" s="10"/>
    </row>
    <row r="1917" spans="3:4" x14ac:dyDescent="0.2">
      <c r="C1917" s="10"/>
      <c r="D1917" s="10"/>
    </row>
    <row r="1918" spans="3:4" x14ac:dyDescent="0.2">
      <c r="C1918" s="10"/>
      <c r="D1918" s="10"/>
    </row>
    <row r="1919" spans="3:4" x14ac:dyDescent="0.2">
      <c r="C1919" s="10"/>
      <c r="D1919" s="10"/>
    </row>
    <row r="1920" spans="3:4" x14ac:dyDescent="0.2">
      <c r="C1920" s="10"/>
      <c r="D1920" s="10"/>
    </row>
    <row r="1921" spans="3:4" x14ac:dyDescent="0.2">
      <c r="C1921" s="10"/>
      <c r="D1921" s="10"/>
    </row>
    <row r="1922" spans="3:4" x14ac:dyDescent="0.2">
      <c r="C1922" s="10"/>
      <c r="D1922" s="10"/>
    </row>
    <row r="1923" spans="3:4" x14ac:dyDescent="0.2">
      <c r="C1923" s="10"/>
      <c r="D1923" s="10"/>
    </row>
    <row r="1924" spans="3:4" x14ac:dyDescent="0.2">
      <c r="C1924" s="10"/>
      <c r="D1924" s="10"/>
    </row>
    <row r="1925" spans="3:4" x14ac:dyDescent="0.2">
      <c r="C1925" s="10"/>
      <c r="D1925" s="10"/>
    </row>
    <row r="1926" spans="3:4" x14ac:dyDescent="0.2">
      <c r="C1926" s="10"/>
      <c r="D1926" s="10"/>
    </row>
    <row r="1927" spans="3:4" x14ac:dyDescent="0.2">
      <c r="C1927" s="10"/>
      <c r="D1927" s="10"/>
    </row>
    <row r="1928" spans="3:4" x14ac:dyDescent="0.2">
      <c r="C1928" s="10"/>
      <c r="D1928" s="10"/>
    </row>
    <row r="1929" spans="3:4" x14ac:dyDescent="0.2">
      <c r="C1929" s="10"/>
      <c r="D1929" s="10"/>
    </row>
    <row r="1930" spans="3:4" x14ac:dyDescent="0.2">
      <c r="C1930" s="10"/>
      <c r="D1930" s="10"/>
    </row>
    <row r="1931" spans="3:4" x14ac:dyDescent="0.2">
      <c r="C1931" s="10"/>
      <c r="D1931" s="10"/>
    </row>
    <row r="1932" spans="3:4" x14ac:dyDescent="0.2">
      <c r="C1932" s="10"/>
      <c r="D1932" s="10"/>
    </row>
    <row r="1933" spans="3:4" x14ac:dyDescent="0.2">
      <c r="C1933" s="10"/>
      <c r="D1933" s="10"/>
    </row>
    <row r="1934" spans="3:4" x14ac:dyDescent="0.2">
      <c r="C1934" s="10"/>
      <c r="D1934" s="10"/>
    </row>
    <row r="1935" spans="3:4" x14ac:dyDescent="0.2">
      <c r="C1935" s="10"/>
      <c r="D1935" s="10"/>
    </row>
    <row r="1936" spans="3:4" x14ac:dyDescent="0.2">
      <c r="C1936" s="10"/>
      <c r="D1936" s="10"/>
    </row>
    <row r="1937" spans="3:4" x14ac:dyDescent="0.2">
      <c r="C1937" s="10"/>
      <c r="D1937" s="10"/>
    </row>
    <row r="1938" spans="3:4" x14ac:dyDescent="0.2">
      <c r="C1938" s="10"/>
      <c r="D1938" s="10"/>
    </row>
    <row r="1939" spans="3:4" x14ac:dyDescent="0.2">
      <c r="C1939" s="10"/>
      <c r="D1939" s="10"/>
    </row>
    <row r="1940" spans="3:4" x14ac:dyDescent="0.2">
      <c r="C1940" s="10"/>
      <c r="D1940" s="10"/>
    </row>
    <row r="1941" spans="3:4" x14ac:dyDescent="0.2">
      <c r="C1941" s="10"/>
      <c r="D1941" s="10"/>
    </row>
    <row r="1942" spans="3:4" x14ac:dyDescent="0.2">
      <c r="C1942" s="10"/>
      <c r="D1942" s="10"/>
    </row>
    <row r="1943" spans="3:4" x14ac:dyDescent="0.2">
      <c r="C1943" s="10"/>
      <c r="D1943" s="10"/>
    </row>
    <row r="1944" spans="3:4" x14ac:dyDescent="0.2">
      <c r="C1944" s="10"/>
      <c r="D1944" s="10"/>
    </row>
    <row r="1945" spans="3:4" x14ac:dyDescent="0.2">
      <c r="C1945" s="10"/>
      <c r="D1945" s="10"/>
    </row>
    <row r="1946" spans="3:4" x14ac:dyDescent="0.2">
      <c r="C1946" s="10"/>
      <c r="D1946" s="10"/>
    </row>
    <row r="1947" spans="3:4" x14ac:dyDescent="0.2">
      <c r="C1947" s="10"/>
      <c r="D1947" s="10"/>
    </row>
    <row r="1948" spans="3:4" x14ac:dyDescent="0.2">
      <c r="C1948" s="10"/>
      <c r="D1948" s="10"/>
    </row>
    <row r="1949" spans="3:4" x14ac:dyDescent="0.2">
      <c r="C1949" s="10"/>
      <c r="D1949" s="10"/>
    </row>
    <row r="1950" spans="3:4" x14ac:dyDescent="0.2">
      <c r="C1950" s="10"/>
      <c r="D1950" s="10"/>
    </row>
    <row r="1951" spans="3:4" x14ac:dyDescent="0.2">
      <c r="C1951" s="10"/>
      <c r="D1951" s="10"/>
    </row>
    <row r="1952" spans="3:4" x14ac:dyDescent="0.2">
      <c r="C1952" s="10"/>
      <c r="D1952" s="10"/>
    </row>
    <row r="1953" spans="3:4" x14ac:dyDescent="0.2">
      <c r="C1953" s="10"/>
      <c r="D1953" s="10"/>
    </row>
    <row r="1954" spans="3:4" x14ac:dyDescent="0.2">
      <c r="C1954" s="10"/>
      <c r="D1954" s="10"/>
    </row>
    <row r="1955" spans="3:4" x14ac:dyDescent="0.2">
      <c r="C1955" s="10"/>
      <c r="D1955" s="10"/>
    </row>
    <row r="1956" spans="3:4" x14ac:dyDescent="0.2">
      <c r="C1956" s="10"/>
      <c r="D1956" s="10"/>
    </row>
    <row r="1957" spans="3:4" x14ac:dyDescent="0.2">
      <c r="C1957" s="10"/>
      <c r="D1957" s="10"/>
    </row>
    <row r="1958" spans="3:4" x14ac:dyDescent="0.2">
      <c r="C1958" s="10"/>
      <c r="D1958" s="10"/>
    </row>
    <row r="1959" spans="3:4" x14ac:dyDescent="0.2">
      <c r="C1959" s="10"/>
      <c r="D1959" s="10"/>
    </row>
    <row r="1960" spans="3:4" x14ac:dyDescent="0.2">
      <c r="C1960" s="10"/>
      <c r="D1960" s="10"/>
    </row>
    <row r="1961" spans="3:4" x14ac:dyDescent="0.2">
      <c r="C1961" s="10"/>
      <c r="D1961" s="10"/>
    </row>
    <row r="1962" spans="3:4" x14ac:dyDescent="0.2">
      <c r="C1962" s="10"/>
      <c r="D1962" s="10"/>
    </row>
    <row r="1963" spans="3:4" x14ac:dyDescent="0.2">
      <c r="C1963" s="10"/>
      <c r="D1963" s="10"/>
    </row>
    <row r="1964" spans="3:4" x14ac:dyDescent="0.2">
      <c r="C1964" s="10"/>
      <c r="D1964" s="10"/>
    </row>
    <row r="1965" spans="3:4" x14ac:dyDescent="0.2">
      <c r="C1965" s="10"/>
      <c r="D1965" s="10"/>
    </row>
    <row r="1966" spans="3:4" x14ac:dyDescent="0.2">
      <c r="C1966" s="10"/>
      <c r="D1966" s="10"/>
    </row>
    <row r="1967" spans="3:4" x14ac:dyDescent="0.2">
      <c r="C1967" s="10"/>
      <c r="D1967" s="10"/>
    </row>
    <row r="1968" spans="3:4" x14ac:dyDescent="0.2">
      <c r="C1968" s="10"/>
      <c r="D1968" s="10"/>
    </row>
    <row r="1969" spans="3:4" x14ac:dyDescent="0.2">
      <c r="C1969" s="10"/>
      <c r="D1969" s="10"/>
    </row>
    <row r="1970" spans="3:4" x14ac:dyDescent="0.2">
      <c r="C1970" s="10"/>
      <c r="D1970" s="10"/>
    </row>
    <row r="1971" spans="3:4" x14ac:dyDescent="0.2">
      <c r="C1971" s="10"/>
      <c r="D1971" s="10"/>
    </row>
    <row r="1972" spans="3:4" x14ac:dyDescent="0.2">
      <c r="C1972" s="10"/>
      <c r="D1972" s="10"/>
    </row>
    <row r="1973" spans="3:4" x14ac:dyDescent="0.2">
      <c r="C1973" s="10"/>
      <c r="D1973" s="10"/>
    </row>
    <row r="1974" spans="3:4" x14ac:dyDescent="0.2">
      <c r="C1974" s="10"/>
      <c r="D1974" s="10"/>
    </row>
    <row r="1975" spans="3:4" x14ac:dyDescent="0.2">
      <c r="C1975" s="10"/>
      <c r="D1975" s="10"/>
    </row>
    <row r="1976" spans="3:4" x14ac:dyDescent="0.2">
      <c r="C1976" s="10"/>
      <c r="D1976" s="10"/>
    </row>
    <row r="1977" spans="3:4" x14ac:dyDescent="0.2">
      <c r="C1977" s="10"/>
      <c r="D1977" s="10"/>
    </row>
    <row r="1978" spans="3:4" x14ac:dyDescent="0.2">
      <c r="C1978" s="10"/>
      <c r="D1978" s="10"/>
    </row>
    <row r="1979" spans="3:4" x14ac:dyDescent="0.2">
      <c r="C1979" s="10"/>
      <c r="D1979" s="10"/>
    </row>
    <row r="1980" spans="3:4" x14ac:dyDescent="0.2">
      <c r="C1980" s="10"/>
      <c r="D1980" s="10"/>
    </row>
    <row r="1981" spans="3:4" x14ac:dyDescent="0.2">
      <c r="C1981" s="10"/>
      <c r="D1981" s="10"/>
    </row>
    <row r="1982" spans="3:4" x14ac:dyDescent="0.2">
      <c r="C1982" s="10"/>
      <c r="D1982" s="10"/>
    </row>
    <row r="1983" spans="3:4" x14ac:dyDescent="0.2">
      <c r="C1983" s="10"/>
      <c r="D1983" s="10"/>
    </row>
    <row r="1984" spans="3:4" x14ac:dyDescent="0.2">
      <c r="C1984" s="10"/>
      <c r="D1984" s="10"/>
    </row>
    <row r="1985" spans="3:4" x14ac:dyDescent="0.2">
      <c r="C1985" s="10"/>
      <c r="D1985" s="10"/>
    </row>
    <row r="1986" spans="3:4" x14ac:dyDescent="0.2">
      <c r="C1986" s="10"/>
      <c r="D1986" s="10"/>
    </row>
    <row r="1987" spans="3:4" x14ac:dyDescent="0.2">
      <c r="C1987" s="10"/>
      <c r="D1987" s="10"/>
    </row>
    <row r="1988" spans="3:4" x14ac:dyDescent="0.2">
      <c r="C1988" s="10"/>
      <c r="D1988" s="10"/>
    </row>
    <row r="1989" spans="3:4" x14ac:dyDescent="0.2">
      <c r="C1989" s="10"/>
      <c r="D1989" s="10"/>
    </row>
    <row r="1990" spans="3:4" x14ac:dyDescent="0.2">
      <c r="C1990" s="10"/>
      <c r="D1990" s="10"/>
    </row>
    <row r="1991" spans="3:4" x14ac:dyDescent="0.2">
      <c r="C1991" s="10"/>
      <c r="D1991" s="10"/>
    </row>
    <row r="1992" spans="3:4" x14ac:dyDescent="0.2">
      <c r="C1992" s="10"/>
      <c r="D1992" s="10"/>
    </row>
    <row r="1993" spans="3:4" x14ac:dyDescent="0.2">
      <c r="C1993" s="10"/>
      <c r="D1993" s="10"/>
    </row>
    <row r="1994" spans="3:4" x14ac:dyDescent="0.2">
      <c r="C1994" s="10"/>
      <c r="D1994" s="10"/>
    </row>
    <row r="1995" spans="3:4" x14ac:dyDescent="0.2">
      <c r="C1995" s="10"/>
      <c r="D1995" s="10"/>
    </row>
    <row r="1996" spans="3:4" x14ac:dyDescent="0.2">
      <c r="C1996" s="10"/>
      <c r="D1996" s="10"/>
    </row>
    <row r="1997" spans="3:4" x14ac:dyDescent="0.2">
      <c r="C1997" s="10"/>
      <c r="D1997" s="10"/>
    </row>
    <row r="1998" spans="3:4" x14ac:dyDescent="0.2">
      <c r="C1998" s="10"/>
      <c r="D1998" s="10"/>
    </row>
    <row r="1999" spans="3:4" x14ac:dyDescent="0.2">
      <c r="C1999" s="10"/>
      <c r="D1999" s="10"/>
    </row>
    <row r="2000" spans="3:4" x14ac:dyDescent="0.2">
      <c r="C2000" s="10"/>
      <c r="D2000" s="10"/>
    </row>
    <row r="2001" spans="3:4" x14ac:dyDescent="0.2">
      <c r="C2001" s="10"/>
      <c r="D2001" s="10"/>
    </row>
    <row r="2002" spans="3:4" x14ac:dyDescent="0.2">
      <c r="C2002" s="10"/>
      <c r="D2002" s="10"/>
    </row>
    <row r="2003" spans="3:4" x14ac:dyDescent="0.2">
      <c r="C2003" s="10"/>
      <c r="D2003" s="10"/>
    </row>
    <row r="2004" spans="3:4" x14ac:dyDescent="0.2">
      <c r="C2004" s="10"/>
      <c r="D2004" s="10"/>
    </row>
    <row r="2005" spans="3:4" x14ac:dyDescent="0.2">
      <c r="C2005" s="10"/>
      <c r="D2005" s="10"/>
    </row>
    <row r="2006" spans="3:4" x14ac:dyDescent="0.2">
      <c r="C2006" s="10"/>
      <c r="D2006" s="10"/>
    </row>
    <row r="2007" spans="3:4" x14ac:dyDescent="0.2">
      <c r="C2007" s="10"/>
      <c r="D2007" s="10"/>
    </row>
    <row r="2008" spans="3:4" x14ac:dyDescent="0.2">
      <c r="C2008" s="10"/>
      <c r="D2008" s="10"/>
    </row>
    <row r="2009" spans="3:4" x14ac:dyDescent="0.2">
      <c r="C2009" s="10"/>
      <c r="D2009" s="10"/>
    </row>
    <row r="2010" spans="3:4" x14ac:dyDescent="0.2">
      <c r="C2010" s="10"/>
      <c r="D2010" s="10"/>
    </row>
    <row r="2011" spans="3:4" x14ac:dyDescent="0.2">
      <c r="C2011" s="10"/>
      <c r="D2011" s="10"/>
    </row>
    <row r="2012" spans="3:4" x14ac:dyDescent="0.2">
      <c r="C2012" s="10"/>
      <c r="D2012" s="10"/>
    </row>
    <row r="2013" spans="3:4" x14ac:dyDescent="0.2">
      <c r="C2013" s="10"/>
      <c r="D2013" s="10"/>
    </row>
    <row r="2014" spans="3:4" x14ac:dyDescent="0.2">
      <c r="C2014" s="10"/>
      <c r="D2014" s="10"/>
    </row>
    <row r="2015" spans="3:4" x14ac:dyDescent="0.2">
      <c r="C2015" s="10"/>
      <c r="D2015" s="10"/>
    </row>
    <row r="2016" spans="3:4" x14ac:dyDescent="0.2">
      <c r="C2016" s="10"/>
      <c r="D2016" s="10"/>
    </row>
    <row r="2017" spans="3:4" x14ac:dyDescent="0.2">
      <c r="C2017" s="10"/>
      <c r="D2017" s="10"/>
    </row>
    <row r="2018" spans="3:4" x14ac:dyDescent="0.2">
      <c r="C2018" s="10"/>
      <c r="D2018" s="10"/>
    </row>
    <row r="2019" spans="3:4" x14ac:dyDescent="0.2">
      <c r="C2019" s="10"/>
      <c r="D2019" s="10"/>
    </row>
    <row r="2020" spans="3:4" x14ac:dyDescent="0.2">
      <c r="C2020" s="10"/>
      <c r="D2020" s="10"/>
    </row>
    <row r="2021" spans="3:4" x14ac:dyDescent="0.2">
      <c r="C2021" s="10"/>
      <c r="D2021" s="10"/>
    </row>
    <row r="2022" spans="3:4" x14ac:dyDescent="0.2">
      <c r="C2022" s="10"/>
      <c r="D2022" s="10"/>
    </row>
    <row r="2023" spans="3:4" x14ac:dyDescent="0.2">
      <c r="C2023" s="10"/>
      <c r="D2023" s="10"/>
    </row>
    <row r="2024" spans="3:4" x14ac:dyDescent="0.2">
      <c r="C2024" s="10"/>
      <c r="D2024" s="10"/>
    </row>
    <row r="2025" spans="3:4" x14ac:dyDescent="0.2">
      <c r="C2025" s="10"/>
      <c r="D2025" s="10"/>
    </row>
    <row r="2026" spans="3:4" x14ac:dyDescent="0.2">
      <c r="C2026" s="10"/>
      <c r="D2026" s="10"/>
    </row>
    <row r="2027" spans="3:4" x14ac:dyDescent="0.2">
      <c r="C2027" s="10"/>
      <c r="D2027" s="10"/>
    </row>
    <row r="2028" spans="3:4" x14ac:dyDescent="0.2">
      <c r="C2028" s="10"/>
      <c r="D2028" s="10"/>
    </row>
    <row r="2029" spans="3:4" x14ac:dyDescent="0.2">
      <c r="C2029" s="10"/>
      <c r="D2029" s="10"/>
    </row>
    <row r="2030" spans="3:4" x14ac:dyDescent="0.2">
      <c r="C2030" s="10"/>
      <c r="D2030" s="10"/>
    </row>
    <row r="2031" spans="3:4" x14ac:dyDescent="0.2">
      <c r="C2031" s="10"/>
      <c r="D2031" s="10"/>
    </row>
    <row r="2032" spans="3:4" x14ac:dyDescent="0.2">
      <c r="C2032" s="10"/>
      <c r="D2032" s="10"/>
    </row>
    <row r="2033" spans="3:4" x14ac:dyDescent="0.2">
      <c r="C2033" s="10"/>
      <c r="D2033" s="10"/>
    </row>
    <row r="2034" spans="3:4" x14ac:dyDescent="0.2">
      <c r="C2034" s="10"/>
      <c r="D2034" s="10"/>
    </row>
    <row r="2035" spans="3:4" x14ac:dyDescent="0.2">
      <c r="C2035" s="10"/>
      <c r="D2035" s="10"/>
    </row>
    <row r="2036" spans="3:4" x14ac:dyDescent="0.2">
      <c r="C2036" s="10"/>
      <c r="D2036" s="10"/>
    </row>
    <row r="2037" spans="3:4" x14ac:dyDescent="0.2">
      <c r="C2037" s="10"/>
      <c r="D2037" s="10"/>
    </row>
    <row r="2038" spans="3:4" x14ac:dyDescent="0.2">
      <c r="C2038" s="10"/>
      <c r="D2038" s="10"/>
    </row>
    <row r="2039" spans="3:4" x14ac:dyDescent="0.2">
      <c r="C2039" s="10"/>
      <c r="D2039" s="10"/>
    </row>
    <row r="2040" spans="3:4" x14ac:dyDescent="0.2">
      <c r="C2040" s="10"/>
      <c r="D2040" s="10"/>
    </row>
    <row r="2041" spans="3:4" x14ac:dyDescent="0.2">
      <c r="C2041" s="10"/>
      <c r="D2041" s="10"/>
    </row>
    <row r="2042" spans="3:4" x14ac:dyDescent="0.2">
      <c r="C2042" s="10"/>
      <c r="D2042" s="10"/>
    </row>
    <row r="2043" spans="3:4" x14ac:dyDescent="0.2">
      <c r="C2043" s="10"/>
      <c r="D2043" s="10"/>
    </row>
    <row r="2044" spans="3:4" x14ac:dyDescent="0.2">
      <c r="C2044" s="10"/>
      <c r="D2044" s="10"/>
    </row>
    <row r="2045" spans="3:4" x14ac:dyDescent="0.2">
      <c r="C2045" s="10"/>
      <c r="D2045" s="10"/>
    </row>
    <row r="2046" spans="3:4" x14ac:dyDescent="0.2">
      <c r="C2046" s="10"/>
      <c r="D2046" s="10"/>
    </row>
    <row r="2047" spans="3:4" x14ac:dyDescent="0.2">
      <c r="C2047" s="10"/>
      <c r="D2047" s="10"/>
    </row>
    <row r="2048" spans="3:4" x14ac:dyDescent="0.2">
      <c r="C2048" s="10"/>
      <c r="D2048" s="10"/>
    </row>
    <row r="2049" spans="3:4" x14ac:dyDescent="0.2">
      <c r="C2049" s="10"/>
      <c r="D2049" s="10"/>
    </row>
    <row r="2050" spans="3:4" x14ac:dyDescent="0.2">
      <c r="C2050" s="10"/>
      <c r="D2050" s="10"/>
    </row>
    <row r="2051" spans="3:4" x14ac:dyDescent="0.2">
      <c r="C2051" s="10"/>
      <c r="D2051" s="10"/>
    </row>
    <row r="2052" spans="3:4" x14ac:dyDescent="0.2">
      <c r="C2052" s="10"/>
      <c r="D2052" s="10"/>
    </row>
    <row r="2053" spans="3:4" x14ac:dyDescent="0.2">
      <c r="C2053" s="10"/>
      <c r="D2053" s="10"/>
    </row>
    <row r="2054" spans="3:4" x14ac:dyDescent="0.2">
      <c r="C2054" s="10"/>
      <c r="D2054" s="10"/>
    </row>
    <row r="2055" spans="3:4" x14ac:dyDescent="0.2">
      <c r="C2055" s="10"/>
      <c r="D2055" s="10"/>
    </row>
    <row r="2056" spans="3:4" x14ac:dyDescent="0.2">
      <c r="C2056" s="10"/>
      <c r="D2056" s="10"/>
    </row>
    <row r="2057" spans="3:4" x14ac:dyDescent="0.2">
      <c r="C2057" s="10"/>
      <c r="D2057" s="10"/>
    </row>
    <row r="2058" spans="3:4" x14ac:dyDescent="0.2">
      <c r="C2058" s="10"/>
      <c r="D2058" s="10"/>
    </row>
    <row r="2059" spans="3:4" x14ac:dyDescent="0.2">
      <c r="C2059" s="10"/>
      <c r="D2059" s="10"/>
    </row>
    <row r="2060" spans="3:4" x14ac:dyDescent="0.2">
      <c r="C2060" s="10"/>
      <c r="D2060" s="10"/>
    </row>
    <row r="2061" spans="3:4" x14ac:dyDescent="0.2">
      <c r="C2061" s="10"/>
      <c r="D2061" s="10"/>
    </row>
    <row r="2062" spans="3:4" x14ac:dyDescent="0.2">
      <c r="C2062" s="10"/>
      <c r="D2062" s="10"/>
    </row>
    <row r="2063" spans="3:4" x14ac:dyDescent="0.2">
      <c r="C2063" s="10"/>
      <c r="D2063" s="10"/>
    </row>
    <row r="2064" spans="3:4" x14ac:dyDescent="0.2">
      <c r="C2064" s="10"/>
      <c r="D2064" s="10"/>
    </row>
    <row r="2065" spans="3:4" x14ac:dyDescent="0.2">
      <c r="C2065" s="10"/>
      <c r="D2065" s="10"/>
    </row>
    <row r="2066" spans="3:4" x14ac:dyDescent="0.2">
      <c r="C2066" s="10"/>
      <c r="D2066" s="10"/>
    </row>
    <row r="2067" spans="3:4" x14ac:dyDescent="0.2">
      <c r="C2067" s="10"/>
      <c r="D2067" s="10"/>
    </row>
    <row r="2068" spans="3:4" x14ac:dyDescent="0.2">
      <c r="C2068" s="10"/>
      <c r="D2068" s="10"/>
    </row>
    <row r="2069" spans="3:4" x14ac:dyDescent="0.2">
      <c r="C2069" s="10"/>
      <c r="D2069" s="10"/>
    </row>
    <row r="2070" spans="3:4" x14ac:dyDescent="0.2">
      <c r="C2070" s="10"/>
      <c r="D2070" s="10"/>
    </row>
    <row r="2071" spans="3:4" x14ac:dyDescent="0.2">
      <c r="C2071" s="10"/>
      <c r="D2071" s="10"/>
    </row>
    <row r="2072" spans="3:4" x14ac:dyDescent="0.2">
      <c r="C2072" s="10"/>
      <c r="D2072" s="10"/>
    </row>
    <row r="2073" spans="3:4" x14ac:dyDescent="0.2">
      <c r="C2073" s="10"/>
      <c r="D2073" s="10"/>
    </row>
    <row r="2074" spans="3:4" x14ac:dyDescent="0.2">
      <c r="C2074" s="10"/>
      <c r="D2074" s="10"/>
    </row>
    <row r="2075" spans="3:4" x14ac:dyDescent="0.2">
      <c r="C2075" s="10"/>
      <c r="D2075" s="10"/>
    </row>
    <row r="2076" spans="3:4" x14ac:dyDescent="0.2">
      <c r="C2076" s="10"/>
      <c r="D2076" s="10"/>
    </row>
    <row r="2077" spans="3:4" x14ac:dyDescent="0.2">
      <c r="C2077" s="10"/>
      <c r="D2077" s="10"/>
    </row>
    <row r="2078" spans="3:4" x14ac:dyDescent="0.2">
      <c r="C2078" s="10"/>
      <c r="D2078" s="10"/>
    </row>
    <row r="2079" spans="3:4" x14ac:dyDescent="0.2">
      <c r="C2079" s="10"/>
      <c r="D2079" s="10"/>
    </row>
    <row r="2080" spans="3:4" x14ac:dyDescent="0.2">
      <c r="C2080" s="10"/>
      <c r="D2080" s="10"/>
    </row>
    <row r="2081" spans="3:4" x14ac:dyDescent="0.2">
      <c r="C2081" s="10"/>
      <c r="D2081" s="10"/>
    </row>
    <row r="2082" spans="3:4" x14ac:dyDescent="0.2">
      <c r="C2082" s="10"/>
      <c r="D2082" s="10"/>
    </row>
    <row r="2083" spans="3:4" x14ac:dyDescent="0.2">
      <c r="C2083" s="10"/>
      <c r="D2083" s="10"/>
    </row>
    <row r="2084" spans="3:4" x14ac:dyDescent="0.2">
      <c r="C2084" s="10"/>
      <c r="D2084" s="10"/>
    </row>
    <row r="2085" spans="3:4" x14ac:dyDescent="0.2">
      <c r="C2085" s="10"/>
      <c r="D2085" s="10"/>
    </row>
    <row r="2086" spans="3:4" x14ac:dyDescent="0.2">
      <c r="C2086" s="10"/>
      <c r="D2086" s="10"/>
    </row>
    <row r="2087" spans="3:4" x14ac:dyDescent="0.2">
      <c r="C2087" s="10"/>
      <c r="D2087" s="10"/>
    </row>
    <row r="2088" spans="3:4" x14ac:dyDescent="0.2">
      <c r="C2088" s="10"/>
      <c r="D2088" s="10"/>
    </row>
    <row r="2089" spans="3:4" x14ac:dyDescent="0.2">
      <c r="C2089" s="10"/>
      <c r="D2089" s="10"/>
    </row>
    <row r="2090" spans="3:4" x14ac:dyDescent="0.2">
      <c r="C2090" s="10"/>
      <c r="D2090" s="10"/>
    </row>
    <row r="2091" spans="3:4" x14ac:dyDescent="0.2">
      <c r="C2091" s="10"/>
      <c r="D2091" s="10"/>
    </row>
    <row r="2092" spans="3:4" x14ac:dyDescent="0.2">
      <c r="C2092" s="10"/>
      <c r="D2092" s="10"/>
    </row>
    <row r="2093" spans="3:4" x14ac:dyDescent="0.2">
      <c r="C2093" s="10"/>
      <c r="D2093" s="10"/>
    </row>
    <row r="2094" spans="3:4" x14ac:dyDescent="0.2">
      <c r="C2094" s="10"/>
      <c r="D2094" s="10"/>
    </row>
    <row r="2095" spans="3:4" x14ac:dyDescent="0.2">
      <c r="C2095" s="10"/>
      <c r="D2095" s="10"/>
    </row>
    <row r="2096" spans="3:4" x14ac:dyDescent="0.2">
      <c r="C2096" s="10"/>
      <c r="D2096" s="10"/>
    </row>
    <row r="2097" spans="3:4" x14ac:dyDescent="0.2">
      <c r="C2097" s="10"/>
      <c r="D2097" s="10"/>
    </row>
    <row r="2098" spans="3:4" x14ac:dyDescent="0.2">
      <c r="C2098" s="10"/>
      <c r="D2098" s="10"/>
    </row>
    <row r="2099" spans="3:4" x14ac:dyDescent="0.2">
      <c r="C2099" s="10"/>
      <c r="D2099" s="10"/>
    </row>
    <row r="2100" spans="3:4" x14ac:dyDescent="0.2">
      <c r="C2100" s="10"/>
      <c r="D2100" s="10"/>
    </row>
    <row r="2101" spans="3:4" x14ac:dyDescent="0.2">
      <c r="C2101" s="10"/>
      <c r="D2101" s="10"/>
    </row>
    <row r="2102" spans="3:4" x14ac:dyDescent="0.2">
      <c r="C2102" s="10"/>
      <c r="D2102" s="10"/>
    </row>
    <row r="2103" spans="3:4" x14ac:dyDescent="0.2">
      <c r="C2103" s="10"/>
      <c r="D2103" s="10"/>
    </row>
    <row r="2104" spans="3:4" x14ac:dyDescent="0.2">
      <c r="C2104" s="10"/>
      <c r="D2104" s="10"/>
    </row>
    <row r="2105" spans="3:4" x14ac:dyDescent="0.2">
      <c r="C2105" s="10"/>
      <c r="D2105" s="10"/>
    </row>
    <row r="2106" spans="3:4" x14ac:dyDescent="0.2">
      <c r="C2106" s="10"/>
      <c r="D2106" s="10"/>
    </row>
    <row r="2107" spans="3:4" x14ac:dyDescent="0.2">
      <c r="C2107" s="10"/>
      <c r="D2107" s="10"/>
    </row>
    <row r="2108" spans="3:4" x14ac:dyDescent="0.2">
      <c r="C2108" s="10"/>
      <c r="D2108" s="10"/>
    </row>
    <row r="2109" spans="3:4" x14ac:dyDescent="0.2">
      <c r="C2109" s="10"/>
      <c r="D2109" s="10"/>
    </row>
    <row r="2110" spans="3:4" x14ac:dyDescent="0.2">
      <c r="C2110" s="10"/>
      <c r="D2110" s="10"/>
    </row>
    <row r="2111" spans="3:4" x14ac:dyDescent="0.2">
      <c r="C2111" s="10"/>
      <c r="D2111" s="10"/>
    </row>
    <row r="2112" spans="3:4" x14ac:dyDescent="0.2">
      <c r="C2112" s="10"/>
      <c r="D2112" s="10"/>
    </row>
    <row r="2113" spans="3:4" x14ac:dyDescent="0.2">
      <c r="C2113" s="10"/>
      <c r="D2113" s="10"/>
    </row>
    <row r="2114" spans="3:4" x14ac:dyDescent="0.2">
      <c r="C2114" s="10"/>
      <c r="D2114" s="10"/>
    </row>
    <row r="2115" spans="3:4" x14ac:dyDescent="0.2">
      <c r="C2115" s="10"/>
      <c r="D2115" s="10"/>
    </row>
    <row r="2116" spans="3:4" x14ac:dyDescent="0.2">
      <c r="C2116" s="10"/>
      <c r="D2116" s="10"/>
    </row>
    <row r="2117" spans="3:4" x14ac:dyDescent="0.2">
      <c r="C2117" s="10"/>
      <c r="D2117" s="10"/>
    </row>
    <row r="2118" spans="3:4" x14ac:dyDescent="0.2">
      <c r="C2118" s="10"/>
      <c r="D2118" s="10"/>
    </row>
    <row r="2119" spans="3:4" x14ac:dyDescent="0.2">
      <c r="C2119" s="10"/>
      <c r="D2119" s="10"/>
    </row>
    <row r="2120" spans="3:4" x14ac:dyDescent="0.2">
      <c r="C2120" s="10"/>
      <c r="D2120" s="10"/>
    </row>
    <row r="2121" spans="3:4" x14ac:dyDescent="0.2">
      <c r="C2121" s="10"/>
      <c r="D2121" s="10"/>
    </row>
    <row r="2122" spans="3:4" x14ac:dyDescent="0.2">
      <c r="C2122" s="10"/>
      <c r="D2122" s="10"/>
    </row>
    <row r="2123" spans="3:4" x14ac:dyDescent="0.2">
      <c r="C2123" s="10"/>
      <c r="D2123" s="10"/>
    </row>
    <row r="2124" spans="3:4" x14ac:dyDescent="0.2">
      <c r="C2124" s="10"/>
      <c r="D2124" s="10"/>
    </row>
    <row r="2125" spans="3:4" x14ac:dyDescent="0.2">
      <c r="C2125" s="10"/>
      <c r="D2125" s="10"/>
    </row>
    <row r="2126" spans="3:4" x14ac:dyDescent="0.2">
      <c r="C2126" s="10"/>
      <c r="D2126" s="10"/>
    </row>
    <row r="2127" spans="3:4" x14ac:dyDescent="0.2">
      <c r="C2127" s="10"/>
      <c r="D2127" s="10"/>
    </row>
    <row r="2128" spans="3:4" x14ac:dyDescent="0.2">
      <c r="C2128" s="10"/>
      <c r="D2128" s="10"/>
    </row>
    <row r="2129" spans="3:4" x14ac:dyDescent="0.2">
      <c r="C2129" s="10"/>
      <c r="D2129" s="10"/>
    </row>
    <row r="2130" spans="3:4" x14ac:dyDescent="0.2">
      <c r="C2130" s="10"/>
      <c r="D2130" s="10"/>
    </row>
    <row r="2131" spans="3:4" x14ac:dyDescent="0.2">
      <c r="C2131" s="10"/>
      <c r="D2131" s="10"/>
    </row>
    <row r="2132" spans="3:4" x14ac:dyDescent="0.2">
      <c r="C2132" s="10"/>
      <c r="D2132" s="10"/>
    </row>
    <row r="2133" spans="3:4" x14ac:dyDescent="0.2">
      <c r="C2133" s="10"/>
      <c r="D2133" s="10"/>
    </row>
    <row r="2134" spans="3:4" x14ac:dyDescent="0.2">
      <c r="C2134" s="10"/>
      <c r="D2134" s="10"/>
    </row>
    <row r="2135" spans="3:4" x14ac:dyDescent="0.2">
      <c r="C2135" s="10"/>
      <c r="D2135" s="10"/>
    </row>
    <row r="2136" spans="3:4" x14ac:dyDescent="0.2">
      <c r="C2136" s="10"/>
      <c r="D2136" s="10"/>
    </row>
    <row r="2137" spans="3:4" x14ac:dyDescent="0.2">
      <c r="C2137" s="10"/>
      <c r="D2137" s="10"/>
    </row>
    <row r="2138" spans="3:4" x14ac:dyDescent="0.2">
      <c r="C2138" s="10"/>
      <c r="D2138" s="10"/>
    </row>
    <row r="2139" spans="3:4" x14ac:dyDescent="0.2">
      <c r="C2139" s="10"/>
      <c r="D2139" s="10"/>
    </row>
    <row r="2140" spans="3:4" x14ac:dyDescent="0.2">
      <c r="C2140" s="10"/>
      <c r="D2140" s="10"/>
    </row>
    <row r="2141" spans="3:4" x14ac:dyDescent="0.2">
      <c r="C2141" s="10"/>
      <c r="D2141" s="10"/>
    </row>
    <row r="2142" spans="3:4" x14ac:dyDescent="0.2">
      <c r="C2142" s="10"/>
      <c r="D2142" s="10"/>
    </row>
    <row r="2143" spans="3:4" x14ac:dyDescent="0.2">
      <c r="C2143" s="10"/>
      <c r="D2143" s="10"/>
    </row>
    <row r="2144" spans="3:4" x14ac:dyDescent="0.2">
      <c r="C2144" s="10"/>
      <c r="D2144" s="10"/>
    </row>
    <row r="2145" spans="3:4" x14ac:dyDescent="0.2">
      <c r="C2145" s="10"/>
      <c r="D2145" s="10"/>
    </row>
    <row r="2146" spans="3:4" x14ac:dyDescent="0.2">
      <c r="C2146" s="10"/>
      <c r="D2146" s="10"/>
    </row>
    <row r="2147" spans="3:4" x14ac:dyDescent="0.2">
      <c r="C2147" s="10"/>
      <c r="D2147" s="10"/>
    </row>
    <row r="2148" spans="3:4" x14ac:dyDescent="0.2">
      <c r="C2148" s="10"/>
      <c r="D2148" s="10"/>
    </row>
    <row r="2149" spans="3:4" x14ac:dyDescent="0.2">
      <c r="C2149" s="10"/>
      <c r="D2149" s="10"/>
    </row>
    <row r="2150" spans="3:4" x14ac:dyDescent="0.2">
      <c r="C2150" s="10"/>
      <c r="D2150" s="10"/>
    </row>
    <row r="2151" spans="3:4" x14ac:dyDescent="0.2">
      <c r="C2151" s="10"/>
      <c r="D2151" s="10"/>
    </row>
    <row r="2152" spans="3:4" x14ac:dyDescent="0.2">
      <c r="C2152" s="10"/>
      <c r="D2152" s="10"/>
    </row>
    <row r="2153" spans="3:4" x14ac:dyDescent="0.2">
      <c r="C2153" s="10"/>
      <c r="D2153" s="10"/>
    </row>
    <row r="2154" spans="3:4" x14ac:dyDescent="0.2">
      <c r="C2154" s="10"/>
      <c r="D2154" s="10"/>
    </row>
    <row r="2155" spans="3:4" x14ac:dyDescent="0.2">
      <c r="C2155" s="10"/>
      <c r="D2155" s="10"/>
    </row>
    <row r="2156" spans="3:4" x14ac:dyDescent="0.2">
      <c r="C2156" s="10"/>
      <c r="D2156" s="10"/>
    </row>
    <row r="2157" spans="3:4" x14ac:dyDescent="0.2">
      <c r="C2157" s="10"/>
      <c r="D2157" s="10"/>
    </row>
    <row r="2158" spans="3:4" x14ac:dyDescent="0.2">
      <c r="C2158" s="10"/>
      <c r="D2158" s="10"/>
    </row>
    <row r="2159" spans="3:4" x14ac:dyDescent="0.2">
      <c r="C2159" s="10"/>
      <c r="D2159" s="10"/>
    </row>
    <row r="2160" spans="3:4" x14ac:dyDescent="0.2">
      <c r="C2160" s="10"/>
      <c r="D2160" s="10"/>
    </row>
    <row r="2161" spans="3:4" x14ac:dyDescent="0.2">
      <c r="C2161" s="10"/>
      <c r="D2161" s="10"/>
    </row>
    <row r="2162" spans="3:4" x14ac:dyDescent="0.2">
      <c r="C2162" s="10"/>
      <c r="D2162" s="10"/>
    </row>
    <row r="2163" spans="3:4" x14ac:dyDescent="0.2">
      <c r="C2163" s="10"/>
      <c r="D2163" s="10"/>
    </row>
    <row r="2164" spans="3:4" x14ac:dyDescent="0.2">
      <c r="C2164" s="10"/>
      <c r="D2164" s="10"/>
    </row>
    <row r="2165" spans="3:4" x14ac:dyDescent="0.2">
      <c r="C2165" s="10"/>
      <c r="D2165" s="10"/>
    </row>
    <row r="2166" spans="3:4" x14ac:dyDescent="0.2">
      <c r="C2166" s="10"/>
      <c r="D2166" s="10"/>
    </row>
    <row r="2167" spans="3:4" x14ac:dyDescent="0.2">
      <c r="C2167" s="10"/>
      <c r="D2167" s="10"/>
    </row>
    <row r="2168" spans="3:4" x14ac:dyDescent="0.2">
      <c r="C2168" s="10"/>
      <c r="D2168" s="10"/>
    </row>
    <row r="2169" spans="3:4" x14ac:dyDescent="0.2">
      <c r="C2169" s="10"/>
      <c r="D2169" s="10"/>
    </row>
    <row r="2170" spans="3:4" x14ac:dyDescent="0.2">
      <c r="C2170" s="10"/>
      <c r="D2170" s="10"/>
    </row>
    <row r="2171" spans="3:4" x14ac:dyDescent="0.2">
      <c r="C2171" s="10"/>
      <c r="D2171" s="10"/>
    </row>
    <row r="2172" spans="3:4" x14ac:dyDescent="0.2">
      <c r="C2172" s="10"/>
      <c r="D2172" s="10"/>
    </row>
    <row r="2173" spans="3:4" x14ac:dyDescent="0.2">
      <c r="C2173" s="10"/>
      <c r="D2173" s="10"/>
    </row>
    <row r="2174" spans="3:4" x14ac:dyDescent="0.2">
      <c r="C2174" s="10"/>
      <c r="D2174" s="10"/>
    </row>
    <row r="2175" spans="3:4" x14ac:dyDescent="0.2">
      <c r="C2175" s="10"/>
      <c r="D2175" s="10"/>
    </row>
    <row r="2176" spans="3:4" x14ac:dyDescent="0.2">
      <c r="C2176" s="10"/>
      <c r="D2176" s="10"/>
    </row>
    <row r="2177" spans="3:4" x14ac:dyDescent="0.2">
      <c r="C2177" s="10"/>
      <c r="D2177" s="10"/>
    </row>
    <row r="2178" spans="3:4" x14ac:dyDescent="0.2">
      <c r="C2178" s="10"/>
      <c r="D2178" s="10"/>
    </row>
    <row r="2179" spans="3:4" x14ac:dyDescent="0.2">
      <c r="C2179" s="10"/>
      <c r="D2179" s="10"/>
    </row>
    <row r="2180" spans="3:4" x14ac:dyDescent="0.2">
      <c r="C2180" s="10"/>
      <c r="D2180" s="10"/>
    </row>
    <row r="2181" spans="3:4" x14ac:dyDescent="0.2">
      <c r="C2181" s="10"/>
      <c r="D2181" s="10"/>
    </row>
    <row r="2182" spans="3:4" x14ac:dyDescent="0.2">
      <c r="C2182" s="10"/>
      <c r="D2182" s="10"/>
    </row>
    <row r="2183" spans="3:4" x14ac:dyDescent="0.2">
      <c r="C2183" s="10"/>
      <c r="D2183" s="10"/>
    </row>
    <row r="2184" spans="3:4" x14ac:dyDescent="0.2">
      <c r="C2184" s="10"/>
      <c r="D2184" s="10"/>
    </row>
    <row r="2185" spans="3:4" x14ac:dyDescent="0.2">
      <c r="C2185" s="10"/>
      <c r="D2185" s="10"/>
    </row>
    <row r="2186" spans="3:4" x14ac:dyDescent="0.2">
      <c r="C2186" s="10"/>
      <c r="D2186" s="10"/>
    </row>
    <row r="2187" spans="3:4" x14ac:dyDescent="0.2">
      <c r="C2187" s="10"/>
      <c r="D2187" s="10"/>
    </row>
    <row r="2188" spans="3:4" x14ac:dyDescent="0.2">
      <c r="C2188" s="10"/>
      <c r="D2188" s="10"/>
    </row>
    <row r="2189" spans="3:4" x14ac:dyDescent="0.2">
      <c r="C2189" s="10"/>
      <c r="D2189" s="10"/>
    </row>
    <row r="2190" spans="3:4" x14ac:dyDescent="0.2">
      <c r="C2190" s="10"/>
      <c r="D2190" s="10"/>
    </row>
    <row r="2191" spans="3:4" x14ac:dyDescent="0.2">
      <c r="C2191" s="10"/>
      <c r="D2191" s="10"/>
    </row>
    <row r="2192" spans="3:4" x14ac:dyDescent="0.2">
      <c r="C2192" s="10"/>
      <c r="D2192" s="10"/>
    </row>
    <row r="2193" spans="3:4" x14ac:dyDescent="0.2">
      <c r="C2193" s="10"/>
      <c r="D2193" s="10"/>
    </row>
    <row r="2194" spans="3:4" x14ac:dyDescent="0.2">
      <c r="C2194" s="10"/>
      <c r="D2194" s="10"/>
    </row>
    <row r="2195" spans="3:4" x14ac:dyDescent="0.2">
      <c r="C2195" s="10"/>
      <c r="D2195" s="10"/>
    </row>
    <row r="2196" spans="3:4" x14ac:dyDescent="0.2">
      <c r="C2196" s="10"/>
      <c r="D2196" s="10"/>
    </row>
    <row r="2197" spans="3:4" x14ac:dyDescent="0.2">
      <c r="C2197" s="10"/>
      <c r="D2197" s="10"/>
    </row>
    <row r="2198" spans="3:4" x14ac:dyDescent="0.2">
      <c r="C2198" s="10"/>
      <c r="D2198" s="10"/>
    </row>
    <row r="2199" spans="3:4" x14ac:dyDescent="0.2">
      <c r="C2199" s="10"/>
      <c r="D2199" s="10"/>
    </row>
    <row r="2200" spans="3:4" x14ac:dyDescent="0.2">
      <c r="C2200" s="10"/>
      <c r="D2200" s="10"/>
    </row>
    <row r="2201" spans="3:4" x14ac:dyDescent="0.2">
      <c r="C2201" s="10"/>
      <c r="D2201" s="10"/>
    </row>
    <row r="2202" spans="3:4" x14ac:dyDescent="0.2">
      <c r="C2202" s="10"/>
      <c r="D2202" s="10"/>
    </row>
    <row r="2203" spans="3:4" x14ac:dyDescent="0.2">
      <c r="C2203" s="10"/>
      <c r="D2203" s="10"/>
    </row>
    <row r="2204" spans="3:4" x14ac:dyDescent="0.2">
      <c r="C2204" s="10"/>
      <c r="D2204" s="10"/>
    </row>
    <row r="2205" spans="3:4" x14ac:dyDescent="0.2">
      <c r="C2205" s="10"/>
      <c r="D2205" s="10"/>
    </row>
    <row r="2206" spans="3:4" x14ac:dyDescent="0.2">
      <c r="C2206" s="10"/>
      <c r="D2206" s="10"/>
    </row>
    <row r="2207" spans="3:4" x14ac:dyDescent="0.2">
      <c r="C2207" s="10"/>
      <c r="D2207" s="10"/>
    </row>
    <row r="2208" spans="3:4" x14ac:dyDescent="0.2">
      <c r="C2208" s="10"/>
      <c r="D2208" s="10"/>
    </row>
    <row r="2209" spans="3:4" x14ac:dyDescent="0.2">
      <c r="C2209" s="10"/>
      <c r="D2209" s="10"/>
    </row>
    <row r="2210" spans="3:4" x14ac:dyDescent="0.2">
      <c r="C2210" s="10"/>
      <c r="D2210" s="10"/>
    </row>
    <row r="2211" spans="3:4" x14ac:dyDescent="0.2">
      <c r="C2211" s="10"/>
      <c r="D2211" s="10"/>
    </row>
    <row r="2212" spans="3:4" x14ac:dyDescent="0.2">
      <c r="C2212" s="10"/>
      <c r="D2212" s="10"/>
    </row>
    <row r="2213" spans="3:4" x14ac:dyDescent="0.2">
      <c r="C2213" s="10"/>
      <c r="D2213" s="10"/>
    </row>
    <row r="2214" spans="3:4" x14ac:dyDescent="0.2">
      <c r="C2214" s="10"/>
      <c r="D2214" s="10"/>
    </row>
    <row r="2215" spans="3:4" x14ac:dyDescent="0.2">
      <c r="C2215" s="10"/>
      <c r="D2215" s="10"/>
    </row>
    <row r="2216" spans="3:4" x14ac:dyDescent="0.2">
      <c r="C2216" s="10"/>
      <c r="D2216" s="10"/>
    </row>
    <row r="2217" spans="3:4" x14ac:dyDescent="0.2">
      <c r="C2217" s="10"/>
      <c r="D2217" s="10"/>
    </row>
    <row r="2218" spans="3:4" x14ac:dyDescent="0.2">
      <c r="C2218" s="10"/>
      <c r="D2218" s="10"/>
    </row>
    <row r="2219" spans="3:4" x14ac:dyDescent="0.2">
      <c r="C2219" s="10"/>
      <c r="D2219" s="10"/>
    </row>
    <row r="2220" spans="3:4" x14ac:dyDescent="0.2">
      <c r="C2220" s="10"/>
      <c r="D2220" s="10"/>
    </row>
    <row r="2221" spans="3:4" x14ac:dyDescent="0.2">
      <c r="C2221" s="10"/>
      <c r="D2221" s="10"/>
    </row>
    <row r="2222" spans="3:4" x14ac:dyDescent="0.2">
      <c r="C2222" s="10"/>
      <c r="D2222" s="10"/>
    </row>
    <row r="2223" spans="3:4" x14ac:dyDescent="0.2">
      <c r="C2223" s="10"/>
      <c r="D2223" s="10"/>
    </row>
    <row r="2224" spans="3:4" x14ac:dyDescent="0.2">
      <c r="C2224" s="10"/>
      <c r="D2224" s="10"/>
    </row>
    <row r="2225" spans="3:4" x14ac:dyDescent="0.2">
      <c r="C2225" s="10"/>
      <c r="D2225" s="10"/>
    </row>
    <row r="2226" spans="3:4" x14ac:dyDescent="0.2">
      <c r="C2226" s="10"/>
      <c r="D2226" s="10"/>
    </row>
    <row r="2227" spans="3:4" x14ac:dyDescent="0.2">
      <c r="C2227" s="10"/>
      <c r="D2227" s="10"/>
    </row>
    <row r="2228" spans="3:4" x14ac:dyDescent="0.2">
      <c r="C2228" s="10"/>
      <c r="D2228" s="10"/>
    </row>
    <row r="2229" spans="3:4" x14ac:dyDescent="0.2">
      <c r="C2229" s="10"/>
      <c r="D2229" s="10"/>
    </row>
    <row r="2230" spans="3:4" x14ac:dyDescent="0.2">
      <c r="C2230" s="10"/>
      <c r="D2230" s="10"/>
    </row>
    <row r="2231" spans="3:4" x14ac:dyDescent="0.2">
      <c r="C2231" s="10"/>
      <c r="D2231" s="10"/>
    </row>
    <row r="2232" spans="3:4" x14ac:dyDescent="0.2">
      <c r="C2232" s="10"/>
      <c r="D2232" s="10"/>
    </row>
    <row r="2233" spans="3:4" x14ac:dyDescent="0.2">
      <c r="C2233" s="10"/>
      <c r="D2233" s="10"/>
    </row>
    <row r="2234" spans="3:4" x14ac:dyDescent="0.2">
      <c r="C2234" s="10"/>
      <c r="D2234" s="10"/>
    </row>
    <row r="2235" spans="3:4" x14ac:dyDescent="0.2">
      <c r="C2235" s="10"/>
      <c r="D2235" s="10"/>
    </row>
    <row r="2236" spans="3:4" x14ac:dyDescent="0.2">
      <c r="C2236" s="10"/>
      <c r="D2236" s="10"/>
    </row>
    <row r="2237" spans="3:4" x14ac:dyDescent="0.2">
      <c r="C2237" s="10"/>
      <c r="D2237" s="10"/>
    </row>
    <row r="2238" spans="3:4" x14ac:dyDescent="0.2">
      <c r="C2238" s="10"/>
      <c r="D2238" s="10"/>
    </row>
    <row r="2239" spans="3:4" x14ac:dyDescent="0.2">
      <c r="C2239" s="10"/>
      <c r="D2239" s="10"/>
    </row>
    <row r="2240" spans="3:4" x14ac:dyDescent="0.2">
      <c r="C2240" s="10"/>
      <c r="D2240" s="10"/>
    </row>
    <row r="2241" spans="3:4" x14ac:dyDescent="0.2">
      <c r="C2241" s="10"/>
      <c r="D2241" s="10"/>
    </row>
    <row r="2242" spans="3:4" x14ac:dyDescent="0.2">
      <c r="C2242" s="10"/>
      <c r="D2242" s="10"/>
    </row>
    <row r="2243" spans="3:4" x14ac:dyDescent="0.2">
      <c r="C2243" s="10"/>
      <c r="D2243" s="10"/>
    </row>
    <row r="2244" spans="3:4" x14ac:dyDescent="0.2">
      <c r="C2244" s="10"/>
      <c r="D2244" s="10"/>
    </row>
    <row r="2245" spans="3:4" x14ac:dyDescent="0.2">
      <c r="C2245" s="10"/>
      <c r="D2245" s="10"/>
    </row>
    <row r="2246" spans="3:4" x14ac:dyDescent="0.2">
      <c r="C2246" s="10"/>
      <c r="D2246" s="10"/>
    </row>
    <row r="2247" spans="3:4" x14ac:dyDescent="0.2">
      <c r="C2247" s="10"/>
      <c r="D2247" s="10"/>
    </row>
    <row r="2248" spans="3:4" x14ac:dyDescent="0.2">
      <c r="C2248" s="10"/>
      <c r="D2248" s="10"/>
    </row>
    <row r="2249" spans="3:4" x14ac:dyDescent="0.2">
      <c r="C2249" s="10"/>
      <c r="D2249" s="10"/>
    </row>
    <row r="2250" spans="3:4" x14ac:dyDescent="0.2">
      <c r="C2250" s="10"/>
      <c r="D2250" s="10"/>
    </row>
    <row r="2251" spans="3:4" x14ac:dyDescent="0.2">
      <c r="C2251" s="10"/>
      <c r="D2251" s="10"/>
    </row>
    <row r="2252" spans="3:4" x14ac:dyDescent="0.2">
      <c r="C2252" s="10"/>
      <c r="D2252" s="10"/>
    </row>
    <row r="2253" spans="3:4" x14ac:dyDescent="0.2">
      <c r="C2253" s="10"/>
      <c r="D2253" s="10"/>
    </row>
    <row r="2254" spans="3:4" x14ac:dyDescent="0.2">
      <c r="C2254" s="10"/>
      <c r="D2254" s="10"/>
    </row>
    <row r="2255" spans="3:4" x14ac:dyDescent="0.2">
      <c r="C2255" s="10"/>
      <c r="D2255" s="10"/>
    </row>
    <row r="2256" spans="3:4" x14ac:dyDescent="0.2">
      <c r="C2256" s="10"/>
      <c r="D2256" s="10"/>
    </row>
    <row r="2257" spans="3:4" x14ac:dyDescent="0.2">
      <c r="C2257" s="10"/>
      <c r="D2257" s="10"/>
    </row>
    <row r="2258" spans="3:4" x14ac:dyDescent="0.2">
      <c r="C2258" s="10"/>
      <c r="D2258" s="10"/>
    </row>
    <row r="2259" spans="3:4" x14ac:dyDescent="0.2">
      <c r="C2259" s="10"/>
      <c r="D2259" s="10"/>
    </row>
    <row r="2260" spans="3:4" x14ac:dyDescent="0.2">
      <c r="C2260" s="10"/>
      <c r="D2260" s="10"/>
    </row>
    <row r="2261" spans="3:4" x14ac:dyDescent="0.2">
      <c r="C2261" s="10"/>
      <c r="D2261" s="10"/>
    </row>
    <row r="2262" spans="3:4" x14ac:dyDescent="0.2">
      <c r="C2262" s="10"/>
      <c r="D2262" s="10"/>
    </row>
    <row r="2263" spans="3:4" x14ac:dyDescent="0.2">
      <c r="C2263" s="10"/>
      <c r="D2263" s="10"/>
    </row>
    <row r="2264" spans="3:4" x14ac:dyDescent="0.2">
      <c r="C2264" s="10"/>
      <c r="D2264" s="10"/>
    </row>
    <row r="2265" spans="3:4" x14ac:dyDescent="0.2">
      <c r="C2265" s="10"/>
      <c r="D2265" s="10"/>
    </row>
    <row r="2266" spans="3:4" x14ac:dyDescent="0.2">
      <c r="C2266" s="10"/>
      <c r="D2266" s="10"/>
    </row>
    <row r="2267" spans="3:4" x14ac:dyDescent="0.2">
      <c r="C2267" s="10"/>
      <c r="D2267" s="10"/>
    </row>
    <row r="2268" spans="3:4" x14ac:dyDescent="0.2">
      <c r="C2268" s="10"/>
      <c r="D2268" s="10"/>
    </row>
    <row r="2269" spans="3:4" x14ac:dyDescent="0.2">
      <c r="C2269" s="10"/>
      <c r="D2269" s="10"/>
    </row>
    <row r="2270" spans="3:4" x14ac:dyDescent="0.2">
      <c r="C2270" s="10"/>
      <c r="D2270" s="10"/>
    </row>
    <row r="2271" spans="3:4" x14ac:dyDescent="0.2">
      <c r="C2271" s="10"/>
      <c r="D2271" s="10"/>
    </row>
    <row r="2272" spans="3:4" x14ac:dyDescent="0.2">
      <c r="C2272" s="10"/>
      <c r="D2272" s="10"/>
    </row>
    <row r="2273" spans="3:4" x14ac:dyDescent="0.2">
      <c r="C2273" s="10"/>
      <c r="D2273" s="10"/>
    </row>
    <row r="2274" spans="3:4" x14ac:dyDescent="0.2">
      <c r="C2274" s="10"/>
      <c r="D2274" s="10"/>
    </row>
    <row r="2275" spans="3:4" x14ac:dyDescent="0.2">
      <c r="C2275" s="10"/>
      <c r="D2275" s="10"/>
    </row>
    <row r="2276" spans="3:4" x14ac:dyDescent="0.2">
      <c r="C2276" s="10"/>
      <c r="D2276" s="10"/>
    </row>
    <row r="2277" spans="3:4" x14ac:dyDescent="0.2">
      <c r="C2277" s="10"/>
      <c r="D2277" s="10"/>
    </row>
    <row r="2278" spans="3:4" x14ac:dyDescent="0.2">
      <c r="C2278" s="10"/>
      <c r="D2278" s="10"/>
    </row>
    <row r="2279" spans="3:4" x14ac:dyDescent="0.2">
      <c r="C2279" s="10"/>
      <c r="D2279" s="10"/>
    </row>
    <row r="2280" spans="3:4" x14ac:dyDescent="0.2">
      <c r="C2280" s="10"/>
      <c r="D2280" s="10"/>
    </row>
    <row r="2281" spans="3:4" x14ac:dyDescent="0.2">
      <c r="C2281" s="10"/>
      <c r="D2281" s="10"/>
    </row>
    <row r="2282" spans="3:4" x14ac:dyDescent="0.2">
      <c r="C2282" s="10"/>
      <c r="D2282" s="10"/>
    </row>
    <row r="2283" spans="3:4" x14ac:dyDescent="0.2">
      <c r="C2283" s="10"/>
      <c r="D2283" s="10"/>
    </row>
    <row r="2284" spans="3:4" x14ac:dyDescent="0.2">
      <c r="C2284" s="10"/>
      <c r="D2284" s="10"/>
    </row>
    <row r="2285" spans="3:4" x14ac:dyDescent="0.2">
      <c r="C2285" s="10"/>
      <c r="D2285" s="10"/>
    </row>
    <row r="2286" spans="3:4" x14ac:dyDescent="0.2">
      <c r="C2286" s="10"/>
      <c r="D2286" s="10"/>
    </row>
    <row r="2287" spans="3:4" x14ac:dyDescent="0.2">
      <c r="C2287" s="10"/>
      <c r="D2287" s="10"/>
    </row>
    <row r="2288" spans="3:4" x14ac:dyDescent="0.2">
      <c r="C2288" s="10"/>
      <c r="D2288" s="10"/>
    </row>
    <row r="2289" spans="3:4" x14ac:dyDescent="0.2">
      <c r="C2289" s="10"/>
      <c r="D2289" s="10"/>
    </row>
    <row r="2290" spans="3:4" x14ac:dyDescent="0.2">
      <c r="C2290" s="10"/>
      <c r="D2290" s="10"/>
    </row>
    <row r="2291" spans="3:4" x14ac:dyDescent="0.2">
      <c r="C2291" s="10"/>
      <c r="D2291" s="10"/>
    </row>
    <row r="2292" spans="3:4" x14ac:dyDescent="0.2">
      <c r="C2292" s="10"/>
      <c r="D2292" s="10"/>
    </row>
    <row r="2293" spans="3:4" x14ac:dyDescent="0.2">
      <c r="C2293" s="10"/>
      <c r="D2293" s="10"/>
    </row>
    <row r="2294" spans="3:4" x14ac:dyDescent="0.2">
      <c r="C2294" s="10"/>
      <c r="D2294" s="10"/>
    </row>
    <row r="2295" spans="3:4" x14ac:dyDescent="0.2">
      <c r="C2295" s="10"/>
      <c r="D2295" s="10"/>
    </row>
    <row r="2296" spans="3:4" x14ac:dyDescent="0.2">
      <c r="C2296" s="10"/>
      <c r="D2296" s="10"/>
    </row>
    <row r="2297" spans="3:4" x14ac:dyDescent="0.2">
      <c r="C2297" s="10"/>
      <c r="D2297" s="10"/>
    </row>
    <row r="2298" spans="3:4" x14ac:dyDescent="0.2">
      <c r="C2298" s="10"/>
      <c r="D2298" s="10"/>
    </row>
    <row r="2299" spans="3:4" x14ac:dyDescent="0.2">
      <c r="C2299" s="10"/>
      <c r="D2299" s="10"/>
    </row>
    <row r="2300" spans="3:4" x14ac:dyDescent="0.2">
      <c r="C2300" s="10"/>
      <c r="D2300" s="10"/>
    </row>
    <row r="2301" spans="3:4" x14ac:dyDescent="0.2">
      <c r="C2301" s="10"/>
      <c r="D2301" s="10"/>
    </row>
    <row r="2302" spans="3:4" x14ac:dyDescent="0.2">
      <c r="C2302" s="10"/>
      <c r="D2302" s="10"/>
    </row>
    <row r="2303" spans="3:4" x14ac:dyDescent="0.2">
      <c r="C2303" s="10"/>
      <c r="D2303" s="10"/>
    </row>
    <row r="2304" spans="3:4" x14ac:dyDescent="0.2">
      <c r="C2304" s="10"/>
      <c r="D2304" s="10"/>
    </row>
    <row r="2305" spans="3:4" x14ac:dyDescent="0.2">
      <c r="C2305" s="10"/>
      <c r="D2305" s="10"/>
    </row>
    <row r="2306" spans="3:4" x14ac:dyDescent="0.2">
      <c r="C2306" s="10"/>
      <c r="D2306" s="10"/>
    </row>
    <row r="2307" spans="3:4" x14ac:dyDescent="0.2">
      <c r="C2307" s="10"/>
      <c r="D2307" s="10"/>
    </row>
    <row r="2308" spans="3:4" x14ac:dyDescent="0.2">
      <c r="C2308" s="10"/>
      <c r="D2308" s="10"/>
    </row>
    <row r="2309" spans="3:4" x14ac:dyDescent="0.2">
      <c r="C2309" s="10"/>
      <c r="D2309" s="10"/>
    </row>
    <row r="2310" spans="3:4" x14ac:dyDescent="0.2">
      <c r="C2310" s="10"/>
      <c r="D2310" s="10"/>
    </row>
    <row r="2311" spans="3:4" x14ac:dyDescent="0.2">
      <c r="C2311" s="10"/>
      <c r="D2311" s="10"/>
    </row>
    <row r="2312" spans="3:4" x14ac:dyDescent="0.2">
      <c r="C2312" s="10"/>
      <c r="D2312" s="10"/>
    </row>
    <row r="2313" spans="3:4" x14ac:dyDescent="0.2">
      <c r="C2313" s="10"/>
      <c r="D2313" s="10"/>
    </row>
    <row r="2314" spans="3:4" x14ac:dyDescent="0.2">
      <c r="C2314" s="10"/>
      <c r="D2314" s="10"/>
    </row>
    <row r="2315" spans="3:4" x14ac:dyDescent="0.2">
      <c r="C2315" s="10"/>
      <c r="D2315" s="10"/>
    </row>
    <row r="2316" spans="3:4" x14ac:dyDescent="0.2">
      <c r="C2316" s="10"/>
      <c r="D2316" s="10"/>
    </row>
    <row r="2317" spans="3:4" x14ac:dyDescent="0.2">
      <c r="C2317" s="10"/>
      <c r="D2317" s="10"/>
    </row>
    <row r="2318" spans="3:4" x14ac:dyDescent="0.2">
      <c r="C2318" s="10"/>
      <c r="D2318" s="10"/>
    </row>
    <row r="2319" spans="3:4" x14ac:dyDescent="0.2">
      <c r="C2319" s="10"/>
      <c r="D2319" s="10"/>
    </row>
    <row r="2320" spans="3:4" x14ac:dyDescent="0.2">
      <c r="C2320" s="10"/>
      <c r="D2320" s="10"/>
    </row>
    <row r="2321" spans="3:4" x14ac:dyDescent="0.2">
      <c r="C2321" s="10"/>
      <c r="D2321" s="10"/>
    </row>
    <row r="2322" spans="3:4" x14ac:dyDescent="0.2">
      <c r="C2322" s="10"/>
      <c r="D2322" s="10"/>
    </row>
    <row r="2323" spans="3:4" x14ac:dyDescent="0.2">
      <c r="C2323" s="10"/>
      <c r="D2323" s="10"/>
    </row>
    <row r="2324" spans="3:4" x14ac:dyDescent="0.2">
      <c r="C2324" s="10"/>
      <c r="D2324" s="10"/>
    </row>
    <row r="2325" spans="3:4" x14ac:dyDescent="0.2">
      <c r="C2325" s="10"/>
      <c r="D2325" s="10"/>
    </row>
    <row r="2326" spans="3:4" x14ac:dyDescent="0.2">
      <c r="C2326" s="10"/>
      <c r="D2326" s="10"/>
    </row>
    <row r="2327" spans="3:4" x14ac:dyDescent="0.2">
      <c r="C2327" s="10"/>
      <c r="D2327" s="10"/>
    </row>
    <row r="2328" spans="3:4" x14ac:dyDescent="0.2">
      <c r="C2328" s="10"/>
      <c r="D2328" s="10"/>
    </row>
    <row r="2329" spans="3:4" x14ac:dyDescent="0.2">
      <c r="C2329" s="10"/>
      <c r="D2329" s="10"/>
    </row>
    <row r="2330" spans="3:4" x14ac:dyDescent="0.2">
      <c r="C2330" s="10"/>
      <c r="D2330" s="10"/>
    </row>
    <row r="2331" spans="3:4" x14ac:dyDescent="0.2">
      <c r="C2331" s="10"/>
      <c r="D2331" s="10"/>
    </row>
    <row r="2332" spans="3:4" x14ac:dyDescent="0.2">
      <c r="C2332" s="10"/>
      <c r="D2332" s="10"/>
    </row>
    <row r="2333" spans="3:4" x14ac:dyDescent="0.2">
      <c r="C2333" s="10"/>
      <c r="D2333" s="10"/>
    </row>
    <row r="2334" spans="3:4" x14ac:dyDescent="0.2">
      <c r="C2334" s="10"/>
      <c r="D2334" s="10"/>
    </row>
    <row r="2335" spans="3:4" x14ac:dyDescent="0.2">
      <c r="C2335" s="10"/>
      <c r="D2335" s="10"/>
    </row>
    <row r="2336" spans="3:4" x14ac:dyDescent="0.2">
      <c r="C2336" s="10"/>
      <c r="D2336" s="10"/>
    </row>
    <row r="2337" spans="3:4" x14ac:dyDescent="0.2">
      <c r="C2337" s="10"/>
      <c r="D2337" s="10"/>
    </row>
    <row r="2338" spans="3:4" x14ac:dyDescent="0.2">
      <c r="C2338" s="10"/>
      <c r="D2338" s="10"/>
    </row>
    <row r="2339" spans="3:4" x14ac:dyDescent="0.2">
      <c r="C2339" s="10"/>
      <c r="D2339" s="10"/>
    </row>
    <row r="2340" spans="3:4" x14ac:dyDescent="0.2">
      <c r="C2340" s="10"/>
      <c r="D2340" s="10"/>
    </row>
    <row r="2341" spans="3:4" x14ac:dyDescent="0.2">
      <c r="C2341" s="10"/>
      <c r="D2341" s="10"/>
    </row>
    <row r="2342" spans="3:4" x14ac:dyDescent="0.2">
      <c r="C2342" s="10"/>
      <c r="D2342" s="10"/>
    </row>
    <row r="2343" spans="3:4" x14ac:dyDescent="0.2">
      <c r="C2343" s="10"/>
      <c r="D2343" s="10"/>
    </row>
    <row r="2344" spans="3:4" x14ac:dyDescent="0.2">
      <c r="C2344" s="10"/>
      <c r="D2344" s="10"/>
    </row>
    <row r="2345" spans="3:4" x14ac:dyDescent="0.2">
      <c r="C2345" s="10"/>
      <c r="D2345" s="10"/>
    </row>
    <row r="2346" spans="3:4" x14ac:dyDescent="0.2">
      <c r="C2346" s="10"/>
      <c r="D2346" s="10"/>
    </row>
    <row r="2347" spans="3:4" x14ac:dyDescent="0.2">
      <c r="C2347" s="10"/>
      <c r="D2347" s="10"/>
    </row>
    <row r="2348" spans="3:4" x14ac:dyDescent="0.2">
      <c r="C2348" s="10"/>
      <c r="D2348" s="10"/>
    </row>
    <row r="2349" spans="3:4" x14ac:dyDescent="0.2">
      <c r="C2349" s="10"/>
      <c r="D2349" s="10"/>
    </row>
    <row r="2350" spans="3:4" x14ac:dyDescent="0.2">
      <c r="C2350" s="10"/>
      <c r="D2350" s="10"/>
    </row>
    <row r="2351" spans="3:4" x14ac:dyDescent="0.2">
      <c r="C2351" s="10"/>
      <c r="D2351" s="10"/>
    </row>
    <row r="2352" spans="3:4" x14ac:dyDescent="0.2">
      <c r="C2352" s="10"/>
      <c r="D2352" s="10"/>
    </row>
    <row r="2353" spans="3:4" x14ac:dyDescent="0.2">
      <c r="C2353" s="10"/>
      <c r="D2353" s="10"/>
    </row>
    <row r="2354" spans="3:4" x14ac:dyDescent="0.2">
      <c r="C2354" s="10"/>
      <c r="D2354" s="10"/>
    </row>
    <row r="2355" spans="3:4" x14ac:dyDescent="0.2">
      <c r="C2355" s="10"/>
      <c r="D2355" s="10"/>
    </row>
    <row r="2356" spans="3:4" x14ac:dyDescent="0.2">
      <c r="C2356" s="10"/>
      <c r="D2356" s="10"/>
    </row>
    <row r="2357" spans="3:4" x14ac:dyDescent="0.2">
      <c r="C2357" s="10"/>
      <c r="D2357" s="10"/>
    </row>
    <row r="2358" spans="3:4" x14ac:dyDescent="0.2">
      <c r="C2358" s="10"/>
      <c r="D2358" s="10"/>
    </row>
    <row r="2359" spans="3:4" x14ac:dyDescent="0.2">
      <c r="C2359" s="10"/>
      <c r="D2359" s="10"/>
    </row>
    <row r="2360" spans="3:4" x14ac:dyDescent="0.2">
      <c r="C2360" s="10"/>
      <c r="D2360" s="10"/>
    </row>
    <row r="2361" spans="3:4" x14ac:dyDescent="0.2">
      <c r="C2361" s="10"/>
      <c r="D2361" s="10"/>
    </row>
    <row r="2362" spans="3:4" x14ac:dyDescent="0.2">
      <c r="C2362" s="10"/>
      <c r="D2362" s="10"/>
    </row>
    <row r="2363" spans="3:4" x14ac:dyDescent="0.2">
      <c r="C2363" s="10"/>
      <c r="D2363" s="10"/>
    </row>
    <row r="2364" spans="3:4" x14ac:dyDescent="0.2">
      <c r="C2364" s="10"/>
      <c r="D2364" s="10"/>
    </row>
    <row r="2365" spans="3:4" x14ac:dyDescent="0.2">
      <c r="C2365" s="10"/>
      <c r="D2365" s="10"/>
    </row>
    <row r="2366" spans="3:4" x14ac:dyDescent="0.2">
      <c r="C2366" s="10"/>
      <c r="D2366" s="10"/>
    </row>
    <row r="2367" spans="3:4" x14ac:dyDescent="0.2">
      <c r="C2367" s="10"/>
      <c r="D2367" s="10"/>
    </row>
    <row r="2368" spans="3:4" x14ac:dyDescent="0.2">
      <c r="C2368" s="10"/>
      <c r="D2368" s="10"/>
    </row>
    <row r="2369" spans="3:4" x14ac:dyDescent="0.2">
      <c r="C2369" s="10"/>
      <c r="D2369" s="10"/>
    </row>
    <row r="2370" spans="3:4" x14ac:dyDescent="0.2">
      <c r="C2370" s="10"/>
      <c r="D2370" s="10"/>
    </row>
    <row r="2371" spans="3:4" x14ac:dyDescent="0.2">
      <c r="C2371" s="10"/>
      <c r="D2371" s="10"/>
    </row>
    <row r="2372" spans="3:4" x14ac:dyDescent="0.2">
      <c r="C2372" s="10"/>
      <c r="D2372" s="10"/>
    </row>
    <row r="2373" spans="3:4" x14ac:dyDescent="0.2">
      <c r="C2373" s="10"/>
      <c r="D2373" s="10"/>
    </row>
    <row r="2374" spans="3:4" x14ac:dyDescent="0.2">
      <c r="C2374" s="10"/>
      <c r="D2374" s="10"/>
    </row>
    <row r="2375" spans="3:4" x14ac:dyDescent="0.2">
      <c r="C2375" s="10"/>
      <c r="D2375" s="10"/>
    </row>
    <row r="2376" spans="3:4" x14ac:dyDescent="0.2">
      <c r="C2376" s="10"/>
      <c r="D2376" s="10"/>
    </row>
    <row r="2377" spans="3:4" x14ac:dyDescent="0.2">
      <c r="C2377" s="10"/>
      <c r="D2377" s="10"/>
    </row>
    <row r="2378" spans="3:4" x14ac:dyDescent="0.2">
      <c r="C2378" s="10"/>
      <c r="D2378" s="10"/>
    </row>
    <row r="2379" spans="3:4" x14ac:dyDescent="0.2">
      <c r="C2379" s="10"/>
      <c r="D2379" s="10"/>
    </row>
    <row r="2380" spans="3:4" x14ac:dyDescent="0.2">
      <c r="C2380" s="10"/>
      <c r="D2380" s="10"/>
    </row>
    <row r="2381" spans="3:4" x14ac:dyDescent="0.2">
      <c r="C2381" s="10"/>
      <c r="D2381" s="10"/>
    </row>
    <row r="2382" spans="3:4" x14ac:dyDescent="0.2">
      <c r="C2382" s="10"/>
      <c r="D2382" s="10"/>
    </row>
    <row r="2383" spans="3:4" x14ac:dyDescent="0.2">
      <c r="C2383" s="10"/>
      <c r="D2383" s="10"/>
    </row>
    <row r="2384" spans="3:4" x14ac:dyDescent="0.2">
      <c r="C2384" s="10"/>
      <c r="D2384" s="10"/>
    </row>
    <row r="2385" spans="3:4" x14ac:dyDescent="0.2">
      <c r="C2385" s="10"/>
      <c r="D2385" s="10"/>
    </row>
    <row r="2386" spans="3:4" x14ac:dyDescent="0.2">
      <c r="C2386" s="10"/>
      <c r="D2386" s="10"/>
    </row>
    <row r="2387" spans="3:4" x14ac:dyDescent="0.2">
      <c r="C2387" s="10"/>
      <c r="D2387" s="10"/>
    </row>
    <row r="2388" spans="3:4" x14ac:dyDescent="0.2">
      <c r="C2388" s="10"/>
      <c r="D2388" s="10"/>
    </row>
    <row r="2389" spans="3:4" x14ac:dyDescent="0.2">
      <c r="C2389" s="10"/>
      <c r="D2389" s="10"/>
    </row>
    <row r="2390" spans="3:4" x14ac:dyDescent="0.2">
      <c r="C2390" s="10"/>
      <c r="D2390" s="10"/>
    </row>
    <row r="2391" spans="3:4" x14ac:dyDescent="0.2">
      <c r="C2391" s="10"/>
      <c r="D2391" s="10"/>
    </row>
    <row r="2392" spans="3:4" x14ac:dyDescent="0.2">
      <c r="C2392" s="10"/>
      <c r="D2392" s="10"/>
    </row>
    <row r="2393" spans="3:4" x14ac:dyDescent="0.2">
      <c r="C2393" s="10"/>
      <c r="D2393" s="10"/>
    </row>
    <row r="2394" spans="3:4" x14ac:dyDescent="0.2">
      <c r="C2394" s="10"/>
      <c r="D2394" s="10"/>
    </row>
    <row r="2395" spans="3:4" x14ac:dyDescent="0.2">
      <c r="C2395" s="10"/>
      <c r="D2395" s="10"/>
    </row>
    <row r="2396" spans="3:4" x14ac:dyDescent="0.2">
      <c r="C2396" s="10"/>
      <c r="D2396" s="10"/>
    </row>
    <row r="2397" spans="3:4" x14ac:dyDescent="0.2">
      <c r="C2397" s="10"/>
      <c r="D2397" s="10"/>
    </row>
    <row r="2398" spans="3:4" x14ac:dyDescent="0.2">
      <c r="C2398" s="10"/>
      <c r="D2398" s="10"/>
    </row>
    <row r="2399" spans="3:4" x14ac:dyDescent="0.2">
      <c r="C2399" s="10"/>
      <c r="D2399" s="10"/>
    </row>
    <row r="2400" spans="3:4" x14ac:dyDescent="0.2">
      <c r="C2400" s="10"/>
      <c r="D2400" s="10"/>
    </row>
    <row r="2401" spans="3:4" x14ac:dyDescent="0.2">
      <c r="C2401" s="10"/>
      <c r="D2401" s="10"/>
    </row>
    <row r="2402" spans="3:4" x14ac:dyDescent="0.2">
      <c r="C2402" s="10"/>
      <c r="D2402" s="10"/>
    </row>
    <row r="2403" spans="3:4" x14ac:dyDescent="0.2">
      <c r="C2403" s="10"/>
      <c r="D2403" s="10"/>
    </row>
    <row r="2404" spans="3:4" x14ac:dyDescent="0.2">
      <c r="C2404" s="10"/>
      <c r="D2404" s="10"/>
    </row>
    <row r="2405" spans="3:4" x14ac:dyDescent="0.2">
      <c r="C2405" s="10"/>
      <c r="D2405" s="10"/>
    </row>
    <row r="2406" spans="3:4" x14ac:dyDescent="0.2">
      <c r="C2406" s="10"/>
      <c r="D2406" s="10"/>
    </row>
    <row r="2407" spans="3:4" x14ac:dyDescent="0.2">
      <c r="C2407" s="10"/>
      <c r="D2407" s="10"/>
    </row>
    <row r="2408" spans="3:4" x14ac:dyDescent="0.2">
      <c r="C2408" s="10"/>
      <c r="D2408" s="10"/>
    </row>
    <row r="2409" spans="3:4" x14ac:dyDescent="0.2">
      <c r="C2409" s="10"/>
      <c r="D2409" s="10"/>
    </row>
    <row r="2410" spans="3:4" x14ac:dyDescent="0.2">
      <c r="C2410" s="10"/>
      <c r="D2410" s="10"/>
    </row>
    <row r="2411" spans="3:4" x14ac:dyDescent="0.2">
      <c r="C2411" s="10"/>
      <c r="D2411" s="10"/>
    </row>
    <row r="2412" spans="3:4" x14ac:dyDescent="0.2">
      <c r="C2412" s="10"/>
      <c r="D2412" s="10"/>
    </row>
    <row r="2413" spans="3:4" x14ac:dyDescent="0.2">
      <c r="C2413" s="10"/>
      <c r="D2413" s="10"/>
    </row>
    <row r="2414" spans="3:4" x14ac:dyDescent="0.2">
      <c r="C2414" s="10"/>
      <c r="D2414" s="10"/>
    </row>
    <row r="2415" spans="3:4" x14ac:dyDescent="0.2">
      <c r="C2415" s="10"/>
      <c r="D2415" s="10"/>
    </row>
    <row r="2416" spans="3:4" x14ac:dyDescent="0.2">
      <c r="C2416" s="10"/>
      <c r="D2416" s="10"/>
    </row>
    <row r="2417" spans="3:4" x14ac:dyDescent="0.2">
      <c r="C2417" s="10"/>
      <c r="D2417" s="10"/>
    </row>
    <row r="2418" spans="3:4" x14ac:dyDescent="0.2">
      <c r="C2418" s="10"/>
      <c r="D2418" s="10"/>
    </row>
    <row r="2419" spans="3:4" x14ac:dyDescent="0.2">
      <c r="C2419" s="10"/>
      <c r="D2419" s="10"/>
    </row>
    <row r="2420" spans="3:4" x14ac:dyDescent="0.2">
      <c r="C2420" s="10"/>
      <c r="D2420" s="10"/>
    </row>
    <row r="2421" spans="3:4" x14ac:dyDescent="0.2">
      <c r="C2421" s="10"/>
      <c r="D2421" s="10"/>
    </row>
    <row r="2422" spans="3:4" x14ac:dyDescent="0.2">
      <c r="C2422" s="10"/>
      <c r="D2422" s="10"/>
    </row>
    <row r="2423" spans="3:4" x14ac:dyDescent="0.2">
      <c r="C2423" s="10"/>
      <c r="D2423" s="10"/>
    </row>
    <row r="2424" spans="3:4" x14ac:dyDescent="0.2">
      <c r="C2424" s="10"/>
      <c r="D2424" s="10"/>
    </row>
    <row r="2425" spans="3:4" x14ac:dyDescent="0.2">
      <c r="C2425" s="10"/>
      <c r="D2425" s="10"/>
    </row>
    <row r="2426" spans="3:4" x14ac:dyDescent="0.2">
      <c r="C2426" s="10"/>
      <c r="D2426" s="10"/>
    </row>
    <row r="2427" spans="3:4" x14ac:dyDescent="0.2">
      <c r="C2427" s="10"/>
      <c r="D2427" s="10"/>
    </row>
    <row r="2428" spans="3:4" x14ac:dyDescent="0.2">
      <c r="C2428" s="10"/>
      <c r="D2428" s="10"/>
    </row>
    <row r="2429" spans="3:4" x14ac:dyDescent="0.2">
      <c r="C2429" s="10"/>
      <c r="D2429" s="10"/>
    </row>
    <row r="2430" spans="3:4" x14ac:dyDescent="0.2">
      <c r="C2430" s="10"/>
      <c r="D2430" s="10"/>
    </row>
    <row r="2431" spans="3:4" x14ac:dyDescent="0.2">
      <c r="C2431" s="10"/>
      <c r="D2431" s="10"/>
    </row>
    <row r="2432" spans="3:4" x14ac:dyDescent="0.2">
      <c r="C2432" s="10"/>
      <c r="D2432" s="10"/>
    </row>
    <row r="2433" spans="3:4" x14ac:dyDescent="0.2">
      <c r="C2433" s="10"/>
      <c r="D2433" s="10"/>
    </row>
    <row r="2434" spans="3:4" x14ac:dyDescent="0.2">
      <c r="C2434" s="10"/>
      <c r="D2434" s="10"/>
    </row>
    <row r="2435" spans="3:4" x14ac:dyDescent="0.2">
      <c r="C2435" s="10"/>
      <c r="D2435" s="10"/>
    </row>
    <row r="2436" spans="3:4" x14ac:dyDescent="0.2">
      <c r="C2436" s="10"/>
      <c r="D2436" s="10"/>
    </row>
    <row r="2437" spans="3:4" x14ac:dyDescent="0.2">
      <c r="C2437" s="10"/>
      <c r="D2437" s="10"/>
    </row>
    <row r="2438" spans="3:4" x14ac:dyDescent="0.2">
      <c r="C2438" s="10"/>
      <c r="D2438" s="10"/>
    </row>
    <row r="2439" spans="3:4" x14ac:dyDescent="0.2">
      <c r="C2439" s="10"/>
      <c r="D2439" s="10"/>
    </row>
    <row r="2440" spans="3:4" x14ac:dyDescent="0.2">
      <c r="C2440" s="10"/>
      <c r="D2440" s="10"/>
    </row>
    <row r="2441" spans="3:4" x14ac:dyDescent="0.2">
      <c r="C2441" s="10"/>
      <c r="D2441" s="10"/>
    </row>
    <row r="2442" spans="3:4" x14ac:dyDescent="0.2">
      <c r="C2442" s="10"/>
      <c r="D2442" s="10"/>
    </row>
    <row r="2443" spans="3:4" x14ac:dyDescent="0.2">
      <c r="C2443" s="10"/>
      <c r="D2443" s="10"/>
    </row>
    <row r="2444" spans="3:4" x14ac:dyDescent="0.2">
      <c r="C2444" s="10"/>
      <c r="D2444" s="10"/>
    </row>
    <row r="2445" spans="3:4" x14ac:dyDescent="0.2">
      <c r="C2445" s="10"/>
      <c r="D2445" s="10"/>
    </row>
    <row r="2446" spans="3:4" x14ac:dyDescent="0.2">
      <c r="C2446" s="10"/>
      <c r="D2446" s="10"/>
    </row>
    <row r="2447" spans="3:4" x14ac:dyDescent="0.2">
      <c r="C2447" s="10"/>
      <c r="D2447" s="10"/>
    </row>
    <row r="2448" spans="3:4" x14ac:dyDescent="0.2">
      <c r="C2448" s="10"/>
      <c r="D2448" s="10"/>
    </row>
    <row r="2449" spans="3:4" x14ac:dyDescent="0.2">
      <c r="C2449" s="10"/>
      <c r="D2449" s="10"/>
    </row>
    <row r="2450" spans="3:4" x14ac:dyDescent="0.2">
      <c r="C2450" s="10"/>
      <c r="D2450" s="10"/>
    </row>
    <row r="2451" spans="3:4" x14ac:dyDescent="0.2">
      <c r="C2451" s="10"/>
      <c r="D2451" s="10"/>
    </row>
    <row r="2452" spans="3:4" x14ac:dyDescent="0.2">
      <c r="C2452" s="10"/>
      <c r="D2452" s="10"/>
    </row>
    <row r="2453" spans="3:4" x14ac:dyDescent="0.2">
      <c r="C2453" s="10"/>
      <c r="D2453" s="10"/>
    </row>
    <row r="2454" spans="3:4" x14ac:dyDescent="0.2">
      <c r="C2454" s="10"/>
      <c r="D2454" s="10"/>
    </row>
    <row r="2455" spans="3:4" x14ac:dyDescent="0.2">
      <c r="C2455" s="10"/>
      <c r="D2455" s="10"/>
    </row>
    <row r="2456" spans="3:4" x14ac:dyDescent="0.2">
      <c r="C2456" s="10"/>
      <c r="D2456" s="10"/>
    </row>
    <row r="2457" spans="3:4" x14ac:dyDescent="0.2">
      <c r="C2457" s="10"/>
      <c r="D2457" s="10"/>
    </row>
    <row r="2458" spans="3:4" x14ac:dyDescent="0.2">
      <c r="C2458" s="10"/>
      <c r="D2458" s="10"/>
    </row>
    <row r="2459" spans="3:4" x14ac:dyDescent="0.2">
      <c r="C2459" s="10"/>
      <c r="D2459" s="10"/>
    </row>
    <row r="2460" spans="3:4" x14ac:dyDescent="0.2">
      <c r="C2460" s="10"/>
      <c r="D2460" s="10"/>
    </row>
    <row r="2461" spans="3:4" x14ac:dyDescent="0.2">
      <c r="C2461" s="10"/>
      <c r="D2461" s="10"/>
    </row>
    <row r="2462" spans="3:4" x14ac:dyDescent="0.2">
      <c r="C2462" s="10"/>
      <c r="D2462" s="10"/>
    </row>
    <row r="2463" spans="3:4" x14ac:dyDescent="0.2">
      <c r="C2463" s="10"/>
      <c r="D2463" s="10"/>
    </row>
    <row r="2464" spans="3:4" x14ac:dyDescent="0.2">
      <c r="C2464" s="10"/>
      <c r="D2464" s="10"/>
    </row>
    <row r="2465" spans="3:4" x14ac:dyDescent="0.2">
      <c r="C2465" s="10"/>
      <c r="D2465" s="10"/>
    </row>
    <row r="2466" spans="3:4" x14ac:dyDescent="0.2">
      <c r="C2466" s="10"/>
      <c r="D2466" s="10"/>
    </row>
    <row r="2467" spans="3:4" x14ac:dyDescent="0.2">
      <c r="C2467" s="10"/>
      <c r="D2467" s="10"/>
    </row>
    <row r="2468" spans="3:4" x14ac:dyDescent="0.2">
      <c r="C2468" s="10"/>
      <c r="D2468" s="10"/>
    </row>
    <row r="2469" spans="3:4" x14ac:dyDescent="0.2">
      <c r="C2469" s="10"/>
      <c r="D2469" s="10"/>
    </row>
    <row r="2470" spans="3:4" x14ac:dyDescent="0.2">
      <c r="C2470" s="10"/>
      <c r="D2470" s="10"/>
    </row>
    <row r="2471" spans="3:4" x14ac:dyDescent="0.2">
      <c r="C2471" s="10"/>
      <c r="D2471" s="10"/>
    </row>
    <row r="2472" spans="3:4" x14ac:dyDescent="0.2">
      <c r="C2472" s="10"/>
      <c r="D2472" s="10"/>
    </row>
    <row r="2473" spans="3:4" x14ac:dyDescent="0.2">
      <c r="C2473" s="10"/>
      <c r="D2473" s="10"/>
    </row>
    <row r="2474" spans="3:4" x14ac:dyDescent="0.2">
      <c r="C2474" s="10"/>
      <c r="D2474" s="10"/>
    </row>
    <row r="2475" spans="3:4" x14ac:dyDescent="0.2">
      <c r="C2475" s="10"/>
      <c r="D2475" s="10"/>
    </row>
    <row r="2476" spans="3:4" x14ac:dyDescent="0.2">
      <c r="C2476" s="10"/>
      <c r="D2476" s="10"/>
    </row>
    <row r="2477" spans="3:4" x14ac:dyDescent="0.2">
      <c r="C2477" s="10"/>
      <c r="D2477" s="10"/>
    </row>
    <row r="2478" spans="3:4" x14ac:dyDescent="0.2">
      <c r="C2478" s="10"/>
      <c r="D2478" s="10"/>
    </row>
    <row r="2479" spans="3:4" x14ac:dyDescent="0.2">
      <c r="C2479" s="10"/>
      <c r="D2479" s="10"/>
    </row>
    <row r="2480" spans="3:4" x14ac:dyDescent="0.2">
      <c r="C2480" s="10"/>
      <c r="D2480" s="10"/>
    </row>
    <row r="2481" spans="3:4" x14ac:dyDescent="0.2">
      <c r="C2481" s="10"/>
      <c r="D2481" s="10"/>
    </row>
    <row r="2482" spans="3:4" x14ac:dyDescent="0.2">
      <c r="C2482" s="10"/>
      <c r="D2482" s="10"/>
    </row>
    <row r="2483" spans="3:4" x14ac:dyDescent="0.2">
      <c r="C2483" s="10"/>
      <c r="D2483" s="10"/>
    </row>
    <row r="2484" spans="3:4" x14ac:dyDescent="0.2">
      <c r="C2484" s="10"/>
      <c r="D2484" s="10"/>
    </row>
    <row r="2485" spans="3:4" x14ac:dyDescent="0.2">
      <c r="C2485" s="10"/>
      <c r="D2485" s="10"/>
    </row>
    <row r="2486" spans="3:4" x14ac:dyDescent="0.2">
      <c r="C2486" s="10"/>
      <c r="D2486" s="10"/>
    </row>
    <row r="2487" spans="3:4" x14ac:dyDescent="0.2">
      <c r="C2487" s="10"/>
      <c r="D2487" s="10"/>
    </row>
    <row r="2488" spans="3:4" x14ac:dyDescent="0.2">
      <c r="C2488" s="10"/>
      <c r="D2488" s="10"/>
    </row>
    <row r="2489" spans="3:4" x14ac:dyDescent="0.2">
      <c r="C2489" s="10"/>
      <c r="D2489" s="10"/>
    </row>
    <row r="2490" spans="3:4" x14ac:dyDescent="0.2">
      <c r="C2490" s="10"/>
      <c r="D2490" s="10"/>
    </row>
    <row r="2491" spans="3:4" x14ac:dyDescent="0.2">
      <c r="C2491" s="10"/>
      <c r="D2491" s="10"/>
    </row>
    <row r="2492" spans="3:4" x14ac:dyDescent="0.2">
      <c r="C2492" s="10"/>
      <c r="D2492" s="10"/>
    </row>
    <row r="2493" spans="3:4" x14ac:dyDescent="0.2">
      <c r="C2493" s="10"/>
      <c r="D2493" s="10"/>
    </row>
    <row r="2494" spans="3:4" x14ac:dyDescent="0.2">
      <c r="C2494" s="10"/>
      <c r="D2494" s="10"/>
    </row>
    <row r="2495" spans="3:4" x14ac:dyDescent="0.2">
      <c r="C2495" s="10"/>
      <c r="D2495" s="10"/>
    </row>
    <row r="2496" spans="3:4" x14ac:dyDescent="0.2">
      <c r="C2496" s="10"/>
      <c r="D2496" s="10"/>
    </row>
    <row r="2497" spans="3:4" x14ac:dyDescent="0.2">
      <c r="C2497" s="10"/>
      <c r="D2497" s="10"/>
    </row>
    <row r="2498" spans="3:4" x14ac:dyDescent="0.2">
      <c r="C2498" s="10"/>
      <c r="D2498" s="10"/>
    </row>
    <row r="2499" spans="3:4" x14ac:dyDescent="0.2">
      <c r="C2499" s="10"/>
      <c r="D2499" s="10"/>
    </row>
    <row r="2500" spans="3:4" x14ac:dyDescent="0.2">
      <c r="C2500" s="10"/>
      <c r="D2500" s="10"/>
    </row>
    <row r="2501" spans="3:4" x14ac:dyDescent="0.2">
      <c r="C2501" s="10"/>
      <c r="D2501" s="10"/>
    </row>
    <row r="2502" spans="3:4" x14ac:dyDescent="0.2">
      <c r="C2502" s="10"/>
      <c r="D2502" s="10"/>
    </row>
    <row r="2503" spans="3:4" x14ac:dyDescent="0.2">
      <c r="C2503" s="10"/>
      <c r="D2503" s="10"/>
    </row>
    <row r="2504" spans="3:4" x14ac:dyDescent="0.2">
      <c r="C2504" s="10"/>
      <c r="D2504" s="10"/>
    </row>
    <row r="2505" spans="3:4" x14ac:dyDescent="0.2">
      <c r="C2505" s="10"/>
      <c r="D2505" s="10"/>
    </row>
    <row r="2506" spans="3:4" x14ac:dyDescent="0.2">
      <c r="C2506" s="10"/>
      <c r="D2506" s="10"/>
    </row>
    <row r="2507" spans="3:4" x14ac:dyDescent="0.2">
      <c r="C2507" s="10"/>
      <c r="D2507" s="10"/>
    </row>
    <row r="2508" spans="3:4" x14ac:dyDescent="0.2">
      <c r="C2508" s="10"/>
      <c r="D2508" s="10"/>
    </row>
    <row r="2509" spans="3:4" x14ac:dyDescent="0.2">
      <c r="C2509" s="10"/>
      <c r="D2509" s="10"/>
    </row>
    <row r="2510" spans="3:4" x14ac:dyDescent="0.2">
      <c r="C2510" s="10"/>
      <c r="D2510" s="10"/>
    </row>
    <row r="2511" spans="3:4" x14ac:dyDescent="0.2">
      <c r="C2511" s="10"/>
      <c r="D2511" s="10"/>
    </row>
    <row r="2512" spans="3:4" x14ac:dyDescent="0.2">
      <c r="C2512" s="10"/>
      <c r="D2512" s="10"/>
    </row>
    <row r="2513" spans="3:4" x14ac:dyDescent="0.2">
      <c r="C2513" s="10"/>
      <c r="D2513" s="10"/>
    </row>
    <row r="2514" spans="3:4" x14ac:dyDescent="0.2">
      <c r="C2514" s="10"/>
      <c r="D2514" s="10"/>
    </row>
    <row r="2515" spans="3:4" x14ac:dyDescent="0.2">
      <c r="C2515" s="10"/>
      <c r="D2515" s="10"/>
    </row>
    <row r="2516" spans="3:4" x14ac:dyDescent="0.2">
      <c r="C2516" s="10"/>
      <c r="D2516" s="10"/>
    </row>
    <row r="2517" spans="3:4" x14ac:dyDescent="0.2">
      <c r="C2517" s="10"/>
      <c r="D2517" s="10"/>
    </row>
    <row r="2518" spans="3:4" x14ac:dyDescent="0.2">
      <c r="C2518" s="10"/>
      <c r="D2518" s="10"/>
    </row>
    <row r="2519" spans="3:4" x14ac:dyDescent="0.2">
      <c r="C2519" s="10"/>
      <c r="D2519" s="10"/>
    </row>
    <row r="2520" spans="3:4" x14ac:dyDescent="0.2">
      <c r="C2520" s="10"/>
      <c r="D2520" s="10"/>
    </row>
    <row r="2521" spans="3:4" x14ac:dyDescent="0.2">
      <c r="C2521" s="10"/>
      <c r="D2521" s="10"/>
    </row>
    <row r="2522" spans="3:4" x14ac:dyDescent="0.2">
      <c r="C2522" s="10"/>
      <c r="D2522" s="10"/>
    </row>
    <row r="2523" spans="3:4" x14ac:dyDescent="0.2">
      <c r="C2523" s="10"/>
      <c r="D2523" s="10"/>
    </row>
    <row r="2524" spans="3:4" x14ac:dyDescent="0.2">
      <c r="C2524" s="10"/>
      <c r="D2524" s="10"/>
    </row>
    <row r="2525" spans="3:4" x14ac:dyDescent="0.2">
      <c r="C2525" s="10"/>
      <c r="D2525" s="10"/>
    </row>
    <row r="2526" spans="3:4" x14ac:dyDescent="0.2">
      <c r="C2526" s="10"/>
      <c r="D2526" s="10"/>
    </row>
    <row r="2527" spans="3:4" x14ac:dyDescent="0.2">
      <c r="C2527" s="10"/>
      <c r="D2527" s="10"/>
    </row>
    <row r="2528" spans="3:4" x14ac:dyDescent="0.2">
      <c r="C2528" s="10"/>
      <c r="D2528" s="10"/>
    </row>
    <row r="2529" spans="3:4" x14ac:dyDescent="0.2">
      <c r="C2529" s="10"/>
      <c r="D2529" s="10"/>
    </row>
    <row r="2530" spans="3:4" x14ac:dyDescent="0.2">
      <c r="C2530" s="10"/>
      <c r="D2530" s="10"/>
    </row>
    <row r="2531" spans="3:4" x14ac:dyDescent="0.2">
      <c r="C2531" s="10"/>
      <c r="D2531" s="10"/>
    </row>
    <row r="2532" spans="3:4" x14ac:dyDescent="0.2">
      <c r="C2532" s="10"/>
      <c r="D2532" s="10"/>
    </row>
    <row r="2533" spans="3:4" x14ac:dyDescent="0.2">
      <c r="C2533" s="10"/>
      <c r="D2533" s="10"/>
    </row>
    <row r="2534" spans="3:4" x14ac:dyDescent="0.2">
      <c r="C2534" s="10"/>
      <c r="D2534" s="10"/>
    </row>
    <row r="2535" spans="3:4" x14ac:dyDescent="0.2">
      <c r="C2535" s="10"/>
      <c r="D2535" s="10"/>
    </row>
    <row r="2536" spans="3:4" x14ac:dyDescent="0.2">
      <c r="C2536" s="10"/>
      <c r="D2536" s="10"/>
    </row>
    <row r="2537" spans="3:4" x14ac:dyDescent="0.2">
      <c r="C2537" s="10"/>
      <c r="D2537" s="10"/>
    </row>
    <row r="2538" spans="3:4" x14ac:dyDescent="0.2">
      <c r="C2538" s="10"/>
      <c r="D2538" s="10"/>
    </row>
    <row r="2539" spans="3:4" x14ac:dyDescent="0.2">
      <c r="C2539" s="10"/>
      <c r="D2539" s="10"/>
    </row>
    <row r="2540" spans="3:4" x14ac:dyDescent="0.2">
      <c r="C2540" s="10"/>
      <c r="D2540" s="10"/>
    </row>
    <row r="2541" spans="3:4" x14ac:dyDescent="0.2">
      <c r="C2541" s="10"/>
      <c r="D2541" s="10"/>
    </row>
    <row r="2542" spans="3:4" x14ac:dyDescent="0.2">
      <c r="C2542" s="10"/>
      <c r="D2542" s="10"/>
    </row>
    <row r="2543" spans="3:4" x14ac:dyDescent="0.2">
      <c r="C2543" s="10"/>
      <c r="D2543" s="10"/>
    </row>
    <row r="2544" spans="3:4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  <row r="6916" spans="3:4" x14ac:dyDescent="0.2">
      <c r="C6916" s="10"/>
      <c r="D6916" s="10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B421B-CD96-4434-B90D-BD4CED932DC6}">
  <sheetPr>
    <tabColor indexed="12"/>
  </sheetPr>
  <dimension ref="A1"/>
  <sheetViews>
    <sheetView workbookViewId="0">
      <selection activeCell="C46" sqref="C4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R6912"/>
  <sheetViews>
    <sheetView topLeftCell="Q1" workbookViewId="0">
      <pane ySplit="20" topLeftCell="A21" activePane="bottomLeft" state="frozen"/>
      <selection pane="bottomLeft" activeCell="S2" sqref="S2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3.140625" customWidth="1"/>
    <col min="6" max="6" width="15" customWidth="1"/>
    <col min="7" max="7" width="8.140625" customWidth="1"/>
    <col min="8" max="8" width="8.5703125" customWidth="1"/>
    <col min="9" max="9" width="9.85546875" customWidth="1"/>
    <col min="10" max="11" width="9.42578125" customWidth="1"/>
    <col min="12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32" width="10.28515625" customWidth="1"/>
    <col min="33" max="33" width="12.140625" customWidth="1"/>
    <col min="34" max="34" width="10.710937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</cols>
  <sheetData>
    <row r="1" spans="1:70" ht="21" thickBot="1" x14ac:dyDescent="0.35">
      <c r="A1" s="1" t="s">
        <v>89</v>
      </c>
      <c r="E1" s="30" t="s">
        <v>371</v>
      </c>
      <c r="F1" s="3"/>
      <c r="G1" s="3"/>
      <c r="H1" s="3"/>
      <c r="T1" s="111" t="s">
        <v>377</v>
      </c>
      <c r="U1" s="49">
        <v>8.0609764405633111E-2</v>
      </c>
      <c r="V1" s="49">
        <v>-2.3882114278288644E-6</v>
      </c>
      <c r="W1" s="49">
        <v>-3.1667264101878498E-10</v>
      </c>
      <c r="X1" s="49">
        <v>9.3455236645760748E-2</v>
      </c>
      <c r="Y1" s="49">
        <v>0.25364893557767154</v>
      </c>
      <c r="Z1" s="49">
        <v>57.735876263958247</v>
      </c>
      <c r="AA1" s="49">
        <v>68.845834617307816</v>
      </c>
      <c r="AB1" s="49">
        <v>42543.082928884753</v>
      </c>
      <c r="AC1" s="49">
        <v>16.19224421028154</v>
      </c>
      <c r="AD1" s="111">
        <v>1.2735899183124162</v>
      </c>
      <c r="AE1" s="111">
        <v>-5.1433909517661572E-7</v>
      </c>
      <c r="AG1" s="129" t="s">
        <v>20</v>
      </c>
      <c r="AH1" s="76"/>
      <c r="AI1" s="76" t="s">
        <v>21</v>
      </c>
      <c r="AJ1" s="76" t="s">
        <v>22</v>
      </c>
      <c r="AK1" s="77"/>
      <c r="AL1" s="3">
        <v>1</v>
      </c>
      <c r="AM1" s="3">
        <v>2</v>
      </c>
      <c r="AN1" s="3">
        <v>3</v>
      </c>
      <c r="AO1" s="3">
        <v>4</v>
      </c>
      <c r="AP1" s="3">
        <v>5</v>
      </c>
      <c r="AQ1" s="3">
        <v>6</v>
      </c>
      <c r="AR1" s="3">
        <v>7</v>
      </c>
      <c r="AS1" s="3">
        <v>8</v>
      </c>
      <c r="AT1" s="3">
        <v>9</v>
      </c>
      <c r="AU1" s="3">
        <v>10</v>
      </c>
      <c r="AX1" t="s">
        <v>373</v>
      </c>
      <c r="AY1" t="s">
        <v>374</v>
      </c>
      <c r="AZ1" s="160" t="s">
        <v>368</v>
      </c>
      <c r="BA1" s="160" t="s">
        <v>368</v>
      </c>
      <c r="BC1" s="130" t="s">
        <v>61</v>
      </c>
      <c r="BD1" s="131" t="s">
        <v>352</v>
      </c>
      <c r="BE1" s="7" t="s">
        <v>23</v>
      </c>
      <c r="BF1" s="80" t="s">
        <v>356</v>
      </c>
      <c r="BG1" s="81" t="s">
        <v>25</v>
      </c>
      <c r="BH1" s="80" t="s">
        <v>26</v>
      </c>
      <c r="BI1" s="81" t="s">
        <v>27</v>
      </c>
      <c r="BJ1" s="80" t="s">
        <v>28</v>
      </c>
      <c r="BK1" s="82" t="s">
        <v>29</v>
      </c>
      <c r="BL1" s="81" t="s">
        <v>30</v>
      </c>
      <c r="BM1" s="80" t="s">
        <v>31</v>
      </c>
      <c r="BN1" s="82" t="s">
        <v>32</v>
      </c>
      <c r="BO1" s="81" t="s">
        <v>33</v>
      </c>
      <c r="BP1" s="80" t="s">
        <v>34</v>
      </c>
      <c r="BQ1" s="82" t="s">
        <v>35</v>
      </c>
      <c r="BR1" s="81" t="s">
        <v>15</v>
      </c>
    </row>
    <row r="2" spans="1:70" ht="16.5" thickBot="1" x14ac:dyDescent="0.35">
      <c r="A2" t="s">
        <v>73</v>
      </c>
      <c r="B2" t="s">
        <v>90</v>
      </c>
      <c r="C2" s="3"/>
      <c r="D2" s="3"/>
      <c r="T2" s="3"/>
      <c r="U2" s="161" t="s">
        <v>36</v>
      </c>
      <c r="V2" s="162" t="s">
        <v>37</v>
      </c>
      <c r="W2" s="163" t="s">
        <v>109</v>
      </c>
      <c r="X2" s="163" t="s">
        <v>378</v>
      </c>
      <c r="Y2" s="162" t="s">
        <v>44</v>
      </c>
      <c r="Z2" s="162" t="s">
        <v>379</v>
      </c>
      <c r="AA2" s="164" t="s">
        <v>380</v>
      </c>
      <c r="AB2" s="162" t="s">
        <v>381</v>
      </c>
      <c r="AC2" s="162" t="s">
        <v>382</v>
      </c>
      <c r="AD2" s="162" t="s">
        <v>383</v>
      </c>
      <c r="AE2" s="162" t="s">
        <v>384</v>
      </c>
      <c r="AG2" s="83" t="s">
        <v>3</v>
      </c>
      <c r="AH2" s="84">
        <f>C7</f>
        <v>52500.241999999998</v>
      </c>
      <c r="AI2" s="85" t="s">
        <v>4</v>
      </c>
      <c r="AJ2" s="84">
        <f>C8</f>
        <v>0.44974809999999998</v>
      </c>
      <c r="AK2" s="86" t="s">
        <v>18</v>
      </c>
      <c r="AV2" s="4" t="s">
        <v>365</v>
      </c>
      <c r="AW2" s="4" t="s">
        <v>366</v>
      </c>
      <c r="AX2" s="4" t="s">
        <v>365</v>
      </c>
      <c r="AY2" s="4" t="s">
        <v>366</v>
      </c>
      <c r="AZ2" s="160" t="s">
        <v>369</v>
      </c>
      <c r="BA2" s="160" t="s">
        <v>369</v>
      </c>
      <c r="BC2">
        <v>-50000</v>
      </c>
      <c r="BD2">
        <f t="shared" ref="BD2:BD33" si="0">AH$3+AH$4*BC2+AH$5*BC2^2+BF2</f>
        <v>-0.68391317149597208</v>
      </c>
      <c r="BE2">
        <f t="shared" ref="BE2:BE33" si="1">AH$3+AH$4*BC2+AH$5*BC2^2</f>
        <v>-0.59166126674988617</v>
      </c>
      <c r="BF2" s="132">
        <f t="shared" ref="BF2:BF33" si="2">$AH$6*($AH$11/BG2*BH2+$AH$12)</f>
        <v>-9.2251904746085869E-2</v>
      </c>
      <c r="BG2">
        <f t="shared" ref="BG2:BG33" si="3">1+$AH$7*COS(BI2)</f>
        <v>0.76457325637303775</v>
      </c>
      <c r="BH2">
        <f t="shared" ref="BH2:BH33" si="4">SIN(BI2+RADIANS($AH$9))</f>
        <v>-0.99992620295683565</v>
      </c>
      <c r="BI2">
        <f t="shared" ref="BI2:BI33" si="5">2*ATAN(BJ2)</f>
        <v>-2.7602339117800043</v>
      </c>
      <c r="BJ2">
        <f t="shared" ref="BJ2:BJ33" si="6">SQRT((1+$AH$7)/(1-$AH$7))*TAN(BK2/2)</f>
        <v>-5.1806914179229642</v>
      </c>
      <c r="BK2">
        <f t="shared" ref="BK2:BQ11" si="7">$BR2+$AH$7*SIN(BL2)</f>
        <v>-2.6513224563469309</v>
      </c>
      <c r="BL2">
        <f t="shared" si="7"/>
        <v>-2.6513046364006372</v>
      </c>
      <c r="BM2">
        <f t="shared" si="7"/>
        <v>-2.6513842703777506</v>
      </c>
      <c r="BN2">
        <f t="shared" si="7"/>
        <v>-2.6510283749198016</v>
      </c>
      <c r="BO2">
        <f t="shared" si="7"/>
        <v>-2.6526183984824132</v>
      </c>
      <c r="BP2">
        <f t="shared" si="7"/>
        <v>-2.645504180760728</v>
      </c>
      <c r="BQ2">
        <f t="shared" si="7"/>
        <v>-2.6771308389342576</v>
      </c>
      <c r="BR2">
        <f t="shared" ref="BR2:BR33" si="8">RADIANS($AH$9)+$AH$18*(BC2-AH$15)</f>
        <v>-2.5318842466585512</v>
      </c>
    </row>
    <row r="3" spans="1:70" ht="13.5" thickBot="1" x14ac:dyDescent="0.25">
      <c r="A3" s="40"/>
      <c r="T3" s="3"/>
      <c r="U3">
        <f>AH3</f>
        <v>8.0609764405633111E-2</v>
      </c>
      <c r="V3">
        <f>AH4</f>
        <v>-2.3882114278288644E-6</v>
      </c>
      <c r="W3">
        <f>AH5</f>
        <v>-3.1667264101878498E-10</v>
      </c>
      <c r="X3">
        <f>AH6</f>
        <v>9.3455236645760748E-2</v>
      </c>
      <c r="Y3">
        <f>AH7</f>
        <v>0.25364893557767154</v>
      </c>
      <c r="Z3">
        <f>AH8</f>
        <v>57.735876263958247</v>
      </c>
      <c r="AA3">
        <f>AH9</f>
        <v>68.845834617307816</v>
      </c>
      <c r="AB3">
        <f>AH10</f>
        <v>42543.082928884753</v>
      </c>
      <c r="AC3">
        <f>AH13</f>
        <v>16.19224421028154</v>
      </c>
      <c r="AD3">
        <f>AH17</f>
        <v>1.2735899183124162</v>
      </c>
      <c r="AE3">
        <f>AH14</f>
        <v>-5.1433909517661572E-7</v>
      </c>
      <c r="AF3" s="134">
        <v>8.0609764405633104</v>
      </c>
      <c r="AG3" s="88" t="s">
        <v>36</v>
      </c>
      <c r="AH3" s="133">
        <f t="shared" ref="AH3:AH10" si="9">AI3*AJ3</f>
        <v>8.0609764405633111E-2</v>
      </c>
      <c r="AI3" s="134">
        <v>8.0609764405633104</v>
      </c>
      <c r="AJ3">
        <v>0.01</v>
      </c>
      <c r="AK3" s="91"/>
      <c r="AL3" s="134">
        <v>14.651223693944035</v>
      </c>
      <c r="AM3" s="134">
        <v>15.007940895877528</v>
      </c>
      <c r="AN3" s="134">
        <v>12.114988841465255</v>
      </c>
      <c r="AO3" s="134">
        <v>13.094773270130069</v>
      </c>
      <c r="AP3" s="134">
        <v>12.691900951035558</v>
      </c>
      <c r="AQ3" s="134">
        <v>12.959128215900682</v>
      </c>
      <c r="AR3" s="134">
        <v>11.866880164534281</v>
      </c>
      <c r="AS3" s="134">
        <v>12.254546359568298</v>
      </c>
      <c r="AT3" s="134">
        <v>12.556209919584308</v>
      </c>
      <c r="AU3" s="134">
        <v>12.228923004103226</v>
      </c>
      <c r="AV3">
        <f t="shared" ref="AV3:AV10" si="10">AVERAGE(AL3:AU3)</f>
        <v>12.942651531614322</v>
      </c>
      <c r="AW3">
        <f t="shared" ref="AW3:AW10" si="11">STDEV(AL3:AU3)</f>
        <v>1.06695158545391</v>
      </c>
      <c r="AX3">
        <f t="shared" ref="AX3:AX10" si="12">AVERAGE(AT3:AU3)</f>
        <v>12.392566461843767</v>
      </c>
      <c r="AY3">
        <f t="shared" ref="AY3:AY10" si="13">-STDEV(AT3:AU3)</f>
        <v>-0.23142679733030155</v>
      </c>
      <c r="AZ3" s="157">
        <v>10.291355211842875</v>
      </c>
      <c r="BA3" s="157">
        <v>9.4549141772324106</v>
      </c>
      <c r="BC3">
        <v>-49000</v>
      </c>
      <c r="BD3">
        <f t="shared" si="0"/>
        <v>-0.65304442861442835</v>
      </c>
      <c r="BE3">
        <f t="shared" si="1"/>
        <v>-0.56269888671685531</v>
      </c>
      <c r="BF3" s="132">
        <f t="shared" si="2"/>
        <v>-9.0345541897573017E-2</v>
      </c>
      <c r="BG3">
        <f t="shared" si="3"/>
        <v>0.77373019591757042</v>
      </c>
      <c r="BH3">
        <f t="shared" si="4"/>
        <v>-0.99503351444229382</v>
      </c>
      <c r="BI3">
        <f t="shared" si="5"/>
        <v>-2.6726772304717592</v>
      </c>
      <c r="BJ3">
        <f t="shared" si="6"/>
        <v>-4.1867209963500569</v>
      </c>
      <c r="BK3">
        <f t="shared" si="7"/>
        <v>-2.5411874711776501</v>
      </c>
      <c r="BL3">
        <f t="shared" si="7"/>
        <v>-2.5411735626542469</v>
      </c>
      <c r="BM3">
        <f t="shared" si="7"/>
        <v>-2.5412400183316435</v>
      </c>
      <c r="BN3">
        <f t="shared" si="7"/>
        <v>-2.5409224622068054</v>
      </c>
      <c r="BO3">
        <f t="shared" si="7"/>
        <v>-2.5424392705115268</v>
      </c>
      <c r="BP3">
        <f t="shared" si="7"/>
        <v>-2.5351799263619816</v>
      </c>
      <c r="BQ3">
        <f t="shared" si="7"/>
        <v>-2.569605667525638</v>
      </c>
      <c r="BR3">
        <f t="shared" si="8"/>
        <v>-2.397878786597551</v>
      </c>
    </row>
    <row r="4" spans="1:70" ht="14.25" thickTop="1" thickBot="1" x14ac:dyDescent="0.25">
      <c r="A4" s="135" t="s">
        <v>88</v>
      </c>
      <c r="C4" s="8">
        <v>52500.241999999998</v>
      </c>
      <c r="D4" s="9">
        <v>0.44975100000000001</v>
      </c>
      <c r="E4" s="31" t="s">
        <v>86</v>
      </c>
      <c r="T4" s="3"/>
      <c r="AF4" s="137">
        <v>-23.882114278288643</v>
      </c>
      <c r="AG4" s="92" t="s">
        <v>37</v>
      </c>
      <c r="AH4" s="136">
        <f t="shared" si="9"/>
        <v>-2.3882114278288644E-6</v>
      </c>
      <c r="AI4" s="137">
        <v>-23.882114278288643</v>
      </c>
      <c r="AJ4" s="50">
        <v>9.9999999999999995E-8</v>
      </c>
      <c r="AK4" s="91"/>
      <c r="AL4" s="137">
        <v>24.457904171963914</v>
      </c>
      <c r="AM4" s="137">
        <v>21.497684272424262</v>
      </c>
      <c r="AN4" s="137">
        <v>17.942130712074999</v>
      </c>
      <c r="AO4" s="137">
        <v>20.965119516284059</v>
      </c>
      <c r="AP4" s="137">
        <v>20.604247457693479</v>
      </c>
      <c r="AQ4" s="137">
        <v>9.8446821390507395</v>
      </c>
      <c r="AR4" s="137">
        <v>9.7423281314869836</v>
      </c>
      <c r="AS4" s="137">
        <v>14.462951095338893</v>
      </c>
      <c r="AT4" s="137">
        <v>10.882670657016035</v>
      </c>
      <c r="AU4" s="137">
        <v>15.764274291550809</v>
      </c>
      <c r="AV4">
        <f t="shared" si="10"/>
        <v>16.616399244488413</v>
      </c>
      <c r="AW4">
        <f t="shared" si="11"/>
        <v>5.3044647227446555</v>
      </c>
      <c r="AX4">
        <f t="shared" si="12"/>
        <v>13.323472474283422</v>
      </c>
      <c r="AY4">
        <f t="shared" si="13"/>
        <v>-3.451815033044439</v>
      </c>
      <c r="AZ4" s="158">
        <v>-0.63800601514329269</v>
      </c>
      <c r="BA4" s="158">
        <v>-0.49906833126616329</v>
      </c>
      <c r="BC4">
        <v>-48000</v>
      </c>
      <c r="BD4">
        <f t="shared" si="0"/>
        <v>-0.62166739281443206</v>
      </c>
      <c r="BE4">
        <f t="shared" si="1"/>
        <v>-0.53436985196586195</v>
      </c>
      <c r="BF4" s="132">
        <f t="shared" si="2"/>
        <v>-8.7297540848570068E-2</v>
      </c>
      <c r="BG4">
        <f t="shared" si="3"/>
        <v>0.78493364699019252</v>
      </c>
      <c r="BH4">
        <f t="shared" si="4"/>
        <v>-0.98208080965523481</v>
      </c>
      <c r="BI4">
        <f t="shared" si="5"/>
        <v>-2.5827887044663465</v>
      </c>
      <c r="BJ4">
        <f t="shared" si="6"/>
        <v>-3.485450446678227</v>
      </c>
      <c r="BK4">
        <f t="shared" si="7"/>
        <v>-2.429595820867676</v>
      </c>
      <c r="BL4">
        <f t="shared" si="7"/>
        <v>-2.4295865726309844</v>
      </c>
      <c r="BM4">
        <f t="shared" si="7"/>
        <v>-2.4296347331039083</v>
      </c>
      <c r="BN4">
        <f t="shared" si="7"/>
        <v>-2.4293839140463596</v>
      </c>
      <c r="BO4">
        <f t="shared" si="7"/>
        <v>-2.4306895819934042</v>
      </c>
      <c r="BP4">
        <f t="shared" si="7"/>
        <v>-2.4238765599514056</v>
      </c>
      <c r="BQ4">
        <f t="shared" si="7"/>
        <v>-2.4590013289268295</v>
      </c>
      <c r="BR4">
        <f t="shared" si="8"/>
        <v>-2.2638733265365509</v>
      </c>
    </row>
    <row r="5" spans="1:70" ht="13.5" thickTop="1" x14ac:dyDescent="0.2">
      <c r="A5" s="11" t="s">
        <v>78</v>
      </c>
      <c r="B5" s="12"/>
      <c r="C5" s="13">
        <v>8</v>
      </c>
      <c r="D5" s="12" t="s">
        <v>79</v>
      </c>
      <c r="E5" s="12"/>
      <c r="S5" s="135" t="s">
        <v>385</v>
      </c>
      <c r="T5" s="3"/>
      <c r="U5" s="165">
        <f t="shared" ref="U5:AE5" si="14">(U3-U1)^2</f>
        <v>0</v>
      </c>
      <c r="V5" s="165">
        <f t="shared" si="14"/>
        <v>0</v>
      </c>
      <c r="W5" s="165">
        <f t="shared" si="14"/>
        <v>0</v>
      </c>
      <c r="X5" s="165">
        <f t="shared" si="14"/>
        <v>0</v>
      </c>
      <c r="Y5" s="165">
        <f t="shared" si="14"/>
        <v>0</v>
      </c>
      <c r="Z5" s="165">
        <f t="shared" si="14"/>
        <v>0</v>
      </c>
      <c r="AA5" s="165">
        <f t="shared" si="14"/>
        <v>0</v>
      </c>
      <c r="AB5" s="165">
        <f t="shared" si="14"/>
        <v>0</v>
      </c>
      <c r="AC5" s="165">
        <f t="shared" si="14"/>
        <v>0</v>
      </c>
      <c r="AD5" s="165">
        <f t="shared" si="14"/>
        <v>0</v>
      </c>
      <c r="AE5" s="165">
        <f t="shared" si="14"/>
        <v>0</v>
      </c>
      <c r="AF5" s="137">
        <v>-31.667264101878498</v>
      </c>
      <c r="AG5" s="92" t="s">
        <v>109</v>
      </c>
      <c r="AH5" s="136">
        <f t="shared" si="9"/>
        <v>-3.1667264101878498E-10</v>
      </c>
      <c r="AI5" s="137">
        <v>-31.667264101878498</v>
      </c>
      <c r="AJ5">
        <v>9.9999999999999994E-12</v>
      </c>
      <c r="AK5" s="91"/>
      <c r="AL5" s="137">
        <v>-28.139867579351957</v>
      </c>
      <c r="AM5" s="137">
        <v>-29.619296121391177</v>
      </c>
      <c r="AN5" s="137">
        <v>-25.459110465790129</v>
      </c>
      <c r="AO5" s="137">
        <v>-26.415463606333638</v>
      </c>
      <c r="AP5" s="137">
        <v>-25.985421678724002</v>
      </c>
      <c r="AQ5" s="137">
        <v>-29.501268268978681</v>
      </c>
      <c r="AR5" s="137">
        <v>-28.122223772573626</v>
      </c>
      <c r="AS5" s="137">
        <v>-26.792223315837475</v>
      </c>
      <c r="AT5" s="137">
        <v>-28.527919016219677</v>
      </c>
      <c r="AU5" s="137">
        <v>-26.446826122595905</v>
      </c>
      <c r="AV5">
        <f t="shared" si="10"/>
        <v>-27.50096199477963</v>
      </c>
      <c r="AW5">
        <f t="shared" si="11"/>
        <v>1.475549304436091</v>
      </c>
      <c r="AX5">
        <f t="shared" si="12"/>
        <v>-27.487372569407789</v>
      </c>
      <c r="AY5">
        <f t="shared" si="13"/>
        <v>-1.4715548973605039</v>
      </c>
      <c r="AZ5" s="158">
        <v>-26.632374482862062</v>
      </c>
      <c r="BA5" s="158">
        <v>-24.774607417294781</v>
      </c>
      <c r="BC5">
        <v>-47000</v>
      </c>
      <c r="BD5">
        <f t="shared" si="0"/>
        <v>-0.58976416537728649</v>
      </c>
      <c r="BE5">
        <f t="shared" si="1"/>
        <v>-0.50667416249690622</v>
      </c>
      <c r="BF5" s="132">
        <f t="shared" si="2"/>
        <v>-8.3090002880380223E-2</v>
      </c>
      <c r="BG5">
        <f t="shared" si="3"/>
        <v>0.79831213493711306</v>
      </c>
      <c r="BH5">
        <f t="shared" si="4"/>
        <v>-0.96040651010332079</v>
      </c>
      <c r="BI5">
        <f t="shared" si="5"/>
        <v>-2.4900441617025564</v>
      </c>
      <c r="BJ5">
        <f t="shared" si="6"/>
        <v>-2.9602427823145097</v>
      </c>
      <c r="BK5">
        <f t="shared" si="7"/>
        <v>-2.3162457143202118</v>
      </c>
      <c r="BL5">
        <f t="shared" si="7"/>
        <v>-2.3162405854575407</v>
      </c>
      <c r="BM5">
        <f t="shared" si="7"/>
        <v>-2.3162703953409665</v>
      </c>
      <c r="BN5">
        <f t="shared" si="7"/>
        <v>-2.3160971214077066</v>
      </c>
      <c r="BO5">
        <f t="shared" si="7"/>
        <v>-2.317103844925323</v>
      </c>
      <c r="BP5">
        <f t="shared" si="7"/>
        <v>-2.3112393250070502</v>
      </c>
      <c r="BQ5">
        <f t="shared" si="7"/>
        <v>-2.3448982268286782</v>
      </c>
      <c r="BR5">
        <f t="shared" si="8"/>
        <v>-2.1298678664755508</v>
      </c>
    </row>
    <row r="6" spans="1:70" x14ac:dyDescent="0.2">
      <c r="A6" s="135" t="s">
        <v>52</v>
      </c>
      <c r="AF6" s="137">
        <v>9.3455236645760742</v>
      </c>
      <c r="AG6" s="92" t="s">
        <v>38</v>
      </c>
      <c r="AH6" s="136">
        <f t="shared" si="9"/>
        <v>9.3455236645760748E-2</v>
      </c>
      <c r="AI6" s="137">
        <v>9.3455236645760742</v>
      </c>
      <c r="AJ6">
        <v>0.01</v>
      </c>
      <c r="AK6" s="91" t="s">
        <v>18</v>
      </c>
      <c r="AL6" s="137">
        <v>14.791695279265186</v>
      </c>
      <c r="AM6" s="137">
        <v>15.183530992255257</v>
      </c>
      <c r="AN6" s="137">
        <v>12.188401235309076</v>
      </c>
      <c r="AO6" s="137">
        <v>13.189370877026732</v>
      </c>
      <c r="AP6" s="137">
        <v>12.802866449860918</v>
      </c>
      <c r="AQ6" s="137">
        <v>13.226619370625055</v>
      </c>
      <c r="AR6" s="137">
        <v>12.197955561730751</v>
      </c>
      <c r="AS6" s="137">
        <v>12.377460152452908</v>
      </c>
      <c r="AT6" s="137">
        <v>12.789208299781144</v>
      </c>
      <c r="AU6" s="137">
        <v>12.348634773804164</v>
      </c>
      <c r="AV6">
        <f t="shared" si="10"/>
        <v>13.109574299211118</v>
      </c>
      <c r="AW6">
        <f t="shared" si="11"/>
        <v>1.0615621140863769</v>
      </c>
      <c r="AX6">
        <f t="shared" si="12"/>
        <v>12.568921536792654</v>
      </c>
      <c r="AY6">
        <f t="shared" si="13"/>
        <v>-0.31153252782959001</v>
      </c>
      <c r="AZ6" s="158">
        <v>10.979882703658957</v>
      </c>
      <c r="BA6" s="158">
        <v>10.140428724454353</v>
      </c>
      <c r="BC6">
        <v>-46000</v>
      </c>
      <c r="BD6">
        <f t="shared" si="0"/>
        <v>-0.55732150874161135</v>
      </c>
      <c r="BE6">
        <f t="shared" si="1"/>
        <v>-0.47961181830998817</v>
      </c>
      <c r="BF6">
        <f t="shared" si="2"/>
        <v>-7.770969043162318E-2</v>
      </c>
      <c r="BG6">
        <f t="shared" si="3"/>
        <v>0.81401583971302238</v>
      </c>
      <c r="BH6">
        <f t="shared" si="4"/>
        <v>-0.92921264862795994</v>
      </c>
      <c r="BI6">
        <f t="shared" si="5"/>
        <v>-2.3938630012425959</v>
      </c>
      <c r="BJ6">
        <f t="shared" si="6"/>
        <v>-2.5489649726600758</v>
      </c>
      <c r="BK6">
        <f t="shared" si="7"/>
        <v>-2.2008152374434409</v>
      </c>
      <c r="BL6">
        <f t="shared" si="7"/>
        <v>-2.2008129649850461</v>
      </c>
      <c r="BM6">
        <f t="shared" si="7"/>
        <v>-2.2008281713860791</v>
      </c>
      <c r="BN6">
        <f t="shared" si="7"/>
        <v>-2.2007264100695454</v>
      </c>
      <c r="BO6">
        <f t="shared" si="7"/>
        <v>-2.2014071271085172</v>
      </c>
      <c r="BP6">
        <f t="shared" si="7"/>
        <v>-2.1968414032008363</v>
      </c>
      <c r="BQ6">
        <f t="shared" si="7"/>
        <v>-2.2269394998748528</v>
      </c>
      <c r="BR6">
        <f t="shared" si="8"/>
        <v>-1.9958624064145514</v>
      </c>
    </row>
    <row r="7" spans="1:70" x14ac:dyDescent="0.2">
      <c r="A7" t="s">
        <v>53</v>
      </c>
      <c r="C7">
        <f>C4</f>
        <v>52500.241999999998</v>
      </c>
      <c r="G7" s="182"/>
      <c r="H7" s="182"/>
      <c r="I7" s="182"/>
      <c r="J7" s="182"/>
      <c r="K7" s="183">
        <v>1.8798961098797026E-5</v>
      </c>
      <c r="N7" s="50">
        <f>K7/K8</f>
        <v>1.8798961098797029E-5</v>
      </c>
      <c r="AF7" s="137">
        <v>0.25364893557767154</v>
      </c>
      <c r="AG7" s="95" t="s">
        <v>44</v>
      </c>
      <c r="AH7" s="138">
        <f t="shared" si="9"/>
        <v>0.25364893557767154</v>
      </c>
      <c r="AI7" s="137">
        <v>0.25364893557767154</v>
      </c>
      <c r="AJ7">
        <v>1</v>
      </c>
      <c r="AK7" s="91"/>
      <c r="AL7" s="137">
        <v>0.16917689913805029</v>
      </c>
      <c r="AM7" s="137">
        <v>0.15054391930967609</v>
      </c>
      <c r="AN7" s="137">
        <v>0.24274865699980699</v>
      </c>
      <c r="AO7" s="137">
        <v>0.20478068730704641</v>
      </c>
      <c r="AP7" s="137">
        <v>0.20934751617439448</v>
      </c>
      <c r="AQ7" s="137">
        <v>0.15320285390550045</v>
      </c>
      <c r="AR7" s="137">
        <v>0.16975541371618605</v>
      </c>
      <c r="AS7" s="137">
        <v>0.21409448092652045</v>
      </c>
      <c r="AT7" s="137">
        <v>0.17031319296832523</v>
      </c>
      <c r="AU7" s="137">
        <v>0.21645226973089654</v>
      </c>
      <c r="AV7">
        <f t="shared" si="10"/>
        <v>0.19004158901764029</v>
      </c>
      <c r="AW7">
        <f t="shared" si="11"/>
        <v>3.1264627939564402E-2</v>
      </c>
      <c r="AX7">
        <f t="shared" si="12"/>
        <v>0.19338273134961087</v>
      </c>
      <c r="AY7">
        <f t="shared" si="13"/>
        <v>-3.262525405650097E-2</v>
      </c>
      <c r="AZ7" s="158">
        <v>5.8331111527228002E-2</v>
      </c>
      <c r="BA7" s="158">
        <v>5.9101770018044661E-2</v>
      </c>
      <c r="BC7">
        <v>-45000</v>
      </c>
      <c r="BD7">
        <f t="shared" si="0"/>
        <v>-0.52433264714516448</v>
      </c>
      <c r="BE7">
        <f t="shared" si="1"/>
        <v>-0.45318281940510757</v>
      </c>
      <c r="BF7">
        <f t="shared" si="2"/>
        <v>-7.1149827740056917E-2</v>
      </c>
      <c r="BG7">
        <f t="shared" si="3"/>
        <v>0.83221447273365323</v>
      </c>
      <c r="BH7">
        <f t="shared" si="4"/>
        <v>-0.88755468707284779</v>
      </c>
      <c r="BI7">
        <f t="shared" si="5"/>
        <v>-2.2935964223983576</v>
      </c>
      <c r="BJ7">
        <f t="shared" si="6"/>
        <v>-2.2154449436687793</v>
      </c>
      <c r="BK7">
        <f t="shared" si="7"/>
        <v>-2.0829593932840753</v>
      </c>
      <c r="BL7">
        <f t="shared" si="7"/>
        <v>-2.0829586507736764</v>
      </c>
      <c r="BM7">
        <f t="shared" si="7"/>
        <v>-2.0829646240835356</v>
      </c>
      <c r="BN7">
        <f t="shared" si="7"/>
        <v>-2.0829165685059126</v>
      </c>
      <c r="BO7">
        <f t="shared" si="7"/>
        <v>-2.0833030617109198</v>
      </c>
      <c r="BP7">
        <f t="shared" si="7"/>
        <v>-2.0801870745259388</v>
      </c>
      <c r="BQ7">
        <f t="shared" si="7"/>
        <v>-2.1048374204025295</v>
      </c>
      <c r="BR7">
        <f t="shared" si="8"/>
        <v>-1.8618569463535513</v>
      </c>
    </row>
    <row r="8" spans="1:70" ht="15.75" x14ac:dyDescent="0.3">
      <c r="A8" t="s">
        <v>54</v>
      </c>
      <c r="B8" s="3"/>
      <c r="C8">
        <v>0.44974809999999998</v>
      </c>
      <c r="D8" s="30"/>
      <c r="G8" s="182" t="s">
        <v>17</v>
      </c>
      <c r="H8" s="182"/>
      <c r="I8" s="184">
        <f>1/I9^2*$K7</f>
        <v>0.10507651057260554</v>
      </c>
      <c r="J8" s="184">
        <f>1/J9^2*$K7</f>
        <v>1.444714897082781</v>
      </c>
      <c r="K8" s="184">
        <f>1/K9^2*$K7</f>
        <v>0.99999999999999989</v>
      </c>
      <c r="AF8" s="137">
        <v>5.773587626395825</v>
      </c>
      <c r="AG8" s="92" t="s">
        <v>5</v>
      </c>
      <c r="AH8" s="138">
        <f t="shared" si="9"/>
        <v>57.735876263958247</v>
      </c>
      <c r="AI8" s="137">
        <v>5.773587626395825</v>
      </c>
      <c r="AJ8">
        <v>10</v>
      </c>
      <c r="AK8" s="91" t="s">
        <v>19</v>
      </c>
      <c r="AL8" s="137">
        <v>8.0874913134628432</v>
      </c>
      <c r="AM8" s="137">
        <v>8.1928130579254894</v>
      </c>
      <c r="AN8" s="137">
        <v>7.1038259464217699</v>
      </c>
      <c r="AO8" s="137">
        <v>7.5254097389232903</v>
      </c>
      <c r="AP8" s="137">
        <v>7.419495978612014</v>
      </c>
      <c r="AQ8" s="137">
        <v>7.4945734705267348</v>
      </c>
      <c r="AR8" s="137">
        <v>7.2137355266651628</v>
      </c>
      <c r="AS8" s="137">
        <v>7.1941218126377269</v>
      </c>
      <c r="AT8" s="137">
        <v>7.3581950983015929</v>
      </c>
      <c r="AU8" s="137">
        <v>7.2001372420460532</v>
      </c>
      <c r="AV8">
        <f t="shared" si="10"/>
        <v>7.478979918552267</v>
      </c>
      <c r="AW8">
        <f t="shared" si="11"/>
        <v>0.37570120169259397</v>
      </c>
      <c r="AX8">
        <f t="shared" si="12"/>
        <v>7.2791661701738235</v>
      </c>
      <c r="AY8">
        <f t="shared" si="13"/>
        <v>-0.11176378197810069</v>
      </c>
      <c r="AZ8" s="158">
        <v>7.3469726478856261</v>
      </c>
      <c r="BA8" s="158">
        <v>7.1569932951919117</v>
      </c>
      <c r="BC8">
        <v>-44000</v>
      </c>
      <c r="BD8">
        <f t="shared" si="0"/>
        <v>-0.49079981330026412</v>
      </c>
      <c r="BE8">
        <f t="shared" si="1"/>
        <v>-0.4273871657822646</v>
      </c>
      <c r="BF8">
        <f t="shared" si="2"/>
        <v>-6.3412647517999507E-2</v>
      </c>
      <c r="BG8">
        <f t="shared" si="3"/>
        <v>0.85309239076444399</v>
      </c>
      <c r="BH8">
        <f t="shared" si="4"/>
        <v>-0.83433673696610799</v>
      </c>
      <c r="BI8">
        <f t="shared" si="5"/>
        <v>-2.1885149907198467</v>
      </c>
      <c r="BJ8">
        <f t="shared" si="6"/>
        <v>-1.937160561195415</v>
      </c>
      <c r="BK8">
        <f t="shared" si="7"/>
        <v>-1.9623076848110608</v>
      </c>
      <c r="BL8">
        <f t="shared" si="7"/>
        <v>-1.9623075324474391</v>
      </c>
      <c r="BM8">
        <f t="shared" si="7"/>
        <v>-1.9623091066307907</v>
      </c>
      <c r="BN8">
        <f t="shared" si="7"/>
        <v>-1.96229284226738</v>
      </c>
      <c r="BO8">
        <f t="shared" si="7"/>
        <v>-1.9624608537683872</v>
      </c>
      <c r="BP8">
        <f t="shared" si="7"/>
        <v>-1.960721980023975</v>
      </c>
      <c r="BQ8">
        <f t="shared" si="7"/>
        <v>-1.9783785535740011</v>
      </c>
      <c r="BR8">
        <f t="shared" si="8"/>
        <v>-1.7278514862925511</v>
      </c>
    </row>
    <row r="9" spans="1:70" ht="15.75" x14ac:dyDescent="0.3">
      <c r="A9" s="16" t="s">
        <v>84</v>
      </c>
      <c r="B9" s="150">
        <v>68</v>
      </c>
      <c r="C9" s="25" t="str">
        <f>"F"&amp;B9</f>
        <v>F68</v>
      </c>
      <c r="D9" s="26" t="str">
        <f>"G"&amp;B9</f>
        <v>G68</v>
      </c>
      <c r="F9">
        <v>0.449753774550396</v>
      </c>
      <c r="G9" s="180" t="s">
        <v>390</v>
      </c>
      <c r="H9" s="181"/>
      <c r="I9" s="181">
        <v>1.3375625590796998E-2</v>
      </c>
      <c r="J9" s="181">
        <v>3.6072467357568441E-3</v>
      </c>
      <c r="K9" s="181">
        <v>4.3357768737328989E-3</v>
      </c>
      <c r="L9" s="172" t="s">
        <v>391</v>
      </c>
      <c r="M9" s="172"/>
      <c r="AF9" s="137">
        <v>6.8845834617307817</v>
      </c>
      <c r="AG9" s="139" t="s">
        <v>362</v>
      </c>
      <c r="AH9" s="138">
        <f t="shared" si="9"/>
        <v>68.845834617307816</v>
      </c>
      <c r="AI9" s="137">
        <v>6.8845834617307817</v>
      </c>
      <c r="AJ9">
        <v>10</v>
      </c>
      <c r="AK9" s="91" t="s">
        <v>48</v>
      </c>
      <c r="AL9" s="137">
        <v>46.985350008366829</v>
      </c>
      <c r="AM9" s="137">
        <v>47.55336248249084</v>
      </c>
      <c r="AN9" s="137">
        <v>44.832841955156447</v>
      </c>
      <c r="AO9" s="137">
        <v>45.809609686461471</v>
      </c>
      <c r="AP9" s="137">
        <v>45.933263231300124</v>
      </c>
      <c r="AQ9" s="137">
        <v>46.016607965393419</v>
      </c>
      <c r="AR9" s="137">
        <v>46.610618524058573</v>
      </c>
      <c r="AS9" s="137">
        <v>45.234787804417287</v>
      </c>
      <c r="AT9" s="137">
        <v>45.789740252907173</v>
      </c>
      <c r="AU9" s="137">
        <v>45.363214868982162</v>
      </c>
      <c r="AV9">
        <f t="shared" si="10"/>
        <v>46.012939677953433</v>
      </c>
      <c r="AW9">
        <f t="shared" si="11"/>
        <v>0.82955948368941879</v>
      </c>
      <c r="AX9">
        <f t="shared" si="12"/>
        <v>45.576477560944667</v>
      </c>
      <c r="AY9">
        <f t="shared" si="13"/>
        <v>-0.30159899132157075</v>
      </c>
      <c r="AZ9" s="158">
        <v>47.368299220221651</v>
      </c>
      <c r="BA9" s="158">
        <v>46.215737778135569</v>
      </c>
      <c r="BC9">
        <v>-43000</v>
      </c>
      <c r="BD9">
        <f t="shared" si="0"/>
        <v>-0.4567377801821571</v>
      </c>
      <c r="BE9">
        <f t="shared" si="1"/>
        <v>-0.40222485744145914</v>
      </c>
      <c r="BF9">
        <f t="shared" si="2"/>
        <v>-5.451292274069798E-2</v>
      </c>
      <c r="BG9">
        <f t="shared" si="3"/>
        <v>0.87683904416966763</v>
      </c>
      <c r="BH9">
        <f t="shared" si="4"/>
        <v>-0.7683183988104425</v>
      </c>
      <c r="BI9">
        <f t="shared" si="5"/>
        <v>-2.0777962598259325</v>
      </c>
      <c r="BJ9">
        <f t="shared" si="6"/>
        <v>-1.6993228362134682</v>
      </c>
      <c r="BK9">
        <f t="shared" si="7"/>
        <v>-1.8384627070568311</v>
      </c>
      <c r="BL9">
        <f t="shared" si="7"/>
        <v>-1.8384626938600579</v>
      </c>
      <c r="BM9">
        <f t="shared" si="7"/>
        <v>-1.8384628905757689</v>
      </c>
      <c r="BN9">
        <f t="shared" si="7"/>
        <v>-1.8384599582480303</v>
      </c>
      <c r="BO9">
        <f t="shared" si="7"/>
        <v>-1.8385036655185611</v>
      </c>
      <c r="BP9">
        <f t="shared" si="7"/>
        <v>-1.8378514713391612</v>
      </c>
      <c r="BQ9">
        <f t="shared" si="7"/>
        <v>-1.8474275843928405</v>
      </c>
      <c r="BR9">
        <f t="shared" si="8"/>
        <v>-1.593846026231551</v>
      </c>
    </row>
    <row r="10" spans="1:70" ht="13.5" thickBot="1" x14ac:dyDescent="0.25">
      <c r="A10" s="12"/>
      <c r="B10" s="151"/>
      <c r="C10" s="4" t="s">
        <v>70</v>
      </c>
      <c r="D10" s="4" t="s">
        <v>71</v>
      </c>
      <c r="E10" s="12"/>
      <c r="G10" s="10"/>
      <c r="AF10" s="141">
        <v>4.2543082928884752</v>
      </c>
      <c r="AG10" s="98" t="s">
        <v>46</v>
      </c>
      <c r="AH10" s="140">
        <f t="shared" si="9"/>
        <v>42543.082928884753</v>
      </c>
      <c r="AI10" s="141">
        <v>4.2543082928884752</v>
      </c>
      <c r="AJ10">
        <v>10000</v>
      </c>
      <c r="AK10" s="91" t="s">
        <v>45</v>
      </c>
      <c r="AL10" s="141">
        <v>1.9002454895780418</v>
      </c>
      <c r="AM10" s="141">
        <v>1.9386878656632338</v>
      </c>
      <c r="AN10" s="141">
        <v>1.9531216386334078</v>
      </c>
      <c r="AO10" s="141">
        <v>1.9297104436050252</v>
      </c>
      <c r="AP10" s="141">
        <v>1.9930476754506219</v>
      </c>
      <c r="AQ10" s="141">
        <v>1.9228968644579967</v>
      </c>
      <c r="AR10" s="141">
        <v>2.1309874509231408</v>
      </c>
      <c r="AS10" s="141">
        <v>1.9559904609983949</v>
      </c>
      <c r="AT10" s="141">
        <v>1.9509743850611596</v>
      </c>
      <c r="AU10" s="141">
        <v>1.978628956407841</v>
      </c>
      <c r="AV10">
        <f t="shared" si="10"/>
        <v>1.9654291230778866</v>
      </c>
      <c r="AW10">
        <f t="shared" si="11"/>
        <v>6.3983417931096201E-2</v>
      </c>
      <c r="AX10">
        <f t="shared" si="12"/>
        <v>1.9648016707345004</v>
      </c>
      <c r="AY10">
        <f t="shared" si="13"/>
        <v>-1.9554734930045586E-2</v>
      </c>
      <c r="AZ10" s="159">
        <v>2.1301020198329126</v>
      </c>
      <c r="BA10" s="159">
        <v>2.0341931477070188</v>
      </c>
      <c r="BC10">
        <v>-42000</v>
      </c>
      <c r="BD10">
        <f t="shared" si="0"/>
        <v>-0.42217867659087221</v>
      </c>
      <c r="BE10">
        <f t="shared" si="1"/>
        <v>-0.3776958943826913</v>
      </c>
      <c r="BF10">
        <f t="shared" si="2"/>
        <v>-4.4482782208180929E-2</v>
      </c>
      <c r="BG10">
        <f t="shared" si="3"/>
        <v>0.90363184823261566</v>
      </c>
      <c r="BH10">
        <f t="shared" si="4"/>
        <v>-0.68814367956608691</v>
      </c>
      <c r="BI10">
        <f t="shared" si="5"/>
        <v>-1.9605140139865587</v>
      </c>
      <c r="BJ10">
        <f t="shared" si="6"/>
        <v>-1.4917869059910402</v>
      </c>
      <c r="BK10">
        <f t="shared" si="7"/>
        <v>-1.7110005653493416</v>
      </c>
      <c r="BL10">
        <f t="shared" si="7"/>
        <v>-1.7110005652953337</v>
      </c>
      <c r="BM10">
        <f t="shared" si="7"/>
        <v>-1.7110005668189885</v>
      </c>
      <c r="BN10">
        <f t="shared" si="7"/>
        <v>-1.7110005238340575</v>
      </c>
      <c r="BO10">
        <f t="shared" si="7"/>
        <v>-1.7110017365080956</v>
      </c>
      <c r="BP10">
        <f t="shared" si="7"/>
        <v>-1.7109675210225288</v>
      </c>
      <c r="BQ10">
        <f t="shared" si="7"/>
        <v>-1.7119297439839065</v>
      </c>
      <c r="BR10">
        <f t="shared" si="8"/>
        <v>-1.4598405661705509</v>
      </c>
    </row>
    <row r="11" spans="1:70" ht="14.25" x14ac:dyDescent="0.2">
      <c r="A11" s="12" t="s">
        <v>66</v>
      </c>
      <c r="B11" s="151"/>
      <c r="C11" s="24">
        <f ca="1">INTERCEPT(INDIRECT($D$9):INDIRECT(D14),INDIRECT($C$9):INDIRECT(C14))</f>
        <v>2.1147483278557672E-2</v>
      </c>
      <c r="D11" s="3">
        <f>AH3</f>
        <v>8.0609764405633111E-2</v>
      </c>
      <c r="E11" s="12"/>
      <c r="H11" t="s">
        <v>397</v>
      </c>
      <c r="AG11" s="101" t="s">
        <v>7</v>
      </c>
      <c r="AH11" s="26">
        <f>1-AH7^2</f>
        <v>0.9356622174803142</v>
      </c>
      <c r="AI11" s="26">
        <f>SUM(AK21:AK1946)</f>
        <v>1.0421064432991954E-3</v>
      </c>
      <c r="AJ11" s="101" t="s">
        <v>8</v>
      </c>
      <c r="AK11" s="91"/>
      <c r="AL11" s="26">
        <v>1.1579564779335097E-3</v>
      </c>
      <c r="AM11" s="26">
        <v>1.1514561022933311E-3</v>
      </c>
      <c r="AN11" s="26">
        <v>1.1851062883606633E-3</v>
      </c>
      <c r="AO11" s="26">
        <v>1.1649213296725861E-3</v>
      </c>
      <c r="AP11" s="26">
        <v>1.1739239194181938E-3</v>
      </c>
      <c r="AQ11" s="26">
        <v>1.1335461339299761E-3</v>
      </c>
      <c r="AR11" s="26">
        <v>1.1695830862745048E-3</v>
      </c>
      <c r="AS11" s="26">
        <v>1.1601099363496479E-3</v>
      </c>
      <c r="AT11" s="26">
        <v>1.1382351438438665E-3</v>
      </c>
      <c r="AU11" s="26">
        <v>1.1632428407226557E-3</v>
      </c>
      <c r="AZ11" s="156">
        <v>8.6577789132054469E-4</v>
      </c>
      <c r="BA11" s="156">
        <v>8.6766956293924486E-4</v>
      </c>
      <c r="BC11">
        <v>-41000</v>
      </c>
      <c r="BD11">
        <f t="shared" si="0"/>
        <v>-0.38717844034037469</v>
      </c>
      <c r="BE11">
        <f t="shared" si="1"/>
        <v>-0.35380027660596103</v>
      </c>
      <c r="BF11">
        <f t="shared" si="2"/>
        <v>-3.3378163734413671E-2</v>
      </c>
      <c r="BG11">
        <f t="shared" si="3"/>
        <v>0.93360718061911041</v>
      </c>
      <c r="BH11">
        <f t="shared" si="4"/>
        <v>-0.5924089411514678</v>
      </c>
      <c r="BI11">
        <f t="shared" si="5"/>
        <v>-1.8356321614329916</v>
      </c>
      <c r="BJ11">
        <f t="shared" si="6"/>
        <v>-1.3073302664530539</v>
      </c>
      <c r="BK11">
        <f t="shared" si="7"/>
        <v>-1.5794744905298097</v>
      </c>
      <c r="BL11">
        <f t="shared" si="7"/>
        <v>-1.5794744905298099</v>
      </c>
      <c r="BM11">
        <f t="shared" si="7"/>
        <v>-1.5794744905297096</v>
      </c>
      <c r="BN11">
        <f t="shared" si="7"/>
        <v>-1.5794744905753468</v>
      </c>
      <c r="BO11">
        <f t="shared" si="7"/>
        <v>-1.5794744698421614</v>
      </c>
      <c r="BP11">
        <f t="shared" si="7"/>
        <v>-1.5794838838843976</v>
      </c>
      <c r="BQ11">
        <f t="shared" si="7"/>
        <v>-1.5719117916325125</v>
      </c>
      <c r="BR11">
        <f t="shared" si="8"/>
        <v>-1.3258351061095508</v>
      </c>
    </row>
    <row r="12" spans="1:70" x14ac:dyDescent="0.2">
      <c r="A12" s="12" t="s">
        <v>67</v>
      </c>
      <c r="B12" s="151"/>
      <c r="C12" s="24">
        <f ca="1">SLOPE(INDIRECT($D$9):INDIRECT(D14),INDIRECT($C$9):INDIRECT(C14))</f>
        <v>1.4042075811757063E-6</v>
      </c>
      <c r="D12" s="3">
        <f>AH4</f>
        <v>-2.3882114278288644E-6</v>
      </c>
      <c r="E12" s="12"/>
      <c r="G12" t="s">
        <v>392</v>
      </c>
      <c r="H12">
        <v>21</v>
      </c>
      <c r="I12">
        <f>H14+1</f>
        <v>21</v>
      </c>
      <c r="J12">
        <f>I14+1</f>
        <v>33</v>
      </c>
      <c r="K12">
        <f>J14+1</f>
        <v>69</v>
      </c>
      <c r="AG12" s="102" t="s">
        <v>40</v>
      </c>
      <c r="AH12" s="26">
        <f>AH7*SIN(RADIANS(AH9))</f>
        <v>0.23655624145420842</v>
      </c>
      <c r="AK12" s="91"/>
      <c r="AZ12" s="156"/>
      <c r="BA12" s="156"/>
      <c r="BC12">
        <v>-40000</v>
      </c>
      <c r="BD12">
        <f t="shared" si="0"/>
        <v>-0.35182527734714836</v>
      </c>
      <c r="BE12">
        <f t="shared" si="1"/>
        <v>-0.33053800411126832</v>
      </c>
      <c r="BF12">
        <f t="shared" si="2"/>
        <v>-2.1287273235880016E-2</v>
      </c>
      <c r="BG12">
        <f t="shared" si="3"/>
        <v>0.96681354891657267</v>
      </c>
      <c r="BH12">
        <f t="shared" si="4"/>
        <v>-0.47979598731612971</v>
      </c>
      <c r="BI12">
        <f t="shared" si="5"/>
        <v>-1.7020086631093785</v>
      </c>
      <c r="BJ12">
        <f t="shared" si="6"/>
        <v>-1.1406410988527045</v>
      </c>
      <c r="BK12">
        <f t="shared" ref="BK12:BQ21" si="15">$BR12+$AH$7*SIN(BL12)</f>
        <v>-1.4434237918327131</v>
      </c>
      <c r="BL12">
        <f t="shared" si="15"/>
        <v>-1.4434237912623433</v>
      </c>
      <c r="BM12">
        <f t="shared" si="15"/>
        <v>-1.4434237735603381</v>
      </c>
      <c r="BN12">
        <f t="shared" si="15"/>
        <v>-1.4434232241616904</v>
      </c>
      <c r="BO12">
        <f t="shared" si="15"/>
        <v>-1.4434061742212247</v>
      </c>
      <c r="BP12">
        <f t="shared" si="15"/>
        <v>-1.4428781728705251</v>
      </c>
      <c r="BQ12">
        <f t="shared" si="15"/>
        <v>-1.4274815349742001</v>
      </c>
      <c r="BR12">
        <f t="shared" si="8"/>
        <v>-1.1918296460485507</v>
      </c>
    </row>
    <row r="13" spans="1:70" ht="16.5" thickBot="1" x14ac:dyDescent="0.35">
      <c r="A13" s="12" t="s">
        <v>69</v>
      </c>
      <c r="B13" s="151"/>
      <c r="C13" s="3" t="s">
        <v>64</v>
      </c>
      <c r="D13" s="3">
        <f>AH5</f>
        <v>-3.1667264101878498E-10</v>
      </c>
      <c r="G13" t="s">
        <v>393</v>
      </c>
      <c r="H13" t="str">
        <f>$H$11&amp;H12</f>
        <v>AM21</v>
      </c>
      <c r="I13" t="str">
        <f>$H$11&amp;I12</f>
        <v>AM21</v>
      </c>
      <c r="J13" t="str">
        <f>$H$11&amp;J12</f>
        <v>AM33</v>
      </c>
      <c r="K13" t="str">
        <f>$H$11&amp;K12</f>
        <v>AM69</v>
      </c>
      <c r="R13" t="s">
        <v>289</v>
      </c>
      <c r="AG13" s="103" t="s">
        <v>9</v>
      </c>
      <c r="AH13" s="104">
        <f>AH6*86400*300000/149600000</f>
        <v>16.19224421028154</v>
      </c>
      <c r="AI13" t="s">
        <v>2</v>
      </c>
      <c r="AK13" s="91"/>
      <c r="AZ13" s="156"/>
      <c r="BA13" s="156"/>
      <c r="BC13">
        <v>-39000</v>
      </c>
      <c r="BD13">
        <f t="shared" si="0"/>
        <v>-0.31625038994131149</v>
      </c>
      <c r="BE13">
        <f t="shared" si="1"/>
        <v>-0.30790907689861313</v>
      </c>
      <c r="BF13">
        <f t="shared" si="2"/>
        <v>-8.341313042698386E-3</v>
      </c>
      <c r="BG13">
        <f t="shared" si="3"/>
        <v>1.0031395717833633</v>
      </c>
      <c r="BH13">
        <f t="shared" si="4"/>
        <v>-0.34930744990897916</v>
      </c>
      <c r="BI13">
        <f t="shared" si="5"/>
        <v>-1.5584183842325785</v>
      </c>
      <c r="BJ13">
        <f t="shared" si="6"/>
        <v>-0.98769803686496183</v>
      </c>
      <c r="BK13">
        <f t="shared" si="15"/>
        <v>-1.3023912406145359</v>
      </c>
      <c r="BL13">
        <f t="shared" si="15"/>
        <v>-1.3023912089487506</v>
      </c>
      <c r="BM13">
        <f t="shared" si="15"/>
        <v>-1.3023907381956847</v>
      </c>
      <c r="BN13">
        <f t="shared" si="15"/>
        <v>-1.3023837399343658</v>
      </c>
      <c r="BO13">
        <f t="shared" si="15"/>
        <v>-1.3022797240853832</v>
      </c>
      <c r="BP13">
        <f t="shared" si="15"/>
        <v>-1.3007383350921062</v>
      </c>
      <c r="BQ13">
        <f t="shared" si="15"/>
        <v>-1.2788258969384101</v>
      </c>
      <c r="BR13">
        <f t="shared" si="8"/>
        <v>-1.0578241859875506</v>
      </c>
    </row>
    <row r="14" spans="1:70" ht="13.5" thickBot="1" x14ac:dyDescent="0.25">
      <c r="A14" s="149" t="s">
        <v>367</v>
      </c>
      <c r="B14" s="152">
        <v>999</v>
      </c>
      <c r="C14" s="25" t="str">
        <f>"F"&amp;B14</f>
        <v>F999</v>
      </c>
      <c r="D14" s="26" t="str">
        <f>"G"&amp;B14</f>
        <v>G999</v>
      </c>
      <c r="G14" t="s">
        <v>394</v>
      </c>
      <c r="H14">
        <f>H12+H19-1</f>
        <v>20</v>
      </c>
      <c r="I14">
        <f>H14+I19</f>
        <v>32</v>
      </c>
      <c r="J14">
        <f>I14+J19</f>
        <v>68</v>
      </c>
      <c r="K14">
        <f>J14+K19</f>
        <v>96</v>
      </c>
      <c r="R14" t="s">
        <v>290</v>
      </c>
      <c r="S14" s="3">
        <v>0.1</v>
      </c>
      <c r="AG14" s="103" t="s">
        <v>41</v>
      </c>
      <c r="AH14" s="26">
        <f>2*AH5*365.24/C8</f>
        <v>-5.1433909517661572E-7</v>
      </c>
      <c r="AI14" t="s">
        <v>16</v>
      </c>
      <c r="AK14" s="91"/>
      <c r="AL14">
        <v>-4.570471886232542E-7</v>
      </c>
      <c r="AM14">
        <v>-4.8107603858145979E-7</v>
      </c>
      <c r="AN14">
        <v>-4.1350638308533985E-7</v>
      </c>
      <c r="AO14">
        <v>-4.2903945242135755E-7</v>
      </c>
      <c r="AP14">
        <v>-4.2205471969474263E-7</v>
      </c>
      <c r="AQ14">
        <v>-4.791590324700326E-7</v>
      </c>
      <c r="AR14">
        <v>-4.5676061825251925E-7</v>
      </c>
      <c r="AS14">
        <v>-4.3515877638511332E-7</v>
      </c>
      <c r="AT14" s="155">
        <v>-4.6334991260592653E-7</v>
      </c>
      <c r="AU14" s="77">
        <v>-4.2954884180797775E-7</v>
      </c>
      <c r="AV14">
        <f>AVERAGE(AL14:AU14)</f>
        <v>-4.4667009639277229E-7</v>
      </c>
      <c r="AW14">
        <f>STDEV(AL14:AU14)</f>
        <v>2.3965843455580483E-8</v>
      </c>
      <c r="AX14">
        <f>AVERAGE(AT14:AU14)</f>
        <v>-4.4644937720695211E-7</v>
      </c>
      <c r="AY14">
        <f>-STDEV(AT14:AU14)</f>
        <v>-2.3900966372596167E-8</v>
      </c>
      <c r="AZ14" s="156">
        <v>-4.3256251471081429E-7</v>
      </c>
      <c r="BA14" s="156">
        <v>-4.0238869772180233E-7</v>
      </c>
      <c r="BC14">
        <v>-38000</v>
      </c>
      <c r="BD14">
        <f t="shared" si="0"/>
        <v>-0.28064087629620799</v>
      </c>
      <c r="BE14">
        <f t="shared" si="1"/>
        <v>-0.28591349496799556</v>
      </c>
      <c r="BF14">
        <f t="shared" si="2"/>
        <v>5.2726186717875698E-3</v>
      </c>
      <c r="BG14">
        <f t="shared" si="3"/>
        <v>1.0422097484613753</v>
      </c>
      <c r="BH14">
        <f t="shared" si="4"/>
        <v>-0.20065056179375498</v>
      </c>
      <c r="BI14">
        <f t="shared" si="5"/>
        <v>-1.4036084330467202</v>
      </c>
      <c r="BJ14">
        <f t="shared" si="6"/>
        <v>-0.84537729537118278</v>
      </c>
      <c r="BK14">
        <f t="shared" si="15"/>
        <v>-1.1559529942391527</v>
      </c>
      <c r="BL14">
        <f t="shared" si="15"/>
        <v>-1.1559526847750103</v>
      </c>
      <c r="BM14">
        <f t="shared" si="15"/>
        <v>-1.1559496577202499</v>
      </c>
      <c r="BN14">
        <f t="shared" si="15"/>
        <v>-1.1559200493754458</v>
      </c>
      <c r="BO14">
        <f t="shared" si="15"/>
        <v>-1.1556305479657683</v>
      </c>
      <c r="BP14">
        <f t="shared" si="15"/>
        <v>-1.1528098421060489</v>
      </c>
      <c r="BQ14">
        <f t="shared" si="15"/>
        <v>-1.1262075641069207</v>
      </c>
      <c r="BR14">
        <f t="shared" si="8"/>
        <v>-0.92381872592655045</v>
      </c>
    </row>
    <row r="15" spans="1:70" ht="16.5" thickBot="1" x14ac:dyDescent="0.35">
      <c r="A15" s="14" t="s">
        <v>68</v>
      </c>
      <c r="B15" s="151"/>
      <c r="C15" s="15">
        <f ca="1">(C7+C11)+(C8+C12)*INT(MAX(F21:F3522))</f>
        <v>58178.800387608193</v>
      </c>
      <c r="E15" s="16" t="s">
        <v>98</v>
      </c>
      <c r="F15" s="13">
        <v>1</v>
      </c>
      <c r="G15" t="s">
        <v>393</v>
      </c>
      <c r="H15" t="str">
        <f>$H$11&amp;H14</f>
        <v>AM20</v>
      </c>
      <c r="I15" t="str">
        <f>$H$11&amp;I14</f>
        <v>AM32</v>
      </c>
      <c r="J15" t="str">
        <f>$H$11&amp;J14</f>
        <v>AM68</v>
      </c>
      <c r="K15" t="str">
        <f>$H$11&amp;K14</f>
        <v>AM96</v>
      </c>
      <c r="T15" s="3"/>
      <c r="U15" s="161" t="s">
        <v>36</v>
      </c>
      <c r="V15" s="162" t="s">
        <v>37</v>
      </c>
      <c r="W15" s="163" t="s">
        <v>109</v>
      </c>
      <c r="X15" s="163" t="s">
        <v>378</v>
      </c>
      <c r="Y15" s="162" t="s">
        <v>44</v>
      </c>
      <c r="Z15" s="162" t="s">
        <v>379</v>
      </c>
      <c r="AA15" s="164" t="s">
        <v>380</v>
      </c>
      <c r="AB15" s="162" t="s">
        <v>381</v>
      </c>
      <c r="AC15" s="162" t="s">
        <v>388</v>
      </c>
      <c r="AD15" s="162" t="s">
        <v>383</v>
      </c>
      <c r="AE15" s="162" t="s">
        <v>384</v>
      </c>
      <c r="AG15" s="102" t="s">
        <v>10</v>
      </c>
      <c r="AH15" s="105">
        <f>(AH10-AH2)/AJ2</f>
        <v>-22139.413309617641</v>
      </c>
      <c r="AI15" t="s">
        <v>47</v>
      </c>
      <c r="AK15" s="91"/>
      <c r="AV15">
        <v>-4.4667009639277229E-7</v>
      </c>
      <c r="AW15">
        <v>2.3965843455581661E-8</v>
      </c>
      <c r="BC15">
        <v>-37000</v>
      </c>
      <c r="BD15">
        <f t="shared" si="0"/>
        <v>-0.24525387914943006</v>
      </c>
      <c r="BE15">
        <f t="shared" si="1"/>
        <v>-0.26455125831941556</v>
      </c>
      <c r="BF15">
        <f t="shared" si="2"/>
        <v>1.9297379169985494E-2</v>
      </c>
      <c r="BG15">
        <f t="shared" si="3"/>
        <v>1.0832462317257567</v>
      </c>
      <c r="BH15">
        <f t="shared" si="4"/>
        <v>-3.4811040897729184E-2</v>
      </c>
      <c r="BI15">
        <f t="shared" si="5"/>
        <v>-1.2364045658095633</v>
      </c>
      <c r="BJ15">
        <f t="shared" si="6"/>
        <v>-0.71119852988092813</v>
      </c>
      <c r="BK15">
        <f t="shared" si="15"/>
        <v>-1.0037658814440278</v>
      </c>
      <c r="BL15">
        <f t="shared" si="15"/>
        <v>-1.0037644685775098</v>
      </c>
      <c r="BM15">
        <f t="shared" si="15"/>
        <v>-1.003754098440325</v>
      </c>
      <c r="BN15">
        <f t="shared" si="15"/>
        <v>-1.0036779890256626</v>
      </c>
      <c r="BO15">
        <f t="shared" si="15"/>
        <v>-1.0031196782281315</v>
      </c>
      <c r="BP15">
        <f t="shared" si="15"/>
        <v>-0.99903895301575107</v>
      </c>
      <c r="BQ15">
        <f t="shared" si="15"/>
        <v>-0.96996027658402029</v>
      </c>
      <c r="BR15">
        <f t="shared" si="8"/>
        <v>-0.78981326586555056</v>
      </c>
    </row>
    <row r="16" spans="1:70" ht="16.5" thickBot="1" x14ac:dyDescent="0.35">
      <c r="A16" s="14" t="s">
        <v>55</v>
      </c>
      <c r="B16" s="12"/>
      <c r="C16" s="15">
        <f ca="1">+C8+C12</f>
        <v>0.44974950420758114</v>
      </c>
      <c r="E16" s="16" t="s">
        <v>80</v>
      </c>
      <c r="F16" s="24">
        <f ca="1">NOW()+15018.5+$C$5/24</f>
        <v>60356.472175115741</v>
      </c>
      <c r="S16" s="3" t="s">
        <v>389</v>
      </c>
      <c r="T16" s="3">
        <f>COUNT(U21:U475)</f>
        <v>10</v>
      </c>
      <c r="U16">
        <f t="shared" ref="U16:AE16" si="16">SQRT(SUM(U21:U649)*$C17/$T16)</f>
        <v>1.182664895943736E-2</v>
      </c>
      <c r="V16">
        <f t="shared" si="16"/>
        <v>8.7927119029092161E-7</v>
      </c>
      <c r="W16">
        <f t="shared" si="16"/>
        <v>1.1461676647908905E-11</v>
      </c>
      <c r="X16">
        <f t="shared" si="16"/>
        <v>9.0178817069778011E-3</v>
      </c>
      <c r="Y16">
        <f t="shared" si="16"/>
        <v>9.6920538013686539E-2</v>
      </c>
      <c r="Z16">
        <f t="shared" si="16"/>
        <v>5.615852997441781</v>
      </c>
      <c r="AA16">
        <f t="shared" si="16"/>
        <v>4.8076368965684138</v>
      </c>
      <c r="AB16">
        <f t="shared" si="16"/>
        <v>647.45890060350882</v>
      </c>
      <c r="AC16">
        <f t="shared" si="16"/>
        <v>1.5624565096581902</v>
      </c>
      <c r="AD16">
        <f t="shared" si="16"/>
        <v>0.12564373250600192</v>
      </c>
      <c r="AE16">
        <f t="shared" si="16"/>
        <v>1.8616033192279262E-8</v>
      </c>
      <c r="AG16" s="101" t="s">
        <v>11</v>
      </c>
      <c r="AH16" s="105">
        <f>365.24*AH8</f>
        <v>21087.451446648109</v>
      </c>
      <c r="AI16" t="s">
        <v>18</v>
      </c>
      <c r="AJ16" s="26"/>
      <c r="AK16" s="91"/>
      <c r="AS16" t="s">
        <v>372</v>
      </c>
      <c r="AT16">
        <f>AVERAGE(AT14:AU14)</f>
        <v>-4.4644937720695211E-7</v>
      </c>
      <c r="BC16">
        <v>-36000</v>
      </c>
      <c r="BD16">
        <f t="shared" si="0"/>
        <v>-0.21042952698965522</v>
      </c>
      <c r="BE16">
        <f t="shared" si="1"/>
        <v>-0.24382236695287313</v>
      </c>
      <c r="BF16">
        <f t="shared" si="2"/>
        <v>3.3392839963217916E-2</v>
      </c>
      <c r="BG16">
        <f t="shared" si="3"/>
        <v>1.1249103674660677</v>
      </c>
      <c r="BH16">
        <f t="shared" si="4"/>
        <v>0.14518205131759968</v>
      </c>
      <c r="BI16">
        <f t="shared" si="5"/>
        <v>-1.0558895195201294</v>
      </c>
      <c r="BJ16">
        <f t="shared" si="6"/>
        <v>-0.58315952764359391</v>
      </c>
      <c r="BK16">
        <f t="shared" si="15"/>
        <v>-0.84563628709098637</v>
      </c>
      <c r="BL16">
        <f t="shared" si="15"/>
        <v>-0.84563225289542421</v>
      </c>
      <c r="BM16">
        <f t="shared" si="15"/>
        <v>-0.84560827365777969</v>
      </c>
      <c r="BN16">
        <f t="shared" si="15"/>
        <v>-0.84546575457925544</v>
      </c>
      <c r="BO16">
        <f t="shared" si="15"/>
        <v>-0.84461917366950812</v>
      </c>
      <c r="BP16">
        <f t="shared" si="15"/>
        <v>-0.83960690003795013</v>
      </c>
      <c r="BQ16">
        <f t="shared" si="15"/>
        <v>-0.8104828438339019</v>
      </c>
      <c r="BR16">
        <f t="shared" si="8"/>
        <v>-0.65580780580455045</v>
      </c>
    </row>
    <row r="17" spans="1:70" ht="16.5" thickBot="1" x14ac:dyDescent="0.35">
      <c r="A17" s="16" t="s">
        <v>77</v>
      </c>
      <c r="B17" s="12"/>
      <c r="C17" s="12">
        <f>COUNT(C21:C2180)</f>
        <v>76</v>
      </c>
      <c r="E17" s="16" t="s">
        <v>99</v>
      </c>
      <c r="F17" s="24">
        <f ca="1">ROUND(2*(F16-$C$7)/$C$8,0)/2+F15</f>
        <v>17469</v>
      </c>
      <c r="G17" s="173" t="s">
        <v>390</v>
      </c>
      <c r="H17" s="174"/>
      <c r="I17" s="174">
        <f ca="1">SQRT(I18/(I19-1))</f>
        <v>1.2602395740926441E-2</v>
      </c>
      <c r="J17" s="174">
        <f ca="1">SQRT(J18/(J19-1))</f>
        <v>3.6707868004482364E-3</v>
      </c>
      <c r="K17" s="175">
        <f ca="1">SQRT(K18/(K19-1))</f>
        <v>3.8123803415626252E-3</v>
      </c>
      <c r="T17" s="3"/>
      <c r="U17" s="171">
        <f>ABS(U16/U1)</f>
        <v>0.14671484337709959</v>
      </c>
      <c r="V17" s="171">
        <f t="shared" ref="V17:AE17" si="17">ABS(V16/V1)</f>
        <v>0.36817141901471917</v>
      </c>
      <c r="W17" s="171">
        <f t="shared" si="17"/>
        <v>3.6194085510623572E-2</v>
      </c>
      <c r="X17" s="171">
        <f t="shared" si="17"/>
        <v>9.6494129496026093E-2</v>
      </c>
      <c r="Y17" s="171">
        <f t="shared" si="17"/>
        <v>0.38210504527825173</v>
      </c>
      <c r="Z17" s="171">
        <f t="shared" si="17"/>
        <v>9.7267996276129795E-2</v>
      </c>
      <c r="AA17" s="171">
        <f t="shared" si="17"/>
        <v>6.9831921180018283E-2</v>
      </c>
      <c r="AB17" s="171">
        <f t="shared" si="17"/>
        <v>1.5218899431566927E-2</v>
      </c>
      <c r="AC17" s="171">
        <f t="shared" si="17"/>
        <v>9.6494129496026371E-2</v>
      </c>
      <c r="AD17" s="171">
        <f t="shared" si="17"/>
        <v>9.8653209089851673E-2</v>
      </c>
      <c r="AE17" s="171">
        <f t="shared" si="17"/>
        <v>3.6194085510623718E-2</v>
      </c>
      <c r="AG17" s="101" t="s">
        <v>12</v>
      </c>
      <c r="AH17" s="106">
        <f>AH13^3/AH8^2</f>
        <v>1.2735899183124162</v>
      </c>
      <c r="AK17" s="91"/>
      <c r="BC17">
        <v>-35000</v>
      </c>
      <c r="BD17">
        <f t="shared" si="0"/>
        <v>-0.1765978379953175</v>
      </c>
      <c r="BE17">
        <f t="shared" si="1"/>
        <v>-0.2237268208683682</v>
      </c>
      <c r="BF17">
        <f t="shared" si="2"/>
        <v>4.7128982873050701E-2</v>
      </c>
      <c r="BG17">
        <f t="shared" si="3"/>
        <v>1.1651694995603701</v>
      </c>
      <c r="BH17">
        <f t="shared" si="4"/>
        <v>0.33341168337222266</v>
      </c>
      <c r="BI17">
        <f t="shared" si="5"/>
        <v>-0.86166647691471887</v>
      </c>
      <c r="BJ17">
        <f t="shared" si="6"/>
        <v>-0.45962990545831728</v>
      </c>
      <c r="BK17">
        <f t="shared" si="15"/>
        <v>-0.68161095816752637</v>
      </c>
      <c r="BL17">
        <f t="shared" si="15"/>
        <v>-0.68160287691766319</v>
      </c>
      <c r="BM17">
        <f t="shared" si="15"/>
        <v>-0.68156185073611142</v>
      </c>
      <c r="BN17">
        <f t="shared" si="15"/>
        <v>-0.68135359366753923</v>
      </c>
      <c r="BO17">
        <f t="shared" si="15"/>
        <v>-0.68029698104294445</v>
      </c>
      <c r="BP17">
        <f t="shared" si="15"/>
        <v>-0.67494998757055169</v>
      </c>
      <c r="BQ17">
        <f t="shared" si="15"/>
        <v>-0.64823199378494756</v>
      </c>
      <c r="BR17">
        <f t="shared" si="8"/>
        <v>-0.52180234574355056</v>
      </c>
    </row>
    <row r="18" spans="1:70" ht="17.25" thickTop="1" thickBot="1" x14ac:dyDescent="0.35">
      <c r="A18" s="14" t="s">
        <v>56</v>
      </c>
      <c r="B18" s="12"/>
      <c r="C18" s="127">
        <f ca="1">+C15</f>
        <v>58178.800387608193</v>
      </c>
      <c r="D18" s="128">
        <f ca="1">+C16</f>
        <v>0.44974950420758114</v>
      </c>
      <c r="E18" s="16" t="s">
        <v>81</v>
      </c>
      <c r="F18" s="26">
        <f ca="1">ROUND(2*(F16-$C$15)/$C$16,0)/2+F15</f>
        <v>4843</v>
      </c>
      <c r="G18" s="176" t="s">
        <v>395</v>
      </c>
      <c r="H18" s="177"/>
      <c r="I18" s="177">
        <f ca="1">SUM(INDIRECT(I13):INDIRECT(I15))</f>
        <v>1.7470241625201297E-3</v>
      </c>
      <c r="J18" s="177">
        <f ca="1">SUM(INDIRECT(J13):INDIRECT(J15))</f>
        <v>4.7161365070207503E-4</v>
      </c>
      <c r="K18" s="177">
        <f ca="1">SUM(INDIRECT(K13):INDIRECT(K15))</f>
        <v>3.9242458445579523E-4</v>
      </c>
      <c r="T18" s="3">
        <f>SUM(T21:T561)</f>
        <v>0</v>
      </c>
      <c r="AG18" s="142" t="s">
        <v>13</v>
      </c>
      <c r="AH18" s="108">
        <f>2*PI()/(AH8*365.2422)*AJ2</f>
        <v>1.3400546006100007E-4</v>
      </c>
      <c r="AI18" s="68" t="s">
        <v>39</v>
      </c>
      <c r="AJ18" s="68"/>
      <c r="AK18" s="109"/>
      <c r="BC18">
        <v>-34000</v>
      </c>
      <c r="BD18">
        <f t="shared" si="0"/>
        <v>-0.14427203135871067</v>
      </c>
      <c r="BE18">
        <f t="shared" si="1"/>
        <v>-0.20426462006590093</v>
      </c>
      <c r="BF18">
        <f t="shared" si="2"/>
        <v>5.9992588707190257E-2</v>
      </c>
      <c r="BG18">
        <f t="shared" si="3"/>
        <v>1.2012805622815426</v>
      </c>
      <c r="BH18">
        <f t="shared" si="4"/>
        <v>0.52046430128053478</v>
      </c>
      <c r="BI18">
        <f t="shared" si="5"/>
        <v>-0.65419187717489657</v>
      </c>
      <c r="BJ18">
        <f t="shared" si="6"/>
        <v>-0.33928330740324508</v>
      </c>
      <c r="BK18">
        <f t="shared" si="15"/>
        <v>-0.51208012736411279</v>
      </c>
      <c r="BL18">
        <f t="shared" si="15"/>
        <v>-0.51206833060342172</v>
      </c>
      <c r="BM18">
        <f t="shared" si="15"/>
        <v>-0.51201497994763567</v>
      </c>
      <c r="BN18">
        <f t="shared" si="15"/>
        <v>-0.51177372245699537</v>
      </c>
      <c r="BO18">
        <f t="shared" si="15"/>
        <v>-0.51068313748784</v>
      </c>
      <c r="BP18">
        <f t="shared" si="15"/>
        <v>-0.50576150893630456</v>
      </c>
      <c r="BQ18">
        <f t="shared" si="15"/>
        <v>-0.48371418342079803</v>
      </c>
      <c r="BR18">
        <f t="shared" si="8"/>
        <v>-0.38779688568255044</v>
      </c>
    </row>
    <row r="19" spans="1:70" ht="14.25" thickTop="1" thickBot="1" x14ac:dyDescent="0.25">
      <c r="E19" s="16" t="s">
        <v>82</v>
      </c>
      <c r="F19" s="20">
        <f ca="1">+$C$15+$C$16*F18-15018.5-$C$5/24</f>
        <v>45338.103903152172</v>
      </c>
      <c r="G19" s="178" t="s">
        <v>396</v>
      </c>
      <c r="H19" s="179">
        <f>COUNT(H21:H452)</f>
        <v>0</v>
      </c>
      <c r="I19" s="179">
        <f>COUNT(I21:I452)</f>
        <v>12</v>
      </c>
      <c r="J19" s="179">
        <f>COUNT(J21:J452)</f>
        <v>36</v>
      </c>
      <c r="K19" s="179">
        <f>COUNT(K21:K452)</f>
        <v>28</v>
      </c>
      <c r="Q19" s="166" t="s">
        <v>386</v>
      </c>
      <c r="R19" s="167"/>
      <c r="S19" s="76"/>
      <c r="T19" s="168">
        <f ca="1">20+C17*RAND()</f>
        <v>26.762483055130417</v>
      </c>
      <c r="AG19" s="110"/>
      <c r="AI19" s="110"/>
      <c r="BC19">
        <v>-33000</v>
      </c>
      <c r="BD19">
        <f t="shared" si="0"/>
        <v>-0.11401949398250151</v>
      </c>
      <c r="BE19">
        <f t="shared" si="1"/>
        <v>-0.1854357645454712</v>
      </c>
      <c r="BF19">
        <f t="shared" si="2"/>
        <v>7.1416270562969689E-2</v>
      </c>
      <c r="BG19">
        <f t="shared" si="3"/>
        <v>1.2300155272416389</v>
      </c>
      <c r="BH19">
        <f t="shared" si="4"/>
        <v>0.69360584218786447</v>
      </c>
      <c r="BI19">
        <f t="shared" si="5"/>
        <v>-0.43510377420891916</v>
      </c>
      <c r="BJ19">
        <f t="shared" si="6"/>
        <v>-0.22105029048406821</v>
      </c>
      <c r="BK19">
        <f t="shared" si="15"/>
        <v>-0.33786685623152962</v>
      </c>
      <c r="BL19">
        <f t="shared" si="15"/>
        <v>-0.33785462376050546</v>
      </c>
      <c r="BM19">
        <f t="shared" si="15"/>
        <v>-0.33780350855628238</v>
      </c>
      <c r="BN19">
        <f t="shared" si="15"/>
        <v>-0.33758992598135973</v>
      </c>
      <c r="BO19">
        <f t="shared" si="15"/>
        <v>-0.33669765390562029</v>
      </c>
      <c r="BP19">
        <f t="shared" si="15"/>
        <v>-0.33297306020990969</v>
      </c>
      <c r="BQ19">
        <f t="shared" si="15"/>
        <v>-0.31747651769928698</v>
      </c>
      <c r="BR19">
        <f t="shared" si="8"/>
        <v>-0.25379142562155033</v>
      </c>
    </row>
    <row r="20" spans="1:70" ht="15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7" t="s">
        <v>357</v>
      </c>
      <c r="Q20" s="4" t="s">
        <v>65</v>
      </c>
      <c r="R20" s="7" t="s">
        <v>115</v>
      </c>
      <c r="S20" s="7" t="s">
        <v>17</v>
      </c>
      <c r="T20" s="169" t="s">
        <v>387</v>
      </c>
      <c r="AF20" s="4" t="s">
        <v>61</v>
      </c>
      <c r="AG20" s="7" t="s">
        <v>344</v>
      </c>
      <c r="AH20" s="7" t="s">
        <v>355</v>
      </c>
      <c r="AI20" s="7" t="s">
        <v>50</v>
      </c>
      <c r="AJ20" s="7" t="s">
        <v>42</v>
      </c>
      <c r="AK20" s="7" t="s">
        <v>14</v>
      </c>
      <c r="AL20" s="7" t="s">
        <v>51</v>
      </c>
      <c r="AM20" s="7" t="s">
        <v>115</v>
      </c>
      <c r="AN20" s="7" t="s">
        <v>24</v>
      </c>
      <c r="AO20" s="7" t="s">
        <v>25</v>
      </c>
      <c r="AP20" s="7" t="s">
        <v>26</v>
      </c>
      <c r="AQ20" s="7" t="s">
        <v>43</v>
      </c>
      <c r="AR20" s="7" t="s">
        <v>27</v>
      </c>
      <c r="AS20" s="7" t="s">
        <v>28</v>
      </c>
      <c r="AT20" s="4" t="s">
        <v>29</v>
      </c>
      <c r="AU20" s="4" t="s">
        <v>30</v>
      </c>
      <c r="AV20" s="4" t="s">
        <v>31</v>
      </c>
      <c r="AW20" s="4" t="s">
        <v>32</v>
      </c>
      <c r="AX20" s="4" t="s">
        <v>33</v>
      </c>
      <c r="AY20" s="4" t="s">
        <v>34</v>
      </c>
      <c r="AZ20" s="4" t="s">
        <v>35</v>
      </c>
      <c r="BA20" s="4" t="s">
        <v>15</v>
      </c>
      <c r="BB20" s="111"/>
      <c r="BC20">
        <v>-32000</v>
      </c>
      <c r="BD20">
        <f t="shared" si="0"/>
        <v>-8.6405379147388967E-2</v>
      </c>
      <c r="BE20">
        <f t="shared" si="1"/>
        <v>-0.16724025430707906</v>
      </c>
      <c r="BF20">
        <f t="shared" si="2"/>
        <v>8.0834875159690095E-2</v>
      </c>
      <c r="BG20">
        <f t="shared" si="3"/>
        <v>1.2482130565021745</v>
      </c>
      <c r="BH20">
        <f t="shared" si="4"/>
        <v>0.83831487472478472</v>
      </c>
      <c r="BI20">
        <f t="shared" si="5"/>
        <v>-0.20740156936799148</v>
      </c>
      <c r="BJ20">
        <f t="shared" si="6"/>
        <v>-0.10407411833228201</v>
      </c>
      <c r="BK20">
        <f t="shared" si="15"/>
        <v>-0.16026011180123531</v>
      </c>
      <c r="BL20">
        <f t="shared" si="15"/>
        <v>-0.16025260261009688</v>
      </c>
      <c r="BM20">
        <f t="shared" si="15"/>
        <v>-0.16022261377257141</v>
      </c>
      <c r="BN20">
        <f t="shared" si="15"/>
        <v>-0.16010285127361179</v>
      </c>
      <c r="BO20">
        <f t="shared" si="15"/>
        <v>-0.15962459451819497</v>
      </c>
      <c r="BP20">
        <f t="shared" si="15"/>
        <v>-0.15771510114879503</v>
      </c>
      <c r="BQ20">
        <f t="shared" si="15"/>
        <v>-0.15009693962852624</v>
      </c>
      <c r="BR20">
        <f t="shared" si="8"/>
        <v>-0.11978596556055021</v>
      </c>
    </row>
    <row r="21" spans="1:70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18">+(C21-C$7)/C$8</f>
        <v>-47437.358823750445</v>
      </c>
      <c r="F21" s="114">
        <f t="shared" ref="F21:F31" si="19">ROUND(2*E21,0)/2+1.5</f>
        <v>-47436</v>
      </c>
      <c r="G21">
        <f>+C21-(C$7+F21*C$8)+T21*I$9</f>
        <v>-0.61112839999987045</v>
      </c>
      <c r="I21">
        <f t="shared" ref="I21:I31" si="20">G21</f>
        <v>-0.61112839999987045</v>
      </c>
      <c r="P21">
        <f t="shared" ref="P21:P52" si="21">+D$11+D$12*F21+D$13*F21^2</f>
        <v>-0.51867161203625389</v>
      </c>
      <c r="Q21" s="2">
        <f t="shared" ref="Q21:Q52" si="22">+C21-15018.5</f>
        <v>16146.880000000001</v>
      </c>
      <c r="R21">
        <f t="shared" ref="R21:R52" si="23">+(P21-G21)^2</f>
        <v>8.548257640549152E-3</v>
      </c>
      <c r="S21" s="3">
        <f t="shared" ref="S21:S31" si="24">S$14</f>
        <v>0.1</v>
      </c>
      <c r="T21" s="170"/>
      <c r="U21">
        <v>6.2222887814162337E-7</v>
      </c>
      <c r="V21">
        <v>5.2391873999996497E-16</v>
      </c>
      <c r="W21">
        <v>3.9286614264135101E-25</v>
      </c>
      <c r="X21">
        <v>5.6414614652696644E-7</v>
      </c>
      <c r="Y21">
        <v>3.7931709947439168E-5</v>
      </c>
      <c r="Z21">
        <v>0.12317509276373957</v>
      </c>
      <c r="AA21">
        <v>5.0444147502829317E-6</v>
      </c>
      <c r="AB21">
        <v>1203.5199437663787</v>
      </c>
      <c r="AC21">
        <v>1.6935515993540914E-2</v>
      </c>
      <c r="AD21">
        <v>2.3131213417832051E-4</v>
      </c>
      <c r="AE21">
        <v>1.0363885056703456E-18</v>
      </c>
      <c r="AF21">
        <f t="shared" ref="AF21:AF52" si="25">F21</f>
        <v>-47436</v>
      </c>
      <c r="AG21" s="132">
        <f t="shared" ref="AG21:AG52" si="26">AH$3+AH$4*AF21+AH$5*AF21^2+AN21</f>
        <v>-0.60373964279172776</v>
      </c>
      <c r="AH21" s="132">
        <f t="shared" ref="AH21:AH52" si="27">IF(R21&lt;&gt;0,G21-AN21, -9999)</f>
        <v>-0.52606036924439659</v>
      </c>
      <c r="AI21" s="132">
        <f t="shared" ref="AI21:AI52" si="28">+G21-P21</f>
        <v>-9.245678796361656E-2</v>
      </c>
      <c r="AJ21" s="132">
        <f t="shared" ref="AJ21:AJ52" si="29">IF(R21&lt;&gt;0,G21-AG21, -9999)</f>
        <v>-7.3887572081426933E-3</v>
      </c>
      <c r="AK21" s="132">
        <f t="shared" ref="AK21:AK52" si="30">+(G21-AG21)^2*S21</f>
        <v>5.4593733080880617E-6</v>
      </c>
      <c r="AL21">
        <f t="shared" ref="AL21:AL52" si="31">IF(R21&lt;&gt;0,G21-P21, -9999)</f>
        <v>-9.245678796361656E-2</v>
      </c>
      <c r="AM21" s="143">
        <f>+(G21-AG21)^2</f>
        <v>5.459373308088061E-5</v>
      </c>
      <c r="AN21">
        <f t="shared" ref="AN21:AN52" si="32">$AH$6*($AH$11/AO21*AP21+$AH$12)</f>
        <v>-8.5068030755473825E-2</v>
      </c>
      <c r="AO21">
        <f t="shared" ref="AO21:AO52" si="33">1+$AH$7*COS(AR21)</f>
        <v>0.79220254572777249</v>
      </c>
      <c r="AP21">
        <f t="shared" ref="AP21:AP52" si="34">SIN(AR21+RADIANS($AH$9))</f>
        <v>-0.97097671706764421</v>
      </c>
      <c r="AQ21">
        <f t="shared" ref="AQ21:AQ52" si="35">$AH$7*SIN(AR21)</f>
        <v>-0.14545789946808413</v>
      </c>
      <c r="AR21">
        <f t="shared" ref="AR21:AR52" si="36">2*ATAN(AS21)</f>
        <v>-2.5308677179601906</v>
      </c>
      <c r="AS21">
        <f t="shared" ref="AS21:AS52" si="37">SQRT((1+$AH$7)/(1-$AH$7))*TAN(AT21/2)</f>
        <v>-3.1723707790180757</v>
      </c>
      <c r="AT21" s="132">
        <f t="shared" ref="AT21:AZ30" si="38">$BA21+$AH$7*SIN(AU21)</f>
        <v>-2.3659027010452878</v>
      </c>
      <c r="AU21" s="132">
        <f t="shared" si="38"/>
        <v>-2.3658959046916634</v>
      </c>
      <c r="AV21" s="132">
        <f t="shared" si="38"/>
        <v>-2.365933434579873</v>
      </c>
      <c r="AW21" s="132">
        <f t="shared" si="38"/>
        <v>-2.3657261749470937</v>
      </c>
      <c r="AX21" s="132">
        <f t="shared" si="38"/>
        <v>-2.3668702453518153</v>
      </c>
      <c r="AY21" s="132">
        <f t="shared" si="38"/>
        <v>-2.3605388676422852</v>
      </c>
      <c r="AZ21" s="132">
        <f t="shared" si="38"/>
        <v>-2.3951017585866827</v>
      </c>
      <c r="BA21" s="132">
        <f t="shared" ref="BA21:BA52" si="39">RADIANS($AH$9)+$AH$18*(F21-AH$15)</f>
        <v>-2.1882942470621476</v>
      </c>
      <c r="BC21">
        <v>-31000</v>
      </c>
      <c r="BD21">
        <f t="shared" si="0"/>
        <v>-6.191488325295616E-2</v>
      </c>
      <c r="BE21">
        <f t="shared" si="1"/>
        <v>-0.14967808935072446</v>
      </c>
      <c r="BF21">
        <f t="shared" si="2"/>
        <v>8.7763206097768304E-2</v>
      </c>
      <c r="BG21">
        <f t="shared" si="3"/>
        <v>1.2535716238834518</v>
      </c>
      <c r="BH21">
        <f t="shared" si="4"/>
        <v>0.94123794529381211</v>
      </c>
      <c r="BI21">
        <f t="shared" si="5"/>
        <v>2.4690626090449478E-2</v>
      </c>
      <c r="BJ21">
        <f t="shared" si="6"/>
        <v>1.2345940253157928E-2</v>
      </c>
      <c r="BK21">
        <f t="shared" si="15"/>
        <v>1.9051301090802997E-2</v>
      </c>
      <c r="BL21">
        <f t="shared" si="15"/>
        <v>1.9050341559622843E-2</v>
      </c>
      <c r="BM21">
        <f t="shared" si="15"/>
        <v>1.9046557962880815E-2</v>
      </c>
      <c r="BN21">
        <f t="shared" si="15"/>
        <v>1.9031638591782932E-2</v>
      </c>
      <c r="BO21">
        <f t="shared" si="15"/>
        <v>1.897280899311634E-2</v>
      </c>
      <c r="BP21">
        <f t="shared" si="15"/>
        <v>1.8740834593063277E-2</v>
      </c>
      <c r="BQ21">
        <f t="shared" si="15"/>
        <v>1.7826132601962748E-2</v>
      </c>
      <c r="BR21">
        <f t="shared" si="8"/>
        <v>1.4219494500449903E-2</v>
      </c>
    </row>
    <row r="22" spans="1:70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18"/>
        <v>-47428.842945640012</v>
      </c>
      <c r="F22" s="114">
        <f t="shared" si="19"/>
        <v>-47427.5</v>
      </c>
      <c r="G22">
        <f t="shared" ref="G22:G32" si="40">+C22-(C$7+F22*C$8)+T22*I$9</f>
        <v>-0.60398725000050035</v>
      </c>
      <c r="I22">
        <f t="shared" si="20"/>
        <v>-0.60398725000050035</v>
      </c>
      <c r="P22">
        <f t="shared" si="21"/>
        <v>-0.5184365660951995</v>
      </c>
      <c r="Q22" s="2">
        <f t="shared" si="22"/>
        <v>16150.71</v>
      </c>
      <c r="R22">
        <f t="shared" si="23"/>
        <v>7.3189195166647016E-3</v>
      </c>
      <c r="S22" s="3">
        <f t="shared" si="24"/>
        <v>0.1</v>
      </c>
      <c r="T22" s="170"/>
      <c r="AF22">
        <f t="shared" si="25"/>
        <v>-47427.5</v>
      </c>
      <c r="AG22" s="132">
        <f t="shared" si="26"/>
        <v>-0.60346816010106286</v>
      </c>
      <c r="AH22" s="132">
        <f t="shared" si="27"/>
        <v>-0.518955655994637</v>
      </c>
      <c r="AI22" s="132">
        <f t="shared" si="28"/>
        <v>-8.5550683905300851E-2</v>
      </c>
      <c r="AJ22" s="132">
        <f t="shared" si="29"/>
        <v>-5.1908989943749706E-4</v>
      </c>
      <c r="AK22" s="132">
        <f t="shared" si="30"/>
        <v>2.6945432369803083E-8</v>
      </c>
      <c r="AL22">
        <f t="shared" si="31"/>
        <v>-8.5550683905300851E-2</v>
      </c>
      <c r="AM22" s="143">
        <f t="shared" ref="AM22:AM85" si="41">+(G22-AG22)^2</f>
        <v>2.6945432369803083E-7</v>
      </c>
      <c r="AN22">
        <f t="shared" si="32"/>
        <v>-8.5031594005863353E-2</v>
      </c>
      <c r="AO22">
        <f t="shared" si="33"/>
        <v>0.79231751541323103</v>
      </c>
      <c r="AP22">
        <f t="shared" si="34"/>
        <v>-0.97078747795979803</v>
      </c>
      <c r="AQ22">
        <f t="shared" si="35"/>
        <v>-0.14562200422859259</v>
      </c>
      <c r="AR22">
        <f t="shared" si="36"/>
        <v>-2.5300777652494757</v>
      </c>
      <c r="AS22">
        <f t="shared" si="37"/>
        <v>-3.168006254331301</v>
      </c>
      <c r="AT22" s="132">
        <f t="shared" si="38"/>
        <v>-2.364938221769</v>
      </c>
      <c r="AU22" s="132">
        <f t="shared" si="38"/>
        <v>-2.364931460068922</v>
      </c>
      <c r="AV22" s="132">
        <f t="shared" si="38"/>
        <v>-2.3649688339693808</v>
      </c>
      <c r="AW22" s="132">
        <f t="shared" si="38"/>
        <v>-2.3647622402771691</v>
      </c>
      <c r="AX22" s="132">
        <f t="shared" si="38"/>
        <v>-2.3659037149762834</v>
      </c>
      <c r="AY22" s="132">
        <f t="shared" si="38"/>
        <v>-2.3595807050016622</v>
      </c>
      <c r="AZ22" s="132">
        <f t="shared" si="38"/>
        <v>-2.3941298605711463</v>
      </c>
      <c r="BA22" s="132">
        <f t="shared" si="39"/>
        <v>-2.1871552006516284</v>
      </c>
      <c r="BC22">
        <v>-30000</v>
      </c>
      <c r="BD22">
        <f t="shared" si="0"/>
        <v>-4.0875046669578363E-2</v>
      </c>
      <c r="BE22">
        <f t="shared" si="1"/>
        <v>-0.13274926967640743</v>
      </c>
      <c r="BF22">
        <f t="shared" si="2"/>
        <v>9.187422300682907E-2</v>
      </c>
      <c r="BG22">
        <f t="shared" si="3"/>
        <v>1.2453665972210166</v>
      </c>
      <c r="BH22">
        <f t="shared" si="4"/>
        <v>0.99362681661968955</v>
      </c>
      <c r="BI22">
        <f t="shared" si="5"/>
        <v>0.25624998085636663</v>
      </c>
      <c r="BJ22">
        <f t="shared" si="6"/>
        <v>0.12883072544301208</v>
      </c>
      <c r="BK22">
        <f t="shared" ref="BK22:BQ31" si="42">$BR22+$AH$7*SIN(BL22)</f>
        <v>0.19815667561097378</v>
      </c>
      <c r="BL22">
        <f t="shared" si="42"/>
        <v>0.19814774612985267</v>
      </c>
      <c r="BM22">
        <f t="shared" si="42"/>
        <v>0.19811183957436096</v>
      </c>
      <c r="BN22">
        <f t="shared" si="42"/>
        <v>0.19796745745590716</v>
      </c>
      <c r="BO22">
        <f t="shared" si="42"/>
        <v>0.19738693166114302</v>
      </c>
      <c r="BP22">
        <f t="shared" si="42"/>
        <v>0.19505345497270116</v>
      </c>
      <c r="BQ22">
        <f t="shared" si="42"/>
        <v>0.1856845356225465</v>
      </c>
      <c r="BR22">
        <f t="shared" si="8"/>
        <v>0.1482249545614498</v>
      </c>
    </row>
    <row r="23" spans="1:70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18"/>
        <v>-47426.819590788713</v>
      </c>
      <c r="F23" s="114">
        <f t="shared" si="19"/>
        <v>-47425.5</v>
      </c>
      <c r="G23">
        <f t="shared" si="40"/>
        <v>-0.59348345000034897</v>
      </c>
      <c r="I23">
        <f t="shared" si="20"/>
        <v>-0.59348345000034897</v>
      </c>
      <c r="P23">
        <f t="shared" si="21"/>
        <v>-0.51838126781801797</v>
      </c>
      <c r="Q23" s="2">
        <f t="shared" si="22"/>
        <v>16151.619999999999</v>
      </c>
      <c r="R23">
        <f t="shared" si="23"/>
        <v>5.6403377685480365E-3</v>
      </c>
      <c r="S23" s="3">
        <f t="shared" si="24"/>
        <v>0.1</v>
      </c>
      <c r="T23" s="170"/>
      <c r="AF23">
        <f t="shared" si="25"/>
        <v>-47425.5</v>
      </c>
      <c r="AG23" s="132">
        <f t="shared" si="26"/>
        <v>-0.60340427620473558</v>
      </c>
      <c r="AH23" s="132">
        <f t="shared" si="27"/>
        <v>-0.50846044161363135</v>
      </c>
      <c r="AI23" s="132">
        <f t="shared" si="28"/>
        <v>-7.5102182182331001E-2</v>
      </c>
      <c r="AJ23" s="132">
        <f t="shared" si="29"/>
        <v>9.9208262043866124E-3</v>
      </c>
      <c r="AK23" s="132">
        <f t="shared" si="30"/>
        <v>9.8422792577644077E-6</v>
      </c>
      <c r="AL23">
        <f t="shared" si="31"/>
        <v>-7.5102182182331001E-2</v>
      </c>
      <c r="AM23" s="143">
        <f t="shared" si="41"/>
        <v>9.8422792577644073E-5</v>
      </c>
      <c r="AN23">
        <f t="shared" si="32"/>
        <v>-8.5023008386717655E-2</v>
      </c>
      <c r="AO23">
        <f t="shared" si="33"/>
        <v>0.79234459079588893</v>
      </c>
      <c r="AP23">
        <f t="shared" si="34"/>
        <v>-0.9707428550637851</v>
      </c>
      <c r="AQ23">
        <f t="shared" si="35"/>
        <v>-0.14566061083202608</v>
      </c>
      <c r="AR23">
        <f t="shared" si="36"/>
        <v>-2.5298918606936938</v>
      </c>
      <c r="AS23">
        <f t="shared" si="37"/>
        <v>-3.1669807104801508</v>
      </c>
      <c r="AT23" s="132">
        <f t="shared" si="38"/>
        <v>-2.364711265124269</v>
      </c>
      <c r="AU23" s="132">
        <f t="shared" si="38"/>
        <v>-2.3647045115664707</v>
      </c>
      <c r="AV23" s="132">
        <f t="shared" si="38"/>
        <v>-2.3647418487903211</v>
      </c>
      <c r="AW23" s="132">
        <f t="shared" si="38"/>
        <v>-2.3645354117954427</v>
      </c>
      <c r="AX23" s="132">
        <f t="shared" si="38"/>
        <v>-2.3656762751730485</v>
      </c>
      <c r="AY23" s="132">
        <f t="shared" si="38"/>
        <v>-2.359355238562054</v>
      </c>
      <c r="AZ23" s="132">
        <f t="shared" si="38"/>
        <v>-2.3939011396673999</v>
      </c>
      <c r="BA23" s="132">
        <f t="shared" si="39"/>
        <v>-2.1868871897315065</v>
      </c>
      <c r="BC23">
        <v>-29000</v>
      </c>
      <c r="BD23">
        <f t="shared" si="0"/>
        <v>-2.3404382818478175E-2</v>
      </c>
      <c r="BE23">
        <f t="shared" si="1"/>
        <v>-0.11645379528412797</v>
      </c>
      <c r="BF23">
        <f t="shared" si="2"/>
        <v>9.3049412465649795E-2</v>
      </c>
      <c r="BG23">
        <f t="shared" si="3"/>
        <v>1.224698707301904</v>
      </c>
      <c r="BH23">
        <f t="shared" si="4"/>
        <v>0.99359617245609699</v>
      </c>
      <c r="BI23">
        <f t="shared" si="5"/>
        <v>0.48244122850252674</v>
      </c>
      <c r="BJ23">
        <f t="shared" si="6"/>
        <v>0.24601080219002031</v>
      </c>
      <c r="BK23">
        <f t="shared" si="42"/>
        <v>0.37517289637570156</v>
      </c>
      <c r="BL23">
        <f t="shared" si="42"/>
        <v>0.37516034848790697</v>
      </c>
      <c r="BM23">
        <f t="shared" si="42"/>
        <v>0.37510718168823232</v>
      </c>
      <c r="BN23">
        <f t="shared" si="42"/>
        <v>0.37488192037607626</v>
      </c>
      <c r="BO23">
        <f t="shared" si="42"/>
        <v>0.37392773668046769</v>
      </c>
      <c r="BP23">
        <f t="shared" si="42"/>
        <v>0.36988985804620944</v>
      </c>
      <c r="BQ23">
        <f t="shared" si="42"/>
        <v>0.35287126562177146</v>
      </c>
      <c r="BR23">
        <f t="shared" si="8"/>
        <v>0.28223041462244991</v>
      </c>
    </row>
    <row r="24" spans="1:70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18"/>
        <v>-47426.352662746096</v>
      </c>
      <c r="F24" s="114">
        <f t="shared" si="19"/>
        <v>-47425</v>
      </c>
      <c r="G24">
        <f t="shared" si="40"/>
        <v>-0.60835749999750988</v>
      </c>
      <c r="I24">
        <f t="shared" si="20"/>
        <v>-0.60835749999750988</v>
      </c>
      <c r="P24">
        <f t="shared" si="21"/>
        <v>-0.51836744364456344</v>
      </c>
      <c r="Q24" s="2">
        <f t="shared" si="22"/>
        <v>16151.830000000002</v>
      </c>
      <c r="R24">
        <f t="shared" si="23"/>
        <v>8.0982102424064749E-3</v>
      </c>
      <c r="S24" s="3">
        <f t="shared" si="24"/>
        <v>0.1</v>
      </c>
      <c r="T24" s="170"/>
      <c r="AF24">
        <f t="shared" si="25"/>
        <v>-47425</v>
      </c>
      <c r="AG24" s="132">
        <f t="shared" si="26"/>
        <v>-0.60338830489632811</v>
      </c>
      <c r="AH24" s="132">
        <f t="shared" si="27"/>
        <v>-0.52333663874574521</v>
      </c>
      <c r="AI24" s="132">
        <f t="shared" si="28"/>
        <v>-8.9990056352946435E-2</v>
      </c>
      <c r="AJ24" s="132">
        <f t="shared" si="29"/>
        <v>-4.969195101181767E-3</v>
      </c>
      <c r="AK24" s="132">
        <f t="shared" si="30"/>
        <v>2.4692899953608873E-6</v>
      </c>
      <c r="AL24">
        <f t="shared" si="31"/>
        <v>-8.9990056352946435E-2</v>
      </c>
      <c r="AM24" s="143">
        <f t="shared" si="41"/>
        <v>2.4692899953608872E-5</v>
      </c>
      <c r="AN24">
        <f t="shared" si="32"/>
        <v>-8.5020861251764626E-2</v>
      </c>
      <c r="AO24">
        <f t="shared" si="33"/>
        <v>0.79235136105213733</v>
      </c>
      <c r="AP24">
        <f t="shared" si="34"/>
        <v>-0.97073169362084322</v>
      </c>
      <c r="AQ24">
        <f t="shared" si="35"/>
        <v>-0.14567026210859221</v>
      </c>
      <c r="AR24">
        <f t="shared" si="36"/>
        <v>-2.5298453825694986</v>
      </c>
      <c r="AS24">
        <f t="shared" si="37"/>
        <v>-3.1667244079073091</v>
      </c>
      <c r="AT24" s="132">
        <f t="shared" si="38"/>
        <v>-2.3646545247513679</v>
      </c>
      <c r="AU24" s="132">
        <f t="shared" si="38"/>
        <v>-2.3646477732284539</v>
      </c>
      <c r="AV24" s="132">
        <f t="shared" si="38"/>
        <v>-2.3646851012847319</v>
      </c>
      <c r="AW24" s="132">
        <f t="shared" si="38"/>
        <v>-2.3644787034644712</v>
      </c>
      <c r="AX24" s="132">
        <f t="shared" si="38"/>
        <v>-2.3656194139780786</v>
      </c>
      <c r="AY24" s="132">
        <f t="shared" si="38"/>
        <v>-2.359298870974583</v>
      </c>
      <c r="AZ24" s="132">
        <f t="shared" si="38"/>
        <v>-2.3938439571181709</v>
      </c>
      <c r="BA24" s="132">
        <f t="shared" si="39"/>
        <v>-2.1868201870014765</v>
      </c>
      <c r="BC24">
        <v>-28000</v>
      </c>
      <c r="BD24">
        <f t="shared" si="0"/>
        <v>-9.4092919555360671E-3</v>
      </c>
      <c r="BE24">
        <f t="shared" si="1"/>
        <v>-0.1007916661738861</v>
      </c>
      <c r="BF24">
        <f t="shared" si="2"/>
        <v>9.1382374218350035E-2</v>
      </c>
      <c r="BG24">
        <f t="shared" si="3"/>
        <v>1.1941208174258036</v>
      </c>
      <c r="BH24">
        <f t="shared" si="4"/>
        <v>0.94602319699306991</v>
      </c>
      <c r="BI24">
        <f t="shared" si="5"/>
        <v>0.69926891774193645</v>
      </c>
      <c r="BJ24">
        <f t="shared" si="6"/>
        <v>0.36461430212897378</v>
      </c>
      <c r="BK24">
        <f t="shared" si="42"/>
        <v>0.54848468806840855</v>
      </c>
      <c r="BL24">
        <f t="shared" si="42"/>
        <v>0.5484735082429838</v>
      </c>
      <c r="BM24">
        <f t="shared" si="42"/>
        <v>0.548421856796934</v>
      </c>
      <c r="BN24">
        <f t="shared" si="42"/>
        <v>0.54818324525610862</v>
      </c>
      <c r="BO24">
        <f t="shared" si="42"/>
        <v>0.54708139448889725</v>
      </c>
      <c r="BP24">
        <f t="shared" si="42"/>
        <v>0.54200285372939683</v>
      </c>
      <c r="BQ24">
        <f t="shared" si="42"/>
        <v>0.51879136229307155</v>
      </c>
      <c r="BR24">
        <f t="shared" si="8"/>
        <v>0.41623587468345002</v>
      </c>
    </row>
    <row r="25" spans="1:70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18"/>
        <v>-47408.787274476534</v>
      </c>
      <c r="F25" s="114">
        <f t="shared" si="19"/>
        <v>-47407.5</v>
      </c>
      <c r="G25">
        <f t="shared" si="40"/>
        <v>-0.57894925000073272</v>
      </c>
      <c r="I25">
        <f t="shared" si="20"/>
        <v>-0.57894925000073272</v>
      </c>
      <c r="O25">
        <f t="shared" ref="O25:O56" ca="1" si="43">+C$11+C$12*$F25</f>
        <v>-4.5422487626029628E-2</v>
      </c>
      <c r="P25">
        <f t="shared" si="21"/>
        <v>-0.51788369732553574</v>
      </c>
      <c r="Q25" s="2">
        <f t="shared" si="22"/>
        <v>16159.73</v>
      </c>
      <c r="R25">
        <f t="shared" si="23"/>
        <v>3.7290017235272568E-3</v>
      </c>
      <c r="S25" s="3">
        <f t="shared" si="24"/>
        <v>0.1</v>
      </c>
      <c r="T25" s="170"/>
      <c r="AF25">
        <f t="shared" si="25"/>
        <v>-47407.5</v>
      </c>
      <c r="AG25" s="132">
        <f t="shared" si="26"/>
        <v>-0.60282922483827028</v>
      </c>
      <c r="AH25" s="132">
        <f t="shared" si="27"/>
        <v>-0.49400372248799818</v>
      </c>
      <c r="AI25" s="132">
        <f t="shared" si="28"/>
        <v>-6.1065552675196977E-2</v>
      </c>
      <c r="AJ25" s="132">
        <f t="shared" si="29"/>
        <v>2.3879974837537565E-2</v>
      </c>
      <c r="AK25" s="132">
        <f t="shared" si="30"/>
        <v>5.7025319824142725E-5</v>
      </c>
      <c r="AL25">
        <f t="shared" si="31"/>
        <v>-6.1065552675196977E-2</v>
      </c>
      <c r="AM25" s="143">
        <f t="shared" si="41"/>
        <v>5.7025319824142724E-4</v>
      </c>
      <c r="AN25">
        <f t="shared" si="32"/>
        <v>-8.494552751273457E-2</v>
      </c>
      <c r="AO25">
        <f t="shared" si="33"/>
        <v>0.7925886756476872</v>
      </c>
      <c r="AP25">
        <f t="shared" si="34"/>
        <v>-0.97033960109705508</v>
      </c>
      <c r="AQ25">
        <f t="shared" si="35"/>
        <v>-0.14600796228324495</v>
      </c>
      <c r="AR25">
        <f t="shared" si="36"/>
        <v>-2.5282181473264198</v>
      </c>
      <c r="AS25">
        <f t="shared" si="37"/>
        <v>-3.1577747728275303</v>
      </c>
      <c r="AT25" s="132">
        <f t="shared" si="38"/>
        <v>-2.3626683060073956</v>
      </c>
      <c r="AU25" s="132">
        <f t="shared" si="38"/>
        <v>-2.3626616255318877</v>
      </c>
      <c r="AV25" s="132">
        <f t="shared" si="38"/>
        <v>-2.3626986331251278</v>
      </c>
      <c r="AW25" s="132">
        <f t="shared" si="38"/>
        <v>-2.3624936064701032</v>
      </c>
      <c r="AX25" s="132">
        <f t="shared" si="38"/>
        <v>-2.3636289583370726</v>
      </c>
      <c r="AY25" s="132">
        <f t="shared" si="38"/>
        <v>-2.3573257586110752</v>
      </c>
      <c r="AZ25" s="132">
        <f t="shared" si="38"/>
        <v>-2.3918419820552015</v>
      </c>
      <c r="BA25" s="132">
        <f t="shared" si="39"/>
        <v>-2.184475091450409</v>
      </c>
      <c r="BC25">
        <v>-27000</v>
      </c>
      <c r="BD25">
        <f t="shared" si="0"/>
        <v>1.3754902954428022E-3</v>
      </c>
      <c r="BE25">
        <f t="shared" si="1"/>
        <v>-8.5762882345681773E-2</v>
      </c>
      <c r="BF25">
        <f t="shared" si="2"/>
        <v>8.7138372641124576E-2</v>
      </c>
      <c r="BG25">
        <f t="shared" si="3"/>
        <v>1.1568699038285253</v>
      </c>
      <c r="BH25">
        <f t="shared" si="4"/>
        <v>0.86036336179124862</v>
      </c>
      <c r="BI25">
        <f t="shared" si="5"/>
        <v>0.90402399935570443</v>
      </c>
      <c r="BJ25">
        <f t="shared" si="6"/>
        <v>0.4855389671906068</v>
      </c>
      <c r="BK25">
        <f t="shared" si="42"/>
        <v>0.71690028298206743</v>
      </c>
      <c r="BL25">
        <f t="shared" si="42"/>
        <v>0.71689311969101444</v>
      </c>
      <c r="BM25">
        <f t="shared" si="42"/>
        <v>0.71685565802345541</v>
      </c>
      <c r="BN25">
        <f t="shared" si="42"/>
        <v>0.7166597656825584</v>
      </c>
      <c r="BO25">
        <f t="shared" si="42"/>
        <v>0.71563596082205572</v>
      </c>
      <c r="BP25">
        <f t="shared" si="42"/>
        <v>0.71029991690756189</v>
      </c>
      <c r="BQ25">
        <f t="shared" si="42"/>
        <v>0.68287257683412672</v>
      </c>
      <c r="BR25">
        <f t="shared" si="8"/>
        <v>0.55024133474445014</v>
      </c>
    </row>
    <row r="26" spans="1:70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18"/>
        <v>-47402.361455223494</v>
      </c>
      <c r="F26" s="114">
        <f t="shared" si="19"/>
        <v>-47401</v>
      </c>
      <c r="G26">
        <f t="shared" si="40"/>
        <v>-0.61231190000034985</v>
      </c>
      <c r="I26">
        <f t="shared" si="20"/>
        <v>-0.61231190000034985</v>
      </c>
      <c r="O26">
        <f t="shared" ca="1" si="43"/>
        <v>-4.5413360276751982E-2</v>
      </c>
      <c r="P26">
        <f t="shared" si="21"/>
        <v>-0.51770406952225745</v>
      </c>
      <c r="Q26" s="2">
        <f t="shared" si="22"/>
        <v>16162.619999999999</v>
      </c>
      <c r="R26">
        <f t="shared" si="23"/>
        <v>8.9506415877714691E-3</v>
      </c>
      <c r="S26" s="3">
        <f t="shared" si="24"/>
        <v>0.1</v>
      </c>
      <c r="T26" s="170"/>
      <c r="AF26">
        <f t="shared" si="25"/>
        <v>-47401</v>
      </c>
      <c r="AG26" s="132">
        <f t="shared" si="26"/>
        <v>-0.60262152479207487</v>
      </c>
      <c r="AH26" s="132">
        <f t="shared" si="27"/>
        <v>-0.52739444473053243</v>
      </c>
      <c r="AI26" s="132">
        <f t="shared" si="28"/>
        <v>-9.4607830478092403E-2</v>
      </c>
      <c r="AJ26" s="132">
        <f t="shared" si="29"/>
        <v>-9.6903752082749817E-3</v>
      </c>
      <c r="AK26" s="132">
        <f t="shared" si="30"/>
        <v>9.390337167715041E-6</v>
      </c>
      <c r="AL26">
        <f t="shared" si="31"/>
        <v>-9.4607830478092403E-2</v>
      </c>
      <c r="AM26" s="143">
        <f t="shared" si="41"/>
        <v>9.39033716771504E-5</v>
      </c>
      <c r="AN26">
        <f t="shared" si="32"/>
        <v>-8.4917455269817393E-2</v>
      </c>
      <c r="AO26">
        <f t="shared" si="33"/>
        <v>0.79267699728582186</v>
      </c>
      <c r="AP26">
        <f t="shared" si="34"/>
        <v>-0.9701932520722234</v>
      </c>
      <c r="AQ26">
        <f t="shared" si="35"/>
        <v>-0.14613334686259208</v>
      </c>
      <c r="AR26">
        <f t="shared" si="36"/>
        <v>-2.5276134972295061</v>
      </c>
      <c r="AS26">
        <f t="shared" si="37"/>
        <v>-3.1544609645141253</v>
      </c>
      <c r="AT26" s="132">
        <f t="shared" si="38"/>
        <v>-2.361930416020233</v>
      </c>
      <c r="AU26" s="132">
        <f t="shared" si="38"/>
        <v>-2.3619237618473901</v>
      </c>
      <c r="AV26" s="132">
        <f t="shared" si="38"/>
        <v>-2.3619606506129802</v>
      </c>
      <c r="AW26" s="132">
        <f t="shared" si="38"/>
        <v>-2.3617561332635528</v>
      </c>
      <c r="AX26" s="132">
        <f t="shared" si="38"/>
        <v>-2.36288949065269</v>
      </c>
      <c r="AY26" s="132">
        <f t="shared" si="38"/>
        <v>-2.3565927658028305</v>
      </c>
      <c r="AZ26" s="132">
        <f t="shared" si="38"/>
        <v>-2.3910981009630601</v>
      </c>
      <c r="BA26" s="132">
        <f t="shared" si="39"/>
        <v>-2.1836040559600125</v>
      </c>
      <c r="BC26">
        <v>-26000</v>
      </c>
      <c r="BD26">
        <f t="shared" si="0"/>
        <v>9.3231266899898579E-3</v>
      </c>
      <c r="BE26">
        <f t="shared" si="1"/>
        <v>-7.1367443799515068E-2</v>
      </c>
      <c r="BF26">
        <f t="shared" si="2"/>
        <v>8.0690570489504926E-2</v>
      </c>
      <c r="BG26">
        <f t="shared" si="3"/>
        <v>1.1161059050713438</v>
      </c>
      <c r="BH26">
        <f t="shared" si="4"/>
        <v>0.74774823843255112</v>
      </c>
      <c r="BI26">
        <f t="shared" si="5"/>
        <v>1.0953418888509137</v>
      </c>
      <c r="BJ26">
        <f t="shared" si="6"/>
        <v>0.60990523401913455</v>
      </c>
      <c r="BK26">
        <f t="shared" si="42"/>
        <v>0.87969386803782879</v>
      </c>
      <c r="BL26">
        <f t="shared" si="42"/>
        <v>0.87969053394183583</v>
      </c>
      <c r="BM26">
        <f t="shared" si="42"/>
        <v>0.87966991175830211</v>
      </c>
      <c r="BN26">
        <f t="shared" si="42"/>
        <v>0.8795423700277728</v>
      </c>
      <c r="BO26">
        <f t="shared" si="42"/>
        <v>0.8787540007500706</v>
      </c>
      <c r="BP26">
        <f t="shared" si="42"/>
        <v>0.87389740992927001</v>
      </c>
      <c r="BQ26">
        <f t="shared" si="42"/>
        <v>0.84457563271516678</v>
      </c>
      <c r="BR26">
        <f t="shared" si="8"/>
        <v>0.68424679480545014</v>
      </c>
    </row>
    <row r="27" spans="1:70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18"/>
        <v>-47373.345212575667</v>
      </c>
      <c r="F27" s="114">
        <f t="shared" si="19"/>
        <v>-47372</v>
      </c>
      <c r="G27">
        <f t="shared" si="40"/>
        <v>-0.60500680000041029</v>
      </c>
      <c r="I27">
        <f t="shared" si="20"/>
        <v>-0.60500680000041029</v>
      </c>
      <c r="O27">
        <f t="shared" ca="1" si="43"/>
        <v>-4.5372638256897885E-2</v>
      </c>
      <c r="P27">
        <f t="shared" si="21"/>
        <v>-0.51690297918365358</v>
      </c>
      <c r="Q27" s="2">
        <f t="shared" si="22"/>
        <v>16175.669999999998</v>
      </c>
      <c r="R27">
        <f t="shared" si="23"/>
        <v>7.7622832425111744E-3</v>
      </c>
      <c r="S27" s="3">
        <f t="shared" si="24"/>
        <v>0.1</v>
      </c>
      <c r="T27" s="170"/>
      <c r="AF27">
        <f t="shared" si="25"/>
        <v>-47372</v>
      </c>
      <c r="AG27" s="132">
        <f t="shared" si="26"/>
        <v>-0.60169458747991855</v>
      </c>
      <c r="AH27" s="132">
        <f t="shared" si="27"/>
        <v>-0.52021519170414532</v>
      </c>
      <c r="AI27" s="132">
        <f t="shared" si="28"/>
        <v>-8.8103820816756717E-2</v>
      </c>
      <c r="AJ27" s="132">
        <f t="shared" si="29"/>
        <v>-3.3122125204917419E-3</v>
      </c>
      <c r="AK27" s="132">
        <f t="shared" si="30"/>
        <v>1.0970751780902257E-6</v>
      </c>
      <c r="AL27">
        <f t="shared" si="31"/>
        <v>-8.8103820816756717E-2</v>
      </c>
      <c r="AM27" s="143">
        <f t="shared" si="41"/>
        <v>1.0970751780902257E-5</v>
      </c>
      <c r="AN27">
        <f t="shared" si="32"/>
        <v>-8.4791608296264934E-2</v>
      </c>
      <c r="AO27">
        <f t="shared" si="33"/>
        <v>0.79307221197696964</v>
      </c>
      <c r="AP27">
        <f t="shared" si="34"/>
        <v>-0.96953558660614547</v>
      </c>
      <c r="AQ27">
        <f t="shared" si="35"/>
        <v>-0.14669244378488483</v>
      </c>
      <c r="AR27">
        <f t="shared" si="36"/>
        <v>-2.5249141827305825</v>
      </c>
      <c r="AS27">
        <f t="shared" si="37"/>
        <v>-3.1397440230534883</v>
      </c>
      <c r="AT27" s="132">
        <f t="shared" si="38"/>
        <v>-2.3586372880784463</v>
      </c>
      <c r="AU27" s="132">
        <f t="shared" si="38"/>
        <v>-2.3586307506799344</v>
      </c>
      <c r="AV27" s="132">
        <f t="shared" si="38"/>
        <v>-2.3586671106549058</v>
      </c>
      <c r="AW27" s="132">
        <f t="shared" si="38"/>
        <v>-2.3584648655400704</v>
      </c>
      <c r="AX27" s="132">
        <f t="shared" si="38"/>
        <v>-2.3595892978488733</v>
      </c>
      <c r="AY27" s="132">
        <f t="shared" si="38"/>
        <v>-2.3533216778138715</v>
      </c>
      <c r="AZ27" s="132">
        <f t="shared" si="38"/>
        <v>-2.3877773275134664</v>
      </c>
      <c r="BA27" s="132">
        <f t="shared" si="39"/>
        <v>-2.179717897618243</v>
      </c>
      <c r="BC27">
        <v>-25000</v>
      </c>
      <c r="BD27">
        <f t="shared" si="0"/>
        <v>1.4851337965881672E-2</v>
      </c>
      <c r="BE27">
        <f t="shared" si="1"/>
        <v>-5.7605350535385902E-2</v>
      </c>
      <c r="BF27">
        <f t="shared" si="2"/>
        <v>7.2456688501267574E-2</v>
      </c>
      <c r="BG27">
        <f t="shared" si="3"/>
        <v>1.0744298929290741</v>
      </c>
      <c r="BH27">
        <f t="shared" si="4"/>
        <v>0.6186549866321206</v>
      </c>
      <c r="BI27">
        <f t="shared" si="5"/>
        <v>1.2729765637287822</v>
      </c>
      <c r="BJ27">
        <f t="shared" si="6"/>
        <v>0.7390996111356718</v>
      </c>
      <c r="BK27">
        <f t="shared" si="42"/>
        <v>1.036556593812499</v>
      </c>
      <c r="BL27">
        <f t="shared" si="42"/>
        <v>1.0365555228217358</v>
      </c>
      <c r="BM27">
        <f t="shared" si="42"/>
        <v>1.0365472305855206</v>
      </c>
      <c r="BN27">
        <f t="shared" si="42"/>
        <v>1.0364830311810558</v>
      </c>
      <c r="BO27">
        <f t="shared" si="42"/>
        <v>1.035986227830382</v>
      </c>
      <c r="BP27">
        <f t="shared" si="42"/>
        <v>1.0321557310683922</v>
      </c>
      <c r="BQ27">
        <f t="shared" si="42"/>
        <v>1.0034038952344186</v>
      </c>
      <c r="BR27">
        <f t="shared" si="8"/>
        <v>0.81825225486645015</v>
      </c>
    </row>
    <row r="28" spans="1:70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18"/>
        <v>-47293.300405271308</v>
      </c>
      <c r="F28" s="114">
        <f t="shared" si="19"/>
        <v>-47292</v>
      </c>
      <c r="G28">
        <f t="shared" si="40"/>
        <v>-0.58485479999944801</v>
      </c>
      <c r="I28">
        <f t="shared" si="20"/>
        <v>-0.58485479999944801</v>
      </c>
      <c r="O28">
        <f t="shared" ca="1" si="43"/>
        <v>-4.5260301650403831E-2</v>
      </c>
      <c r="P28">
        <f t="shared" si="21"/>
        <v>-0.51469583618672776</v>
      </c>
      <c r="Q28" s="2">
        <f t="shared" si="22"/>
        <v>16211.669999999998</v>
      </c>
      <c r="R28">
        <f t="shared" si="23"/>
        <v>4.9222802032745884E-3</v>
      </c>
      <c r="S28" s="3">
        <f t="shared" si="24"/>
        <v>0.1</v>
      </c>
      <c r="T28" s="170"/>
      <c r="AF28">
        <f t="shared" si="25"/>
        <v>-47292</v>
      </c>
      <c r="AG28" s="132">
        <f t="shared" si="26"/>
        <v>-0.59913518280136724</v>
      </c>
      <c r="AH28" s="132">
        <f t="shared" si="27"/>
        <v>-0.50041545338480853</v>
      </c>
      <c r="AI28" s="132">
        <f t="shared" si="28"/>
        <v>-7.0158963812720243E-2</v>
      </c>
      <c r="AJ28" s="132">
        <f t="shared" si="29"/>
        <v>1.4280382801919234E-2</v>
      </c>
      <c r="AK28" s="132">
        <f t="shared" si="30"/>
        <v>2.0392933296935063E-5</v>
      </c>
      <c r="AL28">
        <f t="shared" si="31"/>
        <v>-7.0158963812720243E-2</v>
      </c>
      <c r="AM28" s="143">
        <f t="shared" si="41"/>
        <v>2.0392933296935062E-4</v>
      </c>
      <c r="AN28">
        <f t="shared" si="32"/>
        <v>-8.4439346614639477E-2</v>
      </c>
      <c r="AO28">
        <f t="shared" si="33"/>
        <v>0.79417234693801597</v>
      </c>
      <c r="AP28">
        <f t="shared" si="34"/>
        <v>-0.9676811901094946</v>
      </c>
      <c r="AQ28">
        <f t="shared" si="35"/>
        <v>-0.14823211445122583</v>
      </c>
      <c r="AR28">
        <f t="shared" si="36"/>
        <v>-2.5174537673278743</v>
      </c>
      <c r="AS28">
        <f t="shared" si="37"/>
        <v>-3.0997101427089295</v>
      </c>
      <c r="AT28" s="132">
        <f t="shared" si="38"/>
        <v>-2.3495442439545986</v>
      </c>
      <c r="AU28" s="132">
        <f t="shared" si="38"/>
        <v>-2.3495380237060286</v>
      </c>
      <c r="AV28" s="132">
        <f t="shared" si="38"/>
        <v>-2.349572937111045</v>
      </c>
      <c r="AW28" s="132">
        <f t="shared" si="38"/>
        <v>-2.3493769569459344</v>
      </c>
      <c r="AX28" s="132">
        <f t="shared" si="38"/>
        <v>-2.3504765532471565</v>
      </c>
      <c r="AY28" s="132">
        <f t="shared" si="38"/>
        <v>-2.3442910325143522</v>
      </c>
      <c r="AZ28" s="132">
        <f t="shared" si="38"/>
        <v>-2.3786002574951972</v>
      </c>
      <c r="BA28" s="132">
        <f t="shared" si="39"/>
        <v>-2.1689974608133635</v>
      </c>
      <c r="BC28">
        <v>-24000</v>
      </c>
      <c r="BD28">
        <f t="shared" si="0"/>
        <v>1.8374269619383946E-2</v>
      </c>
      <c r="BE28">
        <f t="shared" si="1"/>
        <v>-4.4476602553294303E-2</v>
      </c>
      <c r="BF28">
        <f t="shared" si="2"/>
        <v>6.2850872172678249E-2</v>
      </c>
      <c r="BG28">
        <f t="shared" si="3"/>
        <v>1.0337201386968291</v>
      </c>
      <c r="BH28">
        <f t="shared" si="4"/>
        <v>0.48165721665183098</v>
      </c>
      <c r="BI28">
        <f t="shared" si="5"/>
        <v>1.4374614080385784</v>
      </c>
      <c r="BJ28">
        <f t="shared" si="6"/>
        <v>0.87482469643256466</v>
      </c>
      <c r="BK28">
        <f t="shared" si="42"/>
        <v>1.1875011956630963</v>
      </c>
      <c r="BL28">
        <f t="shared" si="42"/>
        <v>1.1875009891009085</v>
      </c>
      <c r="BM28">
        <f t="shared" si="42"/>
        <v>1.1874988115429426</v>
      </c>
      <c r="BN28">
        <f t="shared" si="42"/>
        <v>1.1874758566595558</v>
      </c>
      <c r="BO28">
        <f t="shared" si="42"/>
        <v>1.1872339555480407</v>
      </c>
      <c r="BP28">
        <f t="shared" si="42"/>
        <v>1.1846935323143759</v>
      </c>
      <c r="BQ28">
        <f t="shared" si="42"/>
        <v>1.1589122764796993</v>
      </c>
      <c r="BR28">
        <f t="shared" si="8"/>
        <v>0.95225771492745026</v>
      </c>
    </row>
    <row r="29" spans="1:70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18"/>
        <v>-46561.312877141667</v>
      </c>
      <c r="F29" s="114">
        <f t="shared" si="19"/>
        <v>-46560</v>
      </c>
      <c r="G29">
        <f t="shared" si="40"/>
        <v>-0.59046399999715504</v>
      </c>
      <c r="I29">
        <f t="shared" si="20"/>
        <v>-0.59046399999715504</v>
      </c>
      <c r="O29">
        <f t="shared" ca="1" si="43"/>
        <v>-4.423242170098321E-2</v>
      </c>
      <c r="P29">
        <f t="shared" si="21"/>
        <v>-0.49468870291591527</v>
      </c>
      <c r="Q29" s="2">
        <f t="shared" si="22"/>
        <v>16540.88</v>
      </c>
      <c r="R29">
        <f t="shared" si="23"/>
        <v>9.1729075309997365E-3</v>
      </c>
      <c r="S29" s="3">
        <f t="shared" si="24"/>
        <v>0.1</v>
      </c>
      <c r="T29" s="170"/>
      <c r="U29">
        <v>3.7757725985615251E-6</v>
      </c>
      <c r="V29">
        <v>1.3619612934600348E-14</v>
      </c>
      <c r="W29">
        <v>1.1236148913580538E-24</v>
      </c>
      <c r="X29">
        <v>2.8409459924366571E-6</v>
      </c>
      <c r="Y29">
        <v>3.8098820683041468E-4</v>
      </c>
      <c r="Z29">
        <v>1.1554508442859481</v>
      </c>
      <c r="AA29">
        <v>3.2637719063124287E-3</v>
      </c>
      <c r="AB29">
        <v>8288.8148166511801</v>
      </c>
      <c r="AC29">
        <v>8.5284436644466527E-2</v>
      </c>
      <c r="AD29">
        <v>4.6171909821967705E-4</v>
      </c>
      <c r="AE29">
        <v>2.9641178808999036E-18</v>
      </c>
      <c r="AF29">
        <f t="shared" si="25"/>
        <v>-46560</v>
      </c>
      <c r="AG29" s="132">
        <f t="shared" si="26"/>
        <v>-0.5755564284302781</v>
      </c>
      <c r="AH29" s="132">
        <f t="shared" si="27"/>
        <v>-0.50959627448279221</v>
      </c>
      <c r="AI29" s="132">
        <f t="shared" si="28"/>
        <v>-9.5775297081239774E-2</v>
      </c>
      <c r="AJ29" s="132">
        <f t="shared" si="29"/>
        <v>-1.4907571566876943E-2</v>
      </c>
      <c r="AK29" s="132">
        <f t="shared" si="30"/>
        <v>2.2223569002155787E-5</v>
      </c>
      <c r="AL29">
        <f t="shared" si="31"/>
        <v>-9.5775297081239774E-2</v>
      </c>
      <c r="AM29" s="143">
        <f t="shared" si="41"/>
        <v>2.2223569002155787E-4</v>
      </c>
      <c r="AN29">
        <f t="shared" si="32"/>
        <v>-8.0867725514362804E-2</v>
      </c>
      <c r="AO29">
        <f t="shared" si="33"/>
        <v>0.80492567462497866</v>
      </c>
      <c r="AP29">
        <f t="shared" si="34"/>
        <v>-0.94790640597245979</v>
      </c>
      <c r="AQ29">
        <f t="shared" si="35"/>
        <v>-0.16212276243379922</v>
      </c>
      <c r="AR29">
        <f t="shared" si="36"/>
        <v>-2.4481844991620738</v>
      </c>
      <c r="AS29">
        <f t="shared" si="37"/>
        <v>-2.7677992541974064</v>
      </c>
      <c r="AT29" s="132">
        <f t="shared" si="38"/>
        <v>-2.2657324448544274</v>
      </c>
      <c r="AU29" s="132">
        <f t="shared" si="38"/>
        <v>-2.2657287461998163</v>
      </c>
      <c r="AV29" s="132">
        <f t="shared" si="38"/>
        <v>-2.2657515180625332</v>
      </c>
      <c r="AW29" s="132">
        <f t="shared" si="38"/>
        <v>-2.2656113064682293</v>
      </c>
      <c r="AX29" s="132">
        <f t="shared" si="38"/>
        <v>-2.2664742474812942</v>
      </c>
      <c r="AY29" s="132">
        <f t="shared" si="38"/>
        <v>-2.2611489605336139</v>
      </c>
      <c r="AZ29" s="132">
        <f t="shared" si="38"/>
        <v>-2.293490073707471</v>
      </c>
      <c r="BA29" s="132">
        <f t="shared" si="39"/>
        <v>-2.0709054640487112</v>
      </c>
      <c r="BC29">
        <v>-23000</v>
      </c>
      <c r="BD29">
        <f t="shared" si="0"/>
        <v>2.0273258518183027E-2</v>
      </c>
      <c r="BE29">
        <f t="shared" si="1"/>
        <v>-3.1981199853240272E-2</v>
      </c>
      <c r="BF29">
        <f t="shared" si="2"/>
        <v>5.2254458371423299E-2</v>
      </c>
      <c r="BG29">
        <f t="shared" si="3"/>
        <v>0.99518324243400991</v>
      </c>
      <c r="BH29">
        <f t="shared" si="4"/>
        <v>0.34310336756974519</v>
      </c>
      <c r="BI29">
        <f t="shared" si="5"/>
        <v>1.5897873274903285</v>
      </c>
      <c r="BJ29">
        <f t="shared" si="6"/>
        <v>1.0191736402674567</v>
      </c>
      <c r="BK29">
        <f t="shared" si="42"/>
        <v>1.3327599341511405</v>
      </c>
      <c r="BL29">
        <f t="shared" si="42"/>
        <v>1.3327599175198068</v>
      </c>
      <c r="BM29">
        <f t="shared" si="42"/>
        <v>1.3327596394464041</v>
      </c>
      <c r="BN29">
        <f t="shared" si="42"/>
        <v>1.3327549901480533</v>
      </c>
      <c r="BO29">
        <f t="shared" si="42"/>
        <v>1.3326772685590564</v>
      </c>
      <c r="BP29">
        <f t="shared" si="42"/>
        <v>1.3313816744008791</v>
      </c>
      <c r="BQ29">
        <f t="shared" si="42"/>
        <v>1.3107152160247899</v>
      </c>
      <c r="BR29">
        <f t="shared" si="8"/>
        <v>1.0862631749884504</v>
      </c>
    </row>
    <row r="30" spans="1:70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18"/>
        <v>-46556.821474065146</v>
      </c>
      <c r="F30" s="114">
        <f t="shared" si="19"/>
        <v>-46555.5</v>
      </c>
      <c r="G30">
        <f t="shared" si="40"/>
        <v>-0.59433044999605045</v>
      </c>
      <c r="I30">
        <f t="shared" si="20"/>
        <v>-0.59433044999605045</v>
      </c>
      <c r="O30">
        <f t="shared" ca="1" si="43"/>
        <v>-4.422610276686792E-2</v>
      </c>
      <c r="P30">
        <f t="shared" si="21"/>
        <v>-0.49456675777646897</v>
      </c>
      <c r="Q30" s="2">
        <f t="shared" si="22"/>
        <v>16542.900000000001</v>
      </c>
      <c r="R30">
        <f t="shared" si="23"/>
        <v>9.9527942852833829E-3</v>
      </c>
      <c r="S30" s="3">
        <f t="shared" si="24"/>
        <v>0.1</v>
      </c>
      <c r="T30" s="170"/>
      <c r="AF30">
        <f t="shared" si="25"/>
        <v>-46555.5</v>
      </c>
      <c r="AG30" s="132">
        <f t="shared" si="26"/>
        <v>-0.57541057921794925</v>
      </c>
      <c r="AH30" s="132">
        <f t="shared" si="27"/>
        <v>-0.51348662855457017</v>
      </c>
      <c r="AI30" s="132">
        <f t="shared" si="28"/>
        <v>-9.9763692219581479E-2</v>
      </c>
      <c r="AJ30" s="132">
        <f t="shared" si="29"/>
        <v>-1.89198707781012E-2</v>
      </c>
      <c r="AK30" s="132">
        <f t="shared" si="30"/>
        <v>3.5796151026004773E-5</v>
      </c>
      <c r="AL30">
        <f t="shared" si="31"/>
        <v>-9.9763692219581479E-2</v>
      </c>
      <c r="AM30" s="143">
        <f t="shared" si="41"/>
        <v>3.5796151026004771E-4</v>
      </c>
      <c r="AN30">
        <f t="shared" si="32"/>
        <v>-8.0843821441480321E-2</v>
      </c>
      <c r="AO30">
        <f t="shared" si="33"/>
        <v>0.80499568530296806</v>
      </c>
      <c r="AP30">
        <f t="shared" si="34"/>
        <v>-0.94776879198454089</v>
      </c>
      <c r="AQ30">
        <f t="shared" si="35"/>
        <v>-0.16220696584680547</v>
      </c>
      <c r="AR30">
        <f t="shared" si="36"/>
        <v>-2.4477527738480047</v>
      </c>
      <c r="AS30">
        <f t="shared" si="37"/>
        <v>-2.7659308460182217</v>
      </c>
      <c r="AT30" s="132">
        <f t="shared" si="38"/>
        <v>-2.2652136538995125</v>
      </c>
      <c r="AU30" s="132">
        <f t="shared" si="38"/>
        <v>-2.2652099684747005</v>
      </c>
      <c r="AV30" s="132">
        <f t="shared" si="38"/>
        <v>-2.2652326730166399</v>
      </c>
      <c r="AW30" s="132">
        <f t="shared" si="38"/>
        <v>-2.2650927888726611</v>
      </c>
      <c r="AX30" s="132">
        <f t="shared" si="38"/>
        <v>-2.2659542509182793</v>
      </c>
      <c r="AY30" s="132">
        <f t="shared" si="38"/>
        <v>-2.2606347777534475</v>
      </c>
      <c r="AZ30" s="132">
        <f t="shared" si="38"/>
        <v>-2.2929603545835988</v>
      </c>
      <c r="BA30" s="132">
        <f t="shared" si="39"/>
        <v>-2.0703024394784366</v>
      </c>
      <c r="BC30">
        <v>-22000</v>
      </c>
      <c r="BD30">
        <f t="shared" si="0"/>
        <v>2.0883343396777818E-2</v>
      </c>
      <c r="BE30">
        <f t="shared" si="1"/>
        <v>-2.0119142435223808E-2</v>
      </c>
      <c r="BF30">
        <f t="shared" si="2"/>
        <v>4.1002485832001626E-2</v>
      </c>
      <c r="BG30">
        <f t="shared" si="3"/>
        <v>0.9594986841240245</v>
      </c>
      <c r="BH30">
        <f t="shared" si="4"/>
        <v>0.2073337818318495</v>
      </c>
      <c r="BI30">
        <f t="shared" si="5"/>
        <v>1.7311574357520629</v>
      </c>
      <c r="BJ30">
        <f t="shared" si="6"/>
        <v>1.1747470644521274</v>
      </c>
      <c r="BK30">
        <f t="shared" si="42"/>
        <v>1.4726980835446222</v>
      </c>
      <c r="BL30">
        <f t="shared" si="42"/>
        <v>1.4726980834038259</v>
      </c>
      <c r="BM30">
        <f t="shared" si="42"/>
        <v>1.4726980777362955</v>
      </c>
      <c r="BN30">
        <f t="shared" si="42"/>
        <v>1.4726978495992389</v>
      </c>
      <c r="BO30">
        <f t="shared" si="42"/>
        <v>1.472688666758655</v>
      </c>
      <c r="BP30">
        <f t="shared" si="42"/>
        <v>1.472319753001196</v>
      </c>
      <c r="BQ30">
        <f t="shared" si="42"/>
        <v>1.4584935942618618</v>
      </c>
      <c r="BR30">
        <f t="shared" si="8"/>
        <v>1.2202686350494505</v>
      </c>
    </row>
    <row r="31" spans="1:70" x14ac:dyDescent="0.2">
      <c r="A31" t="s">
        <v>121</v>
      </c>
      <c r="B31" t="s">
        <v>94</v>
      </c>
      <c r="C31" s="10">
        <v>31580.32</v>
      </c>
      <c r="D31" s="10" t="s">
        <v>285</v>
      </c>
      <c r="E31">
        <f t="shared" si="18"/>
        <v>-46514.75348089297</v>
      </c>
      <c r="F31" s="114">
        <f t="shared" si="19"/>
        <v>-46513.5</v>
      </c>
      <c r="G31">
        <f t="shared" si="40"/>
        <v>-0.56375064999883762</v>
      </c>
      <c r="I31">
        <f t="shared" si="20"/>
        <v>-0.56375064999883762</v>
      </c>
      <c r="O31">
        <f t="shared" ca="1" si="43"/>
        <v>-4.4167126048458544E-2</v>
      </c>
      <c r="P31">
        <f t="shared" si="21"/>
        <v>-0.49342922160330471</v>
      </c>
      <c r="Q31" s="2">
        <f t="shared" si="22"/>
        <v>16561.82</v>
      </c>
      <c r="R31">
        <f t="shared" si="23"/>
        <v>4.9451032915880612E-3</v>
      </c>
      <c r="S31" s="3">
        <f t="shared" si="24"/>
        <v>0.1</v>
      </c>
      <c r="T31" s="170"/>
      <c r="U31">
        <v>4.5626342927565186E-6</v>
      </c>
      <c r="V31">
        <v>1.5870601541252479E-14</v>
      </c>
      <c r="W31">
        <v>1.1054896519971222E-24</v>
      </c>
      <c r="X31">
        <v>3.449969161422405E-6</v>
      </c>
      <c r="Y31">
        <v>4.4707348796387095E-4</v>
      </c>
      <c r="Z31">
        <v>1.3683426863090613</v>
      </c>
      <c r="AA31">
        <v>6.4789308860012055E-3</v>
      </c>
      <c r="AB31">
        <v>9387.7898957998859</v>
      </c>
      <c r="AC31">
        <v>0.10356714881451697</v>
      </c>
      <c r="AD31">
        <v>5.9197244692161231E-4</v>
      </c>
      <c r="AE31">
        <v>2.9163031478464251E-18</v>
      </c>
      <c r="AF31">
        <f t="shared" si="25"/>
        <v>-46513.5</v>
      </c>
      <c r="AG31" s="132">
        <f t="shared" si="26"/>
        <v>-0.57404878861064312</v>
      </c>
      <c r="AH31" s="132">
        <f t="shared" si="27"/>
        <v>-0.48313108299149921</v>
      </c>
      <c r="AI31" s="132">
        <f t="shared" si="28"/>
        <v>-7.0321428395532903E-2</v>
      </c>
      <c r="AJ31" s="132">
        <f t="shared" si="29"/>
        <v>1.0298138611805507E-2</v>
      </c>
      <c r="AK31" s="132">
        <f t="shared" si="30"/>
        <v>1.0605165886795947E-5</v>
      </c>
      <c r="AL31">
        <f t="shared" si="31"/>
        <v>-7.0321428395532903E-2</v>
      </c>
      <c r="AM31" s="143">
        <f t="shared" si="41"/>
        <v>1.0605165886795946E-4</v>
      </c>
      <c r="AN31">
        <f t="shared" si="32"/>
        <v>-8.0619567007338397E-2</v>
      </c>
      <c r="AO31">
        <f t="shared" si="33"/>
        <v>0.80565146096907925</v>
      </c>
      <c r="AP31">
        <f t="shared" si="34"/>
        <v>-0.94647470787289512</v>
      </c>
      <c r="AQ31">
        <f t="shared" si="35"/>
        <v>-0.16299210992018115</v>
      </c>
      <c r="AR31">
        <f t="shared" si="36"/>
        <v>-2.4437197071753478</v>
      </c>
      <c r="AS31">
        <f t="shared" si="37"/>
        <v>-2.7485838107622573</v>
      </c>
      <c r="AT31" s="132">
        <f t="shared" ref="AT31:AZ40" si="44">$BA31+$AH$7*SIN(AU31)</f>
        <v>-2.2603694244837604</v>
      </c>
      <c r="AU31" s="132">
        <f t="shared" si="44"/>
        <v>-2.2603658611511546</v>
      </c>
      <c r="AV31" s="132">
        <f t="shared" si="44"/>
        <v>-2.2603879422324917</v>
      </c>
      <c r="AW31" s="132">
        <f t="shared" si="44"/>
        <v>-2.2602511017696436</v>
      </c>
      <c r="AX31" s="132">
        <f t="shared" si="44"/>
        <v>-2.2610987616185012</v>
      </c>
      <c r="AY31" s="132">
        <f t="shared" si="44"/>
        <v>-2.2558338112410725</v>
      </c>
      <c r="AZ31" s="132">
        <f t="shared" si="44"/>
        <v>-2.2880124014584573</v>
      </c>
      <c r="BA31" s="132">
        <f t="shared" si="39"/>
        <v>-2.064674210155875</v>
      </c>
      <c r="BC31">
        <v>-21000</v>
      </c>
      <c r="BD31">
        <f t="shared" si="0"/>
        <v>2.0490285281777827E-2</v>
      </c>
      <c r="BE31">
        <f t="shared" si="1"/>
        <v>-8.8904302992449113E-3</v>
      </c>
      <c r="BF31">
        <f t="shared" si="2"/>
        <v>2.9380715581022739E-2</v>
      </c>
      <c r="BG31">
        <f t="shared" si="3"/>
        <v>0.92697544520606512</v>
      </c>
      <c r="BH31">
        <f t="shared" si="4"/>
        <v>7.7103973827916464E-2</v>
      </c>
      <c r="BI31">
        <f t="shared" si="5"/>
        <v>1.8628255868168926</v>
      </c>
      <c r="BJ31">
        <f t="shared" si="6"/>
        <v>1.3448342489771954</v>
      </c>
      <c r="BK31">
        <f t="shared" si="42"/>
        <v>1.6077498634838414</v>
      </c>
      <c r="BL31">
        <f t="shared" si="42"/>
        <v>1.6077498634842284</v>
      </c>
      <c r="BM31">
        <f t="shared" si="42"/>
        <v>1.6077498634429268</v>
      </c>
      <c r="BN31">
        <f t="shared" si="42"/>
        <v>1.6077498678502671</v>
      </c>
      <c r="BO31">
        <f t="shared" si="42"/>
        <v>1.6077493975349886</v>
      </c>
      <c r="BP31">
        <f t="shared" si="42"/>
        <v>1.6077995520304527</v>
      </c>
      <c r="BQ31">
        <f t="shared" si="42"/>
        <v>1.6020004544097062</v>
      </c>
      <c r="BR31">
        <f t="shared" si="8"/>
        <v>1.3542740951104504</v>
      </c>
    </row>
    <row r="32" spans="1:70" x14ac:dyDescent="0.2">
      <c r="A32" s="33" t="s">
        <v>87</v>
      </c>
      <c r="B32" s="32" t="s">
        <v>85</v>
      </c>
      <c r="C32" s="33">
        <v>52500.241999999998</v>
      </c>
      <c r="D32" s="29"/>
      <c r="E32">
        <f t="shared" si="18"/>
        <v>0</v>
      </c>
      <c r="F32">
        <f t="shared" ref="F32:F63" si="45">ROUND(2*E32,0)/2</f>
        <v>0</v>
      </c>
      <c r="G32">
        <f t="shared" si="40"/>
        <v>0</v>
      </c>
      <c r="I32">
        <f>+G32</f>
        <v>0</v>
      </c>
      <c r="O32">
        <f t="shared" ca="1" si="43"/>
        <v>2.1147483278557672E-2</v>
      </c>
      <c r="P32">
        <f t="shared" si="21"/>
        <v>8.0609764405633111E-2</v>
      </c>
      <c r="Q32" s="2">
        <f t="shared" si="22"/>
        <v>37481.741999999998</v>
      </c>
      <c r="R32">
        <f t="shared" si="23"/>
        <v>6.4979341175316748E-3</v>
      </c>
      <c r="S32" s="3">
        <v>1</v>
      </c>
      <c r="T32" s="170"/>
      <c r="AF32">
        <f t="shared" si="25"/>
        <v>0</v>
      </c>
      <c r="AG32" s="132">
        <f t="shared" si="26"/>
        <v>-1.9338481755045989E-3</v>
      </c>
      <c r="AH32" s="132">
        <f t="shared" si="27"/>
        <v>8.254361258113771E-2</v>
      </c>
      <c r="AI32" s="132">
        <f t="shared" si="28"/>
        <v>-8.0609764405633111E-2</v>
      </c>
      <c r="AJ32" s="132">
        <f t="shared" si="29"/>
        <v>1.9338481755045989E-3</v>
      </c>
      <c r="AK32" s="132">
        <f t="shared" si="30"/>
        <v>3.739768765902466E-6</v>
      </c>
      <c r="AL32">
        <f t="shared" si="31"/>
        <v>-8.0609764405633111E-2</v>
      </c>
      <c r="AM32" s="143">
        <f t="shared" si="41"/>
        <v>3.739768765902466E-6</v>
      </c>
      <c r="AN32">
        <f t="shared" si="32"/>
        <v>-8.254361258113771E-2</v>
      </c>
      <c r="AO32">
        <f t="shared" si="33"/>
        <v>0.79995926540845608</v>
      </c>
      <c r="AP32">
        <f t="shared" si="34"/>
        <v>-0.95738948748829844</v>
      </c>
      <c r="AQ32">
        <f t="shared" si="35"/>
        <v>-0.15595347711340474</v>
      </c>
      <c r="AR32">
        <f t="shared" si="36"/>
        <v>-2.4794097531418271</v>
      </c>
      <c r="AS32">
        <f t="shared" si="37"/>
        <v>-2.9091346891823759</v>
      </c>
      <c r="AT32" s="132">
        <f t="shared" si="44"/>
        <v>3.979811815349481</v>
      </c>
      <c r="AU32" s="132">
        <f t="shared" si="44"/>
        <v>3.9798165533107475</v>
      </c>
      <c r="AV32" s="132">
        <f t="shared" si="44"/>
        <v>3.9797886236520235</v>
      </c>
      <c r="AW32" s="132">
        <f t="shared" si="44"/>
        <v>3.979953277831171</v>
      </c>
      <c r="AX32" s="132">
        <f t="shared" si="44"/>
        <v>3.978983023711185</v>
      </c>
      <c r="AY32" s="132">
        <f t="shared" si="44"/>
        <v>3.9847156067088054</v>
      </c>
      <c r="AZ32" s="132">
        <f t="shared" si="44"/>
        <v>3.9513552709833473</v>
      </c>
      <c r="BA32" s="132">
        <f t="shared" si="39"/>
        <v>4.1683887563914519</v>
      </c>
      <c r="BC32">
        <v>-20000</v>
      </c>
      <c r="BD32">
        <f t="shared" si="0"/>
        <v>1.9333468212359567E-2</v>
      </c>
      <c r="BE32">
        <f t="shared" si="1"/>
        <v>1.7049365546964179E-3</v>
      </c>
      <c r="BF32">
        <f t="shared" si="2"/>
        <v>1.7628531657663149E-2</v>
      </c>
      <c r="BG32">
        <f t="shared" si="3"/>
        <v>0.89768343492781011</v>
      </c>
      <c r="BH32">
        <f t="shared" si="4"/>
        <v>-4.5980179938426818E-2</v>
      </c>
      <c r="BI32">
        <f t="shared" si="5"/>
        <v>1.986002560312182</v>
      </c>
      <c r="BJ32">
        <f t="shared" si="6"/>
        <v>1.5336915934035344</v>
      </c>
      <c r="BK32">
        <f t="shared" ref="BK32:BQ41" si="46">$BR32+$AH$7*SIN(BL32)</f>
        <v>1.7383752451420089</v>
      </c>
      <c r="BL32">
        <f t="shared" si="46"/>
        <v>1.7383752447590388</v>
      </c>
      <c r="BM32">
        <f t="shared" si="46"/>
        <v>1.7383752538110928</v>
      </c>
      <c r="BN32">
        <f t="shared" si="46"/>
        <v>1.7383750398525817</v>
      </c>
      <c r="BO32">
        <f t="shared" si="46"/>
        <v>1.7383800970018775</v>
      </c>
      <c r="BP32">
        <f t="shared" si="46"/>
        <v>1.7382605251371843</v>
      </c>
      <c r="BQ32">
        <f t="shared" si="46"/>
        <v>1.741065430598693</v>
      </c>
      <c r="BR32">
        <f t="shared" si="8"/>
        <v>1.4882795551714505</v>
      </c>
    </row>
    <row r="33" spans="1:70" x14ac:dyDescent="0.2">
      <c r="A33" t="s">
        <v>204</v>
      </c>
      <c r="B33" t="s">
        <v>85</v>
      </c>
      <c r="C33" s="10">
        <v>52313.135699999999</v>
      </c>
      <c r="D33" s="10" t="s">
        <v>284</v>
      </c>
      <c r="E33">
        <f t="shared" si="18"/>
        <v>-416.02465913696903</v>
      </c>
      <c r="F33">
        <f t="shared" si="45"/>
        <v>-416</v>
      </c>
      <c r="G33">
        <f>+C33-(C$7+F33*C$8)+T33*J$9</f>
        <v>-1.1090400003013201E-2</v>
      </c>
      <c r="J33">
        <f t="shared" ref="J33:J45" si="47">G33</f>
        <v>-1.1090400003013201E-2</v>
      </c>
      <c r="O33">
        <f t="shared" ca="1" si="43"/>
        <v>2.0563332924788579E-2</v>
      </c>
      <c r="P33">
        <f t="shared" si="21"/>
        <v>8.1548458259045775E-2</v>
      </c>
      <c r="Q33" s="2">
        <f t="shared" si="22"/>
        <v>37294.635699999999</v>
      </c>
      <c r="R33">
        <f t="shared" si="23"/>
        <v>8.5819580600978527E-3</v>
      </c>
      <c r="S33" s="3">
        <v>1</v>
      </c>
      <c r="T33" s="170"/>
      <c r="AF33">
        <f t="shared" si="25"/>
        <v>-416</v>
      </c>
      <c r="AG33" s="132">
        <f t="shared" si="26"/>
        <v>-2.9421289583260041E-3</v>
      </c>
      <c r="AH33" s="132">
        <f t="shared" si="27"/>
        <v>7.3400187214358578E-2</v>
      </c>
      <c r="AI33" s="132">
        <f t="shared" si="28"/>
        <v>-9.2638858262058976E-2</v>
      </c>
      <c r="AJ33" s="132">
        <f t="shared" si="29"/>
        <v>-8.148271044687197E-3</v>
      </c>
      <c r="AK33" s="132">
        <f t="shared" si="30"/>
        <v>6.6394321017687789E-5</v>
      </c>
      <c r="AL33">
        <f t="shared" si="31"/>
        <v>-9.2638858262058976E-2</v>
      </c>
      <c r="AM33" s="143">
        <f t="shared" si="41"/>
        <v>6.6394321017687789E-5</v>
      </c>
      <c r="AN33">
        <f t="shared" si="32"/>
        <v>-8.4490587217371779E-2</v>
      </c>
      <c r="AO33">
        <f t="shared" si="33"/>
        <v>0.79401286414932815</v>
      </c>
      <c r="AP33">
        <f t="shared" si="34"/>
        <v>-0.96795214888979186</v>
      </c>
      <c r="AQ33">
        <f t="shared" si="35"/>
        <v>-0.14801041309219637</v>
      </c>
      <c r="AR33">
        <f t="shared" si="36"/>
        <v>-2.5185304714365189</v>
      </c>
      <c r="AS33">
        <f t="shared" si="37"/>
        <v>-3.1054306371135794</v>
      </c>
      <c r="AT33" s="132">
        <f t="shared" si="44"/>
        <v>3.9323295134505862</v>
      </c>
      <c r="AU33" s="132">
        <f t="shared" si="44"/>
        <v>3.9323357789571949</v>
      </c>
      <c r="AV33" s="132">
        <f t="shared" si="44"/>
        <v>3.9323006581752225</v>
      </c>
      <c r="AW33" s="132">
        <f t="shared" si="44"/>
        <v>3.9324975409255711</v>
      </c>
      <c r="AX33" s="132">
        <f t="shared" si="44"/>
        <v>3.9313943458207423</v>
      </c>
      <c r="AY33" s="132">
        <f t="shared" si="44"/>
        <v>3.9375918630670834</v>
      </c>
      <c r="AZ33" s="132">
        <f t="shared" si="44"/>
        <v>3.9032606843411966</v>
      </c>
      <c r="BA33" s="132">
        <f t="shared" si="39"/>
        <v>4.1126424850060763</v>
      </c>
      <c r="BC33">
        <v>-19000</v>
      </c>
      <c r="BD33">
        <f t="shared" si="0"/>
        <v>1.7611461207510358E-2</v>
      </c>
      <c r="BE33">
        <f t="shared" si="1"/>
        <v>1.1666958126600152E-2</v>
      </c>
      <c r="BF33">
        <f t="shared" si="2"/>
        <v>5.9445030809102059E-3</v>
      </c>
      <c r="BG33">
        <f t="shared" si="3"/>
        <v>0.87155044573332729</v>
      </c>
      <c r="BH33">
        <f t="shared" si="4"/>
        <v>-0.16109776780421878</v>
      </c>
      <c r="BI33">
        <f t="shared" si="5"/>
        <v>2.1018090115722354</v>
      </c>
      <c r="BJ33">
        <f t="shared" si="6"/>
        <v>1.7469745139370112</v>
      </c>
      <c r="BK33">
        <f t="shared" si="46"/>
        <v>1.8650330777719404</v>
      </c>
      <c r="BL33">
        <f t="shared" si="46"/>
        <v>1.8650330529474648</v>
      </c>
      <c r="BM33">
        <f t="shared" si="46"/>
        <v>1.8650333904170409</v>
      </c>
      <c r="BN33">
        <f t="shared" si="46"/>
        <v>1.8650288027465667</v>
      </c>
      <c r="BO33">
        <f t="shared" si="46"/>
        <v>1.8650911630771194</v>
      </c>
      <c r="BP33">
        <f t="shared" si="46"/>
        <v>1.8642423960830472</v>
      </c>
      <c r="BQ33">
        <f t="shared" si="46"/>
        <v>1.8755978026342008</v>
      </c>
      <c r="BR33">
        <f t="shared" si="8"/>
        <v>1.6222850152324506</v>
      </c>
    </row>
    <row r="34" spans="1:70" x14ac:dyDescent="0.2">
      <c r="A34" t="s">
        <v>186</v>
      </c>
      <c r="B34" t="s">
        <v>85</v>
      </c>
      <c r="C34" s="10">
        <v>47183.767</v>
      </c>
      <c r="D34" s="10" t="s">
        <v>284</v>
      </c>
      <c r="E34">
        <f t="shared" si="18"/>
        <v>-11821.006025372866</v>
      </c>
      <c r="F34">
        <f t="shared" si="45"/>
        <v>-11821</v>
      </c>
      <c r="G34">
        <f t="shared" ref="G34:G68" si="48">+C34-(C$7+F34*C$8)+T34*J$9</f>
        <v>-2.7098999998997897E-3</v>
      </c>
      <c r="J34">
        <f t="shared" si="47"/>
        <v>-2.7098999998997897E-3</v>
      </c>
      <c r="O34">
        <f t="shared" ca="1" si="43"/>
        <v>4.5483454614796484E-3</v>
      </c>
      <c r="P34">
        <f t="shared" si="21"/>
        <v>6.459023054501889E-2</v>
      </c>
      <c r="Q34" s="2">
        <f t="shared" si="22"/>
        <v>32165.267</v>
      </c>
      <c r="R34">
        <f t="shared" si="23"/>
        <v>4.5293075713630964E-3</v>
      </c>
      <c r="S34" s="3">
        <v>1</v>
      </c>
      <c r="T34" s="170"/>
      <c r="AF34">
        <f t="shared" si="25"/>
        <v>-11821</v>
      </c>
      <c r="AG34" s="132">
        <f t="shared" si="26"/>
        <v>1.3249350173825947E-4</v>
      </c>
      <c r="AH34" s="132">
        <f t="shared" si="27"/>
        <v>6.174783704338084E-2</v>
      </c>
      <c r="AI34" s="132">
        <f t="shared" si="28"/>
        <v>-6.7300130544918679E-2</v>
      </c>
      <c r="AJ34" s="132">
        <f t="shared" si="29"/>
        <v>-2.8423935016380492E-3</v>
      </c>
      <c r="AK34" s="132">
        <f t="shared" si="30"/>
        <v>8.0792008181542098E-6</v>
      </c>
      <c r="AL34">
        <f t="shared" si="31"/>
        <v>-6.7300130544918679E-2</v>
      </c>
      <c r="AM34" s="143">
        <f t="shared" si="41"/>
        <v>8.0792008181542098E-6</v>
      </c>
      <c r="AN34">
        <f t="shared" si="32"/>
        <v>-6.445773704328063E-2</v>
      </c>
      <c r="AO34">
        <f t="shared" si="33"/>
        <v>0.76152400117332619</v>
      </c>
      <c r="AP34">
        <f t="shared" si="34"/>
        <v>-0.75388305222272478</v>
      </c>
      <c r="AQ34">
        <f t="shared" si="35"/>
        <v>8.6411691936369495E-2</v>
      </c>
      <c r="AR34">
        <f t="shared" si="36"/>
        <v>2.793958570130739</v>
      </c>
      <c r="AS34">
        <f t="shared" si="37"/>
        <v>5.6951197618804734</v>
      </c>
      <c r="AT34" s="132">
        <f t="shared" si="44"/>
        <v>2.6940756193644453</v>
      </c>
      <c r="AU34" s="132">
        <f t="shared" si="44"/>
        <v>2.6940567966909374</v>
      </c>
      <c r="AV34" s="132">
        <f t="shared" si="44"/>
        <v>2.6941391092602021</v>
      </c>
      <c r="AW34" s="132">
        <f t="shared" si="44"/>
        <v>2.6937791279498833</v>
      </c>
      <c r="AX34" s="132">
        <f t="shared" si="44"/>
        <v>2.6953529924128041</v>
      </c>
      <c r="AY34" s="132">
        <f t="shared" si="44"/>
        <v>2.6884631260617016</v>
      </c>
      <c r="AZ34" s="132">
        <f t="shared" si="44"/>
        <v>2.7184605118310547</v>
      </c>
      <c r="BA34" s="132">
        <f t="shared" si="39"/>
        <v>2.5843102130103701</v>
      </c>
      <c r="BC34">
        <v>-18000</v>
      </c>
      <c r="BD34">
        <f t="shared" ref="BD34:BD63" si="49">AH$3+AH$4*BC34+AH$5*BC34^2+BF34</f>
        <v>1.5488320100531111E-2</v>
      </c>
      <c r="BE34">
        <f t="shared" ref="BE34:BE63" si="50">AH$3+AH$4*BC34+AH$5*BC34^2</f>
        <v>2.0995634416466333E-2</v>
      </c>
      <c r="BF34">
        <f t="shared" ref="BF34:BF63" si="51">$AH$6*($AH$11/BG34*BH34+$AH$12)</f>
        <v>-5.5073143159352226E-3</v>
      </c>
      <c r="BG34">
        <f t="shared" ref="BG34:BG63" si="52">1+$AH$7*COS(BI34)</f>
        <v>0.84842818237267281</v>
      </c>
      <c r="BH34">
        <f t="shared" ref="BH34:BH63" si="53">SIN(BI34+RADIANS($AH$9))</f>
        <v>-0.26793732271653026</v>
      </c>
      <c r="BI34">
        <f t="shared" ref="BI34:BI63" si="54">2*ATAN(BJ34)</f>
        <v>2.2112575967535886</v>
      </c>
      <c r="BJ34">
        <f t="shared" ref="BJ34:BJ63" si="55">SQRT((1+$AH$7)/(1-$AH$7))*TAN(BK34/2)</f>
        <v>1.9924234286350349</v>
      </c>
      <c r="BK34">
        <f t="shared" si="46"/>
        <v>1.9881658042676675</v>
      </c>
      <c r="BL34">
        <f t="shared" si="46"/>
        <v>1.9881655795796891</v>
      </c>
      <c r="BM34">
        <f t="shared" si="46"/>
        <v>1.9881677648648228</v>
      </c>
      <c r="BN34">
        <f t="shared" si="46"/>
        <v>1.9881465106177891</v>
      </c>
      <c r="BO34">
        <f t="shared" si="46"/>
        <v>1.9883531878054947</v>
      </c>
      <c r="BP34">
        <f t="shared" si="46"/>
        <v>1.9863393462459662</v>
      </c>
      <c r="BQ34">
        <f t="shared" si="46"/>
        <v>2.0055881226647618</v>
      </c>
      <c r="BR34">
        <f t="shared" ref="BR34:BR63" si="56">RADIANS($AH$9)+$AH$18*(BC34-AH$15)</f>
        <v>1.7562904752934507</v>
      </c>
    </row>
    <row r="35" spans="1:70" x14ac:dyDescent="0.2">
      <c r="A35" t="s">
        <v>186</v>
      </c>
      <c r="B35" t="s">
        <v>94</v>
      </c>
      <c r="C35" s="10">
        <v>47209.6276</v>
      </c>
      <c r="D35" s="10" t="s">
        <v>284</v>
      </c>
      <c r="E35">
        <f t="shared" si="18"/>
        <v>-11763.505838045783</v>
      </c>
      <c r="F35">
        <f t="shared" si="45"/>
        <v>-11763.5</v>
      </c>
      <c r="G35">
        <f t="shared" si="48"/>
        <v>-2.6256499986629933E-3</v>
      </c>
      <c r="J35">
        <f t="shared" si="47"/>
        <v>-2.6256499986629933E-3</v>
      </c>
      <c r="O35">
        <f t="shared" ca="1" si="43"/>
        <v>4.629087397397251E-3</v>
      </c>
      <c r="P35">
        <f t="shared" si="21"/>
        <v>6.4882350927289917E-2</v>
      </c>
      <c r="Q35" s="2">
        <f t="shared" si="22"/>
        <v>32191.1276</v>
      </c>
      <c r="R35">
        <f t="shared" si="23"/>
        <v>4.5573301890184589E-3</v>
      </c>
      <c r="S35" s="3">
        <v>1</v>
      </c>
      <c r="T35" s="170"/>
      <c r="AA35" s="37"/>
      <c r="AF35">
        <f t="shared" si="25"/>
        <v>-11763.5</v>
      </c>
      <c r="AG35" s="132">
        <f t="shared" si="26"/>
        <v>5.0339999451282091E-6</v>
      </c>
      <c r="AH35" s="132">
        <f t="shared" si="27"/>
        <v>6.2251666928681795E-2</v>
      </c>
      <c r="AI35" s="132">
        <f t="shared" si="28"/>
        <v>-6.750800092595291E-2</v>
      </c>
      <c r="AJ35" s="132">
        <f t="shared" si="29"/>
        <v>-2.6306839986081215E-3</v>
      </c>
      <c r="AK35" s="132">
        <f t="shared" si="30"/>
        <v>6.9204983005328153E-6</v>
      </c>
      <c r="AL35">
        <f t="shared" si="31"/>
        <v>-6.750800092595291E-2</v>
      </c>
      <c r="AM35" s="143">
        <f t="shared" si="41"/>
        <v>6.9204983005328153E-6</v>
      </c>
      <c r="AN35">
        <f t="shared" si="32"/>
        <v>-6.4877316927344789E-2</v>
      </c>
      <c r="AO35">
        <f t="shared" si="33"/>
        <v>0.76110051183504224</v>
      </c>
      <c r="AP35">
        <f t="shared" si="34"/>
        <v>-0.75711583872669774</v>
      </c>
      <c r="AQ35">
        <f t="shared" si="35"/>
        <v>8.5233896274938714E-2</v>
      </c>
      <c r="AR35">
        <f t="shared" si="36"/>
        <v>2.798893022375132</v>
      </c>
      <c r="AS35">
        <f t="shared" si="37"/>
        <v>5.7787857327772212</v>
      </c>
      <c r="AT35" s="132">
        <f t="shared" si="44"/>
        <v>2.7003451634776612</v>
      </c>
      <c r="AU35" s="132">
        <f t="shared" si="44"/>
        <v>2.7003262272245472</v>
      </c>
      <c r="AV35" s="132">
        <f t="shared" si="44"/>
        <v>2.7004087896616529</v>
      </c>
      <c r="AW35" s="132">
        <f t="shared" si="44"/>
        <v>2.7000487922173804</v>
      </c>
      <c r="AX35" s="132">
        <f t="shared" si="44"/>
        <v>2.701618043210495</v>
      </c>
      <c r="AY35" s="132">
        <f t="shared" si="44"/>
        <v>2.6947690163261138</v>
      </c>
      <c r="AZ35" s="132">
        <f t="shared" si="44"/>
        <v>2.7245031314131283</v>
      </c>
      <c r="BA35" s="132">
        <f t="shared" si="39"/>
        <v>2.5920155269638778</v>
      </c>
      <c r="BC35">
        <v>-17000</v>
      </c>
      <c r="BD35">
        <f t="shared" si="49"/>
        <v>1.3099631339210188E-2</v>
      </c>
      <c r="BE35">
        <f t="shared" si="50"/>
        <v>2.9690965424294946E-2</v>
      </c>
      <c r="BF35">
        <f t="shared" si="51"/>
        <v>-1.6591334085084758E-2</v>
      </c>
      <c r="BG35">
        <f t="shared" si="52"/>
        <v>0.8281347305823944</v>
      </c>
      <c r="BH35">
        <f t="shared" si="53"/>
        <v>-0.36650106584653835</v>
      </c>
      <c r="BI35">
        <f t="shared" si="54"/>
        <v>2.3152517795038663</v>
      </c>
      <c r="BJ35">
        <f t="shared" si="55"/>
        <v>2.2809919043111098</v>
      </c>
      <c r="BK35">
        <f t="shared" si="46"/>
        <v>2.108191865278497</v>
      </c>
      <c r="BL35">
        <f t="shared" si="46"/>
        <v>2.108190893617699</v>
      </c>
      <c r="BM35">
        <f t="shared" si="46"/>
        <v>2.1081983769350909</v>
      </c>
      <c r="BN35">
        <f t="shared" si="46"/>
        <v>2.1081407411881523</v>
      </c>
      <c r="BO35">
        <f t="shared" si="46"/>
        <v>2.1085845020613183</v>
      </c>
      <c r="BP35">
        <f t="shared" si="46"/>
        <v>2.1051592369140937</v>
      </c>
      <c r="BQ35">
        <f t="shared" si="46"/>
        <v>2.1311083845877721</v>
      </c>
      <c r="BR35">
        <f t="shared" si="56"/>
        <v>1.8902959353544508</v>
      </c>
    </row>
    <row r="36" spans="1:70" x14ac:dyDescent="0.2">
      <c r="A36" s="55" t="s">
        <v>102</v>
      </c>
      <c r="B36" s="56" t="s">
        <v>85</v>
      </c>
      <c r="C36" s="55">
        <v>40255.847699999998</v>
      </c>
      <c r="D36" s="55" t="s">
        <v>103</v>
      </c>
      <c r="E36">
        <f t="shared" si="18"/>
        <v>-27225.005063945795</v>
      </c>
      <c r="F36">
        <f t="shared" si="45"/>
        <v>-27225</v>
      </c>
      <c r="G36">
        <f t="shared" si="48"/>
        <v>-2.2774999961256981E-3</v>
      </c>
      <c r="J36">
        <f t="shared" si="47"/>
        <v>-2.2774999961256981E-3</v>
      </c>
      <c r="O36">
        <f t="shared" ca="1" si="43"/>
        <v>-1.7082068118950931E-2</v>
      </c>
      <c r="P36">
        <f t="shared" si="21"/>
        <v>-8.908913891525011E-2</v>
      </c>
      <c r="Q36" s="2">
        <f t="shared" si="22"/>
        <v>25237.347699999998</v>
      </c>
      <c r="R36">
        <f t="shared" si="23"/>
        <v>7.5362606518244359E-3</v>
      </c>
      <c r="S36" s="3">
        <v>1</v>
      </c>
      <c r="T36" s="170"/>
      <c r="AA36" s="37"/>
      <c r="AF36">
        <f t="shared" si="25"/>
        <v>-27225</v>
      </c>
      <c r="AG36" s="132">
        <f t="shared" si="26"/>
        <v>-7.8932360373201726E-4</v>
      </c>
      <c r="AH36" s="132">
        <f t="shared" si="27"/>
        <v>-9.0577315307643791E-2</v>
      </c>
      <c r="AI36" s="132">
        <f t="shared" si="28"/>
        <v>8.6811638919124412E-2</v>
      </c>
      <c r="AJ36" s="132">
        <f t="shared" si="29"/>
        <v>-1.4881763923936808E-3</v>
      </c>
      <c r="AK36" s="132">
        <f t="shared" si="30"/>
        <v>2.2146689748778705E-6</v>
      </c>
      <c r="AL36">
        <f t="shared" si="31"/>
        <v>8.6811638919124412E-2</v>
      </c>
      <c r="AM36" s="143">
        <f t="shared" si="41"/>
        <v>2.2146689748778705E-6</v>
      </c>
      <c r="AN36">
        <f t="shared" si="32"/>
        <v>8.8299815311518093E-2</v>
      </c>
      <c r="AO36">
        <f t="shared" si="33"/>
        <v>1.1656635898593881</v>
      </c>
      <c r="AP36">
        <f t="shared" si="34"/>
        <v>0.8823859762955919</v>
      </c>
      <c r="AQ36">
        <f t="shared" si="35"/>
        <v>0.19207643664589938</v>
      </c>
      <c r="AR36">
        <f t="shared" si="36"/>
        <v>0.8590969584443261</v>
      </c>
      <c r="AS36">
        <f t="shared" si="37"/>
        <v>0.45807464598319214</v>
      </c>
      <c r="AT36" s="132">
        <f t="shared" si="44"/>
        <v>0.6794782566221913</v>
      </c>
      <c r="AU36" s="132">
        <f t="shared" si="44"/>
        <v>0.67947012014984609</v>
      </c>
      <c r="AV36" s="132">
        <f t="shared" si="44"/>
        <v>0.67942888487731157</v>
      </c>
      <c r="AW36" s="132">
        <f t="shared" si="44"/>
        <v>0.67921992750021321</v>
      </c>
      <c r="AX36" s="132">
        <f t="shared" si="44"/>
        <v>0.67816158927418935</v>
      </c>
      <c r="AY36" s="132">
        <f t="shared" si="44"/>
        <v>0.6728150379253155</v>
      </c>
      <c r="AZ36" s="132">
        <f t="shared" si="44"/>
        <v>0.64614305810347394</v>
      </c>
      <c r="BA36" s="132">
        <f t="shared" si="39"/>
        <v>0.52009010623072505</v>
      </c>
      <c r="BC36">
        <v>-16000</v>
      </c>
      <c r="BD36">
        <f t="shared" si="49"/>
        <v>1.0557867155070375E-2</v>
      </c>
      <c r="BE36">
        <f t="shared" si="50"/>
        <v>3.7752951150085978E-2</v>
      </c>
      <c r="BF36">
        <f t="shared" si="51"/>
        <v>-2.7195083995015603E-2</v>
      </c>
      <c r="BG36">
        <f t="shared" si="52"/>
        <v>0.81048059952538454</v>
      </c>
      <c r="BH36">
        <f t="shared" si="53"/>
        <v>-0.45697123360609276</v>
      </c>
      <c r="BI36">
        <f t="shared" si="54"/>
        <v>2.4145932793857772</v>
      </c>
      <c r="BJ36">
        <f t="shared" si="55"/>
        <v>2.6287864991867544</v>
      </c>
      <c r="BK36">
        <f t="shared" si="46"/>
        <v>2.2255029122639649</v>
      </c>
      <c r="BL36">
        <f t="shared" si="46"/>
        <v>2.2255001512811847</v>
      </c>
      <c r="BM36">
        <f t="shared" si="46"/>
        <v>2.2255180269486377</v>
      </c>
      <c r="BN36">
        <f t="shared" si="46"/>
        <v>2.2254022856049458</v>
      </c>
      <c r="BO36">
        <f t="shared" si="46"/>
        <v>2.2261513784861546</v>
      </c>
      <c r="BP36">
        <f t="shared" si="46"/>
        <v>2.2212901250554999</v>
      </c>
      <c r="BQ36">
        <f t="shared" si="46"/>
        <v>2.2523107331552215</v>
      </c>
      <c r="BR36">
        <f t="shared" si="56"/>
        <v>2.024301395415451</v>
      </c>
    </row>
    <row r="37" spans="1:70" x14ac:dyDescent="0.2">
      <c r="A37" t="s">
        <v>210</v>
      </c>
      <c r="B37" t="s">
        <v>85</v>
      </c>
      <c r="C37" s="10">
        <v>52656.3027</v>
      </c>
      <c r="D37" s="10" t="s">
        <v>284</v>
      </c>
      <c r="E37">
        <f t="shared" si="18"/>
        <v>346.99579609119377</v>
      </c>
      <c r="F37">
        <f t="shared" si="45"/>
        <v>347</v>
      </c>
      <c r="G37">
        <f t="shared" si="48"/>
        <v>-1.8906999976024963E-3</v>
      </c>
      <c r="J37">
        <f t="shared" si="47"/>
        <v>-1.8906999976024963E-3</v>
      </c>
      <c r="O37">
        <f t="shared" ca="1" si="43"/>
        <v>2.1634743309225643E-2</v>
      </c>
      <c r="P37">
        <f t="shared" si="21"/>
        <v>7.9742924804144064E-2</v>
      </c>
      <c r="Q37" s="2">
        <f t="shared" si="22"/>
        <v>37637.8027</v>
      </c>
      <c r="R37">
        <f t="shared" si="23"/>
        <v>6.6640486982723311E-3</v>
      </c>
      <c r="S37" s="3">
        <v>1</v>
      </c>
      <c r="T37" s="170"/>
      <c r="AA37" s="37"/>
      <c r="AF37">
        <f t="shared" si="25"/>
        <v>347</v>
      </c>
      <c r="AG37" s="132">
        <f t="shared" si="26"/>
        <v>-1.0212152534256336E-3</v>
      </c>
      <c r="AH37" s="132">
        <f t="shared" si="27"/>
        <v>7.8873440059967201E-2</v>
      </c>
      <c r="AI37" s="132">
        <f t="shared" si="28"/>
        <v>-8.163362480174656E-2</v>
      </c>
      <c r="AJ37" s="132">
        <f t="shared" si="29"/>
        <v>-8.6948474417686272E-4</v>
      </c>
      <c r="AK37" s="132">
        <f t="shared" si="30"/>
        <v>7.560037203563044E-7</v>
      </c>
      <c r="AL37">
        <f t="shared" si="31"/>
        <v>-8.163362480174656E-2</v>
      </c>
      <c r="AM37" s="143">
        <f t="shared" si="41"/>
        <v>7.560037203563044E-7</v>
      </c>
      <c r="AN37">
        <f t="shared" si="32"/>
        <v>-8.0764140057569697E-2</v>
      </c>
      <c r="AO37">
        <f t="shared" si="33"/>
        <v>0.80522890448121975</v>
      </c>
      <c r="AP37">
        <f t="shared" si="34"/>
        <v>-0.94730961556501636</v>
      </c>
      <c r="AQ37">
        <f t="shared" si="35"/>
        <v>-0.16248693138249592</v>
      </c>
      <c r="AR37">
        <f t="shared" si="36"/>
        <v>-2.4463162261325442</v>
      </c>
      <c r="AS37">
        <f t="shared" si="37"/>
        <v>-2.7597298273844957</v>
      </c>
      <c r="AT37" s="132">
        <f t="shared" si="44"/>
        <v>4.0196975832277282</v>
      </c>
      <c r="AU37" s="132">
        <f t="shared" si="44"/>
        <v>4.019701224854221</v>
      </c>
      <c r="AV37" s="132">
        <f t="shared" si="44"/>
        <v>4.0196787435111281</v>
      </c>
      <c r="AW37" s="132">
        <f t="shared" si="44"/>
        <v>4.019817540340215</v>
      </c>
      <c r="AX37" s="132">
        <f t="shared" si="44"/>
        <v>4.0189609974996934</v>
      </c>
      <c r="AY37" s="132">
        <f t="shared" si="44"/>
        <v>4.0242610936532444</v>
      </c>
      <c r="AZ37" s="132">
        <f t="shared" si="44"/>
        <v>3.9919874896861325</v>
      </c>
      <c r="BA37" s="132">
        <f t="shared" si="39"/>
        <v>4.2148886510326191</v>
      </c>
      <c r="BC37">
        <v>-15000</v>
      </c>
      <c r="BD37">
        <f t="shared" si="49"/>
        <v>7.9569292292182153E-3</v>
      </c>
      <c r="BE37">
        <f t="shared" si="50"/>
        <v>4.5181591593839457E-2</v>
      </c>
      <c r="BF37">
        <f t="shared" si="51"/>
        <v>-3.7224662364621242E-2</v>
      </c>
      <c r="BG37">
        <f t="shared" si="52"/>
        <v>0.79528393572258549</v>
      </c>
      <c r="BH37">
        <f t="shared" si="53"/>
        <v>-0.53962127428875839</v>
      </c>
      <c r="BI37">
        <f t="shared" si="54"/>
        <v>2.509993365528449</v>
      </c>
      <c r="BJ37">
        <f t="shared" si="55"/>
        <v>3.0605915434428068</v>
      </c>
      <c r="BK37">
        <f t="shared" si="46"/>
        <v>2.3404638693796391</v>
      </c>
      <c r="BL37">
        <f t="shared" si="46"/>
        <v>2.3404579578680065</v>
      </c>
      <c r="BM37">
        <f t="shared" si="46"/>
        <v>2.3404914479322776</v>
      </c>
      <c r="BN37">
        <f t="shared" si="46"/>
        <v>2.3403017037666283</v>
      </c>
      <c r="BO37">
        <f t="shared" si="46"/>
        <v>2.3413762440198407</v>
      </c>
      <c r="BP37">
        <f t="shared" si="46"/>
        <v>2.3352751744300022</v>
      </c>
      <c r="BQ37">
        <f t="shared" si="46"/>
        <v>2.3694247359259584</v>
      </c>
      <c r="BR37">
        <f t="shared" si="56"/>
        <v>2.1583068554764511</v>
      </c>
    </row>
    <row r="38" spans="1:70" x14ac:dyDescent="0.2">
      <c r="A38" t="s">
        <v>338</v>
      </c>
      <c r="B38" t="s">
        <v>85</v>
      </c>
      <c r="C38" s="10">
        <v>46803.7307</v>
      </c>
      <c r="D38" s="10" t="s">
        <v>294</v>
      </c>
      <c r="E38">
        <f t="shared" si="18"/>
        <v>-12666.004147655096</v>
      </c>
      <c r="F38">
        <f t="shared" si="45"/>
        <v>-12666</v>
      </c>
      <c r="G38">
        <f t="shared" si="48"/>
        <v>-1.8654000014066696E-3</v>
      </c>
      <c r="J38">
        <f t="shared" si="47"/>
        <v>-1.8654000014066696E-3</v>
      </c>
      <c r="O38">
        <f t="shared" ca="1" si="43"/>
        <v>3.3617900553861747E-3</v>
      </c>
      <c r="P38">
        <f t="shared" si="21"/>
        <v>6.0055832499804493E-2</v>
      </c>
      <c r="Q38" s="2">
        <f t="shared" si="22"/>
        <v>31785.2307</v>
      </c>
      <c r="R38">
        <f t="shared" si="23"/>
        <v>3.8342390344690497E-3</v>
      </c>
      <c r="S38" s="3">
        <v>1</v>
      </c>
      <c r="T38" s="170"/>
      <c r="AA38" s="37"/>
      <c r="AF38">
        <f t="shared" si="25"/>
        <v>-12666</v>
      </c>
      <c r="AG38" s="132">
        <f t="shared" si="26"/>
        <v>2.078908679453928E-3</v>
      </c>
      <c r="AH38" s="132">
        <f t="shared" si="27"/>
        <v>5.6111523818943895E-2</v>
      </c>
      <c r="AI38" s="132">
        <f t="shared" si="28"/>
        <v>-6.1921232501211163E-2</v>
      </c>
      <c r="AJ38" s="132">
        <f t="shared" si="29"/>
        <v>-3.9443086808605976E-3</v>
      </c>
      <c r="AK38" s="132">
        <f t="shared" si="30"/>
        <v>1.5557570969912267E-5</v>
      </c>
      <c r="AL38">
        <f t="shared" si="31"/>
        <v>-6.1921232501211163E-2</v>
      </c>
      <c r="AM38" s="143">
        <f t="shared" si="41"/>
        <v>1.5557570969912267E-5</v>
      </c>
      <c r="AN38">
        <f t="shared" si="32"/>
        <v>-5.7976923820350565E-2</v>
      </c>
      <c r="AO38">
        <f t="shared" si="33"/>
        <v>0.76848214636637546</v>
      </c>
      <c r="AP38">
        <f t="shared" si="34"/>
        <v>-0.7038152404877418</v>
      </c>
      <c r="AQ38">
        <f t="shared" si="35"/>
        <v>0.10362077961762957</v>
      </c>
      <c r="AR38">
        <f t="shared" si="36"/>
        <v>2.7207601525967138</v>
      </c>
      <c r="AS38">
        <f t="shared" si="37"/>
        <v>4.6821379939584231</v>
      </c>
      <c r="AT38" s="132">
        <f t="shared" si="44"/>
        <v>2.6015076667935988</v>
      </c>
      <c r="AU38" s="132">
        <f t="shared" si="44"/>
        <v>2.6014914332723</v>
      </c>
      <c r="AV38" s="132">
        <f t="shared" si="44"/>
        <v>2.6015660534921285</v>
      </c>
      <c r="AW38" s="132">
        <f t="shared" si="44"/>
        <v>2.6012230209962306</v>
      </c>
      <c r="AX38" s="132">
        <f t="shared" si="44"/>
        <v>2.6027993742617497</v>
      </c>
      <c r="AY38" s="132">
        <f t="shared" si="44"/>
        <v>2.5955430989686117</v>
      </c>
      <c r="AZ38" s="132">
        <f t="shared" si="44"/>
        <v>2.6286908112511109</v>
      </c>
      <c r="BA38" s="132">
        <f t="shared" si="39"/>
        <v>2.4710755992588251</v>
      </c>
      <c r="BC38">
        <v>-14000</v>
      </c>
      <c r="BD38">
        <f t="shared" si="49"/>
        <v>5.3759044492711489E-3</v>
      </c>
      <c r="BE38">
        <f t="shared" si="50"/>
        <v>5.1976886755555361E-2</v>
      </c>
      <c r="BF38">
        <f t="shared" si="51"/>
        <v>-4.6600982306284212E-2</v>
      </c>
      <c r="BG38">
        <f t="shared" si="52"/>
        <v>0.78237888092801999</v>
      </c>
      <c r="BH38">
        <f t="shared" si="53"/>
        <v>-0.61475805999410571</v>
      </c>
      <c r="BI38">
        <f t="shared" si="54"/>
        <v>2.6020853412115024</v>
      </c>
      <c r="BJ38">
        <f t="shared" si="55"/>
        <v>3.616728857050592</v>
      </c>
      <c r="BK38">
        <f t="shared" si="46"/>
        <v>2.453414609122532</v>
      </c>
      <c r="BL38">
        <f t="shared" si="46"/>
        <v>2.4534043802693501</v>
      </c>
      <c r="BM38">
        <f t="shared" si="46"/>
        <v>2.4534565890378897</v>
      </c>
      <c r="BN38">
        <f t="shared" si="46"/>
        <v>2.4531900884195008</v>
      </c>
      <c r="BO38">
        <f t="shared" si="46"/>
        <v>2.4545498347404511</v>
      </c>
      <c r="BP38">
        <f t="shared" si="46"/>
        <v>2.4475960832249499</v>
      </c>
      <c r="BQ38">
        <f t="shared" si="46"/>
        <v>2.4827532669800423</v>
      </c>
      <c r="BR38">
        <f t="shared" si="56"/>
        <v>2.2923123155374512</v>
      </c>
    </row>
    <row r="39" spans="1:70" x14ac:dyDescent="0.2">
      <c r="A39" t="s">
        <v>186</v>
      </c>
      <c r="B39" t="s">
        <v>85</v>
      </c>
      <c r="C39" s="10">
        <v>46803.730799999998</v>
      </c>
      <c r="D39" s="10" t="s">
        <v>284</v>
      </c>
      <c r="E39">
        <f t="shared" si="18"/>
        <v>-12666.003925308414</v>
      </c>
      <c r="F39">
        <f t="shared" si="45"/>
        <v>-12666</v>
      </c>
      <c r="G39">
        <f t="shared" si="48"/>
        <v>-1.7654000039328821E-3</v>
      </c>
      <c r="J39">
        <f t="shared" si="47"/>
        <v>-1.7654000039328821E-3</v>
      </c>
      <c r="O39">
        <f t="shared" ca="1" si="43"/>
        <v>3.3617900553861747E-3</v>
      </c>
      <c r="P39">
        <f t="shared" si="21"/>
        <v>6.0055832499804493E-2</v>
      </c>
      <c r="Q39" s="2">
        <f t="shared" si="22"/>
        <v>31785.230799999998</v>
      </c>
      <c r="R39">
        <f t="shared" si="23"/>
        <v>3.8218647882811547E-3</v>
      </c>
      <c r="S39" s="3">
        <v>1</v>
      </c>
      <c r="T39" s="170"/>
      <c r="AA39" s="37"/>
      <c r="AF39">
        <f t="shared" si="25"/>
        <v>-12666</v>
      </c>
      <c r="AG39" s="132">
        <f t="shared" si="26"/>
        <v>2.078908679453928E-3</v>
      </c>
      <c r="AH39" s="132">
        <f t="shared" si="27"/>
        <v>5.6211523816417683E-2</v>
      </c>
      <c r="AI39" s="132">
        <f t="shared" si="28"/>
        <v>-6.1821232503737375E-2</v>
      </c>
      <c r="AJ39" s="132">
        <f t="shared" si="29"/>
        <v>-3.8443086833868101E-3</v>
      </c>
      <c r="AK39" s="132">
        <f t="shared" si="30"/>
        <v>1.4778709253163229E-5</v>
      </c>
      <c r="AL39">
        <f t="shared" si="31"/>
        <v>-6.1821232503737375E-2</v>
      </c>
      <c r="AM39" s="143">
        <f t="shared" si="41"/>
        <v>1.4778709253163229E-5</v>
      </c>
      <c r="AN39">
        <f t="shared" si="32"/>
        <v>-5.7976923820350565E-2</v>
      </c>
      <c r="AO39">
        <f t="shared" si="33"/>
        <v>0.76848214636637546</v>
      </c>
      <c r="AP39">
        <f t="shared" si="34"/>
        <v>-0.7038152404877418</v>
      </c>
      <c r="AQ39">
        <f t="shared" si="35"/>
        <v>0.10362077961762957</v>
      </c>
      <c r="AR39">
        <f t="shared" si="36"/>
        <v>2.7207601525967138</v>
      </c>
      <c r="AS39">
        <f t="shared" si="37"/>
        <v>4.6821379939584231</v>
      </c>
      <c r="AT39" s="132">
        <f t="shared" si="44"/>
        <v>2.6015076667935988</v>
      </c>
      <c r="AU39" s="132">
        <f t="shared" si="44"/>
        <v>2.6014914332723</v>
      </c>
      <c r="AV39" s="132">
        <f t="shared" si="44"/>
        <v>2.6015660534921285</v>
      </c>
      <c r="AW39" s="132">
        <f t="shared" si="44"/>
        <v>2.6012230209962306</v>
      </c>
      <c r="AX39" s="132">
        <f t="shared" si="44"/>
        <v>2.6027993742617497</v>
      </c>
      <c r="AY39" s="132">
        <f t="shared" si="44"/>
        <v>2.5955430989686117</v>
      </c>
      <c r="AZ39" s="132">
        <f t="shared" si="44"/>
        <v>2.6286908112511109</v>
      </c>
      <c r="BA39" s="132">
        <f t="shared" si="39"/>
        <v>2.4710755992588251</v>
      </c>
      <c r="BC39">
        <v>-13000</v>
      </c>
      <c r="BD39">
        <f t="shared" si="49"/>
        <v>2.88211628784385E-3</v>
      </c>
      <c r="BE39">
        <f t="shared" si="50"/>
        <v>5.8138836635233684E-2</v>
      </c>
      <c r="BF39">
        <f t="shared" si="51"/>
        <v>-5.5256720347389834E-2</v>
      </c>
      <c r="BG39">
        <f t="shared" si="52"/>
        <v>0.77161974028162872</v>
      </c>
      <c r="BH39">
        <f t="shared" si="53"/>
        <v>-0.68268489961862167</v>
      </c>
      <c r="BI39">
        <f t="shared" si="54"/>
        <v>2.6914368773460264</v>
      </c>
      <c r="BJ39">
        <f t="shared" si="55"/>
        <v>4.3676258666159438</v>
      </c>
      <c r="BK39">
        <f t="shared" si="46"/>
        <v>2.5646725152720422</v>
      </c>
      <c r="BL39">
        <f t="shared" si="46"/>
        <v>2.5646576637722598</v>
      </c>
      <c r="BM39">
        <f t="shared" si="46"/>
        <v>2.5647275210487273</v>
      </c>
      <c r="BN39">
        <f t="shared" si="46"/>
        <v>2.564398904403228</v>
      </c>
      <c r="BO39">
        <f t="shared" si="46"/>
        <v>2.5659441433831756</v>
      </c>
      <c r="BP39">
        <f t="shared" si="46"/>
        <v>2.5586644231503093</v>
      </c>
      <c r="BQ39">
        <f t="shared" si="46"/>
        <v>2.5926670762026855</v>
      </c>
      <c r="BR39">
        <f t="shared" si="56"/>
        <v>2.4263177755984513</v>
      </c>
    </row>
    <row r="40" spans="1:70" x14ac:dyDescent="0.2">
      <c r="A40" t="s">
        <v>186</v>
      </c>
      <c r="B40" t="s">
        <v>85</v>
      </c>
      <c r="C40" s="10">
        <v>46798.784399999997</v>
      </c>
      <c r="D40" s="10" t="s">
        <v>284</v>
      </c>
      <c r="E40">
        <f t="shared" si="18"/>
        <v>-12677.002081832034</v>
      </c>
      <c r="F40">
        <f t="shared" si="45"/>
        <v>-12677</v>
      </c>
      <c r="G40">
        <f t="shared" si="48"/>
        <v>-9.3629999901168048E-4</v>
      </c>
      <c r="J40">
        <f t="shared" si="47"/>
        <v>-9.3629999901168048E-4</v>
      </c>
      <c r="O40">
        <f t="shared" ca="1" si="43"/>
        <v>3.3463437719932418E-3</v>
      </c>
      <c r="P40">
        <f t="shared" si="21"/>
        <v>5.9993823043355869E-2</v>
      </c>
      <c r="Q40" s="2">
        <f t="shared" si="22"/>
        <v>31780.284399999997</v>
      </c>
      <c r="R40">
        <f t="shared" si="23"/>
        <v>3.7124798939580489E-3</v>
      </c>
      <c r="S40" s="3">
        <v>1</v>
      </c>
      <c r="T40" s="170"/>
      <c r="AA40" s="37"/>
      <c r="AF40">
        <f t="shared" si="25"/>
        <v>-12677</v>
      </c>
      <c r="AG40" s="132">
        <f t="shared" si="26"/>
        <v>2.1050818858612957E-3</v>
      </c>
      <c r="AH40" s="132">
        <f t="shared" si="27"/>
        <v>5.6952441158482893E-2</v>
      </c>
      <c r="AI40" s="132">
        <f t="shared" si="28"/>
        <v>-6.093012304236755E-2</v>
      </c>
      <c r="AJ40" s="132">
        <f t="shared" si="29"/>
        <v>-3.0413818848729762E-3</v>
      </c>
      <c r="AK40" s="132">
        <f t="shared" si="30"/>
        <v>9.2500037696334984E-6</v>
      </c>
      <c r="AL40">
        <f t="shared" si="31"/>
        <v>-6.093012304236755E-2</v>
      </c>
      <c r="AM40" s="143">
        <f t="shared" si="41"/>
        <v>9.2500037696334984E-6</v>
      </c>
      <c r="AN40">
        <f t="shared" si="32"/>
        <v>-5.7888741157494573E-2</v>
      </c>
      <c r="AO40">
        <f t="shared" si="33"/>
        <v>0.76858193411956277</v>
      </c>
      <c r="AP40">
        <f t="shared" si="34"/>
        <v>-0.7031315438680118</v>
      </c>
      <c r="AQ40">
        <f t="shared" si="35"/>
        <v>0.10384344612850349</v>
      </c>
      <c r="AR40">
        <f t="shared" si="36"/>
        <v>2.7197981771512292</v>
      </c>
      <c r="AS40">
        <f t="shared" si="37"/>
        <v>4.6711373663182512</v>
      </c>
      <c r="AT40" s="132">
        <f t="shared" si="44"/>
        <v>2.6002968970327944</v>
      </c>
      <c r="AU40" s="132">
        <f t="shared" si="44"/>
        <v>2.6002807065519256</v>
      </c>
      <c r="AV40" s="132">
        <f t="shared" si="44"/>
        <v>2.6003551830454903</v>
      </c>
      <c r="AW40" s="132">
        <f t="shared" si="44"/>
        <v>2.6000125622602033</v>
      </c>
      <c r="AX40" s="132">
        <f t="shared" si="44"/>
        <v>2.6015881672305676</v>
      </c>
      <c r="AY40" s="132">
        <f t="shared" si="44"/>
        <v>2.5943300284486566</v>
      </c>
      <c r="AZ40" s="132">
        <f t="shared" si="44"/>
        <v>2.627509525790781</v>
      </c>
      <c r="BA40" s="132">
        <f t="shared" si="39"/>
        <v>2.4696015391981541</v>
      </c>
      <c r="BC40">
        <v>-12000</v>
      </c>
      <c r="BD40">
        <f t="shared" si="49"/>
        <v>5.3357478646830214E-4</v>
      </c>
      <c r="BE40">
        <f t="shared" si="50"/>
        <v>6.3667441232874433E-2</v>
      </c>
      <c r="BF40">
        <f t="shared" si="51"/>
        <v>-6.3133866446406131E-2</v>
      </c>
      <c r="BG40">
        <f t="shared" si="52"/>
        <v>0.762882693818144</v>
      </c>
      <c r="BH40">
        <f t="shared" si="53"/>
        <v>-0.74367814981057323</v>
      </c>
      <c r="BI40">
        <f t="shared" si="54"/>
        <v>2.7785615980697145</v>
      </c>
      <c r="BJ40">
        <f t="shared" si="55"/>
        <v>5.4485320550250043</v>
      </c>
      <c r="BK40">
        <f t="shared" si="46"/>
        <v>2.6745355181868691</v>
      </c>
      <c r="BL40">
        <f t="shared" si="46"/>
        <v>2.6745171064760127</v>
      </c>
      <c r="BM40">
        <f t="shared" si="46"/>
        <v>2.674598399778588</v>
      </c>
      <c r="BN40">
        <f t="shared" si="46"/>
        <v>2.6742394399913594</v>
      </c>
      <c r="BO40">
        <f t="shared" si="46"/>
        <v>2.6758239782718531</v>
      </c>
      <c r="BP40">
        <f t="shared" si="46"/>
        <v>2.6688198315694258</v>
      </c>
      <c r="BQ40">
        <f t="shared" si="46"/>
        <v>2.6995981415138162</v>
      </c>
      <c r="BR40">
        <f t="shared" si="56"/>
        <v>2.5603232356594514</v>
      </c>
    </row>
    <row r="41" spans="1:70" x14ac:dyDescent="0.2">
      <c r="A41" s="55" t="s">
        <v>102</v>
      </c>
      <c r="B41" s="56" t="s">
        <v>94</v>
      </c>
      <c r="C41" s="55">
        <v>40253.825599999996</v>
      </c>
      <c r="D41" s="55" t="s">
        <v>103</v>
      </c>
      <c r="E41">
        <f t="shared" si="18"/>
        <v>-27229.501136302748</v>
      </c>
      <c r="F41">
        <f t="shared" si="45"/>
        <v>-27229.5</v>
      </c>
      <c r="G41">
        <f t="shared" si="48"/>
        <v>-5.1105000602547079E-4</v>
      </c>
      <c r="J41">
        <f t="shared" si="47"/>
        <v>-5.1105000602547079E-4</v>
      </c>
      <c r="O41">
        <f t="shared" ca="1" si="43"/>
        <v>-1.7088387053066222E-2</v>
      </c>
      <c r="P41">
        <f t="shared" si="21"/>
        <v>-8.9155991090311471E-2</v>
      </c>
      <c r="Q41" s="2">
        <f t="shared" si="22"/>
        <v>25235.325599999996</v>
      </c>
      <c r="R41">
        <f t="shared" si="23"/>
        <v>7.8579255798365364E-3</v>
      </c>
      <c r="S41" s="3">
        <v>1</v>
      </c>
      <c r="T41" s="170"/>
      <c r="AA41" s="37"/>
      <c r="AF41">
        <f t="shared" si="25"/>
        <v>-27229.5</v>
      </c>
      <c r="AG41" s="132">
        <f t="shared" si="26"/>
        <v>-8.3411849510549307E-4</v>
      </c>
      <c r="AH41" s="132">
        <f t="shared" si="27"/>
        <v>-8.8832922601231448E-2</v>
      </c>
      <c r="AI41" s="132">
        <f t="shared" si="28"/>
        <v>8.8644941084286E-2</v>
      </c>
      <c r="AJ41" s="132">
        <f t="shared" si="29"/>
        <v>3.2306848908002228E-4</v>
      </c>
      <c r="AK41" s="132">
        <f t="shared" si="30"/>
        <v>1.0437324863644848E-7</v>
      </c>
      <c r="AL41">
        <f t="shared" si="31"/>
        <v>8.8644941084286E-2</v>
      </c>
      <c r="AM41" s="143">
        <f t="shared" si="41"/>
        <v>1.0437324863644848E-7</v>
      </c>
      <c r="AN41">
        <f t="shared" si="32"/>
        <v>8.8321872595205977E-2</v>
      </c>
      <c r="AO41">
        <f t="shared" si="33"/>
        <v>1.1658374401769982</v>
      </c>
      <c r="AP41">
        <f t="shared" si="34"/>
        <v>0.88281165902113923</v>
      </c>
      <c r="AQ41">
        <f t="shared" si="35"/>
        <v>0.19192635555135812</v>
      </c>
      <c r="AR41">
        <f t="shared" si="36"/>
        <v>0.85819149468591227</v>
      </c>
      <c r="AS41">
        <f t="shared" si="37"/>
        <v>0.45752702982564414</v>
      </c>
      <c r="AT41" s="132">
        <f t="shared" ref="AT41:AZ50" si="57">$BA41+$AH$7*SIN(AU41)</f>
        <v>0.67872693653685545</v>
      </c>
      <c r="AU41" s="132">
        <f t="shared" si="57"/>
        <v>0.67871878062512159</v>
      </c>
      <c r="AV41" s="132">
        <f t="shared" si="57"/>
        <v>0.67867747189429184</v>
      </c>
      <c r="AW41" s="132">
        <f t="shared" si="57"/>
        <v>0.67846826917723324</v>
      </c>
      <c r="AX41" s="132">
        <f t="shared" si="57"/>
        <v>0.67740933023816563</v>
      </c>
      <c r="AY41" s="132">
        <f t="shared" si="57"/>
        <v>0.67206296468914939</v>
      </c>
      <c r="AZ41" s="132">
        <f t="shared" si="57"/>
        <v>0.64540727885169502</v>
      </c>
      <c r="BA41" s="132">
        <f t="shared" si="39"/>
        <v>0.51948708166045054</v>
      </c>
      <c r="BC41">
        <v>-11000</v>
      </c>
      <c r="BD41">
        <f t="shared" si="49"/>
        <v>-1.6190705063685307E-3</v>
      </c>
      <c r="BE41">
        <f t="shared" si="50"/>
        <v>6.8562700548477629E-2</v>
      </c>
      <c r="BF41">
        <f t="shared" si="51"/>
        <v>-7.0181771054846159E-2</v>
      </c>
      <c r="BG41">
        <f t="shared" si="52"/>
        <v>0.75606615537366084</v>
      </c>
      <c r="BH41">
        <f t="shared" si="53"/>
        <v>-0.79797245514598458</v>
      </c>
      <c r="BI41">
        <f t="shared" si="54"/>
        <v>2.8639297121852092</v>
      </c>
      <c r="BJ41">
        <f t="shared" si="55"/>
        <v>7.1566410599706538</v>
      </c>
      <c r="BK41">
        <f t="shared" si="46"/>
        <v>2.7832853512949711</v>
      </c>
      <c r="BL41">
        <f t="shared" si="46"/>
        <v>2.7832658711448359</v>
      </c>
      <c r="BM41">
        <f t="shared" si="46"/>
        <v>2.7833478783077199</v>
      </c>
      <c r="BN41">
        <f t="shared" si="46"/>
        <v>2.7830026291040593</v>
      </c>
      <c r="BO41">
        <f t="shared" si="46"/>
        <v>2.7844558230252625</v>
      </c>
      <c r="BP41">
        <f t="shared" si="46"/>
        <v>2.7783337911733299</v>
      </c>
      <c r="BQ41">
        <f t="shared" si="46"/>
        <v>2.8040319232418187</v>
      </c>
      <c r="BR41">
        <f t="shared" si="56"/>
        <v>2.6943286957204511</v>
      </c>
    </row>
    <row r="42" spans="1:70" x14ac:dyDescent="0.2">
      <c r="A42" s="55" t="s">
        <v>102</v>
      </c>
      <c r="B42" s="56" t="s">
        <v>85</v>
      </c>
      <c r="C42" s="55">
        <v>40269.792099999999</v>
      </c>
      <c r="D42" s="55" t="s">
        <v>103</v>
      </c>
      <c r="E42">
        <f t="shared" si="18"/>
        <v>-27194.000152529828</v>
      </c>
      <c r="F42">
        <f t="shared" si="45"/>
        <v>-27194</v>
      </c>
      <c r="G42">
        <f t="shared" si="48"/>
        <v>-6.8599998485296965E-5</v>
      </c>
      <c r="J42">
        <f t="shared" si="47"/>
        <v>-6.8599998485296965E-5</v>
      </c>
      <c r="O42">
        <f t="shared" ca="1" si="43"/>
        <v>-1.7038537683934485E-2</v>
      </c>
      <c r="P42">
        <f t="shared" si="21"/>
        <v>-8.8628950207513185E-2</v>
      </c>
      <c r="Q42" s="2">
        <f t="shared" si="22"/>
        <v>25251.292099999999</v>
      </c>
      <c r="R42">
        <f t="shared" si="23"/>
        <v>7.8429356291456667E-3</v>
      </c>
      <c r="S42" s="3">
        <v>1</v>
      </c>
      <c r="T42" s="170"/>
      <c r="AA42" s="37"/>
      <c r="AF42">
        <f t="shared" si="25"/>
        <v>-27194</v>
      </c>
      <c r="AG42" s="132">
        <f t="shared" si="26"/>
        <v>-4.8234781352128608E-4</v>
      </c>
      <c r="AH42" s="132">
        <f t="shared" si="27"/>
        <v>-8.8215202392477196E-2</v>
      </c>
      <c r="AI42" s="132">
        <f t="shared" si="28"/>
        <v>8.8560350209027888E-2</v>
      </c>
      <c r="AJ42" s="132">
        <f t="shared" si="29"/>
        <v>4.1374781503598912E-4</v>
      </c>
      <c r="AK42" s="132">
        <f t="shared" si="30"/>
        <v>1.7118725444705507E-7</v>
      </c>
      <c r="AL42">
        <f t="shared" si="31"/>
        <v>8.8560350209027888E-2</v>
      </c>
      <c r="AM42" s="143">
        <f t="shared" si="41"/>
        <v>1.7118725444705507E-7</v>
      </c>
      <c r="AN42">
        <f t="shared" si="32"/>
        <v>8.8146602393991899E-2</v>
      </c>
      <c r="AO42">
        <f t="shared" si="33"/>
        <v>1.1644636895711971</v>
      </c>
      <c r="AP42">
        <f t="shared" si="34"/>
        <v>0.87943735229820186</v>
      </c>
      <c r="AQ42">
        <f t="shared" si="35"/>
        <v>0.1931048350826946</v>
      </c>
      <c r="AR42">
        <f t="shared" si="36"/>
        <v>0.86532725308699721</v>
      </c>
      <c r="AS42">
        <f t="shared" si="37"/>
        <v>0.46184884996940673</v>
      </c>
      <c r="AT42" s="132">
        <f t="shared" si="57"/>
        <v>0.68465096890711341</v>
      </c>
      <c r="AU42" s="132">
        <f t="shared" si="57"/>
        <v>0.68464296647058009</v>
      </c>
      <c r="AV42" s="132">
        <f t="shared" si="57"/>
        <v>0.68460223976151391</v>
      </c>
      <c r="AW42" s="132">
        <f t="shared" si="57"/>
        <v>0.68439499076002275</v>
      </c>
      <c r="AX42" s="132">
        <f t="shared" si="57"/>
        <v>0.68334088981668129</v>
      </c>
      <c r="AY42" s="132">
        <f t="shared" si="57"/>
        <v>0.67799348411891447</v>
      </c>
      <c r="AZ42" s="132">
        <f t="shared" si="57"/>
        <v>0.65121051150171438</v>
      </c>
      <c r="BA42" s="132">
        <f t="shared" si="39"/>
        <v>0.5242442754926161</v>
      </c>
      <c r="BC42">
        <v>-10000</v>
      </c>
      <c r="BD42">
        <f t="shared" si="49"/>
        <v>-3.5309788876047021E-3</v>
      </c>
      <c r="BE42">
        <f t="shared" si="50"/>
        <v>7.2824614582043257E-2</v>
      </c>
      <c r="BF42">
        <f t="shared" si="51"/>
        <v>-7.6355593469647959E-2</v>
      </c>
      <c r="BG42">
        <f t="shared" si="52"/>
        <v>0.75109046956682768</v>
      </c>
      <c r="BH42">
        <f t="shared" si="53"/>
        <v>-0.84575123020992626</v>
      </c>
      <c r="BI42">
        <f t="shared" si="54"/>
        <v>2.9479776756068961</v>
      </c>
      <c r="BJ42">
        <f t="shared" si="55"/>
        <v>10.297490000559282</v>
      </c>
      <c r="BK42">
        <f t="shared" ref="BK42:BQ51" si="58">$BR42+$AH$7*SIN(BL42)</f>
        <v>2.8911908555902817</v>
      </c>
      <c r="BL42">
        <f t="shared" si="58"/>
        <v>2.8911737372257371</v>
      </c>
      <c r="BM42">
        <f t="shared" si="58"/>
        <v>2.8912433978448067</v>
      </c>
      <c r="BN42">
        <f t="shared" si="58"/>
        <v>2.8909599166416227</v>
      </c>
      <c r="BO42">
        <f t="shared" si="58"/>
        <v>2.8921134042505683</v>
      </c>
      <c r="BP42">
        <f t="shared" si="58"/>
        <v>2.8874177171477191</v>
      </c>
      <c r="BQ42">
        <f t="shared" si="58"/>
        <v>2.9064986595252416</v>
      </c>
      <c r="BR42">
        <f t="shared" si="56"/>
        <v>2.8283341557814512</v>
      </c>
    </row>
    <row r="43" spans="1:70" x14ac:dyDescent="0.2">
      <c r="A43" t="s">
        <v>216</v>
      </c>
      <c r="B43" t="s">
        <v>85</v>
      </c>
      <c r="C43" s="10">
        <v>53042.189200000001</v>
      </c>
      <c r="D43" s="10" t="s">
        <v>284</v>
      </c>
      <c r="E43">
        <f t="shared" si="18"/>
        <v>1205.0016442537553</v>
      </c>
      <c r="F43">
        <f t="shared" si="45"/>
        <v>1205</v>
      </c>
      <c r="G43">
        <f t="shared" si="48"/>
        <v>7.3949999932665378E-4</v>
      </c>
      <c r="J43">
        <f t="shared" si="47"/>
        <v>7.3949999932665378E-4</v>
      </c>
      <c r="O43">
        <f t="shared" ca="1" si="43"/>
        <v>2.2839553413874399E-2</v>
      </c>
      <c r="P43">
        <f t="shared" si="21"/>
        <v>7.7272153043524028E-2</v>
      </c>
      <c r="Q43" s="2">
        <f t="shared" si="22"/>
        <v>38023.689200000001</v>
      </c>
      <c r="R43">
        <f t="shared" si="23"/>
        <v>5.8572469819834936E-3</v>
      </c>
      <c r="S43" s="3">
        <v>1</v>
      </c>
      <c r="T43" s="170"/>
      <c r="AA43" s="37"/>
      <c r="AF43">
        <f t="shared" si="25"/>
        <v>1205</v>
      </c>
      <c r="AG43" s="132">
        <f t="shared" si="26"/>
        <v>1.5171127124699035E-3</v>
      </c>
      <c r="AH43" s="132">
        <f t="shared" si="27"/>
        <v>7.6494540330380778E-2</v>
      </c>
      <c r="AI43" s="132">
        <f t="shared" si="28"/>
        <v>-7.6532653044197374E-2</v>
      </c>
      <c r="AJ43" s="132">
        <f t="shared" si="29"/>
        <v>-7.7761271314324976E-4</v>
      </c>
      <c r="AK43" s="132">
        <f t="shared" si="30"/>
        <v>6.0468153164200601E-7</v>
      </c>
      <c r="AL43">
        <f t="shared" si="31"/>
        <v>-7.6532653044197374E-2</v>
      </c>
      <c r="AM43" s="143">
        <f t="shared" si="41"/>
        <v>6.0468153164200601E-7</v>
      </c>
      <c r="AN43">
        <f t="shared" si="32"/>
        <v>-7.5755040331054124E-2</v>
      </c>
      <c r="AO43">
        <f t="shared" si="33"/>
        <v>0.81951447591592586</v>
      </c>
      <c r="AP43">
        <f t="shared" si="34"/>
        <v>-0.91717038463284428</v>
      </c>
      <c r="AQ43">
        <f t="shared" si="35"/>
        <v>-0.17822109335256262</v>
      </c>
      <c r="AR43">
        <f t="shared" si="36"/>
        <v>-2.3625071717605413</v>
      </c>
      <c r="AS43">
        <f t="shared" si="37"/>
        <v>-2.4359319735679503</v>
      </c>
      <c r="AT43" s="132">
        <f t="shared" si="57"/>
        <v>4.1195056540172157</v>
      </c>
      <c r="AU43" s="132">
        <f t="shared" si="57"/>
        <v>4.1195073095326373</v>
      </c>
      <c r="AV43" s="132">
        <f t="shared" si="57"/>
        <v>4.1194956286302986</v>
      </c>
      <c r="AW43" s="132">
        <f t="shared" si="57"/>
        <v>4.1195780504798298</v>
      </c>
      <c r="AX43" s="132">
        <f t="shared" si="57"/>
        <v>4.1189966872665504</v>
      </c>
      <c r="AY43" s="132">
        <f t="shared" si="57"/>
        <v>4.1231081126855598</v>
      </c>
      <c r="AZ43" s="132">
        <f t="shared" si="57"/>
        <v>4.0945487228146691</v>
      </c>
      <c r="BA43" s="132">
        <f t="shared" si="39"/>
        <v>4.329865335764957</v>
      </c>
      <c r="BC43">
        <v>-9000</v>
      </c>
      <c r="BD43">
        <f t="shared" si="49"/>
        <v>-5.1618882167833724E-3</v>
      </c>
      <c r="BE43">
        <f t="shared" si="50"/>
        <v>7.6453183333571303E-2</v>
      </c>
      <c r="BF43">
        <f t="shared" si="51"/>
        <v>-8.1615071550354676E-2</v>
      </c>
      <c r="BG43">
        <f t="shared" si="52"/>
        <v>0.74789736787370287</v>
      </c>
      <c r="BH43">
        <f t="shared" si="53"/>
        <v>-0.88714009711197317</v>
      </c>
      <c r="BI43">
        <f t="shared" si="54"/>
        <v>3.0311169654372487</v>
      </c>
      <c r="BJ43">
        <f t="shared" si="55"/>
        <v>18.085114229540142</v>
      </c>
      <c r="BK43">
        <f t="shared" si="58"/>
        <v>2.998511205801293</v>
      </c>
      <c r="BL43">
        <f t="shared" si="58"/>
        <v>2.9984999015289469</v>
      </c>
      <c r="BM43">
        <f t="shared" si="58"/>
        <v>2.9985449281774366</v>
      </c>
      <c r="BN43">
        <f t="shared" si="58"/>
        <v>2.9983655784029084</v>
      </c>
      <c r="BO43">
        <f t="shared" si="58"/>
        <v>2.9990799354429902</v>
      </c>
      <c r="BP43">
        <f t="shared" si="58"/>
        <v>2.9962341851463972</v>
      </c>
      <c r="BQ43">
        <f t="shared" si="58"/>
        <v>3.0075638588211846</v>
      </c>
      <c r="BR43">
        <f t="shared" si="56"/>
        <v>2.9623396158424513</v>
      </c>
    </row>
    <row r="44" spans="1:70" x14ac:dyDescent="0.2">
      <c r="A44" t="s">
        <v>210</v>
      </c>
      <c r="B44" t="s">
        <v>94</v>
      </c>
      <c r="C44" s="10">
        <v>52701.055899999999</v>
      </c>
      <c r="D44" s="10" t="s">
        <v>284</v>
      </c>
      <c r="E44">
        <f t="shared" si="18"/>
        <v>446.50305359822761</v>
      </c>
      <c r="F44">
        <f t="shared" si="45"/>
        <v>446.5</v>
      </c>
      <c r="G44">
        <f t="shared" si="48"/>
        <v>1.3733500018133782E-3</v>
      </c>
      <c r="J44">
        <f t="shared" si="47"/>
        <v>1.3733500018133782E-3</v>
      </c>
      <c r="O44">
        <f t="shared" ca="1" si="43"/>
        <v>2.1774461963552625E-2</v>
      </c>
      <c r="P44">
        <f t="shared" si="21"/>
        <v>7.9480295432880585E-2</v>
      </c>
      <c r="Q44" s="2">
        <f t="shared" si="22"/>
        <v>37682.555899999999</v>
      </c>
      <c r="R44">
        <f t="shared" si="23"/>
        <v>6.1006949245717102E-3</v>
      </c>
      <c r="S44" s="3">
        <v>1</v>
      </c>
      <c r="T44" s="170"/>
      <c r="AA44" s="37"/>
      <c r="AF44">
        <f t="shared" si="25"/>
        <v>446.5</v>
      </c>
      <c r="AG44" s="132">
        <f t="shared" si="26"/>
        <v>-7.4745228119246776E-4</v>
      </c>
      <c r="AH44" s="132">
        <f t="shared" si="27"/>
        <v>8.1601097715886431E-2</v>
      </c>
      <c r="AI44" s="132">
        <f t="shared" si="28"/>
        <v>-7.8106945431067207E-2</v>
      </c>
      <c r="AJ44" s="132">
        <f t="shared" si="29"/>
        <v>2.1208022830058459E-3</v>
      </c>
      <c r="AK44" s="132">
        <f t="shared" si="30"/>
        <v>4.4978023236028084E-6</v>
      </c>
      <c r="AL44">
        <f t="shared" si="31"/>
        <v>-7.8106945431067207E-2</v>
      </c>
      <c r="AM44" s="143">
        <f t="shared" si="41"/>
        <v>4.4978023236028084E-6</v>
      </c>
      <c r="AN44">
        <f t="shared" si="32"/>
        <v>-8.0227747714073053E-2</v>
      </c>
      <c r="AO44">
        <f t="shared" si="33"/>
        <v>0.80679293214414816</v>
      </c>
      <c r="AP44">
        <f t="shared" si="34"/>
        <v>-0.94420056125955765</v>
      </c>
      <c r="AQ44">
        <f t="shared" si="35"/>
        <v>-0.16434357745354713</v>
      </c>
      <c r="AR44">
        <f t="shared" si="36"/>
        <v>-2.4367454199694802</v>
      </c>
      <c r="AS44">
        <f t="shared" si="37"/>
        <v>-2.7190353913272349</v>
      </c>
      <c r="AT44" s="132">
        <f t="shared" si="57"/>
        <v>4.0311835637715809</v>
      </c>
      <c r="AU44" s="132">
        <f t="shared" si="57"/>
        <v>4.0311869223370538</v>
      </c>
      <c r="AV44" s="132">
        <f t="shared" si="57"/>
        <v>4.0311658960470087</v>
      </c>
      <c r="AW44" s="132">
        <f t="shared" si="57"/>
        <v>4.0312975400607423</v>
      </c>
      <c r="AX44" s="132">
        <f t="shared" si="57"/>
        <v>4.0304736785435393</v>
      </c>
      <c r="AY44" s="132">
        <f t="shared" si="57"/>
        <v>4.0356434792141558</v>
      </c>
      <c r="AZ44" s="132">
        <f t="shared" si="57"/>
        <v>4.003726882781824</v>
      </c>
      <c r="BA44" s="132">
        <f t="shared" si="39"/>
        <v>4.2282221943086888</v>
      </c>
      <c r="BC44">
        <v>-8000</v>
      </c>
      <c r="BD44">
        <f t="shared" si="49"/>
        <v>-6.4751464860583474E-3</v>
      </c>
      <c r="BE44">
        <f t="shared" si="50"/>
        <v>7.9448406803061783E-2</v>
      </c>
      <c r="BF44">
        <f t="shared" si="51"/>
        <v>-8.592355328912013E-2</v>
      </c>
      <c r="BG44">
        <f t="shared" si="52"/>
        <v>0.74644942985307938</v>
      </c>
      <c r="BH44">
        <f t="shared" si="53"/>
        <v>-0.9222017525825873</v>
      </c>
      <c r="BI44">
        <f t="shared" si="54"/>
        <v>3.1137421045743503</v>
      </c>
      <c r="BJ44">
        <f t="shared" si="55"/>
        <v>71.807227990601959</v>
      </c>
      <c r="BK44">
        <f t="shared" si="58"/>
        <v>3.1054989812084495</v>
      </c>
      <c r="BL44">
        <f t="shared" si="58"/>
        <v>3.1054959379931204</v>
      </c>
      <c r="BM44">
        <f t="shared" si="58"/>
        <v>3.1055079435564492</v>
      </c>
      <c r="BN44">
        <f t="shared" si="58"/>
        <v>3.1054605812677858</v>
      </c>
      <c r="BO44">
        <f t="shared" si="58"/>
        <v>3.1056474263731091</v>
      </c>
      <c r="BP44">
        <f t="shared" si="58"/>
        <v>3.1049103116190824</v>
      </c>
      <c r="BQ44">
        <f t="shared" si="58"/>
        <v>3.1078181599954786</v>
      </c>
      <c r="BR44">
        <f t="shared" si="56"/>
        <v>3.0963450759034514</v>
      </c>
    </row>
    <row r="45" spans="1:70" x14ac:dyDescent="0.2">
      <c r="A45" t="s">
        <v>218</v>
      </c>
      <c r="B45" t="s">
        <v>85</v>
      </c>
      <c r="C45" s="10">
        <v>53372.3079</v>
      </c>
      <c r="D45" s="10" t="s">
        <v>284</v>
      </c>
      <c r="E45">
        <f t="shared" si="18"/>
        <v>1939.0096367277627</v>
      </c>
      <c r="F45">
        <f t="shared" si="45"/>
        <v>1939</v>
      </c>
      <c r="G45">
        <f t="shared" si="48"/>
        <v>4.3340999982319772E-3</v>
      </c>
      <c r="J45">
        <f t="shared" si="47"/>
        <v>4.3340999982319772E-3</v>
      </c>
      <c r="O45">
        <f t="shared" ca="1" si="43"/>
        <v>2.3870241778457365E-2</v>
      </c>
      <c r="P45">
        <f t="shared" si="21"/>
        <v>7.4788421668509159E-2</v>
      </c>
      <c r="Q45" s="2">
        <f t="shared" si="22"/>
        <v>38353.8079</v>
      </c>
      <c r="R45">
        <f t="shared" si="23"/>
        <v>4.9638114420188888E-3</v>
      </c>
      <c r="S45" s="3">
        <v>1</v>
      </c>
      <c r="T45" s="170"/>
      <c r="AA45" s="37"/>
      <c r="AF45">
        <f t="shared" si="25"/>
        <v>1939</v>
      </c>
      <c r="AG45" s="132">
        <f t="shared" si="26"/>
        <v>4.0081398920830957E-3</v>
      </c>
      <c r="AH45" s="132">
        <f t="shared" si="27"/>
        <v>7.511438177465804E-2</v>
      </c>
      <c r="AI45" s="132">
        <f t="shared" si="28"/>
        <v>-7.0454321670277181E-2</v>
      </c>
      <c r="AJ45" s="132">
        <f t="shared" si="29"/>
        <v>3.2596010614888149E-4</v>
      </c>
      <c r="AK45" s="132">
        <f t="shared" si="30"/>
        <v>1.0624999080059008E-7</v>
      </c>
      <c r="AL45">
        <f t="shared" si="31"/>
        <v>-7.0454321670277181E-2</v>
      </c>
      <c r="AM45" s="143">
        <f t="shared" si="41"/>
        <v>1.0624999080059008E-7</v>
      </c>
      <c r="AN45">
        <f t="shared" si="32"/>
        <v>-7.0780281776426063E-2</v>
      </c>
      <c r="AO45">
        <f t="shared" si="33"/>
        <v>0.83322199462533275</v>
      </c>
      <c r="AP45">
        <f t="shared" si="34"/>
        <v>-0.88510787889989839</v>
      </c>
      <c r="AQ45">
        <f t="shared" si="35"/>
        <v>-0.19110960060377191</v>
      </c>
      <c r="AR45">
        <f t="shared" si="36"/>
        <v>-2.2883122555887048</v>
      </c>
      <c r="AS45">
        <f t="shared" si="37"/>
        <v>-2.1999257997718868</v>
      </c>
      <c r="AT45" s="132">
        <f t="shared" si="57"/>
        <v>4.2063640744918755</v>
      </c>
      <c r="AU45" s="132">
        <f t="shared" si="57"/>
        <v>4.2063647680463561</v>
      </c>
      <c r="AV45" s="132">
        <f t="shared" si="57"/>
        <v>4.2063591268771612</v>
      </c>
      <c r="AW45" s="132">
        <f t="shared" si="57"/>
        <v>4.2064050121628327</v>
      </c>
      <c r="AX45" s="132">
        <f t="shared" si="57"/>
        <v>4.2060318912881813</v>
      </c>
      <c r="AY45" s="132">
        <f t="shared" si="57"/>
        <v>4.2090732852803496</v>
      </c>
      <c r="AZ45" s="132">
        <f t="shared" si="57"/>
        <v>4.1847486264078926</v>
      </c>
      <c r="BA45" s="132">
        <f t="shared" si="39"/>
        <v>4.4282253434497312</v>
      </c>
      <c r="BC45">
        <v>-7000</v>
      </c>
      <c r="BD45">
        <f t="shared" si="49"/>
        <v>-7.4369667859080918E-3</v>
      </c>
      <c r="BE45">
        <f t="shared" si="50"/>
        <v>8.1810284990514695E-2</v>
      </c>
      <c r="BF45">
        <f t="shared" si="51"/>
        <v>-8.9247251776422787E-2</v>
      </c>
      <c r="BG45">
        <f t="shared" si="52"/>
        <v>0.74672968419152919</v>
      </c>
      <c r="BH45">
        <f t="shared" si="53"/>
        <v>-0.95093125477060614</v>
      </c>
      <c r="BI45">
        <f t="shared" si="54"/>
        <v>-3.0869471847928422</v>
      </c>
      <c r="BJ45">
        <f t="shared" si="55"/>
        <v>-36.590449883080048</v>
      </c>
      <c r="BK45">
        <f t="shared" si="58"/>
        <v>3.2124030647911508</v>
      </c>
      <c r="BL45">
        <f t="shared" si="58"/>
        <v>3.2124089606122066</v>
      </c>
      <c r="BM45">
        <f t="shared" si="58"/>
        <v>3.2123856582051444</v>
      </c>
      <c r="BN45">
        <f t="shared" si="58"/>
        <v>3.2124777579305261</v>
      </c>
      <c r="BO45">
        <f t="shared" si="58"/>
        <v>3.2121137492817127</v>
      </c>
      <c r="BP45">
        <f t="shared" si="58"/>
        <v>3.2135524872203329</v>
      </c>
      <c r="BQ45">
        <f t="shared" si="58"/>
        <v>3.2078667418093811</v>
      </c>
      <c r="BR45">
        <f t="shared" si="56"/>
        <v>3.2303505359644511</v>
      </c>
    </row>
    <row r="46" spans="1:70" x14ac:dyDescent="0.2">
      <c r="A46" t="s">
        <v>107</v>
      </c>
      <c r="B46" s="3" t="s">
        <v>85</v>
      </c>
      <c r="C46" s="10">
        <v>45768.418799999999</v>
      </c>
      <c r="D46" s="10"/>
      <c r="E46">
        <f t="shared" si="18"/>
        <v>-14967.985856971934</v>
      </c>
      <c r="F46">
        <f t="shared" si="45"/>
        <v>-14968</v>
      </c>
      <c r="G46">
        <f t="shared" si="48"/>
        <v>6.3607999982195906E-3</v>
      </c>
      <c r="J46">
        <f>+G46</f>
        <v>6.3607999982195906E-3</v>
      </c>
      <c r="O46">
        <f t="shared" ca="1" si="43"/>
        <v>1.2930420351970132E-4</v>
      </c>
      <c r="P46">
        <f t="shared" si="21"/>
        <v>4.5408850290742556E-2</v>
      </c>
      <c r="Q46" s="2">
        <f t="shared" si="22"/>
        <v>30749.918799999999</v>
      </c>
      <c r="R46">
        <f t="shared" si="23"/>
        <v>1.5247502316474027E-3</v>
      </c>
      <c r="S46" s="3">
        <v>1</v>
      </c>
      <c r="T46" s="170"/>
      <c r="AA46" s="37"/>
      <c r="AF46">
        <f t="shared" si="25"/>
        <v>-14968</v>
      </c>
      <c r="AG46" s="132">
        <f t="shared" si="26"/>
        <v>7.8736413976394845E-3</v>
      </c>
      <c r="AH46" s="132">
        <f t="shared" si="27"/>
        <v>4.3896008891322662E-2</v>
      </c>
      <c r="AI46" s="132">
        <f t="shared" si="28"/>
        <v>-3.9048050292522965E-2</v>
      </c>
      <c r="AJ46" s="132">
        <f t="shared" si="29"/>
        <v>-1.5128413994198939E-3</v>
      </c>
      <c r="AK46" s="132">
        <f t="shared" si="30"/>
        <v>2.2886890997987429E-6</v>
      </c>
      <c r="AL46">
        <f t="shared" si="31"/>
        <v>-3.9048050292522965E-2</v>
      </c>
      <c r="AM46" s="143">
        <f t="shared" si="41"/>
        <v>2.2886890997987429E-6</v>
      </c>
      <c r="AN46">
        <f t="shared" si="32"/>
        <v>-3.7535208893103071E-2</v>
      </c>
      <c r="AO46">
        <f t="shared" si="33"/>
        <v>0.79483631343465821</v>
      </c>
      <c r="AP46">
        <f t="shared" si="34"/>
        <v>-0.54214036066059779</v>
      </c>
      <c r="AQ46">
        <f t="shared" si="35"/>
        <v>0.14914973762834438</v>
      </c>
      <c r="AR46">
        <f t="shared" si="36"/>
        <v>2.512988361058353</v>
      </c>
      <c r="AS46">
        <f t="shared" si="37"/>
        <v>3.0761879265674321</v>
      </c>
      <c r="AT46" s="132">
        <f t="shared" si="57"/>
        <v>2.3441076804224847</v>
      </c>
      <c r="AU46" s="132">
        <f t="shared" si="57"/>
        <v>2.344101645993419</v>
      </c>
      <c r="AV46" s="132">
        <f t="shared" si="57"/>
        <v>2.3441357045663778</v>
      </c>
      <c r="AW46" s="132">
        <f t="shared" si="57"/>
        <v>2.3439434609619587</v>
      </c>
      <c r="AX46" s="132">
        <f t="shared" si="57"/>
        <v>2.3450280842286073</v>
      </c>
      <c r="AY46" s="132">
        <f t="shared" si="57"/>
        <v>2.338892835835372</v>
      </c>
      <c r="AZ46" s="132">
        <f t="shared" si="57"/>
        <v>2.37310807445607</v>
      </c>
      <c r="BA46" s="132">
        <f t="shared" si="39"/>
        <v>2.1625950301984029</v>
      </c>
      <c r="BC46">
        <v>-6000</v>
      </c>
      <c r="BD46">
        <f t="shared" si="49"/>
        <v>-8.0158849566817209E-3</v>
      </c>
      <c r="BE46">
        <f t="shared" si="50"/>
        <v>8.353881789593004E-2</v>
      </c>
      <c r="BF46">
        <f t="shared" si="51"/>
        <v>-9.1554702852611761E-2</v>
      </c>
      <c r="BG46">
        <f t="shared" si="52"/>
        <v>0.74874141579903419</v>
      </c>
      <c r="BH46">
        <f t="shared" si="53"/>
        <v>-0.97325105509312548</v>
      </c>
      <c r="BI46">
        <f t="shared" si="54"/>
        <v>-3.0041976308413516</v>
      </c>
      <c r="BJ46">
        <f t="shared" si="55"/>
        <v>-14.533661683562755</v>
      </c>
      <c r="BK46">
        <f t="shared" si="58"/>
        <v>3.3194714163890868</v>
      </c>
      <c r="BL46">
        <f t="shared" si="58"/>
        <v>3.3194849448577082</v>
      </c>
      <c r="BM46">
        <f t="shared" si="58"/>
        <v>3.3194307545270729</v>
      </c>
      <c r="BN46">
        <f t="shared" si="58"/>
        <v>3.319647825285363</v>
      </c>
      <c r="BO46">
        <f t="shared" si="58"/>
        <v>3.3187783536794542</v>
      </c>
      <c r="BP46">
        <f t="shared" si="58"/>
        <v>3.3222618228277714</v>
      </c>
      <c r="BQ46">
        <f t="shared" si="58"/>
        <v>3.3083184716971274</v>
      </c>
      <c r="BR46">
        <f t="shared" si="56"/>
        <v>3.3643559960254512</v>
      </c>
    </row>
    <row r="47" spans="1:70" x14ac:dyDescent="0.2">
      <c r="A47" t="s">
        <v>229</v>
      </c>
      <c r="B47" t="s">
        <v>85</v>
      </c>
      <c r="C47" s="10">
        <v>53800.020799999998</v>
      </c>
      <c r="D47" s="10" t="s">
        <v>284</v>
      </c>
      <c r="E47">
        <f t="shared" si="18"/>
        <v>2890.0150995635113</v>
      </c>
      <c r="F47">
        <f t="shared" si="45"/>
        <v>2890</v>
      </c>
      <c r="G47">
        <f t="shared" si="48"/>
        <v>6.790999999793712E-3</v>
      </c>
      <c r="J47">
        <f>G47</f>
        <v>6.790999999793712E-3</v>
      </c>
      <c r="O47">
        <f t="shared" ca="1" si="43"/>
        <v>2.5205643188155463E-2</v>
      </c>
      <c r="P47">
        <f t="shared" si="21"/>
        <v>7.1062951814154701E-2</v>
      </c>
      <c r="Q47" s="2">
        <f t="shared" si="22"/>
        <v>38781.520799999998</v>
      </c>
      <c r="R47">
        <f t="shared" si="23"/>
        <v>4.1308837900275409E-3</v>
      </c>
      <c r="S47" s="3">
        <v>1</v>
      </c>
      <c r="T47" s="170"/>
      <c r="AA47" s="37"/>
      <c r="AF47">
        <f t="shared" si="25"/>
        <v>2890</v>
      </c>
      <c r="AG47" s="132">
        <f t="shared" si="26"/>
        <v>7.6708463252369574E-3</v>
      </c>
      <c r="AH47" s="132">
        <f t="shared" si="27"/>
        <v>7.0183105488711456E-2</v>
      </c>
      <c r="AI47" s="132">
        <f t="shared" si="28"/>
        <v>-6.4271951814360989E-2</v>
      </c>
      <c r="AJ47" s="132">
        <f t="shared" si="29"/>
        <v>-8.7984632544324537E-4</v>
      </c>
      <c r="AK47" s="132">
        <f t="shared" si="30"/>
        <v>7.7412955639598122E-7</v>
      </c>
      <c r="AL47">
        <f t="shared" si="31"/>
        <v>-6.4271951814360989E-2</v>
      </c>
      <c r="AM47" s="143">
        <f t="shared" si="41"/>
        <v>7.7412955639598122E-7</v>
      </c>
      <c r="AN47">
        <f t="shared" si="32"/>
        <v>-6.3392105488917744E-2</v>
      </c>
      <c r="AO47">
        <f t="shared" si="33"/>
        <v>0.8531473872368559</v>
      </c>
      <c r="AP47">
        <f t="shared" si="34"/>
        <v>-0.83419010264695137</v>
      </c>
      <c r="AQ47">
        <f t="shared" si="35"/>
        <v>-0.20681415000991546</v>
      </c>
      <c r="AR47">
        <f t="shared" si="36"/>
        <v>-2.1882490434123185</v>
      </c>
      <c r="AS47">
        <f t="shared" si="37"/>
        <v>-1.9365287545441836</v>
      </c>
      <c r="AT47" s="132">
        <f t="shared" si="57"/>
        <v>4.3211791624709024</v>
      </c>
      <c r="AU47" s="132">
        <f t="shared" si="57"/>
        <v>4.321179314117094</v>
      </c>
      <c r="AV47" s="132">
        <f t="shared" si="57"/>
        <v>4.3211777462007106</v>
      </c>
      <c r="AW47" s="132">
        <f t="shared" si="57"/>
        <v>4.3211939576557512</v>
      </c>
      <c r="AX47" s="132">
        <f t="shared" si="57"/>
        <v>4.3210263702380995</v>
      </c>
      <c r="AY47" s="132">
        <f t="shared" si="57"/>
        <v>4.3227621203500917</v>
      </c>
      <c r="AZ47" s="132">
        <f t="shared" si="57"/>
        <v>4.3051243618268584</v>
      </c>
      <c r="BA47" s="132">
        <f t="shared" si="39"/>
        <v>4.5556645359677423</v>
      </c>
      <c r="BC47">
        <v>-5000</v>
      </c>
      <c r="BD47">
        <f t="shared" si="49"/>
        <v>-8.1824116777271805E-3</v>
      </c>
      <c r="BE47">
        <f t="shared" si="50"/>
        <v>8.4634005519307817E-2</v>
      </c>
      <c r="BF47">
        <f t="shared" si="51"/>
        <v>-9.2816417197034998E-2</v>
      </c>
      <c r="BG47">
        <f t="shared" si="52"/>
        <v>0.75250820369143001</v>
      </c>
      <c r="BH47">
        <f t="shared" si="53"/>
        <v>-0.98900530464400427</v>
      </c>
      <c r="BI47">
        <f t="shared" si="54"/>
        <v>-2.9208072211854565</v>
      </c>
      <c r="BJ47">
        <f t="shared" si="55"/>
        <v>-9.021741164002389</v>
      </c>
      <c r="BK47">
        <f t="shared" si="58"/>
        <v>3.4269538105329342</v>
      </c>
      <c r="BL47">
        <f t="shared" si="58"/>
        <v>3.4269720945463131</v>
      </c>
      <c r="BM47">
        <f t="shared" si="58"/>
        <v>3.4268969731117522</v>
      </c>
      <c r="BN47">
        <f t="shared" si="58"/>
        <v>3.427205626533568</v>
      </c>
      <c r="BO47">
        <f t="shared" si="58"/>
        <v>3.4259376323396804</v>
      </c>
      <c r="BP47">
        <f t="shared" si="58"/>
        <v>3.4311497680588987</v>
      </c>
      <c r="BQ47">
        <f t="shared" si="58"/>
        <v>3.4097749884033299</v>
      </c>
      <c r="BR47">
        <f t="shared" si="56"/>
        <v>3.4983614560864513</v>
      </c>
    </row>
    <row r="48" spans="1:70" x14ac:dyDescent="0.2">
      <c r="A48" s="55" t="s">
        <v>100</v>
      </c>
      <c r="B48" s="56" t="s">
        <v>64</v>
      </c>
      <c r="C48" s="55">
        <v>40981.528899999998</v>
      </c>
      <c r="D48" s="55" t="s">
        <v>101</v>
      </c>
      <c r="E48">
        <f t="shared" si="18"/>
        <v>-25611.476957879313</v>
      </c>
      <c r="F48">
        <f t="shared" si="45"/>
        <v>-25611.5</v>
      </c>
      <c r="G48">
        <f t="shared" si="48"/>
        <v>1.0363150002376642E-2</v>
      </c>
      <c r="J48">
        <f>G48</f>
        <v>1.0363150002376642E-2</v>
      </c>
      <c r="O48">
        <f t="shared" ca="1" si="43"/>
        <v>-1.4816379186723933E-2</v>
      </c>
      <c r="P48">
        <f t="shared" si="21"/>
        <v>-6.5945639359587499E-2</v>
      </c>
      <c r="Q48" s="2">
        <f t="shared" si="22"/>
        <v>25963.028899999998</v>
      </c>
      <c r="R48">
        <f t="shared" si="23"/>
        <v>5.8230313338886114E-3</v>
      </c>
      <c r="S48" s="3">
        <v>1</v>
      </c>
      <c r="T48" s="170"/>
      <c r="AA48" s="37"/>
      <c r="AF48">
        <f t="shared" si="25"/>
        <v>-25611.5</v>
      </c>
      <c r="AG48" s="132">
        <f t="shared" si="26"/>
        <v>1.1734984259847689E-2</v>
      </c>
      <c r="AH48" s="132">
        <f t="shared" si="27"/>
        <v>-6.7317473617058546E-2</v>
      </c>
      <c r="AI48" s="132">
        <f t="shared" si="28"/>
        <v>7.6308789361964141E-2</v>
      </c>
      <c r="AJ48" s="132">
        <f t="shared" si="29"/>
        <v>-1.3718342574710468E-3</v>
      </c>
      <c r="AK48" s="132">
        <f t="shared" si="30"/>
        <v>1.8819292299711383E-6</v>
      </c>
      <c r="AL48">
        <f t="shared" si="31"/>
        <v>7.6308789361964141E-2</v>
      </c>
      <c r="AM48" s="143">
        <f t="shared" si="41"/>
        <v>1.8819292299711383E-6</v>
      </c>
      <c r="AN48">
        <f t="shared" si="32"/>
        <v>7.7680623619435188E-2</v>
      </c>
      <c r="AO48">
        <f t="shared" si="33"/>
        <v>1.099903684254889</v>
      </c>
      <c r="AP48">
        <f t="shared" si="34"/>
        <v>0.69903248641607851</v>
      </c>
      <c r="AQ48">
        <f t="shared" si="35"/>
        <v>0.23314595512679434</v>
      </c>
      <c r="AR48">
        <f t="shared" si="36"/>
        <v>1.1659625586785751</v>
      </c>
      <c r="AS48">
        <f t="shared" si="37"/>
        <v>0.65943778110655848</v>
      </c>
      <c r="AT48" s="132">
        <f t="shared" si="57"/>
        <v>0.94134483272891478</v>
      </c>
      <c r="AU48" s="132">
        <f t="shared" si="57"/>
        <v>0.94134258006661176</v>
      </c>
      <c r="AV48" s="132">
        <f t="shared" si="57"/>
        <v>0.94132749448384201</v>
      </c>
      <c r="AW48" s="132">
        <f t="shared" si="57"/>
        <v>0.94122647771386514</v>
      </c>
      <c r="AX48" s="132">
        <f t="shared" si="57"/>
        <v>0.94055040517298072</v>
      </c>
      <c r="AY48" s="132">
        <f t="shared" si="57"/>
        <v>0.93604168562809276</v>
      </c>
      <c r="AZ48" s="132">
        <f t="shared" si="57"/>
        <v>0.9066475921971483</v>
      </c>
      <c r="BA48" s="132">
        <f t="shared" si="39"/>
        <v>0.73630791603914869</v>
      </c>
      <c r="BC48">
        <v>-4000</v>
      </c>
      <c r="BD48">
        <f t="shared" si="49"/>
        <v>-7.9088790211504084E-3</v>
      </c>
      <c r="BE48">
        <f t="shared" si="50"/>
        <v>8.5095847860648E-2</v>
      </c>
      <c r="BF48">
        <f t="shared" si="51"/>
        <v>-9.3004726881798408E-2</v>
      </c>
      <c r="BG48">
        <f t="shared" si="52"/>
        <v>0.7580741851327184</v>
      </c>
      <c r="BH48">
        <f t="shared" si="53"/>
        <v>-0.99795308575003272</v>
      </c>
      <c r="BI48">
        <f t="shared" si="54"/>
        <v>-2.8363767690684463</v>
      </c>
      <c r="BJ48">
        <f t="shared" si="55"/>
        <v>-6.5017904319659943</v>
      </c>
      <c r="BK48">
        <f t="shared" si="58"/>
        <v>3.5351046422040344</v>
      </c>
      <c r="BL48">
        <f t="shared" si="58"/>
        <v>3.5351241216857492</v>
      </c>
      <c r="BM48">
        <f t="shared" si="58"/>
        <v>3.5350409699295491</v>
      </c>
      <c r="BN48">
        <f t="shared" si="58"/>
        <v>3.5353959385518228</v>
      </c>
      <c r="BO48">
        <f t="shared" si="58"/>
        <v>3.5338809686023853</v>
      </c>
      <c r="BP48">
        <f t="shared" si="58"/>
        <v>3.5403533885807028</v>
      </c>
      <c r="BQ48">
        <f t="shared" si="58"/>
        <v>3.5128199142351764</v>
      </c>
      <c r="BR48">
        <f t="shared" si="56"/>
        <v>3.6323669161474514</v>
      </c>
    </row>
    <row r="49" spans="1:70" x14ac:dyDescent="0.2">
      <c r="A49" t="s">
        <v>107</v>
      </c>
      <c r="B49" s="3" t="s">
        <v>94</v>
      </c>
      <c r="C49" s="10">
        <v>45789.336300000003</v>
      </c>
      <c r="D49" s="10"/>
      <c r="E49">
        <f t="shared" si="18"/>
        <v>-14921.476488727792</v>
      </c>
      <c r="F49">
        <f t="shared" si="45"/>
        <v>-14921.5</v>
      </c>
      <c r="G49">
        <f t="shared" si="48"/>
        <v>1.057415000104811E-2</v>
      </c>
      <c r="J49">
        <f>+G49</f>
        <v>1.057415000104811E-2</v>
      </c>
      <c r="O49">
        <f t="shared" ca="1" si="43"/>
        <v>1.9459985604437097E-4</v>
      </c>
      <c r="P49">
        <f t="shared" si="21"/>
        <v>4.5737929650372003E-2</v>
      </c>
      <c r="Q49" s="2">
        <f t="shared" si="22"/>
        <v>30770.836300000003</v>
      </c>
      <c r="R49">
        <f t="shared" si="23"/>
        <v>1.2364913992262052E-3</v>
      </c>
      <c r="S49" s="3">
        <v>1</v>
      </c>
      <c r="T49" s="170"/>
      <c r="AA49" s="37"/>
      <c r="AF49">
        <f t="shared" si="25"/>
        <v>-14921.5</v>
      </c>
      <c r="AG49" s="132">
        <f t="shared" si="26"/>
        <v>7.7526567466028179E-3</v>
      </c>
      <c r="AH49" s="132">
        <f t="shared" si="27"/>
        <v>4.8559422904817295E-2</v>
      </c>
      <c r="AI49" s="132">
        <f t="shared" si="28"/>
        <v>-3.5163779649323892E-2</v>
      </c>
      <c r="AJ49" s="132">
        <f t="shared" si="29"/>
        <v>2.8214932544452925E-3</v>
      </c>
      <c r="AK49" s="132">
        <f t="shared" si="30"/>
        <v>7.960824184880288E-6</v>
      </c>
      <c r="AL49">
        <f t="shared" si="31"/>
        <v>-3.5163779649323892E-2</v>
      </c>
      <c r="AM49" s="143">
        <f t="shared" si="41"/>
        <v>7.960824184880288E-6</v>
      </c>
      <c r="AN49">
        <f t="shared" si="32"/>
        <v>-3.7985272903769185E-2</v>
      </c>
      <c r="AO49">
        <f t="shared" si="33"/>
        <v>0.79419003117000886</v>
      </c>
      <c r="AP49">
        <f t="shared" si="34"/>
        <v>-0.5457872172105156</v>
      </c>
      <c r="AQ49">
        <f t="shared" si="35"/>
        <v>0.14825666679742885</v>
      </c>
      <c r="AR49">
        <f t="shared" si="36"/>
        <v>2.5173344762579228</v>
      </c>
      <c r="AS49">
        <f t="shared" si="37"/>
        <v>3.0990775277272791</v>
      </c>
      <c r="AT49" s="132">
        <f t="shared" si="57"/>
        <v>2.3493989498863317</v>
      </c>
      <c r="AU49" s="132">
        <f t="shared" si="57"/>
        <v>2.349392734641254</v>
      </c>
      <c r="AV49" s="132">
        <f t="shared" si="57"/>
        <v>2.3494276251000867</v>
      </c>
      <c r="AW49" s="132">
        <f t="shared" si="57"/>
        <v>2.3492317448982702</v>
      </c>
      <c r="AX49" s="132">
        <f t="shared" si="57"/>
        <v>2.3503309421939869</v>
      </c>
      <c r="AY49" s="132">
        <f t="shared" si="57"/>
        <v>2.344146753609083</v>
      </c>
      <c r="AZ49" s="132">
        <f t="shared" si="57"/>
        <v>2.3784535292948634</v>
      </c>
      <c r="BA49" s="132">
        <f t="shared" si="39"/>
        <v>2.1688262840912396</v>
      </c>
      <c r="BC49">
        <v>-3000</v>
      </c>
      <c r="BD49">
        <f t="shared" si="49"/>
        <v>-7.1694893234025836E-3</v>
      </c>
      <c r="BE49">
        <f t="shared" si="50"/>
        <v>8.4924344919950642E-2</v>
      </c>
      <c r="BF49">
        <f t="shared" si="51"/>
        <v>-9.2093834243353226E-2</v>
      </c>
      <c r="BG49">
        <f t="shared" si="52"/>
        <v>0.76550450987494245</v>
      </c>
      <c r="BH49">
        <f t="shared" si="53"/>
        <v>-0.9997603093023304</v>
      </c>
      <c r="BI49">
        <f t="shared" si="54"/>
        <v>-2.7504875997021405</v>
      </c>
      <c r="BJ49">
        <f t="shared" si="55"/>
        <v>-5.048364598047014</v>
      </c>
      <c r="BK49">
        <f t="shared" si="58"/>
        <v>3.6441858795498026</v>
      </c>
      <c r="BL49">
        <f t="shared" si="58"/>
        <v>3.6442033440884138</v>
      </c>
      <c r="BM49">
        <f t="shared" si="58"/>
        <v>3.6441247756655066</v>
      </c>
      <c r="BN49">
        <f t="shared" si="58"/>
        <v>3.644478261304704</v>
      </c>
      <c r="BO49">
        <f t="shared" si="58"/>
        <v>3.642888440940653</v>
      </c>
      <c r="BP49">
        <f t="shared" si="58"/>
        <v>3.6500497371154546</v>
      </c>
      <c r="BQ49">
        <f t="shared" si="58"/>
        <v>3.6180083903602811</v>
      </c>
      <c r="BR49">
        <f t="shared" si="56"/>
        <v>3.7663723762084516</v>
      </c>
    </row>
    <row r="50" spans="1:70" x14ac:dyDescent="0.2">
      <c r="A50" t="s">
        <v>333</v>
      </c>
      <c r="B50" t="s">
        <v>94</v>
      </c>
      <c r="C50" s="10">
        <v>40981.529300000002</v>
      </c>
      <c r="D50" s="10" t="s">
        <v>294</v>
      </c>
      <c r="E50">
        <f t="shared" si="18"/>
        <v>-25611.476068492557</v>
      </c>
      <c r="F50">
        <f t="shared" si="45"/>
        <v>-25611.5</v>
      </c>
      <c r="G50">
        <f t="shared" si="48"/>
        <v>1.0763150006823707E-2</v>
      </c>
      <c r="J50">
        <f t="shared" ref="J50:J57" si="59">G50</f>
        <v>1.0763150006823707E-2</v>
      </c>
      <c r="O50">
        <f t="shared" ca="1" si="43"/>
        <v>-1.4816379186723933E-2</v>
      </c>
      <c r="P50">
        <f t="shared" si="21"/>
        <v>-6.5945639359587499E-2</v>
      </c>
      <c r="Q50" s="2">
        <f t="shared" si="22"/>
        <v>25963.029300000002</v>
      </c>
      <c r="R50">
        <f t="shared" si="23"/>
        <v>5.8842383660604406E-3</v>
      </c>
      <c r="S50" s="3">
        <v>1</v>
      </c>
      <c r="T50" s="170"/>
      <c r="AA50" s="37"/>
      <c r="AF50">
        <f t="shared" si="25"/>
        <v>-25611.5</v>
      </c>
      <c r="AG50" s="132">
        <f t="shared" si="26"/>
        <v>1.1734984259847689E-2</v>
      </c>
      <c r="AH50" s="132">
        <f t="shared" si="27"/>
        <v>-6.6917473612611481E-2</v>
      </c>
      <c r="AI50" s="132">
        <f t="shared" si="28"/>
        <v>7.6708789366411206E-2</v>
      </c>
      <c r="AJ50" s="132">
        <f t="shared" si="29"/>
        <v>-9.7183425302398152E-4</v>
      </c>
      <c r="AK50" s="132">
        <f t="shared" si="30"/>
        <v>9.444618153506801E-7</v>
      </c>
      <c r="AL50">
        <f t="shared" si="31"/>
        <v>7.6708789366411206E-2</v>
      </c>
      <c r="AM50" s="143">
        <f t="shared" si="41"/>
        <v>9.444618153506801E-7</v>
      </c>
      <c r="AN50">
        <f t="shared" si="32"/>
        <v>7.7680623619435188E-2</v>
      </c>
      <c r="AO50">
        <f t="shared" si="33"/>
        <v>1.099903684254889</v>
      </c>
      <c r="AP50">
        <f t="shared" si="34"/>
        <v>0.69903248641607851</v>
      </c>
      <c r="AQ50">
        <f t="shared" si="35"/>
        <v>0.23314595512679434</v>
      </c>
      <c r="AR50">
        <f t="shared" si="36"/>
        <v>1.1659625586785751</v>
      </c>
      <c r="AS50">
        <f t="shared" si="37"/>
        <v>0.65943778110655848</v>
      </c>
      <c r="AT50" s="132">
        <f t="shared" si="57"/>
        <v>0.94134483272891478</v>
      </c>
      <c r="AU50" s="132">
        <f t="shared" si="57"/>
        <v>0.94134258006661176</v>
      </c>
      <c r="AV50" s="132">
        <f t="shared" si="57"/>
        <v>0.94132749448384201</v>
      </c>
      <c r="AW50" s="132">
        <f t="shared" si="57"/>
        <v>0.94122647771386514</v>
      </c>
      <c r="AX50" s="132">
        <f t="shared" si="57"/>
        <v>0.94055040517298072</v>
      </c>
      <c r="AY50" s="132">
        <f t="shared" si="57"/>
        <v>0.93604168562809276</v>
      </c>
      <c r="AZ50" s="132">
        <f t="shared" si="57"/>
        <v>0.9066475921971483</v>
      </c>
      <c r="BA50" s="132">
        <f t="shared" si="39"/>
        <v>0.73630791603914869</v>
      </c>
      <c r="BC50">
        <v>-2000</v>
      </c>
      <c r="BD50">
        <f t="shared" si="49"/>
        <v>-5.9405862548495836E-3</v>
      </c>
      <c r="BE50">
        <f t="shared" si="50"/>
        <v>8.4119496697215704E-2</v>
      </c>
      <c r="BF50">
        <f t="shared" si="51"/>
        <v>-9.0060082952065287E-2</v>
      </c>
      <c r="BG50">
        <f t="shared" si="52"/>
        <v>0.77488589972530098</v>
      </c>
      <c r="BH50">
        <f t="shared" si="53"/>
        <v>-0.99399013438466166</v>
      </c>
      <c r="BI50">
        <f t="shared" si="54"/>
        <v>-2.6626933005237055</v>
      </c>
      <c r="BJ50">
        <f t="shared" si="55"/>
        <v>-4.0961195258238021</v>
      </c>
      <c r="BK50">
        <f t="shared" si="58"/>
        <v>3.7544701900500677</v>
      </c>
      <c r="BL50">
        <f t="shared" si="58"/>
        <v>3.7544835845399018</v>
      </c>
      <c r="BM50">
        <f t="shared" si="58"/>
        <v>3.7544190286175438</v>
      </c>
      <c r="BN50">
        <f t="shared" si="58"/>
        <v>3.7547301885480429</v>
      </c>
      <c r="BO50">
        <f t="shared" si="58"/>
        <v>3.7532310217849565</v>
      </c>
      <c r="BP50">
        <f t="shared" si="58"/>
        <v>3.7604686314218685</v>
      </c>
      <c r="BQ50">
        <f t="shared" si="58"/>
        <v>3.7258571227886526</v>
      </c>
      <c r="BR50">
        <f t="shared" si="56"/>
        <v>3.9003778362694517</v>
      </c>
    </row>
    <row r="51" spans="1:70" x14ac:dyDescent="0.2">
      <c r="A51" s="55" t="s">
        <v>100</v>
      </c>
      <c r="B51" s="56"/>
      <c r="C51" s="55">
        <v>40981.529699999999</v>
      </c>
      <c r="D51" s="55" t="s">
        <v>101</v>
      </c>
      <c r="E51">
        <f t="shared" si="18"/>
        <v>-25611.475179105815</v>
      </c>
      <c r="F51">
        <f t="shared" si="45"/>
        <v>-25611.5</v>
      </c>
      <c r="G51">
        <f t="shared" si="48"/>
        <v>1.1163150003994815E-2</v>
      </c>
      <c r="J51">
        <f t="shared" si="59"/>
        <v>1.1163150003994815E-2</v>
      </c>
      <c r="O51">
        <f t="shared" ca="1" si="43"/>
        <v>-1.4816379186723933E-2</v>
      </c>
      <c r="P51">
        <f t="shared" si="21"/>
        <v>-6.5945639359587499E-2</v>
      </c>
      <c r="Q51" s="2">
        <f t="shared" si="22"/>
        <v>25963.029699999999</v>
      </c>
      <c r="R51">
        <f t="shared" si="23"/>
        <v>5.9457653971173047E-3</v>
      </c>
      <c r="S51" s="3">
        <v>1</v>
      </c>
      <c r="T51" s="170"/>
      <c r="U51">
        <v>5.027642066270705E-7</v>
      </c>
      <c r="V51">
        <v>3.4623396989895633E-15</v>
      </c>
      <c r="W51">
        <v>2.8599344263041897E-25</v>
      </c>
      <c r="X51">
        <v>3.5047638113585869E-7</v>
      </c>
      <c r="Y51">
        <v>1.0405115839414118E-4</v>
      </c>
      <c r="Z51">
        <v>0.20988863384747097</v>
      </c>
      <c r="AA51" s="37">
        <v>5.0520891281741746E-2</v>
      </c>
      <c r="AB51">
        <v>4118.2975816186963</v>
      </c>
      <c r="AC51">
        <v>1.0521206950761698E-2</v>
      </c>
      <c r="AD51">
        <v>1.5853054350332197E-5</v>
      </c>
      <c r="AE51">
        <v>7.5445624977099402E-19</v>
      </c>
      <c r="AF51">
        <f t="shared" si="25"/>
        <v>-25611.5</v>
      </c>
      <c r="AG51" s="132">
        <f t="shared" si="26"/>
        <v>1.1734984259847689E-2</v>
      </c>
      <c r="AH51" s="132">
        <f t="shared" si="27"/>
        <v>-6.6517473615440373E-2</v>
      </c>
      <c r="AI51" s="132">
        <f t="shared" si="28"/>
        <v>7.7108789363582314E-2</v>
      </c>
      <c r="AJ51" s="132">
        <f t="shared" si="29"/>
        <v>-5.7183425585287384E-4</v>
      </c>
      <c r="AK51" s="132">
        <f t="shared" si="30"/>
        <v>3.2699441616680998E-7</v>
      </c>
      <c r="AL51">
        <f t="shared" si="31"/>
        <v>7.7108789363582314E-2</v>
      </c>
      <c r="AM51" s="143">
        <f t="shared" si="41"/>
        <v>3.2699441616680998E-7</v>
      </c>
      <c r="AN51">
        <f t="shared" si="32"/>
        <v>7.7680623619435188E-2</v>
      </c>
      <c r="AO51">
        <f t="shared" si="33"/>
        <v>1.099903684254889</v>
      </c>
      <c r="AP51">
        <f t="shared" si="34"/>
        <v>0.69903248641607851</v>
      </c>
      <c r="AQ51">
        <f t="shared" si="35"/>
        <v>0.23314595512679434</v>
      </c>
      <c r="AR51">
        <f t="shared" si="36"/>
        <v>1.1659625586785751</v>
      </c>
      <c r="AS51">
        <f t="shared" si="37"/>
        <v>0.65943778110655848</v>
      </c>
      <c r="AT51" s="132">
        <f t="shared" ref="AT51:AZ58" si="60">$BA51+$AH$7*SIN(AU51)</f>
        <v>0.94134483272891478</v>
      </c>
      <c r="AU51" s="132">
        <f t="shared" si="60"/>
        <v>0.94134258006661176</v>
      </c>
      <c r="AV51" s="132">
        <f t="shared" si="60"/>
        <v>0.94132749448384201</v>
      </c>
      <c r="AW51" s="132">
        <f t="shared" si="60"/>
        <v>0.94122647771386514</v>
      </c>
      <c r="AX51" s="132">
        <f t="shared" si="60"/>
        <v>0.94055040517298072</v>
      </c>
      <c r="AY51" s="132">
        <f t="shared" si="60"/>
        <v>0.93604168562809276</v>
      </c>
      <c r="AZ51" s="132">
        <f t="shared" si="60"/>
        <v>0.9066475921971483</v>
      </c>
      <c r="BA51" s="132">
        <f t="shared" si="39"/>
        <v>0.73630791603914869</v>
      </c>
      <c r="BC51">
        <v>-1000</v>
      </c>
      <c r="BD51">
        <f t="shared" si="49"/>
        <v>-4.2011876698850453E-3</v>
      </c>
      <c r="BE51">
        <f t="shared" si="50"/>
        <v>8.2681303192443198E-2</v>
      </c>
      <c r="BF51">
        <f t="shared" si="51"/>
        <v>-8.6882490862328243E-2</v>
      </c>
      <c r="BG51">
        <f t="shared" si="52"/>
        <v>0.78632714817328009</v>
      </c>
      <c r="BH51">
        <f t="shared" si="53"/>
        <v>-0.98009197055773389</v>
      </c>
      <c r="BI51">
        <f t="shared" si="54"/>
        <v>-2.5725106714442596</v>
      </c>
      <c r="BJ51">
        <f t="shared" si="55"/>
        <v>-3.4190692051141816</v>
      </c>
      <c r="BK51">
        <f t="shared" si="58"/>
        <v>3.8662442031943667</v>
      </c>
      <c r="BL51">
        <f t="shared" si="58"/>
        <v>3.8662529418761142</v>
      </c>
      <c r="BM51">
        <f t="shared" si="58"/>
        <v>3.8662069287331025</v>
      </c>
      <c r="BN51">
        <f t="shared" si="58"/>
        <v>3.8664492299612756</v>
      </c>
      <c r="BO51">
        <f t="shared" si="58"/>
        <v>3.8651738757283667</v>
      </c>
      <c r="BP51">
        <f t="shared" si="58"/>
        <v>3.8719029801549696</v>
      </c>
      <c r="BQ51">
        <f t="shared" si="58"/>
        <v>3.8368351175203639</v>
      </c>
      <c r="BR51">
        <f t="shared" si="56"/>
        <v>4.0343832963304518</v>
      </c>
    </row>
    <row r="52" spans="1:70" x14ac:dyDescent="0.2">
      <c r="A52" s="55" t="s">
        <v>100</v>
      </c>
      <c r="B52" s="56" t="s">
        <v>64</v>
      </c>
      <c r="C52" s="55">
        <v>40981.529699999999</v>
      </c>
      <c r="D52" s="55" t="s">
        <v>101</v>
      </c>
      <c r="E52">
        <f t="shared" si="18"/>
        <v>-25611.475179105815</v>
      </c>
      <c r="F52">
        <f t="shared" si="45"/>
        <v>-25611.5</v>
      </c>
      <c r="G52">
        <f t="shared" si="48"/>
        <v>1.1163150003994815E-2</v>
      </c>
      <c r="J52">
        <f t="shared" si="59"/>
        <v>1.1163150003994815E-2</v>
      </c>
      <c r="O52">
        <f t="shared" ca="1" si="43"/>
        <v>-1.4816379186723933E-2</v>
      </c>
      <c r="P52">
        <f t="shared" si="21"/>
        <v>-6.5945639359587499E-2</v>
      </c>
      <c r="Q52" s="2">
        <f t="shared" si="22"/>
        <v>25963.029699999999</v>
      </c>
      <c r="R52">
        <f t="shared" si="23"/>
        <v>5.9457653971173047E-3</v>
      </c>
      <c r="S52" s="3">
        <v>1</v>
      </c>
      <c r="T52" s="170"/>
      <c r="AA52" s="37"/>
      <c r="AF52">
        <f t="shared" si="25"/>
        <v>-25611.5</v>
      </c>
      <c r="AG52" s="132">
        <f t="shared" si="26"/>
        <v>1.1734984259847689E-2</v>
      </c>
      <c r="AH52" s="132">
        <f t="shared" si="27"/>
        <v>-6.6517473615440373E-2</v>
      </c>
      <c r="AI52" s="132">
        <f t="shared" si="28"/>
        <v>7.7108789363582314E-2</v>
      </c>
      <c r="AJ52" s="132">
        <f t="shared" si="29"/>
        <v>-5.7183425585287384E-4</v>
      </c>
      <c r="AK52" s="132">
        <f t="shared" si="30"/>
        <v>3.2699441616680998E-7</v>
      </c>
      <c r="AL52">
        <f t="shared" si="31"/>
        <v>7.7108789363582314E-2</v>
      </c>
      <c r="AM52" s="143">
        <f t="shared" si="41"/>
        <v>3.2699441616680998E-7</v>
      </c>
      <c r="AN52">
        <f t="shared" si="32"/>
        <v>7.7680623619435188E-2</v>
      </c>
      <c r="AO52">
        <f t="shared" si="33"/>
        <v>1.099903684254889</v>
      </c>
      <c r="AP52">
        <f t="shared" si="34"/>
        <v>0.69903248641607851</v>
      </c>
      <c r="AQ52">
        <f t="shared" si="35"/>
        <v>0.23314595512679434</v>
      </c>
      <c r="AR52">
        <f t="shared" si="36"/>
        <v>1.1659625586785751</v>
      </c>
      <c r="AS52">
        <f t="shared" si="37"/>
        <v>0.65943778110655848</v>
      </c>
      <c r="AT52" s="132">
        <f t="shared" si="60"/>
        <v>0.94134483272891478</v>
      </c>
      <c r="AU52" s="132">
        <f t="shared" si="60"/>
        <v>0.94134258006661176</v>
      </c>
      <c r="AV52" s="132">
        <f t="shared" si="60"/>
        <v>0.94132749448384201</v>
      </c>
      <c r="AW52" s="132">
        <f t="shared" si="60"/>
        <v>0.94122647771386514</v>
      </c>
      <c r="AX52" s="132">
        <f t="shared" si="60"/>
        <v>0.94055040517298072</v>
      </c>
      <c r="AY52" s="132">
        <f t="shared" si="60"/>
        <v>0.93604168562809276</v>
      </c>
      <c r="AZ52" s="132">
        <f t="shared" si="60"/>
        <v>0.9066475921971483</v>
      </c>
      <c r="BA52" s="132">
        <f t="shared" si="39"/>
        <v>0.73630791603914869</v>
      </c>
      <c r="BC52">
        <v>0</v>
      </c>
      <c r="BD52">
        <f t="shared" si="49"/>
        <v>-1.9338481755045989E-3</v>
      </c>
      <c r="BE52">
        <f t="shared" si="50"/>
        <v>8.0609764405633111E-2</v>
      </c>
      <c r="BF52">
        <f t="shared" si="51"/>
        <v>-8.254361258113771E-2</v>
      </c>
      <c r="BG52">
        <f t="shared" si="52"/>
        <v>0.79995926540845608</v>
      </c>
      <c r="BH52">
        <f t="shared" si="53"/>
        <v>-0.95738948748829844</v>
      </c>
      <c r="BI52">
        <f t="shared" si="54"/>
        <v>-2.4794097531418271</v>
      </c>
      <c r="BJ52">
        <f t="shared" si="55"/>
        <v>-2.9091346891823759</v>
      </c>
      <c r="BK52">
        <f t="shared" ref="BK52:BQ59" si="61">$BR52+$AH$7*SIN(BL52)</f>
        <v>3.979811815349481</v>
      </c>
      <c r="BL52">
        <f t="shared" si="61"/>
        <v>3.9798165533107475</v>
      </c>
      <c r="BM52">
        <f t="shared" si="61"/>
        <v>3.9797886236520235</v>
      </c>
      <c r="BN52">
        <f t="shared" si="61"/>
        <v>3.979953277831171</v>
      </c>
      <c r="BO52">
        <f t="shared" si="61"/>
        <v>3.978983023711185</v>
      </c>
      <c r="BP52">
        <f t="shared" si="61"/>
        <v>3.9847156067088054</v>
      </c>
      <c r="BQ52">
        <f t="shared" si="61"/>
        <v>3.9513552709833473</v>
      </c>
      <c r="BR52">
        <f t="shared" si="56"/>
        <v>4.1683887563914519</v>
      </c>
    </row>
    <row r="53" spans="1:70" x14ac:dyDescent="0.2">
      <c r="A53" t="s">
        <v>204</v>
      </c>
      <c r="B53" t="s">
        <v>94</v>
      </c>
      <c r="C53" s="10">
        <v>52279.201999999997</v>
      </c>
      <c r="D53" s="10" t="s">
        <v>284</v>
      </c>
      <c r="E53">
        <f t="shared" ref="E53:E84" si="62">+(C53-C$7)/C$8</f>
        <v>-491.47511684874462</v>
      </c>
      <c r="F53">
        <f t="shared" si="45"/>
        <v>-491.5</v>
      </c>
      <c r="G53">
        <f t="shared" si="48"/>
        <v>1.1191149998921901E-2</v>
      </c>
      <c r="J53">
        <f t="shared" si="59"/>
        <v>1.1191149998921901E-2</v>
      </c>
      <c r="O53">
        <f t="shared" ca="1" si="43"/>
        <v>2.0457315252409812E-2</v>
      </c>
      <c r="P53">
        <f t="shared" ref="P53:P84" si="63">+D$11+D$12*F53+D$13*F53^2</f>
        <v>8.1707071000006654E-2</v>
      </c>
      <c r="Q53" s="2">
        <f t="shared" ref="Q53:Q84" si="64">+C53-15018.5</f>
        <v>37260.701999999997</v>
      </c>
      <c r="R53">
        <f t="shared" ref="R53:R84" si="65">+(P53-G53)^2</f>
        <v>4.9724951146312259E-3</v>
      </c>
      <c r="S53" s="3">
        <v>1</v>
      </c>
      <c r="T53" s="170"/>
      <c r="AA53" s="37"/>
      <c r="AF53">
        <f t="shared" ref="AF53:AF82" si="66">F53</f>
        <v>-491.5</v>
      </c>
      <c r="AG53" s="132">
        <f t="shared" ref="AG53:AG82" si="67">AH$3+AH$4*AF53+AH$5*AF53^2+AN53</f>
        <v>-3.1151436331377513E-3</v>
      </c>
      <c r="AH53" s="132">
        <f t="shared" ref="AH53:AH89" si="68">IF(R53&lt;&gt;0,G53-AN53, -9999)</f>
        <v>9.6013364632066306E-2</v>
      </c>
      <c r="AI53" s="132">
        <f t="shared" ref="AI53:AI89" si="69">+G53-P53</f>
        <v>-7.0515921001084753E-2</v>
      </c>
      <c r="AJ53" s="132">
        <f t="shared" ref="AJ53:AJ89" si="70">IF(R53&lt;&gt;0,G53-AG53, -9999)</f>
        <v>1.4306293632059652E-2</v>
      </c>
      <c r="AK53" s="132">
        <f t="shared" ref="AK53:AK82" si="71">+(G53-AG53)^2*S53</f>
        <v>2.0467003748671057E-4</v>
      </c>
      <c r="AL53">
        <f t="shared" ref="AL53:AL89" si="72">IF(R53&lt;&gt;0,G53-P53, -9999)</f>
        <v>-7.0515921001084753E-2</v>
      </c>
      <c r="AM53" s="143">
        <f t="shared" si="41"/>
        <v>2.0467003748671057E-4</v>
      </c>
      <c r="AN53">
        <f t="shared" ref="AN53:AN82" si="73">$AH$6*($AH$11/AO53*AP53+$AH$12)</f>
        <v>-8.4822214633144405E-2</v>
      </c>
      <c r="AO53">
        <f t="shared" ref="AO53:AO82" si="74">1+$AH$7*COS(AR53)</f>
        <v>0.79297620335113828</v>
      </c>
      <c r="AP53">
        <f t="shared" ref="AP53:AP82" si="75">SIN(AR53+RADIANS($AH$9))</f>
        <v>-0.96969577029959275</v>
      </c>
      <c r="AQ53">
        <f t="shared" ref="AQ53:AQ82" si="76">$AH$7*SIN(AR53)</f>
        <v>-0.14655691775135185</v>
      </c>
      <c r="AR53">
        <f t="shared" ref="AR53:AR82" si="77">2*ATAN(AS53)</f>
        <v>-2.5255689744197998</v>
      </c>
      <c r="AS53">
        <f t="shared" ref="AS53:AS82" si="78">SQRT((1+$AH$7)/(1-$AH$7))*TAN(AT53/2)</f>
        <v>-3.1433025427575489</v>
      </c>
      <c r="AT53" s="132">
        <f t="shared" si="60"/>
        <v>3.9237493327461168</v>
      </c>
      <c r="AU53" s="132">
        <f t="shared" si="60"/>
        <v>3.923755898373789</v>
      </c>
      <c r="AV53" s="132">
        <f t="shared" si="60"/>
        <v>3.923719410382108</v>
      </c>
      <c r="AW53" s="132">
        <f t="shared" si="60"/>
        <v>3.9239222064604644</v>
      </c>
      <c r="AX53" s="132">
        <f t="shared" si="60"/>
        <v>3.9227956059981803</v>
      </c>
      <c r="AY53" s="132">
        <f t="shared" si="60"/>
        <v>3.9290703159570453</v>
      </c>
      <c r="AZ53" s="132">
        <f t="shared" si="60"/>
        <v>3.8946024522153881</v>
      </c>
      <c r="BA53" s="132">
        <f t="shared" ref="BA53:BA82" si="79">RADIANS($AH$9)+$AH$18*(F53-AH$15)</f>
        <v>4.1025250727714706</v>
      </c>
      <c r="BC53">
        <v>2000</v>
      </c>
      <c r="BD53">
        <f t="shared" si="49"/>
        <v>4.2283972315691892E-3</v>
      </c>
      <c r="BE53">
        <f t="shared" si="50"/>
        <v>7.4566650985900249E-2</v>
      </c>
      <c r="BF53">
        <f t="shared" si="51"/>
        <v>-7.0338253754331059E-2</v>
      </c>
      <c r="BG53">
        <f t="shared" si="52"/>
        <v>0.83442533844226507</v>
      </c>
      <c r="BH53">
        <f t="shared" si="53"/>
        <v>-0.88216807913335415</v>
      </c>
      <c r="BI53">
        <f t="shared" si="54"/>
        <v>-2.2820328036105617</v>
      </c>
      <c r="BJ53">
        <f t="shared" si="55"/>
        <v>-2.1817165395547975</v>
      </c>
      <c r="BK53">
        <f t="shared" si="61"/>
        <v>4.2136487033861538</v>
      </c>
      <c r="BL53">
        <f t="shared" si="61"/>
        <v>4.2136493420679146</v>
      </c>
      <c r="BM53">
        <f t="shared" si="61"/>
        <v>4.2136440778766504</v>
      </c>
      <c r="BN53">
        <f t="shared" si="61"/>
        <v>4.2136874683118961</v>
      </c>
      <c r="BO53">
        <f t="shared" si="61"/>
        <v>4.2133299229680601</v>
      </c>
      <c r="BP53">
        <f t="shared" si="61"/>
        <v>4.2162832022639591</v>
      </c>
      <c r="BQ53">
        <f t="shared" si="61"/>
        <v>4.1923498098806338</v>
      </c>
      <c r="BR53">
        <f t="shared" si="56"/>
        <v>4.4363996765134521</v>
      </c>
    </row>
    <row r="54" spans="1:70" x14ac:dyDescent="0.2">
      <c r="A54" s="55" t="s">
        <v>102</v>
      </c>
      <c r="B54" s="56" t="s">
        <v>94</v>
      </c>
      <c r="C54" s="55">
        <v>40634.7745</v>
      </c>
      <c r="D54" s="55" t="s">
        <v>103</v>
      </c>
      <c r="E54">
        <f t="shared" si="62"/>
        <v>-26382.47387815535</v>
      </c>
      <c r="F54">
        <f t="shared" si="45"/>
        <v>-26382.5</v>
      </c>
      <c r="G54">
        <f t="shared" si="48"/>
        <v>1.1748249999072868E-2</v>
      </c>
      <c r="J54">
        <f t="shared" si="59"/>
        <v>1.1748249999072868E-2</v>
      </c>
      <c r="O54">
        <f t="shared" ca="1" si="43"/>
        <v>-1.5899023231810402E-2</v>
      </c>
      <c r="P54">
        <f t="shared" si="63"/>
        <v>-7.6798902944819225E-2</v>
      </c>
      <c r="Q54" s="2">
        <f t="shared" si="64"/>
        <v>25616.2745</v>
      </c>
      <c r="R54">
        <f t="shared" si="65"/>
        <v>7.8405982944690176E-3</v>
      </c>
      <c r="S54" s="3">
        <v>1</v>
      </c>
      <c r="T54" s="170"/>
      <c r="AA54" s="37"/>
      <c r="AF54">
        <f t="shared" si="66"/>
        <v>-26382.5</v>
      </c>
      <c r="AG54" s="132">
        <f t="shared" si="67"/>
        <v>6.5919541328728487E-3</v>
      </c>
      <c r="AH54" s="132">
        <f t="shared" si="68"/>
        <v>-7.1642607078619205E-2</v>
      </c>
      <c r="AI54" s="132">
        <f t="shared" si="69"/>
        <v>8.8547152943892093E-2</v>
      </c>
      <c r="AJ54" s="132">
        <f t="shared" si="70"/>
        <v>5.1562958662000197E-3</v>
      </c>
      <c r="AK54" s="132">
        <f t="shared" si="71"/>
        <v>2.6587387059791412E-5</v>
      </c>
      <c r="AL54">
        <f t="shared" si="72"/>
        <v>8.8547152943892093E-2</v>
      </c>
      <c r="AM54" s="143">
        <f t="shared" si="41"/>
        <v>2.6587387059791412E-5</v>
      </c>
      <c r="AN54">
        <f t="shared" si="73"/>
        <v>8.3390857077692074E-2</v>
      </c>
      <c r="AO54">
        <f t="shared" si="74"/>
        <v>1.1319319321515882</v>
      </c>
      <c r="AP54">
        <f t="shared" si="75"/>
        <v>0.79330592035863168</v>
      </c>
      <c r="AQ54">
        <f t="shared" si="76"/>
        <v>0.21663736473294373</v>
      </c>
      <c r="AR54">
        <f t="shared" si="77"/>
        <v>1.0237861977413409</v>
      </c>
      <c r="AS54">
        <f t="shared" si="78"/>
        <v>0.56184676902863939</v>
      </c>
      <c r="AT54" s="132">
        <f t="shared" si="60"/>
        <v>0.8181171091270536</v>
      </c>
      <c r="AU54" s="132">
        <f t="shared" si="60"/>
        <v>0.81811246154984318</v>
      </c>
      <c r="AV54" s="132">
        <f t="shared" si="60"/>
        <v>0.81808565843513126</v>
      </c>
      <c r="AW54" s="132">
        <f t="shared" si="60"/>
        <v>0.8179310967392508</v>
      </c>
      <c r="AX54" s="132">
        <f t="shared" si="60"/>
        <v>0.81704030471653355</v>
      </c>
      <c r="AY54" s="132">
        <f t="shared" si="60"/>
        <v>0.81192273029554285</v>
      </c>
      <c r="AZ54" s="132">
        <f t="shared" si="60"/>
        <v>0.78303773452831527</v>
      </c>
      <c r="BA54" s="132">
        <f t="shared" si="79"/>
        <v>0.6329897063321176</v>
      </c>
      <c r="BC54">
        <v>4000</v>
      </c>
      <c r="BD54">
        <f t="shared" si="49"/>
        <v>1.2549684309071232E-2</v>
      </c>
      <c r="BE54">
        <f t="shared" si="50"/>
        <v>6.5990156438017089E-2</v>
      </c>
      <c r="BF54">
        <f t="shared" si="51"/>
        <v>-5.3440472128945857E-2</v>
      </c>
      <c r="BG54">
        <f t="shared" si="52"/>
        <v>0.87969732533305456</v>
      </c>
      <c r="BH54">
        <f t="shared" si="53"/>
        <v>-0.76003376408049228</v>
      </c>
      <c r="BI54">
        <f t="shared" si="54"/>
        <v>-2.0649515578368036</v>
      </c>
      <c r="BJ54">
        <f t="shared" si="55"/>
        <v>-1.6746238904529869</v>
      </c>
      <c r="BK54">
        <f t="shared" si="61"/>
        <v>4.4588693814087392</v>
      </c>
      <c r="BL54">
        <f t="shared" si="61"/>
        <v>4.458869390517985</v>
      </c>
      <c r="BM54">
        <f t="shared" si="61"/>
        <v>4.4588692473321938</v>
      </c>
      <c r="BN54">
        <f t="shared" si="61"/>
        <v>4.4588714980403497</v>
      </c>
      <c r="BO54">
        <f t="shared" si="61"/>
        <v>4.4588361218807178</v>
      </c>
      <c r="BP54">
        <f t="shared" si="61"/>
        <v>4.4593927167918848</v>
      </c>
      <c r="BQ54">
        <f t="shared" si="61"/>
        <v>4.4507697339766441</v>
      </c>
      <c r="BR54">
        <f t="shared" si="56"/>
        <v>4.7044105966354524</v>
      </c>
    </row>
    <row r="55" spans="1:70" x14ac:dyDescent="0.2">
      <c r="A55" t="s">
        <v>218</v>
      </c>
      <c r="B55" t="s">
        <v>85</v>
      </c>
      <c r="C55" s="10">
        <v>53722.220699999998</v>
      </c>
      <c r="D55" s="10" t="s">
        <v>284</v>
      </c>
      <c r="E55">
        <f t="shared" si="62"/>
        <v>2717.0291547646329</v>
      </c>
      <c r="F55">
        <f t="shared" si="45"/>
        <v>2717</v>
      </c>
      <c r="G55">
        <f t="shared" si="48"/>
        <v>1.3112300002831034E-2</v>
      </c>
      <c r="J55">
        <f t="shared" si="59"/>
        <v>1.3112300002831034E-2</v>
      </c>
      <c r="O55">
        <f t="shared" ca="1" si="43"/>
        <v>2.4962715276612066E-2</v>
      </c>
      <c r="P55">
        <f t="shared" si="63"/>
        <v>7.178328833635636E-2</v>
      </c>
      <c r="Q55" s="2">
        <f t="shared" si="64"/>
        <v>38703.720699999998</v>
      </c>
      <c r="R55">
        <f t="shared" si="65"/>
        <v>3.4422848720326647E-3</v>
      </c>
      <c r="S55" s="3">
        <v>1</v>
      </c>
      <c r="T55" s="170"/>
      <c r="U55">
        <v>4.3929975600709955E-7</v>
      </c>
      <c r="V55">
        <v>1.8292053411296003E-15</v>
      </c>
      <c r="W55">
        <v>1.290301765542695E-25</v>
      </c>
      <c r="X55">
        <v>1.4038052853788172E-7</v>
      </c>
      <c r="Y55">
        <v>2.1497236386065661E-5</v>
      </c>
      <c r="Z55">
        <v>7.4175026343671319E-2</v>
      </c>
      <c r="AA55" s="37">
        <v>0.29530834930117661</v>
      </c>
      <c r="AB55">
        <v>1851.395332924518</v>
      </c>
      <c r="AC55">
        <v>4.2141858113737794E-3</v>
      </c>
      <c r="AD55">
        <v>1.0918616605788385E-5</v>
      </c>
      <c r="AE55">
        <v>3.4038410886314783E-19</v>
      </c>
      <c r="AF55">
        <f t="shared" si="66"/>
        <v>2717</v>
      </c>
      <c r="AG55" s="132">
        <f t="shared" si="67"/>
        <v>6.9683853771274062E-3</v>
      </c>
      <c r="AH55" s="132">
        <f t="shared" si="68"/>
        <v>7.7927202962059988E-2</v>
      </c>
      <c r="AI55" s="132">
        <f t="shared" si="69"/>
        <v>-5.8670988333525326E-2</v>
      </c>
      <c r="AJ55" s="132">
        <f t="shared" si="70"/>
        <v>6.1439146257036281E-3</v>
      </c>
      <c r="AK55" s="132">
        <f t="shared" si="71"/>
        <v>3.7747686927934954E-5</v>
      </c>
      <c r="AL55">
        <f t="shared" si="72"/>
        <v>-5.8670988333525326E-2</v>
      </c>
      <c r="AM55" s="143">
        <f t="shared" si="41"/>
        <v>3.7747686927934954E-5</v>
      </c>
      <c r="AN55">
        <f t="shared" si="73"/>
        <v>-6.4814902959228954E-2</v>
      </c>
      <c r="AO55">
        <f t="shared" si="74"/>
        <v>0.84933433812652703</v>
      </c>
      <c r="AP55">
        <f t="shared" si="75"/>
        <v>-0.84428149433053867</v>
      </c>
      <c r="AQ55">
        <f t="shared" si="76"/>
        <v>-0.20405303440996431</v>
      </c>
      <c r="AR55">
        <f t="shared" si="77"/>
        <v>-2.2068094920979227</v>
      </c>
      <c r="AS55">
        <f t="shared" si="78"/>
        <v>-1.9814191865377184</v>
      </c>
      <c r="AT55" s="132">
        <f t="shared" si="60"/>
        <v>4.3000880999524718</v>
      </c>
      <c r="AU55" s="132">
        <f t="shared" si="60"/>
        <v>4.3000883086777826</v>
      </c>
      <c r="AV55" s="132">
        <f t="shared" si="60"/>
        <v>4.3000862551437073</v>
      </c>
      <c r="AW55" s="132">
        <f t="shared" si="60"/>
        <v>4.3001064591606051</v>
      </c>
      <c r="AX55" s="132">
        <f t="shared" si="60"/>
        <v>4.2999077193362494</v>
      </c>
      <c r="AY55" s="132">
        <f t="shared" si="60"/>
        <v>4.3018665950645252</v>
      </c>
      <c r="AZ55" s="132">
        <f t="shared" si="60"/>
        <v>4.2829264814704953</v>
      </c>
      <c r="BA55" s="132">
        <f t="shared" si="79"/>
        <v>4.5324815913771888</v>
      </c>
      <c r="BC55">
        <v>5000</v>
      </c>
      <c r="BD55">
        <f t="shared" si="49"/>
        <v>1.7465711036213097E-2</v>
      </c>
      <c r="BE55">
        <f t="shared" si="50"/>
        <v>6.0751891241019158E-2</v>
      </c>
      <c r="BF55">
        <f t="shared" si="51"/>
        <v>-4.3286180204806061E-2</v>
      </c>
      <c r="BG55">
        <f t="shared" si="52"/>
        <v>0.90684239337451</v>
      </c>
      <c r="BH55">
        <f t="shared" si="53"/>
        <v>-0.67817898004775234</v>
      </c>
      <c r="BI55">
        <f t="shared" si="54"/>
        <v>-1.946868356682075</v>
      </c>
      <c r="BJ55">
        <f t="shared" si="55"/>
        <v>-1.470001757930598</v>
      </c>
      <c r="BK55">
        <f t="shared" si="61"/>
        <v>4.5867659265810712</v>
      </c>
      <c r="BL55">
        <f t="shared" si="61"/>
        <v>4.5867659265806413</v>
      </c>
      <c r="BM55">
        <f t="shared" si="61"/>
        <v>4.5867659265941763</v>
      </c>
      <c r="BN55">
        <f t="shared" si="61"/>
        <v>4.5867659261682805</v>
      </c>
      <c r="BO55">
        <f t="shared" si="61"/>
        <v>4.5867659395694931</v>
      </c>
      <c r="BP55">
        <f t="shared" si="61"/>
        <v>4.5867655178886189</v>
      </c>
      <c r="BQ55">
        <f t="shared" si="61"/>
        <v>4.586778787121081</v>
      </c>
      <c r="BR55">
        <f t="shared" si="56"/>
        <v>4.8384160566964525</v>
      </c>
    </row>
    <row r="56" spans="1:70" x14ac:dyDescent="0.2">
      <c r="A56" t="s">
        <v>335</v>
      </c>
      <c r="B56" t="s">
        <v>94</v>
      </c>
      <c r="C56" s="10">
        <v>45377.820800000001</v>
      </c>
      <c r="D56" s="10" t="s">
        <v>294</v>
      </c>
      <c r="E56">
        <f t="shared" si="62"/>
        <v>-15836.467569290447</v>
      </c>
      <c r="F56">
        <f t="shared" si="45"/>
        <v>-15836.5</v>
      </c>
      <c r="G56">
        <f t="shared" si="48"/>
        <v>1.45856500021182E-2</v>
      </c>
      <c r="J56">
        <f t="shared" si="59"/>
        <v>1.45856500021182E-2</v>
      </c>
      <c r="O56">
        <f t="shared" ca="1" si="43"/>
        <v>-1.0902500807314017E-3</v>
      </c>
      <c r="P56">
        <f t="shared" si="63"/>
        <v>3.9010844467238376E-2</v>
      </c>
      <c r="Q56" s="2">
        <f t="shared" si="64"/>
        <v>30359.320800000001</v>
      </c>
      <c r="R56">
        <f t="shared" si="65"/>
        <v>5.9659012465893729E-4</v>
      </c>
      <c r="S56" s="3">
        <v>1</v>
      </c>
      <c r="T56" s="170"/>
      <c r="AA56" s="37"/>
      <c r="AF56">
        <f t="shared" si="66"/>
        <v>-15836.5</v>
      </c>
      <c r="AG56" s="132">
        <f t="shared" si="67"/>
        <v>1.0134400152269223E-2</v>
      </c>
      <c r="AH56" s="132">
        <f t="shared" si="68"/>
        <v>4.3462094317087349E-2</v>
      </c>
      <c r="AI56" s="132">
        <f t="shared" si="69"/>
        <v>-2.4425194465120176E-2</v>
      </c>
      <c r="AJ56" s="132">
        <f t="shared" si="70"/>
        <v>4.4512498498489768E-3</v>
      </c>
      <c r="AK56" s="132">
        <f t="shared" si="71"/>
        <v>1.981362522578054E-5</v>
      </c>
      <c r="AL56">
        <f t="shared" si="72"/>
        <v>-2.4425194465120176E-2</v>
      </c>
      <c r="AM56" s="143">
        <f t="shared" si="41"/>
        <v>1.981362522578054E-5</v>
      </c>
      <c r="AN56">
        <f t="shared" si="73"/>
        <v>-2.8876444314969153E-2</v>
      </c>
      <c r="AO56">
        <f t="shared" si="74"/>
        <v>0.80783251747620188</v>
      </c>
      <c r="AP56">
        <f t="shared" si="75"/>
        <v>-0.47101131696108006</v>
      </c>
      <c r="AQ56">
        <f t="shared" si="76"/>
        <v>0.16555796924386185</v>
      </c>
      <c r="AR56">
        <f t="shared" si="77"/>
        <v>2.4304430433881317</v>
      </c>
      <c r="AS56">
        <f t="shared" si="78"/>
        <v>2.6928115882165451</v>
      </c>
      <c r="AT56" s="132">
        <f t="shared" si="60"/>
        <v>2.2444504298982655</v>
      </c>
      <c r="AU56" s="132">
        <f t="shared" si="60"/>
        <v>2.2444472494749488</v>
      </c>
      <c r="AV56" s="132">
        <f t="shared" si="60"/>
        <v>2.2444673483038238</v>
      </c>
      <c r="AW56" s="132">
        <f t="shared" si="60"/>
        <v>2.2443403243386069</v>
      </c>
      <c r="AX56" s="132">
        <f t="shared" si="60"/>
        <v>2.2451427723296691</v>
      </c>
      <c r="AY56" s="132">
        <f t="shared" si="60"/>
        <v>2.2400598332434631</v>
      </c>
      <c r="AZ56" s="132">
        <f t="shared" si="60"/>
        <v>2.2717312840422199</v>
      </c>
      <c r="BA56" s="132">
        <f t="shared" si="79"/>
        <v>2.0462112881354244</v>
      </c>
      <c r="BC56">
        <v>6000</v>
      </c>
      <c r="BD56">
        <f t="shared" si="49"/>
        <v>2.2814738752670115E-2</v>
      </c>
      <c r="BE56">
        <f t="shared" si="50"/>
        <v>5.4880280761983667E-2</v>
      </c>
      <c r="BF56">
        <f t="shared" si="51"/>
        <v>-3.2065542009313552E-2</v>
      </c>
      <c r="BG56">
        <f t="shared" si="52"/>
        <v>0.93718091497249756</v>
      </c>
      <c r="BH56">
        <f t="shared" si="53"/>
        <v>-0.5806083534093589</v>
      </c>
      <c r="BI56">
        <f t="shared" si="54"/>
        <v>-1.8210621770757576</v>
      </c>
      <c r="BJ56">
        <f t="shared" si="55"/>
        <v>-1.2877802499946467</v>
      </c>
      <c r="BK56">
        <f t="shared" si="61"/>
        <v>4.7187777576899501</v>
      </c>
      <c r="BL56">
        <f t="shared" si="61"/>
        <v>4.718777757689951</v>
      </c>
      <c r="BM56">
        <f t="shared" si="61"/>
        <v>4.7187777576900487</v>
      </c>
      <c r="BN56">
        <f t="shared" si="61"/>
        <v>4.7187777577505114</v>
      </c>
      <c r="BO56">
        <f t="shared" si="61"/>
        <v>4.7187777950615484</v>
      </c>
      <c r="BP56">
        <f t="shared" si="61"/>
        <v>4.7188007780497614</v>
      </c>
      <c r="BQ56">
        <f t="shared" si="61"/>
        <v>4.7272998492190235</v>
      </c>
      <c r="BR56">
        <f t="shared" si="56"/>
        <v>4.9724215167574526</v>
      </c>
    </row>
    <row r="57" spans="1:70" x14ac:dyDescent="0.2">
      <c r="A57" t="s">
        <v>176</v>
      </c>
      <c r="B57" t="s">
        <v>94</v>
      </c>
      <c r="C57" s="10">
        <v>45377.821000000004</v>
      </c>
      <c r="D57" s="10" t="s">
        <v>284</v>
      </c>
      <c r="E57">
        <f t="shared" si="62"/>
        <v>-15836.467124597069</v>
      </c>
      <c r="F57">
        <f t="shared" si="45"/>
        <v>-15836.5</v>
      </c>
      <c r="G57">
        <f t="shared" si="48"/>
        <v>1.4785650004341733E-2</v>
      </c>
      <c r="J57">
        <f t="shared" si="59"/>
        <v>1.4785650004341733E-2</v>
      </c>
      <c r="O57">
        <f t="shared" ref="O57:O88" ca="1" si="80">+C$11+C$12*$F57</f>
        <v>-1.0902500807314017E-3</v>
      </c>
      <c r="P57">
        <f t="shared" si="63"/>
        <v>3.9010844467238376E-2</v>
      </c>
      <c r="Q57" s="2">
        <f t="shared" si="64"/>
        <v>30359.321000000004</v>
      </c>
      <c r="R57">
        <f t="shared" si="65"/>
        <v>5.8686004676515818E-4</v>
      </c>
      <c r="S57" s="3">
        <v>1</v>
      </c>
      <c r="T57" s="170"/>
      <c r="AA57" s="37"/>
      <c r="AF57">
        <f t="shared" si="66"/>
        <v>-15836.5</v>
      </c>
      <c r="AG57" s="132">
        <f t="shared" si="67"/>
        <v>1.0134400152269223E-2</v>
      </c>
      <c r="AH57" s="132">
        <f t="shared" si="68"/>
        <v>4.3662094319310882E-2</v>
      </c>
      <c r="AI57" s="132">
        <f t="shared" si="69"/>
        <v>-2.4225194462896643E-2</v>
      </c>
      <c r="AJ57" s="132">
        <f t="shared" si="70"/>
        <v>4.6512498520725094E-3</v>
      </c>
      <c r="AK57" s="132">
        <f t="shared" si="71"/>
        <v>2.163412518640454E-5</v>
      </c>
      <c r="AL57">
        <f t="shared" si="72"/>
        <v>-2.4225194462896643E-2</v>
      </c>
      <c r="AM57" s="143">
        <f t="shared" si="41"/>
        <v>2.163412518640454E-5</v>
      </c>
      <c r="AN57">
        <f t="shared" si="73"/>
        <v>-2.8876444314969153E-2</v>
      </c>
      <c r="AO57">
        <f t="shared" si="74"/>
        <v>0.80783251747620188</v>
      </c>
      <c r="AP57">
        <f t="shared" si="75"/>
        <v>-0.47101131696108006</v>
      </c>
      <c r="AQ57">
        <f t="shared" si="76"/>
        <v>0.16555796924386185</v>
      </c>
      <c r="AR57">
        <f t="shared" si="77"/>
        <v>2.4304430433881317</v>
      </c>
      <c r="AS57">
        <f t="shared" si="78"/>
        <v>2.6928115882165451</v>
      </c>
      <c r="AT57" s="132">
        <f t="shared" si="60"/>
        <v>2.2444504298982655</v>
      </c>
      <c r="AU57" s="132">
        <f t="shared" si="60"/>
        <v>2.2444472494749488</v>
      </c>
      <c r="AV57" s="132">
        <f t="shared" si="60"/>
        <v>2.2444673483038238</v>
      </c>
      <c r="AW57" s="132">
        <f t="shared" si="60"/>
        <v>2.2443403243386069</v>
      </c>
      <c r="AX57" s="132">
        <f t="shared" si="60"/>
        <v>2.2451427723296691</v>
      </c>
      <c r="AY57" s="132">
        <f t="shared" si="60"/>
        <v>2.2400598332434631</v>
      </c>
      <c r="AZ57" s="132">
        <f t="shared" si="60"/>
        <v>2.2717312840422199</v>
      </c>
      <c r="BA57" s="132">
        <f t="shared" si="79"/>
        <v>2.0462112881354244</v>
      </c>
      <c r="BC57">
        <v>7000</v>
      </c>
      <c r="BD57">
        <f t="shared" si="49"/>
        <v>2.8504304335328339E-2</v>
      </c>
      <c r="BE57">
        <f t="shared" si="50"/>
        <v>4.8375325000910595E-2</v>
      </c>
      <c r="BF57">
        <f t="shared" si="51"/>
        <v>-1.9871020665582256E-2</v>
      </c>
      <c r="BG57">
        <f t="shared" si="52"/>
        <v>0.97074755178592675</v>
      </c>
      <c r="BH57">
        <f t="shared" si="53"/>
        <v>-0.46602569939070754</v>
      </c>
      <c r="BI57">
        <f t="shared" si="54"/>
        <v>-1.6863800302051524</v>
      </c>
      <c r="BJ57">
        <f t="shared" si="55"/>
        <v>-1.1228183684116757</v>
      </c>
      <c r="BK57">
        <f t="shared" si="61"/>
        <v>4.8553662363106964</v>
      </c>
      <c r="BL57">
        <f t="shared" si="61"/>
        <v>4.8553662373733539</v>
      </c>
      <c r="BM57">
        <f t="shared" si="61"/>
        <v>4.8553662667751727</v>
      </c>
      <c r="BN57">
        <f t="shared" si="61"/>
        <v>4.8553670802676674</v>
      </c>
      <c r="BO57">
        <f t="shared" si="61"/>
        <v>4.85538958623808</v>
      </c>
      <c r="BP57">
        <f t="shared" si="61"/>
        <v>4.8560108443680488</v>
      </c>
      <c r="BQ57">
        <f t="shared" si="61"/>
        <v>4.872216091571854</v>
      </c>
      <c r="BR57">
        <f t="shared" si="56"/>
        <v>5.1064269768184527</v>
      </c>
    </row>
    <row r="58" spans="1:70" x14ac:dyDescent="0.2">
      <c r="A58" t="s">
        <v>359</v>
      </c>
      <c r="B58" s="3" t="s">
        <v>85</v>
      </c>
      <c r="C58" s="10">
        <v>42458.735099999998</v>
      </c>
      <c r="D58" s="10"/>
      <c r="E58">
        <f t="shared" si="62"/>
        <v>-22326.957912662667</v>
      </c>
      <c r="F58">
        <f t="shared" si="45"/>
        <v>-22327</v>
      </c>
      <c r="G58">
        <f t="shared" si="48"/>
        <v>1.8928700003016274E-2</v>
      </c>
      <c r="J58">
        <f t="shared" ref="J58:J68" si="81">+G58</f>
        <v>1.8928700003016274E-2</v>
      </c>
      <c r="O58">
        <f t="shared" ca="1" si="80"/>
        <v>-1.0204259386352325E-2</v>
      </c>
      <c r="P58">
        <f t="shared" si="63"/>
        <v>-2.3928344746133562E-2</v>
      </c>
      <c r="Q58" s="2">
        <f t="shared" si="64"/>
        <v>27440.235099999998</v>
      </c>
      <c r="R58">
        <f t="shared" si="65"/>
        <v>1.8367262846306315E-3</v>
      </c>
      <c r="S58" s="3">
        <v>1</v>
      </c>
      <c r="T58" s="170"/>
      <c r="AA58" s="37"/>
      <c r="AF58">
        <f t="shared" si="66"/>
        <v>-22327</v>
      </c>
      <c r="AG58" s="132">
        <f t="shared" si="67"/>
        <v>2.0807147713108778E-2</v>
      </c>
      <c r="AH58" s="132">
        <f t="shared" si="68"/>
        <v>-2.5806792456226066E-2</v>
      </c>
      <c r="AI58" s="132">
        <f t="shared" si="69"/>
        <v>4.2857044749149836E-2</v>
      </c>
      <c r="AJ58" s="132">
        <f t="shared" si="70"/>
        <v>-1.878447710092504E-3</v>
      </c>
      <c r="AK58" s="132">
        <f t="shared" si="71"/>
        <v>3.5285657995517718E-6</v>
      </c>
      <c r="AL58">
        <f t="shared" si="72"/>
        <v>4.2857044749149836E-2</v>
      </c>
      <c r="AM58" s="143">
        <f t="shared" si="41"/>
        <v>3.5285657995517718E-6</v>
      </c>
      <c r="AN58">
        <f t="shared" si="73"/>
        <v>4.473549245924234E-2</v>
      </c>
      <c r="AO58">
        <f t="shared" si="74"/>
        <v>0.97082874834335564</v>
      </c>
      <c r="AP58">
        <f t="shared" si="75"/>
        <v>0.25122766610717057</v>
      </c>
      <c r="AQ58">
        <f t="shared" si="76"/>
        <v>0.25196591157628939</v>
      </c>
      <c r="AR58">
        <f t="shared" si="77"/>
        <v>1.686057772035195</v>
      </c>
      <c r="AS58">
        <f t="shared" si="78"/>
        <v>1.1224541663791081</v>
      </c>
      <c r="AT58" s="132">
        <f t="shared" si="60"/>
        <v>1.4274979718217637</v>
      </c>
      <c r="AU58" s="132">
        <f t="shared" si="60"/>
        <v>1.4274979707461775</v>
      </c>
      <c r="AV58" s="132">
        <f t="shared" si="60"/>
        <v>1.4274979410528832</v>
      </c>
      <c r="AW58" s="132">
        <f t="shared" si="60"/>
        <v>1.4274971213241545</v>
      </c>
      <c r="AX58" s="132">
        <f t="shared" si="60"/>
        <v>1.4274744932994807</v>
      </c>
      <c r="AY58" s="132">
        <f t="shared" si="60"/>
        <v>1.4268512575903378</v>
      </c>
      <c r="AZ58" s="132">
        <f t="shared" si="60"/>
        <v>1.4106295861198299</v>
      </c>
      <c r="BA58" s="132">
        <f t="shared" si="79"/>
        <v>1.1764488496095034</v>
      </c>
      <c r="BC58">
        <v>8000</v>
      </c>
      <c r="BD58">
        <f t="shared" si="49"/>
        <v>3.4397598143908421E-2</v>
      </c>
      <c r="BE58">
        <f t="shared" si="50"/>
        <v>4.1237023957799962E-2</v>
      </c>
      <c r="BF58">
        <f t="shared" si="51"/>
        <v>-6.8394258138915389E-3</v>
      </c>
      <c r="BG58">
        <f t="shared" si="52"/>
        <v>1.0074070671320796</v>
      </c>
      <c r="BH58">
        <f t="shared" si="53"/>
        <v>-0.33349052511082816</v>
      </c>
      <c r="BI58">
        <f t="shared" si="54"/>
        <v>-1.541590131782439</v>
      </c>
      <c r="BJ58">
        <f t="shared" si="55"/>
        <v>-0.97121215039256881</v>
      </c>
      <c r="BK58">
        <f t="shared" si="61"/>
        <v>4.9969866076277212</v>
      </c>
      <c r="BL58">
        <f t="shared" si="61"/>
        <v>4.9969866509151499</v>
      </c>
      <c r="BM58">
        <f t="shared" si="61"/>
        <v>4.9969872587359232</v>
      </c>
      <c r="BN58">
        <f t="shared" si="61"/>
        <v>4.9969957933227453</v>
      </c>
      <c r="BO58">
        <f t="shared" si="61"/>
        <v>4.9971156036370035</v>
      </c>
      <c r="BP58">
        <f t="shared" si="61"/>
        <v>4.9987923792303715</v>
      </c>
      <c r="BQ58">
        <f t="shared" si="61"/>
        <v>5.0213318772316997</v>
      </c>
      <c r="BR58">
        <f t="shared" si="56"/>
        <v>5.2404324368794519</v>
      </c>
    </row>
    <row r="59" spans="1:70" x14ac:dyDescent="0.2">
      <c r="A59" t="s">
        <v>359</v>
      </c>
      <c r="B59" s="3" t="s">
        <v>85</v>
      </c>
      <c r="C59" s="10">
        <v>42449.740400000002</v>
      </c>
      <c r="D59" s="10"/>
      <c r="E59">
        <f t="shared" si="62"/>
        <v>-22346.957330114339</v>
      </c>
      <c r="F59">
        <f t="shared" si="45"/>
        <v>-22347</v>
      </c>
      <c r="G59">
        <f t="shared" si="48"/>
        <v>1.9190700004401151E-2</v>
      </c>
      <c r="J59">
        <f t="shared" si="81"/>
        <v>1.9190700004401151E-2</v>
      </c>
      <c r="O59">
        <f t="shared" ca="1" si="80"/>
        <v>-1.0232343537975835E-2</v>
      </c>
      <c r="P59">
        <f t="shared" si="63"/>
        <v>-2.4163521188874437E-2</v>
      </c>
      <c r="Q59" s="2">
        <f t="shared" si="64"/>
        <v>27431.240400000002</v>
      </c>
      <c r="R59">
        <f t="shared" si="65"/>
        <v>1.8795884952754662E-3</v>
      </c>
      <c r="S59" s="3">
        <v>1</v>
      </c>
      <c r="T59" s="170"/>
      <c r="AA59" s="37"/>
      <c r="AF59">
        <f t="shared" si="66"/>
        <v>-22347</v>
      </c>
      <c r="AG59" s="132">
        <f t="shared" si="67"/>
        <v>2.0798811610033843E-2</v>
      </c>
      <c r="AH59" s="132">
        <f t="shared" si="68"/>
        <v>-2.5771632794507129E-2</v>
      </c>
      <c r="AI59" s="132">
        <f t="shared" si="69"/>
        <v>4.3354221193275588E-2</v>
      </c>
      <c r="AJ59" s="132">
        <f t="shared" si="70"/>
        <v>-1.6081116056326922E-3</v>
      </c>
      <c r="AK59" s="132">
        <f t="shared" si="71"/>
        <v>2.5860229361705552E-6</v>
      </c>
      <c r="AL59">
        <f t="shared" si="72"/>
        <v>4.3354221193275588E-2</v>
      </c>
      <c r="AM59" s="143">
        <f t="shared" si="41"/>
        <v>2.5860229361705552E-6</v>
      </c>
      <c r="AN59">
        <f t="shared" si="73"/>
        <v>4.496233279890828E-2</v>
      </c>
      <c r="AO59">
        <f t="shared" si="74"/>
        <v>0.97153260671365449</v>
      </c>
      <c r="AP59">
        <f t="shared" si="75"/>
        <v>0.25393012375968044</v>
      </c>
      <c r="AQ59">
        <f t="shared" si="76"/>
        <v>0.25204640453528848</v>
      </c>
      <c r="AR59">
        <f t="shared" si="77"/>
        <v>1.6832647533321397</v>
      </c>
      <c r="AS59">
        <f t="shared" si="78"/>
        <v>1.1193031274703962</v>
      </c>
      <c r="AT59" s="132">
        <f t="shared" ref="AT59:AZ68" si="82">$BA59+$AH$7*SIN(AU59)</f>
        <v>1.4247161238983017</v>
      </c>
      <c r="AU59" s="132">
        <f t="shared" si="82"/>
        <v>1.424716122705231</v>
      </c>
      <c r="AV59" s="132">
        <f t="shared" si="82"/>
        <v>1.4247160903914757</v>
      </c>
      <c r="AW59" s="132">
        <f t="shared" si="82"/>
        <v>1.4247152151914273</v>
      </c>
      <c r="AX59" s="132">
        <f t="shared" si="82"/>
        <v>1.4246915128657252</v>
      </c>
      <c r="AY59" s="132">
        <f t="shared" si="82"/>
        <v>1.4240510476246253</v>
      </c>
      <c r="AZ59" s="132">
        <f t="shared" si="82"/>
        <v>1.4076874504194286</v>
      </c>
      <c r="BA59" s="132">
        <f t="shared" si="79"/>
        <v>1.1737687404082835</v>
      </c>
      <c r="BC59">
        <v>9000</v>
      </c>
      <c r="BD59">
        <f t="shared" si="49"/>
        <v>4.0300356792877544E-2</v>
      </c>
      <c r="BE59">
        <f t="shared" si="50"/>
        <v>3.3465377632651741E-2</v>
      </c>
      <c r="BF59">
        <f t="shared" si="51"/>
        <v>6.8349791602258011E-3</v>
      </c>
      <c r="BG59">
        <f t="shared" si="52"/>
        <v>1.0467461872560484</v>
      </c>
      <c r="BH59">
        <f t="shared" si="53"/>
        <v>-0.18282142567218893</v>
      </c>
      <c r="BI59">
        <f t="shared" si="54"/>
        <v>-1.3854419729739151</v>
      </c>
      <c r="BJ59">
        <f t="shared" si="55"/>
        <v>-0.82992087995211605</v>
      </c>
      <c r="BK59">
        <f t="shared" si="61"/>
        <v>5.1440563705077347</v>
      </c>
      <c r="BL59">
        <f t="shared" si="61"/>
        <v>5.1440567487781763</v>
      </c>
      <c r="BM59">
        <f t="shared" si="61"/>
        <v>5.1440603132104403</v>
      </c>
      <c r="BN59">
        <f t="shared" si="61"/>
        <v>5.1440938994060339</v>
      </c>
      <c r="BO59">
        <f t="shared" si="61"/>
        <v>5.1444102483201153</v>
      </c>
      <c r="BP59">
        <f t="shared" si="61"/>
        <v>5.1473793659064269</v>
      </c>
      <c r="BQ59">
        <f t="shared" si="61"/>
        <v>5.1743762688906383</v>
      </c>
      <c r="BR59">
        <f t="shared" si="56"/>
        <v>5.374437896940452</v>
      </c>
    </row>
    <row r="60" spans="1:70" x14ac:dyDescent="0.2">
      <c r="A60" t="s">
        <v>359</v>
      </c>
      <c r="B60" s="3" t="s">
        <v>85</v>
      </c>
      <c r="C60" s="10">
        <v>42454.6878</v>
      </c>
      <c r="D60" s="10"/>
      <c r="E60">
        <f t="shared" si="62"/>
        <v>-22335.956950123855</v>
      </c>
      <c r="F60">
        <f t="shared" si="45"/>
        <v>-22336</v>
      </c>
      <c r="G60">
        <f t="shared" si="48"/>
        <v>1.9361600003321655E-2</v>
      </c>
      <c r="J60">
        <f t="shared" si="81"/>
        <v>1.9361600003321655E-2</v>
      </c>
      <c r="O60">
        <f t="shared" ca="1" si="80"/>
        <v>-1.0216897254582906E-2</v>
      </c>
      <c r="P60">
        <f t="shared" si="63"/>
        <v>-2.4034142794775476E-2</v>
      </c>
      <c r="Q60" s="2">
        <f t="shared" si="64"/>
        <v>27436.1878</v>
      </c>
      <c r="R60">
        <f t="shared" si="65"/>
        <v>1.8831904929985991E-3</v>
      </c>
      <c r="S60" s="3">
        <v>1</v>
      </c>
      <c r="T60" s="170"/>
      <c r="AA60" s="37"/>
      <c r="AF60">
        <f t="shared" si="66"/>
        <v>-22336</v>
      </c>
      <c r="AG60" s="132">
        <f t="shared" si="67"/>
        <v>2.0803450418154713E-2</v>
      </c>
      <c r="AH60" s="132">
        <f t="shared" si="68"/>
        <v>-2.5475993209608534E-2</v>
      </c>
      <c r="AI60" s="132">
        <f t="shared" si="69"/>
        <v>4.3395742798097131E-2</v>
      </c>
      <c r="AJ60" s="132">
        <f t="shared" si="70"/>
        <v>-1.4418504148330583E-3</v>
      </c>
      <c r="AK60" s="132">
        <f t="shared" si="71"/>
        <v>2.0789326187542622E-6</v>
      </c>
      <c r="AL60">
        <f t="shared" si="72"/>
        <v>4.3395742798097131E-2</v>
      </c>
      <c r="AM60" s="143">
        <f t="shared" si="41"/>
        <v>2.0789326187542622E-6</v>
      </c>
      <c r="AN60">
        <f t="shared" si="73"/>
        <v>4.4837593212930189E-2</v>
      </c>
      <c r="AO60">
        <f t="shared" si="74"/>
        <v>0.97114533053041308</v>
      </c>
      <c r="AP60">
        <f t="shared" si="75"/>
        <v>0.25244353108954332</v>
      </c>
      <c r="AQ60">
        <f t="shared" si="76"/>
        <v>0.2520023622299733</v>
      </c>
      <c r="AR60">
        <f t="shared" si="77"/>
        <v>1.6848014145941819</v>
      </c>
      <c r="AS60">
        <f t="shared" si="78"/>
        <v>1.1210355432678452</v>
      </c>
      <c r="AT60" s="132">
        <f t="shared" si="82"/>
        <v>1.4262463897451039</v>
      </c>
      <c r="AU60" s="132">
        <f t="shared" si="82"/>
        <v>1.4262463886178907</v>
      </c>
      <c r="AV60" s="132">
        <f t="shared" si="82"/>
        <v>1.4262463577669457</v>
      </c>
      <c r="AW60" s="132">
        <f t="shared" si="82"/>
        <v>1.4262455134030978</v>
      </c>
      <c r="AX60" s="132">
        <f t="shared" si="82"/>
        <v>1.4262224057915611</v>
      </c>
      <c r="AY60" s="132">
        <f t="shared" si="82"/>
        <v>1.4255914397600273</v>
      </c>
      <c r="AZ60" s="132">
        <f t="shared" si="82"/>
        <v>1.409305833104183</v>
      </c>
      <c r="BA60" s="132">
        <f t="shared" si="79"/>
        <v>1.1752428004689544</v>
      </c>
      <c r="BC60">
        <v>10000</v>
      </c>
      <c r="BD60">
        <f t="shared" si="49"/>
        <v>4.5946690878167204E-2</v>
      </c>
      <c r="BE60">
        <f t="shared" si="50"/>
        <v>2.5060386025465967E-2</v>
      </c>
      <c r="BF60">
        <f t="shared" si="51"/>
        <v>2.0886304852701237E-2</v>
      </c>
      <c r="BG60">
        <f t="shared" si="52"/>
        <v>1.0879319829806315</v>
      </c>
      <c r="BH60">
        <f t="shared" si="53"/>
        <v>-1.5192717398940013E-2</v>
      </c>
      <c r="BI60">
        <f t="shared" si="54"/>
        <v>-1.2167797922756174</v>
      </c>
      <c r="BJ60">
        <f t="shared" si="55"/>
        <v>-0.69652493457702314</v>
      </c>
      <c r="BK60">
        <f t="shared" ref="BK60:BQ69" si="83">$BR60+$AH$7*SIN(BL60)</f>
        <v>5.2969057407726163</v>
      </c>
      <c r="BL60">
        <f t="shared" si="83"/>
        <v>5.2969073632996135</v>
      </c>
      <c r="BM60">
        <f t="shared" si="83"/>
        <v>5.296918955746845</v>
      </c>
      <c r="BN60">
        <f t="shared" si="83"/>
        <v>5.2970017742430882</v>
      </c>
      <c r="BO60">
        <f t="shared" si="83"/>
        <v>5.2975931430364076</v>
      </c>
      <c r="BP60">
        <f t="shared" si="83"/>
        <v>5.3018006056271991</v>
      </c>
      <c r="BQ60">
        <f t="shared" si="83"/>
        <v>5.3310078869510429</v>
      </c>
      <c r="BR60">
        <f t="shared" si="56"/>
        <v>5.5084433570014522</v>
      </c>
    </row>
    <row r="61" spans="1:70" x14ac:dyDescent="0.2">
      <c r="A61" t="s">
        <v>359</v>
      </c>
      <c r="B61" s="3" t="s">
        <v>85</v>
      </c>
      <c r="C61" s="10">
        <v>42459.6351</v>
      </c>
      <c r="D61" s="10"/>
      <c r="E61">
        <f t="shared" si="62"/>
        <v>-22324.956792480054</v>
      </c>
      <c r="F61">
        <f t="shared" si="45"/>
        <v>-22325</v>
      </c>
      <c r="G61">
        <f t="shared" si="48"/>
        <v>1.9432500004768372E-2</v>
      </c>
      <c r="J61">
        <f t="shared" si="81"/>
        <v>1.9432500004768372E-2</v>
      </c>
      <c r="O61">
        <f t="shared" ca="1" si="80"/>
        <v>-1.020145097118997E-2</v>
      </c>
      <c r="P61">
        <f t="shared" si="63"/>
        <v>-2.3904841035455676E-2</v>
      </c>
      <c r="Q61" s="2">
        <f t="shared" si="64"/>
        <v>27441.1351</v>
      </c>
      <c r="R61">
        <f t="shared" si="65"/>
        <v>1.8781251284366875E-3</v>
      </c>
      <c r="S61" s="3">
        <v>1</v>
      </c>
      <c r="T61" s="170"/>
      <c r="AA61" s="37"/>
      <c r="AF61">
        <f t="shared" si="66"/>
        <v>-22325</v>
      </c>
      <c r="AG61" s="132">
        <f t="shared" si="67"/>
        <v>2.080795736736777E-2</v>
      </c>
      <c r="AH61" s="132">
        <f t="shared" si="68"/>
        <v>-2.5280298398055075E-2</v>
      </c>
      <c r="AI61" s="132">
        <f t="shared" si="69"/>
        <v>4.3337341040224048E-2</v>
      </c>
      <c r="AJ61" s="132">
        <f t="shared" si="70"/>
        <v>-1.3754573625993985E-3</v>
      </c>
      <c r="AK61" s="132">
        <f t="shared" si="71"/>
        <v>1.8918829563288932E-6</v>
      </c>
      <c r="AL61">
        <f t="shared" si="72"/>
        <v>4.3337341040224048E-2</v>
      </c>
      <c r="AM61" s="143">
        <f t="shared" si="41"/>
        <v>1.8918829563288932E-6</v>
      </c>
      <c r="AN61">
        <f t="shared" si="73"/>
        <v>4.4712798402823446E-2</v>
      </c>
      <c r="AO61">
        <f t="shared" si="74"/>
        <v>0.9707584310059203</v>
      </c>
      <c r="AP61">
        <f t="shared" si="75"/>
        <v>0.25095752763594892</v>
      </c>
      <c r="AQ61">
        <f t="shared" si="76"/>
        <v>0.25195776067120901</v>
      </c>
      <c r="AR61">
        <f t="shared" si="77"/>
        <v>1.6863368513515735</v>
      </c>
      <c r="AS61">
        <f t="shared" si="78"/>
        <v>1.1227695619223563</v>
      </c>
      <c r="AT61" s="132">
        <f t="shared" si="82"/>
        <v>1.4277760457661257</v>
      </c>
      <c r="AU61" s="132">
        <f t="shared" si="82"/>
        <v>1.4277760447017427</v>
      </c>
      <c r="AV61" s="132">
        <f t="shared" si="82"/>
        <v>1.4277760152609986</v>
      </c>
      <c r="AW61" s="132">
        <f t="shared" si="82"/>
        <v>1.4277752009348703</v>
      </c>
      <c r="AX61" s="132">
        <f t="shared" si="82"/>
        <v>1.4277526786333299</v>
      </c>
      <c r="AY61" s="132">
        <f t="shared" si="82"/>
        <v>1.4271311556557029</v>
      </c>
      <c r="AZ61" s="132">
        <f t="shared" si="82"/>
        <v>1.4109237072044525</v>
      </c>
      <c r="BA61" s="132">
        <f t="shared" si="79"/>
        <v>1.1767168605296254</v>
      </c>
      <c r="BC61">
        <v>11000</v>
      </c>
      <c r="BD61">
        <f t="shared" si="49"/>
        <v>5.0986530554784942E-2</v>
      </c>
      <c r="BE61">
        <f t="shared" si="50"/>
        <v>1.6022049136242618E-2</v>
      </c>
      <c r="BF61">
        <f t="shared" si="51"/>
        <v>3.4964481418542324E-2</v>
      </c>
      <c r="BG61">
        <f t="shared" si="52"/>
        <v>1.1295532146650871</v>
      </c>
      <c r="BH61">
        <f t="shared" si="53"/>
        <v>0.16608319699770263</v>
      </c>
      <c r="BI61">
        <f t="shared" si="54"/>
        <v>-1.0347301278269576</v>
      </c>
      <c r="BJ61">
        <f t="shared" si="55"/>
        <v>-0.56906835323984317</v>
      </c>
      <c r="BK61">
        <f t="shared" si="83"/>
        <v>5.4557061951536676</v>
      </c>
      <c r="BL61">
        <f t="shared" si="83"/>
        <v>5.4557106296219011</v>
      </c>
      <c r="BM61">
        <f t="shared" si="83"/>
        <v>5.4557364630714797</v>
      </c>
      <c r="BN61">
        <f t="shared" si="83"/>
        <v>5.4558869440509401</v>
      </c>
      <c r="BO61">
        <f t="shared" si="83"/>
        <v>5.456763013421666</v>
      </c>
      <c r="BP61">
        <f t="shared" si="83"/>
        <v>5.4618468762334871</v>
      </c>
      <c r="BQ61">
        <f t="shared" si="83"/>
        <v>5.490821030668946</v>
      </c>
      <c r="BR61">
        <f t="shared" si="56"/>
        <v>5.6424488170624523</v>
      </c>
    </row>
    <row r="62" spans="1:70" x14ac:dyDescent="0.2">
      <c r="A62" t="s">
        <v>359</v>
      </c>
      <c r="B62" s="3" t="s">
        <v>85</v>
      </c>
      <c r="C62" s="10">
        <v>42453.788699999997</v>
      </c>
      <c r="D62" s="10"/>
      <c r="E62">
        <f t="shared" si="62"/>
        <v>-22337.956069186286</v>
      </c>
      <c r="F62">
        <f t="shared" si="45"/>
        <v>-22338</v>
      </c>
      <c r="G62">
        <f t="shared" si="48"/>
        <v>1.9757800000661518E-2</v>
      </c>
      <c r="J62">
        <f t="shared" si="81"/>
        <v>1.9757800000661518E-2</v>
      </c>
      <c r="O62">
        <f t="shared" ca="1" si="80"/>
        <v>-1.0219705669745255E-2</v>
      </c>
      <c r="P62">
        <f t="shared" si="63"/>
        <v>-2.4057660439049583E-2</v>
      </c>
      <c r="Q62" s="2">
        <f t="shared" si="64"/>
        <v>27435.288699999997</v>
      </c>
      <c r="R62">
        <f t="shared" si="65"/>
        <v>1.9197945735438884E-3</v>
      </c>
      <c r="S62" s="3">
        <v>1</v>
      </c>
      <c r="T62" s="170"/>
      <c r="AA62" s="37"/>
      <c r="AF62">
        <f t="shared" si="66"/>
        <v>-22338</v>
      </c>
      <c r="AG62" s="132">
        <f t="shared" si="67"/>
        <v>2.0802616817001615E-2</v>
      </c>
      <c r="AH62" s="132">
        <f t="shared" si="68"/>
        <v>-2.510247725538968E-2</v>
      </c>
      <c r="AI62" s="132">
        <f t="shared" si="69"/>
        <v>4.3815460439711101E-2</v>
      </c>
      <c r="AJ62" s="132">
        <f t="shared" si="70"/>
        <v>-1.0448168163400967E-3</v>
      </c>
      <c r="AK62" s="132">
        <f t="shared" si="71"/>
        <v>1.0916421797070553E-6</v>
      </c>
      <c r="AL62">
        <f t="shared" si="72"/>
        <v>4.3815460439711101E-2</v>
      </c>
      <c r="AM62" s="143">
        <f t="shared" si="41"/>
        <v>1.0916421797070553E-6</v>
      </c>
      <c r="AN62">
        <f t="shared" si="73"/>
        <v>4.4860277256051198E-2</v>
      </c>
      <c r="AO62">
        <f t="shared" si="74"/>
        <v>0.97121571637556525</v>
      </c>
      <c r="AP62">
        <f t="shared" si="75"/>
        <v>0.25271377693680641</v>
      </c>
      <c r="AQ62">
        <f t="shared" si="76"/>
        <v>0.25201041156252624</v>
      </c>
      <c r="AR62">
        <f t="shared" si="77"/>
        <v>1.6845221127655201</v>
      </c>
      <c r="AS62">
        <f t="shared" si="78"/>
        <v>1.120720439488794</v>
      </c>
      <c r="AT62" s="132">
        <f t="shared" si="82"/>
        <v>1.4259682049674691</v>
      </c>
      <c r="AU62" s="132">
        <f t="shared" si="82"/>
        <v>1.4259682038285104</v>
      </c>
      <c r="AV62" s="132">
        <f t="shared" si="82"/>
        <v>1.425968172715554</v>
      </c>
      <c r="AW62" s="132">
        <f t="shared" si="82"/>
        <v>1.4259673228048979</v>
      </c>
      <c r="AX62" s="132">
        <f t="shared" si="82"/>
        <v>1.4259441077646953</v>
      </c>
      <c r="AY62" s="132">
        <f t="shared" si="82"/>
        <v>1.4253114187741744</v>
      </c>
      <c r="AZ62" s="132">
        <f t="shared" si="82"/>
        <v>1.4090116195263791</v>
      </c>
      <c r="BA62" s="132">
        <f t="shared" si="79"/>
        <v>1.1749747895488325</v>
      </c>
      <c r="BC62">
        <v>12000</v>
      </c>
      <c r="BD62">
        <f t="shared" si="49"/>
        <v>5.497982730234386E-2</v>
      </c>
      <c r="BE62">
        <f t="shared" si="50"/>
        <v>6.3503669649817018E-3</v>
      </c>
      <c r="BF62">
        <f t="shared" si="51"/>
        <v>4.8629460337362158E-2</v>
      </c>
      <c r="BG62">
        <f t="shared" si="52"/>
        <v>1.1694948053173235</v>
      </c>
      <c r="BH62">
        <f t="shared" si="53"/>
        <v>0.35471740757459852</v>
      </c>
      <c r="BI62">
        <f t="shared" si="54"/>
        <v>-0.83897468685487742</v>
      </c>
      <c r="BJ62">
        <f t="shared" si="55"/>
        <v>-0.44595779281648468</v>
      </c>
      <c r="BK62">
        <f t="shared" si="83"/>
        <v>5.6203775453584122</v>
      </c>
      <c r="BL62">
        <f t="shared" si="83"/>
        <v>5.6203861108713715</v>
      </c>
      <c r="BM62">
        <f t="shared" si="83"/>
        <v>5.6204289495900595</v>
      </c>
      <c r="BN62">
        <f t="shared" si="83"/>
        <v>5.6206431774764409</v>
      </c>
      <c r="BO62">
        <f t="shared" si="83"/>
        <v>5.6217139518044554</v>
      </c>
      <c r="BP62">
        <f t="shared" si="83"/>
        <v>5.6270526982933582</v>
      </c>
      <c r="BQ62">
        <f t="shared" si="83"/>
        <v>5.6533529526145827</v>
      </c>
      <c r="BR62">
        <f t="shared" si="56"/>
        <v>5.7764542771234524</v>
      </c>
    </row>
    <row r="63" spans="1:70" x14ac:dyDescent="0.2">
      <c r="A63" t="s">
        <v>359</v>
      </c>
      <c r="B63" s="3" t="s">
        <v>85</v>
      </c>
      <c r="C63" s="10">
        <v>42455.588300000003</v>
      </c>
      <c r="D63" s="10"/>
      <c r="E63">
        <f t="shared" si="62"/>
        <v>-22333.954718207806</v>
      </c>
      <c r="F63">
        <f t="shared" si="45"/>
        <v>-22334</v>
      </c>
      <c r="G63">
        <f t="shared" si="48"/>
        <v>2.0365400006994605E-2</v>
      </c>
      <c r="J63">
        <f t="shared" si="81"/>
        <v>2.0365400006994605E-2</v>
      </c>
      <c r="O63">
        <f t="shared" ca="1" si="80"/>
        <v>-1.021408883942055E-2</v>
      </c>
      <c r="P63">
        <f t="shared" si="63"/>
        <v>-2.4010627683882513E-2</v>
      </c>
      <c r="Q63" s="2">
        <f t="shared" si="64"/>
        <v>27437.088300000003</v>
      </c>
      <c r="R63">
        <f t="shared" si="65"/>
        <v>1.9692318336214927E-3</v>
      </c>
      <c r="S63" s="3">
        <v>1</v>
      </c>
      <c r="T63" s="170"/>
      <c r="AA63" s="37"/>
      <c r="AF63">
        <f t="shared" si="66"/>
        <v>-22334</v>
      </c>
      <c r="AG63" s="132">
        <f t="shared" si="67"/>
        <v>2.0804279660337592E-2</v>
      </c>
      <c r="AH63" s="132">
        <f t="shared" si="68"/>
        <v>-2.44495073372255E-2</v>
      </c>
      <c r="AI63" s="132">
        <f t="shared" si="69"/>
        <v>4.4376027690877118E-2</v>
      </c>
      <c r="AJ63" s="132">
        <f t="shared" si="70"/>
        <v>-4.3887965334298701E-4</v>
      </c>
      <c r="AK63" s="132">
        <f t="shared" si="71"/>
        <v>1.9261535011846045E-7</v>
      </c>
      <c r="AL63">
        <f t="shared" si="72"/>
        <v>4.4376027690877118E-2</v>
      </c>
      <c r="AM63" s="143">
        <f t="shared" si="41"/>
        <v>1.9261535011846045E-7</v>
      </c>
      <c r="AN63">
        <f t="shared" si="73"/>
        <v>4.4814907344220105E-2</v>
      </c>
      <c r="AO63">
        <f t="shared" si="74"/>
        <v>0.97107495713680059</v>
      </c>
      <c r="AP63">
        <f t="shared" si="75"/>
        <v>0.2521733047205636</v>
      </c>
      <c r="AQ63">
        <f t="shared" si="76"/>
        <v>0.2519942944097105</v>
      </c>
      <c r="AR63">
        <f t="shared" si="77"/>
        <v>1.6850806759433521</v>
      </c>
      <c r="AS63">
        <f t="shared" si="78"/>
        <v>1.121350700033874</v>
      </c>
      <c r="AT63" s="132">
        <f t="shared" si="82"/>
        <v>1.4265245543632075</v>
      </c>
      <c r="AU63" s="132">
        <f t="shared" si="82"/>
        <v>1.42652455324764</v>
      </c>
      <c r="AV63" s="132">
        <f t="shared" si="82"/>
        <v>1.4265245226569672</v>
      </c>
      <c r="AW63" s="132">
        <f t="shared" si="82"/>
        <v>1.4265236838135313</v>
      </c>
      <c r="AX63" s="132">
        <f t="shared" si="82"/>
        <v>1.426500683319778</v>
      </c>
      <c r="AY63" s="132">
        <f t="shared" si="82"/>
        <v>1.425871438390842</v>
      </c>
      <c r="AZ63" s="132">
        <f t="shared" si="82"/>
        <v>1.4096000298692737</v>
      </c>
      <c r="BA63" s="132">
        <f t="shared" si="79"/>
        <v>1.1755108113890764</v>
      </c>
      <c r="BC63">
        <v>13000</v>
      </c>
      <c r="BD63">
        <f t="shared" si="49"/>
        <v>5.7405330719581114E-2</v>
      </c>
      <c r="BE63">
        <f t="shared" si="50"/>
        <v>-3.9546604883167885E-3</v>
      </c>
      <c r="BF63">
        <f t="shared" si="51"/>
        <v>6.1359991207897903E-2</v>
      </c>
      <c r="BG63">
        <f t="shared" si="52"/>
        <v>1.2049422153421976</v>
      </c>
      <c r="BH63">
        <f t="shared" si="53"/>
        <v>0.54089329919901807</v>
      </c>
      <c r="BI63">
        <f t="shared" si="54"/>
        <v>-0.63008767148609435</v>
      </c>
      <c r="BJ63">
        <f t="shared" si="55"/>
        <v>-0.32589793461206279</v>
      </c>
      <c r="BK63">
        <f t="shared" si="83"/>
        <v>5.7904847133018791</v>
      </c>
      <c r="BL63">
        <f t="shared" si="83"/>
        <v>5.7904967774951803</v>
      </c>
      <c r="BM63">
        <f t="shared" si="83"/>
        <v>5.7905507597855195</v>
      </c>
      <c r="BN63">
        <f t="shared" si="83"/>
        <v>5.7907922891209251</v>
      </c>
      <c r="BO63">
        <f t="shared" si="83"/>
        <v>5.7918725647629179</v>
      </c>
      <c r="BP63">
        <f t="shared" si="83"/>
        <v>5.796696652460219</v>
      </c>
      <c r="BQ63">
        <f t="shared" si="83"/>
        <v>5.8180921560146297</v>
      </c>
      <c r="BR63">
        <f t="shared" si="56"/>
        <v>5.9104597371844525</v>
      </c>
    </row>
    <row r="64" spans="1:70" x14ac:dyDescent="0.2">
      <c r="A64" t="s">
        <v>359</v>
      </c>
      <c r="B64" s="3" t="s">
        <v>94</v>
      </c>
      <c r="C64" s="10">
        <v>42451.766000000003</v>
      </c>
      <c r="D64" s="10"/>
      <c r="E64">
        <f t="shared" si="62"/>
        <v>-22342.453475623344</v>
      </c>
      <c r="F64">
        <f t="shared" ref="F64:F95" si="84">ROUND(2*E64,0)/2</f>
        <v>-22342.5</v>
      </c>
      <c r="G64">
        <f t="shared" si="48"/>
        <v>2.0924250005919021E-2</v>
      </c>
      <c r="J64">
        <f t="shared" si="81"/>
        <v>2.0924250005919021E-2</v>
      </c>
      <c r="O64">
        <f t="shared" ca="1" si="80"/>
        <v>-1.0226024603860545E-2</v>
      </c>
      <c r="P64">
        <f t="shared" si="63"/>
        <v>-2.4110584401341034E-2</v>
      </c>
      <c r="Q64" s="2">
        <f t="shared" si="64"/>
        <v>27433.266000000003</v>
      </c>
      <c r="R64">
        <f t="shared" si="65"/>
        <v>2.0281363100893342E-3</v>
      </c>
      <c r="S64" s="3">
        <v>1</v>
      </c>
      <c r="T64" s="170"/>
      <c r="AA64" s="37"/>
      <c r="AF64">
        <f t="shared" si="66"/>
        <v>-22342.5</v>
      </c>
      <c r="AG64" s="132">
        <f t="shared" si="67"/>
        <v>2.0800725265425819E-2</v>
      </c>
      <c r="AH64" s="132">
        <f t="shared" si="68"/>
        <v>-2.3987059660847833E-2</v>
      </c>
      <c r="AI64" s="132">
        <f t="shared" si="69"/>
        <v>4.5034834407260055E-2</v>
      </c>
      <c r="AJ64" s="132">
        <f t="shared" si="70"/>
        <v>1.2352474049320133E-4</v>
      </c>
      <c r="AK64" s="132">
        <f t="shared" si="71"/>
        <v>1.5258361513912732E-8</v>
      </c>
      <c r="AL64">
        <f t="shared" si="72"/>
        <v>4.5034834407260055E-2</v>
      </c>
      <c r="AM64" s="143">
        <f t="shared" si="41"/>
        <v>1.5258361513912732E-8</v>
      </c>
      <c r="AN64">
        <f t="shared" si="73"/>
        <v>4.4911309666766853E-2</v>
      </c>
      <c r="AO64">
        <f t="shared" si="74"/>
        <v>0.97137413004289308</v>
      </c>
      <c r="AP64">
        <f t="shared" si="75"/>
        <v>0.25332190120760512</v>
      </c>
      <c r="AQ64">
        <f t="shared" si="76"/>
        <v>0.2520284549190519</v>
      </c>
      <c r="AR64">
        <f t="shared" si="77"/>
        <v>1.683893535595598</v>
      </c>
      <c r="AS64">
        <f t="shared" si="78"/>
        <v>1.1200116495791768</v>
      </c>
      <c r="AT64" s="132">
        <f t="shared" si="82"/>
        <v>1.4253422154910322</v>
      </c>
      <c r="AU64" s="132">
        <f t="shared" si="82"/>
        <v>1.4253422143252763</v>
      </c>
      <c r="AV64" s="132">
        <f t="shared" si="82"/>
        <v>1.4253421826163923</v>
      </c>
      <c r="AW64" s="132">
        <f t="shared" si="82"/>
        <v>1.4253413201285017</v>
      </c>
      <c r="AX64" s="132">
        <f t="shared" si="82"/>
        <v>1.4253178622353315</v>
      </c>
      <c r="AY64" s="132">
        <f t="shared" si="82"/>
        <v>1.4246812898069403</v>
      </c>
      <c r="AZ64" s="132">
        <f t="shared" si="82"/>
        <v>1.4083495775145882</v>
      </c>
      <c r="BA64" s="132">
        <f t="shared" si="79"/>
        <v>1.1743717649785579</v>
      </c>
      <c r="BC64">
        <v>14000</v>
      </c>
      <c r="BD64">
        <f t="shared" ref="BD64:BD84" si="85">AH$3+AH$4*BC64+AH$5*BC64^2+BF64</f>
        <v>5.7692588303217801E-2</v>
      </c>
      <c r="BE64">
        <f t="shared" ref="BE64:BE84" si="86">AH$3+AH$4*BC64+AH$5*BC64^2</f>
        <v>-1.4893033223652846E-2</v>
      </c>
      <c r="BF64">
        <f t="shared" ref="BF64:BF84" si="87">$AH$6*($AH$11/BG64*BH64+$AH$12)</f>
        <v>7.2585621526870647E-2</v>
      </c>
      <c r="BG64">
        <f t="shared" ref="BG64:BG84" si="88">1+$AH$7*COS(BI64)</f>
        <v>1.2326413017390419</v>
      </c>
      <c r="BH64">
        <f t="shared" ref="BH64:BH84" si="89">SIN(BI64+RADIANS($AH$9))</f>
        <v>0.71157037439927451</v>
      </c>
      <c r="BI64">
        <f t="shared" ref="BI64:BI84" si="90">2*ATAN(BJ64)</f>
        <v>-0.40985575994014101</v>
      </c>
      <c r="BJ64">
        <f t="shared" ref="BJ64:BJ84" si="91">SQRT((1+$AH$7)/(1-$AH$7))*TAN(BK64/2)</f>
        <v>-0.20784558038537135</v>
      </c>
      <c r="BK64">
        <f t="shared" si="83"/>
        <v>5.9651523775607576</v>
      </c>
      <c r="BL64">
        <f t="shared" si="83"/>
        <v>5.965164343565295</v>
      </c>
      <c r="BM64">
        <f t="shared" si="83"/>
        <v>5.9652140090586574</v>
      </c>
      <c r="BN64">
        <f t="shared" si="83"/>
        <v>5.9654201394680166</v>
      </c>
      <c r="BO64">
        <f t="shared" si="83"/>
        <v>5.966275508685106</v>
      </c>
      <c r="BP64">
        <f t="shared" si="83"/>
        <v>5.9698224383696861</v>
      </c>
      <c r="BQ64">
        <f t="shared" si="83"/>
        <v>5.984487566199765</v>
      </c>
      <c r="BR64">
        <f t="shared" ref="BR64:BR84" si="92">RADIANS($AH$9)+$AH$18*(BC64-AH$15)</f>
        <v>6.0444651972454517</v>
      </c>
    </row>
    <row r="65" spans="1:70" x14ac:dyDescent="0.2">
      <c r="A65" t="s">
        <v>359</v>
      </c>
      <c r="B65" s="3" t="s">
        <v>94</v>
      </c>
      <c r="C65" s="10">
        <v>42457.612800000003</v>
      </c>
      <c r="D65" s="10"/>
      <c r="E65">
        <f t="shared" si="62"/>
        <v>-22329.45330953037</v>
      </c>
      <c r="F65">
        <f t="shared" si="84"/>
        <v>-22329.5</v>
      </c>
      <c r="G65">
        <f t="shared" si="48"/>
        <v>2.0998949999921024E-2</v>
      </c>
      <c r="J65">
        <f t="shared" si="81"/>
        <v>2.0998949999921024E-2</v>
      </c>
      <c r="O65">
        <f t="shared" ca="1" si="80"/>
        <v>-1.020776990530526E-2</v>
      </c>
      <c r="P65">
        <f t="shared" si="63"/>
        <v>-2.3957727947048091E-2</v>
      </c>
      <c r="Q65" s="2">
        <f t="shared" si="64"/>
        <v>27439.112800000003</v>
      </c>
      <c r="R65">
        <f t="shared" si="65"/>
        <v>2.0211028920274991E-3</v>
      </c>
      <c r="S65" s="3">
        <v>1</v>
      </c>
      <c r="T65" s="170"/>
      <c r="U65">
        <v>1.5756625187620028E-8</v>
      </c>
      <c r="V65">
        <v>1.7516403167025663E-15</v>
      </c>
      <c r="W65">
        <v>6.5485504058649769E-25</v>
      </c>
      <c r="X65">
        <v>1.869255872725569E-9</v>
      </c>
      <c r="Y65">
        <v>1.2228835470962751E-5</v>
      </c>
      <c r="Z65">
        <v>2.9843024415669014E-3</v>
      </c>
      <c r="AA65" s="37">
        <v>0.33169704258802962</v>
      </c>
      <c r="AB65">
        <v>6248.9563747306574</v>
      </c>
      <c r="AC65">
        <v>5.6114559894577402E-5</v>
      </c>
      <c r="AD65">
        <v>4.1167421058442209E-7</v>
      </c>
      <c r="AE65">
        <v>1.7275203008870186E-18</v>
      </c>
      <c r="AF65">
        <f t="shared" si="66"/>
        <v>-22329.5</v>
      </c>
      <c r="AG65" s="132">
        <f t="shared" si="67"/>
        <v>2.0806129529253634E-2</v>
      </c>
      <c r="AH65" s="132">
        <f t="shared" si="68"/>
        <v>-2.3764907476380701E-2</v>
      </c>
      <c r="AI65" s="132">
        <f t="shared" si="69"/>
        <v>4.4956677946969115E-2</v>
      </c>
      <c r="AJ65" s="132">
        <f t="shared" si="70"/>
        <v>1.9282047066739028E-4</v>
      </c>
      <c r="AK65" s="132">
        <f t="shared" si="71"/>
        <v>3.7179733908393917E-8</v>
      </c>
      <c r="AL65">
        <f t="shared" si="72"/>
        <v>4.4956677946969115E-2</v>
      </c>
      <c r="AM65" s="143">
        <f t="shared" si="41"/>
        <v>3.7179733908393917E-8</v>
      </c>
      <c r="AN65">
        <f t="shared" si="73"/>
        <v>4.4763857476301724E-2</v>
      </c>
      <c r="AO65">
        <f t="shared" si="74"/>
        <v>0.97091666253728282</v>
      </c>
      <c r="AP65">
        <f t="shared" si="75"/>
        <v>0.25156536671067087</v>
      </c>
      <c r="AQ65">
        <f t="shared" si="76"/>
        <v>0.25197607426443386</v>
      </c>
      <c r="AR65">
        <f t="shared" si="77"/>
        <v>1.6857088660281327</v>
      </c>
      <c r="AS65">
        <f t="shared" si="78"/>
        <v>1.1220599966315774</v>
      </c>
      <c r="AT65" s="132">
        <f t="shared" si="82"/>
        <v>1.4271503510641308</v>
      </c>
      <c r="AU65" s="132">
        <f t="shared" si="82"/>
        <v>1.4271503499744034</v>
      </c>
      <c r="AV65" s="132">
        <f t="shared" si="82"/>
        <v>1.4271503199630278</v>
      </c>
      <c r="AW65" s="132">
        <f t="shared" si="82"/>
        <v>1.427149493444416</v>
      </c>
      <c r="AX65" s="132">
        <f t="shared" si="82"/>
        <v>1.4271267328308175</v>
      </c>
      <c r="AY65" s="132">
        <f t="shared" si="82"/>
        <v>1.4265013535880406</v>
      </c>
      <c r="AZ65" s="132">
        <f t="shared" si="82"/>
        <v>1.4102619111095045</v>
      </c>
      <c r="BA65" s="132">
        <f t="shared" si="79"/>
        <v>1.1761138359593508</v>
      </c>
      <c r="BC65">
        <v>15000</v>
      </c>
      <c r="BD65">
        <f t="shared" si="85"/>
        <v>5.5281318124736578E-2</v>
      </c>
      <c r="BE65">
        <f t="shared" si="86"/>
        <v>-2.6464751241026471E-2</v>
      </c>
      <c r="BF65">
        <f t="shared" si="87"/>
        <v>8.1746069365763049E-2</v>
      </c>
      <c r="BG65">
        <f t="shared" si="88"/>
        <v>1.2494857082856745</v>
      </c>
      <c r="BH65">
        <f t="shared" si="89"/>
        <v>0.85218985849112094</v>
      </c>
      <c r="BI65">
        <f t="shared" si="90"/>
        <v>-0.18143010463404255</v>
      </c>
      <c r="BJ65">
        <f t="shared" si="91"/>
        <v>-9.0964712214416793E-2</v>
      </c>
      <c r="BK65">
        <f t="shared" si="83"/>
        <v>6.1430411709498012</v>
      </c>
      <c r="BL65">
        <f t="shared" si="83"/>
        <v>6.1430478521701968</v>
      </c>
      <c r="BM65">
        <f t="shared" si="83"/>
        <v>6.1430744533205655</v>
      </c>
      <c r="BN65">
        <f t="shared" si="83"/>
        <v>6.1431803642991056</v>
      </c>
      <c r="BO65">
        <f t="shared" si="83"/>
        <v>6.1436020272178258</v>
      </c>
      <c r="BP65">
        <f t="shared" si="83"/>
        <v>6.145280545056095</v>
      </c>
      <c r="BQ65">
        <f t="shared" si="83"/>
        <v>6.1519584117079154</v>
      </c>
      <c r="BR65">
        <f t="shared" si="92"/>
        <v>6.1784706573064518</v>
      </c>
    </row>
    <row r="66" spans="1:70" x14ac:dyDescent="0.2">
      <c r="A66" t="s">
        <v>359</v>
      </c>
      <c r="B66" s="3" t="s">
        <v>94</v>
      </c>
      <c r="C66" s="10">
        <v>42456.713900000002</v>
      </c>
      <c r="D66" s="10"/>
      <c r="E66">
        <f t="shared" si="62"/>
        <v>-22331.451983899424</v>
      </c>
      <c r="F66">
        <f t="shared" si="84"/>
        <v>-22331.5</v>
      </c>
      <c r="G66">
        <f t="shared" si="48"/>
        <v>2.159514999948442E-2</v>
      </c>
      <c r="J66">
        <f t="shared" si="81"/>
        <v>2.159514999948442E-2</v>
      </c>
      <c r="O66">
        <f t="shared" ca="1" si="80"/>
        <v>-1.0210578320467616E-2</v>
      </c>
      <c r="P66">
        <f t="shared" si="63"/>
        <v>-2.3981237357833529E-2</v>
      </c>
      <c r="Q66" s="2">
        <f t="shared" si="64"/>
        <v>27438.213900000002</v>
      </c>
      <c r="R66">
        <f t="shared" si="65"/>
        <v>2.0772070845442915E-3</v>
      </c>
      <c r="S66" s="3">
        <v>1</v>
      </c>
      <c r="T66" s="170"/>
      <c r="AA66" s="37"/>
      <c r="AF66">
        <f t="shared" si="66"/>
        <v>-22331.5</v>
      </c>
      <c r="AG66" s="132">
        <f t="shared" si="67"/>
        <v>2.0805310086643769E-2</v>
      </c>
      <c r="AH66" s="132">
        <f t="shared" si="68"/>
        <v>-2.3191397444992878E-2</v>
      </c>
      <c r="AI66" s="132">
        <f t="shared" si="69"/>
        <v>4.5576387357317949E-2</v>
      </c>
      <c r="AJ66" s="132">
        <f t="shared" si="70"/>
        <v>7.898399128406508E-4</v>
      </c>
      <c r="AK66" s="132">
        <f t="shared" si="71"/>
        <v>6.2384708791612689E-7</v>
      </c>
      <c r="AL66">
        <f t="shared" si="72"/>
        <v>4.5576387357317949E-2</v>
      </c>
      <c r="AM66" s="143">
        <f t="shared" si="41"/>
        <v>6.2384708791612689E-7</v>
      </c>
      <c r="AN66">
        <f t="shared" si="73"/>
        <v>4.4786547444477298E-2</v>
      </c>
      <c r="AO66">
        <f t="shared" si="74"/>
        <v>0.97098700790775483</v>
      </c>
      <c r="AP66">
        <f t="shared" si="75"/>
        <v>0.25183554918092843</v>
      </c>
      <c r="AQ66">
        <f t="shared" si="76"/>
        <v>0.2519841836495717</v>
      </c>
      <c r="AR66">
        <f t="shared" si="77"/>
        <v>1.6854296957209092</v>
      </c>
      <c r="AS66">
        <f t="shared" si="78"/>
        <v>1.1217447205456663</v>
      </c>
      <c r="AT66" s="132">
        <f t="shared" si="82"/>
        <v>1.4268722317919302</v>
      </c>
      <c r="AU66" s="132">
        <f t="shared" si="82"/>
        <v>1.42687223069078</v>
      </c>
      <c r="AV66" s="132">
        <f t="shared" si="82"/>
        <v>1.4268722004230145</v>
      </c>
      <c r="AW66" s="132">
        <f t="shared" si="82"/>
        <v>1.4268713684430945</v>
      </c>
      <c r="AX66" s="132">
        <f t="shared" si="82"/>
        <v>1.4268485014099228</v>
      </c>
      <c r="AY66" s="132">
        <f t="shared" si="82"/>
        <v>1.4262214052465496</v>
      </c>
      <c r="AZ66" s="132">
        <f t="shared" si="82"/>
        <v>1.4099677521798939</v>
      </c>
      <c r="BA66" s="132">
        <f t="shared" si="79"/>
        <v>1.175845825039229</v>
      </c>
      <c r="BC66">
        <v>16000</v>
      </c>
      <c r="BD66">
        <f t="shared" si="85"/>
        <v>4.9700477572995581E-2</v>
      </c>
      <c r="BE66">
        <f t="shared" si="86"/>
        <v>-3.8669814540437671E-2</v>
      </c>
      <c r="BF66">
        <f t="shared" si="87"/>
        <v>8.8370292113433252E-2</v>
      </c>
      <c r="BG66">
        <f t="shared" si="88"/>
        <v>1.2533210272944515</v>
      </c>
      <c r="BH66">
        <f t="shared" si="89"/>
        <v>0.94975119987342105</v>
      </c>
      <c r="BI66">
        <f t="shared" si="90"/>
        <v>5.0853572432575697E-2</v>
      </c>
      <c r="BJ66">
        <f t="shared" si="91"/>
        <v>2.5432267288037318E-2</v>
      </c>
      <c r="BK66">
        <f t="shared" si="83"/>
        <v>6.3224265677541958</v>
      </c>
      <c r="BL66">
        <f t="shared" si="83"/>
        <v>6.3224245979364699</v>
      </c>
      <c r="BM66">
        <f t="shared" si="83"/>
        <v>6.3224168260336233</v>
      </c>
      <c r="BN66">
        <f t="shared" si="83"/>
        <v>6.3223861620653228</v>
      </c>
      <c r="BO66">
        <f t="shared" si="83"/>
        <v>6.322265178031385</v>
      </c>
      <c r="BP66">
        <f t="shared" si="83"/>
        <v>6.321787843668301</v>
      </c>
      <c r="BQ66">
        <f t="shared" si="83"/>
        <v>6.3199046378690191</v>
      </c>
      <c r="BR66">
        <f t="shared" si="92"/>
        <v>6.312476117367452</v>
      </c>
    </row>
    <row r="67" spans="1:70" x14ac:dyDescent="0.2">
      <c r="A67" t="s">
        <v>359</v>
      </c>
      <c r="B67" s="3" t="s">
        <v>94</v>
      </c>
      <c r="C67" s="10">
        <v>42461.661699999997</v>
      </c>
      <c r="D67" s="10"/>
      <c r="E67">
        <f t="shared" si="62"/>
        <v>-22320.450714522201</v>
      </c>
      <c r="F67">
        <f t="shared" si="84"/>
        <v>-22320.5</v>
      </c>
      <c r="G67">
        <f t="shared" si="48"/>
        <v>2.2166049995576032E-2</v>
      </c>
      <c r="J67">
        <f t="shared" si="81"/>
        <v>2.2166049995576032E-2</v>
      </c>
      <c r="O67">
        <f t="shared" ca="1" si="80"/>
        <v>-1.0195132037074679E-2</v>
      </c>
      <c r="P67">
        <f t="shared" si="63"/>
        <v>-2.3851966949105158E-2</v>
      </c>
      <c r="Q67" s="2">
        <f t="shared" si="64"/>
        <v>27443.161699999997</v>
      </c>
      <c r="R67">
        <f t="shared" si="65"/>
        <v>2.1176578835209649E-3</v>
      </c>
      <c r="S67" s="3">
        <v>1</v>
      </c>
      <c r="T67" s="170"/>
      <c r="AA67" s="37"/>
      <c r="AF67">
        <f t="shared" si="66"/>
        <v>-22320.5</v>
      </c>
      <c r="AG67" s="132">
        <f t="shared" si="67"/>
        <v>2.0809763199915871E-2</v>
      </c>
      <c r="AH67" s="132">
        <f t="shared" si="68"/>
        <v>-2.2495680153444997E-2</v>
      </c>
      <c r="AI67" s="132">
        <f t="shared" si="69"/>
        <v>4.6018016944681189E-2</v>
      </c>
      <c r="AJ67" s="132">
        <f t="shared" si="70"/>
        <v>1.356286795660161E-3</v>
      </c>
      <c r="AK67" s="132">
        <f t="shared" si="71"/>
        <v>1.8395138720821072E-6</v>
      </c>
      <c r="AL67">
        <f t="shared" si="72"/>
        <v>4.6018016944681189E-2</v>
      </c>
      <c r="AM67" s="143">
        <f t="shared" si="41"/>
        <v>1.8395138720821072E-6</v>
      </c>
      <c r="AN67">
        <f t="shared" si="73"/>
        <v>4.4661730149021028E-2</v>
      </c>
      <c r="AO67">
        <f t="shared" si="74"/>
        <v>0.97060026256489906</v>
      </c>
      <c r="AP67">
        <f t="shared" si="75"/>
        <v>0.25034978772172811</v>
      </c>
      <c r="AQ67">
        <f t="shared" si="76"/>
        <v>0.25193935373107729</v>
      </c>
      <c r="AR67">
        <f t="shared" si="77"/>
        <v>1.686964632028644</v>
      </c>
      <c r="AS67">
        <f t="shared" si="78"/>
        <v>1.1234793962157323</v>
      </c>
      <c r="AT67" s="132">
        <f t="shared" si="82"/>
        <v>1.4284016385098464</v>
      </c>
      <c r="AU67" s="132">
        <f t="shared" si="82"/>
        <v>1.4284016374703197</v>
      </c>
      <c r="AV67" s="132">
        <f t="shared" si="82"/>
        <v>1.4284016085916356</v>
      </c>
      <c r="AW67" s="132">
        <f t="shared" si="82"/>
        <v>1.4284008063265408</v>
      </c>
      <c r="AX67" s="132">
        <f t="shared" si="82"/>
        <v>1.4283785207729551</v>
      </c>
      <c r="AY67" s="132">
        <f t="shared" si="82"/>
        <v>1.4277608446235708</v>
      </c>
      <c r="AZ67" s="132">
        <f t="shared" si="82"/>
        <v>1.4115854181327452</v>
      </c>
      <c r="BA67" s="132">
        <f t="shared" si="79"/>
        <v>1.1773198850998998</v>
      </c>
      <c r="BC67">
        <v>17000</v>
      </c>
      <c r="BD67">
        <f t="shared" si="85"/>
        <v>4.0644733950652212E-2</v>
      </c>
      <c r="BE67">
        <f t="shared" si="86"/>
        <v>-5.1508223121886437E-2</v>
      </c>
      <c r="BF67">
        <f t="shared" si="87"/>
        <v>9.2152957072538649E-2</v>
      </c>
      <c r="BG67">
        <f t="shared" si="88"/>
        <v>1.2436271278883788</v>
      </c>
      <c r="BH67">
        <f t="shared" si="89"/>
        <v>0.99620318329504332</v>
      </c>
      <c r="BI67">
        <f t="shared" si="90"/>
        <v>0.2820407848586412</v>
      </c>
      <c r="BJ67">
        <f t="shared" si="91"/>
        <v>0.1419627014059395</v>
      </c>
      <c r="BK67">
        <f t="shared" si="83"/>
        <v>6.5013879013830449</v>
      </c>
      <c r="BL67">
        <f t="shared" si="83"/>
        <v>6.5013783025481651</v>
      </c>
      <c r="BM67">
        <f t="shared" si="83"/>
        <v>6.501339540681637</v>
      </c>
      <c r="BN67">
        <f t="shared" si="83"/>
        <v>6.5011830164993247</v>
      </c>
      <c r="BO67">
        <f t="shared" si="83"/>
        <v>6.5005510118052525</v>
      </c>
      <c r="BP67">
        <f t="shared" si="83"/>
        <v>6.4980000322814906</v>
      </c>
      <c r="BQ67">
        <f t="shared" si="83"/>
        <v>6.4877176661494156</v>
      </c>
      <c r="BR67">
        <f t="shared" si="92"/>
        <v>6.4464815774284521</v>
      </c>
    </row>
    <row r="68" spans="1:70" x14ac:dyDescent="0.2">
      <c r="A68" t="s">
        <v>359</v>
      </c>
      <c r="B68" s="3" t="s">
        <v>94</v>
      </c>
      <c r="C68" s="10">
        <v>42452.667200000004</v>
      </c>
      <c r="D68" s="10"/>
      <c r="E68">
        <f t="shared" si="62"/>
        <v>-22340.449687280492</v>
      </c>
      <c r="F68">
        <f t="shared" si="84"/>
        <v>-22340.5</v>
      </c>
      <c r="G68">
        <f t="shared" si="48"/>
        <v>2.2628050006460398E-2</v>
      </c>
      <c r="J68">
        <f t="shared" si="81"/>
        <v>2.2628050006460398E-2</v>
      </c>
      <c r="O68">
        <f t="shared" ca="1" si="80"/>
        <v>-1.0223216188698196E-2</v>
      </c>
      <c r="P68">
        <f t="shared" si="63"/>
        <v>-2.4087061056959402E-2</v>
      </c>
      <c r="Q68" s="2">
        <f t="shared" si="64"/>
        <v>27434.167200000004</v>
      </c>
      <c r="R68">
        <f t="shared" si="65"/>
        <v>2.1823016016676469E-3</v>
      </c>
      <c r="S68" s="3">
        <v>1</v>
      </c>
      <c r="T68" s="170"/>
      <c r="AA68" s="37"/>
      <c r="AF68">
        <f t="shared" si="66"/>
        <v>-22340.5</v>
      </c>
      <c r="AG68" s="132">
        <f t="shared" si="67"/>
        <v>2.0801568682377342E-2</v>
      </c>
      <c r="AH68" s="132">
        <f t="shared" si="68"/>
        <v>-2.2260579732876346E-2</v>
      </c>
      <c r="AI68" s="132">
        <f t="shared" si="69"/>
        <v>4.6715111063419801E-2</v>
      </c>
      <c r="AJ68" s="132">
        <f t="shared" si="70"/>
        <v>1.8264813240830569E-3</v>
      </c>
      <c r="AK68" s="132">
        <f t="shared" si="71"/>
        <v>3.3360340272241967E-6</v>
      </c>
      <c r="AL68">
        <f t="shared" si="72"/>
        <v>4.6715111063419801E-2</v>
      </c>
      <c r="AM68" s="143">
        <f t="shared" si="41"/>
        <v>3.3360340272241967E-6</v>
      </c>
      <c r="AN68">
        <f t="shared" si="73"/>
        <v>4.4888629739336744E-2</v>
      </c>
      <c r="AO68">
        <f t="shared" si="74"/>
        <v>0.97130371618898292</v>
      </c>
      <c r="AP68">
        <f t="shared" si="75"/>
        <v>0.25305161160692974</v>
      </c>
      <c r="AQ68">
        <f t="shared" si="76"/>
        <v>0.25202044721633865</v>
      </c>
      <c r="AR68">
        <f t="shared" si="77"/>
        <v>1.6841729285400278</v>
      </c>
      <c r="AS68">
        <f t="shared" si="78"/>
        <v>1.1203266342366212</v>
      </c>
      <c r="AT68" s="132">
        <f t="shared" si="82"/>
        <v>1.4256204456406514</v>
      </c>
      <c r="AU68" s="132">
        <f t="shared" si="82"/>
        <v>1.425620444486869</v>
      </c>
      <c r="AV68" s="132">
        <f t="shared" si="82"/>
        <v>1.4256204130439398</v>
      </c>
      <c r="AW68" s="132">
        <f t="shared" si="82"/>
        <v>1.4256195561625351</v>
      </c>
      <c r="AX68" s="132">
        <f t="shared" si="82"/>
        <v>1.4255962063987901</v>
      </c>
      <c r="AY68" s="132">
        <f t="shared" si="82"/>
        <v>1.4249613611011267</v>
      </c>
      <c r="AZ68" s="132">
        <f t="shared" si="82"/>
        <v>1.4086438289141137</v>
      </c>
      <c r="BA68" s="132">
        <f t="shared" si="79"/>
        <v>1.17463977589868</v>
      </c>
      <c r="BC68">
        <v>18000</v>
      </c>
      <c r="BD68">
        <f t="shared" si="85"/>
        <v>2.8020176627146412E-2</v>
      </c>
      <c r="BE68">
        <f t="shared" si="86"/>
        <v>-6.4979976985372792E-2</v>
      </c>
      <c r="BF68">
        <f t="shared" si="87"/>
        <v>9.3000153612519204E-2</v>
      </c>
      <c r="BG68">
        <f t="shared" si="88"/>
        <v>1.2216972169832667</v>
      </c>
      <c r="BH68">
        <f t="shared" si="89"/>
        <v>0.99047285138539931</v>
      </c>
      <c r="BI68">
        <f t="shared" si="90"/>
        <v>0.5073569676147649</v>
      </c>
      <c r="BJ68">
        <f t="shared" si="91"/>
        <v>0.25926394185207496</v>
      </c>
      <c r="BK68">
        <f t="shared" si="83"/>
        <v>6.678061218665893</v>
      </c>
      <c r="BL68">
        <f t="shared" si="83"/>
        <v>6.6780486003567754</v>
      </c>
      <c r="BM68">
        <f t="shared" si="83"/>
        <v>6.6779947066060785</v>
      </c>
      <c r="BN68">
        <f t="shared" si="83"/>
        <v>6.6777645359493052</v>
      </c>
      <c r="BO68">
        <f t="shared" si="83"/>
        <v>6.6767817659272355</v>
      </c>
      <c r="BP68">
        <f t="shared" si="83"/>
        <v>6.6725900812898518</v>
      </c>
      <c r="BQ68">
        <f t="shared" si="83"/>
        <v>6.6547913063342792</v>
      </c>
      <c r="BR68">
        <f t="shared" si="92"/>
        <v>6.5804870374894522</v>
      </c>
    </row>
    <row r="69" spans="1:70" x14ac:dyDescent="0.2">
      <c r="A69" s="144" t="s">
        <v>96</v>
      </c>
      <c r="C69">
        <v>46448.663500000002</v>
      </c>
      <c r="D69" s="35">
        <v>4.0000000000000002E-4</v>
      </c>
      <c r="E69">
        <f t="shared" si="62"/>
        <v>-13455.484303324452</v>
      </c>
      <c r="F69">
        <f t="shared" si="84"/>
        <v>-13455.5</v>
      </c>
      <c r="G69">
        <f>+C69-(C$7+F69*C$8)+T69*K$9</f>
        <v>7.0595500073977746E-3</v>
      </c>
      <c r="K69">
        <f t="shared" ref="K69:K75" si="93">+G69</f>
        <v>7.0595500073977746E-3</v>
      </c>
      <c r="O69">
        <f t="shared" ca="1" si="80"/>
        <v>2.2531681700479547E-3</v>
      </c>
      <c r="P69">
        <f t="shared" si="63"/>
        <v>5.5410609534297529E-2</v>
      </c>
      <c r="Q69" s="2">
        <f t="shared" si="64"/>
        <v>31430.163500000002</v>
      </c>
      <c r="R69">
        <f t="shared" si="65"/>
        <v>2.3378249573738036E-3</v>
      </c>
      <c r="S69" s="3">
        <v>1</v>
      </c>
      <c r="T69" s="170"/>
      <c r="AA69" s="37"/>
      <c r="AF69">
        <f t="shared" si="66"/>
        <v>-13455.5</v>
      </c>
      <c r="AG69" s="132">
        <f t="shared" si="67"/>
        <v>4.0033238573646268E-3</v>
      </c>
      <c r="AH69" s="132">
        <f t="shared" si="68"/>
        <v>5.8466835684330677E-2</v>
      </c>
      <c r="AI69" s="132">
        <f t="shared" si="69"/>
        <v>-4.8351059526899755E-2</v>
      </c>
      <c r="AJ69" s="132">
        <f t="shared" si="70"/>
        <v>3.0562261500331478E-3</v>
      </c>
      <c r="AK69" s="132">
        <f t="shared" si="71"/>
        <v>9.3405182801464376E-6</v>
      </c>
      <c r="AL69">
        <f t="shared" si="72"/>
        <v>-4.8351059526899755E-2</v>
      </c>
      <c r="AM69" s="143">
        <f t="shared" si="41"/>
        <v>9.3405182801464376E-6</v>
      </c>
      <c r="AN69">
        <f t="shared" si="73"/>
        <v>-5.1407285676932903E-2</v>
      </c>
      <c r="AO69">
        <f t="shared" si="74"/>
        <v>0.77626283644748095</v>
      </c>
      <c r="AP69">
        <f t="shared" si="75"/>
        <v>-0.65261985214251672</v>
      </c>
      <c r="AQ69">
        <f t="shared" si="76"/>
        <v>0.11949671194287774</v>
      </c>
      <c r="AR69">
        <f t="shared" si="77"/>
        <v>2.6510431770624598</v>
      </c>
      <c r="AS69">
        <f t="shared" si="78"/>
        <v>3.9949726763895597</v>
      </c>
      <c r="AT69" s="132">
        <f t="shared" ref="AT69:AZ78" si="94">$BA69+$AH$7*SIN(AU69)</f>
        <v>2.5141850318918473</v>
      </c>
      <c r="AU69" s="132">
        <f t="shared" si="94"/>
        <v>2.5141722441099943</v>
      </c>
      <c r="AV69" s="132">
        <f t="shared" si="94"/>
        <v>2.514234518804332</v>
      </c>
      <c r="AW69" s="132">
        <f t="shared" si="94"/>
        <v>2.513931223317881</v>
      </c>
      <c r="AX69" s="132">
        <f t="shared" si="94"/>
        <v>2.5154077308360594</v>
      </c>
      <c r="AY69" s="132">
        <f t="shared" si="94"/>
        <v>2.5082047909943306</v>
      </c>
      <c r="AZ69" s="132">
        <f t="shared" si="94"/>
        <v>2.54299855178167</v>
      </c>
      <c r="BA69" s="132">
        <f t="shared" si="79"/>
        <v>2.3652782885406656</v>
      </c>
      <c r="BC69">
        <v>19000</v>
      </c>
      <c r="BD69">
        <f t="shared" si="85"/>
        <v>1.1942384042381002E-2</v>
      </c>
      <c r="BE69">
        <f t="shared" si="86"/>
        <v>-7.9085076130896687E-2</v>
      </c>
      <c r="BF69">
        <f t="shared" si="87"/>
        <v>9.1027460173277688E-2</v>
      </c>
      <c r="BG69">
        <f t="shared" si="88"/>
        <v>1.1902027876473866</v>
      </c>
      <c r="BH69">
        <f t="shared" si="89"/>
        <v>0.93808837408911661</v>
      </c>
      <c r="BI69">
        <f t="shared" si="90"/>
        <v>0.72293636704660957</v>
      </c>
      <c r="BJ69">
        <f t="shared" si="91"/>
        <v>0.37807997412609246</v>
      </c>
      <c r="BK69">
        <f t="shared" si="83"/>
        <v>6.8508731650576316</v>
      </c>
      <c r="BL69">
        <f t="shared" si="83"/>
        <v>6.8508623630965904</v>
      </c>
      <c r="BM69">
        <f t="shared" si="83"/>
        <v>6.8508118555152668</v>
      </c>
      <c r="BN69">
        <f t="shared" si="83"/>
        <v>6.8505757148115851</v>
      </c>
      <c r="BO69">
        <f t="shared" si="83"/>
        <v>6.8494721449120703</v>
      </c>
      <c r="BP69">
        <f t="shared" si="83"/>
        <v>6.8443249773200003</v>
      </c>
      <c r="BQ69">
        <f t="shared" si="83"/>
        <v>6.8205326258860453</v>
      </c>
      <c r="BR69">
        <f t="shared" si="92"/>
        <v>6.7144924975504523</v>
      </c>
    </row>
    <row r="70" spans="1:70" x14ac:dyDescent="0.2">
      <c r="A70" s="144" t="s">
        <v>96</v>
      </c>
      <c r="C70" s="10">
        <v>46449.785799999998</v>
      </c>
      <c r="D70" s="35">
        <v>4.0000000000000002E-4</v>
      </c>
      <c r="E70">
        <f t="shared" si="62"/>
        <v>-13452.988906456749</v>
      </c>
      <c r="F70">
        <f t="shared" si="84"/>
        <v>-13453</v>
      </c>
      <c r="G70">
        <f t="shared" ref="G70:G96" si="95">+C70-(C$7+F70*C$8)+T70*K$9</f>
        <v>4.98929999594111E-3</v>
      </c>
      <c r="K70">
        <f t="shared" si="93"/>
        <v>4.98929999594111E-3</v>
      </c>
      <c r="O70">
        <f t="shared" ca="1" si="80"/>
        <v>2.2566786890008961E-3</v>
      </c>
      <c r="P70">
        <f t="shared" si="63"/>
        <v>5.5425941970130094E-2</v>
      </c>
      <c r="Q70" s="2">
        <f t="shared" si="64"/>
        <v>31431.285799999998</v>
      </c>
      <c r="R70">
        <f t="shared" si="65"/>
        <v>2.5438548536325222E-3</v>
      </c>
      <c r="S70" s="3">
        <v>1</v>
      </c>
      <c r="T70" s="170"/>
      <c r="U70">
        <v>2.6217900417170557E-8</v>
      </c>
      <c r="V70">
        <v>6.8172159515239932E-17</v>
      </c>
      <c r="W70">
        <v>8.3723742839688831E-26</v>
      </c>
      <c r="X70">
        <v>1.0211913164462761E-9</v>
      </c>
      <c r="Y70">
        <v>1.8525655142842355E-8</v>
      </c>
      <c r="Z70">
        <v>2.9537103257563663E-3</v>
      </c>
      <c r="AA70" s="37">
        <v>0.46782569661407736</v>
      </c>
      <c r="AB70">
        <v>7306.9279900926513</v>
      </c>
      <c r="AC70">
        <v>3.0655889397862409E-5</v>
      </c>
      <c r="AD70">
        <v>1.187819222780775E-6</v>
      </c>
      <c r="AE70">
        <v>2.2086485780457631E-19</v>
      </c>
      <c r="AF70">
        <f t="shared" si="66"/>
        <v>-13453</v>
      </c>
      <c r="AG70" s="132">
        <f t="shared" si="67"/>
        <v>3.9970970093117023E-3</v>
      </c>
      <c r="AH70" s="132">
        <f t="shared" si="68"/>
        <v>5.6418144956759501E-2</v>
      </c>
      <c r="AI70" s="132">
        <f t="shared" si="69"/>
        <v>-5.0436641974188984E-2</v>
      </c>
      <c r="AJ70" s="132">
        <f t="shared" si="70"/>
        <v>9.922029866294077E-4</v>
      </c>
      <c r="AK70" s="132">
        <f t="shared" si="71"/>
        <v>9.8446676667631663E-7</v>
      </c>
      <c r="AL70">
        <f t="shared" si="72"/>
        <v>-5.0436641974188984E-2</v>
      </c>
      <c r="AM70" s="143">
        <f t="shared" si="41"/>
        <v>9.8446676667631663E-7</v>
      </c>
      <c r="AN70">
        <f t="shared" si="73"/>
        <v>-5.1428844960818391E-2</v>
      </c>
      <c r="AO70">
        <f t="shared" si="74"/>
        <v>0.77623618900125202</v>
      </c>
      <c r="AP70">
        <f t="shared" si="75"/>
        <v>-0.65278883303246382</v>
      </c>
      <c r="AQ70">
        <f t="shared" si="76"/>
        <v>0.11944680576307748</v>
      </c>
      <c r="AR70">
        <f t="shared" si="77"/>
        <v>2.6512662209547928</v>
      </c>
      <c r="AS70">
        <f t="shared" si="78"/>
        <v>3.9968649100869786</v>
      </c>
      <c r="AT70" s="132">
        <f t="shared" si="94"/>
        <v>2.5144629702845802</v>
      </c>
      <c r="AU70" s="132">
        <f t="shared" si="94"/>
        <v>2.5144501708372378</v>
      </c>
      <c r="AV70" s="132">
        <f t="shared" si="94"/>
        <v>2.5145124897830566</v>
      </c>
      <c r="AW70" s="132">
        <f t="shared" si="94"/>
        <v>2.5142090399304693</v>
      </c>
      <c r="AX70" s="132">
        <f t="shared" si="94"/>
        <v>2.5156860015061175</v>
      </c>
      <c r="AY70" s="132">
        <f t="shared" si="94"/>
        <v>2.5084823052513321</v>
      </c>
      <c r="AZ70" s="132">
        <f t="shared" si="94"/>
        <v>2.5432729251242812</v>
      </c>
      <c r="BA70" s="132">
        <f t="shared" si="79"/>
        <v>2.3656133021908179</v>
      </c>
      <c r="BC70">
        <v>20000</v>
      </c>
      <c r="BD70">
        <f t="shared" si="85"/>
        <v>-7.3078815197997887E-3</v>
      </c>
      <c r="BE70">
        <f t="shared" si="86"/>
        <v>-9.3823520558458176E-2</v>
      </c>
      <c r="BF70">
        <f t="shared" si="87"/>
        <v>8.6515639038658387E-2</v>
      </c>
      <c r="BG70">
        <f t="shared" si="88"/>
        <v>1.1524064603039383</v>
      </c>
      <c r="BH70">
        <f t="shared" si="89"/>
        <v>0.84883688643051647</v>
      </c>
      <c r="BI70">
        <f t="shared" si="90"/>
        <v>0.92622490910494848</v>
      </c>
      <c r="BJ70">
        <f t="shared" si="91"/>
        <v>0.49933123582180505</v>
      </c>
      <c r="BK70">
        <f t="shared" ref="BK70:BQ79" si="96">$BR70+$AH$7*SIN(BL70)</f>
        <v>7.0186842886792631</v>
      </c>
      <c r="BL70">
        <f t="shared" si="96"/>
        <v>7.0186776072892165</v>
      </c>
      <c r="BM70">
        <f t="shared" si="96"/>
        <v>7.0186420838231314</v>
      </c>
      <c r="BN70">
        <f t="shared" si="96"/>
        <v>7.0184532326170652</v>
      </c>
      <c r="BO70">
        <f t="shared" si="96"/>
        <v>7.0174497955475106</v>
      </c>
      <c r="BP70">
        <f t="shared" si="96"/>
        <v>7.0121333059405968</v>
      </c>
      <c r="BQ70">
        <f t="shared" si="96"/>
        <v>6.9843725815846405</v>
      </c>
      <c r="BR70">
        <f t="shared" si="92"/>
        <v>6.8484979576114524</v>
      </c>
    </row>
    <row r="71" spans="1:70" x14ac:dyDescent="0.2">
      <c r="A71" s="144" t="s">
        <v>96</v>
      </c>
      <c r="C71" s="10">
        <v>46450.685799999999</v>
      </c>
      <c r="D71" s="35">
        <v>4.0000000000000002E-4</v>
      </c>
      <c r="E71">
        <f t="shared" si="62"/>
        <v>-13450.987786274138</v>
      </c>
      <c r="F71">
        <f t="shared" si="84"/>
        <v>-13451</v>
      </c>
      <c r="G71">
        <f t="shared" si="95"/>
        <v>5.4930999976932071E-3</v>
      </c>
      <c r="K71">
        <f t="shared" si="93"/>
        <v>5.4930999976932071E-3</v>
      </c>
      <c r="O71">
        <f t="shared" ca="1" si="80"/>
        <v>2.259487104163245E-3</v>
      </c>
      <c r="P71">
        <f t="shared" si="63"/>
        <v>5.543820506874237E-2</v>
      </c>
      <c r="Q71" s="2">
        <f t="shared" si="64"/>
        <v>31432.185799999999</v>
      </c>
      <c r="R71">
        <f t="shared" si="65"/>
        <v>2.4945135205581407E-3</v>
      </c>
      <c r="S71" s="3">
        <v>1</v>
      </c>
      <c r="T71" s="170"/>
      <c r="AA71" s="37"/>
      <c r="AF71">
        <f t="shared" si="66"/>
        <v>-13451</v>
      </c>
      <c r="AG71" s="132">
        <f t="shared" si="67"/>
        <v>3.992116073816436E-3</v>
      </c>
      <c r="AH71" s="132">
        <f t="shared" si="68"/>
        <v>5.6939188992619141E-2</v>
      </c>
      <c r="AI71" s="132">
        <f t="shared" si="69"/>
        <v>-4.9945105071049163E-2</v>
      </c>
      <c r="AJ71" s="132">
        <f t="shared" si="70"/>
        <v>1.5009839238767711E-3</v>
      </c>
      <c r="AK71" s="132">
        <f t="shared" si="71"/>
        <v>2.2529527397365088E-6</v>
      </c>
      <c r="AL71">
        <f t="shared" si="72"/>
        <v>-4.9945105071049163E-2</v>
      </c>
      <c r="AM71" s="143">
        <f t="shared" si="41"/>
        <v>2.2529527397365088E-6</v>
      </c>
      <c r="AN71">
        <f t="shared" si="73"/>
        <v>-5.1446088994925934E-2</v>
      </c>
      <c r="AO71">
        <f t="shared" si="74"/>
        <v>0.77621488037543107</v>
      </c>
      <c r="AP71">
        <f t="shared" si="75"/>
        <v>-0.65292398601343571</v>
      </c>
      <c r="AQ71">
        <f t="shared" si="76"/>
        <v>0.11940687900746395</v>
      </c>
      <c r="AR71">
        <f t="shared" si="77"/>
        <v>2.6514446450455487</v>
      </c>
      <c r="AS71">
        <f t="shared" si="78"/>
        <v>3.9983798184055765</v>
      </c>
      <c r="AT71" s="132">
        <f t="shared" si="94"/>
        <v>2.5146853141307091</v>
      </c>
      <c r="AU71" s="132">
        <f t="shared" si="94"/>
        <v>2.51467250535267</v>
      </c>
      <c r="AV71" s="132">
        <f t="shared" si="94"/>
        <v>2.5147348596823642</v>
      </c>
      <c r="AW71" s="132">
        <f t="shared" si="94"/>
        <v>2.5144312864475409</v>
      </c>
      <c r="AX71" s="132">
        <f t="shared" si="94"/>
        <v>2.5159086106887254</v>
      </c>
      <c r="AY71" s="132">
        <f t="shared" si="94"/>
        <v>2.5087043119223429</v>
      </c>
      <c r="AZ71" s="132">
        <f t="shared" si="94"/>
        <v>2.5434924094416211</v>
      </c>
      <c r="BA71" s="132">
        <f t="shared" si="79"/>
        <v>2.3658813131109397</v>
      </c>
      <c r="BC71">
        <v>22000</v>
      </c>
      <c r="BD71">
        <f t="shared" si="85"/>
        <v>-5.3763048347113956E-2</v>
      </c>
      <c r="BE71">
        <f t="shared" si="86"/>
        <v>-0.12520044525969384</v>
      </c>
      <c r="BF71">
        <f t="shared" si="87"/>
        <v>7.1437396912579887E-2</v>
      </c>
      <c r="BG71">
        <f t="shared" si="88"/>
        <v>1.0697753799041154</v>
      </c>
      <c r="BH71">
        <f t="shared" si="89"/>
        <v>0.60350487243886164</v>
      </c>
      <c r="BI71">
        <f t="shared" si="90"/>
        <v>1.2921167282919961</v>
      </c>
      <c r="BJ71">
        <f t="shared" si="91"/>
        <v>0.75400339849961528</v>
      </c>
      <c r="BK71">
        <f t="shared" si="96"/>
        <v>7.3370109586800814</v>
      </c>
      <c r="BL71">
        <f t="shared" si="96"/>
        <v>7.3370100421492159</v>
      </c>
      <c r="BM71">
        <f t="shared" si="96"/>
        <v>7.3370027313509851</v>
      </c>
      <c r="BN71">
        <f t="shared" si="96"/>
        <v>7.3369444194179163</v>
      </c>
      <c r="BO71">
        <f t="shared" si="96"/>
        <v>7.336479529280524</v>
      </c>
      <c r="BP71">
        <f t="shared" si="96"/>
        <v>7.3327866898560359</v>
      </c>
      <c r="BQ71">
        <f t="shared" si="96"/>
        <v>7.3042522835699506</v>
      </c>
      <c r="BR71">
        <f t="shared" si="92"/>
        <v>7.1165088777334526</v>
      </c>
    </row>
    <row r="72" spans="1:70" x14ac:dyDescent="0.2">
      <c r="A72" s="144" t="s">
        <v>96</v>
      </c>
      <c r="C72" s="10">
        <v>46480.592600000004</v>
      </c>
      <c r="D72" s="35">
        <v>4.0000000000000002E-4</v>
      </c>
      <c r="E72">
        <f t="shared" si="62"/>
        <v>-13384.491007299408</v>
      </c>
      <c r="F72">
        <f t="shared" si="84"/>
        <v>-13384.5</v>
      </c>
      <c r="G72">
        <f t="shared" si="95"/>
        <v>4.0444500045850873E-3</v>
      </c>
      <c r="K72">
        <f t="shared" si="93"/>
        <v>4.0444500045850873E-3</v>
      </c>
      <c r="O72">
        <f t="shared" ca="1" si="80"/>
        <v>2.3528669083114316E-3</v>
      </c>
      <c r="P72">
        <f t="shared" si="63"/>
        <v>5.5844510574552711E-2</v>
      </c>
      <c r="Q72" s="2">
        <f t="shared" si="64"/>
        <v>31462.092600000004</v>
      </c>
      <c r="R72">
        <f t="shared" si="65"/>
        <v>2.6832462750523145E-3</v>
      </c>
      <c r="S72" s="3">
        <v>1</v>
      </c>
      <c r="T72" s="170"/>
      <c r="AA72" s="37"/>
      <c r="AF72">
        <f t="shared" si="66"/>
        <v>-13384.5</v>
      </c>
      <c r="AG72" s="132">
        <f t="shared" si="67"/>
        <v>3.8267778610829445E-3</v>
      </c>
      <c r="AH72" s="132">
        <f t="shared" si="68"/>
        <v>5.6062182718054854E-2</v>
      </c>
      <c r="AI72" s="132">
        <f t="shared" si="69"/>
        <v>-5.1800060569967624E-2</v>
      </c>
      <c r="AJ72" s="132">
        <f t="shared" si="70"/>
        <v>2.1767214350214281E-4</v>
      </c>
      <c r="AK72" s="132">
        <f t="shared" si="71"/>
        <v>4.7381162056817453E-8</v>
      </c>
      <c r="AL72">
        <f t="shared" si="72"/>
        <v>-5.1800060569967624E-2</v>
      </c>
      <c r="AM72" s="143">
        <f t="shared" si="41"/>
        <v>4.7381162056817453E-8</v>
      </c>
      <c r="AN72">
        <f t="shared" si="73"/>
        <v>-5.2017732713469766E-2</v>
      </c>
      <c r="AO72">
        <f t="shared" si="74"/>
        <v>0.77551108483188524</v>
      </c>
      <c r="AP72">
        <f t="shared" si="75"/>
        <v>-0.65740177721053938</v>
      </c>
      <c r="AQ72">
        <f t="shared" si="76"/>
        <v>0.11807840397942694</v>
      </c>
      <c r="AR72">
        <f t="shared" si="77"/>
        <v>2.6573716942869714</v>
      </c>
      <c r="AS72">
        <f t="shared" si="78"/>
        <v>4.0493251486452451</v>
      </c>
      <c r="AT72" s="132">
        <f t="shared" si="94"/>
        <v>2.5220747867997595</v>
      </c>
      <c r="AU72" s="132">
        <f t="shared" si="94"/>
        <v>2.522061668712098</v>
      </c>
      <c r="AV72" s="132">
        <f t="shared" si="94"/>
        <v>2.5221251905053572</v>
      </c>
      <c r="AW72" s="132">
        <f t="shared" si="94"/>
        <v>2.5218175717728188</v>
      </c>
      <c r="AX72" s="132">
        <f t="shared" si="94"/>
        <v>2.5233066583577051</v>
      </c>
      <c r="AY72" s="132">
        <f t="shared" si="94"/>
        <v>2.5160836554082473</v>
      </c>
      <c r="AZ72" s="132">
        <f t="shared" si="94"/>
        <v>2.55078302001959</v>
      </c>
      <c r="BA72" s="132">
        <f t="shared" si="79"/>
        <v>2.3747926762049962</v>
      </c>
      <c r="BC72">
        <v>24000</v>
      </c>
      <c r="BD72">
        <f t="shared" si="85"/>
        <v>-0.10809477585123176</v>
      </c>
      <c r="BE72">
        <f t="shared" si="86"/>
        <v>-0.15911075108907979</v>
      </c>
      <c r="BF72">
        <f t="shared" si="87"/>
        <v>5.1015975237848038E-2</v>
      </c>
      <c r="BG72">
        <f t="shared" si="88"/>
        <v>0.9910191060723863</v>
      </c>
      <c r="BH72">
        <f t="shared" si="89"/>
        <v>0.32763152832420184</v>
      </c>
      <c r="BI72">
        <f t="shared" si="90"/>
        <v>1.6062105162351052</v>
      </c>
      <c r="BJ72">
        <f t="shared" si="91"/>
        <v>1.0360564122156426</v>
      </c>
      <c r="BK72">
        <f t="shared" si="96"/>
        <v>7.6319417144000221</v>
      </c>
      <c r="BL72">
        <f t="shared" si="96"/>
        <v>7.6319417029634815</v>
      </c>
      <c r="BM72">
        <f t="shared" si="96"/>
        <v>7.6319414982224911</v>
      </c>
      <c r="BN72">
        <f t="shared" si="96"/>
        <v>7.6319378329082594</v>
      </c>
      <c r="BO72">
        <f t="shared" si="96"/>
        <v>7.6318722257836171</v>
      </c>
      <c r="BP72">
        <f t="shared" si="96"/>
        <v>7.6307011009410433</v>
      </c>
      <c r="BQ72">
        <f t="shared" si="96"/>
        <v>7.6107269335043881</v>
      </c>
      <c r="BR72">
        <f t="shared" si="92"/>
        <v>7.3845197978554529</v>
      </c>
    </row>
    <row r="73" spans="1:70" x14ac:dyDescent="0.2">
      <c r="A73" s="37" t="s">
        <v>95</v>
      </c>
      <c r="B73" s="38" t="s">
        <v>94</v>
      </c>
      <c r="C73" s="39">
        <v>53053.208400000003</v>
      </c>
      <c r="D73" s="10">
        <v>5.0000000000000001E-4</v>
      </c>
      <c r="E73">
        <f t="shared" si="62"/>
        <v>1229.502470382876</v>
      </c>
      <c r="F73">
        <f t="shared" si="84"/>
        <v>1229.5</v>
      </c>
      <c r="G73">
        <f t="shared" si="95"/>
        <v>1.1110500054201111E-3</v>
      </c>
      <c r="K73">
        <f t="shared" si="93"/>
        <v>1.1110500054201111E-3</v>
      </c>
      <c r="O73">
        <f t="shared" ca="1" si="80"/>
        <v>2.2873956499613202E-2</v>
      </c>
      <c r="P73">
        <f t="shared" si="63"/>
        <v>7.7194753844700495E-2</v>
      </c>
      <c r="Q73" s="2">
        <f t="shared" si="64"/>
        <v>38034.708400000003</v>
      </c>
      <c r="R73">
        <f t="shared" si="65"/>
        <v>5.7887299899033288E-3</v>
      </c>
      <c r="S73" s="3">
        <v>1</v>
      </c>
      <c r="T73" s="170"/>
      <c r="AA73" s="37"/>
      <c r="AF73">
        <f t="shared" si="66"/>
        <v>1229.5</v>
      </c>
      <c r="AG73" s="132">
        <f t="shared" si="67"/>
        <v>1.5955061222102246E-3</v>
      </c>
      <c r="AH73" s="132">
        <f t="shared" si="68"/>
        <v>7.6710297727910381E-2</v>
      </c>
      <c r="AI73" s="132">
        <f t="shared" si="69"/>
        <v>-7.6083703839280384E-2</v>
      </c>
      <c r="AJ73" s="132">
        <f t="shared" si="70"/>
        <v>-4.8445611679011347E-4</v>
      </c>
      <c r="AK73" s="132">
        <f t="shared" si="71"/>
        <v>2.3469772909535606E-7</v>
      </c>
      <c r="AL73">
        <f t="shared" si="72"/>
        <v>-7.6083703839280384E-2</v>
      </c>
      <c r="AM73" s="143">
        <f t="shared" si="41"/>
        <v>2.3469772909535606E-7</v>
      </c>
      <c r="AN73">
        <f t="shared" si="73"/>
        <v>-7.559924772249027E-2</v>
      </c>
      <c r="AO73">
        <f t="shared" si="74"/>
        <v>0.81994943543714172</v>
      </c>
      <c r="AP73">
        <f t="shared" si="75"/>
        <v>-0.91619630658523332</v>
      </c>
      <c r="AQ73">
        <f t="shared" si="76"/>
        <v>-0.17866050688465476</v>
      </c>
      <c r="AR73">
        <f t="shared" si="77"/>
        <v>-2.3600696165289961</v>
      </c>
      <c r="AS73">
        <f t="shared" si="78"/>
        <v>-2.4275062670707137</v>
      </c>
      <c r="AT73" s="132">
        <f t="shared" si="94"/>
        <v>4.1223820071469932</v>
      </c>
      <c r="AU73" s="132">
        <f t="shared" si="94"/>
        <v>4.1223836204965458</v>
      </c>
      <c r="AV73" s="132">
        <f t="shared" si="94"/>
        <v>4.122372188250897</v>
      </c>
      <c r="AW73" s="132">
        <f t="shared" si="94"/>
        <v>4.122453201712446</v>
      </c>
      <c r="AX73" s="132">
        <f t="shared" si="94"/>
        <v>4.1218793191540577</v>
      </c>
      <c r="AY73" s="132">
        <f t="shared" si="94"/>
        <v>4.1259552474081103</v>
      </c>
      <c r="AZ73" s="132">
        <f t="shared" si="94"/>
        <v>4.0975222856974343</v>
      </c>
      <c r="BA73" s="132">
        <f t="shared" si="79"/>
        <v>4.3331484695364511</v>
      </c>
      <c r="BC73">
        <v>25000</v>
      </c>
      <c r="BD73">
        <f t="shared" si="85"/>
        <v>-0.13730687374117223</v>
      </c>
      <c r="BE73">
        <f t="shared" si="86"/>
        <v>-0.17701592192682913</v>
      </c>
      <c r="BF73">
        <f t="shared" si="87"/>
        <v>3.9709048185656896E-2</v>
      </c>
      <c r="BG73">
        <f t="shared" si="88"/>
        <v>0.95568012052369811</v>
      </c>
      <c r="BH73">
        <f t="shared" si="89"/>
        <v>0.1923723597526901</v>
      </c>
      <c r="BI73">
        <f t="shared" si="90"/>
        <v>1.7464270728560265</v>
      </c>
      <c r="BJ73">
        <f t="shared" si="91"/>
        <v>1.1930829774513252</v>
      </c>
      <c r="BK73">
        <f t="shared" si="96"/>
        <v>7.7713078475900073</v>
      </c>
      <c r="BL73">
        <f t="shared" si="96"/>
        <v>7.7713078475333157</v>
      </c>
      <c r="BM73">
        <f t="shared" si="96"/>
        <v>7.7713078448267687</v>
      </c>
      <c r="BN73">
        <f t="shared" si="96"/>
        <v>7.771307715612906</v>
      </c>
      <c r="BO73">
        <f t="shared" si="96"/>
        <v>7.7713015470184015</v>
      </c>
      <c r="BP73">
        <f t="shared" si="96"/>
        <v>7.7710075942215457</v>
      </c>
      <c r="BQ73">
        <f t="shared" si="96"/>
        <v>7.7580358446687745</v>
      </c>
      <c r="BR73">
        <f t="shared" si="92"/>
        <v>7.518525257916453</v>
      </c>
    </row>
    <row r="74" spans="1:70" x14ac:dyDescent="0.2">
      <c r="A74" s="37" t="s">
        <v>95</v>
      </c>
      <c r="B74" s="38" t="s">
        <v>85</v>
      </c>
      <c r="C74" s="39">
        <v>53055.2327</v>
      </c>
      <c r="D74" s="10">
        <v>4.0000000000000002E-4</v>
      </c>
      <c r="E74">
        <f t="shared" si="62"/>
        <v>1234.0034343669315</v>
      </c>
      <c r="F74">
        <f t="shared" si="84"/>
        <v>1234</v>
      </c>
      <c r="G74">
        <f t="shared" si="95"/>
        <v>1.5446000033989549E-3</v>
      </c>
      <c r="K74">
        <f t="shared" si="93"/>
        <v>1.5446000033989549E-3</v>
      </c>
      <c r="O74">
        <f t="shared" ca="1" si="80"/>
        <v>2.2880275433728493E-2</v>
      </c>
      <c r="P74">
        <f t="shared" si="63"/>
        <v>7.7180496339545088E-2</v>
      </c>
      <c r="Q74" s="2">
        <f t="shared" si="64"/>
        <v>38036.7327</v>
      </c>
      <c r="R74">
        <f t="shared" si="65"/>
        <v>5.7207888145722439E-3</v>
      </c>
      <c r="S74" s="3">
        <v>1</v>
      </c>
      <c r="T74" s="170"/>
      <c r="AA74" s="37"/>
      <c r="AF74">
        <f t="shared" si="66"/>
        <v>1234</v>
      </c>
      <c r="AG74" s="132">
        <f t="shared" si="67"/>
        <v>1.6099406321804649E-3</v>
      </c>
      <c r="AH74" s="132">
        <f t="shared" si="68"/>
        <v>7.7115155710763578E-2</v>
      </c>
      <c r="AI74" s="132">
        <f t="shared" si="69"/>
        <v>-7.5635896336146133E-2</v>
      </c>
      <c r="AJ74" s="132">
        <f t="shared" si="70"/>
        <v>-6.5340628781510035E-5</v>
      </c>
      <c r="AK74" s="132">
        <f t="shared" si="71"/>
        <v>4.2693977695630972E-9</v>
      </c>
      <c r="AL74">
        <f t="shared" si="72"/>
        <v>-7.5635896336146133E-2</v>
      </c>
      <c r="AM74" s="143">
        <f t="shared" si="41"/>
        <v>4.2693977695630972E-9</v>
      </c>
      <c r="AN74">
        <f t="shared" si="73"/>
        <v>-7.5570555707364623E-2</v>
      </c>
      <c r="AO74">
        <f t="shared" si="74"/>
        <v>0.82002949263603919</v>
      </c>
      <c r="AP74">
        <f t="shared" si="75"/>
        <v>-0.91601668946067927</v>
      </c>
      <c r="AQ74">
        <f t="shared" si="76"/>
        <v>-0.17874115082667538</v>
      </c>
      <c r="AR74">
        <f t="shared" si="77"/>
        <v>-2.3596216208589635</v>
      </c>
      <c r="AS74">
        <f t="shared" si="78"/>
        <v>-2.4259631368386545</v>
      </c>
      <c r="AT74" s="132">
        <f t="shared" si="94"/>
        <v>4.1229104829320802</v>
      </c>
      <c r="AU74" s="132">
        <f t="shared" si="94"/>
        <v>4.1229120886190547</v>
      </c>
      <c r="AV74" s="132">
        <f t="shared" si="94"/>
        <v>4.1229007016814121</v>
      </c>
      <c r="AW74" s="132">
        <f t="shared" si="94"/>
        <v>4.1229814578161603</v>
      </c>
      <c r="AX74" s="132">
        <f t="shared" si="94"/>
        <v>4.122408945967301</v>
      </c>
      <c r="AY74" s="132">
        <f t="shared" si="94"/>
        <v>4.1264783492045716</v>
      </c>
      <c r="AZ74" s="132">
        <f t="shared" si="94"/>
        <v>4.0980687262990143</v>
      </c>
      <c r="BA74" s="132">
        <f t="shared" si="79"/>
        <v>4.3337514941067257</v>
      </c>
      <c r="BC74">
        <v>26000</v>
      </c>
      <c r="BD74">
        <f t="shared" si="85"/>
        <v>-0.16749296577036973</v>
      </c>
      <c r="BE74">
        <f t="shared" si="86"/>
        <v>-0.19555443804661601</v>
      </c>
      <c r="BF74">
        <f t="shared" si="87"/>
        <v>2.8061472276246287E-2</v>
      </c>
      <c r="BG74">
        <f t="shared" si="88"/>
        <v>0.92352015322517811</v>
      </c>
      <c r="BH74">
        <f t="shared" si="89"/>
        <v>6.2883444249677276E-2</v>
      </c>
      <c r="BI74">
        <f t="shared" si="90"/>
        <v>1.8770812014410216</v>
      </c>
      <c r="BJ74">
        <f t="shared" si="91"/>
        <v>1.3650473595510628</v>
      </c>
      <c r="BK74">
        <f t="shared" si="96"/>
        <v>7.9058386795559148</v>
      </c>
      <c r="BL74">
        <f t="shared" si="96"/>
        <v>7.9058386795577338</v>
      </c>
      <c r="BM74">
        <f t="shared" si="96"/>
        <v>7.9058386794193796</v>
      </c>
      <c r="BN74">
        <f t="shared" si="96"/>
        <v>7.9058386899425361</v>
      </c>
      <c r="BO74">
        <f t="shared" si="96"/>
        <v>7.9058378895497974</v>
      </c>
      <c r="BP74">
        <f t="shared" si="96"/>
        <v>7.9058987323404688</v>
      </c>
      <c r="BQ74">
        <f t="shared" si="96"/>
        <v>7.9010501856619406</v>
      </c>
      <c r="BR74">
        <f t="shared" si="92"/>
        <v>7.6525307179774531</v>
      </c>
    </row>
    <row r="75" spans="1:70" x14ac:dyDescent="0.2">
      <c r="A75" s="35" t="s">
        <v>91</v>
      </c>
      <c r="B75" s="34"/>
      <c r="C75" s="35">
        <v>53496.442499999997</v>
      </c>
      <c r="D75" s="35">
        <v>4.0000000000000002E-4</v>
      </c>
      <c r="E75">
        <f t="shared" si="62"/>
        <v>2215.018807194514</v>
      </c>
      <c r="F75">
        <f t="shared" si="84"/>
        <v>2215</v>
      </c>
      <c r="G75">
        <f t="shared" si="95"/>
        <v>8.4585000004153699E-3</v>
      </c>
      <c r="K75">
        <f t="shared" si="93"/>
        <v>8.4585000004153699E-3</v>
      </c>
      <c r="O75">
        <f t="shared" ca="1" si="80"/>
        <v>2.4257803070861859E-2</v>
      </c>
      <c r="P75">
        <f t="shared" si="63"/>
        <v>7.3766208864809793E-2</v>
      </c>
      <c r="Q75" s="2">
        <f t="shared" si="64"/>
        <v>38477.942499999997</v>
      </c>
      <c r="R75">
        <f t="shared" si="65"/>
        <v>4.2650968371165023E-3</v>
      </c>
      <c r="S75" s="3">
        <v>1</v>
      </c>
      <c r="T75" s="170"/>
      <c r="AA75" s="37"/>
      <c r="AF75">
        <f t="shared" si="66"/>
        <v>2215</v>
      </c>
      <c r="AG75" s="132">
        <f t="shared" si="67"/>
        <v>5.0208423054076273E-3</v>
      </c>
      <c r="AH75" s="132">
        <f t="shared" si="68"/>
        <v>7.7203866559817536E-2</v>
      </c>
      <c r="AI75" s="132">
        <f t="shared" si="69"/>
        <v>-6.5307708864394423E-2</v>
      </c>
      <c r="AJ75" s="132">
        <f t="shared" si="70"/>
        <v>3.4376576950077425E-3</v>
      </c>
      <c r="AK75" s="132">
        <f t="shared" si="71"/>
        <v>1.1817490428045946E-5</v>
      </c>
      <c r="AL75">
        <f t="shared" si="72"/>
        <v>-6.5307708864394423E-2</v>
      </c>
      <c r="AM75" s="143">
        <f t="shared" si="41"/>
        <v>1.1817490428045946E-5</v>
      </c>
      <c r="AN75">
        <f t="shared" si="73"/>
        <v>-6.8745366559402166E-2</v>
      </c>
      <c r="AO75">
        <f t="shared" si="74"/>
        <v>0.83874703760732394</v>
      </c>
      <c r="AP75">
        <f t="shared" si="75"/>
        <v>-0.87145810785730748</v>
      </c>
      <c r="AQ75">
        <f t="shared" si="76"/>
        <v>-0.19579393412277094</v>
      </c>
      <c r="AR75">
        <f t="shared" si="77"/>
        <v>-2.2597538839471882</v>
      </c>
      <c r="AS75">
        <f t="shared" si="78"/>
        <v>-2.1190743208121394</v>
      </c>
      <c r="AT75" s="132">
        <f t="shared" si="94"/>
        <v>4.2394087982862985</v>
      </c>
      <c r="AU75" s="132">
        <f t="shared" si="94"/>
        <v>4.2394092690804301</v>
      </c>
      <c r="AV75" s="132">
        <f t="shared" si="94"/>
        <v>4.2394051946312619</v>
      </c>
      <c r="AW75" s="132">
        <f t="shared" si="94"/>
        <v>4.2394404576917974</v>
      </c>
      <c r="AX75" s="132">
        <f t="shared" si="94"/>
        <v>4.2391353475741562</v>
      </c>
      <c r="AY75" s="132">
        <f t="shared" si="94"/>
        <v>4.2417813352966638</v>
      </c>
      <c r="AZ75" s="132">
        <f t="shared" si="94"/>
        <v>4.2192711417980142</v>
      </c>
      <c r="BA75" s="132">
        <f t="shared" si="79"/>
        <v>4.4652108504265673</v>
      </c>
      <c r="BC75">
        <v>27000</v>
      </c>
      <c r="BD75">
        <f t="shared" si="85"/>
        <v>-0.19841856223357343</v>
      </c>
      <c r="BE75">
        <f t="shared" si="86"/>
        <v>-0.21472629944844046</v>
      </c>
      <c r="BF75">
        <f t="shared" si="87"/>
        <v>1.630773721486703E-2</v>
      </c>
      <c r="BG75">
        <f t="shared" si="88"/>
        <v>0.89458891944685148</v>
      </c>
      <c r="BH75">
        <f t="shared" si="89"/>
        <v>-5.9334185509083606E-2</v>
      </c>
      <c r="BI75">
        <f t="shared" si="90"/>
        <v>1.9993752187983798</v>
      </c>
      <c r="BJ75">
        <f t="shared" si="91"/>
        <v>1.5563381451089322</v>
      </c>
      <c r="BK75">
        <f t="shared" si="96"/>
        <v>8.0359951429468826</v>
      </c>
      <c r="BL75">
        <f t="shared" si="96"/>
        <v>8.0359951421686144</v>
      </c>
      <c r="BM75">
        <f t="shared" si="96"/>
        <v>8.0359951591195458</v>
      </c>
      <c r="BN75">
        <f t="shared" si="96"/>
        <v>8.0359947899227642</v>
      </c>
      <c r="BO75">
        <f t="shared" si="96"/>
        <v>8.0360028309807046</v>
      </c>
      <c r="BP75">
        <f t="shared" si="96"/>
        <v>8.0358276182122523</v>
      </c>
      <c r="BQ75">
        <f t="shared" si="96"/>
        <v>8.0396084217815904</v>
      </c>
      <c r="BR75">
        <f t="shared" si="92"/>
        <v>7.7865361780384532</v>
      </c>
    </row>
    <row r="76" spans="1:70" x14ac:dyDescent="0.2">
      <c r="A76" t="s">
        <v>229</v>
      </c>
      <c r="B76" t="s">
        <v>94</v>
      </c>
      <c r="C76" s="10">
        <v>53819.135499999997</v>
      </c>
      <c r="D76" s="10" t="s">
        <v>284</v>
      </c>
      <c r="E76">
        <f t="shared" si="62"/>
        <v>2932.51600173519</v>
      </c>
      <c r="F76">
        <f t="shared" si="84"/>
        <v>2932.5</v>
      </c>
      <c r="G76">
        <f t="shared" si="95"/>
        <v>7.1967499970924109E-3</v>
      </c>
      <c r="K76">
        <f>G76</f>
        <v>7.1967499970924109E-3</v>
      </c>
      <c r="O76">
        <f t="shared" ca="1" si="80"/>
        <v>2.5265322010355432E-2</v>
      </c>
      <c r="P76">
        <f t="shared" si="63"/>
        <v>7.0883090204247878E-2</v>
      </c>
      <c r="Q76" s="2">
        <f t="shared" si="64"/>
        <v>38800.635499999997</v>
      </c>
      <c r="R76">
        <f t="shared" si="65"/>
        <v>4.0559499289815467E-3</v>
      </c>
      <c r="S76" s="3">
        <v>1</v>
      </c>
      <c r="T76" s="170"/>
      <c r="AA76" s="37"/>
      <c r="AF76">
        <f t="shared" si="66"/>
        <v>2932.5</v>
      </c>
      <c r="AG76" s="132">
        <f t="shared" si="67"/>
        <v>7.8458501501027789E-3</v>
      </c>
      <c r="AH76" s="132">
        <f t="shared" si="68"/>
        <v>7.023399005123751E-2</v>
      </c>
      <c r="AI76" s="132">
        <f t="shared" si="69"/>
        <v>-6.3686340207155467E-2</v>
      </c>
      <c r="AJ76" s="132">
        <f t="shared" si="70"/>
        <v>-6.4910015301036794E-4</v>
      </c>
      <c r="AK76" s="132">
        <f t="shared" si="71"/>
        <v>4.2133100863808308E-7</v>
      </c>
      <c r="AL76">
        <f t="shared" si="72"/>
        <v>-6.3686340207155467E-2</v>
      </c>
      <c r="AM76" s="143">
        <f t="shared" si="41"/>
        <v>4.2133100863808308E-7</v>
      </c>
      <c r="AN76">
        <f t="shared" si="73"/>
        <v>-6.3037240054145099E-2</v>
      </c>
      <c r="AO76">
        <f t="shared" si="74"/>
        <v>0.85409722439456659</v>
      </c>
      <c r="AP76">
        <f t="shared" si="75"/>
        <v>-0.8316526766711464</v>
      </c>
      <c r="AQ76">
        <f t="shared" si="76"/>
        <v>-0.20748533102442765</v>
      </c>
      <c r="AR76">
        <f t="shared" si="77"/>
        <v>-2.1836637830534325</v>
      </c>
      <c r="AS76">
        <f t="shared" si="78"/>
        <v>-1.9256865495520976</v>
      </c>
      <c r="AT76" s="132">
        <f t="shared" si="94"/>
        <v>4.3263750287717837</v>
      </c>
      <c r="AU76" s="132">
        <f t="shared" si="94"/>
        <v>4.3263751684715928</v>
      </c>
      <c r="AV76" s="132">
        <f t="shared" si="94"/>
        <v>4.3263737056253291</v>
      </c>
      <c r="AW76" s="132">
        <f t="shared" si="94"/>
        <v>4.3263890238686784</v>
      </c>
      <c r="AX76" s="132">
        <f t="shared" si="94"/>
        <v>4.3262286469953404</v>
      </c>
      <c r="AY76" s="132">
        <f t="shared" si="94"/>
        <v>4.3279108889497477</v>
      </c>
      <c r="AZ76" s="132">
        <f t="shared" si="94"/>
        <v>4.3105981815115753</v>
      </c>
      <c r="BA76" s="132">
        <f t="shared" si="79"/>
        <v>4.5613597680203348</v>
      </c>
      <c r="BC76">
        <v>28000</v>
      </c>
      <c r="BD76">
        <f t="shared" si="85"/>
        <v>-0.22988929153935092</v>
      </c>
      <c r="BE76">
        <f t="shared" si="86"/>
        <v>-0.2345315061323025</v>
      </c>
      <c r="BF76">
        <f t="shared" si="87"/>
        <v>4.6422145929515823E-3</v>
      </c>
      <c r="BG76">
        <f t="shared" si="88"/>
        <v>0.86880286251212846</v>
      </c>
      <c r="BH76">
        <f t="shared" si="89"/>
        <v>-0.17352905220278356</v>
      </c>
      <c r="BI76">
        <f t="shared" si="90"/>
        <v>2.1144181265569602</v>
      </c>
      <c r="BJ76">
        <f t="shared" si="91"/>
        <v>1.7728049119155689</v>
      </c>
      <c r="BK76">
        <f t="shared" si="96"/>
        <v>8.1622348320868454</v>
      </c>
      <c r="BL76">
        <f t="shared" si="96"/>
        <v>8.162234798419485</v>
      </c>
      <c r="BM76">
        <f t="shared" si="96"/>
        <v>8.1622352359092272</v>
      </c>
      <c r="BN76">
        <f t="shared" si="96"/>
        <v>8.1622295509119454</v>
      </c>
      <c r="BO76">
        <f t="shared" si="96"/>
        <v>8.162303417179027</v>
      </c>
      <c r="BP76">
        <f t="shared" si="96"/>
        <v>8.1613423194739276</v>
      </c>
      <c r="BQ76">
        <f t="shared" si="96"/>
        <v>8.1736289189900706</v>
      </c>
      <c r="BR76">
        <f t="shared" si="92"/>
        <v>7.9205416380994533</v>
      </c>
    </row>
    <row r="77" spans="1:70" x14ac:dyDescent="0.2">
      <c r="A77" s="36" t="s">
        <v>92</v>
      </c>
      <c r="B77" s="32" t="s">
        <v>85</v>
      </c>
      <c r="C77" s="33">
        <v>54079.757700000002</v>
      </c>
      <c r="D77" s="33">
        <v>1.1000000000000001E-3</v>
      </c>
      <c r="E77">
        <f t="shared" si="62"/>
        <v>3512.0008289084572</v>
      </c>
      <c r="F77">
        <f t="shared" si="84"/>
        <v>3512</v>
      </c>
      <c r="G77">
        <f t="shared" si="95"/>
        <v>3.7280000105965883E-4</v>
      </c>
      <c r="K77">
        <f>+G77</f>
        <v>3.7280000105965883E-4</v>
      </c>
      <c r="O77">
        <f t="shared" ca="1" si="80"/>
        <v>2.6079060303646751E-2</v>
      </c>
      <c r="P77">
        <f t="shared" si="63"/>
        <v>6.8316479915912137E-2</v>
      </c>
      <c r="Q77" s="2">
        <f t="shared" si="64"/>
        <v>39061.257700000002</v>
      </c>
      <c r="R77">
        <f t="shared" si="65"/>
        <v>4.6163436403719284E-3</v>
      </c>
      <c r="S77" s="3">
        <v>1</v>
      </c>
      <c r="T77" s="170"/>
      <c r="AA77" s="37"/>
      <c r="AF77">
        <f t="shared" si="66"/>
        <v>3512</v>
      </c>
      <c r="AG77" s="132">
        <f t="shared" si="67"/>
        <v>1.0326707527089231E-2</v>
      </c>
      <c r="AH77" s="132">
        <f t="shared" si="68"/>
        <v>5.8362572389882565E-2</v>
      </c>
      <c r="AI77" s="132">
        <f t="shared" si="69"/>
        <v>-6.7943679914852478E-2</v>
      </c>
      <c r="AJ77" s="132">
        <f t="shared" si="70"/>
        <v>-9.953907526029572E-3</v>
      </c>
      <c r="AK77" s="132">
        <f t="shared" si="71"/>
        <v>9.9080275036748157E-5</v>
      </c>
      <c r="AL77">
        <f t="shared" si="72"/>
        <v>-6.7943679914852478E-2</v>
      </c>
      <c r="AM77" s="143">
        <f t="shared" si="41"/>
        <v>9.9080275036748157E-5</v>
      </c>
      <c r="AN77">
        <f t="shared" si="73"/>
        <v>-5.7989772388822906E-2</v>
      </c>
      <c r="AO77">
        <f t="shared" si="74"/>
        <v>0.86757325037502953</v>
      </c>
      <c r="AP77">
        <f t="shared" si="75"/>
        <v>-0.79469541871202742</v>
      </c>
      <c r="AQ77">
        <f t="shared" si="76"/>
        <v>-0.21633524563383372</v>
      </c>
      <c r="AR77">
        <f t="shared" si="77"/>
        <v>-2.1200921304898102</v>
      </c>
      <c r="AS77">
        <f t="shared" si="78"/>
        <v>-1.7846175923460419</v>
      </c>
      <c r="AT77" s="132">
        <f t="shared" si="94"/>
        <v>4.3978140569578184</v>
      </c>
      <c r="AU77" s="132">
        <f t="shared" si="94"/>
        <v>4.3978140953667246</v>
      </c>
      <c r="AV77" s="132">
        <f t="shared" si="94"/>
        <v>4.3978136059699793</v>
      </c>
      <c r="AW77" s="132">
        <f t="shared" si="94"/>
        <v>4.3978198417967764</v>
      </c>
      <c r="AX77" s="132">
        <f t="shared" si="94"/>
        <v>4.3977403946774789</v>
      </c>
      <c r="AY77" s="132">
        <f t="shared" si="94"/>
        <v>4.3987540403247483</v>
      </c>
      <c r="AZ77" s="132">
        <f t="shared" si="94"/>
        <v>4.38604946302695</v>
      </c>
      <c r="BA77" s="132">
        <f t="shared" si="79"/>
        <v>4.6390159321256839</v>
      </c>
      <c r="BC77">
        <v>29000</v>
      </c>
      <c r="BD77">
        <f t="shared" si="85"/>
        <v>-0.26174459089295332</v>
      </c>
      <c r="BE77">
        <f t="shared" si="86"/>
        <v>-0.25497005809820211</v>
      </c>
      <c r="BF77">
        <f t="shared" si="87"/>
        <v>-6.7745327947512299E-3</v>
      </c>
      <c r="BG77">
        <f t="shared" si="88"/>
        <v>0.84600814808571145</v>
      </c>
      <c r="BH77">
        <f t="shared" si="89"/>
        <v>-0.27943342776168334</v>
      </c>
      <c r="BI77">
        <f t="shared" si="90"/>
        <v>2.2232101437801686</v>
      </c>
      <c r="BJ77">
        <f t="shared" si="91"/>
        <v>2.0224822974629419</v>
      </c>
      <c r="BK77">
        <f t="shared" si="96"/>
        <v>8.2849977590296131</v>
      </c>
      <c r="BL77">
        <f t="shared" si="96"/>
        <v>8.2849974865474572</v>
      </c>
      <c r="BM77">
        <f t="shared" si="96"/>
        <v>8.2850000577817262</v>
      </c>
      <c r="BN77">
        <f t="shared" si="96"/>
        <v>8.2849757941685773</v>
      </c>
      <c r="BO77">
        <f t="shared" si="96"/>
        <v>8.2852047083359395</v>
      </c>
      <c r="BP77">
        <f t="shared" si="96"/>
        <v>8.2830404715247354</v>
      </c>
      <c r="BQ77">
        <f t="shared" si="96"/>
        <v>8.3031114076622003</v>
      </c>
      <c r="BR77">
        <f t="shared" si="92"/>
        <v>8.0545470981604534</v>
      </c>
    </row>
    <row r="78" spans="1:70" x14ac:dyDescent="0.2">
      <c r="A78" t="s">
        <v>241</v>
      </c>
      <c r="B78" t="s">
        <v>94</v>
      </c>
      <c r="C78" s="10">
        <v>54126.087800000001</v>
      </c>
      <c r="D78" s="10" t="s">
        <v>286</v>
      </c>
      <c r="E78">
        <f t="shared" si="62"/>
        <v>3615.0142713221085</v>
      </c>
      <c r="F78">
        <f t="shared" si="84"/>
        <v>3615</v>
      </c>
      <c r="G78">
        <f t="shared" si="95"/>
        <v>6.4185000010184012E-3</v>
      </c>
      <c r="K78">
        <f>G78</f>
        <v>6.4185000010184012E-3</v>
      </c>
      <c r="O78">
        <f t="shared" ca="1" si="80"/>
        <v>2.6223693684507849E-2</v>
      </c>
      <c r="P78">
        <f t="shared" si="63"/>
        <v>6.7838030769854049E-2</v>
      </c>
      <c r="Q78" s="2">
        <f t="shared" si="64"/>
        <v>39107.587800000001</v>
      </c>
      <c r="R78">
        <f t="shared" si="65"/>
        <v>3.7723587598639491E-3</v>
      </c>
      <c r="S78" s="3">
        <v>1</v>
      </c>
      <c r="T78" s="170"/>
      <c r="AA78" s="37"/>
      <c r="AF78">
        <f t="shared" si="66"/>
        <v>3615</v>
      </c>
      <c r="AG78" s="132">
        <f t="shared" si="67"/>
        <v>1.0785867211397543E-2</v>
      </c>
      <c r="AH78" s="132">
        <f t="shared" si="68"/>
        <v>6.3470663559474907E-2</v>
      </c>
      <c r="AI78" s="132">
        <f t="shared" si="69"/>
        <v>-6.1419530768835648E-2</v>
      </c>
      <c r="AJ78" s="132">
        <f t="shared" si="70"/>
        <v>-4.3673672103791417E-3</v>
      </c>
      <c r="AK78" s="132">
        <f t="shared" si="71"/>
        <v>1.9073896350294886E-5</v>
      </c>
      <c r="AL78">
        <f t="shared" si="72"/>
        <v>-6.1419530768835648E-2</v>
      </c>
      <c r="AM78" s="143">
        <f t="shared" si="41"/>
        <v>1.9073896350294886E-5</v>
      </c>
      <c r="AN78">
        <f t="shared" si="73"/>
        <v>-5.7052163558456506E-2</v>
      </c>
      <c r="AO78">
        <f t="shared" si="74"/>
        <v>0.87007236621166362</v>
      </c>
      <c r="AP78">
        <f t="shared" si="75"/>
        <v>-0.78765519074754842</v>
      </c>
      <c r="AQ78">
        <f t="shared" si="76"/>
        <v>-0.21784534077608753</v>
      </c>
      <c r="AR78">
        <f t="shared" si="77"/>
        <v>-2.1085803848421851</v>
      </c>
      <c r="AS78">
        <f t="shared" si="78"/>
        <v>-1.760774722100976</v>
      </c>
      <c r="AT78" s="132">
        <f t="shared" si="94"/>
        <v>4.4106305894180204</v>
      </c>
      <c r="AU78" s="132">
        <f t="shared" si="94"/>
        <v>4.4106306187174082</v>
      </c>
      <c r="AV78" s="132">
        <f t="shared" si="94"/>
        <v>4.4106302300509705</v>
      </c>
      <c r="AW78" s="132">
        <f t="shared" si="94"/>
        <v>4.4106353858842349</v>
      </c>
      <c r="AX78" s="132">
        <f t="shared" si="94"/>
        <v>4.4105669984076759</v>
      </c>
      <c r="AY78" s="132">
        <f t="shared" si="94"/>
        <v>4.4114753221097178</v>
      </c>
      <c r="AZ78" s="132">
        <f t="shared" si="94"/>
        <v>4.3996194805925954</v>
      </c>
      <c r="BA78" s="132">
        <f t="shared" si="79"/>
        <v>4.6528184945119673</v>
      </c>
      <c r="BC78">
        <v>30000</v>
      </c>
      <c r="BD78">
        <f t="shared" si="85"/>
        <v>-0.29385172602545917</v>
      </c>
      <c r="BE78">
        <f t="shared" si="86"/>
        <v>-0.27604195534613929</v>
      </c>
      <c r="BF78">
        <f t="shared" si="87"/>
        <v>-1.7809770679319891E-2</v>
      </c>
      <c r="BG78">
        <f t="shared" si="88"/>
        <v>0.82602095294719158</v>
      </c>
      <c r="BH78">
        <f t="shared" si="89"/>
        <v>-0.3770754803215226</v>
      </c>
      <c r="BI78">
        <f t="shared" si="90"/>
        <v>2.3266428160274271</v>
      </c>
      <c r="BJ78">
        <f t="shared" si="91"/>
        <v>2.3167861774894751</v>
      </c>
      <c r="BK78">
        <f t="shared" si="96"/>
        <v>8.4046994238075712</v>
      </c>
      <c r="BL78">
        <f t="shared" si="96"/>
        <v>8.4046983117285663</v>
      </c>
      <c r="BM78">
        <f t="shared" si="96"/>
        <v>8.4047066899241276</v>
      </c>
      <c r="BN78">
        <f t="shared" si="96"/>
        <v>8.4046435673495985</v>
      </c>
      <c r="BO78">
        <f t="shared" si="96"/>
        <v>8.4051189826500803</v>
      </c>
      <c r="BP78">
        <f t="shared" si="96"/>
        <v>8.4015292297088635</v>
      </c>
      <c r="BQ78">
        <f t="shared" si="96"/>
        <v>8.4281369874198209</v>
      </c>
      <c r="BR78">
        <f t="shared" si="92"/>
        <v>8.1885525582214544</v>
      </c>
    </row>
    <row r="79" spans="1:70" x14ac:dyDescent="0.2">
      <c r="A79" t="s">
        <v>241</v>
      </c>
      <c r="B79" t="s">
        <v>94</v>
      </c>
      <c r="C79" s="10">
        <v>54135.082799999996</v>
      </c>
      <c r="D79" s="10" t="s">
        <v>286</v>
      </c>
      <c r="E79">
        <f t="shared" si="62"/>
        <v>3635.0143558138393</v>
      </c>
      <c r="F79">
        <f t="shared" si="84"/>
        <v>3635</v>
      </c>
      <c r="G79">
        <f t="shared" si="95"/>
        <v>6.4564999993308447E-3</v>
      </c>
      <c r="K79">
        <f>G79</f>
        <v>6.4564999993308447E-3</v>
      </c>
      <c r="O79">
        <f t="shared" ca="1" si="80"/>
        <v>2.6251777836131363E-2</v>
      </c>
      <c r="P79">
        <f t="shared" si="63"/>
        <v>6.7744349008349761E-2</v>
      </c>
      <c r="Q79" s="2">
        <f t="shared" si="64"/>
        <v>39116.582799999996</v>
      </c>
      <c r="R79">
        <f t="shared" si="65"/>
        <v>3.7562004361523008E-3</v>
      </c>
      <c r="S79" s="3">
        <v>1</v>
      </c>
      <c r="T79" s="170"/>
      <c r="AA79" s="37"/>
      <c r="AF79">
        <f t="shared" si="66"/>
        <v>3635</v>
      </c>
      <c r="AG79" s="132">
        <f t="shared" si="67"/>
        <v>1.0875652549008893E-2</v>
      </c>
      <c r="AH79" s="132">
        <f t="shared" si="68"/>
        <v>6.3325196458671712E-2</v>
      </c>
      <c r="AI79" s="132">
        <f t="shared" si="69"/>
        <v>-6.1287849009018916E-2</v>
      </c>
      <c r="AJ79" s="132">
        <f t="shared" si="70"/>
        <v>-4.4191525496780487E-3</v>
      </c>
      <c r="AK79" s="132">
        <f t="shared" si="71"/>
        <v>1.9528909257326E-5</v>
      </c>
      <c r="AL79">
        <f t="shared" si="72"/>
        <v>-6.1287849009018916E-2</v>
      </c>
      <c r="AM79" s="143">
        <f t="shared" si="41"/>
        <v>1.9528909257326E-5</v>
      </c>
      <c r="AN79">
        <f t="shared" si="73"/>
        <v>-5.6868696459340867E-2</v>
      </c>
      <c r="AO79">
        <f t="shared" si="74"/>
        <v>0.87056131893339694</v>
      </c>
      <c r="AP79">
        <f t="shared" si="75"/>
        <v>-0.78627126394770164</v>
      </c>
      <c r="AQ79">
        <f t="shared" si="76"/>
        <v>-0.21813621974221514</v>
      </c>
      <c r="AR79">
        <f t="shared" si="77"/>
        <v>-2.1063373885275829</v>
      </c>
      <c r="AS79">
        <f t="shared" si="78"/>
        <v>-1.7561852731150867</v>
      </c>
      <c r="AT79" s="132">
        <f t="shared" ref="AT79:AZ88" si="97">$BA79+$AH$7*SIN(AU79)</f>
        <v>4.4131235232802881</v>
      </c>
      <c r="AU79" s="132">
        <f t="shared" si="97"/>
        <v>4.4131235510298747</v>
      </c>
      <c r="AV79" s="132">
        <f t="shared" si="97"/>
        <v>4.4131231799489035</v>
      </c>
      <c r="AW79" s="132">
        <f t="shared" si="97"/>
        <v>4.4131281422610362</v>
      </c>
      <c r="AX79" s="132">
        <f t="shared" si="97"/>
        <v>4.4130617899175277</v>
      </c>
      <c r="AY79" s="132">
        <f t="shared" si="97"/>
        <v>4.41395018755534</v>
      </c>
      <c r="AZ79" s="132">
        <f t="shared" si="97"/>
        <v>4.4022600267269771</v>
      </c>
      <c r="BA79" s="132">
        <f t="shared" si="79"/>
        <v>4.6554986037131876</v>
      </c>
      <c r="BC79">
        <v>31000</v>
      </c>
      <c r="BD79">
        <f t="shared" si="85"/>
        <v>-0.32610052495237957</v>
      </c>
      <c r="BE79">
        <f t="shared" si="86"/>
        <v>-0.29774719787611403</v>
      </c>
      <c r="BF79">
        <f t="shared" si="87"/>
        <v>-2.8353327076265554E-2</v>
      </c>
      <c r="BG79">
        <f t="shared" si="88"/>
        <v>0.80865204197139096</v>
      </c>
      <c r="BH79">
        <f t="shared" si="89"/>
        <v>-0.46665145591007928</v>
      </c>
      <c r="BI79">
        <f t="shared" si="90"/>
        <v>2.4255070872991396</v>
      </c>
      <c r="BJ79">
        <f t="shared" si="91"/>
        <v>2.6725821231528979</v>
      </c>
      <c r="BK79">
        <f t="shared" si="96"/>
        <v>8.5217284304339458</v>
      </c>
      <c r="BL79">
        <f t="shared" si="96"/>
        <v>8.5217253849910364</v>
      </c>
      <c r="BM79">
        <f t="shared" si="96"/>
        <v>8.5217447746411317</v>
      </c>
      <c r="BN79">
        <f t="shared" si="96"/>
        <v>8.521621316953329</v>
      </c>
      <c r="BO79">
        <f t="shared" si="96"/>
        <v>8.522407066236001</v>
      </c>
      <c r="BP79">
        <f t="shared" si="96"/>
        <v>8.5173926943923313</v>
      </c>
      <c r="BQ79">
        <f t="shared" si="96"/>
        <v>8.5488666729663461</v>
      </c>
      <c r="BR79">
        <f t="shared" si="92"/>
        <v>8.3225580182824537</v>
      </c>
    </row>
    <row r="80" spans="1:70" x14ac:dyDescent="0.2">
      <c r="A80" t="s">
        <v>250</v>
      </c>
      <c r="B80" t="s">
        <v>94</v>
      </c>
      <c r="C80" s="10">
        <v>54515.124600000003</v>
      </c>
      <c r="D80" s="10" t="s">
        <v>286</v>
      </c>
      <c r="E80">
        <f t="shared" si="62"/>
        <v>4480.0247071638651</v>
      </c>
      <c r="F80">
        <f t="shared" si="84"/>
        <v>4480</v>
      </c>
      <c r="G80">
        <f t="shared" si="95"/>
        <v>1.111200000741519E-2</v>
      </c>
      <c r="K80">
        <f>G80</f>
        <v>1.111200000741519E-2</v>
      </c>
      <c r="O80">
        <f t="shared" ca="1" si="80"/>
        <v>2.7438333242224836E-2</v>
      </c>
      <c r="P80">
        <f t="shared" si="63"/>
        <v>6.3554830634656376E-2</v>
      </c>
      <c r="Q80" s="2">
        <f t="shared" si="64"/>
        <v>39496.624600000003</v>
      </c>
      <c r="R80">
        <f t="shared" si="65"/>
        <v>2.750250484197506E-3</v>
      </c>
      <c r="S80" s="3">
        <v>1</v>
      </c>
      <c r="T80" s="170"/>
      <c r="AA80" s="37"/>
      <c r="AF80">
        <f t="shared" si="66"/>
        <v>4480</v>
      </c>
      <c r="AG80" s="132">
        <f t="shared" si="67"/>
        <v>1.4850934296601843E-2</v>
      </c>
      <c r="AH80" s="132">
        <f t="shared" si="68"/>
        <v>5.9815896345469723E-2</v>
      </c>
      <c r="AI80" s="132">
        <f t="shared" si="69"/>
        <v>-5.2442830627241185E-2</v>
      </c>
      <c r="AJ80" s="132">
        <f t="shared" si="70"/>
        <v>-3.7389342891866531E-3</v>
      </c>
      <c r="AK80" s="132">
        <f t="shared" si="71"/>
        <v>1.3979629618855704E-5</v>
      </c>
      <c r="AL80">
        <f t="shared" si="72"/>
        <v>-5.2442830627241185E-2</v>
      </c>
      <c r="AM80" s="143">
        <f t="shared" si="41"/>
        <v>1.3979629618855704E-5</v>
      </c>
      <c r="AN80">
        <f t="shared" si="73"/>
        <v>-4.8703896338054532E-2</v>
      </c>
      <c r="AO80">
        <f t="shared" si="74"/>
        <v>0.89233506289678544</v>
      </c>
      <c r="AP80">
        <f t="shared" si="75"/>
        <v>-0.72261652466537818</v>
      </c>
      <c r="AQ80">
        <f t="shared" si="76"/>
        <v>-0.22966506882468354</v>
      </c>
      <c r="AR80">
        <f t="shared" si="77"/>
        <v>-2.0091665709791138</v>
      </c>
      <c r="AS80">
        <f t="shared" si="78"/>
        <v>-1.5732208408092638</v>
      </c>
      <c r="AT80" s="132">
        <f t="shared" si="97"/>
        <v>4.5197749609171876</v>
      </c>
      <c r="AU80" s="132">
        <f t="shared" si="97"/>
        <v>4.5197749621433454</v>
      </c>
      <c r="AV80" s="132">
        <f t="shared" si="97"/>
        <v>4.5197749368902675</v>
      </c>
      <c r="AW80" s="132">
        <f t="shared" si="97"/>
        <v>4.5197754569852071</v>
      </c>
      <c r="AX80" s="132">
        <f t="shared" si="97"/>
        <v>4.5197647457490024</v>
      </c>
      <c r="AY80" s="132">
        <f t="shared" si="97"/>
        <v>4.5199854600334612</v>
      </c>
      <c r="AZ80" s="132">
        <f t="shared" si="97"/>
        <v>4.5154868016013552</v>
      </c>
      <c r="BA80" s="132">
        <f t="shared" si="79"/>
        <v>4.7687332174647326</v>
      </c>
      <c r="BC80">
        <v>32000</v>
      </c>
      <c r="BD80">
        <f t="shared" si="85"/>
        <v>-0.35839892574517063</v>
      </c>
      <c r="BE80">
        <f t="shared" si="86"/>
        <v>-0.32008578568812635</v>
      </c>
      <c r="BF80">
        <f t="shared" si="87"/>
        <v>-3.8313140057044268E-2</v>
      </c>
      <c r="BG80">
        <f t="shared" si="88"/>
        <v>0.79372104024813683</v>
      </c>
      <c r="BH80">
        <f t="shared" si="89"/>
        <v>-0.54844098443619782</v>
      </c>
      <c r="BI80">
        <f t="shared" si="90"/>
        <v>2.5205048296119172</v>
      </c>
      <c r="BJ80">
        <f t="shared" si="91"/>
        <v>3.115970188260639</v>
      </c>
      <c r="BK80">
        <f t="shared" ref="BK80:BQ84" si="98">$BR80+$AH$7*SIN(BL80)</f>
        <v>8.6364467806292033</v>
      </c>
      <c r="BL80">
        <f t="shared" si="98"/>
        <v>8.6364404316797145</v>
      </c>
      <c r="BM80">
        <f t="shared" si="98"/>
        <v>8.6364759339708375</v>
      </c>
      <c r="BN80">
        <f t="shared" si="98"/>
        <v>8.6362773946627076</v>
      </c>
      <c r="BO80">
        <f t="shared" si="98"/>
        <v>8.6373871766552988</v>
      </c>
      <c r="BP80">
        <f t="shared" si="98"/>
        <v>8.6311677896906165</v>
      </c>
      <c r="BQ80">
        <f t="shared" si="98"/>
        <v>8.6655385069954409</v>
      </c>
      <c r="BR80">
        <f t="shared" si="92"/>
        <v>8.4565634783434547</v>
      </c>
    </row>
    <row r="81" spans="1:70" x14ac:dyDescent="0.2">
      <c r="A81" s="33" t="s">
        <v>93</v>
      </c>
      <c r="B81" s="32" t="s">
        <v>85</v>
      </c>
      <c r="C81" s="33">
        <v>54848.849600000001</v>
      </c>
      <c r="D81" s="33">
        <v>4.0000000000000002E-4</v>
      </c>
      <c r="E81">
        <f t="shared" si="62"/>
        <v>5222.0511882095843</v>
      </c>
      <c r="F81">
        <f t="shared" si="84"/>
        <v>5222</v>
      </c>
      <c r="G81">
        <f t="shared" si="95"/>
        <v>2.3021799999696668E-2</v>
      </c>
      <c r="K81">
        <f>+G81</f>
        <v>2.3021799999696668E-2</v>
      </c>
      <c r="O81">
        <f t="shared" ca="1" si="80"/>
        <v>2.8480255267457212E-2</v>
      </c>
      <c r="P81">
        <f t="shared" si="63"/>
        <v>5.9503088146539485E-2</v>
      </c>
      <c r="Q81" s="2">
        <f t="shared" si="64"/>
        <v>39830.349600000001</v>
      </c>
      <c r="R81">
        <f t="shared" si="65"/>
        <v>1.3308843848529742E-3</v>
      </c>
      <c r="S81" s="3">
        <v>1</v>
      </c>
      <c r="T81" s="170"/>
      <c r="AA81" s="37"/>
      <c r="AF81">
        <f t="shared" si="66"/>
        <v>5222</v>
      </c>
      <c r="AG81" s="132">
        <f t="shared" si="67"/>
        <v>1.8618464177458993E-2</v>
      </c>
      <c r="AH81" s="132">
        <f t="shared" si="68"/>
        <v>6.390642396877716E-2</v>
      </c>
      <c r="AI81" s="132">
        <f t="shared" si="69"/>
        <v>-3.6481288146842816E-2</v>
      </c>
      <c r="AJ81" s="132">
        <f t="shared" si="70"/>
        <v>4.4033358222376751E-3</v>
      </c>
      <c r="AK81" s="132">
        <f t="shared" si="71"/>
        <v>1.938936636340154E-5</v>
      </c>
      <c r="AL81">
        <f t="shared" si="72"/>
        <v>-3.6481288146842816E-2</v>
      </c>
      <c r="AM81" s="143">
        <f t="shared" si="41"/>
        <v>1.938936636340154E-5</v>
      </c>
      <c r="AN81">
        <f t="shared" si="73"/>
        <v>-4.0884623969080491E-2</v>
      </c>
      <c r="AO81">
        <f t="shared" si="74"/>
        <v>0.91329863888505536</v>
      </c>
      <c r="AP81">
        <f t="shared" si="75"/>
        <v>-0.65792406717516461</v>
      </c>
      <c r="AQ81">
        <f t="shared" si="76"/>
        <v>-0.23837083819230434</v>
      </c>
      <c r="AR81">
        <f t="shared" si="77"/>
        <v>-1.9196453460381746</v>
      </c>
      <c r="AS81">
        <f t="shared" si="78"/>
        <v>-1.4278185170370565</v>
      </c>
      <c r="AT81" s="132">
        <f t="shared" si="97"/>
        <v>4.6157010358539594</v>
      </c>
      <c r="AU81" s="132">
        <f t="shared" si="97"/>
        <v>4.6157010358371053</v>
      </c>
      <c r="AV81" s="132">
        <f t="shared" si="97"/>
        <v>4.6157010365253814</v>
      </c>
      <c r="AW81" s="132">
        <f t="shared" si="97"/>
        <v>4.6157010084170951</v>
      </c>
      <c r="AX81" s="132">
        <f t="shared" si="97"/>
        <v>4.6157021563284006</v>
      </c>
      <c r="AY81" s="132">
        <f t="shared" si="97"/>
        <v>4.6156552879485755</v>
      </c>
      <c r="AZ81" s="132">
        <f t="shared" si="97"/>
        <v>4.6175876693917548</v>
      </c>
      <c r="BA81" s="132">
        <f t="shared" si="79"/>
        <v>4.8681652688299941</v>
      </c>
      <c r="BC81">
        <v>33000</v>
      </c>
      <c r="BD81">
        <f t="shared" si="85"/>
        <v>-0.39066930475889378</v>
      </c>
      <c r="BE81">
        <f t="shared" si="86"/>
        <v>-0.34305771878217628</v>
      </c>
      <c r="BF81">
        <f t="shared" si="87"/>
        <v>-4.761158597671749E-2</v>
      </c>
      <c r="BG81">
        <f t="shared" si="88"/>
        <v>0.78106420704873702</v>
      </c>
      <c r="BH81">
        <f t="shared" si="89"/>
        <v>-0.62275207825610213</v>
      </c>
      <c r="BI81">
        <f t="shared" si="90"/>
        <v>2.6122613597081243</v>
      </c>
      <c r="BJ81">
        <f t="shared" si="91"/>
        <v>3.6897154549708731</v>
      </c>
      <c r="BK81">
        <f t="shared" si="98"/>
        <v>8.749191678168998</v>
      </c>
      <c r="BL81">
        <f t="shared" si="98"/>
        <v>8.7491809225306003</v>
      </c>
      <c r="BM81">
        <f t="shared" si="98"/>
        <v>8.7492352617400933</v>
      </c>
      <c r="BN81">
        <f t="shared" si="98"/>
        <v>8.7489607071141737</v>
      </c>
      <c r="BO81">
        <f t="shared" si="98"/>
        <v>8.7503473058642474</v>
      </c>
      <c r="BP81">
        <f t="shared" si="98"/>
        <v>8.7433286218300363</v>
      </c>
      <c r="BQ81">
        <f t="shared" si="98"/>
        <v>8.7784632919410317</v>
      </c>
      <c r="BR81">
        <f t="shared" si="92"/>
        <v>8.5905689384044539</v>
      </c>
    </row>
    <row r="82" spans="1:70" x14ac:dyDescent="0.2">
      <c r="A82" t="s">
        <v>259</v>
      </c>
      <c r="B82" t="s">
        <v>94</v>
      </c>
      <c r="C82" s="10">
        <v>55265.993000000002</v>
      </c>
      <c r="D82" s="10" t="s">
        <v>286</v>
      </c>
      <c r="E82">
        <f t="shared" si="62"/>
        <v>6149.555717967467</v>
      </c>
      <c r="F82">
        <f t="shared" si="84"/>
        <v>6149.5</v>
      </c>
      <c r="G82">
        <f t="shared" si="95"/>
        <v>2.5059050007257611E-2</v>
      </c>
      <c r="K82">
        <f>G82</f>
        <v>2.5059050007257611E-2</v>
      </c>
      <c r="O82">
        <f t="shared" ca="1" si="80"/>
        <v>2.9782657798997678E-2</v>
      </c>
      <c r="P82">
        <f t="shared" si="63"/>
        <v>5.394805472284063E-2</v>
      </c>
      <c r="Q82" s="2">
        <f t="shared" si="64"/>
        <v>40247.493000000002</v>
      </c>
      <c r="R82">
        <f t="shared" si="65"/>
        <v>8.3457459345697793E-4</v>
      </c>
      <c r="S82" s="3">
        <v>1</v>
      </c>
      <c r="T82" s="170"/>
      <c r="AA82" s="37"/>
      <c r="AF82">
        <f t="shared" si="66"/>
        <v>6149.5</v>
      </c>
      <c r="AG82" s="132">
        <f t="shared" si="67"/>
        <v>2.3646452918135961E-2</v>
      </c>
      <c r="AH82" s="132">
        <f t="shared" si="68"/>
        <v>5.5360651811962279E-2</v>
      </c>
      <c r="AI82" s="132">
        <f t="shared" si="69"/>
        <v>-2.8889004715583019E-2</v>
      </c>
      <c r="AJ82" s="132">
        <f t="shared" si="70"/>
        <v>1.4125970891216491E-3</v>
      </c>
      <c r="AK82" s="132">
        <f t="shared" si="71"/>
        <v>1.9954305361949563E-6</v>
      </c>
      <c r="AL82">
        <f t="shared" si="72"/>
        <v>-2.8889004715583019E-2</v>
      </c>
      <c r="AM82" s="143">
        <f t="shared" si="41"/>
        <v>1.9954305361949563E-6</v>
      </c>
      <c r="AN82">
        <f t="shared" si="73"/>
        <v>-3.0301601804704668E-2</v>
      </c>
      <c r="AO82">
        <f t="shared" si="74"/>
        <v>0.9419948369716018</v>
      </c>
      <c r="AP82">
        <f t="shared" si="75"/>
        <v>-0.56458825322676498</v>
      </c>
      <c r="AQ82">
        <f t="shared" si="76"/>
        <v>-0.24692748648486806</v>
      </c>
      <c r="AR82">
        <f t="shared" si="77"/>
        <v>-1.8015207971406004</v>
      </c>
      <c r="AS82">
        <f t="shared" si="78"/>
        <v>-1.26212801597188</v>
      </c>
      <c r="AT82" s="132">
        <f t="shared" si="97"/>
        <v>4.7388954985428589</v>
      </c>
      <c r="AU82" s="132">
        <f t="shared" si="97"/>
        <v>4.7388954985430178</v>
      </c>
      <c r="AV82" s="132">
        <f t="shared" si="97"/>
        <v>4.7388954985665901</v>
      </c>
      <c r="AW82" s="132">
        <f t="shared" si="97"/>
        <v>4.738895502073067</v>
      </c>
      <c r="AX82" s="132">
        <f t="shared" si="97"/>
        <v>4.7388960236660145</v>
      </c>
      <c r="AY82" s="132">
        <f t="shared" si="97"/>
        <v>4.738973497345305</v>
      </c>
      <c r="AZ82" s="132">
        <f t="shared" si="97"/>
        <v>4.7486892957573437</v>
      </c>
      <c r="BA82" s="132">
        <f t="shared" si="79"/>
        <v>4.9924553330365722</v>
      </c>
      <c r="BC82">
        <v>34000</v>
      </c>
      <c r="BD82">
        <f t="shared" si="85"/>
        <v>-0.42284549816703931</v>
      </c>
      <c r="BE82">
        <f t="shared" si="86"/>
        <v>-0.36666299715826367</v>
      </c>
      <c r="BF82">
        <f t="shared" si="87"/>
        <v>-5.6182501008775643E-2</v>
      </c>
      <c r="BG82">
        <f t="shared" si="88"/>
        <v>0.77053825514971708</v>
      </c>
      <c r="BH82">
        <f t="shared" si="89"/>
        <v>-0.68988598609197904</v>
      </c>
      <c r="BI82">
        <f t="shared" si="90"/>
        <v>2.7013377085570314</v>
      </c>
      <c r="BJ82">
        <f t="shared" si="91"/>
        <v>4.4692083837806225</v>
      </c>
      <c r="BK82">
        <f t="shared" si="98"/>
        <v>8.8602781615605775</v>
      </c>
      <c r="BL82">
        <f t="shared" si="98"/>
        <v>8.8602628286812752</v>
      </c>
      <c r="BM82">
        <f t="shared" si="98"/>
        <v>8.8603343774557448</v>
      </c>
      <c r="BN82">
        <f t="shared" si="98"/>
        <v>8.8600004771921785</v>
      </c>
      <c r="BO82">
        <f t="shared" si="98"/>
        <v>8.8615581031283952</v>
      </c>
      <c r="BP82">
        <f t="shared" si="98"/>
        <v>8.8542786476338389</v>
      </c>
      <c r="BQ82">
        <f t="shared" si="98"/>
        <v>8.8880190171010813</v>
      </c>
      <c r="BR82">
        <f t="shared" si="92"/>
        <v>8.7245743984654531</v>
      </c>
    </row>
    <row r="83" spans="1:70" x14ac:dyDescent="0.2">
      <c r="A83" s="55" t="s">
        <v>104</v>
      </c>
      <c r="B83" s="56" t="s">
        <v>94</v>
      </c>
      <c r="C83" s="55">
        <v>55575.8698</v>
      </c>
      <c r="D83" s="55">
        <v>4.0000000000000002E-4</v>
      </c>
      <c r="E83">
        <f t="shared" si="62"/>
        <v>6838.5565164144155</v>
      </c>
      <c r="F83">
        <f t="shared" si="84"/>
        <v>6838.5</v>
      </c>
      <c r="G83">
        <f t="shared" si="95"/>
        <v>2.5418150005862117E-2</v>
      </c>
      <c r="K83">
        <f>+G83</f>
        <v>2.5418150005862117E-2</v>
      </c>
      <c r="O83">
        <f t="shared" ca="1" si="80"/>
        <v>3.0750156822427738E-2</v>
      </c>
      <c r="P83">
        <f t="shared" si="63"/>
        <v>4.9468758452857212E-2</v>
      </c>
      <c r="Q83" s="2">
        <f t="shared" si="64"/>
        <v>40557.3698</v>
      </c>
      <c r="R83">
        <f t="shared" si="65"/>
        <v>5.7843176667067185E-4</v>
      </c>
      <c r="S83" s="3">
        <v>1</v>
      </c>
      <c r="T83" s="170"/>
      <c r="AA83" s="37"/>
      <c r="AF83">
        <f t="shared" ref="AF83:AF96" si="99">F83</f>
        <v>6838.5</v>
      </c>
      <c r="AG83" s="132">
        <f t="shared" ref="AG83:AG89" si="100">AH$3+AH$4*AF83+AH$5*AF83^2+AN83</f>
        <v>2.7567439347061681E-2</v>
      </c>
      <c r="AH83" s="132">
        <f t="shared" si="68"/>
        <v>4.7319469111657644E-2</v>
      </c>
      <c r="AI83" s="132">
        <f t="shared" si="69"/>
        <v>-2.4050608446995095E-2</v>
      </c>
      <c r="AJ83" s="132">
        <f t="shared" si="70"/>
        <v>-2.1492893411995638E-3</v>
      </c>
      <c r="AK83" s="132">
        <f t="shared" ref="AK83:AK89" si="101">+(G83-AG83)^2*S83</f>
        <v>4.6194446721940549E-6</v>
      </c>
      <c r="AL83">
        <f t="shared" si="72"/>
        <v>-2.4050608446995095E-2</v>
      </c>
      <c r="AM83" s="143">
        <f t="shared" si="41"/>
        <v>4.6194446721940549E-6</v>
      </c>
      <c r="AN83">
        <f t="shared" ref="AN83:AN89" si="102">$AH$6*($AH$11/AO83*AP83+$AH$12)</f>
        <v>-2.1901319105795531E-2</v>
      </c>
      <c r="AO83">
        <f t="shared" ref="AO83:AO89" si="103">1+$AH$7*COS(AR83)</f>
        <v>0.96511088003629819</v>
      </c>
      <c r="AP83">
        <f t="shared" ref="AP83:AP89" si="104">SIN(AR83+RADIANS($AH$9))</f>
        <v>-0.48572828974951765</v>
      </c>
      <c r="AQ83">
        <f t="shared" ref="AQ83:AQ89" si="105">$AH$7*SIN(AR83)</f>
        <v>-0.25123799837573174</v>
      </c>
      <c r="AR83">
        <f t="shared" ref="AR83:AR89" si="106">2*ATAN(AS83)</f>
        <v>-1.7087826440939693</v>
      </c>
      <c r="AS83">
        <f t="shared" ref="AS83:AS89" si="107">SQRT((1+$AH$7)/(1-$AH$7))*TAN(AT83/2)</f>
        <v>-1.1484650307946593</v>
      </c>
      <c r="AT83" s="132">
        <f t="shared" si="97"/>
        <v>4.8329781758712302</v>
      </c>
      <c r="AU83" s="132">
        <f t="shared" si="97"/>
        <v>4.8329781762962849</v>
      </c>
      <c r="AV83" s="132">
        <f t="shared" si="97"/>
        <v>4.8329781902264797</v>
      </c>
      <c r="AW83" s="132">
        <f t="shared" si="97"/>
        <v>4.8329786467550218</v>
      </c>
      <c r="AX83" s="132">
        <f t="shared" si="97"/>
        <v>4.8329936074261006</v>
      </c>
      <c r="AY83" s="132">
        <f t="shared" si="97"/>
        <v>4.8334828583939453</v>
      </c>
      <c r="AZ83" s="132">
        <f t="shared" si="97"/>
        <v>4.8485217145628079</v>
      </c>
      <c r="BA83" s="132">
        <f t="shared" ref="BA83:BA89" si="108">RADIANS($AH$9)+$AH$18*(F83-AH$15)</f>
        <v>5.0847850950186011</v>
      </c>
      <c r="BC83">
        <v>35000</v>
      </c>
      <c r="BD83">
        <f t="shared" si="85"/>
        <v>-0.45487041300144415</v>
      </c>
      <c r="BE83">
        <f t="shared" si="86"/>
        <v>-0.39090162081638874</v>
      </c>
      <c r="BF83">
        <f t="shared" si="87"/>
        <v>-6.3968792185055412E-2</v>
      </c>
      <c r="BG83">
        <f t="shared" si="88"/>
        <v>0.76202186434193175</v>
      </c>
      <c r="BH83">
        <f t="shared" si="89"/>
        <v>-0.75011498816531408</v>
      </c>
      <c r="BI83">
        <f t="shared" si="90"/>
        <v>2.7882421051196995</v>
      </c>
      <c r="BJ83">
        <f t="shared" si="91"/>
        <v>5.6010869125835843</v>
      </c>
      <c r="BK83">
        <f t="shared" si="98"/>
        <v>8.970002174788883</v>
      </c>
      <c r="BL83">
        <f t="shared" si="98"/>
        <v>8.9699834949148709</v>
      </c>
      <c r="BM83">
        <f t="shared" si="98"/>
        <v>8.9700654707742125</v>
      </c>
      <c r="BN83">
        <f t="shared" si="98"/>
        <v>8.96970569864677</v>
      </c>
      <c r="BO83">
        <f t="shared" si="98"/>
        <v>8.9712841810947914</v>
      </c>
      <c r="BP83">
        <f t="shared" si="98"/>
        <v>8.9643495599524314</v>
      </c>
      <c r="BQ83">
        <f t="shared" si="98"/>
        <v>8.9946440810600681</v>
      </c>
      <c r="BR83">
        <f t="shared" si="92"/>
        <v>8.8585798585264541</v>
      </c>
    </row>
    <row r="84" spans="1:70" x14ac:dyDescent="0.2">
      <c r="A84" s="55" t="s">
        <v>104</v>
      </c>
      <c r="B84" s="56" t="s">
        <v>94</v>
      </c>
      <c r="C84" s="55">
        <v>55653.678099999997</v>
      </c>
      <c r="D84" s="55">
        <v>6.9999999999999999E-4</v>
      </c>
      <c r="E84">
        <f t="shared" si="62"/>
        <v>7011.5606936416161</v>
      </c>
      <c r="F84">
        <f t="shared" si="84"/>
        <v>7011.5</v>
      </c>
      <c r="G84">
        <f t="shared" si="95"/>
        <v>2.7296849999402184E-2</v>
      </c>
      <c r="K84">
        <f>+G84</f>
        <v>2.7296849999402184E-2</v>
      </c>
      <c r="O84">
        <f t="shared" ca="1" si="80"/>
        <v>3.0993084733971138E-2</v>
      </c>
      <c r="P84">
        <f t="shared" si="63"/>
        <v>4.829683439432976E-2</v>
      </c>
      <c r="Q84" s="2">
        <f t="shared" si="64"/>
        <v>40635.178099999997</v>
      </c>
      <c r="R84">
        <f t="shared" si="65"/>
        <v>4.4099934458720173E-4</v>
      </c>
      <c r="S84" s="3">
        <v>1</v>
      </c>
      <c r="T84" s="170"/>
      <c r="AA84" s="37"/>
      <c r="AF84">
        <f t="shared" si="99"/>
        <v>7011.5</v>
      </c>
      <c r="AG84" s="132">
        <f t="shared" si="100"/>
        <v>2.8571231434738099E-2</v>
      </c>
      <c r="AH84" s="132">
        <f t="shared" si="68"/>
        <v>4.7022452958993849E-2</v>
      </c>
      <c r="AI84" s="132">
        <f t="shared" si="69"/>
        <v>-2.0999984394927576E-2</v>
      </c>
      <c r="AJ84" s="132">
        <f t="shared" si="70"/>
        <v>-1.2743814353359147E-3</v>
      </c>
      <c r="AK84" s="132">
        <f t="shared" si="101"/>
        <v>1.6240480427288261E-6</v>
      </c>
      <c r="AL84">
        <f t="shared" si="72"/>
        <v>-2.0999984394927576E-2</v>
      </c>
      <c r="AM84" s="143">
        <f t="shared" si="41"/>
        <v>1.6240480427288261E-6</v>
      </c>
      <c r="AN84">
        <f t="shared" si="102"/>
        <v>-1.9725602959591661E-2</v>
      </c>
      <c r="AO84">
        <f t="shared" si="103"/>
        <v>0.97115203552150509</v>
      </c>
      <c r="AP84">
        <f t="shared" si="104"/>
        <v>-0.46460484503926219</v>
      </c>
      <c r="AQ84">
        <f t="shared" si="105"/>
        <v>-0.25200312987170076</v>
      </c>
      <c r="AR84">
        <f t="shared" si="106"/>
        <v>-1.6847748077766107</v>
      </c>
      <c r="AS84">
        <f t="shared" si="107"/>
        <v>-1.1210055216377297</v>
      </c>
      <c r="AT84" s="132">
        <f t="shared" si="97"/>
        <v>4.8569654187085067</v>
      </c>
      <c r="AU84" s="132">
        <f t="shared" si="97"/>
        <v>4.8569654198368344</v>
      </c>
      <c r="AV84" s="132">
        <f t="shared" si="97"/>
        <v>4.8569654507126661</v>
      </c>
      <c r="AW84" s="132">
        <f t="shared" si="97"/>
        <v>4.8569662956038089</v>
      </c>
      <c r="AX84" s="132">
        <f t="shared" si="97"/>
        <v>4.8569894134364704</v>
      </c>
      <c r="AY84" s="132">
        <f t="shared" si="97"/>
        <v>4.8576205435311</v>
      </c>
      <c r="AZ84" s="132">
        <f t="shared" si="97"/>
        <v>4.8739075025275271</v>
      </c>
      <c r="BA84" s="132">
        <f t="shared" si="108"/>
        <v>5.1079680396091538</v>
      </c>
      <c r="BC84">
        <v>36000</v>
      </c>
      <c r="BD84">
        <f t="shared" si="85"/>
        <v>-0.48669412388844635</v>
      </c>
      <c r="BE84">
        <f t="shared" si="86"/>
        <v>-0.41577358975655138</v>
      </c>
      <c r="BF84">
        <f t="shared" si="87"/>
        <v>-7.0920534131894961E-2</v>
      </c>
      <c r="BG84">
        <f t="shared" si="88"/>
        <v>0.75541593744642199</v>
      </c>
      <c r="BH84">
        <f t="shared" si="89"/>
        <v>-0.80366837100827881</v>
      </c>
      <c r="BI84">
        <f t="shared" si="90"/>
        <v>2.8734404972300953</v>
      </c>
      <c r="BJ84">
        <f t="shared" si="91"/>
        <v>7.4137063708109521</v>
      </c>
      <c r="BK84">
        <f t="shared" si="98"/>
        <v>9.0786438368787312</v>
      </c>
      <c r="BL84">
        <f t="shared" si="98"/>
        <v>9.0786244416671895</v>
      </c>
      <c r="BM84">
        <f t="shared" si="98"/>
        <v>9.0787057267824292</v>
      </c>
      <c r="BN84">
        <f t="shared" si="98"/>
        <v>9.0783650458320491</v>
      </c>
      <c r="BO84">
        <f t="shared" si="98"/>
        <v>9.0797926231285313</v>
      </c>
      <c r="BP84">
        <f t="shared" si="98"/>
        <v>9.0738056144549795</v>
      </c>
      <c r="BQ84">
        <f t="shared" si="98"/>
        <v>9.0988294309363198</v>
      </c>
      <c r="BR84">
        <f t="shared" si="92"/>
        <v>8.9925853185874534</v>
      </c>
    </row>
    <row r="85" spans="1:70" x14ac:dyDescent="0.2">
      <c r="A85" s="33" t="s">
        <v>116</v>
      </c>
      <c r="B85" s="32" t="s">
        <v>94</v>
      </c>
      <c r="C85" s="33">
        <v>56011.684399999998</v>
      </c>
      <c r="D85" s="33">
        <v>2.9999999999999997E-4</v>
      </c>
      <c r="E85">
        <f t="shared" ref="E85:E96" si="109">+(C85-C$7)/C$8</f>
        <v>7807.5758407873209</v>
      </c>
      <c r="F85">
        <f t="shared" si="84"/>
        <v>7807.5</v>
      </c>
      <c r="G85">
        <f t="shared" si="95"/>
        <v>3.4109250002074987E-2</v>
      </c>
      <c r="K85">
        <f>+G85</f>
        <v>3.4109250002074987E-2</v>
      </c>
      <c r="O85">
        <f t="shared" ca="1" si="80"/>
        <v>3.2110833968587001E-2</v>
      </c>
      <c r="P85">
        <f t="shared" ref="P85:P96" si="110">+D$11+D$12*F85+D$13*F85^2</f>
        <v>4.2660371691441115E-2</v>
      </c>
      <c r="Q85" s="2">
        <f t="shared" ref="Q85:Q96" si="111">+C85-15018.5</f>
        <v>40993.184399999998</v>
      </c>
      <c r="R85">
        <f t="shared" ref="R85:R96" si="112">+(P85-G85)^2</f>
        <v>7.3121682146347838E-5</v>
      </c>
      <c r="S85" s="3">
        <v>1</v>
      </c>
      <c r="T85" s="170"/>
      <c r="AA85" s="37"/>
      <c r="AF85">
        <f t="shared" si="99"/>
        <v>7807.5</v>
      </c>
      <c r="AG85" s="132">
        <f t="shared" si="100"/>
        <v>3.3255488800811903E-2</v>
      </c>
      <c r="AH85" s="132">
        <f t="shared" si="68"/>
        <v>4.3514132892704199E-2</v>
      </c>
      <c r="AI85" s="132">
        <f t="shared" si="69"/>
        <v>-8.5511216893661285E-3</v>
      </c>
      <c r="AJ85" s="132">
        <f t="shared" si="70"/>
        <v>8.5376120126308408E-4</v>
      </c>
      <c r="AK85" s="132">
        <f t="shared" si="101"/>
        <v>7.2890818878218439E-7</v>
      </c>
      <c r="AL85">
        <f t="shared" si="72"/>
        <v>-8.5511216893661285E-3</v>
      </c>
      <c r="AM85" s="143">
        <f t="shared" si="41"/>
        <v>7.2890818878218439E-7</v>
      </c>
      <c r="AN85">
        <f t="shared" si="102"/>
        <v>-9.4048828906292143E-3</v>
      </c>
      <c r="AO85">
        <f t="shared" si="103"/>
        <v>1.0001241729074501</v>
      </c>
      <c r="AP85">
        <f t="shared" si="104"/>
        <v>-0.36042202763875902</v>
      </c>
      <c r="AQ85">
        <f t="shared" si="105"/>
        <v>-0.25364890518347366</v>
      </c>
      <c r="AR85">
        <f t="shared" si="106"/>
        <v>-1.5703067804377351</v>
      </c>
      <c r="AS85">
        <f t="shared" si="107"/>
        <v>-0.99951057343156091</v>
      </c>
      <c r="AT85" s="132">
        <f t="shared" si="97"/>
        <v>4.9693131912360009</v>
      </c>
      <c r="AU85" s="132">
        <f t="shared" si="97"/>
        <v>4.9693132162946245</v>
      </c>
      <c r="AV85" s="132">
        <f t="shared" si="97"/>
        <v>4.969313605077657</v>
      </c>
      <c r="AW85" s="132">
        <f t="shared" si="97"/>
        <v>4.9693196369491739</v>
      </c>
      <c r="AX85" s="132">
        <f t="shared" si="97"/>
        <v>4.9694132021930919</v>
      </c>
      <c r="AY85" s="132">
        <f t="shared" si="97"/>
        <v>4.9708603268678591</v>
      </c>
      <c r="AZ85" s="132">
        <f t="shared" si="97"/>
        <v>4.9923123625197192</v>
      </c>
      <c r="BA85" s="132">
        <f t="shared" si="108"/>
        <v>5.2146363858177098</v>
      </c>
    </row>
    <row r="86" spans="1:70" x14ac:dyDescent="0.2">
      <c r="A86" s="36" t="s">
        <v>117</v>
      </c>
      <c r="B86" s="32" t="s">
        <v>94</v>
      </c>
      <c r="C86" s="33">
        <v>56309.876300000004</v>
      </c>
      <c r="D86" s="33">
        <v>2.0000000000000001E-4</v>
      </c>
      <c r="E86" s="57">
        <f t="shared" si="109"/>
        <v>8470.5956512101002</v>
      </c>
      <c r="F86">
        <f t="shared" si="84"/>
        <v>8470.5</v>
      </c>
      <c r="G86">
        <f t="shared" si="95"/>
        <v>4.3018950003897771E-2</v>
      </c>
      <c r="K86">
        <f>+G86</f>
        <v>4.3018950003897771E-2</v>
      </c>
      <c r="O86">
        <f t="shared" ca="1" si="80"/>
        <v>3.304182359490649E-2</v>
      </c>
      <c r="P86">
        <f t="shared" si="110"/>
        <v>3.7659356937706577E-2</v>
      </c>
      <c r="Q86" s="2">
        <f t="shared" si="111"/>
        <v>41291.376300000004</v>
      </c>
      <c r="R86">
        <f t="shared" si="112"/>
        <v>2.8725237835164727E-5</v>
      </c>
      <c r="S86" s="3">
        <v>1</v>
      </c>
      <c r="T86" s="170"/>
      <c r="AA86" s="37"/>
      <c r="AF86">
        <f t="shared" si="99"/>
        <v>8470.5</v>
      </c>
      <c r="AG86" s="132">
        <f t="shared" si="100"/>
        <v>3.7188067339489504E-2</v>
      </c>
      <c r="AH86" s="132">
        <f t="shared" si="68"/>
        <v>4.3490239602114844E-2</v>
      </c>
      <c r="AI86" s="132">
        <f t="shared" si="69"/>
        <v>5.3595930661911942E-3</v>
      </c>
      <c r="AJ86" s="132">
        <f t="shared" si="70"/>
        <v>5.830882664408267E-3</v>
      </c>
      <c r="AK86" s="132">
        <f t="shared" si="101"/>
        <v>3.3999192646096853E-5</v>
      </c>
      <c r="AL86">
        <f t="shared" si="72"/>
        <v>5.3595930661911942E-3</v>
      </c>
      <c r="AM86" s="143">
        <f t="shared" ref="AM86:AM96" si="113">+(G86-AG86)^2</f>
        <v>3.3999192646096853E-5</v>
      </c>
      <c r="AN86">
        <f t="shared" si="102"/>
        <v>-4.712895982170762E-4</v>
      </c>
      <c r="AO86">
        <f t="shared" si="103"/>
        <v>1.0256215748410775</v>
      </c>
      <c r="AP86">
        <f t="shared" si="104"/>
        <v>-0.26482776929653234</v>
      </c>
      <c r="AQ86">
        <f t="shared" si="105"/>
        <v>-0.25235157503441275</v>
      </c>
      <c r="AR86">
        <f t="shared" si="106"/>
        <v>-1.4696118005301286</v>
      </c>
      <c r="AS86">
        <f t="shared" si="107"/>
        <v>-0.90360981779288818</v>
      </c>
      <c r="AT86" s="132">
        <f t="shared" si="97"/>
        <v>5.0654812170259182</v>
      </c>
      <c r="AU86" s="132">
        <f t="shared" si="97"/>
        <v>5.0654813520419628</v>
      </c>
      <c r="AV86" s="132">
        <f t="shared" si="97"/>
        <v>5.0654828913485117</v>
      </c>
      <c r="AW86" s="132">
        <f t="shared" si="97"/>
        <v>5.0655004403983703</v>
      </c>
      <c r="AX86" s="132">
        <f t="shared" si="97"/>
        <v>5.0657004514232744</v>
      </c>
      <c r="AY86" s="132">
        <f t="shared" si="97"/>
        <v>5.0679724137916509</v>
      </c>
      <c r="AZ86" s="132">
        <f t="shared" si="97"/>
        <v>5.0928691610964885</v>
      </c>
      <c r="BA86" s="132">
        <f t="shared" si="108"/>
        <v>5.3034820058381529</v>
      </c>
    </row>
    <row r="87" spans="1:70" x14ac:dyDescent="0.2">
      <c r="A87" t="s">
        <v>278</v>
      </c>
      <c r="B87" t="s">
        <v>94</v>
      </c>
      <c r="C87" s="10">
        <v>56335.061000000002</v>
      </c>
      <c r="D87" s="10" t="s">
        <v>286</v>
      </c>
      <c r="E87">
        <f t="shared" si="109"/>
        <v>8526.5929972800404</v>
      </c>
      <c r="F87">
        <f t="shared" si="84"/>
        <v>8526.5</v>
      </c>
      <c r="G87">
        <f t="shared" si="95"/>
        <v>4.1825350002909545E-2</v>
      </c>
      <c r="K87">
        <f t="shared" ref="K87:K96" si="114">G87</f>
        <v>4.1825350002909545E-2</v>
      </c>
      <c r="O87">
        <f t="shared" ca="1" si="80"/>
        <v>3.3120459219452329E-2</v>
      </c>
      <c r="P87">
        <f t="shared" si="110"/>
        <v>3.722419794450197E-2</v>
      </c>
      <c r="Q87" s="2">
        <f t="shared" si="111"/>
        <v>41316.561000000002</v>
      </c>
      <c r="R87">
        <f t="shared" si="112"/>
        <v>2.1170600264588261E-5</v>
      </c>
      <c r="S87" s="3">
        <v>1</v>
      </c>
      <c r="T87" s="170"/>
      <c r="AA87" s="37"/>
      <c r="AF87">
        <f t="shared" si="99"/>
        <v>8526.5</v>
      </c>
      <c r="AG87" s="132">
        <f t="shared" si="100"/>
        <v>3.7519245785992805E-2</v>
      </c>
      <c r="AH87" s="132">
        <f t="shared" si="68"/>
        <v>4.153030216141871E-2</v>
      </c>
      <c r="AI87" s="132">
        <f t="shared" si="69"/>
        <v>4.6011520584075746E-3</v>
      </c>
      <c r="AJ87" s="132">
        <f t="shared" si="70"/>
        <v>4.3061042169167396E-3</v>
      </c>
      <c r="AK87" s="132">
        <f t="shared" si="101"/>
        <v>1.8542533526948129E-5</v>
      </c>
      <c r="AL87">
        <f t="shared" si="72"/>
        <v>4.6011520584075746E-3</v>
      </c>
      <c r="AM87" s="143">
        <f t="shared" si="113"/>
        <v>1.8542533526948129E-5</v>
      </c>
      <c r="AN87">
        <f t="shared" si="102"/>
        <v>2.9504784149083805E-4</v>
      </c>
      <c r="AO87">
        <f t="shared" si="103"/>
        <v>1.0278262607629005</v>
      </c>
      <c r="AP87">
        <f t="shared" si="104"/>
        <v>-0.25638928118754034</v>
      </c>
      <c r="AQ87">
        <f t="shared" si="105"/>
        <v>-0.25211799168572008</v>
      </c>
      <c r="AR87">
        <f t="shared" si="106"/>
        <v>-1.4608712459704714</v>
      </c>
      <c r="AS87">
        <f t="shared" si="107"/>
        <v>-0.89570233883297068</v>
      </c>
      <c r="AT87" s="132">
        <f t="shared" si="97"/>
        <v>5.0737158633342236</v>
      </c>
      <c r="AU87" s="132">
        <f t="shared" si="97"/>
        <v>5.0737160155580359</v>
      </c>
      <c r="AV87" s="132">
        <f t="shared" si="97"/>
        <v>5.0737177131747186</v>
      </c>
      <c r="AW87" s="132">
        <f t="shared" si="97"/>
        <v>5.0737366446658152</v>
      </c>
      <c r="AX87" s="132">
        <f t="shared" si="97"/>
        <v>5.0739477007561549</v>
      </c>
      <c r="AY87" s="132">
        <f t="shared" si="97"/>
        <v>5.0762927164773028</v>
      </c>
      <c r="AZ87" s="132">
        <f t="shared" si="97"/>
        <v>5.1014401258197513</v>
      </c>
      <c r="BA87" s="132">
        <f t="shared" si="108"/>
        <v>5.3109863116015692</v>
      </c>
    </row>
    <row r="88" spans="1:70" x14ac:dyDescent="0.2">
      <c r="A88" t="s">
        <v>278</v>
      </c>
      <c r="B88" t="s">
        <v>94</v>
      </c>
      <c r="C88" s="10">
        <v>56337.078600000001</v>
      </c>
      <c r="D88" s="10" t="s">
        <v>286</v>
      </c>
      <c r="E88">
        <f t="shared" si="109"/>
        <v>8531.0790640360738</v>
      </c>
      <c r="F88">
        <f t="shared" si="84"/>
        <v>8531</v>
      </c>
      <c r="G88">
        <f t="shared" si="95"/>
        <v>3.55589000027976E-2</v>
      </c>
      <c r="K88">
        <f t="shared" si="114"/>
        <v>3.55589000027976E-2</v>
      </c>
      <c r="O88">
        <f t="shared" ca="1" si="80"/>
        <v>3.312677815356762E-2</v>
      </c>
      <c r="P88">
        <f t="shared" si="110"/>
        <v>3.7189143596992935E-2</v>
      </c>
      <c r="Q88" s="2">
        <f t="shared" si="111"/>
        <v>41318.578600000001</v>
      </c>
      <c r="R88">
        <f t="shared" si="112"/>
        <v>2.657694176414925E-6</v>
      </c>
      <c r="S88" s="3">
        <v>1</v>
      </c>
      <c r="T88" s="170"/>
      <c r="AA88" s="37"/>
      <c r="AF88">
        <f t="shared" si="99"/>
        <v>8531</v>
      </c>
      <c r="AG88" s="132">
        <f t="shared" si="100"/>
        <v>3.7545843424908798E-2</v>
      </c>
      <c r="AH88" s="132">
        <f t="shared" si="68"/>
        <v>3.5202200174881737E-2</v>
      </c>
      <c r="AI88" s="132">
        <f t="shared" si="69"/>
        <v>-1.6302435941953353E-3</v>
      </c>
      <c r="AJ88" s="132">
        <f t="shared" si="70"/>
        <v>-1.9869434221111981E-3</v>
      </c>
      <c r="AK88" s="132">
        <f t="shared" si="101"/>
        <v>3.9479441626709592E-6</v>
      </c>
      <c r="AL88">
        <f t="shared" si="72"/>
        <v>-1.6302435941953353E-3</v>
      </c>
      <c r="AM88" s="143">
        <f t="shared" si="113"/>
        <v>3.9479441626709592E-6</v>
      </c>
      <c r="AN88">
        <f t="shared" si="102"/>
        <v>3.5669982791586535E-4</v>
      </c>
      <c r="AO88">
        <f t="shared" si="103"/>
        <v>1.0280037441946581</v>
      </c>
      <c r="AP88">
        <f t="shared" si="104"/>
        <v>-0.25570875266658827</v>
      </c>
      <c r="AQ88">
        <f t="shared" si="105"/>
        <v>-0.25209833960334987</v>
      </c>
      <c r="AR88">
        <f t="shared" si="106"/>
        <v>-1.4601672488429938</v>
      </c>
      <c r="AS88">
        <f t="shared" si="107"/>
        <v>-0.89506813784669204</v>
      </c>
      <c r="AT88" s="132">
        <f t="shared" si="97"/>
        <v>5.0743783440325441</v>
      </c>
      <c r="AU88" s="132">
        <f t="shared" si="97"/>
        <v>5.0743784977116535</v>
      </c>
      <c r="AV88" s="132">
        <f t="shared" si="97"/>
        <v>5.0743802085592451</v>
      </c>
      <c r="AW88" s="132">
        <f t="shared" si="97"/>
        <v>5.0743992542140628</v>
      </c>
      <c r="AX88" s="132">
        <f t="shared" si="97"/>
        <v>5.0746112113574116</v>
      </c>
      <c r="AY88" s="132">
        <f t="shared" si="97"/>
        <v>5.0769621108535397</v>
      </c>
      <c r="AZ88" s="132">
        <f t="shared" si="97"/>
        <v>5.1021293770851406</v>
      </c>
      <c r="BA88" s="132">
        <f t="shared" si="108"/>
        <v>5.3115893361718429</v>
      </c>
    </row>
    <row r="89" spans="1:70" x14ac:dyDescent="0.2">
      <c r="A89" t="s">
        <v>278</v>
      </c>
      <c r="B89" t="s">
        <v>94</v>
      </c>
      <c r="C89" s="10">
        <v>56357.998399999997</v>
      </c>
      <c r="D89" s="10" t="s">
        <v>286</v>
      </c>
      <c r="E89">
        <f t="shared" si="109"/>
        <v>8577.5935462540001</v>
      </c>
      <c r="F89">
        <f t="shared" si="84"/>
        <v>8577.5</v>
      </c>
      <c r="G89">
        <f t="shared" si="95"/>
        <v>4.2072249998454936E-2</v>
      </c>
      <c r="K89">
        <f t="shared" si="114"/>
        <v>4.2072249998454936E-2</v>
      </c>
      <c r="O89">
        <f t="shared" ref="O89:O96" ca="1" si="115">+C$11+C$12*$F89</f>
        <v>3.3192073806092293E-2</v>
      </c>
      <c r="P89">
        <f t="shared" si="110"/>
        <v>3.682616435023145E-2</v>
      </c>
      <c r="Q89" s="2">
        <f t="shared" si="111"/>
        <v>41339.498399999997</v>
      </c>
      <c r="R89">
        <f t="shared" si="112"/>
        <v>2.7521414628496436E-5</v>
      </c>
      <c r="S89" s="3">
        <v>1</v>
      </c>
      <c r="T89" s="170"/>
      <c r="U89">
        <v>1.1925854869210686E-6</v>
      </c>
      <c r="V89">
        <v>8.7781807671547389E-15</v>
      </c>
      <c r="W89">
        <v>1.7878834377100135E-24</v>
      </c>
      <c r="X89">
        <v>3.0999402008942911E-7</v>
      </c>
      <c r="Y89">
        <v>5.2430595880985609E-6</v>
      </c>
      <c r="Z89">
        <v>0.13676797315168021</v>
      </c>
      <c r="AA89" s="37">
        <v>0.68397240760964162</v>
      </c>
      <c r="AB89">
        <v>7677.4768440610924</v>
      </c>
      <c r="AC89">
        <v>9.3059373310380115E-3</v>
      </c>
      <c r="AD89">
        <v>4.1553775127042901E-5</v>
      </c>
      <c r="AE89">
        <v>4.7164711926129045E-18</v>
      </c>
      <c r="AF89">
        <f t="shared" si="99"/>
        <v>8577.5</v>
      </c>
      <c r="AG89" s="132">
        <f t="shared" si="100"/>
        <v>3.782054451177231E-2</v>
      </c>
      <c r="AH89" s="132">
        <f t="shared" si="68"/>
        <v>4.1077869836914076E-2</v>
      </c>
      <c r="AI89" s="132">
        <f t="shared" si="69"/>
        <v>5.2460856482234863E-3</v>
      </c>
      <c r="AJ89" s="132">
        <f t="shared" si="70"/>
        <v>4.2517054866826262E-3</v>
      </c>
      <c r="AK89" s="132">
        <f t="shared" si="101"/>
        <v>1.8076999545487148E-5</v>
      </c>
      <c r="AL89">
        <f t="shared" si="72"/>
        <v>5.2460856482234863E-3</v>
      </c>
      <c r="AM89" s="143">
        <f t="shared" si="113"/>
        <v>1.8076999545487148E-5</v>
      </c>
      <c r="AN89">
        <f t="shared" si="102"/>
        <v>9.9438016154086229E-4</v>
      </c>
      <c r="AO89">
        <f t="shared" si="103"/>
        <v>1.0298405023792006</v>
      </c>
      <c r="AP89">
        <f t="shared" si="104"/>
        <v>-0.24865545497703709</v>
      </c>
      <c r="AQ89">
        <f t="shared" si="105"/>
        <v>-0.25188752834835371</v>
      </c>
      <c r="AR89">
        <f t="shared" si="106"/>
        <v>-1.4528783537790877</v>
      </c>
      <c r="AS89">
        <f t="shared" si="107"/>
        <v>-0.8885252662805514</v>
      </c>
      <c r="AT89" s="132">
        <f t="shared" ref="AT89:AZ89" si="116">$BA89+$AH$7*SIN(AU89)</f>
        <v>5.0812306824008298</v>
      </c>
      <c r="AU89" s="132">
        <f t="shared" si="116"/>
        <v>5.0812308517777911</v>
      </c>
      <c r="AV89" s="132">
        <f t="shared" si="116"/>
        <v>5.081232703911339</v>
      </c>
      <c r="AW89" s="132">
        <f t="shared" si="116"/>
        <v>5.0812529563740254</v>
      </c>
      <c r="AX89" s="132">
        <f t="shared" si="116"/>
        <v>5.0814743411055829</v>
      </c>
      <c r="AY89" s="132">
        <f t="shared" si="116"/>
        <v>5.0838861438338503</v>
      </c>
      <c r="AZ89" s="132">
        <f t="shared" si="116"/>
        <v>5.1092560944769891</v>
      </c>
      <c r="BA89" s="132">
        <f t="shared" si="108"/>
        <v>5.31782059006468</v>
      </c>
    </row>
    <row r="90" spans="1:70" x14ac:dyDescent="0.2">
      <c r="A90" s="145" t="s">
        <v>360</v>
      </c>
      <c r="B90" s="146" t="s">
        <v>85</v>
      </c>
      <c r="C90" s="147">
        <v>57476.298199999997</v>
      </c>
      <c r="D90" s="147">
        <v>2.9999999999999997E-4</v>
      </c>
      <c r="E90">
        <f t="shared" si="109"/>
        <v>11064.096101795649</v>
      </c>
      <c r="F90">
        <f t="shared" si="84"/>
        <v>11064</v>
      </c>
      <c r="G90">
        <f t="shared" si="95"/>
        <v>4.3221599997195881E-2</v>
      </c>
      <c r="K90">
        <f t="shared" si="114"/>
        <v>4.3221599997195881E-2</v>
      </c>
      <c r="O90">
        <f t="shared" ca="1" si="115"/>
        <v>3.6683635956685688E-2</v>
      </c>
      <c r="P90">
        <f t="shared" si="110"/>
        <v>1.5422031435169507E-2</v>
      </c>
      <c r="Q90" s="2">
        <f t="shared" si="111"/>
        <v>42457.798199999997</v>
      </c>
      <c r="R90">
        <f t="shared" si="112"/>
        <v>7.7281601223480514E-4</v>
      </c>
      <c r="S90" s="3">
        <v>1</v>
      </c>
      <c r="T90" s="170"/>
      <c r="U90">
        <v>1.8484149315600125E-6</v>
      </c>
      <c r="V90">
        <v>7.0852038014435998E-15</v>
      </c>
      <c r="W90">
        <v>3.6712196658679182E-25</v>
      </c>
      <c r="X90">
        <v>1.1267561746497895E-6</v>
      </c>
      <c r="Y90">
        <v>1.9798423749354591E-4</v>
      </c>
      <c r="Z90">
        <v>0.55393298155827597</v>
      </c>
      <c r="AA90" s="153">
        <v>0.39931717512141784</v>
      </c>
      <c r="AB90">
        <v>106.79832992927858</v>
      </c>
      <c r="AC90">
        <v>3.3824918124635173E-2</v>
      </c>
      <c r="AD90">
        <v>1.1136034058202098E-4</v>
      </c>
      <c r="AE90">
        <v>9.6847486981580876E-19</v>
      </c>
      <c r="AF90">
        <f t="shared" si="99"/>
        <v>11064</v>
      </c>
      <c r="AG90" s="132">
        <f t="shared" ref="AG90:AG96" si="117">AH$3+AH$4*AF90+AH$5*AF90^2+AN90</f>
        <v>5.1278607504204939E-2</v>
      </c>
      <c r="AH90" s="132">
        <f t="shared" ref="AH90:AH96" si="118">IF(R90&lt;&gt;0,G90-AN90, -9999)</f>
        <v>7.3650239281604496E-3</v>
      </c>
      <c r="AI90" s="132">
        <f t="shared" ref="AI90:AI96" si="119">+G90-P90</f>
        <v>2.7799568562026374E-2</v>
      </c>
      <c r="AJ90" s="132">
        <f t="shared" ref="AJ90:AJ96" si="120">IF(R90&lt;&gt;0,G90-AG90, -9999)</f>
        <v>-8.0570075070090577E-3</v>
      </c>
      <c r="AK90" s="132">
        <f t="shared" ref="AK90:AK96" si="121">+(G90-AG90)^2*S90</f>
        <v>6.4915369968000311E-5</v>
      </c>
      <c r="AL90">
        <f t="shared" ref="AL90:AL96" si="122">IF(R90&lt;&gt;0,G90-P90, -9999)</f>
        <v>2.7799568562026374E-2</v>
      </c>
      <c r="AM90" s="143">
        <f t="shared" si="113"/>
        <v>6.4915369968000311E-5</v>
      </c>
      <c r="AN90">
        <f t="shared" ref="AN90:AN96" si="123">$AH$6*($AH$11/AO90*AP90+$AH$12)</f>
        <v>3.5856576069035431E-2</v>
      </c>
      <c r="AO90">
        <f t="shared" ref="AO90:AO96" si="124">1+$AH$7*COS(AR90)</f>
        <v>1.13218631674156</v>
      </c>
      <c r="AP90">
        <f t="shared" ref="AP90:AP96" si="125">SIN(AR90+RADIANS($AH$9))</f>
        <v>0.17802099506553168</v>
      </c>
      <c r="AQ90">
        <f t="shared" ref="AQ90:AQ96" si="126">$AH$7*SIN(AR90)</f>
        <v>-0.21648223988582924</v>
      </c>
      <c r="AR90">
        <f t="shared" ref="AR90:AR96" si="127">2*ATAN(AS90)</f>
        <v>-1.0226115357864973</v>
      </c>
      <c r="AS90">
        <f t="shared" ref="AS90:AS96" si="128">SQRT((1+$AH$7)/(1-$AH$7))*TAN(AT90/2)</f>
        <v>-0.56107428905100809</v>
      </c>
      <c r="AT90" s="132">
        <f t="shared" ref="AT90:AZ96" si="129">$BA90+$AH$7*SIN(AU90)</f>
        <v>5.4660718966929842</v>
      </c>
      <c r="AU90" s="132">
        <f t="shared" si="129"/>
        <v>5.4660765673755947</v>
      </c>
      <c r="AV90" s="132">
        <f t="shared" si="129"/>
        <v>5.4661034749194535</v>
      </c>
      <c r="AW90" s="132">
        <f t="shared" si="129"/>
        <v>5.4662584727695407</v>
      </c>
      <c r="AX90" s="132">
        <f t="shared" si="129"/>
        <v>5.4671508226165386</v>
      </c>
      <c r="AY90" s="132">
        <f t="shared" si="129"/>
        <v>5.472271880311359</v>
      </c>
      <c r="AZ90" s="132">
        <f t="shared" si="129"/>
        <v>5.5011468424295709</v>
      </c>
      <c r="BA90" s="132">
        <f t="shared" ref="BA90:BA96" si="130">RADIANS($AH$9)+$AH$18*(F90-AH$15)</f>
        <v>5.651025166506356</v>
      </c>
    </row>
    <row r="91" spans="1:70" x14ac:dyDescent="0.2">
      <c r="A91" s="145" t="s">
        <v>360</v>
      </c>
      <c r="B91" s="146" t="s">
        <v>94</v>
      </c>
      <c r="C91" s="147">
        <v>57478.324200000003</v>
      </c>
      <c r="D91" s="147">
        <v>2.9999999999999997E-4</v>
      </c>
      <c r="E91">
        <f t="shared" si="109"/>
        <v>11068.6008456734</v>
      </c>
      <c r="F91">
        <f t="shared" si="84"/>
        <v>11068.5</v>
      </c>
      <c r="G91">
        <f t="shared" si="95"/>
        <v>4.5355150003160816E-2</v>
      </c>
      <c r="K91">
        <f t="shared" si="114"/>
        <v>4.5355150003160816E-2</v>
      </c>
      <c r="O91">
        <f t="shared" ca="1" si="115"/>
        <v>3.6689954890800978E-2</v>
      </c>
      <c r="P91">
        <f t="shared" si="110"/>
        <v>1.537974507622121E-2</v>
      </c>
      <c r="Q91" s="2">
        <f t="shared" si="111"/>
        <v>42459.824200000003</v>
      </c>
      <c r="R91">
        <f t="shared" si="112"/>
        <v>8.9852490053399518E-4</v>
      </c>
      <c r="S91" s="3">
        <v>1</v>
      </c>
      <c r="T91" s="170"/>
      <c r="AA91" s="37"/>
      <c r="AF91">
        <f t="shared" si="99"/>
        <v>11068.5</v>
      </c>
      <c r="AG91" s="132">
        <f t="shared" si="117"/>
        <v>5.1298980632350152E-2</v>
      </c>
      <c r="AH91" s="132">
        <f t="shared" si="118"/>
        <v>9.4359144470318734E-3</v>
      </c>
      <c r="AI91" s="132">
        <f t="shared" si="119"/>
        <v>2.9975404926939606E-2</v>
      </c>
      <c r="AJ91" s="132">
        <f t="shared" si="120"/>
        <v>-5.9438306291893367E-3</v>
      </c>
      <c r="AK91" s="132">
        <f t="shared" si="121"/>
        <v>3.5329122548489308E-5</v>
      </c>
      <c r="AL91">
        <f t="shared" si="122"/>
        <v>2.9975404926939606E-2</v>
      </c>
      <c r="AM91" s="143">
        <f t="shared" si="113"/>
        <v>3.5329122548489308E-5</v>
      </c>
      <c r="AN91">
        <f t="shared" si="123"/>
        <v>3.5919235556128942E-2</v>
      </c>
      <c r="AO91">
        <f t="shared" si="124"/>
        <v>1.1323711902106854</v>
      </c>
      <c r="AP91">
        <f t="shared" si="125"/>
        <v>0.17886149738084217</v>
      </c>
      <c r="AQ91">
        <f t="shared" si="126"/>
        <v>-0.21636924578574535</v>
      </c>
      <c r="AR91">
        <f t="shared" si="127"/>
        <v>-1.0217573238269517</v>
      </c>
      <c r="AS91">
        <f t="shared" si="128"/>
        <v>-0.56051286275258605</v>
      </c>
      <c r="AT91" s="132">
        <f t="shared" si="129"/>
        <v>5.4668016428787709</v>
      </c>
      <c r="AU91" s="132">
        <f t="shared" si="129"/>
        <v>5.4668063303910142</v>
      </c>
      <c r="AV91" s="132">
        <f t="shared" si="129"/>
        <v>5.4668333139143321</v>
      </c>
      <c r="AW91" s="132">
        <f t="shared" si="129"/>
        <v>5.4669886286940264</v>
      </c>
      <c r="AX91" s="132">
        <f t="shared" si="129"/>
        <v>5.4678821086121188</v>
      </c>
      <c r="AY91" s="132">
        <f t="shared" si="129"/>
        <v>5.4730056828485294</v>
      </c>
      <c r="AZ91" s="132">
        <f t="shared" si="129"/>
        <v>5.501873292389206</v>
      </c>
      <c r="BA91" s="132">
        <f t="shared" si="130"/>
        <v>5.6516281910766306</v>
      </c>
    </row>
    <row r="92" spans="1:70" x14ac:dyDescent="0.2">
      <c r="A92" s="121" t="s">
        <v>361</v>
      </c>
      <c r="B92" s="122" t="s">
        <v>94</v>
      </c>
      <c r="C92" s="123">
        <v>57771.121500000001</v>
      </c>
      <c r="D92" s="124" t="s">
        <v>244</v>
      </c>
      <c r="E92">
        <f t="shared" si="109"/>
        <v>11719.625941721606</v>
      </c>
      <c r="F92">
        <f t="shared" si="84"/>
        <v>11719.5</v>
      </c>
      <c r="G92">
        <f t="shared" si="95"/>
        <v>5.6642050003574695E-2</v>
      </c>
      <c r="K92">
        <f t="shared" si="114"/>
        <v>5.6642050003574695E-2</v>
      </c>
      <c r="O92">
        <f t="shared" ca="1" si="115"/>
        <v>3.760409402614636E-2</v>
      </c>
      <c r="P92">
        <f t="shared" si="110"/>
        <v>9.1271846072626395E-3</v>
      </c>
      <c r="Q92" s="2">
        <f t="shared" si="111"/>
        <v>42752.621500000001</v>
      </c>
      <c r="R92">
        <f t="shared" si="112"/>
        <v>2.2576624336296527E-3</v>
      </c>
      <c r="S92" s="3">
        <v>1</v>
      </c>
      <c r="T92" s="170"/>
      <c r="AA92" s="37"/>
      <c r="AF92">
        <f t="shared" si="99"/>
        <v>11719.5</v>
      </c>
      <c r="AG92" s="132">
        <f t="shared" si="117"/>
        <v>5.3994176687035766E-2</v>
      </c>
      <c r="AH92" s="132">
        <f t="shared" si="118"/>
        <v>1.1775057923801568E-2</v>
      </c>
      <c r="AI92" s="132">
        <f t="shared" si="119"/>
        <v>4.7514865396312056E-2</v>
      </c>
      <c r="AJ92" s="132">
        <f t="shared" si="120"/>
        <v>2.647873316538929E-3</v>
      </c>
      <c r="AK92" s="132">
        <f t="shared" si="121"/>
        <v>7.0112331004388674E-6</v>
      </c>
      <c r="AL92">
        <f t="shared" si="122"/>
        <v>4.7514865396312056E-2</v>
      </c>
      <c r="AM92" s="143">
        <f t="shared" si="113"/>
        <v>7.0112331004388674E-6</v>
      </c>
      <c r="AN92">
        <f t="shared" si="123"/>
        <v>4.4866992079773127E-2</v>
      </c>
      <c r="AO92">
        <f t="shared" si="124"/>
        <v>1.1586119111078881</v>
      </c>
      <c r="AP92">
        <f t="shared" si="125"/>
        <v>0.30156390329519006</v>
      </c>
      <c r="AQ92">
        <f t="shared" si="126"/>
        <v>-0.19793949624667925</v>
      </c>
      <c r="AR92">
        <f t="shared" si="127"/>
        <v>-0.8952539966574663</v>
      </c>
      <c r="AS92">
        <f t="shared" si="128"/>
        <v>-0.48013168807575851</v>
      </c>
      <c r="AT92" s="132">
        <f t="shared" si="129"/>
        <v>5.5736123853420514</v>
      </c>
      <c r="AU92" s="132">
        <f t="shared" si="129"/>
        <v>5.5736197393180005</v>
      </c>
      <c r="AV92" s="132">
        <f t="shared" si="129"/>
        <v>5.573657955161095</v>
      </c>
      <c r="AW92" s="132">
        <f t="shared" si="129"/>
        <v>5.5738565283162034</v>
      </c>
      <c r="AX92" s="132">
        <f t="shared" si="129"/>
        <v>5.5748877891228137</v>
      </c>
      <c r="AY92" s="132">
        <f t="shared" si="129"/>
        <v>5.5802289330861647</v>
      </c>
      <c r="AZ92" s="132">
        <f t="shared" si="129"/>
        <v>5.6075171677010154</v>
      </c>
      <c r="BA92" s="132">
        <f t="shared" si="130"/>
        <v>5.7388657455763417</v>
      </c>
    </row>
    <row r="93" spans="1:70" x14ac:dyDescent="0.2">
      <c r="A93" s="125" t="s">
        <v>1</v>
      </c>
      <c r="B93" s="126" t="s">
        <v>85</v>
      </c>
      <c r="C93" s="125">
        <v>56713.975399999879</v>
      </c>
      <c r="D93" s="125" t="s">
        <v>244</v>
      </c>
      <c r="E93">
        <f t="shared" si="109"/>
        <v>9369.0966120810317</v>
      </c>
      <c r="F93">
        <f t="shared" si="84"/>
        <v>9369</v>
      </c>
      <c r="G93">
        <f t="shared" si="95"/>
        <v>4.345109988207696E-2</v>
      </c>
      <c r="K93">
        <f t="shared" si="114"/>
        <v>4.345109988207696E-2</v>
      </c>
      <c r="O93">
        <f t="shared" ca="1" si="115"/>
        <v>3.4303504106592865E-2</v>
      </c>
      <c r="P93">
        <f t="shared" si="110"/>
        <v>3.0437669470662364E-2</v>
      </c>
      <c r="Q93" s="2">
        <f t="shared" si="111"/>
        <v>41695.475399999879</v>
      </c>
      <c r="R93">
        <f t="shared" si="112"/>
        <v>1.6934937107273028E-4</v>
      </c>
      <c r="S93" s="3">
        <v>1</v>
      </c>
      <c r="T93" s="170"/>
      <c r="AA93" s="37"/>
      <c r="AF93">
        <f t="shared" si="99"/>
        <v>9369</v>
      </c>
      <c r="AG93" s="132">
        <f t="shared" si="117"/>
        <v>4.2430376762875192E-2</v>
      </c>
      <c r="AH93" s="132">
        <f t="shared" si="118"/>
        <v>3.1458392589864131E-2</v>
      </c>
      <c r="AI93" s="132">
        <f t="shared" si="119"/>
        <v>1.3013430411414596E-2</v>
      </c>
      <c r="AJ93" s="132">
        <f t="shared" si="120"/>
        <v>1.0207231192017677E-3</v>
      </c>
      <c r="AK93" s="132">
        <f t="shared" si="121"/>
        <v>1.0418756860729861E-6</v>
      </c>
      <c r="AL93">
        <f t="shared" si="122"/>
        <v>1.3013430411414596E-2</v>
      </c>
      <c r="AM93" s="143">
        <f t="shared" si="113"/>
        <v>1.0418756860729861E-6</v>
      </c>
      <c r="AN93">
        <f t="shared" si="123"/>
        <v>1.1992707292212827E-2</v>
      </c>
      <c r="AO93">
        <f t="shared" si="124"/>
        <v>1.0617896041482369</v>
      </c>
      <c r="AP93">
        <f t="shared" si="125"/>
        <v>-0.1228200489178376</v>
      </c>
      <c r="AQ93">
        <f t="shared" si="126"/>
        <v>-0.24600777902109106</v>
      </c>
      <c r="AR93">
        <f t="shared" si="127"/>
        <v>-1.3247174396188086</v>
      </c>
      <c r="AS93">
        <f t="shared" si="128"/>
        <v>-0.77989131966833469</v>
      </c>
      <c r="AT93" s="132">
        <f t="shared" si="129"/>
        <v>5.1997715133893498</v>
      </c>
      <c r="AU93" s="132">
        <f t="shared" si="129"/>
        <v>5.1997722033238176</v>
      </c>
      <c r="AV93" s="132">
        <f t="shared" si="129"/>
        <v>5.1997780114222607</v>
      </c>
      <c r="AW93" s="132">
        <f t="shared" si="129"/>
        <v>5.199826903409134</v>
      </c>
      <c r="AX93" s="132">
        <f t="shared" si="129"/>
        <v>5.2002382926241904</v>
      </c>
      <c r="AY93" s="132">
        <f t="shared" si="129"/>
        <v>5.2036872788010662</v>
      </c>
      <c r="AZ93" s="132">
        <f t="shared" si="129"/>
        <v>5.2317759425475181</v>
      </c>
      <c r="BA93" s="132">
        <f t="shared" si="130"/>
        <v>5.4238859117029614</v>
      </c>
    </row>
    <row r="94" spans="1:70" x14ac:dyDescent="0.2">
      <c r="A94" s="125" t="s">
        <v>0</v>
      </c>
      <c r="B94" s="126" t="s">
        <v>94</v>
      </c>
      <c r="C94" s="125">
        <v>58179.044100000057</v>
      </c>
      <c r="D94" s="125" t="s">
        <v>64</v>
      </c>
      <c r="E94">
        <f t="shared" si="109"/>
        <v>12626.628328168723</v>
      </c>
      <c r="F94">
        <f t="shared" si="84"/>
        <v>12626.5</v>
      </c>
      <c r="G94">
        <f t="shared" si="95"/>
        <v>5.7715350056241732E-2</v>
      </c>
      <c r="K94">
        <f t="shared" si="114"/>
        <v>5.7715350056241732E-2</v>
      </c>
      <c r="O94">
        <f t="shared" ca="1" si="115"/>
        <v>3.8877710302272731E-2</v>
      </c>
      <c r="P94">
        <f t="shared" si="110"/>
        <v>-3.1632049024850339E-5</v>
      </c>
      <c r="Q94" s="2">
        <f t="shared" si="111"/>
        <v>43160.544100000057</v>
      </c>
      <c r="R94">
        <f t="shared" si="112"/>
        <v>3.3347139422659788E-3</v>
      </c>
      <c r="S94" s="3">
        <v>1</v>
      </c>
      <c r="T94" s="170"/>
      <c r="AA94" s="37"/>
      <c r="AF94">
        <f t="shared" si="99"/>
        <v>12626.5</v>
      </c>
      <c r="AG94" s="132">
        <f t="shared" si="117"/>
        <v>5.6718507290155887E-2</v>
      </c>
      <c r="AH94" s="132">
        <f t="shared" si="118"/>
        <v>9.6521071706099498E-4</v>
      </c>
      <c r="AI94" s="132">
        <f t="shared" si="119"/>
        <v>5.7746982105266582E-2</v>
      </c>
      <c r="AJ94" s="132">
        <f t="shared" si="120"/>
        <v>9.9684276608584532E-4</v>
      </c>
      <c r="AK94" s="132">
        <f t="shared" si="121"/>
        <v>9.9369550029767924E-7</v>
      </c>
      <c r="AL94">
        <f t="shared" si="122"/>
        <v>5.7746982105266582E-2</v>
      </c>
      <c r="AM94" s="143">
        <f t="shared" si="113"/>
        <v>9.9369550029767924E-7</v>
      </c>
      <c r="AN94">
        <f t="shared" si="123"/>
        <v>5.6750139339180737E-2</v>
      </c>
      <c r="AO94">
        <f t="shared" si="124"/>
        <v>1.1924305197489384</v>
      </c>
      <c r="AP94">
        <f t="shared" si="125"/>
        <v>0.47241353292187988</v>
      </c>
      <c r="AQ94">
        <f t="shared" si="126"/>
        <v>-0.16525216364344272</v>
      </c>
      <c r="AR94">
        <f t="shared" si="127"/>
        <v>-0.70955934954422051</v>
      </c>
      <c r="AS94">
        <f t="shared" si="128"/>
        <v>-0.37045454945341205</v>
      </c>
      <c r="AT94" s="132">
        <f t="shared" si="129"/>
        <v>5.7263589720285264</v>
      </c>
      <c r="AU94" s="132">
        <f t="shared" si="129"/>
        <v>5.7263699917545177</v>
      </c>
      <c r="AV94" s="132">
        <f t="shared" si="129"/>
        <v>5.7264211661324929</v>
      </c>
      <c r="AW94" s="132">
        <f t="shared" si="129"/>
        <v>5.7266587928773909</v>
      </c>
      <c r="AX94" s="132">
        <f t="shared" si="129"/>
        <v>5.7277617460446066</v>
      </c>
      <c r="AY94" s="132">
        <f t="shared" si="129"/>
        <v>5.7328713112621088</v>
      </c>
      <c r="AZ94" s="132">
        <f t="shared" si="129"/>
        <v>5.7563380185489237</v>
      </c>
      <c r="BA94" s="132">
        <f t="shared" si="130"/>
        <v>5.8604086978516685</v>
      </c>
    </row>
    <row r="95" spans="1:70" x14ac:dyDescent="0.2">
      <c r="A95" s="125" t="s">
        <v>0</v>
      </c>
      <c r="B95" s="126" t="s">
        <v>94</v>
      </c>
      <c r="C95" s="125">
        <v>58179.044199999887</v>
      </c>
      <c r="D95" s="125" t="s">
        <v>64</v>
      </c>
      <c r="E95">
        <f t="shared" si="109"/>
        <v>12626.628550515032</v>
      </c>
      <c r="F95">
        <f t="shared" si="84"/>
        <v>12626.5</v>
      </c>
      <c r="G95">
        <f t="shared" si="95"/>
        <v>5.7815349886368494E-2</v>
      </c>
      <c r="K95">
        <f t="shared" si="114"/>
        <v>5.7815349886368494E-2</v>
      </c>
      <c r="O95">
        <f t="shared" ca="1" si="115"/>
        <v>3.8877710302272731E-2</v>
      </c>
      <c r="P95">
        <f t="shared" si="110"/>
        <v>-3.1632049024850339E-5</v>
      </c>
      <c r="Q95" s="2">
        <f t="shared" si="111"/>
        <v>43160.544199999887</v>
      </c>
      <c r="R95">
        <f t="shared" si="112"/>
        <v>3.3462733190337238E-3</v>
      </c>
      <c r="S95" s="3">
        <v>1</v>
      </c>
      <c r="T95" s="170"/>
      <c r="AA95" s="37"/>
      <c r="AF95">
        <f t="shared" si="99"/>
        <v>12626.5</v>
      </c>
      <c r="AG95" s="132">
        <f t="shared" si="117"/>
        <v>5.6718507290155887E-2</v>
      </c>
      <c r="AH95" s="132">
        <f t="shared" si="118"/>
        <v>1.0652105471877574E-3</v>
      </c>
      <c r="AI95" s="132">
        <f t="shared" si="119"/>
        <v>5.7846981935393345E-2</v>
      </c>
      <c r="AJ95" s="132">
        <f t="shared" si="120"/>
        <v>1.0968425962126077E-3</v>
      </c>
      <c r="AK95" s="132">
        <f t="shared" si="121"/>
        <v>1.2030636808664136E-6</v>
      </c>
      <c r="AL95">
        <f t="shared" si="122"/>
        <v>5.7846981935393345E-2</v>
      </c>
      <c r="AM95" s="143">
        <f t="shared" si="113"/>
        <v>1.2030636808664136E-6</v>
      </c>
      <c r="AN95">
        <f t="shared" si="123"/>
        <v>5.6750139339180737E-2</v>
      </c>
      <c r="AO95">
        <f t="shared" si="124"/>
        <v>1.1924305197489384</v>
      </c>
      <c r="AP95">
        <f t="shared" si="125"/>
        <v>0.47241353292187988</v>
      </c>
      <c r="AQ95">
        <f t="shared" si="126"/>
        <v>-0.16525216364344272</v>
      </c>
      <c r="AR95">
        <f t="shared" si="127"/>
        <v>-0.70955934954422051</v>
      </c>
      <c r="AS95">
        <f t="shared" si="128"/>
        <v>-0.37045454945341205</v>
      </c>
      <c r="AT95" s="132">
        <f t="shared" si="129"/>
        <v>5.7263589720285264</v>
      </c>
      <c r="AU95" s="132">
        <f t="shared" si="129"/>
        <v>5.7263699917545177</v>
      </c>
      <c r="AV95" s="132">
        <f t="shared" si="129"/>
        <v>5.7264211661324929</v>
      </c>
      <c r="AW95" s="132">
        <f t="shared" si="129"/>
        <v>5.7266587928773909</v>
      </c>
      <c r="AX95" s="132">
        <f t="shared" si="129"/>
        <v>5.7277617460446066</v>
      </c>
      <c r="AY95" s="132">
        <f t="shared" si="129"/>
        <v>5.7328713112621088</v>
      </c>
      <c r="AZ95" s="132">
        <f t="shared" si="129"/>
        <v>5.7563380185489237</v>
      </c>
      <c r="BA95" s="132">
        <f t="shared" si="130"/>
        <v>5.8604086978516685</v>
      </c>
    </row>
    <row r="96" spans="1:70" x14ac:dyDescent="0.2">
      <c r="A96" s="125" t="s">
        <v>0</v>
      </c>
      <c r="B96" s="126" t="s">
        <v>94</v>
      </c>
      <c r="C96" s="125">
        <v>58179.044600000139</v>
      </c>
      <c r="D96" s="125" t="s">
        <v>64</v>
      </c>
      <c r="E96">
        <f t="shared" si="109"/>
        <v>12626.629439902339</v>
      </c>
      <c r="F96">
        <f>ROUND(2*E96,0)/2</f>
        <v>12626.5</v>
      </c>
      <c r="G96">
        <f t="shared" si="95"/>
        <v>5.8215350138198119E-2</v>
      </c>
      <c r="K96">
        <f t="shared" si="114"/>
        <v>5.8215350138198119E-2</v>
      </c>
      <c r="O96">
        <f t="shared" ca="1" si="115"/>
        <v>3.8877710302272731E-2</v>
      </c>
      <c r="P96">
        <f t="shared" si="110"/>
        <v>-3.1632049024850339E-5</v>
      </c>
      <c r="Q96" s="2">
        <f t="shared" si="111"/>
        <v>43160.544600000139</v>
      </c>
      <c r="R96">
        <f t="shared" si="112"/>
        <v>3.39271093391867E-3</v>
      </c>
      <c r="S96" s="3">
        <v>1</v>
      </c>
      <c r="T96" s="170"/>
      <c r="U96">
        <v>5.4182234303677636E-6</v>
      </c>
      <c r="V96">
        <v>4.8737154446003191E-14</v>
      </c>
      <c r="W96">
        <v>1.1354951978308995E-23</v>
      </c>
      <c r="X96">
        <v>1.9147293692019544E-6</v>
      </c>
      <c r="Y96">
        <v>2.8982317120642017E-5</v>
      </c>
      <c r="Z96">
        <v>0.52203991856175547</v>
      </c>
      <c r="AA96" s="37">
        <v>0.80284391780921582</v>
      </c>
      <c r="AB96">
        <v>8968.3160444657005</v>
      </c>
      <c r="AC96">
        <v>5.7479662061065889E-2</v>
      </c>
      <c r="AD96">
        <v>6.1086202979759971E-4</v>
      </c>
      <c r="AE96">
        <v>2.9954583598466142E-17</v>
      </c>
      <c r="AF96">
        <f t="shared" si="99"/>
        <v>12626.5</v>
      </c>
      <c r="AG96" s="132">
        <f t="shared" si="117"/>
        <v>5.6718507290155887E-2</v>
      </c>
      <c r="AH96" s="132">
        <f t="shared" si="118"/>
        <v>1.4652107990173815E-3</v>
      </c>
      <c r="AI96" s="132">
        <f t="shared" si="119"/>
        <v>5.8246982187222969E-2</v>
      </c>
      <c r="AJ96" s="132">
        <f t="shared" si="120"/>
        <v>1.4968428480422319E-3</v>
      </c>
      <c r="AK96" s="132">
        <f t="shared" si="121"/>
        <v>2.2405385117351802E-6</v>
      </c>
      <c r="AL96">
        <f t="shared" si="122"/>
        <v>5.8246982187222969E-2</v>
      </c>
      <c r="AM96" s="143">
        <f t="shared" si="113"/>
        <v>2.2405385117351802E-6</v>
      </c>
      <c r="AN96">
        <f t="shared" si="123"/>
        <v>5.6750139339180737E-2</v>
      </c>
      <c r="AO96">
        <f t="shared" si="124"/>
        <v>1.1924305197489384</v>
      </c>
      <c r="AP96">
        <f t="shared" si="125"/>
        <v>0.47241353292187988</v>
      </c>
      <c r="AQ96">
        <f t="shared" si="126"/>
        <v>-0.16525216364344272</v>
      </c>
      <c r="AR96">
        <f t="shared" si="127"/>
        <v>-0.70955934954422051</v>
      </c>
      <c r="AS96">
        <f t="shared" si="128"/>
        <v>-0.37045454945341205</v>
      </c>
      <c r="AT96" s="132">
        <f t="shared" si="129"/>
        <v>5.7263589720285264</v>
      </c>
      <c r="AU96" s="132">
        <f t="shared" si="129"/>
        <v>5.7263699917545177</v>
      </c>
      <c r="AV96" s="132">
        <f t="shared" si="129"/>
        <v>5.7264211661324929</v>
      </c>
      <c r="AW96" s="132">
        <f t="shared" si="129"/>
        <v>5.7266587928773909</v>
      </c>
      <c r="AX96" s="132">
        <f t="shared" si="129"/>
        <v>5.7277617460446066</v>
      </c>
      <c r="AY96" s="132">
        <f t="shared" si="129"/>
        <v>5.7328713112621088</v>
      </c>
      <c r="AZ96" s="132">
        <f t="shared" si="129"/>
        <v>5.7563380185489237</v>
      </c>
      <c r="BA96" s="132">
        <f t="shared" si="130"/>
        <v>5.8604086978516685</v>
      </c>
    </row>
    <row r="97" spans="3:53" x14ac:dyDescent="0.2">
      <c r="C97" s="10"/>
      <c r="D97" s="10"/>
      <c r="AG97" s="132"/>
      <c r="AH97" s="132"/>
      <c r="AI97" s="132"/>
      <c r="AJ97" s="132"/>
      <c r="AK97" s="132"/>
      <c r="AM97" s="143"/>
      <c r="AT97" s="132"/>
      <c r="AU97" s="132"/>
      <c r="AV97" s="132"/>
      <c r="AW97" s="132"/>
      <c r="AX97" s="132"/>
      <c r="AY97" s="132"/>
      <c r="AZ97" s="132"/>
      <c r="BA97" s="132"/>
    </row>
    <row r="98" spans="3:53" x14ac:dyDescent="0.2">
      <c r="C98" s="10"/>
      <c r="D98" s="10"/>
      <c r="AG98" s="132"/>
      <c r="AH98" s="132"/>
      <c r="AI98" s="132"/>
      <c r="AJ98" s="132"/>
      <c r="AK98" s="132"/>
      <c r="AM98" s="143"/>
      <c r="AT98" s="132"/>
      <c r="AU98" s="132"/>
      <c r="AV98" s="132"/>
      <c r="AW98" s="132"/>
      <c r="AX98" s="132"/>
      <c r="AY98" s="132"/>
      <c r="AZ98" s="132"/>
      <c r="BA98" s="132"/>
    </row>
    <row r="99" spans="3:53" x14ac:dyDescent="0.2">
      <c r="C99" s="10"/>
      <c r="D99" s="10"/>
      <c r="AG99" s="132"/>
      <c r="AH99" s="132"/>
      <c r="AI99" s="132"/>
      <c r="AJ99" s="132"/>
      <c r="AK99" s="132"/>
      <c r="AM99" s="143"/>
      <c r="AT99" s="132"/>
      <c r="AU99" s="132"/>
      <c r="AV99" s="132"/>
      <c r="AW99" s="132"/>
      <c r="AX99" s="132"/>
      <c r="AY99" s="132"/>
      <c r="AZ99" s="132"/>
      <c r="BA99" s="132"/>
    </row>
    <row r="100" spans="3:53" x14ac:dyDescent="0.2">
      <c r="C100" s="10"/>
      <c r="D100" s="10"/>
      <c r="AG100" s="132"/>
      <c r="AH100" s="132"/>
      <c r="AI100" s="132"/>
      <c r="AJ100" s="132"/>
      <c r="AK100" s="132"/>
      <c r="AM100" s="143"/>
      <c r="AT100" s="132"/>
      <c r="AU100" s="132"/>
      <c r="AV100" s="132"/>
      <c r="AW100" s="132"/>
      <c r="AX100" s="132"/>
      <c r="AY100" s="132"/>
      <c r="AZ100" s="132"/>
      <c r="BA100" s="132"/>
    </row>
    <row r="101" spans="3:53" x14ac:dyDescent="0.2">
      <c r="C101" s="10"/>
      <c r="D101" s="10"/>
      <c r="AG101" s="132"/>
      <c r="AH101" s="132"/>
      <c r="AI101" s="132"/>
      <c r="AJ101" s="132"/>
      <c r="AK101" s="132"/>
      <c r="AM101" s="143"/>
      <c r="AT101" s="132"/>
      <c r="AU101" s="132"/>
      <c r="AV101" s="132"/>
      <c r="AW101" s="132"/>
      <c r="AX101" s="132"/>
      <c r="AY101" s="132"/>
      <c r="AZ101" s="132"/>
      <c r="BA101" s="132"/>
    </row>
    <row r="102" spans="3:53" x14ac:dyDescent="0.2">
      <c r="C102" s="10"/>
      <c r="D102" s="10"/>
      <c r="AG102" s="132"/>
      <c r="AH102" s="132"/>
      <c r="AI102" s="132"/>
      <c r="AJ102" s="132"/>
      <c r="AK102" s="132"/>
      <c r="AM102" s="143"/>
      <c r="AT102" s="132"/>
      <c r="AU102" s="132"/>
      <c r="AV102" s="132"/>
      <c r="AW102" s="132"/>
      <c r="AX102" s="132"/>
      <c r="AY102" s="132"/>
      <c r="AZ102" s="132"/>
      <c r="BA102" s="132"/>
    </row>
    <row r="103" spans="3:53" x14ac:dyDescent="0.2">
      <c r="C103" s="10"/>
      <c r="D103" s="10"/>
      <c r="AG103" s="132"/>
      <c r="AH103" s="132"/>
      <c r="AI103" s="132"/>
      <c r="AJ103" s="132"/>
      <c r="AK103" s="132"/>
      <c r="AM103" s="143"/>
      <c r="AT103" s="132"/>
      <c r="AU103" s="132"/>
      <c r="AV103" s="132"/>
      <c r="AW103" s="132"/>
      <c r="AX103" s="132"/>
      <c r="AY103" s="132"/>
      <c r="AZ103" s="132"/>
      <c r="BA103" s="132"/>
    </row>
    <row r="104" spans="3:53" x14ac:dyDescent="0.2">
      <c r="C104" s="10"/>
      <c r="D104" s="10"/>
      <c r="AG104" s="132"/>
      <c r="AH104" s="132"/>
      <c r="AI104" s="132"/>
      <c r="AJ104" s="132"/>
      <c r="AK104" s="132"/>
      <c r="AM104" s="143"/>
      <c r="AT104" s="132"/>
      <c r="AU104" s="132"/>
      <c r="AV104" s="132"/>
      <c r="AW104" s="132"/>
      <c r="AX104" s="132"/>
      <c r="AY104" s="132"/>
      <c r="AZ104" s="132"/>
      <c r="BA104" s="132"/>
    </row>
    <row r="105" spans="3:53" x14ac:dyDescent="0.2">
      <c r="C105" s="10"/>
      <c r="D105" s="10"/>
      <c r="AG105" s="132"/>
      <c r="AH105" s="132"/>
      <c r="AI105" s="132"/>
      <c r="AJ105" s="132"/>
      <c r="AK105" s="132"/>
      <c r="AM105" s="143"/>
      <c r="AT105" s="132"/>
      <c r="AU105" s="132"/>
      <c r="AV105" s="132"/>
      <c r="AW105" s="132"/>
      <c r="AX105" s="132"/>
      <c r="AY105" s="132"/>
      <c r="AZ105" s="132"/>
      <c r="BA105" s="132"/>
    </row>
    <row r="106" spans="3:53" x14ac:dyDescent="0.2">
      <c r="C106" s="10"/>
      <c r="D106" s="10"/>
      <c r="AG106" s="132"/>
      <c r="AH106" s="132"/>
      <c r="AI106" s="132"/>
      <c r="AJ106" s="132"/>
      <c r="AK106" s="132"/>
      <c r="AM106" s="143"/>
      <c r="AT106" s="132"/>
      <c r="AU106" s="132"/>
      <c r="AV106" s="132"/>
      <c r="AW106" s="132"/>
      <c r="AX106" s="132"/>
      <c r="AY106" s="132"/>
      <c r="AZ106" s="132"/>
      <c r="BA106" s="132"/>
    </row>
    <row r="107" spans="3:53" x14ac:dyDescent="0.2">
      <c r="C107" s="10"/>
      <c r="D107" s="10"/>
      <c r="AG107" s="132"/>
      <c r="AH107" s="132"/>
      <c r="AI107" s="132"/>
      <c r="AJ107" s="132"/>
      <c r="AK107" s="132"/>
      <c r="AM107" s="143"/>
      <c r="AT107" s="132"/>
      <c r="AU107" s="132"/>
      <c r="AV107" s="132"/>
      <c r="AW107" s="132"/>
      <c r="AX107" s="132"/>
      <c r="AY107" s="132"/>
      <c r="AZ107" s="132"/>
      <c r="BA107" s="132"/>
    </row>
    <row r="108" spans="3:53" x14ac:dyDescent="0.2">
      <c r="C108" s="10"/>
      <c r="D108" s="10"/>
      <c r="AG108" s="132"/>
      <c r="AH108" s="132"/>
      <c r="AI108" s="132"/>
      <c r="AJ108" s="132"/>
      <c r="AK108" s="132"/>
      <c r="AM108" s="143"/>
      <c r="AT108" s="132"/>
      <c r="AU108" s="132"/>
      <c r="AV108" s="132"/>
      <c r="AW108" s="132"/>
      <c r="AX108" s="132"/>
      <c r="AY108" s="132"/>
      <c r="AZ108" s="132"/>
      <c r="BA108" s="132"/>
    </row>
    <row r="109" spans="3:53" x14ac:dyDescent="0.2">
      <c r="C109" s="10"/>
      <c r="D109" s="10"/>
      <c r="AG109" s="132"/>
      <c r="AH109" s="132"/>
      <c r="AI109" s="132"/>
      <c r="AJ109" s="132"/>
      <c r="AK109" s="132"/>
      <c r="AM109" s="143"/>
      <c r="AT109" s="132"/>
      <c r="AU109" s="132"/>
      <c r="AV109" s="132"/>
      <c r="AW109" s="132"/>
      <c r="AX109" s="132"/>
      <c r="AY109" s="132"/>
      <c r="AZ109" s="132"/>
      <c r="BA109" s="132"/>
    </row>
    <row r="110" spans="3:53" x14ac:dyDescent="0.2">
      <c r="C110" s="10"/>
      <c r="D110" s="10"/>
      <c r="AG110" s="132"/>
      <c r="AH110" s="132"/>
      <c r="AI110" s="132"/>
      <c r="AJ110" s="132"/>
      <c r="AK110" s="132"/>
      <c r="AM110" s="143"/>
      <c r="AT110" s="132"/>
      <c r="AU110" s="132"/>
      <c r="AV110" s="132"/>
      <c r="AW110" s="132"/>
      <c r="AX110" s="132"/>
      <c r="AY110" s="132"/>
      <c r="AZ110" s="132"/>
      <c r="BA110" s="132"/>
    </row>
    <row r="111" spans="3:53" x14ac:dyDescent="0.2">
      <c r="C111" s="10"/>
      <c r="D111" s="10"/>
      <c r="AG111" s="132"/>
      <c r="AH111" s="132"/>
      <c r="AI111" s="132"/>
      <c r="AJ111" s="132"/>
      <c r="AK111" s="132"/>
      <c r="AM111" s="143"/>
      <c r="AT111" s="132"/>
      <c r="AU111" s="132"/>
      <c r="AV111" s="132"/>
      <c r="AW111" s="132"/>
      <c r="AX111" s="132"/>
      <c r="AY111" s="132"/>
      <c r="AZ111" s="132"/>
      <c r="BA111" s="132"/>
    </row>
    <row r="112" spans="3:53" x14ac:dyDescent="0.2">
      <c r="C112" s="10"/>
      <c r="D112" s="10"/>
      <c r="AG112" s="132"/>
      <c r="AH112" s="132"/>
      <c r="AI112" s="132"/>
      <c r="AJ112" s="132"/>
      <c r="AK112" s="132"/>
      <c r="AM112" s="143"/>
      <c r="AT112" s="132"/>
      <c r="AU112" s="132"/>
      <c r="AV112" s="132"/>
      <c r="AW112" s="132"/>
      <c r="AX112" s="132"/>
      <c r="AY112" s="132"/>
      <c r="AZ112" s="132"/>
      <c r="BA112" s="132"/>
    </row>
    <row r="113" spans="3:53" x14ac:dyDescent="0.2">
      <c r="C113" s="10"/>
      <c r="D113" s="10"/>
      <c r="AG113" s="132"/>
      <c r="AH113" s="132"/>
      <c r="AI113" s="132"/>
      <c r="AJ113" s="132"/>
      <c r="AK113" s="132"/>
      <c r="AM113" s="143"/>
      <c r="AT113" s="132"/>
      <c r="AU113" s="132"/>
      <c r="AV113" s="132"/>
      <c r="AW113" s="132"/>
      <c r="AX113" s="132"/>
      <c r="AY113" s="132"/>
      <c r="AZ113" s="132"/>
      <c r="BA113" s="132"/>
    </row>
    <row r="114" spans="3:53" x14ac:dyDescent="0.2">
      <c r="C114" s="10"/>
      <c r="D114" s="10"/>
      <c r="AG114" s="132"/>
      <c r="AH114" s="132"/>
      <c r="AI114" s="132"/>
      <c r="AJ114" s="132"/>
      <c r="AK114" s="132"/>
      <c r="AM114" s="143"/>
      <c r="AT114" s="132"/>
      <c r="AU114" s="132"/>
      <c r="AV114" s="132"/>
      <c r="AW114" s="132"/>
      <c r="AX114" s="132"/>
      <c r="AY114" s="132"/>
      <c r="AZ114" s="132"/>
      <c r="BA114" s="132"/>
    </row>
    <row r="115" spans="3:53" x14ac:dyDescent="0.2">
      <c r="C115" s="10"/>
      <c r="D115" s="10"/>
      <c r="AG115" s="132"/>
      <c r="AH115" s="132"/>
      <c r="AI115" s="132"/>
      <c r="AJ115" s="132"/>
      <c r="AK115" s="132"/>
      <c r="AM115" s="143"/>
      <c r="AT115" s="132"/>
      <c r="AU115" s="132"/>
      <c r="AV115" s="132"/>
      <c r="AW115" s="132"/>
      <c r="AX115" s="132"/>
      <c r="AY115" s="132"/>
      <c r="AZ115" s="132"/>
      <c r="BA115" s="132"/>
    </row>
    <row r="116" spans="3:53" x14ac:dyDescent="0.2">
      <c r="C116" s="10"/>
      <c r="D116" s="10"/>
      <c r="AG116" s="132"/>
      <c r="AH116" s="132"/>
      <c r="AI116" s="132"/>
      <c r="AJ116" s="132"/>
      <c r="AK116" s="132"/>
      <c r="AM116" s="143"/>
      <c r="AT116" s="132"/>
      <c r="AU116" s="132"/>
      <c r="AV116" s="132"/>
      <c r="AW116" s="132"/>
      <c r="AX116" s="132"/>
      <c r="AY116" s="132"/>
      <c r="AZ116" s="132"/>
      <c r="BA116" s="132"/>
    </row>
    <row r="117" spans="3:53" x14ac:dyDescent="0.2">
      <c r="C117" s="10"/>
      <c r="D117" s="10"/>
      <c r="AG117" s="132"/>
      <c r="AH117" s="132"/>
      <c r="AI117" s="132"/>
      <c r="AJ117" s="132"/>
      <c r="AK117" s="132"/>
      <c r="AM117" s="143"/>
      <c r="AT117" s="132"/>
      <c r="AU117" s="132"/>
      <c r="AV117" s="132"/>
      <c r="AW117" s="132"/>
      <c r="AX117" s="132"/>
      <c r="AY117" s="132"/>
      <c r="AZ117" s="132"/>
      <c r="BA117" s="132"/>
    </row>
    <row r="118" spans="3:53" x14ac:dyDescent="0.2">
      <c r="C118" s="10"/>
      <c r="D118" s="10"/>
      <c r="AG118" s="132"/>
      <c r="AH118" s="132"/>
      <c r="AI118" s="132"/>
      <c r="AJ118" s="132"/>
      <c r="AK118" s="132"/>
      <c r="AM118" s="143"/>
      <c r="AT118" s="132"/>
      <c r="AU118" s="132"/>
      <c r="AV118" s="132"/>
      <c r="AW118" s="132"/>
      <c r="AX118" s="132"/>
      <c r="AY118" s="132"/>
      <c r="AZ118" s="132"/>
      <c r="BA118" s="132"/>
    </row>
    <row r="119" spans="3:53" x14ac:dyDescent="0.2">
      <c r="C119" s="10"/>
      <c r="D119" s="10"/>
      <c r="AG119" s="132"/>
      <c r="AH119" s="132"/>
      <c r="AI119" s="132"/>
      <c r="AJ119" s="132"/>
      <c r="AK119" s="132"/>
      <c r="AM119" s="143"/>
      <c r="AT119" s="132"/>
      <c r="AU119" s="132"/>
      <c r="AV119" s="132"/>
      <c r="AW119" s="132"/>
      <c r="AX119" s="132"/>
      <c r="AY119" s="132"/>
      <c r="AZ119" s="132"/>
      <c r="BA119" s="132"/>
    </row>
    <row r="120" spans="3:53" x14ac:dyDescent="0.2">
      <c r="C120" s="10"/>
      <c r="D120" s="10"/>
      <c r="AG120" s="132"/>
      <c r="AH120" s="132"/>
      <c r="AI120" s="132"/>
      <c r="AJ120" s="132"/>
      <c r="AK120" s="132"/>
      <c r="AM120" s="143"/>
      <c r="AT120" s="132"/>
      <c r="AU120" s="132"/>
      <c r="AV120" s="132"/>
      <c r="AW120" s="132"/>
      <c r="AX120" s="132"/>
      <c r="AY120" s="132"/>
      <c r="AZ120" s="132"/>
      <c r="BA120" s="132"/>
    </row>
    <row r="121" spans="3:53" x14ac:dyDescent="0.2">
      <c r="C121" s="10"/>
      <c r="D121" s="10"/>
      <c r="AG121" s="132"/>
      <c r="AH121" s="132"/>
      <c r="AI121" s="132"/>
      <c r="AJ121" s="132"/>
      <c r="AK121" s="132"/>
      <c r="AM121" s="143"/>
      <c r="AT121" s="132"/>
      <c r="AU121" s="132"/>
      <c r="AV121" s="132"/>
      <c r="AW121" s="132"/>
      <c r="AX121" s="132"/>
      <c r="AY121" s="132"/>
      <c r="AZ121" s="132"/>
      <c r="BA121" s="132"/>
    </row>
    <row r="122" spans="3:53" x14ac:dyDescent="0.2">
      <c r="C122" s="10"/>
      <c r="D122" s="10"/>
      <c r="AG122" s="132"/>
      <c r="AH122" s="132"/>
      <c r="AI122" s="132"/>
      <c r="AJ122" s="132"/>
      <c r="AK122" s="132"/>
      <c r="AM122" s="143"/>
      <c r="AT122" s="132"/>
      <c r="AU122" s="132"/>
      <c r="AV122" s="132"/>
      <c r="AW122" s="132"/>
      <c r="AX122" s="132"/>
      <c r="AY122" s="132"/>
      <c r="AZ122" s="132"/>
      <c r="BA122" s="132"/>
    </row>
    <row r="123" spans="3:53" x14ac:dyDescent="0.2">
      <c r="C123" s="10"/>
      <c r="D123" s="10"/>
      <c r="AG123" s="132"/>
      <c r="AH123" s="132"/>
      <c r="AI123" s="132"/>
      <c r="AJ123" s="132"/>
      <c r="AK123" s="132"/>
      <c r="AM123" s="143"/>
      <c r="AT123" s="132"/>
      <c r="AU123" s="132"/>
      <c r="AV123" s="132"/>
      <c r="AW123" s="132"/>
      <c r="AX123" s="132"/>
      <c r="AY123" s="132"/>
      <c r="AZ123" s="132"/>
      <c r="BA123" s="132"/>
    </row>
    <row r="124" spans="3:53" x14ac:dyDescent="0.2">
      <c r="C124" s="10"/>
      <c r="D124" s="10"/>
      <c r="AG124" s="132"/>
      <c r="AH124" s="132"/>
      <c r="AI124" s="132"/>
      <c r="AJ124" s="132"/>
      <c r="AK124" s="132"/>
      <c r="AM124" s="143"/>
      <c r="AT124" s="132"/>
      <c r="AU124" s="132"/>
      <c r="AV124" s="132"/>
      <c r="AW124" s="132"/>
      <c r="AX124" s="132"/>
      <c r="AY124" s="132"/>
      <c r="AZ124" s="132"/>
      <c r="BA124" s="132"/>
    </row>
    <row r="125" spans="3:53" x14ac:dyDescent="0.2">
      <c r="C125" s="10"/>
      <c r="D125" s="10"/>
      <c r="AG125" s="132"/>
      <c r="AH125" s="132"/>
      <c r="AI125" s="132"/>
      <c r="AJ125" s="132"/>
      <c r="AK125" s="132"/>
      <c r="AM125" s="143"/>
      <c r="AT125" s="132"/>
      <c r="AU125" s="132"/>
      <c r="AV125" s="132"/>
      <c r="AW125" s="132"/>
      <c r="AX125" s="132"/>
      <c r="AY125" s="132"/>
      <c r="AZ125" s="132"/>
      <c r="BA125" s="132"/>
    </row>
    <row r="126" spans="3:53" x14ac:dyDescent="0.2">
      <c r="C126" s="10"/>
      <c r="D126" s="10"/>
      <c r="AG126" s="132"/>
      <c r="AH126" s="132"/>
      <c r="AI126" s="132"/>
      <c r="AJ126" s="132"/>
      <c r="AK126" s="132"/>
      <c r="AM126" s="143"/>
      <c r="AT126" s="132"/>
      <c r="AU126" s="132"/>
      <c r="AV126" s="132"/>
      <c r="AW126" s="132"/>
      <c r="AX126" s="132"/>
      <c r="AY126" s="132"/>
      <c r="AZ126" s="132"/>
      <c r="BA126" s="132"/>
    </row>
    <row r="127" spans="3:53" x14ac:dyDescent="0.2">
      <c r="C127" s="10"/>
      <c r="D127" s="10"/>
      <c r="AG127" s="132"/>
      <c r="AH127" s="132"/>
      <c r="AI127" s="132"/>
      <c r="AJ127" s="132"/>
      <c r="AK127" s="132"/>
      <c r="AM127" s="143"/>
      <c r="AT127" s="132"/>
      <c r="AU127" s="132"/>
      <c r="AV127" s="132"/>
      <c r="AW127" s="132"/>
      <c r="AX127" s="132"/>
      <c r="AY127" s="132"/>
      <c r="AZ127" s="132"/>
      <c r="BA127" s="132"/>
    </row>
    <row r="128" spans="3:53" x14ac:dyDescent="0.2">
      <c r="C128" s="10"/>
      <c r="D128" s="10"/>
      <c r="AG128" s="132"/>
      <c r="AH128" s="132"/>
      <c r="AI128" s="132"/>
      <c r="AJ128" s="132"/>
      <c r="AK128" s="132"/>
      <c r="AM128" s="143"/>
      <c r="AT128" s="132"/>
      <c r="AU128" s="132"/>
      <c r="AV128" s="132"/>
      <c r="AW128" s="132"/>
      <c r="AX128" s="132"/>
      <c r="AY128" s="132"/>
      <c r="AZ128" s="132"/>
      <c r="BA128" s="132"/>
    </row>
    <row r="129" spans="3:53" x14ac:dyDescent="0.2">
      <c r="C129" s="10"/>
      <c r="D129" s="10"/>
      <c r="AG129" s="132"/>
      <c r="AH129" s="132"/>
      <c r="AI129" s="132"/>
      <c r="AJ129" s="132"/>
      <c r="AK129" s="132"/>
      <c r="AM129" s="143"/>
      <c r="AT129" s="132"/>
      <c r="AU129" s="132"/>
      <c r="AV129" s="132"/>
      <c r="AW129" s="132"/>
      <c r="AX129" s="132"/>
      <c r="AY129" s="132"/>
      <c r="AZ129" s="132"/>
      <c r="BA129" s="132"/>
    </row>
    <row r="130" spans="3:53" x14ac:dyDescent="0.2">
      <c r="C130" s="10"/>
      <c r="D130" s="10"/>
      <c r="AG130" s="132"/>
      <c r="AH130" s="132"/>
      <c r="AI130" s="132"/>
      <c r="AJ130" s="132"/>
      <c r="AK130" s="132"/>
      <c r="AM130" s="143"/>
      <c r="AT130" s="132"/>
      <c r="AU130" s="132"/>
      <c r="AV130" s="132"/>
      <c r="AW130" s="132"/>
      <c r="AX130" s="132"/>
      <c r="AY130" s="132"/>
      <c r="AZ130" s="132"/>
      <c r="BA130" s="132"/>
    </row>
    <row r="131" spans="3:53" x14ac:dyDescent="0.2">
      <c r="C131" s="10"/>
      <c r="D131" s="10"/>
      <c r="AG131" s="132"/>
      <c r="AH131" s="132"/>
      <c r="AI131" s="132"/>
      <c r="AJ131" s="132"/>
      <c r="AK131" s="132"/>
      <c r="AM131" s="143"/>
      <c r="AT131" s="132"/>
      <c r="AU131" s="132"/>
      <c r="AV131" s="132"/>
      <c r="AW131" s="132"/>
      <c r="AX131" s="132"/>
      <c r="AY131" s="132"/>
      <c r="AZ131" s="132"/>
      <c r="BA131" s="132"/>
    </row>
    <row r="132" spans="3:53" x14ac:dyDescent="0.2">
      <c r="C132" s="10"/>
      <c r="D132" s="10"/>
      <c r="AG132" s="132"/>
      <c r="AH132" s="132"/>
      <c r="AI132" s="132"/>
      <c r="AJ132" s="132"/>
      <c r="AK132" s="132"/>
      <c r="AM132" s="143"/>
      <c r="AT132" s="132"/>
      <c r="AU132" s="132"/>
      <c r="AV132" s="132"/>
      <c r="AW132" s="132"/>
      <c r="AX132" s="132"/>
      <c r="AY132" s="132"/>
      <c r="AZ132" s="132"/>
      <c r="BA132" s="132"/>
    </row>
    <row r="133" spans="3:53" x14ac:dyDescent="0.2">
      <c r="C133" s="10"/>
      <c r="D133" s="10"/>
      <c r="AG133" s="132"/>
      <c r="AH133" s="132"/>
      <c r="AI133" s="132"/>
      <c r="AJ133" s="132"/>
      <c r="AK133" s="132"/>
      <c r="AM133" s="143"/>
      <c r="AT133" s="132"/>
      <c r="AU133" s="132"/>
      <c r="AV133" s="132"/>
      <c r="AW133" s="132"/>
      <c r="AX133" s="132"/>
      <c r="AY133" s="132"/>
      <c r="AZ133" s="132"/>
      <c r="BA133" s="132"/>
    </row>
    <row r="134" spans="3:53" x14ac:dyDescent="0.2">
      <c r="C134" s="10"/>
      <c r="D134" s="10"/>
      <c r="AG134" s="132"/>
      <c r="AH134" s="132"/>
      <c r="AI134" s="132"/>
      <c r="AJ134" s="132"/>
      <c r="AK134" s="132"/>
      <c r="AM134" s="143"/>
      <c r="AT134" s="132"/>
      <c r="AU134" s="132"/>
      <c r="AV134" s="132"/>
      <c r="AW134" s="132"/>
      <c r="AX134" s="132"/>
      <c r="AY134" s="132"/>
      <c r="AZ134" s="132"/>
      <c r="BA134" s="132"/>
    </row>
    <row r="135" spans="3:53" x14ac:dyDescent="0.2">
      <c r="C135" s="10"/>
      <c r="D135" s="10"/>
      <c r="AG135" s="132"/>
      <c r="AH135" s="132"/>
      <c r="AI135" s="132"/>
      <c r="AJ135" s="132"/>
      <c r="AK135" s="132"/>
      <c r="AM135" s="143"/>
      <c r="AT135" s="132"/>
      <c r="AU135" s="132"/>
      <c r="AV135" s="132"/>
      <c r="AW135" s="132"/>
      <c r="AX135" s="132"/>
      <c r="AY135" s="132"/>
      <c r="AZ135" s="132"/>
      <c r="BA135" s="132"/>
    </row>
    <row r="136" spans="3:53" x14ac:dyDescent="0.2">
      <c r="C136" s="10"/>
      <c r="D136" s="10"/>
      <c r="AG136" s="132"/>
      <c r="AH136" s="132"/>
      <c r="AI136" s="132"/>
      <c r="AJ136" s="132"/>
      <c r="AK136" s="132"/>
      <c r="AM136" s="143"/>
      <c r="AT136" s="132"/>
      <c r="AU136" s="132"/>
      <c r="AV136" s="132"/>
      <c r="AW136" s="132"/>
      <c r="AX136" s="132"/>
      <c r="AY136" s="132"/>
      <c r="AZ136" s="132"/>
      <c r="BA136" s="132"/>
    </row>
    <row r="137" spans="3:53" x14ac:dyDescent="0.2">
      <c r="C137" s="10"/>
      <c r="D137" s="10"/>
      <c r="AG137" s="132"/>
      <c r="AH137" s="132"/>
      <c r="AI137" s="132"/>
      <c r="AJ137" s="132"/>
      <c r="AK137" s="132"/>
      <c r="AM137" s="143"/>
      <c r="AT137" s="132"/>
      <c r="AU137" s="132"/>
      <c r="AV137" s="132"/>
      <c r="AW137" s="132"/>
      <c r="AX137" s="132"/>
      <c r="AY137" s="132"/>
      <c r="AZ137" s="132"/>
      <c r="BA137" s="132"/>
    </row>
    <row r="138" spans="3:53" x14ac:dyDescent="0.2">
      <c r="C138" s="10"/>
      <c r="D138" s="10"/>
      <c r="AG138" s="132"/>
      <c r="AH138" s="132"/>
      <c r="AI138" s="132"/>
      <c r="AJ138" s="132"/>
      <c r="AK138" s="132"/>
      <c r="AM138" s="143"/>
      <c r="AT138" s="132"/>
      <c r="AU138" s="132"/>
      <c r="AV138" s="132"/>
      <c r="AW138" s="132"/>
      <c r="AX138" s="132"/>
      <c r="AY138" s="132"/>
      <c r="AZ138" s="132"/>
      <c r="BA138" s="132"/>
    </row>
    <row r="139" spans="3:53" x14ac:dyDescent="0.2">
      <c r="C139" s="10"/>
      <c r="D139" s="10"/>
      <c r="AG139" s="132"/>
      <c r="AH139" s="132"/>
      <c r="AI139" s="132"/>
      <c r="AJ139" s="132"/>
      <c r="AK139" s="132"/>
      <c r="AM139" s="143"/>
      <c r="AT139" s="132"/>
      <c r="AU139" s="132"/>
      <c r="AV139" s="132"/>
      <c r="AW139" s="132"/>
      <c r="AX139" s="132"/>
      <c r="AY139" s="132"/>
      <c r="AZ139" s="132"/>
      <c r="BA139" s="132"/>
    </row>
    <row r="140" spans="3:53" x14ac:dyDescent="0.2">
      <c r="C140" s="10"/>
      <c r="D140" s="10"/>
      <c r="AG140" s="132"/>
      <c r="AH140" s="132"/>
      <c r="AI140" s="132"/>
      <c r="AJ140" s="132"/>
      <c r="AK140" s="132"/>
      <c r="AM140" s="143"/>
      <c r="AT140" s="132"/>
      <c r="AU140" s="132"/>
      <c r="AV140" s="132"/>
      <c r="AW140" s="132"/>
      <c r="AX140" s="132"/>
      <c r="AY140" s="132"/>
      <c r="AZ140" s="132"/>
      <c r="BA140" s="132"/>
    </row>
    <row r="141" spans="3:53" x14ac:dyDescent="0.2">
      <c r="C141" s="10"/>
      <c r="D141" s="10"/>
      <c r="AG141" s="132"/>
      <c r="AH141" s="132"/>
      <c r="AI141" s="132"/>
      <c r="AJ141" s="132"/>
      <c r="AK141" s="132"/>
      <c r="AM141" s="143"/>
      <c r="AT141" s="132"/>
      <c r="AU141" s="132"/>
      <c r="AV141" s="132"/>
      <c r="AW141" s="132"/>
      <c r="AX141" s="132"/>
      <c r="AY141" s="132"/>
      <c r="AZ141" s="132"/>
      <c r="BA141" s="132"/>
    </row>
    <row r="142" spans="3:53" x14ac:dyDescent="0.2">
      <c r="C142" s="10"/>
      <c r="D142" s="10"/>
      <c r="AG142" s="132"/>
      <c r="AH142" s="132"/>
      <c r="AI142" s="132"/>
      <c r="AJ142" s="132"/>
      <c r="AK142" s="132"/>
      <c r="AM142" s="143"/>
      <c r="AT142" s="132"/>
      <c r="AU142" s="132"/>
      <c r="AV142" s="132"/>
      <c r="AW142" s="132"/>
      <c r="AX142" s="132"/>
      <c r="AY142" s="132"/>
      <c r="AZ142" s="132"/>
      <c r="BA142" s="132"/>
    </row>
    <row r="143" spans="3:53" x14ac:dyDescent="0.2">
      <c r="C143" s="10"/>
      <c r="D143" s="10"/>
      <c r="AG143" s="132"/>
      <c r="AH143" s="132"/>
      <c r="AI143" s="132"/>
      <c r="AJ143" s="132"/>
      <c r="AK143" s="132"/>
      <c r="AM143" s="143"/>
      <c r="AT143" s="132"/>
      <c r="AU143" s="132"/>
      <c r="AV143" s="132"/>
      <c r="AW143" s="132"/>
      <c r="AX143" s="132"/>
      <c r="AY143" s="132"/>
      <c r="AZ143" s="132"/>
      <c r="BA143" s="132"/>
    </row>
    <row r="144" spans="3:53" x14ac:dyDescent="0.2">
      <c r="C144" s="10"/>
      <c r="D144" s="10"/>
      <c r="AG144" s="132"/>
      <c r="AH144" s="132"/>
      <c r="AI144" s="132"/>
      <c r="AJ144" s="132"/>
      <c r="AK144" s="132"/>
      <c r="AM144" s="143"/>
      <c r="AT144" s="132"/>
      <c r="AU144" s="132"/>
      <c r="AV144" s="132"/>
      <c r="AW144" s="132"/>
      <c r="AX144" s="132"/>
      <c r="AY144" s="132"/>
      <c r="AZ144" s="132"/>
      <c r="BA144" s="132"/>
    </row>
    <row r="145" spans="3:53" x14ac:dyDescent="0.2">
      <c r="C145" s="10"/>
      <c r="D145" s="10"/>
      <c r="AG145" s="132"/>
      <c r="AH145" s="132"/>
      <c r="AI145" s="132"/>
      <c r="AJ145" s="132"/>
      <c r="AK145" s="132"/>
      <c r="AM145" s="143"/>
      <c r="AT145" s="132"/>
      <c r="AU145" s="132"/>
      <c r="AV145" s="132"/>
      <c r="AW145" s="132"/>
      <c r="AX145" s="132"/>
      <c r="AY145" s="132"/>
      <c r="AZ145" s="132"/>
      <c r="BA145" s="132"/>
    </row>
    <row r="146" spans="3:53" x14ac:dyDescent="0.2">
      <c r="C146" s="10"/>
      <c r="D146" s="10"/>
      <c r="AG146" s="132"/>
      <c r="AH146" s="132"/>
      <c r="AI146" s="132"/>
      <c r="AJ146" s="132"/>
      <c r="AK146" s="132"/>
      <c r="AM146" s="143"/>
      <c r="AT146" s="132"/>
      <c r="AU146" s="132"/>
      <c r="AV146" s="132"/>
      <c r="AW146" s="132"/>
      <c r="AX146" s="132"/>
      <c r="AY146" s="132"/>
      <c r="AZ146" s="132"/>
      <c r="BA146" s="132"/>
    </row>
    <row r="147" spans="3:53" x14ac:dyDescent="0.2">
      <c r="C147" s="10"/>
      <c r="D147" s="10"/>
      <c r="AG147" s="132"/>
      <c r="AH147" s="132"/>
      <c r="AI147" s="132"/>
      <c r="AJ147" s="132"/>
      <c r="AK147" s="132"/>
      <c r="AM147" s="143"/>
      <c r="AT147" s="132"/>
      <c r="AU147" s="132"/>
      <c r="AV147" s="132"/>
      <c r="AW147" s="132"/>
      <c r="AX147" s="132"/>
      <c r="AY147" s="132"/>
      <c r="AZ147" s="132"/>
      <c r="BA147" s="132"/>
    </row>
    <row r="148" spans="3:53" x14ac:dyDescent="0.2">
      <c r="C148" s="10"/>
      <c r="D148" s="10"/>
      <c r="AG148" s="132"/>
      <c r="AH148" s="132"/>
      <c r="AI148" s="132"/>
      <c r="AJ148" s="132"/>
      <c r="AK148" s="132"/>
      <c r="AM148" s="143"/>
      <c r="AT148" s="132"/>
      <c r="AU148" s="132"/>
      <c r="AV148" s="132"/>
      <c r="AW148" s="132"/>
      <c r="AX148" s="132"/>
      <c r="AY148" s="132"/>
      <c r="AZ148" s="132"/>
      <c r="BA148" s="132"/>
    </row>
    <row r="149" spans="3:53" x14ac:dyDescent="0.2">
      <c r="C149" s="10"/>
      <c r="D149" s="10"/>
      <c r="AG149" s="132"/>
      <c r="AH149" s="132"/>
      <c r="AI149" s="132"/>
      <c r="AJ149" s="132"/>
      <c r="AK149" s="132"/>
      <c r="AM149" s="143"/>
      <c r="AT149" s="132"/>
      <c r="AU149" s="132"/>
      <c r="AV149" s="132"/>
      <c r="AW149" s="132"/>
      <c r="AX149" s="132"/>
      <c r="AY149" s="132"/>
      <c r="AZ149" s="132"/>
      <c r="BA149" s="132"/>
    </row>
    <row r="150" spans="3:53" x14ac:dyDescent="0.2">
      <c r="C150" s="10"/>
      <c r="D150" s="10"/>
      <c r="AG150" s="132"/>
      <c r="AH150" s="132"/>
      <c r="AI150" s="132"/>
      <c r="AJ150" s="132"/>
      <c r="AK150" s="132"/>
      <c r="AM150" s="143"/>
      <c r="AT150" s="132"/>
      <c r="AU150" s="132"/>
      <c r="AV150" s="132"/>
      <c r="AW150" s="132"/>
      <c r="AX150" s="132"/>
      <c r="AY150" s="132"/>
      <c r="AZ150" s="132"/>
      <c r="BA150" s="132"/>
    </row>
    <row r="151" spans="3:53" x14ac:dyDescent="0.2">
      <c r="C151" s="10"/>
      <c r="D151" s="10"/>
      <c r="AG151" s="132"/>
      <c r="AH151" s="132"/>
      <c r="AI151" s="132"/>
      <c r="AJ151" s="132"/>
      <c r="AK151" s="132"/>
      <c r="AM151" s="143"/>
      <c r="AT151" s="132"/>
      <c r="AU151" s="132"/>
      <c r="AV151" s="132"/>
      <c r="AW151" s="132"/>
      <c r="AX151" s="132"/>
      <c r="AY151" s="132"/>
      <c r="AZ151" s="132"/>
      <c r="BA151" s="132"/>
    </row>
    <row r="152" spans="3:53" x14ac:dyDescent="0.2">
      <c r="C152" s="10"/>
      <c r="D152" s="10"/>
      <c r="AG152" s="132"/>
      <c r="AH152" s="132"/>
      <c r="AI152" s="132"/>
      <c r="AJ152" s="132"/>
      <c r="AK152" s="132"/>
      <c r="AM152" s="143"/>
      <c r="AT152" s="132"/>
      <c r="AU152" s="132"/>
      <c r="AV152" s="132"/>
      <c r="AW152" s="132"/>
      <c r="AX152" s="132"/>
      <c r="AY152" s="132"/>
      <c r="AZ152" s="132"/>
      <c r="BA152" s="132"/>
    </row>
    <row r="153" spans="3:53" x14ac:dyDescent="0.2">
      <c r="C153" s="10"/>
      <c r="D153" s="10"/>
      <c r="AG153" s="132"/>
      <c r="AH153" s="132"/>
      <c r="AI153" s="132"/>
      <c r="AJ153" s="132"/>
      <c r="AK153" s="132"/>
      <c r="AM153" s="143"/>
      <c r="AT153" s="132"/>
      <c r="AU153" s="132"/>
      <c r="AV153" s="132"/>
      <c r="AW153" s="132"/>
      <c r="AX153" s="132"/>
      <c r="AY153" s="132"/>
      <c r="AZ153" s="132"/>
      <c r="BA153" s="132"/>
    </row>
    <row r="154" spans="3:53" x14ac:dyDescent="0.2">
      <c r="C154" s="10"/>
      <c r="D154" s="10"/>
      <c r="AG154" s="132"/>
      <c r="AH154" s="132"/>
      <c r="AI154" s="132"/>
      <c r="AJ154" s="132"/>
      <c r="AK154" s="132"/>
      <c r="AM154" s="143"/>
      <c r="AT154" s="132"/>
      <c r="AU154" s="132"/>
      <c r="AV154" s="132"/>
      <c r="AW154" s="132"/>
      <c r="AX154" s="132"/>
      <c r="AY154" s="132"/>
      <c r="AZ154" s="132"/>
      <c r="BA154" s="132"/>
    </row>
    <row r="155" spans="3:53" x14ac:dyDescent="0.2">
      <c r="C155" s="10"/>
      <c r="D155" s="10"/>
      <c r="AG155" s="132"/>
      <c r="AH155" s="132"/>
      <c r="AI155" s="132"/>
      <c r="AJ155" s="132"/>
      <c r="AK155" s="132"/>
      <c r="AM155" s="143"/>
      <c r="AT155" s="132"/>
      <c r="AU155" s="132"/>
      <c r="AV155" s="132"/>
      <c r="AW155" s="132"/>
      <c r="AX155" s="132"/>
      <c r="AY155" s="132"/>
      <c r="AZ155" s="132"/>
      <c r="BA155" s="132"/>
    </row>
    <row r="156" spans="3:53" x14ac:dyDescent="0.2">
      <c r="C156" s="10"/>
      <c r="D156" s="10"/>
      <c r="AG156" s="132"/>
      <c r="AH156" s="132"/>
      <c r="AI156" s="132"/>
      <c r="AJ156" s="132"/>
      <c r="AK156" s="132"/>
      <c r="AM156" s="143"/>
      <c r="AT156" s="132"/>
      <c r="AU156" s="132"/>
      <c r="AV156" s="132"/>
      <c r="AW156" s="132"/>
      <c r="AX156" s="132"/>
      <c r="AY156" s="132"/>
      <c r="AZ156" s="132"/>
      <c r="BA156" s="132"/>
    </row>
    <row r="157" spans="3:53" x14ac:dyDescent="0.2">
      <c r="C157" s="10"/>
      <c r="D157" s="10"/>
      <c r="AG157" s="132"/>
      <c r="AH157" s="132"/>
      <c r="AI157" s="132"/>
      <c r="AJ157" s="132"/>
      <c r="AK157" s="132"/>
      <c r="AM157" s="143"/>
      <c r="AT157" s="132"/>
      <c r="AU157" s="132"/>
      <c r="AV157" s="132"/>
      <c r="AW157" s="132"/>
      <c r="AX157" s="132"/>
      <c r="AY157" s="132"/>
      <c r="AZ157" s="132"/>
      <c r="BA157" s="132"/>
    </row>
    <row r="158" spans="3:53" x14ac:dyDescent="0.2">
      <c r="C158" s="10"/>
      <c r="D158" s="10"/>
      <c r="AG158" s="132"/>
      <c r="AH158" s="132"/>
      <c r="AI158" s="132"/>
      <c r="AJ158" s="132"/>
      <c r="AK158" s="132"/>
      <c r="AM158" s="143"/>
      <c r="AT158" s="132"/>
      <c r="AU158" s="132"/>
      <c r="AV158" s="132"/>
      <c r="AW158" s="132"/>
      <c r="AX158" s="132"/>
      <c r="AY158" s="132"/>
      <c r="AZ158" s="132"/>
      <c r="BA158" s="132"/>
    </row>
    <row r="159" spans="3:53" x14ac:dyDescent="0.2">
      <c r="C159" s="10"/>
      <c r="D159" s="10"/>
      <c r="AG159" s="132"/>
      <c r="AH159" s="132"/>
      <c r="AI159" s="132"/>
      <c r="AJ159" s="132"/>
      <c r="AK159" s="132"/>
      <c r="AM159" s="143"/>
      <c r="AT159" s="132"/>
      <c r="AU159" s="132"/>
      <c r="AV159" s="132"/>
      <c r="AW159" s="132"/>
      <c r="AX159" s="132"/>
      <c r="AY159" s="132"/>
      <c r="AZ159" s="132"/>
      <c r="BA159" s="132"/>
    </row>
    <row r="160" spans="3:53" x14ac:dyDescent="0.2">
      <c r="C160" s="10"/>
      <c r="D160" s="10"/>
      <c r="AG160" s="132"/>
      <c r="AH160" s="132"/>
      <c r="AI160" s="132"/>
      <c r="AJ160" s="132"/>
      <c r="AK160" s="132"/>
      <c r="AM160" s="143"/>
      <c r="AT160" s="132"/>
      <c r="AU160" s="132"/>
      <c r="AV160" s="132"/>
      <c r="AW160" s="132"/>
      <c r="AX160" s="132"/>
      <c r="AY160" s="132"/>
      <c r="AZ160" s="132"/>
      <c r="BA160" s="132"/>
    </row>
    <row r="161" spans="3:54" x14ac:dyDescent="0.2">
      <c r="C161" s="10"/>
      <c r="D161" s="10"/>
      <c r="AG161" s="132"/>
      <c r="AH161" s="132"/>
      <c r="AI161" s="132"/>
      <c r="AJ161" s="132"/>
      <c r="AK161" s="132"/>
      <c r="AM161" s="143"/>
      <c r="AT161" s="132"/>
      <c r="AU161" s="132"/>
      <c r="AV161" s="132"/>
      <c r="AW161" s="132"/>
      <c r="AX161" s="132"/>
      <c r="AY161" s="132"/>
      <c r="AZ161" s="132"/>
      <c r="BA161" s="132"/>
    </row>
    <row r="162" spans="3:54" x14ac:dyDescent="0.2">
      <c r="C162" s="10"/>
      <c r="D162" s="10"/>
      <c r="AG162" s="132"/>
      <c r="AH162" s="132"/>
      <c r="AI162" s="132"/>
      <c r="AJ162" s="132"/>
      <c r="AK162" s="132"/>
      <c r="AM162" s="143"/>
      <c r="AT162" s="132"/>
      <c r="AU162" s="132"/>
      <c r="AV162" s="132"/>
      <c r="AW162" s="132"/>
      <c r="AX162" s="132"/>
      <c r="AY162" s="132"/>
      <c r="AZ162" s="132"/>
      <c r="BA162" s="132"/>
    </row>
    <row r="163" spans="3:54" x14ac:dyDescent="0.2">
      <c r="C163" s="10"/>
      <c r="D163" s="10"/>
      <c r="AG163" s="132"/>
      <c r="AH163" s="132"/>
      <c r="AI163" s="132"/>
      <c r="AJ163" s="132"/>
      <c r="AK163" s="132"/>
      <c r="AM163" s="143"/>
      <c r="AT163" s="132"/>
      <c r="AU163" s="132"/>
      <c r="AV163" s="132"/>
      <c r="AW163" s="132"/>
      <c r="AX163" s="132"/>
      <c r="AY163" s="132"/>
      <c r="AZ163" s="132"/>
      <c r="BA163" s="132"/>
    </row>
    <row r="164" spans="3:54" x14ac:dyDescent="0.2">
      <c r="C164" s="10"/>
      <c r="D164" s="10"/>
      <c r="AG164" s="132"/>
      <c r="AH164" s="132"/>
      <c r="AI164" s="132"/>
      <c r="AJ164" s="132"/>
      <c r="AK164" s="132"/>
      <c r="AM164" s="143"/>
      <c r="AT164" s="132"/>
      <c r="AU164" s="132"/>
      <c r="AV164" s="132"/>
      <c r="AW164" s="132"/>
      <c r="AX164" s="132"/>
      <c r="AY164" s="132"/>
      <c r="AZ164" s="132"/>
      <c r="BA164" s="132"/>
    </row>
    <row r="165" spans="3:54" x14ac:dyDescent="0.2">
      <c r="C165" s="10"/>
      <c r="D165" s="10"/>
      <c r="AG165" s="132"/>
      <c r="AH165" s="132"/>
      <c r="AI165" s="132"/>
      <c r="AJ165" s="132"/>
      <c r="AK165" s="132"/>
      <c r="AM165" s="143"/>
      <c r="AT165" s="132"/>
      <c r="AU165" s="132"/>
      <c r="AV165" s="132"/>
      <c r="AW165" s="132"/>
      <c r="AX165" s="132"/>
      <c r="AY165" s="132"/>
      <c r="AZ165" s="132"/>
      <c r="BA165" s="132"/>
      <c r="BB165" s="132"/>
    </row>
    <row r="166" spans="3:54" x14ac:dyDescent="0.2">
      <c r="C166" s="10"/>
      <c r="D166" s="10"/>
      <c r="AG166" s="132"/>
      <c r="AH166" s="132"/>
      <c r="AI166" s="132"/>
      <c r="AJ166" s="132"/>
      <c r="AK166" s="132"/>
      <c r="AM166" s="143"/>
      <c r="AT166" s="132"/>
      <c r="AU166" s="132"/>
      <c r="AV166" s="132"/>
      <c r="AW166" s="132"/>
      <c r="AX166" s="132"/>
      <c r="AY166" s="132"/>
      <c r="AZ166" s="132"/>
      <c r="BA166" s="132"/>
    </row>
    <row r="167" spans="3:54" x14ac:dyDescent="0.2">
      <c r="C167" s="10"/>
      <c r="D167" s="10"/>
      <c r="AG167" s="132"/>
      <c r="AH167" s="132"/>
      <c r="AI167" s="132"/>
      <c r="AJ167" s="132"/>
      <c r="AK167" s="132"/>
      <c r="AM167" s="143"/>
      <c r="AT167" s="132"/>
      <c r="AU167" s="132"/>
      <c r="AV167" s="132"/>
      <c r="AW167" s="132"/>
      <c r="AX167" s="132"/>
      <c r="AY167" s="132"/>
      <c r="AZ167" s="132"/>
      <c r="BA167" s="132"/>
    </row>
    <row r="168" spans="3:54" x14ac:dyDescent="0.2">
      <c r="C168" s="10"/>
      <c r="D168" s="10"/>
      <c r="AG168" s="132"/>
      <c r="AH168" s="132"/>
      <c r="AI168" s="132"/>
      <c r="AJ168" s="132"/>
      <c r="AK168" s="132"/>
      <c r="AM168" s="143"/>
      <c r="AT168" s="132"/>
      <c r="AU168" s="132"/>
      <c r="AV168" s="132"/>
      <c r="AW168" s="132"/>
      <c r="AX168" s="132"/>
      <c r="AY168" s="132"/>
      <c r="AZ168" s="132"/>
      <c r="BA168" s="132"/>
      <c r="BB168" s="132"/>
    </row>
    <row r="169" spans="3:54" x14ac:dyDescent="0.2">
      <c r="C169" s="10"/>
      <c r="D169" s="10"/>
      <c r="AG169" s="132"/>
      <c r="AH169" s="132"/>
      <c r="AI169" s="132"/>
      <c r="AJ169" s="132"/>
      <c r="AK169" s="132"/>
      <c r="AM169" s="143"/>
      <c r="AT169" s="132"/>
      <c r="AU169" s="132"/>
      <c r="AV169" s="132"/>
      <c r="AW169" s="132"/>
      <c r="AX169" s="132"/>
      <c r="AY169" s="132"/>
      <c r="AZ169" s="132"/>
      <c r="BA169" s="132"/>
    </row>
    <row r="170" spans="3:54" x14ac:dyDescent="0.2">
      <c r="C170" s="10"/>
      <c r="D170" s="10"/>
      <c r="AG170" s="132"/>
      <c r="AH170" s="132"/>
      <c r="AI170" s="132"/>
      <c r="AJ170" s="132"/>
      <c r="AK170" s="132"/>
      <c r="AM170" s="143"/>
      <c r="AT170" s="132"/>
      <c r="AU170" s="132"/>
      <c r="AV170" s="132"/>
      <c r="AW170" s="132"/>
      <c r="AX170" s="132"/>
      <c r="AY170" s="132"/>
      <c r="AZ170" s="132"/>
      <c r="BA170" s="132"/>
      <c r="BB170" s="132"/>
    </row>
    <row r="171" spans="3:54" x14ac:dyDescent="0.2">
      <c r="C171" s="10"/>
      <c r="D171" s="10"/>
      <c r="AG171" s="132"/>
      <c r="AH171" s="132"/>
      <c r="AI171" s="132"/>
      <c r="AJ171" s="132"/>
      <c r="AK171" s="132"/>
      <c r="AM171" s="143"/>
      <c r="AT171" s="132"/>
      <c r="AU171" s="132"/>
      <c r="AV171" s="132"/>
      <c r="AW171" s="132"/>
      <c r="AX171" s="132"/>
      <c r="AY171" s="132"/>
      <c r="AZ171" s="132"/>
      <c r="BA171" s="132"/>
    </row>
    <row r="172" spans="3:54" x14ac:dyDescent="0.2">
      <c r="C172" s="10"/>
      <c r="D172" s="10"/>
      <c r="AG172" s="132"/>
      <c r="AH172" s="132"/>
      <c r="AI172" s="132"/>
      <c r="AJ172" s="132"/>
      <c r="AK172" s="132"/>
      <c r="AM172" s="143"/>
      <c r="AT172" s="132"/>
      <c r="AU172" s="132"/>
      <c r="AV172" s="132"/>
      <c r="AW172" s="132"/>
      <c r="AX172" s="132"/>
      <c r="AY172" s="132"/>
      <c r="AZ172" s="132"/>
      <c r="BA172" s="132"/>
    </row>
    <row r="173" spans="3:54" x14ac:dyDescent="0.2">
      <c r="C173" s="10"/>
      <c r="D173" s="10"/>
      <c r="AG173" s="132"/>
      <c r="AH173" s="132"/>
      <c r="AI173" s="132"/>
      <c r="AJ173" s="132"/>
      <c r="AK173" s="132"/>
      <c r="AM173" s="143"/>
      <c r="AT173" s="132"/>
      <c r="AU173" s="132"/>
      <c r="AV173" s="132"/>
      <c r="AW173" s="132"/>
      <c r="AX173" s="132"/>
      <c r="AY173" s="132"/>
      <c r="AZ173" s="132"/>
      <c r="BA173" s="132"/>
    </row>
    <row r="174" spans="3:54" x14ac:dyDescent="0.2">
      <c r="C174" s="10"/>
      <c r="D174" s="10"/>
      <c r="AG174" s="132"/>
      <c r="AH174" s="132"/>
      <c r="AI174" s="132"/>
      <c r="AJ174" s="132"/>
      <c r="AK174" s="132"/>
      <c r="AM174" s="143"/>
      <c r="AT174" s="132"/>
      <c r="AU174" s="132"/>
      <c r="AV174" s="132"/>
      <c r="AW174" s="132"/>
      <c r="AX174" s="132"/>
      <c r="AY174" s="132"/>
      <c r="AZ174" s="132"/>
      <c r="BA174" s="132"/>
    </row>
    <row r="175" spans="3:54" x14ac:dyDescent="0.2">
      <c r="C175" s="10"/>
      <c r="D175" s="10"/>
      <c r="AG175" s="132"/>
      <c r="AH175" s="132"/>
      <c r="AI175" s="132"/>
      <c r="AJ175" s="132"/>
      <c r="AK175" s="132"/>
      <c r="AM175" s="143"/>
      <c r="AT175" s="132"/>
      <c r="AU175" s="132"/>
      <c r="AV175" s="132"/>
      <c r="AW175" s="132"/>
      <c r="AX175" s="132"/>
      <c r="AY175" s="132"/>
      <c r="AZ175" s="132"/>
      <c r="BA175" s="132"/>
    </row>
    <row r="176" spans="3:54" x14ac:dyDescent="0.2">
      <c r="C176" s="10"/>
      <c r="D176" s="10"/>
      <c r="AG176" s="132"/>
      <c r="AH176" s="132"/>
      <c r="AI176" s="132"/>
      <c r="AJ176" s="132"/>
      <c r="AK176" s="132"/>
      <c r="AM176" s="143"/>
      <c r="AT176" s="132"/>
      <c r="AU176" s="132"/>
      <c r="AV176" s="132"/>
      <c r="AW176" s="132"/>
      <c r="AX176" s="132"/>
      <c r="AY176" s="132"/>
      <c r="AZ176" s="132"/>
      <c r="BA176" s="132"/>
    </row>
    <row r="177" spans="3:54" x14ac:dyDescent="0.2">
      <c r="C177" s="10"/>
      <c r="D177" s="10"/>
      <c r="AG177" s="132"/>
      <c r="AH177" s="132"/>
      <c r="AI177" s="132"/>
      <c r="AJ177" s="132"/>
      <c r="AK177" s="132"/>
      <c r="AM177" s="143"/>
      <c r="AT177" s="132"/>
      <c r="AU177" s="132"/>
      <c r="AV177" s="132"/>
      <c r="AW177" s="132"/>
      <c r="AX177" s="132"/>
      <c r="AY177" s="132"/>
      <c r="AZ177" s="132"/>
      <c r="BA177" s="132"/>
    </row>
    <row r="178" spans="3:54" x14ac:dyDescent="0.2">
      <c r="C178" s="10"/>
      <c r="D178" s="10"/>
      <c r="AG178" s="132"/>
      <c r="AH178" s="132"/>
      <c r="AI178" s="132"/>
      <c r="AJ178" s="132"/>
      <c r="AK178" s="132"/>
      <c r="AM178" s="143"/>
      <c r="AT178" s="132"/>
      <c r="AU178" s="132"/>
      <c r="AV178" s="132"/>
      <c r="AW178" s="132"/>
      <c r="AX178" s="132"/>
      <c r="AY178" s="132"/>
      <c r="AZ178" s="132"/>
      <c r="BA178" s="132"/>
    </row>
    <row r="179" spans="3:54" x14ac:dyDescent="0.2">
      <c r="C179" s="10"/>
      <c r="D179" s="10"/>
      <c r="AG179" s="132"/>
      <c r="AH179" s="132"/>
      <c r="AI179" s="132"/>
      <c r="AJ179" s="132"/>
      <c r="AK179" s="132"/>
      <c r="AM179" s="143"/>
      <c r="AT179" s="132"/>
      <c r="AU179" s="132"/>
      <c r="AV179" s="132"/>
      <c r="AW179" s="132"/>
      <c r="AX179" s="132"/>
      <c r="AY179" s="132"/>
      <c r="AZ179" s="132"/>
      <c r="BA179" s="132"/>
      <c r="BB179" s="132"/>
    </row>
    <row r="180" spans="3:54" x14ac:dyDescent="0.2">
      <c r="C180" s="10"/>
      <c r="D180" s="10"/>
      <c r="AG180" s="132"/>
      <c r="AH180" s="132"/>
      <c r="AI180" s="132"/>
      <c r="AJ180" s="132"/>
      <c r="AK180" s="132"/>
      <c r="AM180" s="143"/>
      <c r="AT180" s="132"/>
      <c r="AU180" s="132"/>
      <c r="AV180" s="132"/>
      <c r="AW180" s="132"/>
      <c r="AX180" s="132"/>
      <c r="AY180" s="132"/>
      <c r="AZ180" s="132"/>
      <c r="BA180" s="132"/>
    </row>
    <row r="181" spans="3:54" x14ac:dyDescent="0.2">
      <c r="C181" s="10"/>
      <c r="D181" s="10"/>
      <c r="AG181" s="132"/>
      <c r="AH181" s="132"/>
      <c r="AI181" s="132"/>
      <c r="AJ181" s="132"/>
      <c r="AK181" s="132"/>
      <c r="AM181" s="143"/>
      <c r="AT181" s="132"/>
      <c r="AU181" s="132"/>
      <c r="AV181" s="132"/>
      <c r="AW181" s="132"/>
      <c r="AX181" s="132"/>
      <c r="AY181" s="132"/>
      <c r="AZ181" s="132"/>
      <c r="BA181" s="132"/>
    </row>
    <row r="182" spans="3:54" x14ac:dyDescent="0.2">
      <c r="C182" s="10"/>
      <c r="D182" s="10"/>
      <c r="AG182" s="132"/>
      <c r="AH182" s="132"/>
      <c r="AI182" s="132"/>
      <c r="AJ182" s="132"/>
      <c r="AK182" s="132"/>
      <c r="AM182" s="143"/>
      <c r="AT182" s="132"/>
      <c r="AU182" s="132"/>
      <c r="AV182" s="132"/>
      <c r="AW182" s="132"/>
      <c r="AX182" s="132"/>
      <c r="AY182" s="132"/>
      <c r="AZ182" s="132"/>
      <c r="BA182" s="132"/>
    </row>
    <row r="183" spans="3:54" x14ac:dyDescent="0.2">
      <c r="C183" s="10"/>
      <c r="D183" s="10"/>
      <c r="AG183" s="132"/>
      <c r="AH183" s="132"/>
      <c r="AI183" s="132"/>
      <c r="AJ183" s="132"/>
      <c r="AK183" s="132"/>
      <c r="AM183" s="143"/>
      <c r="AT183" s="132"/>
      <c r="AU183" s="132"/>
      <c r="AV183" s="132"/>
      <c r="AW183" s="132"/>
      <c r="AX183" s="132"/>
      <c r="AY183" s="132"/>
      <c r="AZ183" s="132"/>
      <c r="BA183" s="132"/>
    </row>
    <row r="184" spans="3:54" x14ac:dyDescent="0.2">
      <c r="C184" s="10"/>
      <c r="D184" s="10"/>
      <c r="AG184" s="132"/>
      <c r="AH184" s="132"/>
      <c r="AI184" s="132"/>
      <c r="AJ184" s="132"/>
      <c r="AK184" s="132"/>
      <c r="AM184" s="143"/>
      <c r="AT184" s="132"/>
      <c r="AU184" s="132"/>
      <c r="AV184" s="132"/>
      <c r="AW184" s="132"/>
      <c r="AX184" s="132"/>
      <c r="AY184" s="132"/>
      <c r="AZ184" s="132"/>
      <c r="BA184" s="132"/>
    </row>
    <row r="185" spans="3:54" x14ac:dyDescent="0.2">
      <c r="C185" s="10"/>
      <c r="D185" s="10"/>
      <c r="AG185" s="132"/>
      <c r="AH185" s="132"/>
      <c r="AI185" s="132"/>
      <c r="AJ185" s="132"/>
      <c r="AK185" s="132"/>
      <c r="AM185" s="143"/>
      <c r="AT185" s="132"/>
      <c r="AU185" s="132"/>
      <c r="AV185" s="132"/>
      <c r="AW185" s="132"/>
      <c r="AX185" s="132"/>
      <c r="AY185" s="132"/>
      <c r="AZ185" s="132"/>
      <c r="BA185" s="132"/>
    </row>
    <row r="186" spans="3:54" x14ac:dyDescent="0.2">
      <c r="C186" s="10"/>
      <c r="D186" s="10"/>
      <c r="AG186" s="132"/>
      <c r="AH186" s="132"/>
      <c r="AI186" s="132"/>
      <c r="AJ186" s="132"/>
      <c r="AK186" s="132"/>
      <c r="AM186" s="143"/>
      <c r="AT186" s="132"/>
      <c r="AU186" s="132"/>
      <c r="AV186" s="132"/>
      <c r="AW186" s="132"/>
      <c r="AX186" s="132"/>
      <c r="AY186" s="132"/>
      <c r="AZ186" s="132"/>
      <c r="BA186" s="132"/>
      <c r="BB186" s="132"/>
    </row>
    <row r="187" spans="3:54" x14ac:dyDescent="0.2">
      <c r="C187" s="10"/>
      <c r="D187" s="10"/>
      <c r="AG187" s="132"/>
      <c r="AH187" s="132"/>
      <c r="AI187" s="132"/>
      <c r="AJ187" s="132"/>
      <c r="AK187" s="132"/>
      <c r="AM187" s="143"/>
      <c r="AT187" s="132"/>
      <c r="AU187" s="132"/>
      <c r="AV187" s="132"/>
      <c r="AW187" s="132"/>
      <c r="AX187" s="132"/>
      <c r="AY187" s="132"/>
      <c r="AZ187" s="132"/>
      <c r="BA187" s="132"/>
    </row>
    <row r="188" spans="3:54" x14ac:dyDescent="0.2">
      <c r="C188" s="10"/>
      <c r="D188" s="10"/>
      <c r="AG188" s="132"/>
      <c r="AH188" s="132"/>
      <c r="AI188" s="132"/>
      <c r="AJ188" s="132"/>
      <c r="AK188" s="132"/>
      <c r="AM188" s="143"/>
      <c r="AT188" s="132"/>
      <c r="AU188" s="132"/>
      <c r="AV188" s="132"/>
      <c r="AW188" s="132"/>
      <c r="AX188" s="132"/>
      <c r="AY188" s="132"/>
      <c r="AZ188" s="132"/>
      <c r="BA188" s="132"/>
    </row>
    <row r="189" spans="3:54" x14ac:dyDescent="0.2">
      <c r="C189" s="10"/>
      <c r="D189" s="10"/>
      <c r="AG189" s="132"/>
      <c r="AH189" s="132"/>
      <c r="AI189" s="132"/>
      <c r="AJ189" s="132"/>
      <c r="AK189" s="132"/>
      <c r="AM189" s="143"/>
      <c r="AT189" s="132"/>
      <c r="AU189" s="132"/>
      <c r="AV189" s="132"/>
      <c r="AW189" s="132"/>
      <c r="AX189" s="132"/>
      <c r="AY189" s="132"/>
      <c r="AZ189" s="132"/>
      <c r="BA189" s="132"/>
      <c r="BB189" s="132"/>
    </row>
    <row r="190" spans="3:54" x14ac:dyDescent="0.2">
      <c r="C190" s="10"/>
      <c r="D190" s="10"/>
      <c r="AG190" s="132"/>
      <c r="AH190" s="132"/>
      <c r="AI190" s="132"/>
      <c r="AJ190" s="132"/>
      <c r="AK190" s="132"/>
      <c r="AM190" s="143"/>
      <c r="AT190" s="132"/>
      <c r="AU190" s="132"/>
      <c r="AV190" s="132"/>
      <c r="AW190" s="132"/>
      <c r="AX190" s="132"/>
      <c r="AY190" s="132"/>
      <c r="AZ190" s="132"/>
      <c r="BA190" s="132"/>
    </row>
    <row r="191" spans="3:54" x14ac:dyDescent="0.2">
      <c r="C191" s="10"/>
      <c r="D191" s="10"/>
      <c r="AG191" s="132"/>
      <c r="AH191" s="132"/>
      <c r="AI191" s="132"/>
      <c r="AJ191" s="132"/>
      <c r="AK191" s="132"/>
      <c r="AM191" s="143"/>
      <c r="AT191" s="132"/>
      <c r="AU191" s="132"/>
      <c r="AV191" s="132"/>
      <c r="AW191" s="132"/>
      <c r="AX191" s="132"/>
      <c r="AY191" s="132"/>
      <c r="AZ191" s="132"/>
      <c r="BA191" s="132"/>
    </row>
    <row r="192" spans="3:54" x14ac:dyDescent="0.2">
      <c r="C192" s="10"/>
      <c r="D192" s="10"/>
      <c r="AG192" s="132"/>
      <c r="AH192" s="132"/>
      <c r="AI192" s="132"/>
      <c r="AJ192" s="132"/>
      <c r="AK192" s="132"/>
      <c r="AM192" s="143"/>
      <c r="AT192" s="132"/>
      <c r="AU192" s="132"/>
      <c r="AV192" s="132"/>
      <c r="AW192" s="132"/>
      <c r="AX192" s="132"/>
      <c r="AY192" s="132"/>
      <c r="AZ192" s="132"/>
      <c r="BA192" s="132"/>
    </row>
    <row r="193" spans="3:54" x14ac:dyDescent="0.2">
      <c r="C193" s="10"/>
      <c r="D193" s="10"/>
      <c r="AG193" s="132"/>
      <c r="AH193" s="132"/>
      <c r="AI193" s="132"/>
      <c r="AJ193" s="132"/>
      <c r="AK193" s="132"/>
      <c r="AM193" s="143"/>
      <c r="AT193" s="132"/>
      <c r="AU193" s="132"/>
      <c r="AV193" s="132"/>
      <c r="AW193" s="132"/>
      <c r="AX193" s="132"/>
      <c r="AY193" s="132"/>
      <c r="AZ193" s="132"/>
      <c r="BA193" s="132"/>
    </row>
    <row r="194" spans="3:54" x14ac:dyDescent="0.2">
      <c r="C194" s="10"/>
      <c r="D194" s="10"/>
      <c r="AG194" s="132"/>
      <c r="AH194" s="132"/>
      <c r="AI194" s="132"/>
      <c r="AJ194" s="132"/>
      <c r="AK194" s="132"/>
      <c r="AM194" s="143"/>
      <c r="AT194" s="132"/>
      <c r="AU194" s="132"/>
      <c r="AV194" s="132"/>
      <c r="AW194" s="132"/>
      <c r="AX194" s="132"/>
      <c r="AY194" s="132"/>
      <c r="AZ194" s="132"/>
      <c r="BA194" s="132"/>
    </row>
    <row r="195" spans="3:54" x14ac:dyDescent="0.2">
      <c r="C195" s="10"/>
      <c r="D195" s="10"/>
      <c r="AG195" s="132"/>
      <c r="AH195" s="132"/>
      <c r="AI195" s="132"/>
      <c r="AJ195" s="132"/>
      <c r="AK195" s="132"/>
      <c r="AM195" s="143"/>
      <c r="AT195" s="132"/>
      <c r="AU195" s="132"/>
      <c r="AV195" s="132"/>
      <c r="AW195" s="132"/>
      <c r="AX195" s="132"/>
      <c r="AY195" s="132"/>
      <c r="AZ195" s="132"/>
      <c r="BA195" s="132"/>
    </row>
    <row r="196" spans="3:54" x14ac:dyDescent="0.2">
      <c r="C196" s="10"/>
      <c r="D196" s="10"/>
      <c r="AG196" s="132"/>
      <c r="AH196" s="132"/>
      <c r="AI196" s="132"/>
      <c r="AJ196" s="132"/>
      <c r="AK196" s="132"/>
      <c r="AM196" s="143"/>
      <c r="AT196" s="132"/>
      <c r="AU196" s="132"/>
      <c r="AV196" s="132"/>
      <c r="AW196" s="132"/>
      <c r="AX196" s="132"/>
      <c r="AY196" s="132"/>
      <c r="AZ196" s="132"/>
      <c r="BA196" s="132"/>
    </row>
    <row r="197" spans="3:54" x14ac:dyDescent="0.2">
      <c r="C197" s="10"/>
      <c r="D197" s="10"/>
      <c r="AG197" s="132"/>
      <c r="AH197" s="132"/>
      <c r="AI197" s="132"/>
      <c r="AJ197" s="132"/>
      <c r="AK197" s="132"/>
      <c r="AM197" s="143"/>
      <c r="AT197" s="132"/>
      <c r="AU197" s="132"/>
      <c r="AV197" s="132"/>
      <c r="AW197" s="132"/>
      <c r="AX197" s="132"/>
      <c r="AY197" s="132"/>
      <c r="AZ197" s="132"/>
      <c r="BA197" s="132"/>
    </row>
    <row r="198" spans="3:54" x14ac:dyDescent="0.2">
      <c r="C198" s="10"/>
      <c r="D198" s="10"/>
      <c r="AG198" s="132"/>
      <c r="AH198" s="132"/>
      <c r="AI198" s="132"/>
      <c r="AJ198" s="132"/>
      <c r="AK198" s="132"/>
      <c r="AM198" s="143"/>
      <c r="AT198" s="132"/>
      <c r="AU198" s="132"/>
      <c r="AV198" s="132"/>
      <c r="AW198" s="132"/>
      <c r="AX198" s="132"/>
      <c r="AY198" s="132"/>
      <c r="AZ198" s="132"/>
      <c r="BA198" s="132"/>
    </row>
    <row r="199" spans="3:54" x14ac:dyDescent="0.2">
      <c r="C199" s="10"/>
      <c r="D199" s="10"/>
      <c r="AG199" s="132"/>
      <c r="AH199" s="132"/>
      <c r="AI199" s="132"/>
      <c r="AJ199" s="132"/>
      <c r="AK199" s="132"/>
      <c r="AM199" s="143"/>
      <c r="AT199" s="132"/>
      <c r="AU199" s="132"/>
      <c r="AV199" s="132"/>
      <c r="AW199" s="132"/>
      <c r="AX199" s="132"/>
      <c r="AY199" s="132"/>
      <c r="AZ199" s="132"/>
      <c r="BA199" s="132"/>
    </row>
    <row r="200" spans="3:54" x14ac:dyDescent="0.2">
      <c r="C200" s="10"/>
      <c r="D200" s="10"/>
      <c r="AG200" s="132"/>
      <c r="AH200" s="132"/>
      <c r="AI200" s="132"/>
      <c r="AJ200" s="132"/>
      <c r="AK200" s="132"/>
      <c r="AM200" s="143"/>
      <c r="AT200" s="132"/>
      <c r="AU200" s="132"/>
      <c r="AV200" s="132"/>
      <c r="AW200" s="132"/>
      <c r="AX200" s="132"/>
      <c r="AY200" s="132"/>
      <c r="AZ200" s="132"/>
      <c r="BA200" s="132"/>
    </row>
    <row r="201" spans="3:54" x14ac:dyDescent="0.2">
      <c r="C201" s="10"/>
      <c r="D201" s="10"/>
      <c r="AG201" s="132"/>
      <c r="AH201" s="132"/>
      <c r="AI201" s="132"/>
      <c r="AJ201" s="132"/>
      <c r="AK201" s="132"/>
      <c r="AM201" s="143"/>
      <c r="AT201" s="132"/>
      <c r="AU201" s="132"/>
      <c r="AV201" s="132"/>
      <c r="AW201" s="132"/>
      <c r="AX201" s="132"/>
      <c r="AY201" s="132"/>
      <c r="AZ201" s="132"/>
      <c r="BA201" s="132"/>
    </row>
    <row r="202" spans="3:54" x14ac:dyDescent="0.2">
      <c r="C202" s="10"/>
      <c r="D202" s="10"/>
      <c r="AG202" s="132"/>
      <c r="AH202" s="132"/>
      <c r="AI202" s="132"/>
      <c r="AJ202" s="132"/>
      <c r="AK202" s="132"/>
      <c r="AM202" s="143"/>
      <c r="AT202" s="132"/>
      <c r="AU202" s="132"/>
      <c r="AV202" s="132"/>
      <c r="AW202" s="132"/>
      <c r="AX202" s="132"/>
      <c r="AY202" s="132"/>
      <c r="AZ202" s="132"/>
      <c r="BA202" s="132"/>
    </row>
    <row r="203" spans="3:54" x14ac:dyDescent="0.2">
      <c r="C203" s="10"/>
      <c r="D203" s="10"/>
      <c r="AG203" s="132"/>
      <c r="AH203" s="132"/>
      <c r="AI203" s="132"/>
      <c r="AJ203" s="132"/>
      <c r="AK203" s="132"/>
      <c r="AM203" s="143"/>
      <c r="AT203" s="132"/>
      <c r="AU203" s="132"/>
      <c r="AV203" s="132"/>
      <c r="AW203" s="132"/>
      <c r="AX203" s="132"/>
      <c r="AY203" s="132"/>
      <c r="AZ203" s="132"/>
      <c r="BA203" s="132"/>
      <c r="BB203" s="132"/>
    </row>
    <row r="204" spans="3:54" x14ac:dyDescent="0.2">
      <c r="C204" s="10"/>
      <c r="D204" s="10"/>
      <c r="AG204" s="132"/>
      <c r="AH204" s="132"/>
      <c r="AI204" s="132"/>
      <c r="AJ204" s="132"/>
      <c r="AK204" s="132"/>
      <c r="AM204" s="143"/>
      <c r="AT204" s="132"/>
      <c r="AU204" s="132"/>
      <c r="AV204" s="132"/>
      <c r="AW204" s="132"/>
      <c r="AX204" s="132"/>
      <c r="AY204" s="132"/>
      <c r="AZ204" s="132"/>
      <c r="BA204" s="132"/>
      <c r="BB204" s="132"/>
    </row>
    <row r="205" spans="3:54" x14ac:dyDescent="0.2">
      <c r="C205" s="10"/>
      <c r="D205" s="10"/>
      <c r="AG205" s="132"/>
      <c r="AH205" s="132"/>
      <c r="AI205" s="132"/>
      <c r="AJ205" s="132"/>
      <c r="AK205" s="132"/>
      <c r="AM205" s="143"/>
      <c r="AT205" s="132"/>
      <c r="AU205" s="132"/>
      <c r="AV205" s="132"/>
      <c r="AW205" s="132"/>
      <c r="AX205" s="132"/>
      <c r="AY205" s="132"/>
      <c r="AZ205" s="132"/>
      <c r="BA205" s="132"/>
      <c r="BB205" s="132"/>
    </row>
    <row r="206" spans="3:54" x14ac:dyDescent="0.2">
      <c r="C206" s="10"/>
      <c r="D206" s="10"/>
      <c r="AG206" s="132"/>
      <c r="AH206" s="132"/>
      <c r="AI206" s="132"/>
      <c r="AJ206" s="132"/>
      <c r="AK206" s="132"/>
      <c r="AM206" s="143"/>
      <c r="AT206" s="132"/>
      <c r="AU206" s="132"/>
      <c r="AV206" s="132"/>
      <c r="AW206" s="132"/>
      <c r="AX206" s="132"/>
      <c r="AY206" s="132"/>
      <c r="AZ206" s="132"/>
      <c r="BA206" s="132"/>
    </row>
    <row r="207" spans="3:54" x14ac:dyDescent="0.2">
      <c r="C207" s="10"/>
      <c r="D207" s="10"/>
      <c r="AG207" s="132"/>
      <c r="AH207" s="132"/>
      <c r="AI207" s="132"/>
      <c r="AJ207" s="132"/>
      <c r="AK207" s="132"/>
      <c r="AM207" s="143"/>
      <c r="AT207" s="132"/>
      <c r="AU207" s="132"/>
      <c r="AV207" s="132"/>
      <c r="AW207" s="132"/>
      <c r="AX207" s="132"/>
      <c r="AY207" s="132"/>
      <c r="AZ207" s="132"/>
      <c r="BA207" s="132"/>
    </row>
    <row r="208" spans="3:54" x14ac:dyDescent="0.2">
      <c r="C208" s="10"/>
      <c r="D208" s="10"/>
      <c r="AG208" s="132"/>
      <c r="AH208" s="132"/>
      <c r="AI208" s="132"/>
      <c r="AJ208" s="132"/>
      <c r="AK208" s="132"/>
      <c r="AM208" s="143"/>
      <c r="AT208" s="132"/>
      <c r="AU208" s="132"/>
      <c r="AV208" s="132"/>
      <c r="AW208" s="132"/>
      <c r="AX208" s="132"/>
      <c r="AY208" s="132"/>
      <c r="AZ208" s="132"/>
      <c r="BA208" s="132"/>
    </row>
    <row r="209" spans="3:53" x14ac:dyDescent="0.2">
      <c r="C209" s="10"/>
      <c r="D209" s="10"/>
      <c r="AG209" s="132"/>
      <c r="AH209" s="132"/>
      <c r="AI209" s="132"/>
      <c r="AJ209" s="132"/>
      <c r="AK209" s="132"/>
      <c r="AM209" s="143"/>
      <c r="AT209" s="132"/>
      <c r="AU209" s="132"/>
      <c r="AV209" s="132"/>
      <c r="AW209" s="132"/>
      <c r="AX209" s="132"/>
      <c r="AY209" s="132"/>
      <c r="AZ209" s="132"/>
      <c r="BA209" s="132"/>
    </row>
    <row r="210" spans="3:53" x14ac:dyDescent="0.2">
      <c r="C210" s="10"/>
      <c r="D210" s="10"/>
      <c r="AG210" s="132"/>
      <c r="AH210" s="132"/>
      <c r="AI210" s="132"/>
      <c r="AJ210" s="132"/>
      <c r="AK210" s="132"/>
      <c r="AM210" s="143"/>
      <c r="AT210" s="132"/>
      <c r="AU210" s="132"/>
      <c r="AV210" s="132"/>
      <c r="AW210" s="132"/>
      <c r="AX210" s="132"/>
      <c r="AY210" s="132"/>
      <c r="AZ210" s="132"/>
      <c r="BA210" s="132"/>
    </row>
    <row r="211" spans="3:53" x14ac:dyDescent="0.2">
      <c r="C211" s="10"/>
      <c r="D211" s="10"/>
      <c r="AG211" s="132"/>
      <c r="AH211" s="132"/>
      <c r="AI211" s="132"/>
      <c r="AJ211" s="132"/>
      <c r="AK211" s="132"/>
      <c r="AM211" s="143"/>
      <c r="AT211" s="132"/>
      <c r="AU211" s="132"/>
      <c r="AV211" s="132"/>
      <c r="AW211" s="132"/>
      <c r="AX211" s="132"/>
      <c r="AY211" s="132"/>
      <c r="AZ211" s="132"/>
      <c r="BA211" s="132"/>
    </row>
    <row r="212" spans="3:53" x14ac:dyDescent="0.2">
      <c r="C212" s="10"/>
      <c r="D212" s="10"/>
      <c r="AG212" s="132"/>
      <c r="AH212" s="132"/>
      <c r="AI212" s="132"/>
      <c r="AJ212" s="132"/>
      <c r="AK212" s="132"/>
      <c r="AM212" s="143"/>
      <c r="AT212" s="132"/>
      <c r="AU212" s="132"/>
      <c r="AV212" s="132"/>
      <c r="AW212" s="132"/>
      <c r="AX212" s="132"/>
      <c r="AY212" s="132"/>
      <c r="AZ212" s="132"/>
      <c r="BA212" s="132"/>
    </row>
    <row r="213" spans="3:53" x14ac:dyDescent="0.2">
      <c r="C213" s="10"/>
      <c r="D213" s="10"/>
      <c r="AG213" s="132"/>
      <c r="AH213" s="132"/>
      <c r="AI213" s="132"/>
      <c r="AJ213" s="132"/>
      <c r="AK213" s="132"/>
      <c r="AM213" s="143"/>
      <c r="AT213" s="132"/>
      <c r="AU213" s="132"/>
      <c r="AV213" s="132"/>
      <c r="AW213" s="132"/>
      <c r="AX213" s="132"/>
      <c r="AY213" s="132"/>
      <c r="AZ213" s="132"/>
      <c r="BA213" s="132"/>
    </row>
    <row r="214" spans="3:53" x14ac:dyDescent="0.2">
      <c r="C214" s="10"/>
      <c r="D214" s="10"/>
      <c r="AG214" s="132"/>
      <c r="AH214" s="132"/>
      <c r="AI214" s="132"/>
      <c r="AJ214" s="132"/>
      <c r="AK214" s="132"/>
      <c r="AM214" s="143"/>
      <c r="AT214" s="132"/>
      <c r="AU214" s="132"/>
      <c r="AV214" s="132"/>
      <c r="AW214" s="132"/>
      <c r="AX214" s="132"/>
      <c r="AY214" s="132"/>
      <c r="AZ214" s="132"/>
      <c r="BA214" s="132"/>
    </row>
    <row r="215" spans="3:53" x14ac:dyDescent="0.2">
      <c r="C215" s="10"/>
      <c r="D215" s="10"/>
      <c r="AG215" s="132"/>
      <c r="AH215" s="132"/>
      <c r="AI215" s="132"/>
      <c r="AJ215" s="132"/>
      <c r="AK215" s="132"/>
      <c r="AM215" s="143"/>
      <c r="AT215" s="132"/>
      <c r="AU215" s="132"/>
      <c r="AV215" s="132"/>
      <c r="AW215" s="132"/>
      <c r="AX215" s="132"/>
      <c r="AY215" s="132"/>
      <c r="AZ215" s="132"/>
      <c r="BA215" s="132"/>
    </row>
    <row r="216" spans="3:53" x14ac:dyDescent="0.2">
      <c r="C216" s="10"/>
      <c r="D216" s="10"/>
      <c r="AG216" s="132"/>
      <c r="AH216" s="132"/>
      <c r="AI216" s="132"/>
      <c r="AJ216" s="132"/>
      <c r="AK216" s="132"/>
      <c r="AM216" s="143"/>
      <c r="AT216" s="132"/>
      <c r="AU216" s="132"/>
      <c r="AV216" s="132"/>
      <c r="AW216" s="132"/>
      <c r="AX216" s="132"/>
      <c r="AY216" s="132"/>
      <c r="AZ216" s="132"/>
      <c r="BA216" s="132"/>
    </row>
    <row r="217" spans="3:53" x14ac:dyDescent="0.2">
      <c r="C217" s="10"/>
      <c r="D217" s="10"/>
      <c r="AG217" s="132"/>
      <c r="AH217" s="132"/>
      <c r="AI217" s="132"/>
      <c r="AJ217" s="132"/>
      <c r="AK217" s="132"/>
      <c r="AM217" s="143"/>
      <c r="AT217" s="132"/>
      <c r="AU217" s="132"/>
      <c r="AV217" s="132"/>
      <c r="AW217" s="132"/>
      <c r="AX217" s="132"/>
      <c r="AY217" s="132"/>
      <c r="AZ217" s="132"/>
      <c r="BA217" s="132"/>
    </row>
    <row r="218" spans="3:53" x14ac:dyDescent="0.2">
      <c r="C218" s="10"/>
      <c r="D218" s="10"/>
      <c r="AG218" s="132"/>
      <c r="AH218" s="132"/>
      <c r="AI218" s="132"/>
      <c r="AJ218" s="132"/>
      <c r="AK218" s="132"/>
      <c r="AM218" s="143"/>
      <c r="AT218" s="132"/>
      <c r="AU218" s="132"/>
      <c r="AV218" s="132"/>
      <c r="AW218" s="132"/>
      <c r="AX218" s="132"/>
      <c r="AY218" s="132"/>
      <c r="AZ218" s="132"/>
      <c r="BA218" s="132"/>
    </row>
    <row r="219" spans="3:53" x14ac:dyDescent="0.2">
      <c r="C219" s="10"/>
      <c r="D219" s="10"/>
      <c r="AG219" s="132"/>
      <c r="AH219" s="132"/>
      <c r="AI219" s="132"/>
      <c r="AJ219" s="132"/>
      <c r="AK219" s="132"/>
      <c r="AM219" s="143"/>
      <c r="AT219" s="132"/>
      <c r="AU219" s="132"/>
      <c r="AV219" s="132"/>
      <c r="AW219" s="132"/>
      <c r="AX219" s="132"/>
      <c r="AY219" s="132"/>
      <c r="AZ219" s="132"/>
      <c r="BA219" s="132"/>
    </row>
    <row r="220" spans="3:53" x14ac:dyDescent="0.2">
      <c r="C220" s="10"/>
      <c r="D220" s="10"/>
      <c r="AG220" s="132"/>
      <c r="AH220" s="132"/>
      <c r="AI220" s="132"/>
      <c r="AJ220" s="132"/>
      <c r="AK220" s="132"/>
      <c r="AM220" s="143"/>
      <c r="AT220" s="132"/>
      <c r="AU220" s="132"/>
      <c r="AV220" s="132"/>
      <c r="AW220" s="132"/>
      <c r="AX220" s="132"/>
      <c r="AY220" s="132"/>
      <c r="AZ220" s="132"/>
      <c r="BA220" s="132"/>
    </row>
    <row r="221" spans="3:53" x14ac:dyDescent="0.2">
      <c r="C221" s="10"/>
      <c r="D221" s="10"/>
      <c r="AG221" s="132"/>
      <c r="AH221" s="132"/>
      <c r="AI221" s="132"/>
      <c r="AJ221" s="132"/>
      <c r="AK221" s="132"/>
      <c r="AM221" s="143"/>
      <c r="AT221" s="132"/>
      <c r="AU221" s="132"/>
      <c r="AV221" s="132"/>
      <c r="AW221" s="132"/>
      <c r="AX221" s="132"/>
      <c r="AY221" s="132"/>
      <c r="AZ221" s="132"/>
      <c r="BA221" s="132"/>
    </row>
    <row r="222" spans="3:53" x14ac:dyDescent="0.2">
      <c r="C222" s="10"/>
      <c r="D222" s="10"/>
      <c r="AG222" s="132"/>
      <c r="AH222" s="132"/>
      <c r="AI222" s="132"/>
      <c r="AJ222" s="132"/>
      <c r="AK222" s="132"/>
      <c r="AM222" s="143"/>
      <c r="AT222" s="132"/>
      <c r="AU222" s="132"/>
      <c r="AV222" s="132"/>
      <c r="AW222" s="132"/>
      <c r="AX222" s="132"/>
      <c r="AY222" s="132"/>
      <c r="AZ222" s="132"/>
      <c r="BA222" s="132"/>
    </row>
    <row r="223" spans="3:53" x14ac:dyDescent="0.2">
      <c r="C223" s="10"/>
      <c r="D223" s="10"/>
      <c r="AG223" s="132"/>
      <c r="AH223" s="132"/>
      <c r="AI223" s="132"/>
      <c r="AJ223" s="132"/>
      <c r="AK223" s="132"/>
      <c r="AM223" s="143"/>
      <c r="AT223" s="132"/>
      <c r="AU223" s="132"/>
      <c r="AV223" s="132"/>
      <c r="AW223" s="132"/>
      <c r="AX223" s="132"/>
      <c r="AY223" s="132"/>
      <c r="AZ223" s="132"/>
      <c r="BA223" s="132"/>
    </row>
    <row r="224" spans="3:53" x14ac:dyDescent="0.2">
      <c r="C224" s="10"/>
      <c r="D224" s="10"/>
      <c r="AG224" s="132"/>
      <c r="AH224" s="132"/>
      <c r="AI224" s="132"/>
      <c r="AJ224" s="132"/>
      <c r="AK224" s="132"/>
      <c r="AM224" s="143"/>
      <c r="AT224" s="132"/>
      <c r="AU224" s="132"/>
      <c r="AV224" s="132"/>
      <c r="AW224" s="132"/>
      <c r="AX224" s="132"/>
      <c r="AY224" s="132"/>
      <c r="AZ224" s="132"/>
      <c r="BA224" s="132"/>
    </row>
    <row r="225" spans="3:54" x14ac:dyDescent="0.2">
      <c r="C225" s="10"/>
      <c r="D225" s="10"/>
      <c r="AG225" s="132"/>
      <c r="AH225" s="132"/>
      <c r="AI225" s="132"/>
      <c r="AJ225" s="132"/>
      <c r="AK225" s="132"/>
      <c r="AM225" s="143"/>
      <c r="AT225" s="132"/>
      <c r="AU225" s="132"/>
      <c r="AV225" s="132"/>
      <c r="AW225" s="132"/>
      <c r="AX225" s="132"/>
      <c r="AY225" s="132"/>
      <c r="AZ225" s="132"/>
      <c r="BA225" s="132"/>
    </row>
    <row r="226" spans="3:54" x14ac:dyDescent="0.2">
      <c r="C226" s="10"/>
      <c r="D226" s="10"/>
      <c r="AG226" s="132"/>
      <c r="AH226" s="132"/>
      <c r="AI226" s="132"/>
      <c r="AJ226" s="132"/>
      <c r="AK226" s="132"/>
      <c r="AM226" s="143"/>
      <c r="AT226" s="132"/>
      <c r="AU226" s="132"/>
      <c r="AV226" s="132"/>
      <c r="AW226" s="132"/>
      <c r="AX226" s="132"/>
      <c r="AY226" s="132"/>
      <c r="AZ226" s="132"/>
      <c r="BA226" s="132"/>
    </row>
    <row r="227" spans="3:54" x14ac:dyDescent="0.2">
      <c r="C227" s="10"/>
      <c r="D227" s="10"/>
      <c r="AG227" s="132"/>
      <c r="AH227" s="132"/>
      <c r="AI227" s="132"/>
      <c r="AJ227" s="132"/>
      <c r="AK227" s="132"/>
      <c r="AM227" s="143"/>
      <c r="AT227" s="132"/>
      <c r="AU227" s="132"/>
      <c r="AV227" s="132"/>
      <c r="AW227" s="132"/>
      <c r="AX227" s="132"/>
      <c r="AY227" s="132"/>
      <c r="AZ227" s="132"/>
      <c r="BA227" s="132"/>
      <c r="BB227" s="132"/>
    </row>
    <row r="228" spans="3:54" x14ac:dyDescent="0.2">
      <c r="C228" s="10"/>
      <c r="D228" s="10"/>
      <c r="AG228" s="132"/>
      <c r="AH228" s="132"/>
      <c r="AI228" s="132"/>
      <c r="AJ228" s="132"/>
      <c r="AK228" s="132"/>
      <c r="AM228" s="143"/>
      <c r="AT228" s="132"/>
      <c r="AU228" s="132"/>
      <c r="AV228" s="132"/>
      <c r="AW228" s="132"/>
      <c r="AX228" s="132"/>
      <c r="AY228" s="132"/>
      <c r="AZ228" s="132"/>
      <c r="BA228" s="132"/>
    </row>
    <row r="229" spans="3:54" x14ac:dyDescent="0.2">
      <c r="C229" s="10"/>
      <c r="D229" s="10"/>
      <c r="AG229" s="132"/>
      <c r="AH229" s="132"/>
      <c r="AI229" s="132"/>
      <c r="AJ229" s="132"/>
      <c r="AK229" s="132"/>
      <c r="AM229" s="143"/>
      <c r="AT229" s="132"/>
      <c r="AU229" s="132"/>
      <c r="AV229" s="132"/>
      <c r="AW229" s="132"/>
      <c r="AX229" s="132"/>
      <c r="AY229" s="132"/>
      <c r="AZ229" s="132"/>
      <c r="BA229" s="132"/>
    </row>
    <row r="230" spans="3:54" x14ac:dyDescent="0.2">
      <c r="C230" s="10"/>
      <c r="D230" s="10"/>
      <c r="AG230" s="132"/>
      <c r="AH230" s="132"/>
      <c r="AI230" s="132"/>
      <c r="AJ230" s="132"/>
      <c r="AK230" s="132"/>
      <c r="AM230" s="143"/>
      <c r="AT230" s="132"/>
      <c r="AU230" s="132"/>
      <c r="AV230" s="132"/>
      <c r="AW230" s="132"/>
      <c r="AX230" s="132"/>
      <c r="AY230" s="132"/>
      <c r="AZ230" s="132"/>
      <c r="BA230" s="132"/>
    </row>
    <row r="231" spans="3:54" x14ac:dyDescent="0.2">
      <c r="C231" s="10"/>
      <c r="D231" s="10"/>
      <c r="AG231" s="132"/>
      <c r="AH231" s="132"/>
      <c r="AI231" s="132"/>
      <c r="AJ231" s="132"/>
      <c r="AK231" s="132"/>
      <c r="AM231" s="143"/>
      <c r="AT231" s="132"/>
      <c r="AU231" s="132"/>
      <c r="AV231" s="132"/>
      <c r="AW231" s="132"/>
      <c r="AX231" s="132"/>
      <c r="AY231" s="132"/>
      <c r="AZ231" s="132"/>
      <c r="BA231" s="132"/>
    </row>
    <row r="232" spans="3:54" x14ac:dyDescent="0.2">
      <c r="C232" s="10"/>
      <c r="D232" s="10"/>
      <c r="AG232" s="132"/>
      <c r="AH232" s="132"/>
      <c r="AI232" s="132"/>
      <c r="AJ232" s="132"/>
      <c r="AK232" s="132"/>
      <c r="AM232" s="143"/>
      <c r="AT232" s="132"/>
      <c r="AU232" s="132"/>
      <c r="AV232" s="132"/>
      <c r="AW232" s="132"/>
      <c r="AX232" s="132"/>
      <c r="AY232" s="132"/>
      <c r="AZ232" s="132"/>
      <c r="BA232" s="132"/>
    </row>
    <row r="233" spans="3:54" x14ac:dyDescent="0.2">
      <c r="C233" s="10"/>
      <c r="D233" s="10"/>
      <c r="AG233" s="132"/>
      <c r="AH233" s="132"/>
      <c r="AI233" s="132"/>
      <c r="AJ233" s="132"/>
      <c r="AK233" s="132"/>
      <c r="AM233" s="143"/>
      <c r="AT233" s="132"/>
      <c r="AU233" s="132"/>
      <c r="AV233" s="132"/>
      <c r="AW233" s="132"/>
      <c r="AX233" s="132"/>
      <c r="AY233" s="132"/>
      <c r="AZ233" s="132"/>
      <c r="BA233" s="132"/>
    </row>
    <row r="234" spans="3:54" x14ac:dyDescent="0.2">
      <c r="C234" s="10"/>
      <c r="D234" s="10"/>
      <c r="AG234" s="132"/>
      <c r="AH234" s="132"/>
      <c r="AI234" s="132"/>
      <c r="AJ234" s="132"/>
      <c r="AK234" s="132"/>
      <c r="AM234" s="143"/>
      <c r="AT234" s="132"/>
      <c r="AU234" s="132"/>
      <c r="AV234" s="132"/>
      <c r="AW234" s="132"/>
      <c r="AX234" s="132"/>
      <c r="AY234" s="132"/>
      <c r="AZ234" s="132"/>
      <c r="BA234" s="132"/>
    </row>
    <row r="235" spans="3:54" x14ac:dyDescent="0.2">
      <c r="C235" s="10"/>
      <c r="D235" s="10"/>
      <c r="AG235" s="132"/>
      <c r="AH235" s="132"/>
      <c r="AI235" s="132"/>
      <c r="AJ235" s="132"/>
      <c r="AK235" s="132"/>
      <c r="AM235" s="143"/>
      <c r="AT235" s="132"/>
      <c r="AU235" s="132"/>
      <c r="AV235" s="132"/>
      <c r="AW235" s="132"/>
      <c r="AX235" s="132"/>
      <c r="AY235" s="132"/>
      <c r="AZ235" s="132"/>
      <c r="BA235" s="132"/>
    </row>
    <row r="236" spans="3:54" x14ac:dyDescent="0.2">
      <c r="C236" s="10"/>
      <c r="D236" s="10"/>
      <c r="AG236" s="132"/>
      <c r="AH236" s="132"/>
      <c r="AI236" s="132"/>
      <c r="AJ236" s="132"/>
      <c r="AK236" s="132"/>
      <c r="AM236" s="143"/>
      <c r="AT236" s="132"/>
      <c r="AU236" s="132"/>
      <c r="AV236" s="132"/>
      <c r="AW236" s="132"/>
      <c r="AX236" s="132"/>
      <c r="AY236" s="132"/>
      <c r="AZ236" s="132"/>
      <c r="BA236" s="132"/>
    </row>
    <row r="237" spans="3:54" x14ac:dyDescent="0.2">
      <c r="C237" s="10"/>
      <c r="D237" s="10"/>
      <c r="AG237" s="132"/>
      <c r="AH237" s="132"/>
      <c r="AI237" s="132"/>
      <c r="AJ237" s="132"/>
      <c r="AK237" s="132"/>
      <c r="AM237" s="143"/>
      <c r="AT237" s="132"/>
      <c r="AU237" s="132"/>
      <c r="AV237" s="132"/>
      <c r="AW237" s="132"/>
      <c r="AX237" s="132"/>
      <c r="AY237" s="132"/>
      <c r="AZ237" s="132"/>
      <c r="BA237" s="132"/>
    </row>
    <row r="238" spans="3:54" x14ac:dyDescent="0.2">
      <c r="C238" s="10"/>
      <c r="D238" s="10"/>
      <c r="AG238" s="132"/>
      <c r="AH238" s="132"/>
      <c r="AI238" s="132"/>
      <c r="AJ238" s="132"/>
      <c r="AK238" s="132"/>
      <c r="AM238" s="143"/>
      <c r="AT238" s="132"/>
      <c r="AU238" s="132"/>
      <c r="AV238" s="132"/>
      <c r="AW238" s="132"/>
      <c r="AX238" s="132"/>
      <c r="AY238" s="132"/>
      <c r="AZ238" s="132"/>
      <c r="BA238" s="132"/>
    </row>
    <row r="239" spans="3:54" x14ac:dyDescent="0.2">
      <c r="C239" s="10"/>
      <c r="D239" s="10"/>
      <c r="AG239" s="132"/>
      <c r="AH239" s="132"/>
      <c r="AI239" s="132"/>
      <c r="AJ239" s="132"/>
      <c r="AK239" s="132"/>
      <c r="AM239" s="143"/>
      <c r="AT239" s="132"/>
      <c r="AU239" s="132"/>
      <c r="AV239" s="132"/>
      <c r="AW239" s="132"/>
      <c r="AX239" s="132"/>
      <c r="AY239" s="132"/>
      <c r="AZ239" s="132"/>
      <c r="BA239" s="132"/>
    </row>
    <row r="240" spans="3:54" x14ac:dyDescent="0.2">
      <c r="C240" s="10"/>
      <c r="D240" s="10"/>
      <c r="AG240" s="132"/>
      <c r="AH240" s="132"/>
      <c r="AI240" s="132"/>
      <c r="AJ240" s="132"/>
      <c r="AK240" s="132"/>
      <c r="AM240" s="143"/>
      <c r="AT240" s="132"/>
      <c r="AU240" s="132"/>
      <c r="AV240" s="132"/>
      <c r="AW240" s="132"/>
      <c r="AX240" s="132"/>
      <c r="AY240" s="132"/>
      <c r="AZ240" s="132"/>
      <c r="BA240" s="132"/>
    </row>
    <row r="241" spans="3:54" x14ac:dyDescent="0.2">
      <c r="C241" s="10"/>
      <c r="D241" s="10"/>
      <c r="AG241" s="132"/>
      <c r="AH241" s="132"/>
      <c r="AI241" s="132"/>
      <c r="AJ241" s="132"/>
      <c r="AK241" s="132"/>
      <c r="AM241" s="143"/>
      <c r="AT241" s="132"/>
      <c r="AU241" s="132"/>
      <c r="AV241" s="132"/>
      <c r="AW241" s="132"/>
      <c r="AX241" s="132"/>
      <c r="AY241" s="132"/>
      <c r="AZ241" s="132"/>
      <c r="BA241" s="132"/>
    </row>
    <row r="242" spans="3:54" x14ac:dyDescent="0.2">
      <c r="C242" s="10"/>
      <c r="D242" s="10"/>
      <c r="AG242" s="132"/>
      <c r="AH242" s="132"/>
      <c r="AI242" s="132"/>
      <c r="AJ242" s="132"/>
      <c r="AK242" s="132"/>
      <c r="AM242" s="143"/>
      <c r="AT242" s="132"/>
      <c r="AU242" s="132"/>
      <c r="AV242" s="132"/>
      <c r="AW242" s="132"/>
      <c r="AX242" s="132"/>
      <c r="AY242" s="132"/>
      <c r="AZ242" s="132"/>
      <c r="BA242" s="132"/>
    </row>
    <row r="243" spans="3:54" x14ac:dyDescent="0.2">
      <c r="C243" s="10"/>
      <c r="D243" s="10"/>
      <c r="AG243" s="132"/>
      <c r="AH243" s="132"/>
      <c r="AI243" s="132"/>
      <c r="AJ243" s="132"/>
      <c r="AK243" s="132"/>
      <c r="AM243" s="143"/>
      <c r="AT243" s="132"/>
      <c r="AU243" s="132"/>
      <c r="AV243" s="132"/>
      <c r="AW243" s="132"/>
      <c r="AX243" s="132"/>
      <c r="AY243" s="132"/>
      <c r="AZ243" s="132"/>
      <c r="BA243" s="132"/>
    </row>
    <row r="244" spans="3:54" x14ac:dyDescent="0.2">
      <c r="C244" s="10"/>
      <c r="D244" s="10"/>
      <c r="AG244" s="132"/>
      <c r="AH244" s="132"/>
      <c r="AI244" s="132"/>
      <c r="AJ244" s="132"/>
      <c r="AK244" s="132"/>
      <c r="AM244" s="143"/>
      <c r="AT244" s="132"/>
      <c r="AU244" s="132"/>
      <c r="AV244" s="132"/>
      <c r="AW244" s="132"/>
      <c r="AX244" s="132"/>
      <c r="AY244" s="132"/>
      <c r="AZ244" s="132"/>
      <c r="BA244" s="132"/>
    </row>
    <row r="245" spans="3:54" x14ac:dyDescent="0.2">
      <c r="C245" s="10"/>
      <c r="D245" s="10"/>
      <c r="AG245" s="132"/>
      <c r="AH245" s="132"/>
      <c r="AI245" s="132"/>
      <c r="AJ245" s="132"/>
      <c r="AK245" s="132"/>
      <c r="AM245" s="143"/>
      <c r="AT245" s="132"/>
      <c r="AU245" s="132"/>
      <c r="AV245" s="132"/>
      <c r="AW245" s="132"/>
      <c r="AX245" s="132"/>
      <c r="AY245" s="132"/>
      <c r="AZ245" s="132"/>
      <c r="BA245" s="132"/>
    </row>
    <row r="246" spans="3:54" x14ac:dyDescent="0.2">
      <c r="C246" s="10"/>
      <c r="D246" s="10"/>
      <c r="AG246" s="132"/>
      <c r="AH246" s="132"/>
      <c r="AI246" s="132"/>
      <c r="AJ246" s="132"/>
      <c r="AK246" s="132"/>
      <c r="AM246" s="143"/>
      <c r="AT246" s="132"/>
      <c r="AU246" s="132"/>
      <c r="AV246" s="132"/>
      <c r="AW246" s="132"/>
      <c r="AX246" s="132"/>
      <c r="AY246" s="132"/>
      <c r="AZ246" s="132"/>
      <c r="BA246" s="132"/>
    </row>
    <row r="247" spans="3:54" x14ac:dyDescent="0.2">
      <c r="C247" s="10"/>
      <c r="D247" s="10"/>
      <c r="AG247" s="132"/>
      <c r="AH247" s="132"/>
      <c r="AI247" s="132"/>
      <c r="AJ247" s="132"/>
      <c r="AK247" s="132"/>
      <c r="AM247" s="143"/>
      <c r="AT247" s="132"/>
      <c r="AU247" s="132"/>
      <c r="AV247" s="132"/>
      <c r="AW247" s="132"/>
      <c r="AX247" s="132"/>
      <c r="AY247" s="132"/>
      <c r="AZ247" s="132"/>
      <c r="BA247" s="132"/>
    </row>
    <row r="248" spans="3:54" x14ac:dyDescent="0.2">
      <c r="C248" s="10"/>
      <c r="D248" s="10"/>
      <c r="AG248" s="132"/>
      <c r="AH248" s="132"/>
      <c r="AI248" s="132"/>
      <c r="AJ248" s="132"/>
      <c r="AK248" s="132"/>
      <c r="AM248" s="143"/>
      <c r="AT248" s="132"/>
      <c r="AU248" s="132"/>
      <c r="AV248" s="132"/>
      <c r="AW248" s="132"/>
      <c r="AX248" s="132"/>
      <c r="AY248" s="132"/>
      <c r="AZ248" s="132"/>
      <c r="BA248" s="132"/>
      <c r="BB248" s="132"/>
    </row>
    <row r="249" spans="3:54" x14ac:dyDescent="0.2">
      <c r="C249" s="10"/>
      <c r="D249" s="10"/>
      <c r="AG249" s="132"/>
      <c r="AH249" s="132"/>
      <c r="AI249" s="132"/>
      <c r="AJ249" s="132"/>
      <c r="AK249" s="132"/>
      <c r="AM249" s="143"/>
      <c r="AT249" s="132"/>
      <c r="AU249" s="132"/>
      <c r="AV249" s="132"/>
      <c r="AW249" s="132"/>
      <c r="AX249" s="132"/>
      <c r="AY249" s="132"/>
      <c r="AZ249" s="132"/>
      <c r="BA249" s="132"/>
    </row>
    <row r="250" spans="3:54" x14ac:dyDescent="0.2">
      <c r="C250" s="10"/>
      <c r="D250" s="10"/>
      <c r="AG250" s="132"/>
      <c r="AH250" s="132"/>
      <c r="AI250" s="132"/>
      <c r="AJ250" s="132"/>
      <c r="AK250" s="132"/>
      <c r="AM250" s="143"/>
      <c r="AT250" s="132"/>
      <c r="AU250" s="132"/>
      <c r="AV250" s="132"/>
      <c r="AW250" s="132"/>
      <c r="AX250" s="132"/>
      <c r="AY250" s="132"/>
      <c r="AZ250" s="132"/>
      <c r="BA250" s="132"/>
      <c r="BB250" s="132"/>
    </row>
    <row r="251" spans="3:54" x14ac:dyDescent="0.2">
      <c r="C251" s="10"/>
      <c r="D251" s="10"/>
      <c r="AG251" s="132"/>
      <c r="AH251" s="132"/>
      <c r="AI251" s="132"/>
      <c r="AJ251" s="132"/>
      <c r="AK251" s="132"/>
      <c r="AM251" s="143"/>
      <c r="AT251" s="132"/>
      <c r="AU251" s="132"/>
      <c r="AV251" s="132"/>
      <c r="AW251" s="132"/>
      <c r="AX251" s="132"/>
      <c r="AY251" s="132"/>
      <c r="AZ251" s="132"/>
      <c r="BA251" s="132"/>
    </row>
    <row r="252" spans="3:54" x14ac:dyDescent="0.2">
      <c r="C252" s="10"/>
      <c r="D252" s="10"/>
      <c r="AG252" s="132"/>
      <c r="AH252" s="132"/>
      <c r="AI252" s="132"/>
      <c r="AJ252" s="132"/>
      <c r="AK252" s="132"/>
      <c r="AM252" s="143"/>
      <c r="AT252" s="132"/>
      <c r="AU252" s="132"/>
      <c r="AV252" s="132"/>
      <c r="AW252" s="132"/>
      <c r="AX252" s="132"/>
      <c r="AY252" s="132"/>
      <c r="AZ252" s="132"/>
      <c r="BA252" s="132"/>
      <c r="BB252" s="132"/>
    </row>
    <row r="253" spans="3:54" x14ac:dyDescent="0.2">
      <c r="C253" s="10"/>
      <c r="D253" s="10"/>
      <c r="AG253" s="132"/>
      <c r="AH253" s="132"/>
      <c r="AI253" s="132"/>
      <c r="AJ253" s="132"/>
      <c r="AK253" s="132"/>
      <c r="AM253" s="143"/>
      <c r="AT253" s="132"/>
      <c r="AU253" s="132"/>
      <c r="AV253" s="132"/>
      <c r="AW253" s="132"/>
      <c r="AX253" s="132"/>
      <c r="AY253" s="132"/>
      <c r="AZ253" s="132"/>
      <c r="BA253" s="132"/>
      <c r="BB253" s="132"/>
    </row>
    <row r="254" spans="3:54" x14ac:dyDescent="0.2">
      <c r="C254" s="10"/>
      <c r="D254" s="10"/>
      <c r="AG254" s="132"/>
      <c r="AH254" s="132"/>
      <c r="AI254" s="132"/>
      <c r="AJ254" s="132"/>
      <c r="AK254" s="132"/>
      <c r="AM254" s="143"/>
      <c r="AT254" s="132"/>
      <c r="AU254" s="132"/>
      <c r="AV254" s="132"/>
      <c r="AW254" s="132"/>
      <c r="AX254" s="132"/>
      <c r="AY254" s="132"/>
      <c r="AZ254" s="132"/>
      <c r="BA254" s="132"/>
    </row>
    <row r="255" spans="3:54" x14ac:dyDescent="0.2">
      <c r="C255" s="10"/>
      <c r="D255" s="10"/>
      <c r="AG255" s="132"/>
      <c r="AH255" s="132"/>
      <c r="AI255" s="132"/>
      <c r="AJ255" s="132"/>
      <c r="AK255" s="132"/>
      <c r="AM255" s="143"/>
      <c r="AT255" s="132"/>
      <c r="AU255" s="132"/>
      <c r="AV255" s="132"/>
      <c r="AW255" s="132"/>
      <c r="AX255" s="132"/>
      <c r="AY255" s="132"/>
      <c r="AZ255" s="132"/>
      <c r="BA255" s="132"/>
      <c r="BB255" s="132"/>
    </row>
    <row r="256" spans="3:54" x14ac:dyDescent="0.2">
      <c r="C256" s="10"/>
      <c r="D256" s="10"/>
      <c r="AG256" s="132"/>
      <c r="AH256" s="132"/>
      <c r="AI256" s="132"/>
      <c r="AJ256" s="132"/>
      <c r="AK256" s="132"/>
      <c r="AM256" s="143"/>
      <c r="AT256" s="132"/>
      <c r="AU256" s="132"/>
      <c r="AV256" s="132"/>
      <c r="AW256" s="132"/>
      <c r="AX256" s="132"/>
      <c r="AY256" s="132"/>
      <c r="AZ256" s="132"/>
      <c r="BA256" s="132"/>
      <c r="BB256" s="132"/>
    </row>
    <row r="257" spans="3:54" x14ac:dyDescent="0.2">
      <c r="C257" s="10"/>
      <c r="D257" s="10"/>
      <c r="AG257" s="132"/>
      <c r="AH257" s="132"/>
      <c r="AI257" s="132"/>
      <c r="AJ257" s="132"/>
      <c r="AK257" s="132"/>
      <c r="AM257" s="143"/>
      <c r="AT257" s="132"/>
      <c r="AU257" s="132"/>
      <c r="AV257" s="132"/>
      <c r="AW257" s="132"/>
      <c r="AX257" s="132"/>
      <c r="AY257" s="132"/>
      <c r="AZ257" s="132"/>
      <c r="BA257" s="132"/>
    </row>
    <row r="258" spans="3:54" x14ac:dyDescent="0.2">
      <c r="C258" s="10"/>
      <c r="D258" s="10"/>
      <c r="AG258" s="132"/>
      <c r="AH258" s="132"/>
      <c r="AI258" s="132"/>
      <c r="AJ258" s="132"/>
      <c r="AK258" s="132"/>
      <c r="AM258" s="143"/>
      <c r="AT258" s="132"/>
      <c r="AU258" s="132"/>
      <c r="AV258" s="132"/>
      <c r="AW258" s="132"/>
      <c r="AX258" s="132"/>
      <c r="AY258" s="132"/>
      <c r="AZ258" s="132"/>
      <c r="BA258" s="132"/>
      <c r="BB258" s="132"/>
    </row>
    <row r="259" spans="3:54" x14ac:dyDescent="0.2">
      <c r="C259" s="10"/>
      <c r="D259" s="10"/>
      <c r="AG259" s="132"/>
      <c r="AH259" s="132"/>
      <c r="AI259" s="132"/>
      <c r="AJ259" s="132"/>
      <c r="AK259" s="132"/>
      <c r="AM259" s="143"/>
      <c r="AT259" s="132"/>
      <c r="AU259" s="132"/>
      <c r="AV259" s="132"/>
      <c r="AW259" s="132"/>
      <c r="AX259" s="132"/>
      <c r="AY259" s="132"/>
      <c r="AZ259" s="132"/>
      <c r="BA259" s="132"/>
      <c r="BB259" s="132"/>
    </row>
    <row r="260" spans="3:54" x14ac:dyDescent="0.2">
      <c r="C260" s="10"/>
      <c r="D260" s="10"/>
      <c r="AG260" s="132"/>
      <c r="AH260" s="132"/>
      <c r="AI260" s="132"/>
      <c r="AJ260" s="132"/>
      <c r="AK260" s="132"/>
      <c r="AM260" s="143"/>
      <c r="AT260" s="132"/>
      <c r="AU260" s="132"/>
      <c r="AV260" s="132"/>
      <c r="AW260" s="132"/>
      <c r="AX260" s="132"/>
      <c r="AY260" s="132"/>
      <c r="AZ260" s="132"/>
      <c r="BA260" s="132"/>
      <c r="BB260" s="132"/>
    </row>
    <row r="261" spans="3:54" x14ac:dyDescent="0.2">
      <c r="C261" s="10"/>
      <c r="D261" s="10"/>
      <c r="AG261" s="132"/>
      <c r="AH261" s="132"/>
      <c r="AI261" s="132"/>
      <c r="AJ261" s="132"/>
      <c r="AK261" s="132"/>
      <c r="AM261" s="143"/>
      <c r="AT261" s="132"/>
      <c r="AU261" s="132"/>
      <c r="AV261" s="132"/>
      <c r="AW261" s="132"/>
      <c r="AX261" s="132"/>
      <c r="AY261" s="132"/>
      <c r="AZ261" s="132"/>
      <c r="BA261" s="132"/>
      <c r="BB261" s="132"/>
    </row>
    <row r="262" spans="3:54" x14ac:dyDescent="0.2">
      <c r="C262" s="10"/>
      <c r="D262" s="10"/>
      <c r="AG262" s="132"/>
      <c r="AH262" s="132"/>
      <c r="AI262" s="132"/>
      <c r="AJ262" s="132"/>
      <c r="AK262" s="132"/>
      <c r="AM262" s="143"/>
      <c r="AT262" s="132"/>
      <c r="AU262" s="132"/>
      <c r="AV262" s="132"/>
      <c r="AW262" s="132"/>
      <c r="AX262" s="132"/>
      <c r="AY262" s="132"/>
      <c r="AZ262" s="132"/>
      <c r="BA262" s="132"/>
    </row>
    <row r="263" spans="3:54" x14ac:dyDescent="0.2">
      <c r="C263" s="10"/>
      <c r="D263" s="10"/>
      <c r="AG263" s="132"/>
      <c r="AH263" s="132"/>
      <c r="AI263" s="132"/>
      <c r="AJ263" s="132"/>
      <c r="AK263" s="132"/>
      <c r="AM263" s="143"/>
      <c r="AT263" s="132"/>
      <c r="AU263" s="132"/>
      <c r="AV263" s="132"/>
      <c r="AW263" s="132"/>
      <c r="AX263" s="132"/>
      <c r="AY263" s="132"/>
      <c r="AZ263" s="132"/>
      <c r="BA263" s="132"/>
      <c r="BB263" s="132"/>
    </row>
    <row r="264" spans="3:54" x14ac:dyDescent="0.2">
      <c r="C264" s="10"/>
      <c r="D264" s="10"/>
      <c r="AG264" s="132"/>
      <c r="AH264" s="132"/>
      <c r="AI264" s="132"/>
      <c r="AJ264" s="132"/>
      <c r="AK264" s="132"/>
      <c r="AM264" s="143"/>
      <c r="AT264" s="132"/>
      <c r="AU264" s="132"/>
      <c r="AV264" s="132"/>
      <c r="AW264" s="132"/>
      <c r="AX264" s="132"/>
      <c r="AY264" s="132"/>
      <c r="AZ264" s="132"/>
      <c r="BA264" s="132"/>
    </row>
    <row r="265" spans="3:54" x14ac:dyDescent="0.2">
      <c r="C265" s="10"/>
      <c r="D265" s="10"/>
      <c r="AG265" s="132"/>
      <c r="AH265" s="132"/>
      <c r="AI265" s="132"/>
      <c r="AJ265" s="132"/>
      <c r="AK265" s="132"/>
      <c r="AM265" s="143"/>
      <c r="AT265" s="132"/>
      <c r="AU265" s="132"/>
      <c r="AV265" s="132"/>
      <c r="AW265" s="132"/>
      <c r="AX265" s="132"/>
      <c r="AY265" s="132"/>
      <c r="AZ265" s="132"/>
      <c r="BA265" s="132"/>
    </row>
    <row r="266" spans="3:54" x14ac:dyDescent="0.2">
      <c r="C266" s="10"/>
      <c r="D266" s="10"/>
      <c r="AG266" s="132"/>
      <c r="AH266" s="132"/>
      <c r="AI266" s="132"/>
      <c r="AJ266" s="132"/>
      <c r="AK266" s="132"/>
      <c r="AM266" s="143"/>
      <c r="AT266" s="132"/>
      <c r="AU266" s="132"/>
      <c r="AV266" s="132"/>
      <c r="AW266" s="132"/>
      <c r="AX266" s="132"/>
      <c r="AY266" s="132"/>
      <c r="AZ266" s="132"/>
      <c r="BA266" s="132"/>
    </row>
    <row r="267" spans="3:54" x14ac:dyDescent="0.2">
      <c r="C267" s="10"/>
      <c r="D267" s="10"/>
      <c r="AG267" s="132"/>
      <c r="AH267" s="132"/>
      <c r="AI267" s="132"/>
      <c r="AJ267" s="132"/>
      <c r="AK267" s="132"/>
      <c r="AM267" s="143"/>
      <c r="AT267" s="132"/>
      <c r="AU267" s="132"/>
      <c r="AV267" s="132"/>
      <c r="AW267" s="132"/>
      <c r="AX267" s="132"/>
      <c r="AY267" s="132"/>
      <c r="AZ267" s="132"/>
      <c r="BA267" s="132"/>
    </row>
    <row r="268" spans="3:54" x14ac:dyDescent="0.2">
      <c r="C268" s="10"/>
      <c r="D268" s="10"/>
      <c r="AG268" s="132"/>
      <c r="AH268" s="132"/>
      <c r="AI268" s="132"/>
      <c r="AJ268" s="132"/>
      <c r="AK268" s="132"/>
      <c r="AM268" s="143"/>
      <c r="AT268" s="132"/>
      <c r="AU268" s="132"/>
      <c r="AV268" s="132"/>
      <c r="AW268" s="132"/>
      <c r="AX268" s="132"/>
      <c r="AY268" s="132"/>
      <c r="AZ268" s="132"/>
      <c r="BA268" s="132"/>
    </row>
    <row r="269" spans="3:54" x14ac:dyDescent="0.2">
      <c r="C269" s="10"/>
      <c r="D269" s="10"/>
      <c r="AG269" s="132"/>
      <c r="AH269" s="132"/>
      <c r="AI269" s="132"/>
      <c r="AJ269" s="132"/>
      <c r="AK269" s="132"/>
      <c r="AM269" s="143"/>
      <c r="AT269" s="132"/>
      <c r="AU269" s="132"/>
      <c r="AV269" s="132"/>
      <c r="AW269" s="132"/>
      <c r="AX269" s="132"/>
      <c r="AY269" s="132"/>
      <c r="AZ269" s="132"/>
      <c r="BA269" s="132"/>
    </row>
    <row r="270" spans="3:54" x14ac:dyDescent="0.2">
      <c r="C270" s="10"/>
      <c r="D270" s="10"/>
      <c r="AG270" s="132"/>
      <c r="AH270" s="132"/>
      <c r="AI270" s="132"/>
      <c r="AJ270" s="132"/>
      <c r="AK270" s="132"/>
      <c r="AM270" s="143"/>
      <c r="AT270" s="132"/>
      <c r="AU270" s="132"/>
      <c r="AV270" s="132"/>
      <c r="AW270" s="132"/>
      <c r="AX270" s="132"/>
      <c r="AY270" s="132"/>
      <c r="AZ270" s="132"/>
      <c r="BA270" s="132"/>
    </row>
    <row r="271" spans="3:54" x14ac:dyDescent="0.2">
      <c r="C271" s="10"/>
      <c r="D271" s="10"/>
      <c r="AG271" s="132"/>
      <c r="AH271" s="132"/>
      <c r="AI271" s="132"/>
      <c r="AJ271" s="132"/>
      <c r="AK271" s="132"/>
      <c r="AM271" s="143"/>
      <c r="AT271" s="132"/>
      <c r="AU271" s="132"/>
      <c r="AV271" s="132"/>
      <c r="AW271" s="132"/>
      <c r="AX271" s="132"/>
      <c r="AY271" s="132"/>
      <c r="AZ271" s="132"/>
      <c r="BA271" s="132"/>
      <c r="BB271" s="132"/>
    </row>
    <row r="272" spans="3:54" x14ac:dyDescent="0.2">
      <c r="C272" s="10"/>
      <c r="D272" s="10"/>
      <c r="AG272" s="132"/>
      <c r="AH272" s="132"/>
      <c r="AI272" s="132"/>
      <c r="AJ272" s="132"/>
      <c r="AK272" s="132"/>
      <c r="AM272" s="143"/>
      <c r="AT272" s="132"/>
      <c r="AU272" s="132"/>
      <c r="AV272" s="132"/>
      <c r="AW272" s="132"/>
      <c r="AX272" s="132"/>
      <c r="AY272" s="132"/>
      <c r="AZ272" s="132"/>
      <c r="BA272" s="132"/>
    </row>
    <row r="273" spans="3:54" x14ac:dyDescent="0.2">
      <c r="C273" s="10"/>
      <c r="D273" s="10"/>
      <c r="AG273" s="132"/>
      <c r="AH273" s="132"/>
      <c r="AI273" s="132"/>
      <c r="AJ273" s="132"/>
      <c r="AK273" s="132"/>
      <c r="AM273" s="143"/>
      <c r="AT273" s="132"/>
      <c r="AU273" s="132"/>
      <c r="AV273" s="132"/>
      <c r="AW273" s="132"/>
      <c r="AX273" s="132"/>
      <c r="AY273" s="132"/>
      <c r="AZ273" s="132"/>
      <c r="BA273" s="132"/>
    </row>
    <row r="274" spans="3:54" x14ac:dyDescent="0.2">
      <c r="C274" s="10"/>
      <c r="D274" s="10"/>
      <c r="AG274" s="132"/>
      <c r="AH274" s="132"/>
      <c r="AI274" s="132"/>
      <c r="AJ274" s="132"/>
      <c r="AK274" s="132"/>
      <c r="AM274" s="143"/>
      <c r="AT274" s="132"/>
      <c r="AU274" s="132"/>
      <c r="AV274" s="132"/>
      <c r="AW274" s="132"/>
      <c r="AX274" s="132"/>
      <c r="AY274" s="132"/>
      <c r="AZ274" s="132"/>
      <c r="BA274" s="132"/>
    </row>
    <row r="275" spans="3:54" x14ac:dyDescent="0.2">
      <c r="C275" s="10"/>
      <c r="D275" s="10"/>
      <c r="AG275" s="132"/>
      <c r="AH275" s="132"/>
      <c r="AI275" s="132"/>
      <c r="AJ275" s="132"/>
      <c r="AK275" s="132"/>
      <c r="AM275" s="143"/>
      <c r="AT275" s="132"/>
      <c r="AU275" s="132"/>
      <c r="AV275" s="132"/>
      <c r="AW275" s="132"/>
      <c r="AX275" s="132"/>
      <c r="AY275" s="132"/>
      <c r="AZ275" s="132"/>
      <c r="BA275" s="132"/>
    </row>
    <row r="276" spans="3:54" x14ac:dyDescent="0.2">
      <c r="C276" s="10"/>
      <c r="D276" s="10"/>
      <c r="AG276" s="132"/>
      <c r="AH276" s="132"/>
      <c r="AI276" s="132"/>
      <c r="AJ276" s="132"/>
      <c r="AK276" s="132"/>
      <c r="AM276" s="143"/>
      <c r="AT276" s="132"/>
      <c r="AU276" s="132"/>
      <c r="AV276" s="132"/>
      <c r="AW276" s="132"/>
      <c r="AX276" s="132"/>
      <c r="AY276" s="132"/>
      <c r="AZ276" s="132"/>
      <c r="BA276" s="132"/>
      <c r="BB276" s="132"/>
    </row>
    <row r="277" spans="3:54" x14ac:dyDescent="0.2">
      <c r="C277" s="10"/>
      <c r="D277" s="10"/>
      <c r="AG277" s="132"/>
      <c r="AH277" s="132"/>
      <c r="AI277" s="132"/>
      <c r="AJ277" s="132"/>
      <c r="AK277" s="132"/>
      <c r="AM277" s="143"/>
      <c r="AT277" s="132"/>
      <c r="AU277" s="132"/>
      <c r="AV277" s="132"/>
      <c r="AW277" s="132"/>
      <c r="AX277" s="132"/>
      <c r="AY277" s="132"/>
      <c r="AZ277" s="132"/>
      <c r="BA277" s="132"/>
      <c r="BB277" s="132"/>
    </row>
    <row r="278" spans="3:54" x14ac:dyDescent="0.2">
      <c r="C278" s="10"/>
      <c r="D278" s="10"/>
      <c r="AG278" s="132"/>
      <c r="AH278" s="132"/>
      <c r="AI278" s="132"/>
      <c r="AJ278" s="132"/>
      <c r="AK278" s="132"/>
      <c r="AM278" s="143"/>
      <c r="AT278" s="132"/>
      <c r="AU278" s="132"/>
      <c r="AV278" s="132"/>
      <c r="AW278" s="132"/>
      <c r="AX278" s="132"/>
      <c r="AY278" s="132"/>
      <c r="AZ278" s="132"/>
      <c r="BA278" s="132"/>
    </row>
    <row r="279" spans="3:54" x14ac:dyDescent="0.2">
      <c r="C279" s="10"/>
      <c r="D279" s="10"/>
      <c r="AG279" s="132"/>
      <c r="AH279" s="132"/>
      <c r="AI279" s="132"/>
      <c r="AJ279" s="132"/>
      <c r="AK279" s="132"/>
      <c r="AM279" s="143"/>
      <c r="AT279" s="132"/>
      <c r="AU279" s="132"/>
      <c r="AV279" s="132"/>
      <c r="AW279" s="132"/>
      <c r="AX279" s="132"/>
      <c r="AY279" s="132"/>
      <c r="AZ279" s="132"/>
      <c r="BA279" s="132"/>
    </row>
    <row r="280" spans="3:54" x14ac:dyDescent="0.2">
      <c r="C280" s="10"/>
      <c r="D280" s="10"/>
      <c r="AG280" s="132"/>
      <c r="AH280" s="132"/>
      <c r="AI280" s="132"/>
      <c r="AJ280" s="132"/>
      <c r="AK280" s="132"/>
      <c r="AM280" s="143"/>
      <c r="AT280" s="132"/>
      <c r="AU280" s="132"/>
      <c r="AV280" s="132"/>
      <c r="AW280" s="132"/>
      <c r="AX280" s="132"/>
      <c r="AY280" s="132"/>
      <c r="AZ280" s="132"/>
      <c r="BA280" s="132"/>
    </row>
    <row r="281" spans="3:54" x14ac:dyDescent="0.2">
      <c r="C281" s="10"/>
      <c r="D281" s="10"/>
      <c r="AG281" s="132"/>
      <c r="AH281" s="132"/>
      <c r="AI281" s="132"/>
      <c r="AJ281" s="132"/>
      <c r="AK281" s="132"/>
      <c r="AM281" s="143"/>
      <c r="AT281" s="132"/>
      <c r="AU281" s="132"/>
      <c r="AV281" s="132"/>
      <c r="AW281" s="132"/>
      <c r="AX281" s="132"/>
      <c r="AY281" s="132"/>
      <c r="AZ281" s="132"/>
      <c r="BA281" s="132"/>
    </row>
    <row r="282" spans="3:54" x14ac:dyDescent="0.2">
      <c r="C282" s="10"/>
      <c r="D282" s="10"/>
      <c r="AG282" s="132"/>
      <c r="AH282" s="132"/>
      <c r="AI282" s="132"/>
      <c r="AJ282" s="132"/>
      <c r="AK282" s="132"/>
      <c r="AM282" s="143"/>
      <c r="AT282" s="132"/>
      <c r="AU282" s="132"/>
      <c r="AV282" s="132"/>
      <c r="AW282" s="132"/>
      <c r="AX282" s="132"/>
      <c r="AY282" s="132"/>
      <c r="AZ282" s="132"/>
      <c r="BA282" s="132"/>
      <c r="BB282" s="132"/>
    </row>
    <row r="283" spans="3:54" x14ac:dyDescent="0.2">
      <c r="C283" s="10"/>
      <c r="D283" s="10"/>
      <c r="AG283" s="132"/>
      <c r="AH283" s="132"/>
      <c r="AI283" s="132"/>
      <c r="AJ283" s="132"/>
      <c r="AK283" s="132"/>
      <c r="AM283" s="143"/>
      <c r="AT283" s="132"/>
      <c r="AU283" s="132"/>
      <c r="AV283" s="132"/>
      <c r="AW283" s="132"/>
      <c r="AX283" s="132"/>
      <c r="AY283" s="132"/>
      <c r="AZ283" s="132"/>
      <c r="BA283" s="132"/>
      <c r="BB283" s="132"/>
    </row>
    <row r="284" spans="3:54" x14ac:dyDescent="0.2">
      <c r="C284" s="10"/>
      <c r="D284" s="10"/>
      <c r="AG284" s="132"/>
      <c r="AH284" s="132"/>
      <c r="AI284" s="132"/>
      <c r="AJ284" s="132"/>
      <c r="AK284" s="132"/>
      <c r="AM284" s="143"/>
      <c r="AT284" s="132"/>
      <c r="AU284" s="132"/>
      <c r="AV284" s="132"/>
      <c r="AW284" s="132"/>
      <c r="AX284" s="132"/>
      <c r="AY284" s="132"/>
      <c r="AZ284" s="132"/>
      <c r="BA284" s="132"/>
    </row>
    <row r="285" spans="3:54" x14ac:dyDescent="0.2">
      <c r="C285" s="10"/>
      <c r="D285" s="10"/>
      <c r="AG285" s="132"/>
      <c r="AH285" s="132"/>
      <c r="AI285" s="132"/>
      <c r="AJ285" s="132"/>
      <c r="AK285" s="132"/>
      <c r="AM285" s="143"/>
      <c r="AT285" s="132"/>
      <c r="AU285" s="132"/>
      <c r="AV285" s="132"/>
      <c r="AW285" s="132"/>
      <c r="AX285" s="132"/>
      <c r="AY285" s="132"/>
      <c r="AZ285" s="132"/>
      <c r="BA285" s="132"/>
    </row>
    <row r="286" spans="3:54" x14ac:dyDescent="0.2">
      <c r="C286" s="10"/>
      <c r="D286" s="10"/>
      <c r="AG286" s="132"/>
      <c r="AH286" s="132"/>
      <c r="AI286" s="132"/>
      <c r="AJ286" s="132"/>
      <c r="AK286" s="132"/>
      <c r="AM286" s="143"/>
      <c r="AT286" s="132"/>
      <c r="AU286" s="132"/>
      <c r="AV286" s="132"/>
      <c r="AW286" s="132"/>
      <c r="AX286" s="132"/>
      <c r="AY286" s="132"/>
      <c r="AZ286" s="132"/>
      <c r="BA286" s="132"/>
    </row>
    <row r="287" spans="3:54" x14ac:dyDescent="0.2">
      <c r="C287" s="10"/>
      <c r="D287" s="10"/>
      <c r="AG287" s="132"/>
      <c r="AH287" s="132"/>
      <c r="AI287" s="132"/>
      <c r="AJ287" s="132"/>
      <c r="AK287" s="132"/>
      <c r="AM287" s="143"/>
      <c r="AT287" s="132"/>
      <c r="AU287" s="132"/>
      <c r="AV287" s="132"/>
      <c r="AW287" s="132"/>
      <c r="AX287" s="132"/>
      <c r="AY287" s="132"/>
      <c r="AZ287" s="132"/>
      <c r="BA287" s="132"/>
    </row>
    <row r="288" spans="3:54" x14ac:dyDescent="0.2">
      <c r="C288" s="10"/>
      <c r="D288" s="10"/>
      <c r="AG288" s="132"/>
      <c r="AH288" s="132"/>
      <c r="AI288" s="132"/>
      <c r="AJ288" s="132"/>
      <c r="AK288" s="132"/>
      <c r="AM288" s="143"/>
      <c r="AT288" s="132"/>
      <c r="AU288" s="132"/>
      <c r="AV288" s="132"/>
      <c r="AW288" s="132"/>
      <c r="AX288" s="132"/>
      <c r="AY288" s="132"/>
      <c r="AZ288" s="132"/>
      <c r="BA288" s="132"/>
    </row>
    <row r="289" spans="3:54" x14ac:dyDescent="0.2">
      <c r="C289" s="10"/>
      <c r="D289" s="10"/>
      <c r="AG289" s="132"/>
      <c r="AH289" s="132"/>
      <c r="AI289" s="132"/>
      <c r="AJ289" s="132"/>
      <c r="AK289" s="132"/>
      <c r="AM289" s="143"/>
      <c r="AT289" s="132"/>
      <c r="AU289" s="132"/>
      <c r="AV289" s="132"/>
      <c r="AW289" s="132"/>
      <c r="AX289" s="132"/>
      <c r="AY289" s="132"/>
      <c r="AZ289" s="132"/>
      <c r="BA289" s="132"/>
    </row>
    <row r="290" spans="3:54" x14ac:dyDescent="0.2">
      <c r="C290" s="10"/>
      <c r="D290" s="10"/>
      <c r="AG290" s="132"/>
      <c r="AH290" s="132"/>
      <c r="AI290" s="132"/>
      <c r="AJ290" s="132"/>
      <c r="AK290" s="132"/>
      <c r="AM290" s="143"/>
      <c r="AT290" s="132"/>
      <c r="AU290" s="132"/>
      <c r="AV290" s="132"/>
      <c r="AW290" s="132"/>
      <c r="AX290" s="132"/>
      <c r="AY290" s="132"/>
      <c r="AZ290" s="132"/>
      <c r="BA290" s="132"/>
      <c r="BB290" s="132"/>
    </row>
    <row r="291" spans="3:54" x14ac:dyDescent="0.2">
      <c r="C291" s="10"/>
      <c r="D291" s="10"/>
      <c r="AG291" s="132"/>
      <c r="AH291" s="132"/>
      <c r="AI291" s="132"/>
      <c r="AJ291" s="132"/>
      <c r="AK291" s="132"/>
      <c r="AM291" s="143"/>
      <c r="AT291" s="132"/>
      <c r="AU291" s="132"/>
      <c r="AV291" s="132"/>
      <c r="AW291" s="132"/>
      <c r="AX291" s="132"/>
      <c r="AY291" s="132"/>
      <c r="AZ291" s="132"/>
      <c r="BA291" s="132"/>
      <c r="BB291" s="132"/>
    </row>
    <row r="292" spans="3:54" x14ac:dyDescent="0.2">
      <c r="C292" s="10"/>
      <c r="D292" s="10"/>
      <c r="AG292" s="132"/>
      <c r="AH292" s="132"/>
      <c r="AI292" s="132"/>
      <c r="AJ292" s="132"/>
      <c r="AK292" s="132"/>
      <c r="AM292" s="143"/>
      <c r="AT292" s="132"/>
      <c r="AU292" s="132"/>
      <c r="AV292" s="132"/>
      <c r="AW292" s="132"/>
      <c r="AX292" s="132"/>
      <c r="AY292" s="132"/>
      <c r="AZ292" s="132"/>
      <c r="BA292" s="132"/>
      <c r="BB292" s="132"/>
    </row>
    <row r="293" spans="3:54" x14ac:dyDescent="0.2">
      <c r="C293" s="10"/>
      <c r="D293" s="10"/>
      <c r="AG293" s="132"/>
      <c r="AH293" s="132"/>
      <c r="AI293" s="132"/>
      <c r="AJ293" s="132"/>
      <c r="AK293" s="132"/>
      <c r="AM293" s="143"/>
      <c r="AT293" s="132"/>
      <c r="AU293" s="132"/>
      <c r="AV293" s="132"/>
      <c r="AW293" s="132"/>
      <c r="AX293" s="132"/>
      <c r="AY293" s="132"/>
      <c r="AZ293" s="132"/>
      <c r="BA293" s="132"/>
    </row>
    <row r="294" spans="3:54" x14ac:dyDescent="0.2">
      <c r="C294" s="10"/>
      <c r="D294" s="10"/>
      <c r="AG294" s="132"/>
      <c r="AH294" s="132"/>
      <c r="AI294" s="132"/>
      <c r="AJ294" s="132"/>
      <c r="AK294" s="132"/>
      <c r="AM294" s="143"/>
      <c r="AT294" s="132"/>
      <c r="AU294" s="132"/>
      <c r="AV294" s="132"/>
      <c r="AW294" s="132"/>
      <c r="AX294" s="132"/>
      <c r="AY294" s="132"/>
      <c r="AZ294" s="132"/>
      <c r="BA294" s="132"/>
    </row>
    <row r="295" spans="3:54" x14ac:dyDescent="0.2">
      <c r="C295" s="10"/>
      <c r="D295" s="10"/>
      <c r="AG295" s="132"/>
      <c r="AH295" s="132"/>
      <c r="AI295" s="132"/>
      <c r="AJ295" s="132"/>
      <c r="AK295" s="132"/>
      <c r="AM295" s="143"/>
      <c r="AT295" s="132"/>
      <c r="AU295" s="132"/>
      <c r="AV295" s="132"/>
      <c r="AW295" s="132"/>
      <c r="AX295" s="132"/>
      <c r="AY295" s="132"/>
      <c r="AZ295" s="132"/>
      <c r="BA295" s="132"/>
    </row>
    <row r="296" spans="3:54" x14ac:dyDescent="0.2">
      <c r="C296" s="10"/>
      <c r="D296" s="10"/>
      <c r="AG296" s="132"/>
      <c r="AH296" s="132"/>
      <c r="AI296" s="132"/>
      <c r="AJ296" s="132"/>
      <c r="AK296" s="132"/>
      <c r="AM296" s="143"/>
      <c r="AT296" s="132"/>
      <c r="AU296" s="132"/>
      <c r="AV296" s="132"/>
      <c r="AW296" s="132"/>
      <c r="AX296" s="132"/>
      <c r="AY296" s="132"/>
      <c r="AZ296" s="132"/>
      <c r="BA296" s="132"/>
    </row>
    <row r="297" spans="3:54" x14ac:dyDescent="0.2">
      <c r="C297" s="10"/>
      <c r="D297" s="10"/>
      <c r="AG297" s="132"/>
      <c r="AH297" s="132"/>
      <c r="AI297" s="132"/>
      <c r="AJ297" s="132"/>
      <c r="AK297" s="132"/>
      <c r="AM297" s="143"/>
      <c r="AT297" s="132"/>
      <c r="AU297" s="132"/>
      <c r="AV297" s="132"/>
      <c r="AW297" s="132"/>
      <c r="AX297" s="132"/>
      <c r="AY297" s="132"/>
      <c r="AZ297" s="132"/>
      <c r="BA297" s="132"/>
    </row>
    <row r="298" spans="3:54" x14ac:dyDescent="0.2">
      <c r="C298" s="10"/>
      <c r="D298" s="10"/>
      <c r="AG298" s="132"/>
      <c r="AH298" s="132"/>
      <c r="AI298" s="132"/>
      <c r="AJ298" s="132"/>
      <c r="AK298" s="132"/>
      <c r="AM298" s="143"/>
      <c r="AT298" s="132"/>
      <c r="AU298" s="132"/>
      <c r="AV298" s="132"/>
      <c r="AW298" s="132"/>
      <c r="AX298" s="132"/>
      <c r="AY298" s="132"/>
      <c r="AZ298" s="132"/>
      <c r="BA298" s="132"/>
    </row>
    <row r="299" spans="3:54" x14ac:dyDescent="0.2">
      <c r="C299" s="10"/>
      <c r="D299" s="10"/>
      <c r="AG299" s="132"/>
      <c r="AH299" s="132"/>
      <c r="AI299" s="132"/>
      <c r="AJ299" s="132"/>
      <c r="AK299" s="132"/>
      <c r="AM299" s="143"/>
      <c r="AT299" s="132"/>
      <c r="AU299" s="132"/>
      <c r="AV299" s="132"/>
      <c r="AW299" s="132"/>
      <c r="AX299" s="132"/>
      <c r="AY299" s="132"/>
      <c r="AZ299" s="132"/>
      <c r="BA299" s="132"/>
    </row>
    <row r="300" spans="3:54" x14ac:dyDescent="0.2">
      <c r="C300" s="10"/>
      <c r="D300" s="10"/>
      <c r="AG300" s="132"/>
      <c r="AH300" s="132"/>
      <c r="AI300" s="132"/>
      <c r="AJ300" s="132"/>
      <c r="AK300" s="132"/>
      <c r="AM300" s="143"/>
      <c r="AT300" s="132"/>
      <c r="AU300" s="132"/>
      <c r="AV300" s="132"/>
      <c r="AW300" s="132"/>
      <c r="AX300" s="132"/>
      <c r="AY300" s="132"/>
      <c r="AZ300" s="132"/>
      <c r="BA300" s="132"/>
      <c r="BB300" s="132"/>
    </row>
    <row r="301" spans="3:54" x14ac:dyDescent="0.2">
      <c r="C301" s="10"/>
      <c r="D301" s="10"/>
      <c r="AG301" s="132"/>
      <c r="AH301" s="132"/>
      <c r="AI301" s="132"/>
      <c r="AJ301" s="132"/>
      <c r="AK301" s="132"/>
      <c r="AM301" s="143"/>
      <c r="AT301" s="132"/>
      <c r="AU301" s="132"/>
      <c r="AV301" s="132"/>
      <c r="AW301" s="132"/>
      <c r="AX301" s="132"/>
      <c r="AY301" s="132"/>
      <c r="AZ301" s="132"/>
      <c r="BA301" s="132"/>
      <c r="BB301" s="132"/>
    </row>
    <row r="302" spans="3:54" x14ac:dyDescent="0.2">
      <c r="C302" s="10"/>
      <c r="D302" s="10"/>
      <c r="AG302" s="132"/>
      <c r="AH302" s="132"/>
      <c r="AI302" s="132"/>
      <c r="AJ302" s="132"/>
      <c r="AK302" s="132"/>
      <c r="AM302" s="143"/>
      <c r="AT302" s="132"/>
      <c r="AU302" s="132"/>
      <c r="AV302" s="132"/>
      <c r="AW302" s="132"/>
      <c r="AX302" s="132"/>
      <c r="AY302" s="132"/>
      <c r="AZ302" s="132"/>
      <c r="BA302" s="132"/>
      <c r="BB302" s="132"/>
    </row>
    <row r="303" spans="3:54" x14ac:dyDescent="0.2">
      <c r="C303" s="10"/>
      <c r="D303" s="10"/>
      <c r="AG303" s="132"/>
      <c r="AH303" s="132"/>
      <c r="AI303" s="132"/>
      <c r="AJ303" s="132"/>
      <c r="AK303" s="132"/>
      <c r="AM303" s="143"/>
      <c r="AT303" s="132"/>
      <c r="AU303" s="132"/>
      <c r="AV303" s="132"/>
      <c r="AW303" s="132"/>
      <c r="AX303" s="132"/>
      <c r="AY303" s="132"/>
      <c r="AZ303" s="132"/>
      <c r="BA303" s="132"/>
    </row>
    <row r="304" spans="3:54" x14ac:dyDescent="0.2">
      <c r="C304" s="10"/>
      <c r="D304" s="10"/>
      <c r="AG304" s="132"/>
      <c r="AH304" s="132"/>
      <c r="AI304" s="132"/>
      <c r="AJ304" s="132"/>
      <c r="AK304" s="132"/>
      <c r="AM304" s="143"/>
      <c r="AT304" s="132"/>
      <c r="AU304" s="132"/>
      <c r="AV304" s="132"/>
      <c r="AW304" s="132"/>
      <c r="AX304" s="132"/>
      <c r="AY304" s="132"/>
      <c r="AZ304" s="132"/>
      <c r="BA304" s="132"/>
    </row>
    <row r="305" spans="3:54" x14ac:dyDescent="0.2">
      <c r="C305" s="10"/>
      <c r="D305" s="10"/>
      <c r="AG305" s="132"/>
      <c r="AH305" s="132"/>
      <c r="AI305" s="132"/>
      <c r="AJ305" s="132"/>
      <c r="AK305" s="132"/>
      <c r="AM305" s="143"/>
      <c r="AT305" s="132"/>
      <c r="AU305" s="132"/>
      <c r="AV305" s="132"/>
      <c r="AW305" s="132"/>
      <c r="AX305" s="132"/>
      <c r="AY305" s="132"/>
      <c r="AZ305" s="132"/>
      <c r="BA305" s="132"/>
    </row>
    <row r="306" spans="3:54" x14ac:dyDescent="0.2">
      <c r="C306" s="10"/>
      <c r="D306" s="10"/>
      <c r="AG306" s="132"/>
      <c r="AH306" s="132"/>
      <c r="AI306" s="132"/>
      <c r="AJ306" s="132"/>
      <c r="AK306" s="132"/>
      <c r="AM306" s="143"/>
      <c r="AT306" s="132"/>
      <c r="AU306" s="132"/>
      <c r="AV306" s="132"/>
      <c r="AW306" s="132"/>
      <c r="AX306" s="132"/>
      <c r="AY306" s="132"/>
      <c r="AZ306" s="132"/>
      <c r="BA306" s="132"/>
    </row>
    <row r="307" spans="3:54" x14ac:dyDescent="0.2">
      <c r="C307" s="10"/>
      <c r="D307" s="10"/>
      <c r="AG307" s="132"/>
      <c r="AH307" s="132"/>
      <c r="AI307" s="132"/>
      <c r="AJ307" s="132"/>
      <c r="AK307" s="132"/>
      <c r="AM307" s="143"/>
      <c r="AT307" s="132"/>
      <c r="AU307" s="132"/>
      <c r="AV307" s="132"/>
      <c r="AW307" s="132"/>
      <c r="AX307" s="132"/>
      <c r="AY307" s="132"/>
      <c r="AZ307" s="132"/>
      <c r="BA307" s="132"/>
    </row>
    <row r="308" spans="3:54" x14ac:dyDescent="0.2">
      <c r="C308" s="10"/>
      <c r="D308" s="10"/>
      <c r="AG308" s="132"/>
      <c r="AH308" s="132"/>
      <c r="AI308" s="132"/>
      <c r="AJ308" s="132"/>
      <c r="AK308" s="132"/>
      <c r="AM308" s="143"/>
      <c r="AT308" s="132"/>
      <c r="AU308" s="132"/>
      <c r="AV308" s="132"/>
      <c r="AW308" s="132"/>
      <c r="AX308" s="132"/>
      <c r="AY308" s="132"/>
      <c r="AZ308" s="132"/>
      <c r="BA308" s="132"/>
    </row>
    <row r="309" spans="3:54" x14ac:dyDescent="0.2">
      <c r="C309" s="10"/>
      <c r="D309" s="10"/>
      <c r="AG309" s="132"/>
      <c r="AH309" s="132"/>
      <c r="AI309" s="132"/>
      <c r="AJ309" s="132"/>
      <c r="AK309" s="132"/>
      <c r="AM309" s="143"/>
      <c r="AT309" s="132"/>
      <c r="AU309" s="132"/>
      <c r="AV309" s="132"/>
      <c r="AW309" s="132"/>
      <c r="AX309" s="132"/>
      <c r="AY309" s="132"/>
      <c r="AZ309" s="132"/>
      <c r="BA309" s="132"/>
    </row>
    <row r="310" spans="3:54" x14ac:dyDescent="0.2">
      <c r="C310" s="10"/>
      <c r="D310" s="10"/>
      <c r="AG310" s="132"/>
      <c r="AH310" s="132"/>
      <c r="AI310" s="132"/>
      <c r="AJ310" s="132"/>
      <c r="AK310" s="132"/>
      <c r="AM310" s="143"/>
      <c r="AT310" s="132"/>
      <c r="AU310" s="132"/>
      <c r="AV310" s="132"/>
      <c r="AW310" s="132"/>
      <c r="AX310" s="132"/>
      <c r="AY310" s="132"/>
      <c r="AZ310" s="132"/>
      <c r="BA310" s="132"/>
    </row>
    <row r="311" spans="3:54" x14ac:dyDescent="0.2">
      <c r="C311" s="10"/>
      <c r="D311" s="10"/>
      <c r="AG311" s="132"/>
      <c r="AH311" s="132"/>
      <c r="AI311" s="132"/>
      <c r="AJ311" s="132"/>
      <c r="AK311" s="132"/>
      <c r="AM311" s="143"/>
      <c r="AT311" s="132"/>
      <c r="AU311" s="132"/>
      <c r="AV311" s="132"/>
      <c r="AW311" s="132"/>
      <c r="AX311" s="132"/>
      <c r="AY311" s="132"/>
      <c r="AZ311" s="132"/>
      <c r="BA311" s="132"/>
    </row>
    <row r="312" spans="3:54" x14ac:dyDescent="0.2">
      <c r="C312" s="10"/>
      <c r="D312" s="10"/>
      <c r="AG312" s="132"/>
      <c r="AH312" s="132"/>
      <c r="AI312" s="132"/>
      <c r="AJ312" s="132"/>
      <c r="AK312" s="132"/>
      <c r="AM312" s="143"/>
      <c r="AT312" s="132"/>
      <c r="AU312" s="132"/>
      <c r="AV312" s="132"/>
      <c r="AW312" s="132"/>
      <c r="AX312" s="132"/>
      <c r="AY312" s="132"/>
      <c r="AZ312" s="132"/>
      <c r="BA312" s="132"/>
    </row>
    <row r="313" spans="3:54" x14ac:dyDescent="0.2">
      <c r="C313" s="10"/>
      <c r="D313" s="10"/>
      <c r="AG313" s="132"/>
      <c r="AH313" s="132"/>
      <c r="AI313" s="132"/>
      <c r="AJ313" s="132"/>
      <c r="AK313" s="132"/>
      <c r="AM313" s="143"/>
      <c r="AT313" s="132"/>
      <c r="AU313" s="132"/>
      <c r="AV313" s="132"/>
      <c r="AW313" s="132"/>
      <c r="AX313" s="132"/>
      <c r="AY313" s="132"/>
      <c r="AZ313" s="132"/>
      <c r="BA313" s="132"/>
    </row>
    <row r="314" spans="3:54" x14ac:dyDescent="0.2">
      <c r="C314" s="10"/>
      <c r="D314" s="10"/>
      <c r="AG314" s="132"/>
      <c r="AH314" s="132"/>
      <c r="AI314" s="132"/>
      <c r="AJ314" s="132"/>
      <c r="AK314" s="132"/>
      <c r="AM314" s="143"/>
      <c r="AT314" s="132"/>
      <c r="AU314" s="132"/>
      <c r="AV314" s="132"/>
      <c r="AW314" s="132"/>
      <c r="AX314" s="132"/>
      <c r="AY314" s="132"/>
      <c r="AZ314" s="132"/>
      <c r="BA314" s="132"/>
    </row>
    <row r="315" spans="3:54" x14ac:dyDescent="0.2">
      <c r="C315" s="10"/>
      <c r="D315" s="10"/>
      <c r="AG315" s="132"/>
      <c r="AH315" s="132"/>
      <c r="AI315" s="132"/>
      <c r="AJ315" s="132"/>
      <c r="AK315" s="132"/>
      <c r="AM315" s="143"/>
      <c r="AT315" s="132"/>
      <c r="AU315" s="132"/>
      <c r="AV315" s="132"/>
      <c r="AW315" s="132"/>
      <c r="AX315" s="132"/>
      <c r="AY315" s="132"/>
      <c r="AZ315" s="132"/>
      <c r="BA315" s="132"/>
    </row>
    <row r="316" spans="3:54" x14ac:dyDescent="0.2">
      <c r="C316" s="10"/>
      <c r="D316" s="10"/>
      <c r="AG316" s="132"/>
      <c r="AH316" s="132"/>
      <c r="AI316" s="132"/>
      <c r="AJ316" s="132"/>
      <c r="AK316" s="132"/>
      <c r="AM316" s="143"/>
      <c r="AT316" s="132"/>
      <c r="AU316" s="132"/>
      <c r="AV316" s="132"/>
      <c r="AW316" s="132"/>
      <c r="AX316" s="132"/>
      <c r="AY316" s="132"/>
      <c r="AZ316" s="132"/>
      <c r="BA316" s="132"/>
    </row>
    <row r="317" spans="3:54" x14ac:dyDescent="0.2">
      <c r="C317" s="10"/>
      <c r="D317" s="10"/>
      <c r="AG317" s="132"/>
      <c r="AH317" s="132"/>
      <c r="AI317" s="132"/>
      <c r="AJ317" s="132"/>
      <c r="AK317" s="132"/>
      <c r="AM317" s="143"/>
      <c r="AT317" s="132"/>
      <c r="AU317" s="132"/>
      <c r="AV317" s="132"/>
      <c r="AW317" s="132"/>
      <c r="AX317" s="132"/>
      <c r="AY317" s="132"/>
      <c r="AZ317" s="132"/>
      <c r="BA317" s="132"/>
    </row>
    <row r="318" spans="3:54" x14ac:dyDescent="0.2">
      <c r="C318" s="10"/>
      <c r="D318" s="10"/>
      <c r="AG318" s="132"/>
      <c r="AH318" s="132"/>
      <c r="AI318" s="132"/>
      <c r="AJ318" s="132"/>
      <c r="AK318" s="132"/>
      <c r="AM318" s="143"/>
      <c r="AT318" s="132"/>
      <c r="AU318" s="132"/>
      <c r="AV318" s="132"/>
      <c r="AW318" s="132"/>
      <c r="AX318" s="132"/>
      <c r="AY318" s="132"/>
      <c r="AZ318" s="132"/>
      <c r="BA318" s="132"/>
      <c r="BB318" s="132"/>
    </row>
    <row r="319" spans="3:54" x14ac:dyDescent="0.2">
      <c r="C319" s="10"/>
      <c r="D319" s="10"/>
      <c r="AG319" s="132"/>
      <c r="AH319" s="132"/>
      <c r="AI319" s="132"/>
      <c r="AJ319" s="132"/>
      <c r="AK319" s="132"/>
      <c r="AM319" s="143"/>
      <c r="AT319" s="132"/>
      <c r="AU319" s="132"/>
      <c r="AV319" s="132"/>
      <c r="AW319" s="132"/>
      <c r="AX319" s="132"/>
      <c r="AY319" s="132"/>
      <c r="AZ319" s="132"/>
      <c r="BA319" s="132"/>
    </row>
    <row r="320" spans="3:54" x14ac:dyDescent="0.2">
      <c r="C320" s="10"/>
      <c r="D320" s="10"/>
      <c r="AG320" s="132"/>
      <c r="AH320" s="132"/>
      <c r="AI320" s="132"/>
      <c r="AJ320" s="132"/>
      <c r="AK320" s="132"/>
      <c r="AM320" s="143"/>
      <c r="AT320" s="132"/>
      <c r="AU320" s="132"/>
      <c r="AV320" s="132"/>
      <c r="AW320" s="132"/>
      <c r="AX320" s="132"/>
      <c r="AY320" s="132"/>
      <c r="AZ320" s="132"/>
      <c r="BA320" s="132"/>
    </row>
    <row r="321" spans="3:54" x14ac:dyDescent="0.2">
      <c r="C321" s="10"/>
      <c r="D321" s="10"/>
      <c r="AG321" s="132"/>
      <c r="AH321" s="132"/>
      <c r="AI321" s="132"/>
      <c r="AJ321" s="132"/>
      <c r="AK321" s="132"/>
      <c r="AM321" s="143"/>
      <c r="AT321" s="132"/>
      <c r="AU321" s="132"/>
      <c r="AV321" s="132"/>
      <c r="AW321" s="132"/>
      <c r="AX321" s="132"/>
      <c r="AY321" s="132"/>
      <c r="AZ321" s="132"/>
      <c r="BA321" s="132"/>
    </row>
    <row r="322" spans="3:54" x14ac:dyDescent="0.2">
      <c r="C322" s="10"/>
      <c r="D322" s="10"/>
      <c r="AG322" s="132"/>
      <c r="AH322" s="132"/>
      <c r="AI322" s="132"/>
      <c r="AJ322" s="132"/>
      <c r="AK322" s="132"/>
      <c r="AM322" s="143"/>
      <c r="AT322" s="132"/>
      <c r="AU322" s="132"/>
      <c r="AV322" s="132"/>
      <c r="AW322" s="132"/>
      <c r="AX322" s="132"/>
      <c r="AY322" s="132"/>
      <c r="AZ322" s="132"/>
      <c r="BA322" s="132"/>
    </row>
    <row r="323" spans="3:54" x14ac:dyDescent="0.2">
      <c r="C323" s="10"/>
      <c r="D323" s="10"/>
      <c r="AG323" s="132"/>
      <c r="AH323" s="132"/>
      <c r="AI323" s="132"/>
      <c r="AJ323" s="132"/>
      <c r="AK323" s="132"/>
      <c r="AM323" s="143"/>
      <c r="AT323" s="132"/>
      <c r="AU323" s="132"/>
      <c r="AV323" s="132"/>
      <c r="AW323" s="132"/>
      <c r="AX323" s="132"/>
      <c r="AY323" s="132"/>
      <c r="AZ323" s="132"/>
      <c r="BA323" s="132"/>
    </row>
    <row r="324" spans="3:54" x14ac:dyDescent="0.2">
      <c r="C324" s="10"/>
      <c r="D324" s="10"/>
      <c r="AG324" s="132"/>
      <c r="AH324" s="132"/>
      <c r="AI324" s="132"/>
      <c r="AJ324" s="132"/>
      <c r="AK324" s="132"/>
      <c r="AM324" s="143"/>
      <c r="AT324" s="132"/>
      <c r="AU324" s="132"/>
      <c r="AV324" s="132"/>
      <c r="AW324" s="132"/>
      <c r="AX324" s="132"/>
      <c r="AY324" s="132"/>
      <c r="AZ324" s="132"/>
      <c r="BA324" s="132"/>
    </row>
    <row r="325" spans="3:54" x14ac:dyDescent="0.2">
      <c r="C325" s="10"/>
      <c r="D325" s="10"/>
      <c r="AG325" s="132"/>
      <c r="AH325" s="132"/>
      <c r="AI325" s="132"/>
      <c r="AJ325" s="132"/>
      <c r="AK325" s="132"/>
      <c r="AM325" s="143"/>
      <c r="AT325" s="132"/>
      <c r="AU325" s="132"/>
      <c r="AV325" s="132"/>
      <c r="AW325" s="132"/>
      <c r="AX325" s="132"/>
      <c r="AY325" s="132"/>
      <c r="AZ325" s="132"/>
      <c r="BA325" s="132"/>
    </row>
    <row r="326" spans="3:54" x14ac:dyDescent="0.2">
      <c r="C326" s="10"/>
      <c r="D326" s="10"/>
      <c r="AG326" s="132"/>
      <c r="AH326" s="132"/>
      <c r="AI326" s="132"/>
      <c r="AJ326" s="132"/>
      <c r="AK326" s="132"/>
      <c r="AM326" s="143"/>
      <c r="AT326" s="132"/>
      <c r="AU326" s="132"/>
      <c r="AV326" s="132"/>
      <c r="AW326" s="132"/>
      <c r="AX326" s="132"/>
      <c r="AY326" s="132"/>
      <c r="AZ326" s="132"/>
      <c r="BA326" s="132"/>
    </row>
    <row r="327" spans="3:54" x14ac:dyDescent="0.2">
      <c r="C327" s="10"/>
      <c r="D327" s="10"/>
      <c r="AG327" s="132"/>
      <c r="AH327" s="132"/>
      <c r="AI327" s="132"/>
      <c r="AJ327" s="132"/>
      <c r="AK327" s="132"/>
      <c r="AM327" s="143"/>
      <c r="AT327" s="132"/>
      <c r="AU327" s="132"/>
      <c r="AV327" s="132"/>
      <c r="AW327" s="132"/>
      <c r="AX327" s="132"/>
      <c r="AY327" s="132"/>
      <c r="AZ327" s="132"/>
      <c r="BA327" s="132"/>
    </row>
    <row r="328" spans="3:54" x14ac:dyDescent="0.2">
      <c r="C328" s="10"/>
      <c r="D328" s="10"/>
      <c r="AG328" s="132"/>
      <c r="AH328" s="132"/>
      <c r="AI328" s="132"/>
      <c r="AJ328" s="132"/>
      <c r="AK328" s="132"/>
      <c r="AM328" s="143"/>
      <c r="AT328" s="132"/>
      <c r="AU328" s="132"/>
      <c r="AV328" s="132"/>
      <c r="AW328" s="132"/>
      <c r="AX328" s="132"/>
      <c r="AY328" s="132"/>
      <c r="AZ328" s="132"/>
      <c r="BA328" s="132"/>
    </row>
    <row r="329" spans="3:54" x14ac:dyDescent="0.2">
      <c r="C329" s="10"/>
      <c r="D329" s="10"/>
      <c r="AG329" s="132"/>
      <c r="AH329" s="132"/>
      <c r="AI329" s="132"/>
      <c r="AJ329" s="132"/>
      <c r="AK329" s="132"/>
      <c r="AM329" s="143"/>
      <c r="AT329" s="132"/>
      <c r="AU329" s="132"/>
      <c r="AV329" s="132"/>
      <c r="AW329" s="132"/>
      <c r="AX329" s="132"/>
      <c r="AY329" s="132"/>
      <c r="AZ329" s="132"/>
      <c r="BA329" s="132"/>
    </row>
    <row r="330" spans="3:54" x14ac:dyDescent="0.2">
      <c r="C330" s="10"/>
      <c r="D330" s="10"/>
      <c r="AG330" s="132"/>
      <c r="AH330" s="132"/>
      <c r="AI330" s="132"/>
      <c r="AJ330" s="132"/>
      <c r="AK330" s="132"/>
      <c r="AM330" s="143"/>
      <c r="AT330" s="132"/>
      <c r="AU330" s="132"/>
      <c r="AV330" s="132"/>
      <c r="AW330" s="132"/>
      <c r="AX330" s="132"/>
      <c r="AY330" s="132"/>
      <c r="AZ330" s="132"/>
      <c r="BA330" s="132"/>
    </row>
    <row r="331" spans="3:54" x14ac:dyDescent="0.2">
      <c r="C331" s="10"/>
      <c r="D331" s="10"/>
      <c r="AG331" s="132"/>
      <c r="AH331" s="132"/>
      <c r="AI331" s="132"/>
      <c r="AJ331" s="132"/>
      <c r="AK331" s="132"/>
      <c r="AM331" s="143"/>
      <c r="AT331" s="132"/>
      <c r="AU331" s="132"/>
      <c r="AV331" s="132"/>
      <c r="AW331" s="132"/>
      <c r="AX331" s="132"/>
      <c r="AY331" s="132"/>
      <c r="AZ331" s="132"/>
      <c r="BA331" s="132"/>
    </row>
    <row r="332" spans="3:54" x14ac:dyDescent="0.2">
      <c r="C332" s="10"/>
      <c r="D332" s="10"/>
      <c r="AG332" s="132"/>
      <c r="AH332" s="132"/>
      <c r="AI332" s="132"/>
      <c r="AJ332" s="132"/>
      <c r="AK332" s="132"/>
      <c r="AM332" s="143"/>
      <c r="AT332" s="132"/>
      <c r="AU332" s="132"/>
      <c r="AV332" s="132"/>
      <c r="AW332" s="132"/>
      <c r="AX332" s="132"/>
      <c r="AY332" s="132"/>
      <c r="AZ332" s="132"/>
      <c r="BA332" s="132"/>
      <c r="BB332" s="132"/>
    </row>
    <row r="333" spans="3:54" x14ac:dyDescent="0.2">
      <c r="C333" s="10"/>
      <c r="D333" s="10"/>
      <c r="AG333" s="132"/>
      <c r="AH333" s="132"/>
      <c r="AI333" s="132"/>
      <c r="AJ333" s="132"/>
      <c r="AK333" s="132"/>
      <c r="AM333" s="143"/>
      <c r="AT333" s="132"/>
      <c r="AU333" s="132"/>
      <c r="AV333" s="132"/>
      <c r="AW333" s="132"/>
      <c r="AX333" s="132"/>
      <c r="AY333" s="132"/>
      <c r="AZ333" s="132"/>
      <c r="BA333" s="132"/>
    </row>
    <row r="334" spans="3:54" x14ac:dyDescent="0.2">
      <c r="C334" s="10"/>
      <c r="D334" s="10"/>
      <c r="AG334" s="132"/>
      <c r="AH334" s="132"/>
      <c r="AI334" s="132"/>
      <c r="AJ334" s="132"/>
      <c r="AK334" s="132"/>
      <c r="AM334" s="143"/>
      <c r="AT334" s="132"/>
      <c r="AU334" s="132"/>
      <c r="AV334" s="132"/>
      <c r="AW334" s="132"/>
      <c r="AX334" s="132"/>
      <c r="AY334" s="132"/>
      <c r="AZ334" s="132"/>
      <c r="BA334" s="132"/>
    </row>
    <row r="335" spans="3:54" x14ac:dyDescent="0.2">
      <c r="C335" s="10"/>
      <c r="D335" s="10"/>
      <c r="AG335" s="132"/>
      <c r="AH335" s="132"/>
      <c r="AI335" s="132"/>
      <c r="AJ335" s="132"/>
      <c r="AK335" s="132"/>
      <c r="AM335" s="143"/>
      <c r="AT335" s="132"/>
      <c r="AU335" s="132"/>
      <c r="AV335" s="132"/>
      <c r="AW335" s="132"/>
      <c r="AX335" s="132"/>
      <c r="AY335" s="132"/>
      <c r="AZ335" s="132"/>
      <c r="BA335" s="132"/>
    </row>
    <row r="336" spans="3:54" x14ac:dyDescent="0.2">
      <c r="C336" s="10"/>
      <c r="D336" s="10"/>
      <c r="AG336" s="132"/>
      <c r="AH336" s="132"/>
      <c r="AI336" s="132"/>
      <c r="AJ336" s="132"/>
      <c r="AK336" s="132"/>
      <c r="AM336" s="143"/>
      <c r="AT336" s="132"/>
      <c r="AU336" s="132"/>
      <c r="AV336" s="132"/>
      <c r="AW336" s="132"/>
      <c r="AX336" s="132"/>
      <c r="AY336" s="132"/>
      <c r="AZ336" s="132"/>
      <c r="BA336" s="132"/>
    </row>
    <row r="337" spans="3:54" x14ac:dyDescent="0.2">
      <c r="C337" s="10"/>
      <c r="D337" s="10"/>
      <c r="AG337" s="132"/>
      <c r="AH337" s="132"/>
      <c r="AI337" s="132"/>
      <c r="AJ337" s="132"/>
      <c r="AK337" s="132"/>
      <c r="AM337" s="143"/>
      <c r="AT337" s="132"/>
      <c r="AU337" s="132"/>
      <c r="AV337" s="132"/>
      <c r="AW337" s="132"/>
      <c r="AX337" s="132"/>
      <c r="AY337" s="132"/>
      <c r="AZ337" s="132"/>
      <c r="BA337" s="132"/>
    </row>
    <row r="338" spans="3:54" x14ac:dyDescent="0.2">
      <c r="C338" s="10"/>
      <c r="D338" s="10"/>
      <c r="AG338" s="132"/>
      <c r="AH338" s="132"/>
      <c r="AI338" s="132"/>
      <c r="AJ338" s="132"/>
      <c r="AK338" s="132"/>
      <c r="AM338" s="143"/>
      <c r="AT338" s="132"/>
      <c r="AU338" s="132"/>
      <c r="AV338" s="132"/>
      <c r="AW338" s="132"/>
      <c r="AX338" s="132"/>
      <c r="AY338" s="132"/>
      <c r="AZ338" s="132"/>
      <c r="BA338" s="132"/>
    </row>
    <row r="339" spans="3:54" x14ac:dyDescent="0.2">
      <c r="C339" s="10"/>
      <c r="D339" s="10"/>
      <c r="AG339" s="132"/>
      <c r="AH339" s="132"/>
      <c r="AI339" s="132"/>
      <c r="AJ339" s="132"/>
      <c r="AK339" s="132"/>
      <c r="AM339" s="143"/>
      <c r="AT339" s="132"/>
      <c r="AU339" s="132"/>
      <c r="AV339" s="132"/>
      <c r="AW339" s="132"/>
      <c r="AX339" s="132"/>
      <c r="AY339" s="132"/>
      <c r="AZ339" s="132"/>
      <c r="BA339" s="132"/>
    </row>
    <row r="340" spans="3:54" x14ac:dyDescent="0.2">
      <c r="C340" s="10"/>
      <c r="D340" s="10"/>
      <c r="AG340" s="132"/>
      <c r="AH340" s="132"/>
      <c r="AI340" s="132"/>
      <c r="AJ340" s="132"/>
      <c r="AK340" s="132"/>
      <c r="AM340" s="143"/>
      <c r="AT340" s="132"/>
      <c r="AU340" s="132"/>
      <c r="AV340" s="132"/>
      <c r="AW340" s="132"/>
      <c r="AX340" s="132"/>
      <c r="AY340" s="132"/>
      <c r="AZ340" s="132"/>
      <c r="BA340" s="132"/>
    </row>
    <row r="341" spans="3:54" x14ac:dyDescent="0.2">
      <c r="C341" s="10"/>
      <c r="D341" s="10"/>
      <c r="AG341" s="132"/>
      <c r="AH341" s="132"/>
      <c r="AI341" s="132"/>
      <c r="AJ341" s="132"/>
      <c r="AK341" s="132"/>
      <c r="AM341" s="143"/>
      <c r="AT341" s="132"/>
      <c r="AU341" s="132"/>
      <c r="AV341" s="132"/>
      <c r="AW341" s="132"/>
      <c r="AX341" s="132"/>
      <c r="AY341" s="132"/>
      <c r="AZ341" s="132"/>
      <c r="BA341" s="132"/>
    </row>
    <row r="342" spans="3:54" x14ac:dyDescent="0.2">
      <c r="C342" s="10"/>
      <c r="D342" s="10"/>
      <c r="AG342" s="132"/>
      <c r="AH342" s="132"/>
      <c r="AI342" s="132"/>
      <c r="AJ342" s="132"/>
      <c r="AK342" s="132"/>
      <c r="AM342" s="143"/>
      <c r="AT342" s="132"/>
      <c r="AU342" s="132"/>
      <c r="AV342" s="132"/>
      <c r="AW342" s="132"/>
      <c r="AX342" s="132"/>
      <c r="AY342" s="132"/>
      <c r="AZ342" s="132"/>
      <c r="BA342" s="132"/>
    </row>
    <row r="343" spans="3:54" x14ac:dyDescent="0.2">
      <c r="C343" s="10"/>
      <c r="D343" s="10"/>
      <c r="AG343" s="132"/>
      <c r="AH343" s="132"/>
      <c r="AI343" s="132"/>
      <c r="AJ343" s="132"/>
      <c r="AK343" s="132"/>
      <c r="AM343" s="143"/>
      <c r="AT343" s="132"/>
      <c r="AU343" s="132"/>
      <c r="AV343" s="132"/>
      <c r="AW343" s="132"/>
      <c r="AX343" s="132"/>
      <c r="AY343" s="132"/>
      <c r="AZ343" s="132"/>
      <c r="BA343" s="132"/>
    </row>
    <row r="344" spans="3:54" x14ac:dyDescent="0.2">
      <c r="C344" s="10"/>
      <c r="D344" s="10"/>
      <c r="AG344" s="132"/>
      <c r="AH344" s="132"/>
      <c r="AI344" s="132"/>
      <c r="AJ344" s="132"/>
      <c r="AK344" s="132"/>
      <c r="AM344" s="143"/>
      <c r="AT344" s="132"/>
      <c r="AU344" s="132"/>
      <c r="AV344" s="132"/>
      <c r="AW344" s="132"/>
      <c r="AX344" s="132"/>
      <c r="AY344" s="132"/>
      <c r="AZ344" s="132"/>
      <c r="BA344" s="132"/>
    </row>
    <row r="345" spans="3:54" x14ac:dyDescent="0.2">
      <c r="C345" s="10"/>
      <c r="D345" s="10"/>
      <c r="AG345" s="132"/>
      <c r="AH345" s="132"/>
      <c r="AI345" s="132"/>
      <c r="AJ345" s="132"/>
      <c r="AK345" s="132"/>
      <c r="AM345" s="143"/>
      <c r="AT345" s="132"/>
      <c r="AU345" s="132"/>
      <c r="AV345" s="132"/>
      <c r="AW345" s="132"/>
      <c r="AX345" s="132"/>
      <c r="AY345" s="132"/>
      <c r="AZ345" s="132"/>
      <c r="BA345" s="132"/>
    </row>
    <row r="346" spans="3:54" x14ac:dyDescent="0.2">
      <c r="C346" s="10"/>
      <c r="D346" s="10"/>
      <c r="AG346" s="132"/>
      <c r="AH346" s="132"/>
      <c r="AI346" s="132"/>
      <c r="AJ346" s="132"/>
      <c r="AK346" s="132"/>
      <c r="AM346" s="143"/>
      <c r="AT346" s="132"/>
      <c r="AU346" s="132"/>
      <c r="AV346" s="132"/>
      <c r="AW346" s="132"/>
      <c r="AX346" s="132"/>
      <c r="AY346" s="132"/>
      <c r="AZ346" s="132"/>
      <c r="BA346" s="132"/>
    </row>
    <row r="347" spans="3:54" x14ac:dyDescent="0.2">
      <c r="C347" s="10"/>
      <c r="D347" s="10"/>
      <c r="AG347" s="132"/>
      <c r="AH347" s="132"/>
      <c r="AI347" s="132"/>
      <c r="AJ347" s="132"/>
      <c r="AK347" s="132"/>
      <c r="AM347" s="143"/>
      <c r="AT347" s="132"/>
      <c r="AU347" s="132"/>
      <c r="AV347" s="132"/>
      <c r="AW347" s="132"/>
      <c r="AX347" s="132"/>
      <c r="AY347" s="132"/>
      <c r="AZ347" s="132"/>
      <c r="BA347" s="132"/>
    </row>
    <row r="348" spans="3:54" x14ac:dyDescent="0.2">
      <c r="C348" s="10"/>
      <c r="D348" s="10"/>
      <c r="AG348" s="132"/>
      <c r="AH348" s="132"/>
      <c r="AI348" s="132"/>
      <c r="AJ348" s="132"/>
      <c r="AK348" s="132"/>
      <c r="AM348" s="143"/>
      <c r="AT348" s="132"/>
      <c r="AU348" s="132"/>
      <c r="AV348" s="132"/>
      <c r="AW348" s="132"/>
      <c r="AX348" s="132"/>
      <c r="AY348" s="132"/>
      <c r="AZ348" s="132"/>
      <c r="BA348" s="132"/>
    </row>
    <row r="349" spans="3:54" x14ac:dyDescent="0.2">
      <c r="C349" s="10"/>
      <c r="D349" s="10"/>
      <c r="AG349" s="132"/>
      <c r="AH349" s="132"/>
      <c r="AI349" s="132"/>
      <c r="AJ349" s="132"/>
      <c r="AK349" s="132"/>
      <c r="AM349" s="143"/>
      <c r="AT349" s="132"/>
      <c r="AU349" s="132"/>
      <c r="AV349" s="132"/>
      <c r="AW349" s="132"/>
      <c r="AX349" s="132"/>
      <c r="AY349" s="132"/>
      <c r="AZ349" s="132"/>
      <c r="BA349" s="132"/>
    </row>
    <row r="350" spans="3:54" x14ac:dyDescent="0.2">
      <c r="C350" s="10"/>
      <c r="D350" s="10"/>
      <c r="AG350" s="132"/>
      <c r="AH350" s="132"/>
      <c r="AI350" s="132"/>
      <c r="AJ350" s="132"/>
      <c r="AK350" s="132"/>
      <c r="AM350" s="143"/>
      <c r="AT350" s="132"/>
      <c r="AU350" s="132"/>
      <c r="AV350" s="132"/>
      <c r="AW350" s="132"/>
      <c r="AX350" s="132"/>
      <c r="AY350" s="132"/>
      <c r="AZ350" s="132"/>
      <c r="BA350" s="132"/>
      <c r="BB350" s="132"/>
    </row>
    <row r="351" spans="3:54" x14ac:dyDescent="0.2">
      <c r="C351" s="10"/>
      <c r="D351" s="10"/>
      <c r="AG351" s="132"/>
      <c r="AH351" s="132"/>
      <c r="AI351" s="132"/>
      <c r="AJ351" s="132"/>
      <c r="AK351" s="132"/>
      <c r="AM351" s="143"/>
      <c r="AT351" s="132"/>
      <c r="AU351" s="132"/>
      <c r="AV351" s="132"/>
      <c r="AW351" s="132"/>
      <c r="AX351" s="132"/>
      <c r="AY351" s="132"/>
      <c r="AZ351" s="132"/>
      <c r="BA351" s="132"/>
    </row>
    <row r="352" spans="3:54" x14ac:dyDescent="0.2">
      <c r="C352" s="10"/>
      <c r="D352" s="10"/>
      <c r="AG352" s="132"/>
      <c r="AH352" s="132"/>
      <c r="AI352" s="132"/>
      <c r="AJ352" s="132"/>
      <c r="AK352" s="132"/>
      <c r="AM352" s="143"/>
      <c r="AT352" s="132"/>
      <c r="AU352" s="132"/>
      <c r="AV352" s="132"/>
      <c r="AW352" s="132"/>
      <c r="AX352" s="132"/>
      <c r="AY352" s="132"/>
      <c r="AZ352" s="132"/>
      <c r="BA352" s="132"/>
    </row>
    <row r="353" spans="3:70" x14ac:dyDescent="0.2">
      <c r="C353" s="10"/>
      <c r="D353" s="10"/>
      <c r="AG353" s="132"/>
      <c r="AH353" s="132"/>
      <c r="AI353" s="132"/>
      <c r="AJ353" s="132"/>
      <c r="AK353" s="132"/>
      <c r="AM353" s="143"/>
      <c r="AT353" s="132"/>
      <c r="AU353" s="132"/>
      <c r="AV353" s="132"/>
      <c r="AW353" s="132"/>
      <c r="AX353" s="132"/>
      <c r="AY353" s="132"/>
      <c r="AZ353" s="132"/>
      <c r="BA353" s="132"/>
    </row>
    <row r="354" spans="3:70" x14ac:dyDescent="0.2">
      <c r="C354" s="10"/>
      <c r="D354" s="10"/>
      <c r="AG354" s="132"/>
      <c r="AH354" s="132"/>
      <c r="AI354" s="132"/>
      <c r="AJ354" s="132"/>
      <c r="AK354" s="132"/>
      <c r="AM354" s="143"/>
      <c r="AT354" s="132"/>
      <c r="AU354" s="132"/>
      <c r="AV354" s="132"/>
      <c r="AW354" s="132"/>
      <c r="AX354" s="132"/>
      <c r="AY354" s="132"/>
      <c r="AZ354" s="132"/>
      <c r="BA354" s="132"/>
    </row>
    <row r="355" spans="3:70" x14ac:dyDescent="0.2">
      <c r="C355" s="10"/>
      <c r="D355" s="10"/>
      <c r="AG355" s="132"/>
      <c r="AH355" s="132"/>
      <c r="AI355" s="132"/>
      <c r="AJ355" s="132"/>
      <c r="AK355" s="132"/>
      <c r="AM355" s="143"/>
      <c r="AT355" s="132"/>
      <c r="AU355" s="132"/>
      <c r="AV355" s="132"/>
      <c r="AW355" s="132"/>
      <c r="AX355" s="132"/>
      <c r="AY355" s="132"/>
      <c r="AZ355" s="132"/>
      <c r="BA355" s="132"/>
    </row>
    <row r="356" spans="3:70" x14ac:dyDescent="0.2">
      <c r="C356" s="10"/>
      <c r="D356" s="10"/>
      <c r="AG356" s="132"/>
      <c r="AH356" s="132"/>
      <c r="AI356" s="132"/>
      <c r="AJ356" s="132"/>
      <c r="AK356" s="132"/>
      <c r="AM356" s="143"/>
      <c r="AT356" s="132"/>
      <c r="AU356" s="132"/>
      <c r="AV356" s="132"/>
      <c r="AW356" s="132"/>
      <c r="AX356" s="132"/>
      <c r="AY356" s="132"/>
      <c r="AZ356" s="132"/>
      <c r="BA356" s="132"/>
    </row>
    <row r="357" spans="3:70" x14ac:dyDescent="0.2">
      <c r="C357" s="10"/>
      <c r="D357" s="10"/>
      <c r="AG357" s="132"/>
      <c r="AH357" s="132"/>
      <c r="AI357" s="132"/>
      <c r="AJ357" s="132"/>
      <c r="AK357" s="132"/>
      <c r="AM357" s="143"/>
      <c r="AT357" s="132"/>
      <c r="AU357" s="132"/>
      <c r="AV357" s="132"/>
      <c r="AW357" s="132"/>
      <c r="AX357" s="132"/>
      <c r="AY357" s="132"/>
      <c r="AZ357" s="132"/>
      <c r="BA357" s="132"/>
    </row>
    <row r="358" spans="3:70" x14ac:dyDescent="0.2">
      <c r="C358" s="10"/>
      <c r="D358" s="10"/>
      <c r="AG358" s="132"/>
      <c r="AH358" s="132"/>
      <c r="AI358" s="132"/>
      <c r="AJ358" s="132"/>
      <c r="AK358" s="132"/>
      <c r="AM358" s="143"/>
      <c r="AT358" s="132"/>
      <c r="AU358" s="132"/>
      <c r="AV358" s="132"/>
      <c r="AW358" s="132"/>
      <c r="AX358" s="132"/>
      <c r="AY358" s="132"/>
      <c r="AZ358" s="132"/>
      <c r="BA358" s="132"/>
    </row>
    <row r="359" spans="3:70" x14ac:dyDescent="0.2">
      <c r="C359" s="10"/>
      <c r="D359" s="10"/>
      <c r="AG359" s="132"/>
      <c r="AH359" s="132"/>
      <c r="AI359" s="132"/>
      <c r="AJ359" s="132"/>
      <c r="AK359" s="132"/>
      <c r="AM359" s="143"/>
      <c r="AT359" s="132"/>
      <c r="AU359" s="132"/>
      <c r="AV359" s="132"/>
      <c r="AW359" s="132"/>
      <c r="AX359" s="132"/>
      <c r="AY359" s="132"/>
      <c r="AZ359" s="132"/>
      <c r="BA359" s="132"/>
    </row>
    <row r="360" spans="3:70" x14ac:dyDescent="0.2">
      <c r="C360" s="10"/>
      <c r="D360" s="10"/>
      <c r="AG360" s="132"/>
      <c r="AH360" s="132"/>
      <c r="AI360" s="132"/>
      <c r="AJ360" s="132"/>
      <c r="AK360" s="132"/>
      <c r="AM360" s="143"/>
      <c r="AT360" s="132"/>
      <c r="AU360" s="132"/>
      <c r="AV360" s="132"/>
      <c r="AW360" s="132"/>
      <c r="AX360" s="132"/>
      <c r="AY360" s="132"/>
      <c r="AZ360" s="132"/>
      <c r="BA360" s="132"/>
    </row>
    <row r="361" spans="3:70" x14ac:dyDescent="0.2">
      <c r="C361" s="10"/>
      <c r="D361" s="10"/>
      <c r="AG361" s="132"/>
      <c r="AH361" s="132"/>
      <c r="AI361" s="132"/>
      <c r="AJ361" s="132"/>
      <c r="AK361" s="132"/>
      <c r="AM361" s="143"/>
      <c r="AT361" s="132"/>
      <c r="AU361" s="132"/>
      <c r="AV361" s="132"/>
      <c r="AW361" s="132"/>
      <c r="AX361" s="132"/>
      <c r="AY361" s="132"/>
      <c r="AZ361" s="132"/>
      <c r="BA361" s="132"/>
    </row>
    <row r="362" spans="3:70" x14ac:dyDescent="0.2">
      <c r="C362" s="10"/>
      <c r="D362" s="10"/>
      <c r="AG362" s="132"/>
      <c r="AH362" s="132"/>
      <c r="AI362" s="132"/>
      <c r="AJ362" s="132"/>
      <c r="AK362" s="132"/>
      <c r="AM362" s="143"/>
      <c r="AT362" s="132"/>
      <c r="AU362" s="132"/>
      <c r="AV362" s="132"/>
      <c r="AW362" s="132"/>
      <c r="AX362" s="132"/>
      <c r="AY362" s="132"/>
      <c r="AZ362" s="132"/>
      <c r="BA362" s="132"/>
    </row>
    <row r="363" spans="3:70" x14ac:dyDescent="0.2">
      <c r="C363" s="10"/>
      <c r="D363" s="10"/>
      <c r="AG363" s="132"/>
      <c r="AH363" s="132"/>
      <c r="AI363" s="132"/>
      <c r="AJ363" s="132"/>
      <c r="AK363" s="132"/>
      <c r="AM363" s="143"/>
      <c r="AT363" s="132"/>
      <c r="AU363" s="132"/>
      <c r="AV363" s="132"/>
      <c r="AW363" s="132"/>
      <c r="AX363" s="132"/>
      <c r="AY363" s="132"/>
      <c r="AZ363" s="132"/>
      <c r="BA363" s="132"/>
    </row>
    <row r="364" spans="3:70" x14ac:dyDescent="0.2">
      <c r="C364" s="10"/>
      <c r="D364" s="10"/>
      <c r="AG364" s="132"/>
      <c r="AH364" s="132"/>
      <c r="AI364" s="132"/>
      <c r="AJ364" s="132"/>
      <c r="AK364" s="132"/>
      <c r="AM364" s="143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</row>
    <row r="365" spans="3:70" x14ac:dyDescent="0.2">
      <c r="C365" s="10"/>
      <c r="D365" s="10"/>
      <c r="AG365" s="132"/>
      <c r="AH365" s="132"/>
      <c r="AI365" s="132"/>
      <c r="AJ365" s="132"/>
      <c r="AK365" s="132"/>
      <c r="AM365" s="143"/>
      <c r="AT365" s="132"/>
      <c r="AU365" s="132"/>
      <c r="AV365" s="132"/>
      <c r="AW365" s="132"/>
      <c r="AX365" s="132"/>
      <c r="AY365" s="132"/>
      <c r="AZ365" s="132"/>
      <c r="BA365" s="132"/>
    </row>
    <row r="366" spans="3:70" x14ac:dyDescent="0.2">
      <c r="C366" s="10"/>
      <c r="D366" s="10"/>
      <c r="AG366" s="132"/>
      <c r="AH366" s="132"/>
      <c r="AI366" s="132"/>
      <c r="AJ366" s="132"/>
      <c r="AK366" s="132"/>
      <c r="AM366" s="143"/>
      <c r="AT366" s="132"/>
      <c r="AU366" s="132"/>
      <c r="AV366" s="132"/>
      <c r="AW366" s="132"/>
      <c r="AX366" s="132"/>
      <c r="AY366" s="132"/>
      <c r="AZ366" s="132"/>
      <c r="BA366" s="132"/>
    </row>
    <row r="367" spans="3:70" x14ac:dyDescent="0.2">
      <c r="C367" s="10"/>
      <c r="D367" s="10"/>
      <c r="AG367" s="132"/>
      <c r="AH367" s="132"/>
      <c r="AI367" s="132"/>
      <c r="AJ367" s="132"/>
      <c r="AK367" s="132"/>
      <c r="AM367" s="143"/>
      <c r="AT367" s="132"/>
      <c r="AU367" s="132"/>
      <c r="AV367" s="132"/>
      <c r="AW367" s="132"/>
      <c r="AX367" s="132"/>
      <c r="AY367" s="132"/>
      <c r="AZ367" s="132"/>
      <c r="BA367" s="132"/>
    </row>
    <row r="368" spans="3:70" x14ac:dyDescent="0.2">
      <c r="C368" s="10"/>
      <c r="D368" s="10"/>
      <c r="AG368" s="132"/>
      <c r="AH368" s="132"/>
      <c r="AI368" s="132"/>
      <c r="AJ368" s="132"/>
      <c r="AK368" s="132"/>
      <c r="AM368" s="143"/>
      <c r="AT368" s="132"/>
      <c r="AU368" s="132"/>
      <c r="AV368" s="132"/>
      <c r="AW368" s="132"/>
      <c r="AX368" s="132"/>
      <c r="AY368" s="132"/>
      <c r="AZ368" s="132"/>
      <c r="BA368" s="132"/>
    </row>
    <row r="369" spans="3:53" x14ac:dyDescent="0.2">
      <c r="C369" s="10"/>
      <c r="D369" s="10"/>
      <c r="AG369" s="132"/>
      <c r="AH369" s="132"/>
      <c r="AI369" s="132"/>
      <c r="AJ369" s="132"/>
      <c r="AK369" s="132"/>
      <c r="AM369" s="143"/>
      <c r="AT369" s="132"/>
      <c r="AU369" s="132"/>
      <c r="AV369" s="132"/>
      <c r="AW369" s="132"/>
      <c r="AX369" s="132"/>
      <c r="AY369" s="132"/>
      <c r="AZ369" s="132"/>
      <c r="BA369" s="132"/>
    </row>
    <row r="370" spans="3:53" x14ac:dyDescent="0.2">
      <c r="C370" s="10"/>
      <c r="D370" s="10"/>
      <c r="AG370" s="132"/>
      <c r="AH370" s="132"/>
      <c r="AI370" s="132"/>
      <c r="AJ370" s="132"/>
      <c r="AK370" s="132"/>
      <c r="AM370" s="143"/>
      <c r="AT370" s="132"/>
      <c r="AU370" s="132"/>
      <c r="AV370" s="132"/>
      <c r="AW370" s="132"/>
      <c r="AX370" s="132"/>
      <c r="AY370" s="132"/>
      <c r="AZ370" s="132"/>
      <c r="BA370" s="132"/>
    </row>
    <row r="371" spans="3:53" x14ac:dyDescent="0.2">
      <c r="C371" s="10"/>
      <c r="D371" s="10"/>
      <c r="AG371" s="132"/>
      <c r="AH371" s="132"/>
      <c r="AI371" s="132"/>
      <c r="AJ371" s="132"/>
      <c r="AK371" s="132"/>
      <c r="AM371" s="143"/>
      <c r="AT371" s="132"/>
      <c r="AU371" s="132"/>
      <c r="AV371" s="132"/>
      <c r="AW371" s="132"/>
      <c r="AX371" s="132"/>
      <c r="AY371" s="132"/>
      <c r="AZ371" s="132"/>
      <c r="BA371" s="132"/>
    </row>
    <row r="372" spans="3:53" x14ac:dyDescent="0.2">
      <c r="C372" s="10"/>
      <c r="D372" s="10"/>
      <c r="AG372" s="132"/>
      <c r="AH372" s="132"/>
      <c r="AI372" s="132"/>
      <c r="AJ372" s="132"/>
      <c r="AK372" s="132"/>
      <c r="AM372" s="143"/>
      <c r="AT372" s="132"/>
      <c r="AU372" s="132"/>
      <c r="AV372" s="132"/>
      <c r="AW372" s="132"/>
      <c r="AX372" s="132"/>
      <c r="AY372" s="132"/>
      <c r="AZ372" s="132"/>
      <c r="BA372" s="132"/>
    </row>
    <row r="373" spans="3:53" x14ac:dyDescent="0.2">
      <c r="C373" s="10"/>
      <c r="D373" s="10"/>
      <c r="AG373" s="132"/>
      <c r="AH373" s="132"/>
      <c r="AI373" s="132"/>
      <c r="AJ373" s="132"/>
      <c r="AK373" s="132"/>
      <c r="AM373" s="143"/>
      <c r="AT373" s="132"/>
      <c r="AU373" s="132"/>
      <c r="AV373" s="132"/>
      <c r="AW373" s="132"/>
      <c r="AX373" s="132"/>
      <c r="AY373" s="132"/>
      <c r="AZ373" s="132"/>
      <c r="BA373" s="132"/>
    </row>
    <row r="374" spans="3:53" x14ac:dyDescent="0.2">
      <c r="C374" s="10"/>
      <c r="D374" s="10"/>
      <c r="AG374" s="132"/>
      <c r="AH374" s="132"/>
      <c r="AI374" s="132"/>
      <c r="AJ374" s="132"/>
      <c r="AK374" s="132"/>
      <c r="AM374" s="143"/>
      <c r="AT374" s="132"/>
      <c r="AU374" s="132"/>
      <c r="AV374" s="132"/>
      <c r="AW374" s="132"/>
      <c r="AX374" s="132"/>
      <c r="AY374" s="132"/>
      <c r="AZ374" s="132"/>
      <c r="BA374" s="132"/>
    </row>
    <row r="375" spans="3:53" x14ac:dyDescent="0.2">
      <c r="C375" s="10"/>
      <c r="D375" s="10"/>
      <c r="AG375" s="132"/>
      <c r="AH375" s="132"/>
      <c r="AI375" s="132"/>
      <c r="AJ375" s="132"/>
      <c r="AK375" s="132"/>
      <c r="AM375" s="143"/>
      <c r="AT375" s="132"/>
      <c r="AU375" s="132"/>
      <c r="AV375" s="132"/>
      <c r="AW375" s="132"/>
      <c r="AX375" s="132"/>
      <c r="AY375" s="132"/>
      <c r="AZ375" s="132"/>
      <c r="BA375" s="132"/>
    </row>
    <row r="376" spans="3:53" x14ac:dyDescent="0.2">
      <c r="C376" s="10"/>
      <c r="D376" s="10"/>
      <c r="AG376" s="132"/>
      <c r="AH376" s="132"/>
      <c r="AI376" s="132"/>
      <c r="AJ376" s="132"/>
      <c r="AK376" s="132"/>
      <c r="AM376" s="143"/>
      <c r="AT376" s="132"/>
      <c r="AU376" s="132"/>
      <c r="AV376" s="132"/>
      <c r="AW376" s="132"/>
      <c r="AX376" s="132"/>
      <c r="AY376" s="132"/>
      <c r="AZ376" s="132"/>
      <c r="BA376" s="132"/>
    </row>
    <row r="377" spans="3:53" x14ac:dyDescent="0.2">
      <c r="C377" s="10"/>
      <c r="D377" s="10"/>
      <c r="AG377" s="132"/>
      <c r="AH377" s="132"/>
      <c r="AI377" s="132"/>
      <c r="AJ377" s="132"/>
      <c r="AK377" s="132"/>
      <c r="AM377" s="143"/>
      <c r="AT377" s="132"/>
      <c r="AU377" s="132"/>
      <c r="AV377" s="132"/>
      <c r="AW377" s="132"/>
      <c r="AX377" s="132"/>
      <c r="AY377" s="132"/>
      <c r="AZ377" s="132"/>
      <c r="BA377" s="132"/>
    </row>
    <row r="378" spans="3:53" x14ac:dyDescent="0.2">
      <c r="C378" s="10"/>
      <c r="D378" s="10"/>
      <c r="AG378" s="132"/>
      <c r="AH378" s="132"/>
      <c r="AI378" s="132"/>
      <c r="AJ378" s="132"/>
      <c r="AK378" s="132"/>
      <c r="AM378" s="143"/>
      <c r="AT378" s="132"/>
      <c r="AU378" s="132"/>
      <c r="AV378" s="132"/>
      <c r="AW378" s="132"/>
      <c r="AX378" s="132"/>
      <c r="AY378" s="132"/>
      <c r="AZ378" s="132"/>
      <c r="BA378" s="132"/>
    </row>
    <row r="379" spans="3:53" x14ac:dyDescent="0.2">
      <c r="C379" s="10"/>
      <c r="D379" s="10"/>
      <c r="AG379" s="132"/>
      <c r="AH379" s="132"/>
      <c r="AI379" s="132"/>
      <c r="AJ379" s="132"/>
      <c r="AK379" s="132"/>
      <c r="AM379" s="143"/>
      <c r="AT379" s="132"/>
      <c r="AU379" s="132"/>
      <c r="AV379" s="132"/>
      <c r="AW379" s="132"/>
      <c r="AX379" s="132"/>
      <c r="AY379" s="132"/>
      <c r="AZ379" s="132"/>
      <c r="BA379" s="132"/>
    </row>
    <row r="380" spans="3:53" x14ac:dyDescent="0.2">
      <c r="C380" s="10"/>
      <c r="D380" s="10"/>
      <c r="AG380" s="132"/>
      <c r="AH380" s="132"/>
      <c r="AI380" s="132"/>
      <c r="AJ380" s="132"/>
      <c r="AK380" s="132"/>
      <c r="AM380" s="143"/>
      <c r="AT380" s="132"/>
      <c r="AU380" s="132"/>
      <c r="AV380" s="132"/>
      <c r="AW380" s="132"/>
      <c r="AX380" s="132"/>
      <c r="AY380" s="132"/>
      <c r="AZ380" s="132"/>
      <c r="BA380" s="132"/>
    </row>
    <row r="381" spans="3:53" x14ac:dyDescent="0.2">
      <c r="C381" s="10"/>
      <c r="D381" s="10"/>
      <c r="AG381" s="132"/>
      <c r="AH381" s="132"/>
      <c r="AI381" s="132"/>
      <c r="AJ381" s="132"/>
      <c r="AK381" s="132"/>
      <c r="AM381" s="143"/>
      <c r="AT381" s="132"/>
      <c r="AU381" s="132"/>
      <c r="AV381" s="132"/>
      <c r="AW381" s="132"/>
      <c r="AX381" s="132"/>
      <c r="AY381" s="132"/>
      <c r="AZ381" s="132"/>
      <c r="BA381" s="132"/>
    </row>
    <row r="382" spans="3:53" x14ac:dyDescent="0.2">
      <c r="C382" s="10"/>
      <c r="D382" s="10"/>
      <c r="AG382" s="132"/>
      <c r="AH382" s="132"/>
      <c r="AI382" s="132"/>
      <c r="AJ382" s="132"/>
      <c r="AK382" s="132"/>
      <c r="AM382" s="143"/>
      <c r="AT382" s="132"/>
      <c r="AU382" s="132"/>
      <c r="AV382" s="132"/>
      <c r="AW382" s="132"/>
      <c r="AX382" s="132"/>
      <c r="AY382" s="132"/>
      <c r="AZ382" s="132"/>
      <c r="BA382" s="132"/>
    </row>
    <row r="383" spans="3:53" x14ac:dyDescent="0.2">
      <c r="C383" s="10"/>
      <c r="D383" s="10"/>
      <c r="AG383" s="132"/>
      <c r="AH383" s="132"/>
      <c r="AI383" s="132"/>
      <c r="AJ383" s="132"/>
      <c r="AK383" s="132"/>
      <c r="AM383" s="143"/>
      <c r="AT383" s="132"/>
      <c r="AU383" s="132"/>
      <c r="AV383" s="132"/>
      <c r="AW383" s="132"/>
      <c r="AX383" s="132"/>
      <c r="AY383" s="132"/>
      <c r="AZ383" s="132"/>
      <c r="BA383" s="132"/>
    </row>
    <row r="384" spans="3:53" x14ac:dyDescent="0.2">
      <c r="C384" s="10"/>
      <c r="D384" s="10"/>
      <c r="AG384" s="132"/>
      <c r="AH384" s="132"/>
      <c r="AI384" s="132"/>
      <c r="AJ384" s="132"/>
      <c r="AK384" s="132"/>
      <c r="AM384" s="143"/>
      <c r="AT384" s="132"/>
      <c r="AU384" s="132"/>
      <c r="AV384" s="132"/>
      <c r="AW384" s="132"/>
      <c r="AX384" s="132"/>
      <c r="AY384" s="132"/>
      <c r="AZ384" s="132"/>
      <c r="BA384" s="132"/>
    </row>
    <row r="385" spans="3:70" x14ac:dyDescent="0.2">
      <c r="C385" s="10"/>
      <c r="D385" s="10"/>
      <c r="AG385" s="132"/>
      <c r="AH385" s="132"/>
      <c r="AI385" s="132"/>
      <c r="AJ385" s="132"/>
      <c r="AK385" s="132"/>
      <c r="AM385" s="143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</row>
    <row r="386" spans="3:70" x14ac:dyDescent="0.2">
      <c r="C386" s="10"/>
      <c r="D386" s="10"/>
      <c r="AG386" s="132"/>
      <c r="AH386" s="132"/>
      <c r="AI386" s="132"/>
      <c r="AJ386" s="132"/>
      <c r="AK386" s="132"/>
      <c r="AM386" s="143"/>
      <c r="AT386" s="132"/>
      <c r="AU386" s="132"/>
      <c r="AV386" s="132"/>
      <c r="AW386" s="132"/>
      <c r="AX386" s="132"/>
      <c r="AY386" s="132"/>
      <c r="AZ386" s="132"/>
      <c r="BA386" s="132"/>
    </row>
    <row r="387" spans="3:70" x14ac:dyDescent="0.2">
      <c r="C387" s="10"/>
      <c r="D387" s="10"/>
      <c r="AG387" s="132"/>
      <c r="AH387" s="132"/>
      <c r="AI387" s="132"/>
      <c r="AJ387" s="132"/>
      <c r="AK387" s="132"/>
      <c r="AM387" s="143"/>
      <c r="AT387" s="132"/>
      <c r="AU387" s="132"/>
      <c r="AV387" s="132"/>
      <c r="AW387" s="132"/>
      <c r="AX387" s="132"/>
      <c r="AY387" s="132"/>
      <c r="AZ387" s="132"/>
      <c r="BA387" s="132"/>
      <c r="BB387" s="132"/>
    </row>
    <row r="388" spans="3:70" x14ac:dyDescent="0.2">
      <c r="C388" s="10"/>
      <c r="D388" s="10"/>
      <c r="AG388" s="132"/>
      <c r="AH388" s="132"/>
      <c r="AI388" s="132"/>
      <c r="AJ388" s="132"/>
      <c r="AK388" s="132"/>
      <c r="AM388" s="143"/>
      <c r="AT388" s="132"/>
      <c r="AU388" s="132"/>
      <c r="AV388" s="132"/>
      <c r="AW388" s="132"/>
      <c r="AX388" s="132"/>
      <c r="AY388" s="132"/>
      <c r="AZ388" s="132"/>
      <c r="BA388" s="132"/>
    </row>
    <row r="389" spans="3:70" x14ac:dyDescent="0.2">
      <c r="C389" s="10"/>
      <c r="D389" s="10"/>
      <c r="AG389" s="132"/>
      <c r="AH389" s="132"/>
      <c r="AI389" s="132"/>
      <c r="AJ389" s="132"/>
      <c r="AK389" s="132"/>
      <c r="AM389" s="143"/>
      <c r="AT389" s="132"/>
      <c r="AU389" s="132"/>
      <c r="AV389" s="132"/>
      <c r="AW389" s="132"/>
      <c r="AX389" s="132"/>
      <c r="AY389" s="132"/>
      <c r="AZ389" s="132"/>
      <c r="BA389" s="132"/>
    </row>
    <row r="390" spans="3:70" x14ac:dyDescent="0.2">
      <c r="C390" s="10"/>
      <c r="D390" s="10"/>
      <c r="AG390" s="132"/>
      <c r="AH390" s="132"/>
      <c r="AI390" s="132"/>
      <c r="AJ390" s="132"/>
      <c r="AK390" s="132"/>
      <c r="AM390" s="143"/>
      <c r="AT390" s="132"/>
      <c r="AU390" s="132"/>
      <c r="AV390" s="132"/>
      <c r="AW390" s="132"/>
      <c r="AX390" s="132"/>
      <c r="AY390" s="132"/>
      <c r="AZ390" s="132"/>
      <c r="BA390" s="132"/>
    </row>
    <row r="391" spans="3:70" x14ac:dyDescent="0.2">
      <c r="C391" s="10"/>
      <c r="D391" s="10"/>
      <c r="AG391" s="132"/>
      <c r="AH391" s="132"/>
      <c r="AI391" s="132"/>
      <c r="AJ391" s="132"/>
      <c r="AK391" s="132"/>
      <c r="AM391" s="143"/>
      <c r="AT391" s="132"/>
      <c r="AU391" s="132"/>
      <c r="AV391" s="132"/>
      <c r="AW391" s="132"/>
      <c r="AX391" s="132"/>
      <c r="AY391" s="132"/>
      <c r="AZ391" s="132"/>
      <c r="BA391" s="132"/>
    </row>
    <row r="392" spans="3:70" x14ac:dyDescent="0.2">
      <c r="C392" s="10"/>
      <c r="D392" s="10"/>
      <c r="AG392" s="132"/>
      <c r="AH392" s="132"/>
      <c r="AI392" s="132"/>
      <c r="AJ392" s="132"/>
      <c r="AK392" s="132"/>
      <c r="AM392" s="143"/>
      <c r="AT392" s="132"/>
      <c r="AU392" s="132"/>
      <c r="AV392" s="132"/>
      <c r="AW392" s="132"/>
      <c r="AX392" s="132"/>
      <c r="AY392" s="132"/>
      <c r="AZ392" s="132"/>
      <c r="BA392" s="132"/>
    </row>
    <row r="393" spans="3:70" x14ac:dyDescent="0.2">
      <c r="C393" s="10"/>
      <c r="D393" s="10"/>
      <c r="AG393" s="132"/>
      <c r="AH393" s="132"/>
      <c r="AI393" s="132"/>
      <c r="AJ393" s="132"/>
      <c r="AK393" s="132"/>
      <c r="AM393" s="143"/>
      <c r="AT393" s="132"/>
      <c r="AU393" s="132"/>
      <c r="AV393" s="132"/>
      <c r="AW393" s="132"/>
      <c r="AX393" s="132"/>
      <c r="AY393" s="132"/>
      <c r="AZ393" s="132"/>
      <c r="BA393" s="132"/>
    </row>
    <row r="394" spans="3:70" x14ac:dyDescent="0.2">
      <c r="C394" s="10"/>
      <c r="D394" s="10"/>
      <c r="AG394" s="132"/>
      <c r="AH394" s="132"/>
      <c r="AI394" s="132"/>
      <c r="AJ394" s="132"/>
      <c r="AK394" s="132"/>
      <c r="AM394" s="143"/>
      <c r="AT394" s="132"/>
      <c r="AU394" s="132"/>
      <c r="AV394" s="132"/>
      <c r="AW394" s="132"/>
      <c r="AX394" s="132"/>
      <c r="AY394" s="132"/>
      <c r="AZ394" s="132"/>
      <c r="BA394" s="132"/>
    </row>
    <row r="395" spans="3:70" x14ac:dyDescent="0.2">
      <c r="C395" s="10"/>
      <c r="D395" s="10"/>
      <c r="AG395" s="132"/>
      <c r="AH395" s="132"/>
      <c r="AI395" s="132"/>
      <c r="AJ395" s="132"/>
      <c r="AK395" s="132"/>
      <c r="AM395" s="143"/>
      <c r="AT395" s="132"/>
      <c r="AU395" s="132"/>
      <c r="AV395" s="132"/>
      <c r="AW395" s="132"/>
      <c r="AX395" s="132"/>
      <c r="AY395" s="132"/>
      <c r="AZ395" s="132"/>
      <c r="BA395" s="132"/>
    </row>
    <row r="396" spans="3:70" x14ac:dyDescent="0.2">
      <c r="C396" s="10"/>
      <c r="D396" s="10"/>
      <c r="AG396" s="132"/>
      <c r="AH396" s="132"/>
      <c r="AI396" s="132"/>
      <c r="AJ396" s="132"/>
      <c r="AK396" s="132"/>
      <c r="AM396" s="143"/>
      <c r="AT396" s="132"/>
      <c r="AU396" s="132"/>
      <c r="AV396" s="132"/>
      <c r="AW396" s="132"/>
      <c r="AX396" s="132"/>
      <c r="AY396" s="132"/>
      <c r="AZ396" s="132"/>
      <c r="BA396" s="132"/>
    </row>
    <row r="397" spans="3:70" x14ac:dyDescent="0.2">
      <c r="C397" s="10"/>
      <c r="D397" s="10"/>
      <c r="AG397" s="132"/>
      <c r="AH397" s="132"/>
      <c r="AI397" s="132"/>
      <c r="AJ397" s="132"/>
      <c r="AK397" s="132"/>
      <c r="AM397" s="143"/>
      <c r="AT397" s="132"/>
      <c r="AU397" s="132"/>
      <c r="AV397" s="132"/>
      <c r="AW397" s="132"/>
      <c r="AX397" s="132"/>
      <c r="AY397" s="132"/>
      <c r="AZ397" s="132"/>
      <c r="BA397" s="132"/>
    </row>
    <row r="398" spans="3:70" x14ac:dyDescent="0.2">
      <c r="C398" s="10"/>
      <c r="D398" s="10"/>
      <c r="AG398" s="132"/>
      <c r="AH398" s="132"/>
      <c r="AI398" s="132"/>
      <c r="AJ398" s="132"/>
      <c r="AK398" s="132"/>
      <c r="AM398" s="143"/>
      <c r="AT398" s="132"/>
      <c r="AU398" s="132"/>
      <c r="AV398" s="132"/>
      <c r="AW398" s="132"/>
      <c r="AX398" s="132"/>
      <c r="AY398" s="132"/>
      <c r="AZ398" s="132"/>
      <c r="BA398" s="132"/>
    </row>
    <row r="399" spans="3:70" x14ac:dyDescent="0.2">
      <c r="C399" s="10"/>
      <c r="D399" s="10"/>
      <c r="AG399" s="132"/>
      <c r="AH399" s="132"/>
      <c r="AI399" s="132"/>
      <c r="AJ399" s="132"/>
      <c r="AK399" s="132"/>
      <c r="AM399" s="143"/>
      <c r="AT399" s="132"/>
      <c r="AU399" s="132"/>
      <c r="AV399" s="132"/>
      <c r="AW399" s="132"/>
      <c r="AX399" s="132"/>
      <c r="AY399" s="132"/>
      <c r="AZ399" s="132"/>
      <c r="BA399" s="132"/>
    </row>
    <row r="400" spans="3:70" x14ac:dyDescent="0.2">
      <c r="C400" s="10"/>
      <c r="D400" s="10"/>
      <c r="AG400" s="132"/>
      <c r="AH400" s="132"/>
      <c r="AI400" s="132"/>
      <c r="AJ400" s="132"/>
      <c r="AK400" s="132"/>
      <c r="AM400" s="143"/>
      <c r="AT400" s="132"/>
      <c r="AU400" s="132"/>
      <c r="AV400" s="132"/>
      <c r="AW400" s="132"/>
      <c r="AX400" s="132"/>
      <c r="AY400" s="132"/>
      <c r="AZ400" s="132"/>
      <c r="BA400" s="132"/>
    </row>
    <row r="401" spans="3:70" x14ac:dyDescent="0.2">
      <c r="C401" s="10"/>
      <c r="D401" s="10"/>
      <c r="AG401" s="132"/>
      <c r="AH401" s="132"/>
      <c r="AI401" s="132"/>
      <c r="AJ401" s="132"/>
      <c r="AK401" s="132"/>
      <c r="AM401" s="143"/>
      <c r="AT401" s="132"/>
      <c r="AU401" s="132"/>
      <c r="AV401" s="132"/>
      <c r="AW401" s="132"/>
      <c r="AX401" s="132"/>
      <c r="AY401" s="132"/>
      <c r="AZ401" s="132"/>
      <c r="BA401" s="132"/>
    </row>
    <row r="402" spans="3:70" x14ac:dyDescent="0.2">
      <c r="C402" s="10"/>
      <c r="D402" s="10"/>
      <c r="AG402" s="132"/>
      <c r="AH402" s="132"/>
      <c r="AI402" s="132"/>
      <c r="AJ402" s="132"/>
      <c r="AK402" s="132"/>
      <c r="AM402" s="143"/>
      <c r="AT402" s="132"/>
      <c r="AU402" s="132"/>
      <c r="AV402" s="132"/>
      <c r="AW402" s="132"/>
      <c r="AX402" s="132"/>
      <c r="AY402" s="132"/>
      <c r="AZ402" s="132"/>
      <c r="BA402" s="132"/>
    </row>
    <row r="403" spans="3:70" x14ac:dyDescent="0.2">
      <c r="C403" s="10"/>
      <c r="D403" s="10"/>
      <c r="AG403" s="132"/>
      <c r="AH403" s="132"/>
      <c r="AI403" s="132"/>
      <c r="AJ403" s="132"/>
      <c r="AK403" s="132"/>
      <c r="AM403" s="143"/>
      <c r="AT403" s="132"/>
      <c r="AU403" s="132"/>
      <c r="AV403" s="132"/>
      <c r="AW403" s="132"/>
      <c r="AX403" s="132"/>
      <c r="AY403" s="132"/>
      <c r="AZ403" s="132"/>
      <c r="BA403" s="132"/>
    </row>
    <row r="404" spans="3:70" x14ac:dyDescent="0.2">
      <c r="C404" s="10"/>
      <c r="D404" s="10"/>
      <c r="AG404" s="132"/>
      <c r="AH404" s="132"/>
      <c r="AI404" s="132"/>
      <c r="AJ404" s="132"/>
      <c r="AK404" s="132"/>
      <c r="AM404" s="143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</row>
    <row r="405" spans="3:70" x14ac:dyDescent="0.2">
      <c r="C405" s="10"/>
      <c r="D405" s="10"/>
      <c r="AG405" s="132"/>
      <c r="AH405" s="132"/>
      <c r="AI405" s="132"/>
      <c r="AJ405" s="132"/>
      <c r="AK405" s="132"/>
      <c r="AM405" s="143"/>
      <c r="AT405" s="132"/>
      <c r="AU405" s="132"/>
      <c r="AV405" s="132"/>
      <c r="AW405" s="132"/>
      <c r="AX405" s="132"/>
      <c r="AY405" s="132"/>
      <c r="AZ405" s="132"/>
      <c r="BA405" s="132"/>
      <c r="BB405" s="132"/>
    </row>
    <row r="406" spans="3:70" x14ac:dyDescent="0.2">
      <c r="C406" s="10"/>
      <c r="D406" s="10"/>
      <c r="AG406" s="132"/>
      <c r="AH406" s="132"/>
      <c r="AI406" s="132"/>
      <c r="AJ406" s="132"/>
      <c r="AK406" s="132"/>
      <c r="AM406" s="143"/>
      <c r="AT406" s="132"/>
      <c r="AU406" s="132"/>
      <c r="AV406" s="132"/>
      <c r="AW406" s="132"/>
      <c r="AX406" s="132"/>
      <c r="AY406" s="132"/>
      <c r="AZ406" s="132"/>
      <c r="BA406" s="132"/>
      <c r="BB406" s="132"/>
      <c r="BD406" s="132"/>
    </row>
    <row r="407" spans="3:70" x14ac:dyDescent="0.2">
      <c r="C407" s="10"/>
      <c r="D407" s="10"/>
      <c r="AG407" s="132"/>
      <c r="AH407" s="132"/>
      <c r="AI407" s="132"/>
      <c r="AJ407" s="132"/>
      <c r="AK407" s="132"/>
      <c r="AM407" s="143"/>
      <c r="AT407" s="132"/>
      <c r="AU407" s="132"/>
      <c r="AV407" s="132"/>
      <c r="AW407" s="132"/>
      <c r="AX407" s="132"/>
      <c r="AY407" s="132"/>
      <c r="AZ407" s="132"/>
      <c r="BA407" s="132"/>
    </row>
    <row r="408" spans="3:70" x14ac:dyDescent="0.2">
      <c r="C408" s="10"/>
      <c r="D408" s="10"/>
      <c r="AG408" s="132"/>
      <c r="AH408" s="132"/>
      <c r="AI408" s="132"/>
      <c r="AJ408" s="132"/>
      <c r="AK408" s="132"/>
      <c r="AM408" s="143"/>
      <c r="AT408" s="132"/>
      <c r="AU408" s="132"/>
      <c r="AV408" s="132"/>
      <c r="AW408" s="132"/>
      <c r="AX408" s="132"/>
      <c r="AY408" s="132"/>
      <c r="AZ408" s="132"/>
      <c r="BA408" s="132"/>
    </row>
    <row r="409" spans="3:70" x14ac:dyDescent="0.2">
      <c r="C409" s="10"/>
      <c r="D409" s="10"/>
      <c r="AG409" s="132"/>
      <c r="AH409" s="132"/>
      <c r="AI409" s="132"/>
      <c r="AJ409" s="132"/>
      <c r="AK409" s="132"/>
      <c r="AM409" s="143"/>
      <c r="AT409" s="132"/>
      <c r="AU409" s="132"/>
      <c r="AV409" s="132"/>
      <c r="AW409" s="132"/>
      <c r="AX409" s="132"/>
      <c r="AY409" s="132"/>
      <c r="AZ409" s="132"/>
      <c r="BA409" s="132"/>
    </row>
    <row r="410" spans="3:70" x14ac:dyDescent="0.2">
      <c r="C410" s="10"/>
      <c r="D410" s="10"/>
      <c r="AG410" s="132"/>
      <c r="AH410" s="132"/>
      <c r="AI410" s="132"/>
      <c r="AJ410" s="132"/>
      <c r="AK410" s="132"/>
      <c r="AM410" s="143"/>
      <c r="AT410" s="132"/>
      <c r="AU410" s="132"/>
      <c r="AV410" s="132"/>
      <c r="AW410" s="132"/>
      <c r="AX410" s="132"/>
      <c r="AY410" s="132"/>
      <c r="AZ410" s="132"/>
      <c r="BA410" s="132"/>
      <c r="BB410" s="132"/>
    </row>
    <row r="411" spans="3:70" x14ac:dyDescent="0.2">
      <c r="C411" s="10"/>
      <c r="D411" s="10"/>
      <c r="AG411" s="132"/>
      <c r="AH411" s="132"/>
      <c r="AI411" s="132"/>
      <c r="AJ411" s="132"/>
      <c r="AK411" s="132"/>
      <c r="AM411" s="143"/>
      <c r="AT411" s="132"/>
      <c r="AU411" s="132"/>
      <c r="AV411" s="132"/>
      <c r="AW411" s="132"/>
      <c r="AX411" s="132"/>
      <c r="AY411" s="132"/>
      <c r="AZ411" s="132"/>
      <c r="BA411" s="132"/>
    </row>
    <row r="412" spans="3:70" x14ac:dyDescent="0.2">
      <c r="C412" s="10"/>
      <c r="D412" s="10"/>
      <c r="AG412" s="132"/>
      <c r="AH412" s="132"/>
      <c r="AI412" s="132"/>
      <c r="AJ412" s="132"/>
      <c r="AK412" s="132"/>
      <c r="AM412" s="143"/>
      <c r="AT412" s="132"/>
      <c r="AU412" s="132"/>
      <c r="AV412" s="132"/>
      <c r="AW412" s="132"/>
      <c r="AX412" s="132"/>
      <c r="AY412" s="132"/>
      <c r="AZ412" s="132"/>
      <c r="BA412" s="132"/>
    </row>
    <row r="413" spans="3:70" x14ac:dyDescent="0.2">
      <c r="C413" s="10"/>
      <c r="D413" s="10"/>
      <c r="AG413" s="132"/>
      <c r="AH413" s="132"/>
      <c r="AI413" s="132"/>
      <c r="AJ413" s="132"/>
      <c r="AK413" s="132"/>
      <c r="AM413" s="143"/>
      <c r="AT413" s="132"/>
      <c r="AU413" s="132"/>
      <c r="AV413" s="132"/>
      <c r="AW413" s="132"/>
      <c r="AX413" s="132"/>
      <c r="AY413" s="132"/>
      <c r="AZ413" s="132"/>
      <c r="BA413" s="132"/>
    </row>
    <row r="414" spans="3:70" x14ac:dyDescent="0.2">
      <c r="C414" s="10"/>
      <c r="D414" s="10"/>
      <c r="AG414" s="132"/>
      <c r="AH414" s="132"/>
      <c r="AI414" s="132"/>
      <c r="AJ414" s="132"/>
      <c r="AK414" s="132"/>
      <c r="AM414" s="143"/>
      <c r="AT414" s="132"/>
      <c r="AU414" s="132"/>
      <c r="AV414" s="132"/>
      <c r="AW414" s="132"/>
      <c r="AX414" s="132"/>
      <c r="AY414" s="132"/>
      <c r="AZ414" s="132"/>
      <c r="BA414" s="132"/>
    </row>
    <row r="415" spans="3:70" x14ac:dyDescent="0.2">
      <c r="C415" s="10"/>
      <c r="D415" s="10"/>
      <c r="AG415" s="132"/>
      <c r="AH415" s="132"/>
      <c r="AI415" s="132"/>
      <c r="AJ415" s="132"/>
      <c r="AK415" s="132"/>
      <c r="AM415" s="143"/>
      <c r="AT415" s="132"/>
      <c r="AU415" s="132"/>
      <c r="AV415" s="132"/>
      <c r="AW415" s="132"/>
      <c r="AX415" s="132"/>
      <c r="AY415" s="132"/>
      <c r="AZ415" s="132"/>
      <c r="BA415" s="132"/>
    </row>
    <row r="416" spans="3:70" x14ac:dyDescent="0.2">
      <c r="C416" s="10"/>
      <c r="D416" s="10"/>
      <c r="AG416" s="132"/>
      <c r="AH416" s="132"/>
      <c r="AI416" s="132"/>
      <c r="AJ416" s="132"/>
      <c r="AK416" s="132"/>
      <c r="AM416" s="143"/>
      <c r="AT416" s="132"/>
      <c r="AU416" s="132"/>
      <c r="AV416" s="132"/>
      <c r="AW416" s="132"/>
      <c r="AX416" s="132"/>
      <c r="AY416" s="132"/>
      <c r="AZ416" s="132"/>
      <c r="BA416" s="132"/>
    </row>
    <row r="417" spans="3:53" x14ac:dyDescent="0.2">
      <c r="C417" s="10"/>
      <c r="D417" s="10"/>
      <c r="AG417" s="132"/>
      <c r="AH417" s="132"/>
      <c r="AI417" s="132"/>
      <c r="AJ417" s="132"/>
      <c r="AK417" s="132"/>
      <c r="AM417" s="143"/>
      <c r="AT417" s="132"/>
      <c r="AU417" s="132"/>
      <c r="AV417" s="132"/>
      <c r="AW417" s="132"/>
      <c r="AX417" s="132"/>
      <c r="AY417" s="132"/>
      <c r="AZ417" s="132"/>
      <c r="BA417" s="132"/>
    </row>
    <row r="418" spans="3:53" x14ac:dyDescent="0.2">
      <c r="C418" s="10"/>
      <c r="D418" s="10"/>
      <c r="AG418" s="132"/>
      <c r="AH418" s="132"/>
      <c r="AI418" s="132"/>
      <c r="AJ418" s="132"/>
      <c r="AK418" s="132"/>
      <c r="AM418" s="143"/>
      <c r="AT418" s="132"/>
      <c r="AU418" s="132"/>
      <c r="AV418" s="132"/>
      <c r="AW418" s="132"/>
      <c r="AX418" s="132"/>
      <c r="AY418" s="132"/>
      <c r="AZ418" s="132"/>
      <c r="BA418" s="132"/>
    </row>
    <row r="419" spans="3:53" x14ac:dyDescent="0.2">
      <c r="C419" s="10"/>
      <c r="D419" s="10"/>
      <c r="AG419" s="132"/>
      <c r="AH419" s="132"/>
      <c r="AI419" s="132"/>
      <c r="AJ419" s="132"/>
      <c r="AK419" s="132"/>
      <c r="AM419" s="143"/>
      <c r="AT419" s="132"/>
      <c r="AU419" s="132"/>
      <c r="AV419" s="132"/>
      <c r="AW419" s="132"/>
      <c r="AX419" s="132"/>
      <c r="AY419" s="132"/>
      <c r="AZ419" s="132"/>
      <c r="BA419" s="132"/>
    </row>
    <row r="420" spans="3:53" x14ac:dyDescent="0.2">
      <c r="C420" s="10"/>
      <c r="D420" s="10"/>
      <c r="AG420" s="132"/>
      <c r="AH420" s="132"/>
      <c r="AI420" s="132"/>
      <c r="AJ420" s="132"/>
      <c r="AK420" s="132"/>
      <c r="AM420" s="143"/>
      <c r="AT420" s="132"/>
      <c r="AU420" s="132"/>
      <c r="AV420" s="132"/>
      <c r="AW420" s="132"/>
      <c r="AX420" s="132"/>
      <c r="AY420" s="132"/>
      <c r="AZ420" s="132"/>
      <c r="BA420" s="132"/>
    </row>
    <row r="421" spans="3:53" x14ac:dyDescent="0.2">
      <c r="C421" s="10"/>
      <c r="D421" s="10"/>
      <c r="AG421" s="132"/>
      <c r="AH421" s="132"/>
      <c r="AI421" s="132"/>
      <c r="AJ421" s="132"/>
      <c r="AK421" s="132"/>
      <c r="AM421" s="143"/>
      <c r="AT421" s="132"/>
      <c r="AU421" s="132"/>
      <c r="AV421" s="132"/>
      <c r="AW421" s="132"/>
      <c r="AX421" s="132"/>
      <c r="AY421" s="132"/>
      <c r="AZ421" s="132"/>
      <c r="BA421" s="132"/>
    </row>
    <row r="422" spans="3:53" x14ac:dyDescent="0.2">
      <c r="C422" s="10"/>
      <c r="D422" s="10"/>
      <c r="AG422" s="132"/>
      <c r="AH422" s="132"/>
      <c r="AI422" s="132"/>
      <c r="AJ422" s="132"/>
      <c r="AK422" s="132"/>
      <c r="AM422" s="143"/>
      <c r="AT422" s="132"/>
      <c r="AU422" s="132"/>
      <c r="AV422" s="132"/>
      <c r="AW422" s="132"/>
      <c r="AX422" s="132"/>
      <c r="AY422" s="132"/>
      <c r="AZ422" s="132"/>
      <c r="BA422" s="132"/>
    </row>
    <row r="423" spans="3:53" x14ac:dyDescent="0.2">
      <c r="C423" s="10"/>
      <c r="D423" s="10"/>
      <c r="AG423" s="132"/>
      <c r="AH423" s="132"/>
      <c r="AI423" s="132"/>
      <c r="AJ423" s="132"/>
      <c r="AK423" s="132"/>
      <c r="AM423" s="143"/>
      <c r="AT423" s="132"/>
      <c r="AU423" s="132"/>
      <c r="AV423" s="132"/>
      <c r="AW423" s="132"/>
      <c r="AX423" s="132"/>
      <c r="AY423" s="132"/>
      <c r="AZ423" s="132"/>
      <c r="BA423" s="132"/>
    </row>
    <row r="424" spans="3:53" x14ac:dyDescent="0.2">
      <c r="C424" s="10"/>
      <c r="D424" s="10"/>
      <c r="AG424" s="132"/>
      <c r="AH424" s="132"/>
      <c r="AI424" s="132"/>
      <c r="AJ424" s="132"/>
      <c r="AK424" s="132"/>
      <c r="AM424" s="143"/>
      <c r="AT424" s="132"/>
      <c r="AU424" s="132"/>
      <c r="AV424" s="132"/>
      <c r="AW424" s="132"/>
      <c r="AX424" s="132"/>
      <c r="AY424" s="132"/>
      <c r="AZ424" s="132"/>
      <c r="BA424" s="132"/>
    </row>
    <row r="425" spans="3:53" x14ac:dyDescent="0.2">
      <c r="C425" s="10"/>
      <c r="D425" s="10"/>
      <c r="AG425" s="132"/>
      <c r="AH425" s="132"/>
      <c r="AI425" s="132"/>
      <c r="AJ425" s="132"/>
      <c r="AK425" s="132"/>
      <c r="AM425" s="143"/>
      <c r="AT425" s="132"/>
      <c r="AU425" s="132"/>
      <c r="AV425" s="132"/>
      <c r="AW425" s="132"/>
      <c r="AX425" s="132"/>
      <c r="AY425" s="132"/>
      <c r="AZ425" s="132"/>
      <c r="BA425" s="132"/>
    </row>
    <row r="426" spans="3:53" x14ac:dyDescent="0.2">
      <c r="C426" s="10"/>
      <c r="D426" s="10"/>
      <c r="AG426" s="132"/>
      <c r="AH426" s="132"/>
      <c r="AI426" s="132"/>
      <c r="AJ426" s="132"/>
      <c r="AK426" s="132"/>
      <c r="AM426" s="143"/>
      <c r="AT426" s="132"/>
      <c r="AU426" s="132"/>
      <c r="AV426" s="132"/>
      <c r="AW426" s="132"/>
      <c r="AX426" s="132"/>
      <c r="AY426" s="132"/>
      <c r="AZ426" s="132"/>
      <c r="BA426" s="132"/>
    </row>
    <row r="427" spans="3:53" x14ac:dyDescent="0.2">
      <c r="C427" s="10"/>
      <c r="D427" s="10"/>
      <c r="AG427" s="132"/>
      <c r="AH427" s="132"/>
      <c r="AI427" s="132"/>
      <c r="AJ427" s="132"/>
      <c r="AK427" s="132"/>
      <c r="AM427" s="143"/>
      <c r="AT427" s="132"/>
      <c r="AU427" s="132"/>
      <c r="AV427" s="132"/>
      <c r="AW427" s="132"/>
      <c r="AX427" s="132"/>
      <c r="AY427" s="132"/>
      <c r="AZ427" s="132"/>
      <c r="BA427" s="132"/>
    </row>
    <row r="428" spans="3:53" x14ac:dyDescent="0.2">
      <c r="C428" s="10"/>
      <c r="D428" s="10"/>
      <c r="AG428" s="132"/>
      <c r="AH428" s="132"/>
      <c r="AI428" s="132"/>
      <c r="AJ428" s="132"/>
      <c r="AK428" s="132"/>
      <c r="AM428" s="143"/>
      <c r="AT428" s="132"/>
      <c r="AU428" s="132"/>
      <c r="AV428" s="132"/>
      <c r="AW428" s="132"/>
      <c r="AX428" s="132"/>
      <c r="AY428" s="132"/>
      <c r="AZ428" s="132"/>
      <c r="BA428" s="132"/>
    </row>
    <row r="429" spans="3:53" x14ac:dyDescent="0.2">
      <c r="C429" s="10"/>
      <c r="D429" s="10"/>
      <c r="AG429" s="132"/>
      <c r="AH429" s="132"/>
      <c r="AI429" s="132"/>
      <c r="AJ429" s="132"/>
      <c r="AK429" s="132"/>
      <c r="AM429" s="143"/>
      <c r="AT429" s="132"/>
      <c r="AU429" s="132"/>
      <c r="AV429" s="132"/>
      <c r="AW429" s="132"/>
      <c r="AX429" s="132"/>
      <c r="AY429" s="132"/>
      <c r="AZ429" s="132"/>
      <c r="BA429" s="132"/>
    </row>
    <row r="430" spans="3:53" x14ac:dyDescent="0.2">
      <c r="C430" s="10"/>
      <c r="D430" s="10"/>
      <c r="AG430" s="132"/>
      <c r="AH430" s="132"/>
      <c r="AI430" s="132"/>
      <c r="AJ430" s="132"/>
      <c r="AK430" s="132"/>
      <c r="AM430" s="143"/>
      <c r="AT430" s="132"/>
      <c r="AU430" s="132"/>
      <c r="AV430" s="132"/>
      <c r="AW430" s="132"/>
      <c r="AX430" s="132"/>
      <c r="AY430" s="132"/>
      <c r="AZ430" s="132"/>
      <c r="BA430" s="132"/>
    </row>
    <row r="431" spans="3:53" x14ac:dyDescent="0.2">
      <c r="C431" s="10"/>
      <c r="D431" s="10"/>
      <c r="AG431" s="132"/>
      <c r="AH431" s="132"/>
      <c r="AI431" s="132"/>
      <c r="AJ431" s="132"/>
      <c r="AK431" s="132"/>
      <c r="AM431" s="143"/>
      <c r="AT431" s="132"/>
      <c r="AU431" s="132"/>
      <c r="AV431" s="132"/>
      <c r="AW431" s="132"/>
      <c r="AX431" s="132"/>
      <c r="AY431" s="132"/>
      <c r="AZ431" s="132"/>
      <c r="BA431" s="132"/>
    </row>
    <row r="432" spans="3:53" x14ac:dyDescent="0.2">
      <c r="C432" s="10"/>
      <c r="D432" s="10"/>
      <c r="AG432" s="132"/>
      <c r="AH432" s="132"/>
      <c r="AI432" s="132"/>
      <c r="AJ432" s="132"/>
      <c r="AK432" s="132"/>
      <c r="AM432" s="143"/>
      <c r="AT432" s="132"/>
      <c r="AU432" s="132"/>
      <c r="AV432" s="132"/>
      <c r="AW432" s="132"/>
      <c r="AX432" s="132"/>
      <c r="AY432" s="132"/>
      <c r="AZ432" s="132"/>
      <c r="BA432" s="132"/>
    </row>
    <row r="433" spans="3:53" x14ac:dyDescent="0.2">
      <c r="C433" s="10"/>
      <c r="D433" s="10"/>
      <c r="AG433" s="132"/>
      <c r="AH433" s="132"/>
      <c r="AI433" s="132"/>
      <c r="AJ433" s="132"/>
      <c r="AK433" s="132"/>
      <c r="AM433" s="143"/>
      <c r="AT433" s="132"/>
      <c r="AU433" s="132"/>
      <c r="AV433" s="132"/>
      <c r="AW433" s="132"/>
      <c r="AX433" s="132"/>
      <c r="AY433" s="132"/>
      <c r="AZ433" s="132"/>
      <c r="BA433" s="132"/>
    </row>
    <row r="434" spans="3:53" x14ac:dyDescent="0.2">
      <c r="C434" s="10"/>
      <c r="D434" s="10"/>
      <c r="AG434" s="132"/>
      <c r="AH434" s="132"/>
      <c r="AI434" s="132"/>
      <c r="AJ434" s="132"/>
      <c r="AK434" s="132"/>
      <c r="AM434" s="143"/>
      <c r="AT434" s="132"/>
      <c r="AU434" s="132"/>
      <c r="AV434" s="132"/>
      <c r="AW434" s="132"/>
      <c r="AX434" s="132"/>
      <c r="AY434" s="132"/>
      <c r="AZ434" s="132"/>
      <c r="BA434" s="132"/>
    </row>
    <row r="435" spans="3:53" x14ac:dyDescent="0.2">
      <c r="C435" s="10"/>
      <c r="D435" s="10"/>
      <c r="AG435" s="132"/>
      <c r="AH435" s="132"/>
      <c r="AI435" s="132"/>
      <c r="AJ435" s="132"/>
      <c r="AK435" s="132"/>
      <c r="AM435" s="143"/>
      <c r="AT435" s="132"/>
      <c r="AU435" s="132"/>
      <c r="AV435" s="132"/>
      <c r="AW435" s="132"/>
      <c r="AX435" s="132"/>
      <c r="AY435" s="132"/>
      <c r="AZ435" s="132"/>
      <c r="BA435" s="132"/>
    </row>
    <row r="436" spans="3:53" x14ac:dyDescent="0.2">
      <c r="C436" s="10"/>
      <c r="D436" s="10"/>
      <c r="AG436" s="132"/>
      <c r="AH436" s="132"/>
      <c r="AI436" s="132"/>
      <c r="AJ436" s="132"/>
      <c r="AK436" s="132"/>
      <c r="AM436" s="143"/>
      <c r="AT436" s="132"/>
      <c r="AU436" s="132"/>
      <c r="AV436" s="132"/>
      <c r="AW436" s="132"/>
      <c r="AX436" s="132"/>
      <c r="AY436" s="132"/>
      <c r="AZ436" s="132"/>
      <c r="BA436" s="132"/>
    </row>
    <row r="437" spans="3:53" x14ac:dyDescent="0.2">
      <c r="C437" s="10"/>
      <c r="D437" s="10"/>
      <c r="AG437" s="132"/>
      <c r="AH437" s="132"/>
      <c r="AI437" s="132"/>
      <c r="AJ437" s="132"/>
      <c r="AK437" s="132"/>
      <c r="AM437" s="143"/>
      <c r="AT437" s="132"/>
      <c r="AU437" s="132"/>
      <c r="AV437" s="132"/>
      <c r="AW437" s="132"/>
      <c r="AX437" s="132"/>
      <c r="AY437" s="132"/>
      <c r="AZ437" s="132"/>
      <c r="BA437" s="132"/>
    </row>
    <row r="438" spans="3:53" x14ac:dyDescent="0.2">
      <c r="C438" s="10"/>
      <c r="D438" s="10"/>
      <c r="AG438" s="132"/>
      <c r="AH438" s="132"/>
      <c r="AI438" s="132"/>
      <c r="AJ438" s="132"/>
      <c r="AK438" s="132"/>
      <c r="AM438" s="143"/>
      <c r="AT438" s="132"/>
      <c r="AU438" s="132"/>
      <c r="AV438" s="132"/>
      <c r="AW438" s="132"/>
      <c r="AX438" s="132"/>
      <c r="AY438" s="132"/>
      <c r="AZ438" s="132"/>
      <c r="BA438" s="132"/>
    </row>
    <row r="439" spans="3:53" x14ac:dyDescent="0.2">
      <c r="C439" s="10"/>
      <c r="D439" s="10"/>
      <c r="AG439" s="132"/>
      <c r="AH439" s="132"/>
      <c r="AI439" s="132"/>
      <c r="AJ439" s="132"/>
      <c r="AK439" s="132"/>
      <c r="AM439" s="143"/>
      <c r="AT439" s="132"/>
      <c r="AU439" s="132"/>
      <c r="AV439" s="132"/>
      <c r="AW439" s="132"/>
      <c r="AX439" s="132"/>
      <c r="AY439" s="132"/>
      <c r="AZ439" s="132"/>
      <c r="BA439" s="132"/>
    </row>
    <row r="440" spans="3:53" x14ac:dyDescent="0.2">
      <c r="C440" s="10"/>
      <c r="D440" s="10"/>
      <c r="AG440" s="132"/>
      <c r="AH440" s="132"/>
      <c r="AI440" s="132"/>
      <c r="AJ440" s="132"/>
      <c r="AK440" s="132"/>
      <c r="AM440" s="143"/>
      <c r="AT440" s="132"/>
      <c r="AU440" s="132"/>
      <c r="AV440" s="132"/>
      <c r="AW440" s="132"/>
      <c r="AX440" s="132"/>
      <c r="AY440" s="132"/>
      <c r="AZ440" s="132"/>
      <c r="BA440" s="132"/>
    </row>
    <row r="441" spans="3:53" x14ac:dyDescent="0.2">
      <c r="C441" s="10"/>
      <c r="D441" s="10"/>
      <c r="AG441" s="132"/>
      <c r="AH441" s="132"/>
      <c r="AI441" s="132"/>
      <c r="AJ441" s="132"/>
      <c r="AK441" s="132"/>
      <c r="AM441" s="143"/>
      <c r="AT441" s="132"/>
      <c r="AU441" s="132"/>
      <c r="AV441" s="132"/>
      <c r="AW441" s="132"/>
      <c r="AX441" s="132"/>
      <c r="AY441" s="132"/>
      <c r="AZ441" s="132"/>
      <c r="BA441" s="132"/>
    </row>
    <row r="442" spans="3:53" x14ac:dyDescent="0.2">
      <c r="C442" s="10"/>
      <c r="D442" s="10"/>
      <c r="AG442" s="132"/>
      <c r="AH442" s="132"/>
      <c r="AI442" s="132"/>
      <c r="AJ442" s="132"/>
      <c r="AK442" s="132"/>
      <c r="AM442" s="143"/>
      <c r="AT442" s="132"/>
      <c r="AU442" s="132"/>
      <c r="AV442" s="132"/>
      <c r="AW442" s="132"/>
      <c r="AX442" s="132"/>
      <c r="AY442" s="132"/>
      <c r="AZ442" s="132"/>
      <c r="BA442" s="132"/>
    </row>
    <row r="443" spans="3:53" x14ac:dyDescent="0.2">
      <c r="C443" s="10"/>
      <c r="D443" s="10"/>
      <c r="AG443" s="132"/>
      <c r="AH443" s="132"/>
      <c r="AI443" s="132"/>
      <c r="AJ443" s="132"/>
      <c r="AK443" s="132"/>
      <c r="AM443" s="143"/>
      <c r="AT443" s="132"/>
      <c r="AU443" s="132"/>
      <c r="AV443" s="132"/>
      <c r="AW443" s="132"/>
      <c r="AX443" s="132"/>
      <c r="AY443" s="132"/>
      <c r="AZ443" s="132"/>
      <c r="BA443" s="132"/>
    </row>
    <row r="444" spans="3:53" x14ac:dyDescent="0.2">
      <c r="C444" s="10"/>
      <c r="D444" s="10"/>
      <c r="AG444" s="132"/>
      <c r="AH444" s="132"/>
      <c r="AI444" s="132"/>
      <c r="AJ444" s="132"/>
      <c r="AK444" s="132"/>
      <c r="AM444" s="143"/>
      <c r="AT444" s="132"/>
      <c r="AU444" s="132"/>
      <c r="AV444" s="132"/>
      <c r="AW444" s="132"/>
      <c r="AX444" s="132"/>
      <c r="AY444" s="132"/>
      <c r="AZ444" s="132"/>
      <c r="BA444" s="132"/>
    </row>
    <row r="445" spans="3:53" x14ac:dyDescent="0.2">
      <c r="C445" s="10"/>
      <c r="D445" s="10"/>
      <c r="AG445" s="132"/>
      <c r="AH445" s="132"/>
      <c r="AI445" s="132"/>
      <c r="AJ445" s="132"/>
      <c r="AK445" s="132"/>
      <c r="AM445" s="143"/>
      <c r="AT445" s="132"/>
      <c r="AU445" s="132"/>
      <c r="AV445" s="132"/>
      <c r="AW445" s="132"/>
      <c r="AX445" s="132"/>
      <c r="AY445" s="132"/>
      <c r="AZ445" s="132"/>
      <c r="BA445" s="132"/>
    </row>
    <row r="446" spans="3:53" x14ac:dyDescent="0.2">
      <c r="C446" s="10"/>
      <c r="D446" s="10"/>
      <c r="AG446" s="132"/>
      <c r="AH446" s="132"/>
      <c r="AI446" s="132"/>
      <c r="AJ446" s="132"/>
      <c r="AK446" s="132"/>
      <c r="AM446" s="143"/>
      <c r="AT446" s="132"/>
      <c r="AU446" s="132"/>
      <c r="AV446" s="132"/>
      <c r="AW446" s="132"/>
      <c r="AX446" s="132"/>
      <c r="AY446" s="132"/>
      <c r="AZ446" s="132"/>
      <c r="BA446" s="132"/>
    </row>
    <row r="447" spans="3:53" x14ac:dyDescent="0.2">
      <c r="C447" s="10"/>
      <c r="D447" s="10"/>
      <c r="AG447" s="132"/>
      <c r="AH447" s="132"/>
      <c r="AI447" s="132"/>
      <c r="AJ447" s="132"/>
      <c r="AK447" s="132"/>
      <c r="AM447" s="143"/>
      <c r="AT447" s="132"/>
      <c r="AU447" s="132"/>
      <c r="AV447" s="132"/>
      <c r="AW447" s="132"/>
      <c r="AX447" s="132"/>
      <c r="AY447" s="132"/>
      <c r="AZ447" s="132"/>
      <c r="BA447" s="132"/>
    </row>
    <row r="448" spans="3:53" x14ac:dyDescent="0.2">
      <c r="C448" s="10"/>
      <c r="D448" s="10"/>
      <c r="AG448" s="132"/>
      <c r="AH448" s="132"/>
      <c r="AI448" s="132"/>
      <c r="AJ448" s="132"/>
      <c r="AK448" s="132"/>
      <c r="AM448" s="143"/>
      <c r="AT448" s="132"/>
      <c r="AU448" s="132"/>
      <c r="AV448" s="132"/>
      <c r="AW448" s="132"/>
      <c r="AX448" s="132"/>
      <c r="AY448" s="132"/>
      <c r="AZ448" s="132"/>
      <c r="BA448" s="132"/>
    </row>
    <row r="449" spans="3:53" x14ac:dyDescent="0.2">
      <c r="C449" s="10"/>
      <c r="D449" s="10"/>
      <c r="AG449" s="132"/>
      <c r="AH449" s="132"/>
      <c r="AI449" s="132"/>
      <c r="AJ449" s="132"/>
      <c r="AK449" s="132"/>
      <c r="AM449" s="143"/>
      <c r="AT449" s="132"/>
      <c r="AU449" s="132"/>
      <c r="AV449" s="132"/>
      <c r="AW449" s="132"/>
      <c r="AX449" s="132"/>
      <c r="AY449" s="132"/>
      <c r="AZ449" s="132"/>
      <c r="BA449" s="132"/>
    </row>
    <row r="450" spans="3:53" x14ac:dyDescent="0.2">
      <c r="C450" s="10"/>
      <c r="D450" s="10"/>
      <c r="AG450" s="132"/>
      <c r="AH450" s="132"/>
      <c r="AI450" s="132"/>
      <c r="AJ450" s="132"/>
      <c r="AK450" s="132"/>
      <c r="AM450" s="143"/>
      <c r="AT450" s="132"/>
      <c r="AU450" s="132"/>
      <c r="AV450" s="132"/>
      <c r="AW450" s="132"/>
      <c r="AX450" s="132"/>
      <c r="AY450" s="132"/>
      <c r="AZ450" s="132"/>
      <c r="BA450" s="132"/>
    </row>
    <row r="451" spans="3:53" x14ac:dyDescent="0.2">
      <c r="C451" s="10"/>
      <c r="D451" s="10"/>
      <c r="AG451" s="132"/>
      <c r="AH451" s="132"/>
      <c r="AI451" s="132"/>
      <c r="AJ451" s="132"/>
      <c r="AK451" s="132"/>
      <c r="AM451" s="143"/>
      <c r="AT451" s="132"/>
      <c r="AU451" s="132"/>
      <c r="AV451" s="132"/>
      <c r="AW451" s="132"/>
      <c r="AX451" s="132"/>
      <c r="AY451" s="132"/>
      <c r="AZ451" s="132"/>
      <c r="BA451" s="132"/>
    </row>
    <row r="452" spans="3:53" x14ac:dyDescent="0.2">
      <c r="C452" s="10"/>
      <c r="D452" s="10"/>
      <c r="AG452" s="132"/>
      <c r="AH452" s="132"/>
      <c r="AI452" s="132"/>
      <c r="AJ452" s="132"/>
      <c r="AK452" s="132"/>
      <c r="AM452" s="143"/>
      <c r="AT452" s="132"/>
      <c r="AU452" s="132"/>
      <c r="AV452" s="132"/>
      <c r="AW452" s="132"/>
      <c r="AX452" s="132"/>
      <c r="AY452" s="132"/>
      <c r="AZ452" s="132"/>
      <c r="BA452" s="132"/>
    </row>
    <row r="453" spans="3:53" x14ac:dyDescent="0.2">
      <c r="C453" s="10"/>
      <c r="D453" s="10"/>
      <c r="AG453" s="132"/>
      <c r="AH453" s="132"/>
      <c r="AI453" s="132"/>
      <c r="AJ453" s="132"/>
      <c r="AK453" s="132"/>
      <c r="AM453" s="143"/>
      <c r="AT453" s="132"/>
      <c r="AU453" s="132"/>
      <c r="AV453" s="132"/>
      <c r="AW453" s="132"/>
      <c r="AX453" s="132"/>
      <c r="AY453" s="132"/>
      <c r="AZ453" s="132"/>
      <c r="BA453" s="132"/>
    </row>
    <row r="454" spans="3:53" x14ac:dyDescent="0.2">
      <c r="C454" s="10"/>
      <c r="D454" s="10"/>
      <c r="AG454" s="132"/>
      <c r="AH454" s="132"/>
      <c r="AI454" s="132"/>
      <c r="AJ454" s="132"/>
      <c r="AK454" s="132"/>
      <c r="AM454" s="143"/>
      <c r="AT454" s="132"/>
      <c r="AU454" s="132"/>
      <c r="AV454" s="132"/>
      <c r="AW454" s="132"/>
      <c r="AX454" s="132"/>
      <c r="AY454" s="132"/>
      <c r="AZ454" s="132"/>
      <c r="BA454" s="132"/>
    </row>
    <row r="455" spans="3:53" x14ac:dyDescent="0.2">
      <c r="C455" s="10"/>
      <c r="D455" s="10"/>
      <c r="AG455" s="132"/>
      <c r="AH455" s="132"/>
      <c r="AI455" s="132"/>
      <c r="AJ455" s="132"/>
      <c r="AK455" s="132"/>
      <c r="AM455" s="143"/>
      <c r="AT455" s="132"/>
      <c r="AU455" s="132"/>
      <c r="AV455" s="132"/>
      <c r="AW455" s="132"/>
      <c r="AX455" s="132"/>
      <c r="AY455" s="132"/>
      <c r="AZ455" s="132"/>
      <c r="BA455" s="132"/>
    </row>
    <row r="456" spans="3:53" x14ac:dyDescent="0.2">
      <c r="C456" s="10"/>
      <c r="D456" s="10"/>
      <c r="AG456" s="132"/>
      <c r="AH456" s="132"/>
      <c r="AI456" s="132"/>
      <c r="AJ456" s="132"/>
      <c r="AK456" s="132"/>
      <c r="AM456" s="143"/>
      <c r="AT456" s="132"/>
      <c r="AU456" s="132"/>
      <c r="AV456" s="132"/>
      <c r="AW456" s="132"/>
      <c r="AX456" s="132"/>
      <c r="AY456" s="132"/>
      <c r="AZ456" s="132"/>
      <c r="BA456" s="132"/>
    </row>
    <row r="457" spans="3:53" x14ac:dyDescent="0.2">
      <c r="C457" s="10"/>
      <c r="D457" s="10"/>
      <c r="AG457" s="132"/>
      <c r="AH457" s="132"/>
      <c r="AI457" s="132"/>
      <c r="AJ457" s="132"/>
      <c r="AK457" s="132"/>
      <c r="AM457" s="143"/>
      <c r="AT457" s="132"/>
      <c r="AU457" s="132"/>
      <c r="AV457" s="132"/>
      <c r="AW457" s="132"/>
      <c r="AX457" s="132"/>
      <c r="AY457" s="132"/>
      <c r="AZ457" s="132"/>
      <c r="BA457" s="132"/>
    </row>
    <row r="458" spans="3:53" x14ac:dyDescent="0.2">
      <c r="C458" s="10"/>
      <c r="D458" s="10"/>
      <c r="AG458" s="132"/>
      <c r="AH458" s="132"/>
      <c r="AI458" s="132"/>
      <c r="AJ458" s="132"/>
      <c r="AK458" s="132"/>
      <c r="AM458" s="143"/>
      <c r="AT458" s="132"/>
      <c r="AU458" s="132"/>
      <c r="AV458" s="132"/>
      <c r="AW458" s="132"/>
      <c r="AX458" s="132"/>
      <c r="AY458" s="132"/>
      <c r="AZ458" s="132"/>
      <c r="BA458" s="132"/>
    </row>
    <row r="459" spans="3:53" x14ac:dyDescent="0.2">
      <c r="C459" s="10"/>
      <c r="D459" s="10"/>
      <c r="AG459" s="132"/>
      <c r="AH459" s="132"/>
      <c r="AI459" s="132"/>
      <c r="AJ459" s="132"/>
      <c r="AK459" s="132"/>
      <c r="AM459" s="143"/>
      <c r="AT459" s="132"/>
      <c r="AU459" s="132"/>
      <c r="AV459" s="132"/>
      <c r="AW459" s="132"/>
      <c r="AX459" s="132"/>
      <c r="AY459" s="132"/>
      <c r="AZ459" s="132"/>
      <c r="BA459" s="132"/>
    </row>
    <row r="460" spans="3:53" x14ac:dyDescent="0.2">
      <c r="C460" s="10"/>
      <c r="D460" s="10"/>
      <c r="AG460" s="132"/>
      <c r="AH460" s="132"/>
      <c r="AI460" s="132"/>
      <c r="AJ460" s="132"/>
      <c r="AK460" s="132"/>
      <c r="AM460" s="143"/>
      <c r="AT460" s="132"/>
      <c r="AU460" s="132"/>
      <c r="AV460" s="132"/>
      <c r="AW460" s="132"/>
      <c r="AX460" s="132"/>
      <c r="AY460" s="132"/>
      <c r="AZ460" s="132"/>
      <c r="BA460" s="132"/>
    </row>
    <row r="461" spans="3:53" x14ac:dyDescent="0.2">
      <c r="C461" s="10"/>
      <c r="D461" s="10"/>
      <c r="AG461" s="132"/>
      <c r="AH461" s="132"/>
      <c r="AI461" s="132"/>
      <c r="AJ461" s="132"/>
      <c r="AK461" s="132"/>
      <c r="AM461" s="143"/>
      <c r="AT461" s="132"/>
      <c r="AU461" s="132"/>
      <c r="AV461" s="132"/>
      <c r="AW461" s="132"/>
      <c r="AX461" s="132"/>
      <c r="AY461" s="132"/>
      <c r="AZ461" s="132"/>
      <c r="BA461" s="132"/>
    </row>
    <row r="462" spans="3:53" x14ac:dyDescent="0.2">
      <c r="C462" s="10"/>
      <c r="D462" s="10"/>
      <c r="AG462" s="132"/>
      <c r="AH462" s="132"/>
      <c r="AI462" s="132"/>
      <c r="AJ462" s="132"/>
      <c r="AK462" s="132"/>
      <c r="AM462" s="143"/>
      <c r="AT462" s="132"/>
      <c r="AU462" s="132"/>
      <c r="AV462" s="132"/>
      <c r="AW462" s="132"/>
      <c r="AX462" s="132"/>
      <c r="AY462" s="132"/>
      <c r="AZ462" s="132"/>
      <c r="BA462" s="132"/>
    </row>
    <row r="463" spans="3:53" x14ac:dyDescent="0.2">
      <c r="C463" s="10"/>
      <c r="D463" s="10"/>
      <c r="AG463" s="132"/>
      <c r="AH463" s="132"/>
      <c r="AI463" s="132"/>
      <c r="AJ463" s="132"/>
      <c r="AK463" s="132"/>
      <c r="AM463" s="143"/>
      <c r="AT463" s="132"/>
      <c r="AU463" s="132"/>
      <c r="AV463" s="132"/>
      <c r="AW463" s="132"/>
      <c r="AX463" s="132"/>
      <c r="AY463" s="132"/>
      <c r="AZ463" s="132"/>
      <c r="BA463" s="132"/>
    </row>
    <row r="464" spans="3:53" x14ac:dyDescent="0.2">
      <c r="C464" s="10"/>
      <c r="D464" s="10"/>
      <c r="AG464" s="132"/>
      <c r="AH464" s="132"/>
      <c r="AI464" s="132"/>
      <c r="AJ464" s="132"/>
      <c r="AK464" s="132"/>
      <c r="AM464" s="143"/>
      <c r="AT464" s="132"/>
      <c r="AU464" s="132"/>
      <c r="AV464" s="132"/>
      <c r="AW464" s="132"/>
      <c r="AX464" s="132"/>
      <c r="AY464" s="132"/>
      <c r="AZ464" s="132"/>
      <c r="BA464" s="132"/>
    </row>
    <row r="465" spans="3:56" x14ac:dyDescent="0.2">
      <c r="C465" s="10"/>
      <c r="D465" s="10"/>
      <c r="AG465" s="132"/>
      <c r="AH465" s="132"/>
      <c r="AI465" s="132"/>
      <c r="AJ465" s="132"/>
      <c r="AK465" s="132"/>
      <c r="AM465" s="143"/>
      <c r="AT465" s="132"/>
      <c r="AU465" s="132"/>
      <c r="AV465" s="132"/>
      <c r="AW465" s="132"/>
      <c r="AX465" s="132"/>
      <c r="AY465" s="132"/>
      <c r="AZ465" s="132"/>
      <c r="BA465" s="132"/>
    </row>
    <row r="466" spans="3:56" x14ac:dyDescent="0.2">
      <c r="C466" s="10"/>
      <c r="D466" s="10"/>
      <c r="AG466" s="132"/>
      <c r="AH466" s="132"/>
      <c r="AI466" s="132"/>
      <c r="AJ466" s="132"/>
      <c r="AK466" s="132"/>
      <c r="AM466" s="143"/>
      <c r="AT466" s="132"/>
      <c r="AU466" s="132"/>
      <c r="AV466" s="132"/>
      <c r="AW466" s="132"/>
      <c r="AX466" s="132"/>
      <c r="AY466" s="132"/>
      <c r="AZ466" s="132"/>
      <c r="BA466" s="132"/>
    </row>
    <row r="467" spans="3:56" x14ac:dyDescent="0.2">
      <c r="C467" s="10"/>
      <c r="D467" s="10"/>
      <c r="AG467" s="132"/>
      <c r="AH467" s="132"/>
      <c r="AI467" s="132"/>
      <c r="AJ467" s="132"/>
      <c r="AK467" s="132"/>
      <c r="AM467" s="143"/>
      <c r="AT467" s="132"/>
      <c r="AU467" s="132"/>
      <c r="AV467" s="132"/>
      <c r="AW467" s="132"/>
      <c r="AX467" s="132"/>
      <c r="AY467" s="132"/>
      <c r="AZ467" s="132"/>
      <c r="BA467" s="132"/>
    </row>
    <row r="468" spans="3:56" x14ac:dyDescent="0.2">
      <c r="C468" s="10"/>
      <c r="D468" s="10"/>
      <c r="AG468" s="132"/>
      <c r="AH468" s="132"/>
      <c r="AI468" s="132"/>
      <c r="AJ468" s="132"/>
      <c r="AK468" s="132"/>
      <c r="AM468" s="143"/>
      <c r="AT468" s="132"/>
      <c r="AU468" s="132"/>
      <c r="AV468" s="132"/>
      <c r="AW468" s="132"/>
      <c r="AX468" s="132"/>
      <c r="AY468" s="132"/>
      <c r="AZ468" s="132"/>
      <c r="BA468" s="132"/>
      <c r="BB468" s="132"/>
      <c r="BD468" s="132"/>
    </row>
    <row r="469" spans="3:56" x14ac:dyDescent="0.2">
      <c r="C469" s="10"/>
      <c r="D469" s="10"/>
      <c r="AG469" s="132"/>
      <c r="AH469" s="132"/>
      <c r="AI469" s="132"/>
      <c r="AJ469" s="132"/>
      <c r="AK469" s="132"/>
      <c r="AM469" s="143"/>
      <c r="AT469" s="132"/>
      <c r="AU469" s="132"/>
      <c r="AV469" s="132"/>
      <c r="AW469" s="132"/>
      <c r="AX469" s="132"/>
      <c r="AY469" s="132"/>
      <c r="AZ469" s="132"/>
      <c r="BA469" s="132"/>
    </row>
    <row r="470" spans="3:56" x14ac:dyDescent="0.2">
      <c r="C470" s="10"/>
      <c r="D470" s="10"/>
      <c r="AG470" s="132"/>
      <c r="AH470" s="132"/>
      <c r="AI470" s="132"/>
      <c r="AJ470" s="132"/>
      <c r="AK470" s="132"/>
      <c r="AM470" s="143"/>
      <c r="AT470" s="132"/>
      <c r="AU470" s="132"/>
      <c r="AV470" s="132"/>
      <c r="AW470" s="132"/>
      <c r="AX470" s="132"/>
      <c r="AY470" s="132"/>
      <c r="AZ470" s="132"/>
      <c r="BA470" s="132"/>
    </row>
    <row r="471" spans="3:56" x14ac:dyDescent="0.2">
      <c r="C471" s="10"/>
      <c r="D471" s="10"/>
      <c r="AG471" s="132"/>
      <c r="AH471" s="132"/>
      <c r="AI471" s="132"/>
      <c r="AJ471" s="132"/>
      <c r="AK471" s="132"/>
      <c r="AM471" s="143"/>
      <c r="AT471" s="132"/>
      <c r="AU471" s="132"/>
      <c r="AV471" s="132"/>
      <c r="AW471" s="132"/>
      <c r="AX471" s="132"/>
      <c r="AY471" s="132"/>
      <c r="AZ471" s="132"/>
      <c r="BA471" s="132"/>
    </row>
    <row r="472" spans="3:56" x14ac:dyDescent="0.2">
      <c r="C472" s="10"/>
      <c r="D472" s="10"/>
      <c r="AG472" s="132"/>
      <c r="AH472" s="132"/>
      <c r="AI472" s="132"/>
      <c r="AJ472" s="132"/>
      <c r="AK472" s="132"/>
      <c r="AM472" s="143"/>
      <c r="AT472" s="132"/>
      <c r="AU472" s="132"/>
      <c r="AV472" s="132"/>
      <c r="AW472" s="132"/>
      <c r="AX472" s="132"/>
      <c r="AY472" s="132"/>
      <c r="AZ472" s="132"/>
      <c r="BA472" s="132"/>
    </row>
    <row r="473" spans="3:56" x14ac:dyDescent="0.2">
      <c r="C473" s="10"/>
      <c r="D473" s="10"/>
      <c r="AG473" s="132"/>
      <c r="AH473" s="132"/>
      <c r="AI473" s="132"/>
      <c r="AJ473" s="132"/>
      <c r="AK473" s="132"/>
      <c r="AM473" s="143"/>
      <c r="AT473" s="132"/>
      <c r="AU473" s="132"/>
      <c r="AV473" s="132"/>
      <c r="AW473" s="132"/>
      <c r="AX473" s="132"/>
      <c r="AY473" s="132"/>
      <c r="AZ473" s="132"/>
      <c r="BA473" s="132"/>
    </row>
    <row r="474" spans="3:56" x14ac:dyDescent="0.2">
      <c r="C474" s="10"/>
      <c r="D474" s="10"/>
      <c r="AG474" s="132"/>
      <c r="AH474" s="132"/>
      <c r="AI474" s="132"/>
      <c r="AJ474" s="132"/>
      <c r="AK474" s="132"/>
      <c r="AM474" s="143"/>
      <c r="AT474" s="132"/>
      <c r="AU474" s="132"/>
      <c r="AV474" s="132"/>
      <c r="AW474" s="132"/>
      <c r="AX474" s="132"/>
      <c r="AY474" s="132"/>
      <c r="AZ474" s="132"/>
      <c r="BA474" s="132"/>
    </row>
    <row r="475" spans="3:56" x14ac:dyDescent="0.2">
      <c r="C475" s="10"/>
      <c r="D475" s="10"/>
      <c r="AG475" s="132"/>
      <c r="AH475" s="132"/>
      <c r="AI475" s="132"/>
      <c r="AJ475" s="132"/>
      <c r="AK475" s="132"/>
      <c r="AM475" s="143"/>
      <c r="AT475" s="132"/>
      <c r="AU475" s="132"/>
      <c r="AV475" s="132"/>
      <c r="AW475" s="132"/>
      <c r="AX475" s="132"/>
      <c r="AY475" s="132"/>
      <c r="AZ475" s="132"/>
      <c r="BA475" s="132"/>
    </row>
    <row r="476" spans="3:56" x14ac:dyDescent="0.2">
      <c r="C476" s="10"/>
      <c r="D476" s="10"/>
      <c r="AG476" s="132"/>
      <c r="AH476" s="132"/>
      <c r="AI476" s="132"/>
      <c r="AJ476" s="132"/>
      <c r="AK476" s="132"/>
      <c r="AM476" s="143"/>
      <c r="AT476" s="132"/>
      <c r="AU476" s="132"/>
      <c r="AV476" s="132"/>
      <c r="AW476" s="132"/>
      <c r="AX476" s="132"/>
      <c r="AY476" s="132"/>
      <c r="AZ476" s="132"/>
      <c r="BA476" s="132"/>
    </row>
    <row r="477" spans="3:56" x14ac:dyDescent="0.2">
      <c r="C477" s="10"/>
      <c r="D477" s="10"/>
      <c r="AG477" s="132"/>
      <c r="AH477" s="132"/>
      <c r="AI477" s="132"/>
      <c r="AJ477" s="132"/>
      <c r="AK477" s="132"/>
      <c r="AM477" s="143"/>
      <c r="AT477" s="132"/>
      <c r="AU477" s="132"/>
      <c r="AV477" s="132"/>
      <c r="AW477" s="132"/>
      <c r="AX477" s="132"/>
      <c r="AY477" s="132"/>
      <c r="AZ477" s="132"/>
      <c r="BA477" s="132"/>
    </row>
    <row r="478" spans="3:56" x14ac:dyDescent="0.2">
      <c r="C478" s="10"/>
      <c r="D478" s="10"/>
      <c r="AG478" s="132"/>
      <c r="AH478" s="132"/>
      <c r="AI478" s="132"/>
      <c r="AJ478" s="132"/>
      <c r="AK478" s="132"/>
      <c r="AM478" s="143"/>
      <c r="AT478" s="132"/>
      <c r="AU478" s="132"/>
      <c r="AV478" s="132"/>
      <c r="AW478" s="132"/>
      <c r="AX478" s="132"/>
      <c r="AY478" s="132"/>
      <c r="AZ478" s="132"/>
      <c r="BA478" s="132"/>
    </row>
    <row r="479" spans="3:56" x14ac:dyDescent="0.2">
      <c r="C479" s="10"/>
      <c r="D479" s="10"/>
      <c r="AG479" s="132"/>
      <c r="AH479" s="132"/>
      <c r="AI479" s="132"/>
      <c r="AJ479" s="132"/>
      <c r="AK479" s="132"/>
      <c r="AM479" s="143"/>
      <c r="AT479" s="132"/>
      <c r="AU479" s="132"/>
      <c r="AV479" s="132"/>
      <c r="AW479" s="132"/>
      <c r="AX479" s="132"/>
      <c r="AY479" s="132"/>
      <c r="AZ479" s="132"/>
      <c r="BA479" s="132"/>
    </row>
    <row r="480" spans="3:56" x14ac:dyDescent="0.2">
      <c r="C480" s="10"/>
      <c r="D480" s="10"/>
      <c r="AG480" s="132"/>
      <c r="AH480" s="132"/>
      <c r="AI480" s="132"/>
      <c r="AJ480" s="132"/>
      <c r="AK480" s="132"/>
      <c r="AM480" s="143"/>
      <c r="AT480" s="132"/>
      <c r="AU480" s="132"/>
      <c r="AV480" s="132"/>
      <c r="AW480" s="132"/>
      <c r="AX480" s="132"/>
      <c r="AY480" s="132"/>
      <c r="AZ480" s="132"/>
      <c r="BA480" s="132"/>
    </row>
    <row r="481" spans="3:70" x14ac:dyDescent="0.2">
      <c r="C481" s="10"/>
      <c r="D481" s="10"/>
      <c r="AG481" s="132"/>
      <c r="AH481" s="132"/>
      <c r="AI481" s="132"/>
      <c r="AJ481" s="132"/>
      <c r="AK481" s="132"/>
      <c r="AM481" s="143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</row>
    <row r="482" spans="3:70" x14ac:dyDescent="0.2">
      <c r="C482" s="10"/>
      <c r="D482" s="10"/>
      <c r="AG482" s="132"/>
      <c r="AH482" s="132"/>
      <c r="AI482" s="132"/>
      <c r="AJ482" s="132"/>
      <c r="AK482" s="132"/>
      <c r="AM482" s="143"/>
      <c r="AT482" s="132"/>
      <c r="AU482" s="132"/>
      <c r="AV482" s="132"/>
      <c r="AW482" s="132"/>
      <c r="AX482" s="132"/>
      <c r="AY482" s="132"/>
      <c r="AZ482" s="132"/>
      <c r="BA482" s="132"/>
    </row>
    <row r="483" spans="3:70" x14ac:dyDescent="0.2">
      <c r="C483" s="10"/>
      <c r="D483" s="10"/>
      <c r="AG483" s="132"/>
      <c r="AH483" s="132"/>
      <c r="AI483" s="132"/>
      <c r="AJ483" s="132"/>
      <c r="AK483" s="132"/>
      <c r="AM483" s="143"/>
      <c r="AT483" s="132"/>
      <c r="AU483" s="132"/>
      <c r="AV483" s="132"/>
      <c r="AW483" s="132"/>
      <c r="AX483" s="132"/>
      <c r="AY483" s="132"/>
      <c r="AZ483" s="132"/>
      <c r="BA483" s="132"/>
    </row>
    <row r="484" spans="3:70" x14ac:dyDescent="0.2">
      <c r="C484" s="10"/>
      <c r="D484" s="10"/>
      <c r="AG484" s="132"/>
      <c r="AH484" s="132"/>
      <c r="AI484" s="132"/>
      <c r="AJ484" s="132"/>
      <c r="AK484" s="132"/>
      <c r="AM484" s="143"/>
      <c r="AT484" s="132"/>
      <c r="AU484" s="132"/>
      <c r="AV484" s="132"/>
      <c r="AW484" s="132"/>
      <c r="AX484" s="132"/>
      <c r="AY484" s="132"/>
      <c r="AZ484" s="132"/>
      <c r="BA484" s="132"/>
    </row>
    <row r="485" spans="3:70" x14ac:dyDescent="0.2">
      <c r="C485" s="10"/>
      <c r="D485" s="10"/>
      <c r="AG485" s="132"/>
      <c r="AH485" s="132"/>
      <c r="AI485" s="132"/>
      <c r="AJ485" s="132"/>
      <c r="AK485" s="132"/>
      <c r="AM485" s="143"/>
      <c r="AT485" s="132"/>
      <c r="AU485" s="132"/>
      <c r="AV485" s="132"/>
      <c r="AW485" s="132"/>
      <c r="AX485" s="132"/>
      <c r="AY485" s="132"/>
      <c r="AZ485" s="132"/>
      <c r="BA485" s="132"/>
    </row>
    <row r="486" spans="3:70" x14ac:dyDescent="0.2">
      <c r="C486" s="10"/>
      <c r="D486" s="10"/>
      <c r="AG486" s="132"/>
      <c r="AH486" s="132"/>
      <c r="AI486" s="132"/>
      <c r="AJ486" s="132"/>
      <c r="AK486" s="132"/>
      <c r="AM486" s="143"/>
      <c r="AT486" s="132"/>
      <c r="AU486" s="132"/>
      <c r="AV486" s="132"/>
      <c r="AW486" s="132"/>
      <c r="AX486" s="132"/>
      <c r="AY486" s="132"/>
      <c r="AZ486" s="132"/>
      <c r="BA486" s="132"/>
    </row>
    <row r="487" spans="3:70" x14ac:dyDescent="0.2">
      <c r="C487" s="10"/>
      <c r="D487" s="10"/>
      <c r="AG487" s="132"/>
      <c r="AH487" s="132"/>
      <c r="AI487" s="132"/>
      <c r="AJ487" s="132"/>
      <c r="AK487" s="132"/>
      <c r="AM487" s="143"/>
      <c r="AT487" s="132"/>
      <c r="AU487" s="132"/>
      <c r="AV487" s="132"/>
      <c r="AW487" s="132"/>
      <c r="AX487" s="132"/>
      <c r="AY487" s="132"/>
      <c r="AZ487" s="132"/>
      <c r="BA487" s="132"/>
    </row>
    <row r="488" spans="3:70" x14ac:dyDescent="0.2">
      <c r="C488" s="10"/>
      <c r="D488" s="10"/>
      <c r="AG488" s="132"/>
      <c r="AH488" s="132"/>
      <c r="AI488" s="132"/>
      <c r="AJ488" s="132"/>
      <c r="AK488" s="132"/>
      <c r="AM488" s="143"/>
      <c r="AT488" s="132"/>
      <c r="AU488" s="132"/>
      <c r="AV488" s="132"/>
      <c r="AW488" s="132"/>
      <c r="AX488" s="132"/>
      <c r="AY488" s="132"/>
      <c r="AZ488" s="132"/>
      <c r="BA488" s="132"/>
    </row>
    <row r="489" spans="3:70" x14ac:dyDescent="0.2">
      <c r="C489" s="10"/>
      <c r="D489" s="10"/>
      <c r="AG489" s="132"/>
      <c r="AH489" s="132"/>
      <c r="AI489" s="132"/>
      <c r="AJ489" s="132"/>
      <c r="AK489" s="132"/>
      <c r="AM489" s="143"/>
      <c r="AT489" s="132"/>
      <c r="AU489" s="132"/>
      <c r="AV489" s="132"/>
      <c r="AW489" s="132"/>
      <c r="AX489" s="132"/>
      <c r="AY489" s="132"/>
      <c r="AZ489" s="132"/>
      <c r="BA489" s="132"/>
    </row>
    <row r="490" spans="3:70" x14ac:dyDescent="0.2">
      <c r="C490" s="10"/>
      <c r="D490" s="10"/>
      <c r="AG490" s="132"/>
      <c r="AH490" s="132"/>
      <c r="AI490" s="132"/>
      <c r="AJ490" s="132"/>
      <c r="AK490" s="132"/>
      <c r="AM490" s="143"/>
      <c r="AT490" s="132"/>
      <c r="AU490" s="132"/>
      <c r="AV490" s="132"/>
      <c r="AW490" s="132"/>
      <c r="AX490" s="132"/>
      <c r="AY490" s="132"/>
      <c r="AZ490" s="132"/>
      <c r="BA490" s="132"/>
    </row>
    <row r="491" spans="3:70" x14ac:dyDescent="0.2">
      <c r="C491" s="10"/>
      <c r="D491" s="10"/>
      <c r="AG491" s="132"/>
      <c r="AH491" s="132"/>
      <c r="AI491" s="132"/>
      <c r="AJ491" s="132"/>
      <c r="AK491" s="132"/>
      <c r="AM491" s="143"/>
      <c r="AT491" s="132"/>
      <c r="AU491" s="132"/>
      <c r="AV491" s="132"/>
      <c r="AW491" s="132"/>
      <c r="AX491" s="132"/>
      <c r="AY491" s="132"/>
      <c r="AZ491" s="132"/>
      <c r="BA491" s="132"/>
    </row>
    <row r="492" spans="3:70" x14ac:dyDescent="0.2">
      <c r="C492" s="10"/>
      <c r="D492" s="10"/>
      <c r="AG492" s="132"/>
      <c r="AH492" s="132"/>
      <c r="AI492" s="132"/>
      <c r="AJ492" s="132"/>
      <c r="AK492" s="132"/>
      <c r="AM492" s="143"/>
      <c r="AT492" s="132"/>
      <c r="AU492" s="132"/>
      <c r="AV492" s="132"/>
      <c r="AW492" s="132"/>
      <c r="AX492" s="132"/>
      <c r="AY492" s="132"/>
      <c r="AZ492" s="132"/>
      <c r="BA492" s="132"/>
    </row>
    <row r="493" spans="3:70" x14ac:dyDescent="0.2">
      <c r="C493" s="10"/>
      <c r="D493" s="10"/>
      <c r="AG493" s="132"/>
      <c r="AH493" s="132"/>
      <c r="AI493" s="132"/>
      <c r="AJ493" s="132"/>
      <c r="AK493" s="132"/>
      <c r="AM493" s="143"/>
      <c r="AT493" s="132"/>
      <c r="AU493" s="132"/>
      <c r="AV493" s="132"/>
      <c r="AW493" s="132"/>
      <c r="AX493" s="132"/>
      <c r="AY493" s="132"/>
      <c r="AZ493" s="132"/>
      <c r="BA493" s="132"/>
    </row>
    <row r="494" spans="3:70" x14ac:dyDescent="0.2">
      <c r="C494" s="10"/>
      <c r="D494" s="10"/>
      <c r="AG494" s="132"/>
      <c r="AH494" s="132"/>
      <c r="AI494" s="132"/>
      <c r="AJ494" s="132"/>
      <c r="AK494" s="132"/>
      <c r="AM494" s="143"/>
      <c r="AT494" s="132"/>
      <c r="AU494" s="132"/>
      <c r="AV494" s="132"/>
      <c r="AW494" s="132"/>
      <c r="AX494" s="132"/>
      <c r="AY494" s="132"/>
      <c r="AZ494" s="132"/>
      <c r="BA494" s="132"/>
    </row>
    <row r="495" spans="3:70" x14ac:dyDescent="0.2">
      <c r="C495" s="10"/>
      <c r="D495" s="10"/>
      <c r="AG495" s="132"/>
      <c r="AH495" s="132"/>
      <c r="AI495" s="132"/>
      <c r="AJ495" s="132"/>
      <c r="AK495" s="132"/>
      <c r="AM495" s="143"/>
      <c r="AT495" s="132"/>
      <c r="AU495" s="132"/>
      <c r="AV495" s="132"/>
      <c r="AW495" s="132"/>
      <c r="AX495" s="132"/>
      <c r="AY495" s="132"/>
      <c r="AZ495" s="132"/>
      <c r="BA495" s="132"/>
    </row>
    <row r="496" spans="3:70" x14ac:dyDescent="0.2">
      <c r="C496" s="10"/>
      <c r="D496" s="10"/>
      <c r="AG496" s="132"/>
      <c r="AH496" s="132"/>
      <c r="AI496" s="132"/>
      <c r="AJ496" s="132"/>
      <c r="AK496" s="132"/>
      <c r="AM496" s="143"/>
      <c r="AT496" s="132"/>
      <c r="AU496" s="132"/>
      <c r="AV496" s="132"/>
      <c r="AW496" s="132"/>
      <c r="AX496" s="132"/>
      <c r="AY496" s="132"/>
      <c r="AZ496" s="132"/>
      <c r="BA496" s="132"/>
    </row>
    <row r="497" spans="3:54" x14ac:dyDescent="0.2">
      <c r="C497" s="10"/>
      <c r="D497" s="10"/>
      <c r="AG497" s="132"/>
      <c r="AH497" s="132"/>
      <c r="AI497" s="132"/>
      <c r="AJ497" s="132"/>
      <c r="AK497" s="132"/>
      <c r="AM497" s="143"/>
      <c r="AT497" s="132"/>
      <c r="AU497" s="132"/>
      <c r="AV497" s="132"/>
      <c r="AW497" s="132"/>
      <c r="AX497" s="132"/>
      <c r="AY497" s="132"/>
      <c r="AZ497" s="132"/>
      <c r="BA497" s="132"/>
    </row>
    <row r="498" spans="3:54" x14ac:dyDescent="0.2">
      <c r="C498" s="10"/>
      <c r="D498" s="10"/>
      <c r="AG498" s="132"/>
      <c r="AH498" s="132"/>
      <c r="AI498" s="132"/>
      <c r="AJ498" s="132"/>
      <c r="AK498" s="132"/>
      <c r="AM498" s="143"/>
      <c r="AT498" s="132"/>
      <c r="AU498" s="132"/>
      <c r="AV498" s="132"/>
      <c r="AW498" s="132"/>
      <c r="AX498" s="132"/>
      <c r="AY498" s="132"/>
      <c r="AZ498" s="132"/>
      <c r="BA498" s="132"/>
    </row>
    <row r="499" spans="3:54" x14ac:dyDescent="0.2">
      <c r="C499" s="10"/>
      <c r="D499" s="10"/>
      <c r="AG499" s="132"/>
      <c r="AH499" s="132"/>
      <c r="AI499" s="132"/>
      <c r="AJ499" s="132"/>
      <c r="AK499" s="132"/>
      <c r="AM499" s="143"/>
      <c r="AT499" s="132"/>
      <c r="AU499" s="132"/>
      <c r="AV499" s="132"/>
      <c r="AW499" s="132"/>
      <c r="AX499" s="132"/>
      <c r="AY499" s="132"/>
      <c r="AZ499" s="132"/>
      <c r="BA499" s="132"/>
    </row>
    <row r="500" spans="3:54" x14ac:dyDescent="0.2">
      <c r="C500" s="10"/>
      <c r="D500" s="10"/>
      <c r="AG500" s="132"/>
      <c r="AH500" s="132"/>
      <c r="AI500" s="132"/>
      <c r="AJ500" s="132"/>
      <c r="AK500" s="132"/>
      <c r="AM500" s="143"/>
      <c r="AT500" s="132"/>
      <c r="AU500" s="132"/>
      <c r="AV500" s="132"/>
      <c r="AW500" s="132"/>
      <c r="AX500" s="132"/>
      <c r="AY500" s="132"/>
      <c r="AZ500" s="132"/>
      <c r="BA500" s="132"/>
    </row>
    <row r="501" spans="3:54" x14ac:dyDescent="0.2">
      <c r="C501" s="10"/>
      <c r="D501" s="10"/>
      <c r="AG501" s="132"/>
      <c r="AH501" s="132"/>
      <c r="AI501" s="132"/>
      <c r="AJ501" s="132"/>
      <c r="AK501" s="132"/>
      <c r="AM501" s="143"/>
      <c r="AT501" s="132"/>
      <c r="AU501" s="132"/>
      <c r="AV501" s="132"/>
      <c r="AW501" s="132"/>
      <c r="AX501" s="132"/>
      <c r="AY501" s="132"/>
      <c r="AZ501" s="132"/>
      <c r="BA501" s="132"/>
    </row>
    <row r="502" spans="3:54" x14ac:dyDescent="0.2">
      <c r="C502" s="10"/>
      <c r="D502" s="10"/>
      <c r="AG502" s="132"/>
      <c r="AH502" s="132"/>
      <c r="AI502" s="132"/>
      <c r="AJ502" s="132"/>
      <c r="AK502" s="132"/>
      <c r="AM502" s="143"/>
      <c r="AT502" s="132"/>
      <c r="AU502" s="132"/>
      <c r="AV502" s="132"/>
      <c r="AW502" s="132"/>
      <c r="AX502" s="132"/>
      <c r="AY502" s="132"/>
      <c r="AZ502" s="132"/>
      <c r="BA502" s="132"/>
    </row>
    <row r="503" spans="3:54" x14ac:dyDescent="0.2">
      <c r="C503" s="10"/>
      <c r="D503" s="10"/>
      <c r="AG503" s="132"/>
      <c r="AH503" s="132"/>
      <c r="AI503" s="132"/>
      <c r="AJ503" s="132"/>
      <c r="AK503" s="132"/>
      <c r="AM503" s="143"/>
      <c r="AT503" s="132"/>
      <c r="AU503" s="132"/>
      <c r="AV503" s="132"/>
      <c r="AW503" s="132"/>
      <c r="AX503" s="132"/>
      <c r="AY503" s="132"/>
      <c r="AZ503" s="132"/>
      <c r="BA503" s="132"/>
    </row>
    <row r="504" spans="3:54" x14ac:dyDescent="0.2">
      <c r="C504" s="10"/>
      <c r="D504" s="10"/>
      <c r="AG504" s="132"/>
      <c r="AH504" s="132"/>
      <c r="AI504" s="132"/>
      <c r="AJ504" s="132"/>
      <c r="AK504" s="132"/>
      <c r="AM504" s="143"/>
      <c r="AT504" s="132"/>
      <c r="AU504" s="132"/>
      <c r="AV504" s="132"/>
      <c r="AW504" s="132"/>
      <c r="AX504" s="132"/>
      <c r="AY504" s="132"/>
      <c r="AZ504" s="132"/>
      <c r="BA504" s="132"/>
    </row>
    <row r="505" spans="3:54" x14ac:dyDescent="0.2">
      <c r="C505" s="10"/>
      <c r="D505" s="10"/>
      <c r="AG505" s="132"/>
      <c r="AH505" s="132"/>
      <c r="AI505" s="132"/>
      <c r="AJ505" s="132"/>
      <c r="AK505" s="132"/>
      <c r="AM505" s="143"/>
      <c r="AT505" s="132"/>
      <c r="AU505" s="132"/>
      <c r="AV505" s="132"/>
      <c r="AW505" s="132"/>
      <c r="AX505" s="132"/>
      <c r="AY505" s="132"/>
      <c r="AZ505" s="132"/>
      <c r="BA505" s="132"/>
    </row>
    <row r="506" spans="3:54" x14ac:dyDescent="0.2">
      <c r="C506" s="10"/>
      <c r="D506" s="10"/>
      <c r="AG506" s="132"/>
      <c r="AH506" s="132"/>
      <c r="AI506" s="132"/>
      <c r="AJ506" s="132"/>
      <c r="AK506" s="132"/>
      <c r="AM506" s="143"/>
      <c r="AT506" s="132"/>
      <c r="AU506" s="132"/>
      <c r="AV506" s="132"/>
      <c r="AW506" s="132"/>
      <c r="AX506" s="132"/>
      <c r="AY506" s="132"/>
      <c r="AZ506" s="132"/>
      <c r="BA506" s="132"/>
    </row>
    <row r="507" spans="3:54" x14ac:dyDescent="0.2">
      <c r="C507" s="10"/>
      <c r="D507" s="10"/>
      <c r="AG507" s="132"/>
      <c r="AH507" s="132"/>
      <c r="AI507" s="132"/>
      <c r="AJ507" s="132"/>
      <c r="AK507" s="132"/>
      <c r="AM507" s="143"/>
      <c r="AT507" s="132"/>
      <c r="AU507" s="132"/>
      <c r="AV507" s="132"/>
      <c r="AW507" s="132"/>
      <c r="AX507" s="132"/>
      <c r="AY507" s="132"/>
      <c r="AZ507" s="132"/>
      <c r="BA507" s="132"/>
    </row>
    <row r="508" spans="3:54" x14ac:dyDescent="0.2">
      <c r="C508" s="10"/>
      <c r="D508" s="10"/>
      <c r="AG508" s="132"/>
      <c r="AH508" s="132"/>
      <c r="AI508" s="132"/>
      <c r="AJ508" s="132"/>
      <c r="AK508" s="132"/>
      <c r="AM508" s="143"/>
      <c r="AT508" s="132"/>
      <c r="AU508" s="132"/>
      <c r="AV508" s="132"/>
      <c r="AW508" s="132"/>
      <c r="AX508" s="132"/>
      <c r="AY508" s="132"/>
      <c r="AZ508" s="132"/>
      <c r="BA508" s="132"/>
    </row>
    <row r="509" spans="3:54" x14ac:dyDescent="0.2">
      <c r="C509" s="10"/>
      <c r="D509" s="10"/>
      <c r="AG509" s="132"/>
      <c r="AH509" s="132"/>
      <c r="AI509" s="132"/>
      <c r="AJ509" s="132"/>
      <c r="AK509" s="132"/>
      <c r="AM509" s="143"/>
      <c r="AT509" s="132"/>
      <c r="AU509" s="132"/>
      <c r="AV509" s="132"/>
      <c r="AW509" s="132"/>
      <c r="AX509" s="132"/>
      <c r="AY509" s="132"/>
      <c r="AZ509" s="132"/>
      <c r="BA509" s="132"/>
    </row>
    <row r="510" spans="3:54" x14ac:dyDescent="0.2">
      <c r="C510" s="10"/>
      <c r="D510" s="10"/>
      <c r="AG510" s="132"/>
      <c r="AH510" s="132"/>
      <c r="AI510" s="132"/>
      <c r="AJ510" s="132"/>
      <c r="AK510" s="132"/>
      <c r="AM510" s="143"/>
      <c r="AT510" s="132"/>
      <c r="AU510" s="132"/>
      <c r="AV510" s="132"/>
      <c r="AW510" s="132"/>
      <c r="AX510" s="132"/>
      <c r="AY510" s="132"/>
      <c r="AZ510" s="132"/>
      <c r="BA510" s="132"/>
    </row>
    <row r="511" spans="3:54" x14ac:dyDescent="0.2">
      <c r="C511" s="10"/>
      <c r="D511" s="10"/>
      <c r="AG511" s="132"/>
      <c r="AH511" s="132"/>
      <c r="AI511" s="132"/>
      <c r="AJ511" s="132"/>
      <c r="AK511" s="132"/>
      <c r="AM511" s="143"/>
      <c r="AT511" s="132"/>
      <c r="AU511" s="132"/>
      <c r="AV511" s="132"/>
      <c r="AW511" s="132"/>
      <c r="AX511" s="132"/>
      <c r="AY511" s="132"/>
      <c r="AZ511" s="132"/>
      <c r="BA511" s="132"/>
      <c r="BB511" s="132"/>
    </row>
    <row r="512" spans="3:54" x14ac:dyDescent="0.2">
      <c r="C512" s="10"/>
      <c r="D512" s="10"/>
      <c r="AG512" s="132"/>
      <c r="AH512" s="132"/>
      <c r="AI512" s="132"/>
      <c r="AJ512" s="132"/>
      <c r="AK512" s="132"/>
      <c r="AM512" s="143"/>
      <c r="AT512" s="132"/>
      <c r="AU512" s="132"/>
      <c r="AV512" s="132"/>
      <c r="AW512" s="132"/>
      <c r="AX512" s="132"/>
      <c r="AY512" s="132"/>
      <c r="AZ512" s="132"/>
      <c r="BA512" s="132"/>
    </row>
    <row r="513" spans="3:70" x14ac:dyDescent="0.2">
      <c r="C513" s="10"/>
      <c r="D513" s="10"/>
      <c r="AG513" s="132"/>
      <c r="AH513" s="132"/>
      <c r="AI513" s="132"/>
      <c r="AJ513" s="132"/>
      <c r="AK513" s="132"/>
      <c r="AM513" s="143"/>
      <c r="AT513" s="132"/>
      <c r="AU513" s="132"/>
      <c r="AV513" s="132"/>
      <c r="AW513" s="132"/>
      <c r="AX513" s="132"/>
      <c r="AY513" s="132"/>
      <c r="AZ513" s="132"/>
      <c r="BA513" s="132"/>
    </row>
    <row r="514" spans="3:70" x14ac:dyDescent="0.2">
      <c r="C514" s="10"/>
      <c r="D514" s="10"/>
      <c r="AG514" s="132"/>
      <c r="AH514" s="132"/>
      <c r="AI514" s="132"/>
      <c r="AJ514" s="132"/>
      <c r="AK514" s="132"/>
      <c r="AM514" s="143"/>
      <c r="AT514" s="132"/>
      <c r="AU514" s="132"/>
      <c r="AV514" s="132"/>
      <c r="AW514" s="132"/>
      <c r="AX514" s="132"/>
      <c r="AY514" s="132"/>
      <c r="AZ514" s="132"/>
      <c r="BA514" s="132"/>
      <c r="BB514" s="132"/>
    </row>
    <row r="515" spans="3:70" x14ac:dyDescent="0.2">
      <c r="C515" s="10"/>
      <c r="D515" s="10"/>
      <c r="AG515" s="132"/>
      <c r="AH515" s="132"/>
      <c r="AI515" s="132"/>
      <c r="AJ515" s="132"/>
      <c r="AK515" s="132"/>
      <c r="AM515" s="143"/>
      <c r="AT515" s="132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2"/>
      <c r="BE515" s="132"/>
      <c r="BF515" s="132"/>
      <c r="BG515" s="132"/>
      <c r="BH515" s="132"/>
      <c r="BI515" s="132"/>
      <c r="BJ515" s="132"/>
      <c r="BK515" s="132"/>
      <c r="BL515" s="132"/>
      <c r="BM515" s="132"/>
      <c r="BN515" s="132"/>
      <c r="BO515" s="132"/>
      <c r="BP515" s="132"/>
      <c r="BQ515" s="132"/>
      <c r="BR515" s="132"/>
    </row>
    <row r="516" spans="3:70" x14ac:dyDescent="0.2">
      <c r="C516" s="10"/>
      <c r="D516" s="10"/>
      <c r="AG516" s="132"/>
      <c r="AH516" s="132"/>
      <c r="AI516" s="132"/>
      <c r="AJ516" s="132"/>
      <c r="AK516" s="132"/>
      <c r="AM516" s="143"/>
      <c r="AT516" s="132"/>
      <c r="AU516" s="132"/>
      <c r="AV516" s="132"/>
      <c r="AW516" s="132"/>
      <c r="AX516" s="132"/>
      <c r="AY516" s="132"/>
      <c r="AZ516" s="132"/>
      <c r="BA516" s="132"/>
    </row>
    <row r="517" spans="3:70" x14ac:dyDescent="0.2">
      <c r="C517" s="10"/>
      <c r="D517" s="10"/>
      <c r="AG517" s="132"/>
      <c r="AH517" s="132"/>
      <c r="AI517" s="132"/>
      <c r="AJ517" s="132"/>
      <c r="AK517" s="132"/>
      <c r="AM517" s="143"/>
      <c r="AT517" s="132"/>
      <c r="AU517" s="132"/>
      <c r="AV517" s="132"/>
      <c r="AW517" s="132"/>
      <c r="AX517" s="132"/>
      <c r="AY517" s="132"/>
      <c r="AZ517" s="132"/>
      <c r="BA517" s="132"/>
    </row>
    <row r="518" spans="3:70" x14ac:dyDescent="0.2">
      <c r="C518" s="10"/>
      <c r="D518" s="10"/>
      <c r="AG518" s="132"/>
      <c r="AH518" s="132"/>
      <c r="AI518" s="132"/>
      <c r="AJ518" s="132"/>
      <c r="AK518" s="132"/>
      <c r="AM518" s="143"/>
      <c r="AT518" s="132"/>
      <c r="AU518" s="132"/>
      <c r="AV518" s="132"/>
      <c r="AW518" s="132"/>
      <c r="AX518" s="132"/>
      <c r="AY518" s="132"/>
      <c r="AZ518" s="132"/>
      <c r="BA518" s="132"/>
    </row>
    <row r="519" spans="3:70" x14ac:dyDescent="0.2">
      <c r="C519" s="10"/>
      <c r="D519" s="10"/>
      <c r="AG519" s="132"/>
      <c r="AH519" s="132"/>
      <c r="AI519" s="132"/>
      <c r="AJ519" s="132"/>
      <c r="AK519" s="132"/>
      <c r="AM519" s="143"/>
      <c r="AT519" s="132"/>
      <c r="AU519" s="132"/>
      <c r="AV519" s="132"/>
      <c r="AW519" s="132"/>
      <c r="AX519" s="132"/>
      <c r="AY519" s="132"/>
      <c r="AZ519" s="132"/>
      <c r="BA519" s="132"/>
    </row>
    <row r="520" spans="3:70" x14ac:dyDescent="0.2">
      <c r="C520" s="10"/>
      <c r="D520" s="10"/>
      <c r="AG520" s="132"/>
      <c r="AH520" s="132"/>
      <c r="AI520" s="132"/>
      <c r="AJ520" s="132"/>
      <c r="AK520" s="132"/>
      <c r="AM520" s="143"/>
      <c r="AT520" s="132"/>
      <c r="AU520" s="132"/>
      <c r="AV520" s="132"/>
      <c r="AW520" s="132"/>
      <c r="AX520" s="132"/>
      <c r="AY520" s="132"/>
      <c r="AZ520" s="132"/>
      <c r="BA520" s="132"/>
    </row>
    <row r="521" spans="3:70" x14ac:dyDescent="0.2">
      <c r="C521" s="10"/>
      <c r="D521" s="10"/>
      <c r="AG521" s="132"/>
      <c r="AH521" s="132"/>
      <c r="AI521" s="132"/>
      <c r="AJ521" s="132"/>
      <c r="AK521" s="132"/>
      <c r="AM521" s="143"/>
      <c r="AT521" s="132"/>
      <c r="AU521" s="132"/>
      <c r="AV521" s="132"/>
      <c r="AW521" s="132"/>
      <c r="AX521" s="132"/>
      <c r="AY521" s="132"/>
      <c r="AZ521" s="132"/>
      <c r="BA521" s="132"/>
    </row>
    <row r="522" spans="3:70" x14ac:dyDescent="0.2">
      <c r="C522" s="10"/>
      <c r="D522" s="10"/>
      <c r="AG522" s="132"/>
      <c r="AH522" s="132"/>
      <c r="AI522" s="132"/>
      <c r="AJ522" s="132"/>
      <c r="AK522" s="132"/>
      <c r="AM522" s="143"/>
      <c r="AT522" s="132"/>
      <c r="AU522" s="132"/>
      <c r="AV522" s="132"/>
      <c r="AW522" s="132"/>
      <c r="AX522" s="132"/>
      <c r="AY522" s="132"/>
      <c r="AZ522" s="132"/>
      <c r="BA522" s="132"/>
    </row>
    <row r="523" spans="3:70" x14ac:dyDescent="0.2">
      <c r="C523" s="10"/>
      <c r="D523" s="10"/>
      <c r="AG523" s="132"/>
      <c r="AH523" s="132"/>
      <c r="AI523" s="132"/>
      <c r="AJ523" s="132"/>
      <c r="AK523" s="132"/>
      <c r="AM523" s="143"/>
      <c r="AT523" s="132"/>
      <c r="AU523" s="132"/>
      <c r="AV523" s="132"/>
      <c r="AW523" s="132"/>
      <c r="AX523" s="132"/>
      <c r="AY523" s="132"/>
      <c r="AZ523" s="132"/>
      <c r="BA523" s="132"/>
    </row>
    <row r="524" spans="3:70" x14ac:dyDescent="0.2">
      <c r="C524" s="10"/>
      <c r="D524" s="10"/>
      <c r="AG524" s="132"/>
      <c r="AH524" s="132"/>
      <c r="AI524" s="132"/>
      <c r="AJ524" s="132"/>
      <c r="AK524" s="132"/>
      <c r="AM524" s="143"/>
      <c r="AT524" s="132"/>
      <c r="AU524" s="132"/>
      <c r="AV524" s="132"/>
      <c r="AW524" s="132"/>
      <c r="AX524" s="132"/>
      <c r="AY524" s="132"/>
      <c r="AZ524" s="132"/>
      <c r="BA524" s="132"/>
      <c r="BB524" s="132"/>
      <c r="BD524" s="132"/>
    </row>
    <row r="525" spans="3:70" x14ac:dyDescent="0.2">
      <c r="C525" s="10"/>
      <c r="D525" s="10"/>
      <c r="AG525" s="132"/>
      <c r="AH525" s="132"/>
      <c r="AI525" s="132"/>
      <c r="AJ525" s="132"/>
      <c r="AK525" s="132"/>
      <c r="AM525" s="143"/>
      <c r="AT525" s="132"/>
      <c r="AU525" s="132"/>
      <c r="AV525" s="132"/>
      <c r="AW525" s="132"/>
      <c r="AX525" s="132"/>
      <c r="AY525" s="132"/>
      <c r="AZ525" s="132"/>
      <c r="BA525" s="132"/>
    </row>
    <row r="526" spans="3:70" x14ac:dyDescent="0.2">
      <c r="C526" s="10"/>
      <c r="D526" s="10"/>
      <c r="AG526" s="132"/>
      <c r="AH526" s="132"/>
      <c r="AI526" s="132"/>
      <c r="AJ526" s="132"/>
      <c r="AK526" s="132"/>
      <c r="AM526" s="143"/>
      <c r="AT526" s="132"/>
      <c r="AU526" s="132"/>
      <c r="AV526" s="132"/>
      <c r="AW526" s="132"/>
      <c r="AX526" s="132"/>
      <c r="AY526" s="132"/>
      <c r="AZ526" s="132"/>
      <c r="BA526" s="132"/>
    </row>
    <row r="527" spans="3:70" x14ac:dyDescent="0.2">
      <c r="C527" s="10"/>
      <c r="D527" s="10"/>
      <c r="AG527" s="132"/>
      <c r="AH527" s="132"/>
      <c r="AI527" s="132"/>
      <c r="AJ527" s="132"/>
      <c r="AK527" s="132"/>
      <c r="AM527" s="143"/>
      <c r="AT527" s="132"/>
      <c r="AU527" s="132"/>
      <c r="AV527" s="132"/>
      <c r="AW527" s="132"/>
      <c r="AX527" s="132"/>
      <c r="AY527" s="132"/>
      <c r="AZ527" s="132"/>
      <c r="BA527" s="132"/>
    </row>
    <row r="528" spans="3:70" x14ac:dyDescent="0.2">
      <c r="C528" s="10"/>
      <c r="D528" s="10"/>
      <c r="AG528" s="132"/>
      <c r="AH528" s="132"/>
      <c r="AI528" s="132"/>
      <c r="AJ528" s="132"/>
      <c r="AK528" s="132"/>
      <c r="AM528" s="143"/>
      <c r="AT528" s="132"/>
      <c r="AU528" s="132"/>
      <c r="AV528" s="132"/>
      <c r="AW528" s="132"/>
      <c r="AX528" s="132"/>
      <c r="AY528" s="132"/>
      <c r="AZ528" s="132"/>
      <c r="BA528" s="132"/>
    </row>
    <row r="529" spans="3:70" x14ac:dyDescent="0.2">
      <c r="C529" s="10"/>
      <c r="D529" s="10"/>
      <c r="AG529" s="132"/>
      <c r="AH529" s="132"/>
      <c r="AI529" s="132"/>
      <c r="AJ529" s="132"/>
      <c r="AK529" s="132"/>
      <c r="AM529" s="143"/>
      <c r="AT529" s="132"/>
      <c r="AU529" s="132"/>
      <c r="AV529" s="132"/>
      <c r="AW529" s="132"/>
      <c r="AX529" s="132"/>
      <c r="AY529" s="132"/>
      <c r="AZ529" s="132"/>
      <c r="BA529" s="132"/>
    </row>
    <row r="530" spans="3:70" x14ac:dyDescent="0.2">
      <c r="C530" s="10"/>
      <c r="D530" s="10"/>
      <c r="AG530" s="132"/>
      <c r="AH530" s="132"/>
      <c r="AI530" s="132"/>
      <c r="AJ530" s="132"/>
      <c r="AK530" s="132"/>
      <c r="AM530" s="143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</row>
    <row r="531" spans="3:70" x14ac:dyDescent="0.2">
      <c r="C531" s="10"/>
      <c r="D531" s="10"/>
      <c r="AG531" s="132"/>
      <c r="AH531" s="132"/>
      <c r="AI531" s="132"/>
      <c r="AJ531" s="132"/>
      <c r="AK531" s="132"/>
      <c r="AM531" s="143"/>
      <c r="AT531" s="132"/>
      <c r="AU531" s="132"/>
      <c r="AV531" s="132"/>
      <c r="AW531" s="132"/>
      <c r="AX531" s="132"/>
      <c r="AY531" s="132"/>
      <c r="AZ531" s="132"/>
      <c r="BA531" s="132"/>
    </row>
    <row r="532" spans="3:70" x14ac:dyDescent="0.2">
      <c r="C532" s="10"/>
      <c r="D532" s="10"/>
      <c r="AG532" s="132"/>
      <c r="AH532" s="132"/>
      <c r="AI532" s="132"/>
      <c r="AJ532" s="132"/>
      <c r="AK532" s="132"/>
      <c r="AM532" s="143"/>
      <c r="AT532" s="132"/>
      <c r="AU532" s="132"/>
      <c r="AV532" s="132"/>
      <c r="AW532" s="132"/>
      <c r="AX532" s="132"/>
      <c r="AY532" s="132"/>
      <c r="AZ532" s="132"/>
      <c r="BA532" s="132"/>
    </row>
    <row r="533" spans="3:70" x14ac:dyDescent="0.2">
      <c r="C533" s="10"/>
      <c r="D533" s="10"/>
      <c r="AG533" s="132"/>
      <c r="AH533" s="132"/>
      <c r="AI533" s="132"/>
      <c r="AJ533" s="132"/>
      <c r="AK533" s="132"/>
      <c r="AM533" s="143"/>
      <c r="AT533" s="132"/>
      <c r="AU533" s="132"/>
      <c r="AV533" s="132"/>
      <c r="AW533" s="132"/>
      <c r="AX533" s="132"/>
      <c r="AY533" s="132"/>
      <c r="AZ533" s="132"/>
      <c r="BA533" s="132"/>
    </row>
    <row r="534" spans="3:70" x14ac:dyDescent="0.2">
      <c r="C534" s="10"/>
      <c r="D534" s="10"/>
      <c r="AG534" s="132"/>
      <c r="AH534" s="132"/>
      <c r="AI534" s="132"/>
      <c r="AJ534" s="132"/>
      <c r="AK534" s="132"/>
      <c r="AM534" s="143"/>
      <c r="AT534" s="132"/>
      <c r="AU534" s="132"/>
      <c r="AV534" s="132"/>
      <c r="AW534" s="132"/>
      <c r="AX534" s="132"/>
      <c r="AY534" s="132"/>
      <c r="AZ534" s="132"/>
      <c r="BA534" s="132"/>
    </row>
    <row r="535" spans="3:70" x14ac:dyDescent="0.2">
      <c r="C535" s="10"/>
      <c r="D535" s="10"/>
      <c r="AG535" s="132"/>
      <c r="AH535" s="132"/>
      <c r="AI535" s="132"/>
      <c r="AJ535" s="132"/>
      <c r="AK535" s="132"/>
      <c r="AM535" s="143"/>
      <c r="AT535" s="132"/>
      <c r="AU535" s="132"/>
      <c r="AV535" s="132"/>
      <c r="AW535" s="132"/>
      <c r="AX535" s="132"/>
      <c r="AY535" s="132"/>
      <c r="AZ535" s="132"/>
      <c r="BA535" s="132"/>
    </row>
    <row r="536" spans="3:70" x14ac:dyDescent="0.2">
      <c r="C536" s="10"/>
      <c r="D536" s="10"/>
      <c r="AG536" s="132"/>
      <c r="AH536" s="132"/>
      <c r="AI536" s="132"/>
      <c r="AJ536" s="132"/>
      <c r="AK536" s="132"/>
      <c r="AM536" s="143"/>
      <c r="AT536" s="132"/>
      <c r="AU536" s="132"/>
      <c r="AV536" s="132"/>
      <c r="AW536" s="132"/>
      <c r="AX536" s="132"/>
      <c r="AY536" s="132"/>
      <c r="AZ536" s="132"/>
      <c r="BA536" s="132"/>
    </row>
    <row r="537" spans="3:70" x14ac:dyDescent="0.2">
      <c r="C537" s="10"/>
      <c r="D537" s="10"/>
      <c r="AG537" s="132"/>
      <c r="AH537" s="132"/>
      <c r="AI537" s="132"/>
      <c r="AJ537" s="132"/>
      <c r="AK537" s="132"/>
      <c r="AM537" s="143"/>
      <c r="AT537" s="132"/>
      <c r="AU537" s="132"/>
      <c r="AV537" s="132"/>
      <c r="AW537" s="132"/>
      <c r="AX537" s="132"/>
      <c r="AY537" s="132"/>
      <c r="AZ537" s="132"/>
      <c r="BA537" s="132"/>
    </row>
    <row r="538" spans="3:70" x14ac:dyDescent="0.2">
      <c r="C538" s="10"/>
      <c r="D538" s="10"/>
      <c r="AG538" s="132"/>
      <c r="AH538" s="132"/>
      <c r="AI538" s="132"/>
      <c r="AJ538" s="132"/>
      <c r="AK538" s="132"/>
      <c r="AM538" s="143"/>
      <c r="AT538" s="132"/>
      <c r="AU538" s="132"/>
      <c r="AV538" s="132"/>
      <c r="AW538" s="132"/>
      <c r="AX538" s="132"/>
      <c r="AY538" s="132"/>
      <c r="AZ538" s="132"/>
      <c r="BA538" s="132"/>
    </row>
    <row r="539" spans="3:70" x14ac:dyDescent="0.2">
      <c r="C539" s="10"/>
      <c r="D539" s="10"/>
      <c r="AG539" s="132"/>
      <c r="AH539" s="132"/>
      <c r="AI539" s="132"/>
      <c r="AJ539" s="132"/>
      <c r="AK539" s="132"/>
      <c r="AM539" s="143"/>
      <c r="AT539" s="132"/>
      <c r="AU539" s="132"/>
      <c r="AV539" s="132"/>
      <c r="AW539" s="132"/>
      <c r="AX539" s="132"/>
      <c r="AY539" s="132"/>
      <c r="AZ539" s="132"/>
      <c r="BA539" s="132"/>
    </row>
    <row r="540" spans="3:70" x14ac:dyDescent="0.2">
      <c r="C540" s="10"/>
      <c r="D540" s="10"/>
      <c r="AG540" s="132"/>
      <c r="AH540" s="132"/>
      <c r="AI540" s="132"/>
      <c r="AJ540" s="132"/>
      <c r="AK540" s="132"/>
      <c r="AM540" s="143"/>
      <c r="AT540" s="132"/>
      <c r="AU540" s="132"/>
      <c r="AV540" s="132"/>
      <c r="AW540" s="132"/>
      <c r="AX540" s="132"/>
      <c r="AY540" s="132"/>
      <c r="AZ540" s="132"/>
      <c r="BA540" s="132"/>
    </row>
    <row r="541" spans="3:70" x14ac:dyDescent="0.2">
      <c r="C541" s="10"/>
      <c r="D541" s="10"/>
      <c r="AG541" s="132"/>
      <c r="AH541" s="132"/>
      <c r="AI541" s="132"/>
      <c r="AJ541" s="132"/>
      <c r="AK541" s="132"/>
      <c r="AM541" s="143"/>
      <c r="AT541" s="132"/>
      <c r="AU541" s="132"/>
      <c r="AV541" s="132"/>
      <c r="AW541" s="132"/>
      <c r="AX541" s="132"/>
      <c r="AY541" s="132"/>
      <c r="AZ541" s="132"/>
      <c r="BA541" s="132"/>
    </row>
    <row r="542" spans="3:70" x14ac:dyDescent="0.2">
      <c r="C542" s="10"/>
      <c r="D542" s="10"/>
      <c r="AG542" s="132"/>
      <c r="AH542" s="132"/>
      <c r="AI542" s="132"/>
      <c r="AJ542" s="132"/>
      <c r="AK542" s="132"/>
      <c r="AM542" s="143"/>
      <c r="AT542" s="132"/>
      <c r="AU542" s="132"/>
      <c r="AV542" s="132"/>
      <c r="AW542" s="132"/>
      <c r="AX542" s="132"/>
      <c r="AY542" s="132"/>
      <c r="AZ542" s="132"/>
      <c r="BA542" s="132"/>
    </row>
    <row r="543" spans="3:70" x14ac:dyDescent="0.2">
      <c r="C543" s="10"/>
      <c r="D543" s="10"/>
      <c r="AG543" s="132"/>
      <c r="AH543" s="132"/>
      <c r="AI543" s="132"/>
      <c r="AJ543" s="132"/>
      <c r="AK543" s="132"/>
      <c r="AM543" s="143"/>
      <c r="AT543" s="132"/>
      <c r="AU543" s="132"/>
      <c r="AV543" s="132"/>
      <c r="AW543" s="132"/>
      <c r="AX543" s="132"/>
      <c r="AY543" s="132"/>
      <c r="AZ543" s="132"/>
      <c r="BA543" s="132"/>
    </row>
    <row r="544" spans="3:70" x14ac:dyDescent="0.2">
      <c r="C544" s="10"/>
      <c r="D544" s="10"/>
      <c r="AG544" s="132"/>
      <c r="AH544" s="132"/>
      <c r="AI544" s="132"/>
      <c r="AJ544" s="132"/>
      <c r="AK544" s="132"/>
      <c r="AM544" s="143"/>
      <c r="AT544" s="132"/>
      <c r="AU544" s="132"/>
      <c r="AV544" s="132"/>
      <c r="AW544" s="132"/>
      <c r="AX544" s="132"/>
      <c r="AY544" s="132"/>
      <c r="AZ544" s="132"/>
      <c r="BA544" s="132"/>
    </row>
    <row r="545" spans="3:54" x14ac:dyDescent="0.2">
      <c r="C545" s="10"/>
      <c r="D545" s="10"/>
      <c r="AG545" s="132"/>
      <c r="AH545" s="132"/>
      <c r="AI545" s="132"/>
      <c r="AJ545" s="132"/>
      <c r="AK545" s="132"/>
      <c r="AM545" s="143"/>
      <c r="AT545" s="132"/>
      <c r="AU545" s="132"/>
      <c r="AV545" s="132"/>
      <c r="AW545" s="132"/>
      <c r="AX545" s="132"/>
      <c r="AY545" s="132"/>
      <c r="AZ545" s="132"/>
      <c r="BA545" s="132"/>
    </row>
    <row r="546" spans="3:54" x14ac:dyDescent="0.2">
      <c r="C546" s="10"/>
      <c r="D546" s="10"/>
      <c r="AG546" s="132"/>
      <c r="AH546" s="132"/>
      <c r="AI546" s="132"/>
      <c r="AJ546" s="132"/>
      <c r="AK546" s="132"/>
      <c r="AM546" s="143"/>
      <c r="AT546" s="132"/>
      <c r="AU546" s="132"/>
      <c r="AV546" s="132"/>
      <c r="AW546" s="132"/>
      <c r="AX546" s="132"/>
      <c r="AY546" s="132"/>
      <c r="AZ546" s="132"/>
      <c r="BA546" s="132"/>
    </row>
    <row r="547" spans="3:54" x14ac:dyDescent="0.2">
      <c r="C547" s="10"/>
      <c r="D547" s="10"/>
      <c r="AG547" s="132"/>
      <c r="AH547" s="132"/>
      <c r="AI547" s="132"/>
      <c r="AJ547" s="132"/>
      <c r="AK547" s="132"/>
      <c r="AM547" s="143"/>
      <c r="AT547" s="132"/>
      <c r="AU547" s="132"/>
      <c r="AV547" s="132"/>
      <c r="AW547" s="132"/>
      <c r="AX547" s="132"/>
      <c r="AY547" s="132"/>
      <c r="AZ547" s="132"/>
      <c r="BA547" s="132"/>
    </row>
    <row r="548" spans="3:54" x14ac:dyDescent="0.2">
      <c r="C548" s="10"/>
      <c r="D548" s="10"/>
      <c r="AG548" s="132"/>
      <c r="AH548" s="132"/>
      <c r="AI548" s="132"/>
      <c r="AJ548" s="132"/>
      <c r="AK548" s="132"/>
      <c r="AM548" s="143"/>
      <c r="AT548" s="132"/>
      <c r="AU548" s="132"/>
      <c r="AV548" s="132"/>
      <c r="AW548" s="132"/>
      <c r="AX548" s="132"/>
      <c r="AY548" s="132"/>
      <c r="AZ548" s="132"/>
      <c r="BA548" s="132"/>
    </row>
    <row r="549" spans="3:54" x14ac:dyDescent="0.2">
      <c r="C549" s="10"/>
      <c r="D549" s="10"/>
      <c r="AG549" s="132"/>
      <c r="AH549" s="132"/>
      <c r="AI549" s="132"/>
      <c r="AJ549" s="132"/>
      <c r="AK549" s="132"/>
      <c r="AM549" s="143"/>
      <c r="AT549" s="132"/>
      <c r="AU549" s="132"/>
      <c r="AV549" s="132"/>
      <c r="AW549" s="132"/>
      <c r="AX549" s="132"/>
      <c r="AY549" s="132"/>
      <c r="AZ549" s="132"/>
      <c r="BA549" s="132"/>
    </row>
    <row r="550" spans="3:54" x14ac:dyDescent="0.2">
      <c r="C550" s="10"/>
      <c r="D550" s="10"/>
      <c r="AG550" s="132"/>
      <c r="AH550" s="132"/>
      <c r="AI550" s="132"/>
      <c r="AJ550" s="132"/>
      <c r="AK550" s="132"/>
      <c r="AM550" s="143"/>
      <c r="AT550" s="132"/>
      <c r="AU550" s="132"/>
      <c r="AV550" s="132"/>
      <c r="AW550" s="132"/>
      <c r="AX550" s="132"/>
      <c r="AY550" s="132"/>
      <c r="AZ550" s="132"/>
      <c r="BA550" s="132"/>
    </row>
    <row r="551" spans="3:54" x14ac:dyDescent="0.2">
      <c r="C551" s="10"/>
      <c r="D551" s="10"/>
      <c r="AG551" s="132"/>
      <c r="AH551" s="132"/>
      <c r="AI551" s="132"/>
      <c r="AJ551" s="132"/>
      <c r="AK551" s="132"/>
      <c r="AM551" s="143"/>
      <c r="AT551" s="132"/>
      <c r="AU551" s="132"/>
      <c r="AV551" s="132"/>
      <c r="AW551" s="132"/>
      <c r="AX551" s="132"/>
      <c r="AY551" s="132"/>
      <c r="AZ551" s="132"/>
      <c r="BA551" s="132"/>
    </row>
    <row r="552" spans="3:54" x14ac:dyDescent="0.2">
      <c r="C552" s="10"/>
      <c r="D552" s="10"/>
      <c r="AG552" s="132"/>
      <c r="AH552" s="132"/>
      <c r="AI552" s="132"/>
      <c r="AJ552" s="132"/>
      <c r="AK552" s="132"/>
      <c r="AM552" s="143"/>
      <c r="AT552" s="132"/>
      <c r="AU552" s="132"/>
      <c r="AV552" s="132"/>
      <c r="AW552" s="132"/>
      <c r="AX552" s="132"/>
      <c r="AY552" s="132"/>
      <c r="AZ552" s="132"/>
      <c r="BA552" s="132"/>
    </row>
    <row r="553" spans="3:54" x14ac:dyDescent="0.2">
      <c r="C553" s="10"/>
      <c r="D553" s="10"/>
      <c r="AG553" s="132"/>
      <c r="AH553" s="132"/>
      <c r="AI553" s="132"/>
      <c r="AJ553" s="132"/>
      <c r="AK553" s="132"/>
      <c r="AM553" s="143"/>
      <c r="AT553" s="132"/>
      <c r="AU553" s="132"/>
      <c r="AV553" s="132"/>
      <c r="AW553" s="132"/>
      <c r="AX553" s="132"/>
      <c r="AY553" s="132"/>
      <c r="AZ553" s="132"/>
      <c r="BA553" s="132"/>
    </row>
    <row r="554" spans="3:54" x14ac:dyDescent="0.2">
      <c r="C554" s="10"/>
      <c r="D554" s="10"/>
      <c r="AG554" s="132"/>
      <c r="AH554" s="132"/>
      <c r="AI554" s="132"/>
      <c r="AJ554" s="132"/>
      <c r="AK554" s="132"/>
      <c r="AM554" s="143"/>
      <c r="AT554" s="132"/>
      <c r="AU554" s="132"/>
      <c r="AV554" s="132"/>
      <c r="AW554" s="132"/>
      <c r="AX554" s="132"/>
      <c r="AY554" s="132"/>
      <c r="AZ554" s="132"/>
      <c r="BA554" s="132"/>
    </row>
    <row r="555" spans="3:54" x14ac:dyDescent="0.2">
      <c r="C555" s="10"/>
      <c r="D555" s="10"/>
      <c r="AG555" s="132"/>
      <c r="AH555" s="132"/>
      <c r="AI555" s="132"/>
      <c r="AJ555" s="132"/>
      <c r="AK555" s="132"/>
      <c r="AM555" s="143"/>
      <c r="AT555" s="132"/>
      <c r="AU555" s="132"/>
      <c r="AV555" s="132"/>
      <c r="AW555" s="132"/>
      <c r="AX555" s="132"/>
      <c r="AY555" s="132"/>
      <c r="AZ555" s="132"/>
      <c r="BA555" s="132"/>
      <c r="BB555" s="132"/>
    </row>
    <row r="556" spans="3:54" x14ac:dyDescent="0.2">
      <c r="C556" s="10"/>
      <c r="D556" s="10"/>
      <c r="AG556" s="132"/>
      <c r="AH556" s="132"/>
      <c r="AI556" s="132"/>
      <c r="AJ556" s="132"/>
      <c r="AK556" s="132"/>
      <c r="AM556" s="143"/>
      <c r="AT556" s="132"/>
      <c r="AU556" s="132"/>
      <c r="AV556" s="132"/>
      <c r="AW556" s="132"/>
      <c r="AX556" s="132"/>
      <c r="AY556" s="132"/>
      <c r="AZ556" s="132"/>
      <c r="BA556" s="132"/>
    </row>
    <row r="557" spans="3:54" x14ac:dyDescent="0.2">
      <c r="C557" s="10"/>
      <c r="D557" s="10"/>
      <c r="AG557" s="132"/>
      <c r="AH557" s="132"/>
      <c r="AI557" s="132"/>
      <c r="AJ557" s="132"/>
      <c r="AK557" s="132"/>
      <c r="AM557" s="143"/>
      <c r="AT557" s="132"/>
      <c r="AU557" s="132"/>
      <c r="AV557" s="132"/>
      <c r="AW557" s="132"/>
      <c r="AX557" s="132"/>
      <c r="AY557" s="132"/>
      <c r="AZ557" s="132"/>
      <c r="BA557" s="132"/>
    </row>
    <row r="558" spans="3:54" x14ac:dyDescent="0.2">
      <c r="C558" s="10"/>
      <c r="D558" s="10"/>
      <c r="AG558" s="132"/>
      <c r="AH558" s="132"/>
      <c r="AI558" s="132"/>
      <c r="AJ558" s="132"/>
      <c r="AK558" s="132"/>
      <c r="AM558" s="143"/>
      <c r="AT558" s="132"/>
      <c r="AU558" s="132"/>
      <c r="AV558" s="132"/>
      <c r="AW558" s="132"/>
      <c r="AX558" s="132"/>
      <c r="AY558" s="132"/>
      <c r="AZ558" s="132"/>
      <c r="BA558" s="132"/>
    </row>
    <row r="559" spans="3:54" x14ac:dyDescent="0.2">
      <c r="C559" s="10"/>
      <c r="D559" s="10"/>
      <c r="AG559" s="132"/>
      <c r="AH559" s="132"/>
      <c r="AI559" s="132"/>
      <c r="AJ559" s="132"/>
      <c r="AK559" s="132"/>
      <c r="AM559" s="143"/>
      <c r="AT559" s="132"/>
      <c r="AU559" s="132"/>
      <c r="AV559" s="132"/>
      <c r="AW559" s="132"/>
      <c r="AX559" s="132"/>
      <c r="AY559" s="132"/>
      <c r="AZ559" s="132"/>
      <c r="BA559" s="132"/>
    </row>
    <row r="560" spans="3:54" x14ac:dyDescent="0.2">
      <c r="C560" s="10"/>
      <c r="D560" s="10"/>
      <c r="AG560" s="132"/>
      <c r="AH560" s="132"/>
      <c r="AI560" s="132"/>
      <c r="AJ560" s="132"/>
      <c r="AK560" s="132"/>
      <c r="AM560" s="143"/>
      <c r="AT560" s="132"/>
      <c r="AU560" s="132"/>
      <c r="AV560" s="132"/>
      <c r="AW560" s="132"/>
      <c r="AX560" s="132"/>
      <c r="AY560" s="132"/>
      <c r="AZ560" s="132"/>
      <c r="BA560" s="132"/>
    </row>
    <row r="561" spans="3:54" x14ac:dyDescent="0.2">
      <c r="C561" s="10"/>
      <c r="D561" s="10"/>
      <c r="AG561" s="132"/>
      <c r="AH561" s="132"/>
      <c r="AI561" s="132"/>
      <c r="AJ561" s="132"/>
      <c r="AK561" s="132"/>
      <c r="AM561" s="143"/>
      <c r="AT561" s="132"/>
      <c r="AU561" s="132"/>
      <c r="AV561" s="132"/>
      <c r="AW561" s="132"/>
      <c r="AX561" s="132"/>
      <c r="AY561" s="132"/>
      <c r="AZ561" s="132"/>
      <c r="BA561" s="132"/>
    </row>
    <row r="562" spans="3:54" x14ac:dyDescent="0.2">
      <c r="C562" s="10"/>
      <c r="D562" s="10"/>
      <c r="AG562" s="132"/>
      <c r="AH562" s="132"/>
      <c r="AI562" s="132"/>
      <c r="AJ562" s="132"/>
      <c r="AK562" s="132"/>
      <c r="AM562" s="143"/>
      <c r="AT562" s="132"/>
      <c r="AU562" s="132"/>
      <c r="AV562" s="132"/>
      <c r="AW562" s="132"/>
      <c r="AX562" s="132"/>
      <c r="AY562" s="132"/>
      <c r="AZ562" s="132"/>
      <c r="BA562" s="132"/>
    </row>
    <row r="563" spans="3:54" x14ac:dyDescent="0.2">
      <c r="C563" s="10"/>
      <c r="D563" s="10"/>
      <c r="AG563" s="132"/>
      <c r="AH563" s="132"/>
      <c r="AI563" s="132"/>
      <c r="AJ563" s="132"/>
      <c r="AK563" s="132"/>
      <c r="AM563" s="143"/>
      <c r="AT563" s="132"/>
      <c r="AU563" s="132"/>
      <c r="AV563" s="132"/>
      <c r="AW563" s="132"/>
      <c r="AX563" s="132"/>
      <c r="AY563" s="132"/>
      <c r="AZ563" s="132"/>
      <c r="BA563" s="132"/>
    </row>
    <row r="564" spans="3:54" x14ac:dyDescent="0.2">
      <c r="C564" s="10"/>
      <c r="D564" s="10"/>
      <c r="AG564" s="132"/>
      <c r="AH564" s="132"/>
      <c r="AI564" s="132"/>
      <c r="AJ564" s="132"/>
      <c r="AK564" s="132"/>
      <c r="AM564" s="143"/>
      <c r="AT564" s="132"/>
      <c r="AU564" s="132"/>
      <c r="AV564" s="132"/>
      <c r="AW564" s="132"/>
      <c r="AX564" s="132"/>
      <c r="AY564" s="132"/>
      <c r="AZ564" s="132"/>
      <c r="BA564" s="132"/>
    </row>
    <row r="565" spans="3:54" x14ac:dyDescent="0.2">
      <c r="C565" s="10"/>
      <c r="D565" s="10"/>
      <c r="AG565" s="132"/>
      <c r="AH565" s="132"/>
      <c r="AI565" s="132"/>
      <c r="AJ565" s="132"/>
      <c r="AK565" s="132"/>
      <c r="AM565" s="143"/>
      <c r="AT565" s="132"/>
      <c r="AU565" s="132"/>
      <c r="AV565" s="132"/>
      <c r="AW565" s="132"/>
      <c r="AX565" s="132"/>
      <c r="AY565" s="132"/>
      <c r="AZ565" s="132"/>
      <c r="BA565" s="132"/>
    </row>
    <row r="566" spans="3:54" x14ac:dyDescent="0.2">
      <c r="C566" s="10"/>
      <c r="D566" s="10"/>
      <c r="AG566" s="132"/>
      <c r="AH566" s="132"/>
      <c r="AI566" s="132"/>
      <c r="AJ566" s="132"/>
      <c r="AK566" s="132"/>
      <c r="AM566" s="143"/>
      <c r="AT566" s="132"/>
      <c r="AU566" s="132"/>
      <c r="AV566" s="132"/>
      <c r="AW566" s="132"/>
      <c r="AX566" s="132"/>
      <c r="AY566" s="132"/>
      <c r="AZ566" s="132"/>
      <c r="BA566" s="132"/>
    </row>
    <row r="567" spans="3:54" x14ac:dyDescent="0.2">
      <c r="C567" s="10"/>
      <c r="D567" s="10"/>
      <c r="AG567" s="132"/>
      <c r="AH567" s="132"/>
      <c r="AI567" s="132"/>
      <c r="AJ567" s="132"/>
      <c r="AK567" s="132"/>
      <c r="AM567" s="143"/>
      <c r="AT567" s="132"/>
      <c r="AU567" s="132"/>
      <c r="AV567" s="132"/>
      <c r="AW567" s="132"/>
      <c r="AX567" s="132"/>
      <c r="AY567" s="132"/>
      <c r="AZ567" s="132"/>
      <c r="BA567" s="132"/>
    </row>
    <row r="568" spans="3:54" x14ac:dyDescent="0.2">
      <c r="C568" s="10"/>
      <c r="D568" s="10"/>
      <c r="AG568" s="132"/>
      <c r="AH568" s="132"/>
      <c r="AI568" s="132"/>
      <c r="AJ568" s="132"/>
      <c r="AK568" s="132"/>
      <c r="AM568" s="143"/>
      <c r="AT568" s="132"/>
      <c r="AU568" s="132"/>
      <c r="AV568" s="132"/>
      <c r="AW568" s="132"/>
      <c r="AX568" s="132"/>
      <c r="AY568" s="132"/>
      <c r="AZ568" s="132"/>
      <c r="BA568" s="132"/>
    </row>
    <row r="569" spans="3:54" x14ac:dyDescent="0.2">
      <c r="C569" s="10"/>
      <c r="D569" s="10"/>
      <c r="AG569" s="132"/>
      <c r="AH569" s="132"/>
      <c r="AI569" s="132"/>
      <c r="AJ569" s="132"/>
      <c r="AK569" s="132"/>
      <c r="AM569" s="143"/>
      <c r="AT569" s="132"/>
      <c r="AU569" s="132"/>
      <c r="AV569" s="132"/>
      <c r="AW569" s="132"/>
      <c r="AX569" s="132"/>
      <c r="AY569" s="132"/>
      <c r="AZ569" s="132"/>
      <c r="BA569" s="132"/>
    </row>
    <row r="570" spans="3:54" x14ac:dyDescent="0.2">
      <c r="C570" s="10"/>
      <c r="D570" s="10"/>
      <c r="AG570" s="132"/>
      <c r="AH570" s="132"/>
      <c r="AI570" s="132"/>
      <c r="AJ570" s="132"/>
      <c r="AK570" s="132"/>
      <c r="AM570" s="143"/>
      <c r="AT570" s="132"/>
      <c r="AU570" s="132"/>
      <c r="AV570" s="132"/>
      <c r="AW570" s="132"/>
      <c r="AX570" s="132"/>
      <c r="AY570" s="132"/>
      <c r="AZ570" s="132"/>
      <c r="BA570" s="132"/>
    </row>
    <row r="571" spans="3:54" x14ac:dyDescent="0.2">
      <c r="C571" s="10"/>
      <c r="D571" s="10"/>
      <c r="AG571" s="132"/>
      <c r="AH571" s="132"/>
      <c r="AI571" s="132"/>
      <c r="AJ571" s="132"/>
      <c r="AK571" s="132"/>
      <c r="AM571" s="143"/>
      <c r="AT571" s="132"/>
      <c r="AU571" s="132"/>
      <c r="AV571" s="132"/>
      <c r="AW571" s="132"/>
      <c r="AX571" s="132"/>
      <c r="AY571" s="132"/>
      <c r="AZ571" s="132"/>
      <c r="BA571" s="132"/>
    </row>
    <row r="572" spans="3:54" x14ac:dyDescent="0.2">
      <c r="C572" s="10"/>
      <c r="D572" s="10"/>
      <c r="AG572" s="132"/>
      <c r="AH572" s="132"/>
      <c r="AI572" s="132"/>
      <c r="AJ572" s="132"/>
      <c r="AK572" s="132"/>
      <c r="AM572" s="143"/>
      <c r="AT572" s="132"/>
      <c r="AU572" s="132"/>
      <c r="AV572" s="132"/>
      <c r="AW572" s="132"/>
      <c r="AX572" s="132"/>
      <c r="AY572" s="132"/>
      <c r="AZ572" s="132"/>
      <c r="BA572" s="132"/>
    </row>
    <row r="573" spans="3:54" x14ac:dyDescent="0.2">
      <c r="C573" s="10"/>
      <c r="D573" s="10"/>
      <c r="AG573" s="132"/>
      <c r="AH573" s="132"/>
      <c r="AI573" s="132"/>
      <c r="AJ573" s="132"/>
      <c r="AK573" s="132"/>
      <c r="AM573" s="143"/>
      <c r="AT573" s="132"/>
      <c r="AU573" s="132"/>
      <c r="AV573" s="132"/>
      <c r="AW573" s="132"/>
      <c r="AX573" s="132"/>
      <c r="AY573" s="132"/>
      <c r="AZ573" s="132"/>
      <c r="BA573" s="132"/>
    </row>
    <row r="574" spans="3:54" x14ac:dyDescent="0.2">
      <c r="C574" s="10"/>
      <c r="D574" s="10"/>
      <c r="AG574" s="132"/>
      <c r="AH574" s="132"/>
      <c r="AI574" s="132"/>
      <c r="AJ574" s="132"/>
      <c r="AK574" s="132"/>
      <c r="AM574" s="143"/>
      <c r="AT574" s="132"/>
      <c r="AU574" s="132"/>
      <c r="AV574" s="132"/>
      <c r="AW574" s="132"/>
      <c r="AX574" s="132"/>
      <c r="AY574" s="132"/>
      <c r="AZ574" s="132"/>
      <c r="BA574" s="132"/>
    </row>
    <row r="575" spans="3:54" x14ac:dyDescent="0.2">
      <c r="C575" s="10"/>
      <c r="D575" s="10"/>
      <c r="AG575" s="132"/>
      <c r="AH575" s="132"/>
      <c r="AI575" s="132"/>
      <c r="AJ575" s="132"/>
      <c r="AK575" s="132"/>
      <c r="AM575" s="143"/>
      <c r="AT575" s="132"/>
      <c r="AU575" s="132"/>
      <c r="AV575" s="132"/>
      <c r="AW575" s="132"/>
      <c r="AX575" s="132"/>
      <c r="AY575" s="132"/>
      <c r="AZ575" s="132"/>
      <c r="BA575" s="132"/>
      <c r="BB575" s="132"/>
    </row>
    <row r="576" spans="3:54" x14ac:dyDescent="0.2">
      <c r="C576" s="10"/>
      <c r="D576" s="10"/>
      <c r="AG576" s="132"/>
      <c r="AH576" s="132"/>
      <c r="AI576" s="132"/>
      <c r="AJ576" s="132"/>
      <c r="AK576" s="132"/>
      <c r="AM576" s="143"/>
      <c r="AT576" s="132"/>
      <c r="AU576" s="132"/>
      <c r="AV576" s="132"/>
      <c r="AW576" s="132"/>
      <c r="AX576" s="132"/>
      <c r="AY576" s="132"/>
      <c r="AZ576" s="132"/>
      <c r="BA576" s="132"/>
    </row>
    <row r="577" spans="3:56" x14ac:dyDescent="0.2">
      <c r="C577" s="10"/>
      <c r="D577" s="10"/>
      <c r="AG577" s="132"/>
      <c r="AH577" s="132"/>
      <c r="AI577" s="132"/>
      <c r="AJ577" s="132"/>
      <c r="AK577" s="132"/>
      <c r="AM577" s="143"/>
      <c r="AT577" s="132"/>
      <c r="AU577" s="132"/>
      <c r="AV577" s="132"/>
      <c r="AW577" s="132"/>
      <c r="AX577" s="132"/>
      <c r="AY577" s="132"/>
      <c r="AZ577" s="132"/>
      <c r="BA577" s="132"/>
    </row>
    <row r="578" spans="3:56" x14ac:dyDescent="0.2">
      <c r="C578" s="10"/>
      <c r="D578" s="10"/>
      <c r="AG578" s="132"/>
      <c r="AH578" s="132"/>
      <c r="AI578" s="132"/>
      <c r="AJ578" s="132"/>
      <c r="AK578" s="132"/>
      <c r="AM578" s="143"/>
      <c r="AT578" s="132"/>
      <c r="AU578" s="132"/>
      <c r="AV578" s="132"/>
      <c r="AW578" s="132"/>
      <c r="AX578" s="132"/>
      <c r="AY578" s="132"/>
      <c r="AZ578" s="132"/>
      <c r="BA578" s="132"/>
    </row>
    <row r="579" spans="3:56" x14ac:dyDescent="0.2">
      <c r="C579" s="10"/>
      <c r="D579" s="10"/>
      <c r="AG579" s="132"/>
      <c r="AH579" s="132"/>
      <c r="AI579" s="132"/>
      <c r="AJ579" s="132"/>
      <c r="AK579" s="132"/>
      <c r="AM579" s="143"/>
      <c r="AT579" s="132"/>
      <c r="AU579" s="132"/>
      <c r="AV579" s="132"/>
      <c r="AW579" s="132"/>
      <c r="AX579" s="132"/>
      <c r="AY579" s="132"/>
      <c r="AZ579" s="132"/>
      <c r="BA579" s="132"/>
    </row>
    <row r="580" spans="3:56" x14ac:dyDescent="0.2">
      <c r="C580" s="10"/>
      <c r="D580" s="10"/>
      <c r="AG580" s="132"/>
      <c r="AH580" s="132"/>
      <c r="AI580" s="132"/>
      <c r="AJ580" s="132"/>
      <c r="AK580" s="132"/>
      <c r="AM580" s="143"/>
      <c r="AT580" s="132"/>
      <c r="AU580" s="132"/>
      <c r="AV580" s="132"/>
      <c r="AW580" s="132"/>
      <c r="AX580" s="132"/>
      <c r="AY580" s="132"/>
      <c r="AZ580" s="132"/>
      <c r="BA580" s="132"/>
    </row>
    <row r="581" spans="3:56" x14ac:dyDescent="0.2">
      <c r="C581" s="10"/>
      <c r="D581" s="10"/>
      <c r="AG581" s="132"/>
      <c r="AH581" s="132"/>
      <c r="AI581" s="132"/>
      <c r="AJ581" s="132"/>
      <c r="AK581" s="132"/>
      <c r="AM581" s="143"/>
      <c r="AT581" s="132"/>
      <c r="AU581" s="132"/>
      <c r="AV581" s="132"/>
      <c r="AW581" s="132"/>
      <c r="AX581" s="132"/>
      <c r="AY581" s="132"/>
      <c r="AZ581" s="132"/>
      <c r="BA581" s="132"/>
    </row>
    <row r="582" spans="3:56" x14ac:dyDescent="0.2">
      <c r="C582" s="10"/>
      <c r="D582" s="10"/>
      <c r="AG582" s="132"/>
      <c r="AH582" s="132"/>
      <c r="AI582" s="132"/>
      <c r="AJ582" s="132"/>
      <c r="AK582" s="132"/>
      <c r="AM582" s="143"/>
      <c r="AT582" s="132"/>
      <c r="AU582" s="132"/>
      <c r="AV582" s="132"/>
      <c r="AW582" s="132"/>
      <c r="AX582" s="132"/>
      <c r="AY582" s="132"/>
      <c r="AZ582" s="132"/>
      <c r="BA582" s="132"/>
    </row>
    <row r="583" spans="3:56" x14ac:dyDescent="0.2">
      <c r="C583" s="10"/>
      <c r="D583" s="10"/>
      <c r="AG583" s="132"/>
      <c r="AH583" s="132"/>
      <c r="AI583" s="132"/>
      <c r="AJ583" s="132"/>
      <c r="AK583" s="132"/>
      <c r="AM583" s="143"/>
      <c r="AT583" s="132"/>
      <c r="AU583" s="132"/>
      <c r="AV583" s="132"/>
      <c r="AW583" s="132"/>
      <c r="AX583" s="132"/>
      <c r="AY583" s="132"/>
      <c r="AZ583" s="132"/>
      <c r="BA583" s="132"/>
    </row>
    <row r="584" spans="3:56" x14ac:dyDescent="0.2">
      <c r="C584" s="10"/>
      <c r="D584" s="10"/>
      <c r="AG584" s="132"/>
      <c r="AH584" s="132"/>
      <c r="AI584" s="132"/>
      <c r="AJ584" s="132"/>
      <c r="AK584" s="132"/>
      <c r="AM584" s="143"/>
      <c r="AT584" s="132"/>
      <c r="AU584" s="132"/>
      <c r="AV584" s="132"/>
      <c r="AW584" s="132"/>
      <c r="AX584" s="132"/>
      <c r="AY584" s="132"/>
      <c r="AZ584" s="132"/>
      <c r="BA584" s="132"/>
    </row>
    <row r="585" spans="3:56" x14ac:dyDescent="0.2">
      <c r="C585" s="10"/>
      <c r="D585" s="10"/>
      <c r="AG585" s="132"/>
      <c r="AH585" s="132"/>
      <c r="AI585" s="132"/>
      <c r="AJ585" s="132"/>
      <c r="AK585" s="132"/>
      <c r="AM585" s="143"/>
      <c r="AT585" s="132"/>
      <c r="AU585" s="132"/>
      <c r="AV585" s="132"/>
      <c r="AW585" s="132"/>
      <c r="AX585" s="132"/>
      <c r="AY585" s="132"/>
      <c r="AZ585" s="132"/>
      <c r="BA585" s="132"/>
    </row>
    <row r="586" spans="3:56" x14ac:dyDescent="0.2">
      <c r="C586" s="10"/>
      <c r="D586" s="10"/>
      <c r="AG586" s="132"/>
      <c r="AH586" s="132"/>
      <c r="AI586" s="132"/>
      <c r="AJ586" s="132"/>
      <c r="AK586" s="132"/>
      <c r="AM586" s="143"/>
      <c r="AT586" s="132"/>
      <c r="AU586" s="132"/>
      <c r="AV586" s="132"/>
      <c r="AW586" s="132"/>
      <c r="AX586" s="132"/>
      <c r="AY586" s="132"/>
      <c r="AZ586" s="132"/>
      <c r="BA586" s="132"/>
    </row>
    <row r="587" spans="3:56" x14ac:dyDescent="0.2">
      <c r="C587" s="10"/>
      <c r="D587" s="10"/>
      <c r="AG587" s="132"/>
      <c r="AH587" s="132"/>
      <c r="AI587" s="132"/>
      <c r="AJ587" s="132"/>
      <c r="AK587" s="132"/>
      <c r="AM587" s="143"/>
      <c r="AT587" s="132"/>
      <c r="AU587" s="132"/>
      <c r="AV587" s="132"/>
      <c r="AW587" s="132"/>
      <c r="AX587" s="132"/>
      <c r="AY587" s="132"/>
      <c r="AZ587" s="132"/>
      <c r="BA587" s="132"/>
      <c r="BB587" s="132"/>
    </row>
    <row r="588" spans="3:56" x14ac:dyDescent="0.2">
      <c r="C588" s="10"/>
      <c r="D588" s="10"/>
      <c r="AG588" s="132"/>
      <c r="AH588" s="132"/>
      <c r="AI588" s="132"/>
      <c r="AJ588" s="132"/>
      <c r="AK588" s="132"/>
      <c r="AM588" s="143"/>
      <c r="AT588" s="132"/>
      <c r="AU588" s="132"/>
      <c r="AV588" s="132"/>
      <c r="AW588" s="132"/>
      <c r="AX588" s="132"/>
      <c r="AY588" s="132"/>
      <c r="AZ588" s="132"/>
      <c r="BA588" s="132"/>
      <c r="BB588" s="132"/>
    </row>
    <row r="589" spans="3:56" x14ac:dyDescent="0.2">
      <c r="C589" s="10"/>
      <c r="D589" s="10"/>
      <c r="AG589" s="132"/>
      <c r="AH589" s="132"/>
      <c r="AI589" s="132"/>
      <c r="AJ589" s="132"/>
      <c r="AK589" s="132"/>
      <c r="AM589" s="143"/>
      <c r="AT589" s="132"/>
      <c r="AU589" s="132"/>
      <c r="AV589" s="132"/>
      <c r="AW589" s="132"/>
      <c r="AX589" s="132"/>
      <c r="AY589" s="132"/>
      <c r="AZ589" s="132"/>
      <c r="BA589" s="132"/>
      <c r="BB589" s="132"/>
      <c r="BD589" s="132"/>
    </row>
    <row r="590" spans="3:56" x14ac:dyDescent="0.2">
      <c r="C590" s="10"/>
      <c r="D590" s="10"/>
      <c r="AG590" s="132"/>
      <c r="AH590" s="132"/>
      <c r="AI590" s="132"/>
      <c r="AJ590" s="132"/>
      <c r="AK590" s="132"/>
      <c r="AM590" s="143"/>
      <c r="AT590" s="132"/>
      <c r="AU590" s="132"/>
      <c r="AV590" s="132"/>
      <c r="AW590" s="132"/>
      <c r="AX590" s="132"/>
      <c r="AY590" s="132"/>
      <c r="AZ590" s="132"/>
      <c r="BA590" s="132"/>
      <c r="BB590" s="132"/>
    </row>
    <row r="591" spans="3:56" x14ac:dyDescent="0.2">
      <c r="C591" s="10"/>
      <c r="D591" s="10"/>
      <c r="AG591" s="132"/>
      <c r="AH591" s="132"/>
      <c r="AI591" s="132"/>
      <c r="AJ591" s="132"/>
      <c r="AK591" s="132"/>
      <c r="AM591" s="143"/>
      <c r="AT591" s="132"/>
      <c r="AU591" s="132"/>
      <c r="AV591" s="132"/>
      <c r="AW591" s="132"/>
      <c r="AX591" s="132"/>
      <c r="AY591" s="132"/>
      <c r="AZ591" s="132"/>
      <c r="BA591" s="132"/>
    </row>
    <row r="592" spans="3:56" x14ac:dyDescent="0.2">
      <c r="C592" s="10"/>
      <c r="D592" s="10"/>
      <c r="AG592" s="132"/>
      <c r="AH592" s="132"/>
      <c r="AI592" s="132"/>
      <c r="AJ592" s="132"/>
      <c r="AK592" s="132"/>
      <c r="AM592" s="143"/>
      <c r="AT592" s="132"/>
      <c r="AU592" s="132"/>
      <c r="AV592" s="132"/>
      <c r="AW592" s="132"/>
      <c r="AX592" s="132"/>
      <c r="AY592" s="132"/>
      <c r="AZ592" s="132"/>
      <c r="BA592" s="132"/>
    </row>
    <row r="593" spans="3:70" x14ac:dyDescent="0.2">
      <c r="C593" s="10"/>
      <c r="D593" s="10"/>
      <c r="AG593" s="132"/>
      <c r="AH593" s="132"/>
      <c r="AI593" s="132"/>
      <c r="AJ593" s="132"/>
      <c r="AK593" s="132"/>
      <c r="AM593" s="143"/>
      <c r="AT593" s="132"/>
      <c r="AU593" s="132"/>
      <c r="AV593" s="132"/>
      <c r="AW593" s="132"/>
      <c r="AX593" s="132"/>
      <c r="AY593" s="132"/>
      <c r="AZ593" s="132"/>
      <c r="BA593" s="132"/>
    </row>
    <row r="594" spans="3:70" x14ac:dyDescent="0.2">
      <c r="C594" s="10"/>
      <c r="D594" s="10"/>
      <c r="AG594" s="132"/>
      <c r="AH594" s="132"/>
      <c r="AI594" s="132"/>
      <c r="AJ594" s="132"/>
      <c r="AK594" s="132"/>
      <c r="AM594" s="143"/>
      <c r="AT594" s="132"/>
      <c r="AU594" s="132"/>
      <c r="AV594" s="132"/>
      <c r="AW594" s="132"/>
      <c r="AX594" s="132"/>
      <c r="AY594" s="132"/>
      <c r="AZ594" s="132"/>
      <c r="BA594" s="132"/>
    </row>
    <row r="595" spans="3:70" x14ac:dyDescent="0.2">
      <c r="C595" s="10"/>
      <c r="D595" s="10"/>
      <c r="AG595" s="132"/>
      <c r="AH595" s="132"/>
      <c r="AI595" s="132"/>
      <c r="AJ595" s="132"/>
      <c r="AK595" s="132"/>
      <c r="AM595" s="143"/>
      <c r="AT595" s="132"/>
      <c r="AU595" s="132"/>
      <c r="AV595" s="132"/>
      <c r="AW595" s="132"/>
      <c r="AX595" s="132"/>
      <c r="AY595" s="132"/>
      <c r="AZ595" s="132"/>
      <c r="BA595" s="132"/>
    </row>
    <row r="596" spans="3:70" x14ac:dyDescent="0.2">
      <c r="C596" s="10"/>
      <c r="D596" s="10"/>
      <c r="AG596" s="132"/>
      <c r="AH596" s="132"/>
      <c r="AI596" s="132"/>
      <c r="AJ596" s="132"/>
      <c r="AK596" s="132"/>
      <c r="AM596" s="143"/>
      <c r="AT596" s="132"/>
      <c r="AU596" s="132"/>
      <c r="AV596" s="132"/>
      <c r="AW596" s="132"/>
      <c r="AX596" s="132"/>
      <c r="AY596" s="132"/>
      <c r="AZ596" s="132"/>
      <c r="BA596" s="132"/>
    </row>
    <row r="597" spans="3:70" x14ac:dyDescent="0.2">
      <c r="C597" s="10"/>
      <c r="D597" s="10"/>
      <c r="AG597" s="132"/>
      <c r="AH597" s="132"/>
      <c r="AI597" s="132"/>
      <c r="AJ597" s="132"/>
      <c r="AK597" s="132"/>
      <c r="AM597" s="143"/>
      <c r="AT597" s="132"/>
      <c r="AU597" s="132"/>
      <c r="AV597" s="132"/>
      <c r="AW597" s="132"/>
      <c r="AX597" s="132"/>
      <c r="AY597" s="132"/>
      <c r="AZ597" s="132"/>
      <c r="BA597" s="132"/>
    </row>
    <row r="598" spans="3:70" x14ac:dyDescent="0.2">
      <c r="C598" s="10"/>
      <c r="D598" s="10"/>
      <c r="AG598" s="132"/>
      <c r="AH598" s="132"/>
      <c r="AI598" s="132"/>
      <c r="AJ598" s="132"/>
      <c r="AK598" s="132"/>
      <c r="AM598" s="143"/>
      <c r="AT598" s="132"/>
      <c r="AU598" s="132"/>
      <c r="AV598" s="132"/>
      <c r="AW598" s="132"/>
      <c r="AX598" s="132"/>
      <c r="AY598" s="132"/>
      <c r="AZ598" s="132"/>
      <c r="BA598" s="132"/>
    </row>
    <row r="599" spans="3:70" x14ac:dyDescent="0.2">
      <c r="C599" s="10"/>
      <c r="D599" s="10"/>
      <c r="AG599" s="132"/>
      <c r="AH599" s="132"/>
      <c r="AI599" s="132"/>
      <c r="AJ599" s="132"/>
      <c r="AK599" s="132"/>
      <c r="AM599" s="143"/>
      <c r="AT599" s="132"/>
      <c r="AU599" s="132"/>
      <c r="AV599" s="132"/>
      <c r="AW599" s="132"/>
      <c r="AX599" s="132"/>
      <c r="AY599" s="132"/>
      <c r="AZ599" s="132"/>
      <c r="BA599" s="132"/>
    </row>
    <row r="600" spans="3:70" x14ac:dyDescent="0.2">
      <c r="C600" s="10"/>
      <c r="D600" s="10"/>
      <c r="AG600" s="132"/>
      <c r="AH600" s="132"/>
      <c r="AI600" s="132"/>
      <c r="AJ600" s="132"/>
      <c r="AK600" s="132"/>
      <c r="AM600" s="143"/>
      <c r="AT600" s="132"/>
      <c r="AU600" s="132"/>
      <c r="AV600" s="132"/>
      <c r="AW600" s="132"/>
      <c r="AX600" s="132"/>
      <c r="AY600" s="132"/>
      <c r="AZ600" s="132"/>
      <c r="BA600" s="132"/>
    </row>
    <row r="601" spans="3:70" x14ac:dyDescent="0.2">
      <c r="C601" s="10"/>
      <c r="D601" s="10"/>
      <c r="AG601" s="132"/>
      <c r="AH601" s="132"/>
      <c r="AI601" s="132"/>
      <c r="AJ601" s="132"/>
      <c r="AK601" s="132"/>
      <c r="AM601" s="143"/>
      <c r="AT601" s="132"/>
      <c r="AU601" s="132"/>
      <c r="AV601" s="132"/>
      <c r="AW601" s="132"/>
      <c r="AX601" s="132"/>
      <c r="AY601" s="132"/>
      <c r="AZ601" s="132"/>
      <c r="BA601" s="132"/>
      <c r="BB601" s="132"/>
      <c r="BC601" s="132"/>
      <c r="BD601" s="132"/>
      <c r="BE601" s="132"/>
      <c r="BF601" s="132"/>
      <c r="BG601" s="132"/>
      <c r="BH601" s="132"/>
      <c r="BI601" s="132"/>
      <c r="BJ601" s="132"/>
      <c r="BK601" s="132"/>
      <c r="BL601" s="132"/>
      <c r="BM601" s="132"/>
      <c r="BN601" s="132"/>
      <c r="BO601" s="132"/>
      <c r="BP601" s="132"/>
      <c r="BQ601" s="132"/>
      <c r="BR601" s="132"/>
    </row>
    <row r="602" spans="3:70" x14ac:dyDescent="0.2">
      <c r="C602" s="10"/>
      <c r="D602" s="10"/>
      <c r="AG602" s="132"/>
      <c r="AH602" s="132"/>
      <c r="AI602" s="132"/>
      <c r="AJ602" s="132"/>
      <c r="AK602" s="132"/>
      <c r="AM602" s="143"/>
      <c r="AT602" s="132"/>
      <c r="AU602" s="132"/>
      <c r="AV602" s="132"/>
      <c r="AW602" s="132"/>
      <c r="AX602" s="132"/>
      <c r="AY602" s="132"/>
      <c r="AZ602" s="132"/>
      <c r="BA602" s="132"/>
    </row>
    <row r="603" spans="3:70" x14ac:dyDescent="0.2">
      <c r="C603" s="10"/>
      <c r="D603" s="10"/>
      <c r="AG603" s="132"/>
      <c r="AH603" s="132"/>
      <c r="AI603" s="132"/>
      <c r="AJ603" s="132"/>
      <c r="AK603" s="132"/>
      <c r="AM603" s="143"/>
      <c r="AT603" s="132"/>
      <c r="AU603" s="132"/>
      <c r="AV603" s="132"/>
      <c r="AW603" s="132"/>
      <c r="AX603" s="132"/>
      <c r="AY603" s="132"/>
      <c r="AZ603" s="132"/>
      <c r="BA603" s="132"/>
    </row>
    <row r="604" spans="3:70" x14ac:dyDescent="0.2">
      <c r="C604" s="10"/>
      <c r="D604" s="10"/>
      <c r="AG604" s="132"/>
      <c r="AH604" s="132"/>
      <c r="AI604" s="132"/>
      <c r="AJ604" s="132"/>
      <c r="AK604" s="132"/>
      <c r="AM604" s="143"/>
      <c r="AT604" s="132"/>
      <c r="AU604" s="132"/>
      <c r="AV604" s="132"/>
      <c r="AW604" s="132"/>
      <c r="AX604" s="132"/>
      <c r="AY604" s="132"/>
      <c r="AZ604" s="132"/>
      <c r="BA604" s="132"/>
    </row>
    <row r="605" spans="3:70" x14ac:dyDescent="0.2">
      <c r="C605" s="10"/>
      <c r="D605" s="10"/>
      <c r="AG605" s="132"/>
      <c r="AH605" s="132"/>
      <c r="AI605" s="132"/>
      <c r="AJ605" s="132"/>
      <c r="AK605" s="132"/>
      <c r="AM605" s="143"/>
      <c r="AT605" s="132"/>
      <c r="AU605" s="132"/>
      <c r="AV605" s="132"/>
      <c r="AW605" s="132"/>
      <c r="AX605" s="132"/>
      <c r="AY605" s="132"/>
      <c r="AZ605" s="132"/>
      <c r="BA605" s="132"/>
    </row>
    <row r="606" spans="3:70" x14ac:dyDescent="0.2">
      <c r="C606" s="10"/>
      <c r="D606" s="10"/>
      <c r="AG606" s="132"/>
      <c r="AH606" s="132"/>
      <c r="AI606" s="132"/>
      <c r="AJ606" s="132"/>
      <c r="AK606" s="132"/>
      <c r="AM606" s="143"/>
      <c r="AT606" s="132"/>
      <c r="AU606" s="132"/>
      <c r="AV606" s="132"/>
      <c r="AW606" s="132"/>
      <c r="AX606" s="132"/>
      <c r="AY606" s="132"/>
      <c r="AZ606" s="132"/>
      <c r="BA606" s="132"/>
    </row>
    <row r="607" spans="3:70" x14ac:dyDescent="0.2">
      <c r="C607" s="10"/>
      <c r="D607" s="10"/>
      <c r="AG607" s="132"/>
      <c r="AH607" s="132"/>
      <c r="AI607" s="132"/>
      <c r="AJ607" s="132"/>
      <c r="AK607" s="132"/>
      <c r="AM607" s="143"/>
      <c r="AT607" s="132"/>
      <c r="AU607" s="132"/>
      <c r="AV607" s="132"/>
      <c r="AW607" s="132"/>
      <c r="AX607" s="132"/>
      <c r="AY607" s="132"/>
      <c r="AZ607" s="132"/>
      <c r="BA607" s="132"/>
    </row>
    <row r="608" spans="3:70" x14ac:dyDescent="0.2">
      <c r="C608" s="10"/>
      <c r="D608" s="10"/>
      <c r="AG608" s="132"/>
      <c r="AH608" s="132"/>
      <c r="AI608" s="132"/>
      <c r="AJ608" s="132"/>
      <c r="AK608" s="132"/>
      <c r="AM608" s="143"/>
      <c r="AT608" s="132"/>
      <c r="AU608" s="132"/>
      <c r="AV608" s="132"/>
      <c r="AW608" s="132"/>
      <c r="AX608" s="132"/>
      <c r="AY608" s="132"/>
      <c r="AZ608" s="132"/>
      <c r="BA608" s="132"/>
    </row>
    <row r="609" spans="3:70" x14ac:dyDescent="0.2">
      <c r="C609" s="10"/>
      <c r="D609" s="10"/>
      <c r="AG609" s="132"/>
      <c r="AH609" s="132"/>
      <c r="AI609" s="132"/>
      <c r="AJ609" s="132"/>
      <c r="AK609" s="132"/>
      <c r="AM609" s="143"/>
      <c r="AT609" s="132"/>
      <c r="AU609" s="132"/>
      <c r="AV609" s="132"/>
      <c r="AW609" s="132"/>
      <c r="AX609" s="132"/>
      <c r="AY609" s="132"/>
      <c r="AZ609" s="132"/>
      <c r="BA609" s="132"/>
    </row>
    <row r="610" spans="3:70" x14ac:dyDescent="0.2">
      <c r="C610" s="10"/>
      <c r="D610" s="10"/>
      <c r="AG610" s="132"/>
      <c r="AH610" s="132"/>
      <c r="AI610" s="132"/>
      <c r="AJ610" s="132"/>
      <c r="AK610" s="132"/>
      <c r="AM610" s="143"/>
      <c r="AT610" s="132"/>
      <c r="AU610" s="132"/>
      <c r="AV610" s="132"/>
      <c r="AW610" s="132"/>
      <c r="AX610" s="132"/>
      <c r="AY610" s="132"/>
      <c r="AZ610" s="132"/>
      <c r="BA610" s="132"/>
      <c r="BB610" s="132"/>
    </row>
    <row r="611" spans="3:70" x14ac:dyDescent="0.2">
      <c r="C611" s="10"/>
      <c r="D611" s="10"/>
      <c r="AG611" s="132"/>
      <c r="AH611" s="132"/>
      <c r="AI611" s="132"/>
      <c r="AJ611" s="132"/>
      <c r="AK611" s="132"/>
      <c r="AM611" s="143"/>
      <c r="AT611" s="132"/>
      <c r="AU611" s="132"/>
      <c r="AV611" s="132"/>
      <c r="AW611" s="132"/>
      <c r="AX611" s="132"/>
      <c r="AY611" s="132"/>
      <c r="AZ611" s="132"/>
      <c r="BA611" s="132"/>
    </row>
    <row r="612" spans="3:70" x14ac:dyDescent="0.2">
      <c r="C612" s="10"/>
      <c r="D612" s="10"/>
      <c r="AG612" s="132"/>
      <c r="AH612" s="132"/>
      <c r="AI612" s="132"/>
      <c r="AJ612" s="132"/>
      <c r="AK612" s="132"/>
      <c r="AM612" s="143"/>
      <c r="AT612" s="132"/>
      <c r="AU612" s="132"/>
      <c r="AV612" s="132"/>
      <c r="AW612" s="132"/>
      <c r="AX612" s="132"/>
      <c r="AY612" s="132"/>
      <c r="AZ612" s="132"/>
      <c r="BA612" s="132"/>
    </row>
    <row r="613" spans="3:70" x14ac:dyDescent="0.2">
      <c r="C613" s="10"/>
      <c r="D613" s="10"/>
      <c r="AG613" s="132"/>
      <c r="AH613" s="132"/>
      <c r="AI613" s="132"/>
      <c r="AJ613" s="132"/>
      <c r="AK613" s="132"/>
      <c r="AM613" s="143"/>
      <c r="AT613" s="132"/>
      <c r="AU613" s="132"/>
      <c r="AV613" s="132"/>
      <c r="AW613" s="132"/>
      <c r="AX613" s="132"/>
      <c r="AY613" s="132"/>
      <c r="AZ613" s="132"/>
      <c r="BA613" s="132"/>
    </row>
    <row r="614" spans="3:70" x14ac:dyDescent="0.2">
      <c r="C614" s="10"/>
      <c r="D614" s="10"/>
      <c r="AG614" s="132"/>
      <c r="AH614" s="132"/>
      <c r="AI614" s="132"/>
      <c r="AJ614" s="132"/>
      <c r="AK614" s="132"/>
      <c r="AM614" s="143"/>
      <c r="AT614" s="132"/>
      <c r="AU614" s="132"/>
      <c r="AV614" s="132"/>
      <c r="AW614" s="132"/>
      <c r="AX614" s="132"/>
      <c r="AY614" s="132"/>
      <c r="AZ614" s="132"/>
      <c r="BA614" s="132"/>
      <c r="BB614" s="132"/>
      <c r="BC614" s="132"/>
      <c r="BD614" s="132"/>
      <c r="BE614" s="132"/>
      <c r="BF614" s="132"/>
      <c r="BG614" s="132"/>
      <c r="BH614" s="132"/>
      <c r="BI614" s="132"/>
      <c r="BJ614" s="132"/>
      <c r="BK614" s="132"/>
      <c r="BL614" s="132"/>
      <c r="BM614" s="132"/>
      <c r="BN614" s="132"/>
      <c r="BO614" s="132"/>
      <c r="BP614" s="132"/>
      <c r="BQ614" s="132"/>
      <c r="BR614" s="132"/>
    </row>
    <row r="615" spans="3:70" x14ac:dyDescent="0.2">
      <c r="C615" s="10"/>
      <c r="D615" s="10"/>
      <c r="AG615" s="132"/>
      <c r="AH615" s="132"/>
      <c r="AI615" s="132"/>
      <c r="AJ615" s="132"/>
      <c r="AK615" s="132"/>
      <c r="AM615" s="143"/>
      <c r="AT615" s="132"/>
      <c r="AU615" s="132"/>
      <c r="AV615" s="132"/>
      <c r="AW615" s="132"/>
      <c r="AX615" s="132"/>
      <c r="AY615" s="132"/>
      <c r="AZ615" s="132"/>
      <c r="BA615" s="132"/>
    </row>
    <row r="616" spans="3:70" x14ac:dyDescent="0.2">
      <c r="C616" s="10"/>
      <c r="D616" s="10"/>
      <c r="AG616" s="132"/>
      <c r="AH616" s="132"/>
      <c r="AI616" s="132"/>
      <c r="AJ616" s="132"/>
      <c r="AK616" s="132"/>
      <c r="AM616" s="143"/>
      <c r="AT616" s="132"/>
      <c r="AU616" s="132"/>
      <c r="AV616" s="132"/>
      <c r="AW616" s="132"/>
      <c r="AX616" s="132"/>
      <c r="AY616" s="132"/>
      <c r="AZ616" s="132"/>
      <c r="BA616" s="132"/>
    </row>
    <row r="617" spans="3:70" x14ac:dyDescent="0.2">
      <c r="C617" s="10"/>
      <c r="D617" s="10"/>
      <c r="AG617" s="132"/>
      <c r="AH617" s="132"/>
      <c r="AI617" s="132"/>
      <c r="AJ617" s="132"/>
      <c r="AK617" s="132"/>
      <c r="AM617" s="143"/>
      <c r="AT617" s="132"/>
      <c r="AU617" s="132"/>
      <c r="AV617" s="132"/>
      <c r="AW617" s="132"/>
      <c r="AX617" s="132"/>
      <c r="AY617" s="132"/>
      <c r="AZ617" s="132"/>
      <c r="BA617" s="132"/>
    </row>
    <row r="618" spans="3:70" x14ac:dyDescent="0.2">
      <c r="C618" s="10"/>
      <c r="D618" s="10"/>
      <c r="AG618" s="132"/>
      <c r="AH618" s="132"/>
      <c r="AI618" s="132"/>
      <c r="AJ618" s="132"/>
      <c r="AK618" s="132"/>
      <c r="AM618" s="143"/>
      <c r="AT618" s="132"/>
      <c r="AU618" s="132"/>
      <c r="AV618" s="132"/>
      <c r="AW618" s="132"/>
      <c r="AX618" s="132"/>
      <c r="AY618" s="132"/>
      <c r="AZ618" s="132"/>
      <c r="BA618" s="132"/>
    </row>
    <row r="619" spans="3:70" x14ac:dyDescent="0.2">
      <c r="C619" s="10"/>
      <c r="D619" s="10"/>
      <c r="AG619" s="132"/>
      <c r="AH619" s="132"/>
      <c r="AI619" s="132"/>
      <c r="AJ619" s="132"/>
      <c r="AK619" s="132"/>
      <c r="AM619" s="143"/>
      <c r="AT619" s="132"/>
      <c r="AU619" s="132"/>
      <c r="AV619" s="132"/>
      <c r="AW619" s="132"/>
      <c r="AX619" s="132"/>
      <c r="AY619" s="132"/>
      <c r="AZ619" s="132"/>
      <c r="BA619" s="132"/>
    </row>
    <row r="620" spans="3:70" x14ac:dyDescent="0.2">
      <c r="C620" s="10"/>
      <c r="D620" s="10"/>
      <c r="AG620" s="132"/>
      <c r="AH620" s="132"/>
      <c r="AI620" s="132"/>
      <c r="AJ620" s="132"/>
      <c r="AK620" s="132"/>
      <c r="AM620" s="143"/>
      <c r="AT620" s="132"/>
      <c r="AU620" s="132"/>
      <c r="AV620" s="132"/>
      <c r="AW620" s="132"/>
      <c r="AX620" s="132"/>
      <c r="AY620" s="132"/>
      <c r="AZ620" s="132"/>
      <c r="BA620" s="132"/>
    </row>
    <row r="621" spans="3:70" x14ac:dyDescent="0.2">
      <c r="C621" s="10"/>
      <c r="D621" s="10"/>
      <c r="AG621" s="132"/>
      <c r="AH621" s="132"/>
      <c r="AI621" s="132"/>
      <c r="AJ621" s="132"/>
      <c r="AK621" s="132"/>
      <c r="AM621" s="143"/>
      <c r="AT621" s="132"/>
      <c r="AU621" s="132"/>
      <c r="AV621" s="132"/>
      <c r="AW621" s="132"/>
      <c r="AX621" s="132"/>
      <c r="AY621" s="132"/>
      <c r="AZ621" s="132"/>
      <c r="BA621" s="132"/>
    </row>
    <row r="622" spans="3:70" x14ac:dyDescent="0.2">
      <c r="C622" s="10"/>
      <c r="D622" s="10"/>
      <c r="AG622" s="132"/>
      <c r="AH622" s="132"/>
      <c r="AI622" s="132"/>
      <c r="AJ622" s="132"/>
      <c r="AK622" s="132"/>
      <c r="AM622" s="143"/>
      <c r="AT622" s="132"/>
      <c r="AU622" s="132"/>
      <c r="AV622" s="132"/>
      <c r="AW622" s="132"/>
      <c r="AX622" s="132"/>
      <c r="AY622" s="132"/>
      <c r="AZ622" s="132"/>
      <c r="BA622" s="132"/>
      <c r="BB622" s="132"/>
      <c r="BC622" s="132"/>
      <c r="BD622" s="132"/>
      <c r="BE622" s="132"/>
      <c r="BF622" s="132"/>
      <c r="BG622" s="132"/>
      <c r="BH622" s="132"/>
      <c r="BI622" s="132"/>
      <c r="BJ622" s="132"/>
      <c r="BK622" s="132"/>
      <c r="BL622" s="132"/>
      <c r="BM622" s="132"/>
      <c r="BN622" s="132"/>
      <c r="BO622" s="132"/>
      <c r="BP622" s="132"/>
      <c r="BQ622" s="132"/>
      <c r="BR622" s="132"/>
    </row>
    <row r="623" spans="3:70" x14ac:dyDescent="0.2">
      <c r="C623" s="10"/>
      <c r="D623" s="10"/>
      <c r="AG623" s="132"/>
      <c r="AH623" s="132"/>
      <c r="AI623" s="132"/>
      <c r="AJ623" s="132"/>
      <c r="AK623" s="132"/>
      <c r="AM623" s="143"/>
      <c r="AT623" s="132"/>
      <c r="AU623" s="132"/>
      <c r="AV623" s="132"/>
      <c r="AW623" s="132"/>
      <c r="AX623" s="132"/>
      <c r="AY623" s="132"/>
      <c r="AZ623" s="132"/>
      <c r="BA623" s="132"/>
    </row>
    <row r="624" spans="3:70" x14ac:dyDescent="0.2">
      <c r="C624" s="10"/>
      <c r="D624" s="10"/>
      <c r="AG624" s="132"/>
      <c r="AH624" s="132"/>
      <c r="AI624" s="132"/>
      <c r="AJ624" s="132"/>
      <c r="AK624" s="132"/>
      <c r="AM624" s="143"/>
      <c r="AT624" s="132"/>
      <c r="AU624" s="132"/>
      <c r="AV624" s="132"/>
      <c r="AW624" s="132"/>
      <c r="AX624" s="132"/>
      <c r="AY624" s="132"/>
      <c r="AZ624" s="132"/>
      <c r="BA624" s="132"/>
    </row>
    <row r="625" spans="3:54" x14ac:dyDescent="0.2">
      <c r="C625" s="10"/>
      <c r="D625" s="10"/>
      <c r="AG625" s="132"/>
      <c r="AH625" s="132"/>
      <c r="AI625" s="132"/>
      <c r="AJ625" s="132"/>
      <c r="AK625" s="132"/>
      <c r="AM625" s="143"/>
      <c r="AT625" s="132"/>
      <c r="AU625" s="132"/>
      <c r="AV625" s="132"/>
      <c r="AW625" s="132"/>
      <c r="AX625" s="132"/>
      <c r="AY625" s="132"/>
      <c r="AZ625" s="132"/>
      <c r="BA625" s="132"/>
    </row>
    <row r="626" spans="3:54" x14ac:dyDescent="0.2">
      <c r="C626" s="10"/>
      <c r="D626" s="10"/>
      <c r="AG626" s="132"/>
      <c r="AH626" s="132"/>
      <c r="AI626" s="132"/>
      <c r="AJ626" s="132"/>
      <c r="AK626" s="132"/>
      <c r="AM626" s="143"/>
      <c r="AT626" s="132"/>
      <c r="AU626" s="132"/>
      <c r="AV626" s="132"/>
      <c r="AW626" s="132"/>
      <c r="AX626" s="132"/>
      <c r="AY626" s="132"/>
      <c r="AZ626" s="132"/>
      <c r="BA626" s="132"/>
    </row>
    <row r="627" spans="3:54" x14ac:dyDescent="0.2">
      <c r="C627" s="10"/>
      <c r="D627" s="10"/>
      <c r="AG627" s="132"/>
      <c r="AH627" s="132"/>
      <c r="AI627" s="132"/>
      <c r="AJ627" s="132"/>
      <c r="AK627" s="132"/>
      <c r="AM627" s="143"/>
      <c r="AT627" s="132"/>
      <c r="AU627" s="132"/>
      <c r="AV627" s="132"/>
      <c r="AW627" s="132"/>
      <c r="AX627" s="132"/>
      <c r="AY627" s="132"/>
      <c r="AZ627" s="132"/>
      <c r="BA627" s="132"/>
    </row>
    <row r="628" spans="3:54" x14ac:dyDescent="0.2">
      <c r="C628" s="10"/>
      <c r="D628" s="10"/>
      <c r="AG628" s="132"/>
      <c r="AH628" s="132"/>
      <c r="AI628" s="132"/>
      <c r="AJ628" s="132"/>
      <c r="AK628" s="132"/>
      <c r="AM628" s="143"/>
      <c r="AT628" s="132"/>
      <c r="AU628" s="132"/>
      <c r="AV628" s="132"/>
      <c r="AW628" s="132"/>
      <c r="AX628" s="132"/>
      <c r="AY628" s="132"/>
      <c r="AZ628" s="132"/>
      <c r="BA628" s="132"/>
    </row>
    <row r="629" spans="3:54" x14ac:dyDescent="0.2">
      <c r="C629" s="10"/>
      <c r="D629" s="10"/>
      <c r="AG629" s="132"/>
      <c r="AH629" s="132"/>
      <c r="AI629" s="132"/>
      <c r="AJ629" s="132"/>
      <c r="AK629" s="132"/>
      <c r="AM629" s="143"/>
      <c r="AT629" s="132"/>
      <c r="AU629" s="132"/>
      <c r="AV629" s="132"/>
      <c r="AW629" s="132"/>
      <c r="AX629" s="132"/>
      <c r="AY629" s="132"/>
      <c r="AZ629" s="132"/>
      <c r="BA629" s="132"/>
    </row>
    <row r="630" spans="3:54" x14ac:dyDescent="0.2">
      <c r="C630" s="10"/>
      <c r="D630" s="10"/>
      <c r="AG630" s="132"/>
      <c r="AH630" s="132"/>
      <c r="AI630" s="132"/>
      <c r="AJ630" s="132"/>
      <c r="AK630" s="132"/>
      <c r="AM630" s="143"/>
      <c r="AT630" s="132"/>
      <c r="AU630" s="132"/>
      <c r="AV630" s="132"/>
      <c r="AW630" s="132"/>
      <c r="AX630" s="132"/>
      <c r="AY630" s="132"/>
      <c r="AZ630" s="132"/>
      <c r="BA630" s="132"/>
    </row>
    <row r="631" spans="3:54" x14ac:dyDescent="0.2">
      <c r="C631" s="10"/>
      <c r="D631" s="10"/>
      <c r="AG631" s="132"/>
      <c r="AH631" s="132"/>
      <c r="AI631" s="132"/>
      <c r="AJ631" s="132"/>
      <c r="AK631" s="132"/>
      <c r="AM631" s="143"/>
      <c r="AT631" s="132"/>
      <c r="AU631" s="132"/>
      <c r="AV631" s="132"/>
      <c r="AW631" s="132"/>
      <c r="AX631" s="132"/>
      <c r="AY631" s="132"/>
      <c r="AZ631" s="132"/>
      <c r="BA631" s="132"/>
    </row>
    <row r="632" spans="3:54" x14ac:dyDescent="0.2">
      <c r="C632" s="10"/>
      <c r="D632" s="10"/>
      <c r="AG632" s="132"/>
      <c r="AH632" s="132"/>
      <c r="AI632" s="132"/>
      <c r="AJ632" s="132"/>
      <c r="AK632" s="132"/>
      <c r="AM632" s="143"/>
      <c r="AT632" s="132"/>
      <c r="AU632" s="132"/>
      <c r="AV632" s="132"/>
      <c r="AW632" s="132"/>
      <c r="AX632" s="132"/>
      <c r="AY632" s="132"/>
      <c r="AZ632" s="132"/>
      <c r="BA632" s="132"/>
    </row>
    <row r="633" spans="3:54" x14ac:dyDescent="0.2">
      <c r="C633" s="10"/>
      <c r="D633" s="10"/>
      <c r="AG633" s="132"/>
      <c r="AH633" s="132"/>
      <c r="AI633" s="132"/>
      <c r="AJ633" s="132"/>
      <c r="AK633" s="132"/>
      <c r="AM633" s="143"/>
      <c r="AT633" s="132"/>
      <c r="AU633" s="132"/>
      <c r="AV633" s="132"/>
      <c r="AW633" s="132"/>
      <c r="AX633" s="132"/>
      <c r="AY633" s="132"/>
      <c r="AZ633" s="132"/>
      <c r="BA633" s="132"/>
    </row>
    <row r="634" spans="3:54" x14ac:dyDescent="0.2">
      <c r="C634" s="10"/>
      <c r="D634" s="10"/>
      <c r="AG634" s="132"/>
      <c r="AH634" s="132"/>
      <c r="AI634" s="132"/>
      <c r="AJ634" s="132"/>
      <c r="AK634" s="132"/>
      <c r="AM634" s="143"/>
      <c r="AT634" s="132"/>
      <c r="AU634" s="132"/>
      <c r="AV634" s="132"/>
      <c r="AW634" s="132"/>
      <c r="AX634" s="132"/>
      <c r="AY634" s="132"/>
      <c r="AZ634" s="132"/>
      <c r="BA634" s="132"/>
    </row>
    <row r="635" spans="3:54" x14ac:dyDescent="0.2">
      <c r="C635" s="10"/>
      <c r="D635" s="10"/>
      <c r="AG635" s="132"/>
      <c r="AH635" s="132"/>
      <c r="AI635" s="132"/>
      <c r="AJ635" s="132"/>
      <c r="AK635" s="132"/>
      <c r="AM635" s="143"/>
      <c r="AT635" s="132"/>
      <c r="AU635" s="132"/>
      <c r="AV635" s="132"/>
      <c r="AW635" s="132"/>
      <c r="AX635" s="132"/>
      <c r="AY635" s="132"/>
      <c r="AZ635" s="132"/>
      <c r="BA635" s="132"/>
    </row>
    <row r="636" spans="3:54" x14ac:dyDescent="0.2">
      <c r="C636" s="10"/>
      <c r="D636" s="10"/>
      <c r="AG636" s="132"/>
      <c r="AH636" s="132"/>
      <c r="AI636" s="132"/>
      <c r="AJ636" s="132"/>
      <c r="AK636" s="132"/>
      <c r="AM636" s="143"/>
      <c r="AT636" s="132"/>
      <c r="AU636" s="132"/>
      <c r="AV636" s="132"/>
      <c r="AW636" s="132"/>
      <c r="AX636" s="132"/>
      <c r="AY636" s="132"/>
      <c r="AZ636" s="132"/>
      <c r="BA636" s="132"/>
      <c r="BB636" s="132"/>
    </row>
    <row r="637" spans="3:54" x14ac:dyDescent="0.2">
      <c r="C637" s="10"/>
      <c r="D637" s="10"/>
      <c r="AG637" s="132"/>
      <c r="AH637" s="132"/>
      <c r="AI637" s="132"/>
      <c r="AJ637" s="132"/>
      <c r="AK637" s="132"/>
      <c r="AM637" s="143"/>
      <c r="AT637" s="132"/>
      <c r="AU637" s="132"/>
      <c r="AV637" s="132"/>
      <c r="AW637" s="132"/>
      <c r="AX637" s="132"/>
      <c r="AY637" s="132"/>
      <c r="AZ637" s="132"/>
      <c r="BA637" s="132"/>
    </row>
    <row r="638" spans="3:54" x14ac:dyDescent="0.2">
      <c r="C638" s="10"/>
      <c r="D638" s="10"/>
      <c r="AG638" s="132"/>
      <c r="AH638" s="132"/>
      <c r="AI638" s="132"/>
      <c r="AJ638" s="132"/>
      <c r="AK638" s="132"/>
      <c r="AM638" s="143"/>
      <c r="AT638" s="132"/>
      <c r="AU638" s="132"/>
      <c r="AV638" s="132"/>
      <c r="AW638" s="132"/>
      <c r="AX638" s="132"/>
      <c r="AY638" s="132"/>
      <c r="AZ638" s="132"/>
      <c r="BA638" s="132"/>
    </row>
    <row r="639" spans="3:54" x14ac:dyDescent="0.2">
      <c r="C639" s="10"/>
      <c r="D639" s="10"/>
      <c r="AG639" s="132"/>
      <c r="AH639" s="132"/>
      <c r="AI639" s="132"/>
      <c r="AJ639" s="132"/>
      <c r="AK639" s="132"/>
      <c r="AM639" s="143"/>
      <c r="AT639" s="132"/>
      <c r="AU639" s="132"/>
      <c r="AV639" s="132"/>
      <c r="AW639" s="132"/>
      <c r="AX639" s="132"/>
      <c r="AY639" s="132"/>
      <c r="AZ639" s="132"/>
      <c r="BA639" s="132"/>
    </row>
    <row r="640" spans="3:54" x14ac:dyDescent="0.2">
      <c r="C640" s="10"/>
      <c r="D640" s="10"/>
      <c r="AG640" s="132"/>
      <c r="AH640" s="132"/>
      <c r="AI640" s="132"/>
      <c r="AJ640" s="132"/>
      <c r="AK640" s="132"/>
      <c r="AM640" s="143"/>
      <c r="AT640" s="132"/>
      <c r="AU640" s="132"/>
      <c r="AV640" s="132"/>
      <c r="AW640" s="132"/>
      <c r="AX640" s="132"/>
      <c r="AY640" s="132"/>
      <c r="AZ640" s="132"/>
      <c r="BA640" s="132"/>
    </row>
    <row r="641" spans="3:70" x14ac:dyDescent="0.2">
      <c r="C641" s="10"/>
      <c r="D641" s="10"/>
      <c r="AG641" s="132"/>
      <c r="AH641" s="132"/>
      <c r="AI641" s="132"/>
      <c r="AJ641" s="132"/>
      <c r="AK641" s="132"/>
      <c r="AM641" s="143"/>
      <c r="AT641" s="132"/>
      <c r="AU641" s="132"/>
      <c r="AV641" s="132"/>
      <c r="AW641" s="132"/>
      <c r="AX641" s="132"/>
      <c r="AY641" s="132"/>
      <c r="AZ641" s="132"/>
      <c r="BA641" s="132"/>
    </row>
    <row r="642" spans="3:70" x14ac:dyDescent="0.2">
      <c r="C642" s="10"/>
      <c r="D642" s="10"/>
      <c r="AG642" s="132"/>
      <c r="AH642" s="132"/>
      <c r="AI642" s="132"/>
      <c r="AJ642" s="132"/>
      <c r="AK642" s="132"/>
      <c r="AM642" s="143"/>
      <c r="AT642" s="132"/>
      <c r="AU642" s="132"/>
      <c r="AV642" s="132"/>
      <c r="AW642" s="132"/>
      <c r="AX642" s="132"/>
      <c r="AY642" s="132"/>
      <c r="AZ642" s="132"/>
      <c r="BA642" s="132"/>
    </row>
    <row r="643" spans="3:70" x14ac:dyDescent="0.2">
      <c r="C643" s="10"/>
      <c r="D643" s="10"/>
      <c r="AG643" s="132"/>
      <c r="AH643" s="132"/>
      <c r="AI643" s="132"/>
      <c r="AJ643" s="132"/>
      <c r="AK643" s="132"/>
      <c r="AM643" s="143"/>
      <c r="AT643" s="132"/>
      <c r="AU643" s="132"/>
      <c r="AV643" s="132"/>
      <c r="AW643" s="132"/>
      <c r="AX643" s="132"/>
      <c r="AY643" s="132"/>
      <c r="AZ643" s="132"/>
      <c r="BA643" s="132"/>
    </row>
    <row r="644" spans="3:70" x14ac:dyDescent="0.2">
      <c r="C644" s="10"/>
      <c r="D644" s="10"/>
      <c r="AG644" s="132"/>
      <c r="AH644" s="132"/>
      <c r="AI644" s="132"/>
      <c r="AJ644" s="132"/>
      <c r="AK644" s="132"/>
      <c r="AM644" s="143"/>
      <c r="AT644" s="132"/>
      <c r="AU644" s="132"/>
      <c r="AV644" s="132"/>
      <c r="AW644" s="132"/>
      <c r="AX644" s="132"/>
      <c r="AY644" s="132"/>
      <c r="AZ644" s="132"/>
      <c r="BA644" s="132"/>
    </row>
    <row r="645" spans="3:70" x14ac:dyDescent="0.2">
      <c r="C645" s="10"/>
      <c r="D645" s="10"/>
      <c r="AG645" s="132"/>
      <c r="AH645" s="132"/>
      <c r="AI645" s="132"/>
      <c r="AJ645" s="132"/>
      <c r="AK645" s="132"/>
      <c r="AM645" s="143"/>
      <c r="AT645" s="132"/>
      <c r="AU645" s="132"/>
      <c r="AV645" s="132"/>
      <c r="AW645" s="132"/>
      <c r="AX645" s="132"/>
      <c r="AY645" s="132"/>
      <c r="AZ645" s="132"/>
      <c r="BA645" s="132"/>
    </row>
    <row r="646" spans="3:70" x14ac:dyDescent="0.2">
      <c r="C646" s="10"/>
      <c r="D646" s="10"/>
      <c r="AG646" s="132"/>
      <c r="AH646" s="132"/>
      <c r="AI646" s="132"/>
      <c r="AJ646" s="132"/>
      <c r="AK646" s="132"/>
      <c r="AM646" s="143"/>
      <c r="AT646" s="132"/>
      <c r="AU646" s="132"/>
      <c r="AV646" s="132"/>
      <c r="AW646" s="132"/>
      <c r="AX646" s="132"/>
      <c r="AY646" s="132"/>
      <c r="AZ646" s="132"/>
      <c r="BA646" s="132"/>
    </row>
    <row r="647" spans="3:70" x14ac:dyDescent="0.2">
      <c r="C647" s="10"/>
      <c r="D647" s="10"/>
      <c r="AG647" s="132"/>
      <c r="AH647" s="132"/>
      <c r="AI647" s="132"/>
      <c r="AJ647" s="132"/>
      <c r="AK647" s="132"/>
      <c r="AM647" s="143"/>
      <c r="AT647" s="132"/>
      <c r="AU647" s="132"/>
      <c r="AV647" s="132"/>
      <c r="AW647" s="132"/>
      <c r="AX647" s="132"/>
      <c r="AY647" s="132"/>
      <c r="AZ647" s="132"/>
      <c r="BA647" s="132"/>
    </row>
    <row r="648" spans="3:70" x14ac:dyDescent="0.2">
      <c r="C648" s="10"/>
      <c r="D648" s="10"/>
      <c r="AG648" s="132"/>
      <c r="AH648" s="132"/>
      <c r="AI648" s="132"/>
      <c r="AJ648" s="132"/>
      <c r="AK648" s="132"/>
      <c r="AM648" s="143"/>
      <c r="AT648" s="132"/>
      <c r="AU648" s="132"/>
      <c r="AV648" s="132"/>
      <c r="AW648" s="132"/>
      <c r="AX648" s="132"/>
      <c r="AY648" s="132"/>
      <c r="AZ648" s="132"/>
      <c r="BA648" s="132"/>
    </row>
    <row r="649" spans="3:70" x14ac:dyDescent="0.2">
      <c r="C649" s="10"/>
      <c r="D649" s="10"/>
      <c r="AG649" s="132"/>
      <c r="AH649" s="132"/>
      <c r="AI649" s="132"/>
      <c r="AJ649" s="132"/>
      <c r="AK649" s="132"/>
      <c r="AM649" s="143"/>
      <c r="AT649" s="132"/>
      <c r="AU649" s="132"/>
      <c r="AV649" s="132"/>
      <c r="AW649" s="132"/>
      <c r="AX649" s="132"/>
      <c r="AY649" s="132"/>
      <c r="AZ649" s="132"/>
      <c r="BA649" s="132"/>
    </row>
    <row r="650" spans="3:70" x14ac:dyDescent="0.2">
      <c r="C650" s="10"/>
      <c r="D650" s="10"/>
      <c r="AG650" s="132"/>
      <c r="AH650" s="132"/>
      <c r="AI650" s="132"/>
      <c r="AJ650" s="132"/>
      <c r="AK650" s="132"/>
      <c r="AM650" s="143"/>
      <c r="AT650" s="132"/>
      <c r="AU650" s="132"/>
      <c r="AV650" s="132"/>
      <c r="AW650" s="132"/>
      <c r="AX650" s="132"/>
      <c r="AY650" s="132"/>
      <c r="AZ650" s="132"/>
      <c r="BA650" s="132"/>
    </row>
    <row r="651" spans="3:70" x14ac:dyDescent="0.2">
      <c r="C651" s="10"/>
      <c r="D651" s="10"/>
      <c r="AG651" s="132"/>
      <c r="AH651" s="132"/>
      <c r="AI651" s="132"/>
      <c r="AJ651" s="132"/>
      <c r="AK651" s="132"/>
      <c r="AM651" s="143"/>
      <c r="AT651" s="132"/>
      <c r="AU651" s="132"/>
      <c r="AV651" s="132"/>
      <c r="AW651" s="132"/>
      <c r="AX651" s="132"/>
      <c r="AY651" s="132"/>
      <c r="AZ651" s="132"/>
      <c r="BA651" s="132"/>
    </row>
    <row r="652" spans="3:70" x14ac:dyDescent="0.2">
      <c r="C652" s="10"/>
      <c r="D652" s="10"/>
      <c r="AG652" s="132"/>
      <c r="AH652" s="132"/>
      <c r="AI652" s="132"/>
      <c r="AJ652" s="132"/>
      <c r="AK652" s="132"/>
      <c r="AM652" s="143"/>
      <c r="AT652" s="132"/>
      <c r="AU652" s="132"/>
      <c r="AV652" s="132"/>
      <c r="AW652" s="132"/>
      <c r="AX652" s="132"/>
      <c r="AY652" s="132"/>
      <c r="AZ652" s="132"/>
      <c r="BA652" s="132"/>
    </row>
    <row r="653" spans="3:70" x14ac:dyDescent="0.2">
      <c r="C653" s="10"/>
      <c r="D653" s="10"/>
      <c r="AG653" s="132"/>
      <c r="AH653" s="132"/>
      <c r="AI653" s="132"/>
      <c r="AJ653" s="132"/>
      <c r="AK653" s="132"/>
      <c r="AM653" s="143"/>
      <c r="AT653" s="132"/>
      <c r="AU653" s="132"/>
      <c r="AV653" s="132"/>
      <c r="AW653" s="132"/>
      <c r="AX653" s="132"/>
      <c r="AY653" s="132"/>
      <c r="AZ653" s="132"/>
      <c r="BA653" s="132"/>
    </row>
    <row r="654" spans="3:70" x14ac:dyDescent="0.2">
      <c r="C654" s="10"/>
      <c r="D654" s="10"/>
      <c r="AG654" s="132"/>
      <c r="AH654" s="132"/>
      <c r="AI654" s="132"/>
      <c r="AJ654" s="132"/>
      <c r="AK654" s="132"/>
      <c r="AM654" s="143"/>
      <c r="AT654" s="132"/>
      <c r="AU654" s="132"/>
      <c r="AV654" s="132"/>
      <c r="AW654" s="132"/>
      <c r="AX654" s="132"/>
      <c r="AY654" s="132"/>
      <c r="AZ654" s="132"/>
      <c r="BA654" s="132"/>
    </row>
    <row r="655" spans="3:70" x14ac:dyDescent="0.2">
      <c r="C655" s="10"/>
      <c r="D655" s="10"/>
      <c r="AG655" s="132"/>
      <c r="AH655" s="132"/>
      <c r="AI655" s="132"/>
      <c r="AJ655" s="132"/>
      <c r="AK655" s="132"/>
      <c r="AM655" s="143"/>
      <c r="AT655" s="132"/>
      <c r="AU655" s="132"/>
      <c r="AV655" s="132"/>
      <c r="AW655" s="132"/>
      <c r="AX655" s="132"/>
      <c r="AY655" s="132"/>
      <c r="AZ655" s="132"/>
      <c r="BA655" s="132"/>
      <c r="BB655" s="132"/>
      <c r="BC655" s="132"/>
      <c r="BD655" s="132"/>
      <c r="BE655" s="132"/>
      <c r="BF655" s="132"/>
      <c r="BG655" s="132"/>
      <c r="BH655" s="132"/>
      <c r="BI655" s="132"/>
      <c r="BJ655" s="132"/>
      <c r="BK655" s="132"/>
      <c r="BL655" s="132"/>
      <c r="BM655" s="132"/>
      <c r="BN655" s="132"/>
      <c r="BO655" s="132"/>
      <c r="BP655" s="132"/>
      <c r="BQ655" s="132"/>
      <c r="BR655" s="132"/>
    </row>
    <row r="656" spans="3:70" x14ac:dyDescent="0.2">
      <c r="C656" s="10"/>
      <c r="D656" s="10"/>
      <c r="AG656" s="132"/>
      <c r="AH656" s="132"/>
      <c r="AI656" s="132"/>
      <c r="AJ656" s="132"/>
      <c r="AK656" s="132"/>
      <c r="AM656" s="143"/>
      <c r="AT656" s="132"/>
      <c r="AU656" s="132"/>
      <c r="AV656" s="132"/>
      <c r="AW656" s="132"/>
      <c r="AX656" s="132"/>
      <c r="AY656" s="132"/>
      <c r="AZ656" s="132"/>
      <c r="BA656" s="132"/>
    </row>
    <row r="657" spans="3:70" x14ac:dyDescent="0.2">
      <c r="C657" s="10"/>
      <c r="D657" s="10"/>
      <c r="AG657" s="132"/>
      <c r="AH657" s="132"/>
      <c r="AI657" s="132"/>
      <c r="AJ657" s="132"/>
      <c r="AK657" s="132"/>
      <c r="AM657" s="143"/>
      <c r="AT657" s="132"/>
      <c r="AU657" s="132"/>
      <c r="AV657" s="132"/>
      <c r="AW657" s="132"/>
      <c r="AX657" s="132"/>
      <c r="AY657" s="132"/>
      <c r="AZ657" s="132"/>
      <c r="BA657" s="132"/>
    </row>
    <row r="658" spans="3:70" x14ac:dyDescent="0.2">
      <c r="C658" s="10"/>
      <c r="D658" s="10"/>
      <c r="AG658" s="132"/>
      <c r="AH658" s="132"/>
      <c r="AI658" s="132"/>
      <c r="AJ658" s="132"/>
      <c r="AK658" s="132"/>
      <c r="AM658" s="143"/>
      <c r="AT658" s="132"/>
      <c r="AU658" s="132"/>
      <c r="AV658" s="132"/>
      <c r="AW658" s="132"/>
      <c r="AX658" s="132"/>
      <c r="AY658" s="132"/>
      <c r="AZ658" s="132"/>
      <c r="BA658" s="132"/>
    </row>
    <row r="659" spans="3:70" x14ac:dyDescent="0.2">
      <c r="C659" s="10"/>
      <c r="D659" s="10"/>
      <c r="AG659" s="132"/>
      <c r="AH659" s="132"/>
      <c r="AI659" s="132"/>
      <c r="AJ659" s="132"/>
      <c r="AK659" s="132"/>
      <c r="AM659" s="143"/>
      <c r="AT659" s="132"/>
      <c r="AU659" s="132"/>
      <c r="AV659" s="132"/>
      <c r="AW659" s="132"/>
      <c r="AX659" s="132"/>
      <c r="AY659" s="132"/>
      <c r="AZ659" s="132"/>
      <c r="BA659" s="132"/>
    </row>
    <row r="660" spans="3:70" x14ac:dyDescent="0.2">
      <c r="C660" s="10"/>
      <c r="D660" s="10"/>
      <c r="AG660" s="132"/>
      <c r="AH660" s="132"/>
      <c r="AI660" s="132"/>
      <c r="AJ660" s="132"/>
      <c r="AK660" s="132"/>
      <c r="AM660" s="143"/>
      <c r="AT660" s="132"/>
      <c r="AU660" s="132"/>
      <c r="AV660" s="132"/>
      <c r="AW660" s="132"/>
      <c r="AX660" s="132"/>
      <c r="AY660" s="132"/>
      <c r="AZ660" s="132"/>
      <c r="BA660" s="132"/>
      <c r="BB660" s="132"/>
      <c r="BC660" s="132"/>
      <c r="BD660" s="132"/>
      <c r="BE660" s="132"/>
      <c r="BF660" s="132"/>
      <c r="BG660" s="132"/>
      <c r="BH660" s="132"/>
      <c r="BI660" s="132"/>
      <c r="BJ660" s="132"/>
      <c r="BK660" s="132"/>
      <c r="BL660" s="132"/>
      <c r="BM660" s="132"/>
      <c r="BN660" s="132"/>
      <c r="BO660" s="132"/>
      <c r="BP660" s="132"/>
      <c r="BQ660" s="132"/>
      <c r="BR660" s="132"/>
    </row>
    <row r="661" spans="3:70" x14ac:dyDescent="0.2">
      <c r="C661" s="10"/>
      <c r="D661" s="10"/>
      <c r="AG661" s="132"/>
      <c r="AH661" s="132"/>
      <c r="AI661" s="132"/>
      <c r="AJ661" s="132"/>
      <c r="AK661" s="132"/>
      <c r="AM661" s="143"/>
      <c r="AT661" s="132"/>
      <c r="AU661" s="132"/>
      <c r="AV661" s="132"/>
      <c r="AW661" s="132"/>
      <c r="AX661" s="132"/>
      <c r="AY661" s="132"/>
      <c r="AZ661" s="132"/>
      <c r="BA661" s="132"/>
    </row>
    <row r="662" spans="3:70" x14ac:dyDescent="0.2">
      <c r="C662" s="10"/>
      <c r="D662" s="10"/>
      <c r="AG662" s="132"/>
      <c r="AH662" s="132"/>
      <c r="AI662" s="132"/>
      <c r="AJ662" s="132"/>
      <c r="AK662" s="132"/>
      <c r="AM662" s="143"/>
      <c r="AT662" s="132"/>
      <c r="AU662" s="132"/>
      <c r="AV662" s="132"/>
      <c r="AW662" s="132"/>
      <c r="AX662" s="132"/>
      <c r="AY662" s="132"/>
      <c r="AZ662" s="132"/>
      <c r="BA662" s="132"/>
    </row>
    <row r="663" spans="3:70" x14ac:dyDescent="0.2">
      <c r="C663" s="10"/>
      <c r="D663" s="10"/>
      <c r="AG663" s="132"/>
      <c r="AH663" s="132"/>
      <c r="AI663" s="132"/>
      <c r="AJ663" s="132"/>
      <c r="AK663" s="132"/>
      <c r="AM663" s="143"/>
      <c r="AT663" s="132"/>
      <c r="AU663" s="132"/>
      <c r="AV663" s="132"/>
      <c r="AW663" s="132"/>
      <c r="AX663" s="132"/>
      <c r="AY663" s="132"/>
      <c r="AZ663" s="132"/>
      <c r="BA663" s="132"/>
    </row>
    <row r="664" spans="3:70" x14ac:dyDescent="0.2">
      <c r="C664" s="10"/>
      <c r="D664" s="10"/>
      <c r="AG664" s="132"/>
      <c r="AH664" s="132"/>
      <c r="AI664" s="132"/>
      <c r="AJ664" s="132"/>
      <c r="AK664" s="132"/>
      <c r="AM664" s="143"/>
      <c r="AT664" s="132"/>
      <c r="AU664" s="132"/>
      <c r="AV664" s="132"/>
      <c r="AW664" s="132"/>
      <c r="AX664" s="132"/>
      <c r="AY664" s="132"/>
      <c r="AZ664" s="132"/>
      <c r="BA664" s="132"/>
    </row>
    <row r="665" spans="3:70" x14ac:dyDescent="0.2">
      <c r="C665" s="10"/>
      <c r="D665" s="10"/>
      <c r="AG665" s="132"/>
      <c r="AH665" s="132"/>
      <c r="AI665" s="132"/>
      <c r="AJ665" s="132"/>
      <c r="AK665" s="132"/>
      <c r="AM665" s="143"/>
      <c r="AT665" s="132"/>
      <c r="AU665" s="132"/>
      <c r="AV665" s="132"/>
      <c r="AW665" s="132"/>
      <c r="AX665" s="132"/>
      <c r="AY665" s="132"/>
      <c r="AZ665" s="132"/>
      <c r="BA665" s="132"/>
      <c r="BB665" s="132"/>
      <c r="BD665" s="132"/>
    </row>
    <row r="666" spans="3:70" x14ac:dyDescent="0.2">
      <c r="C666" s="10"/>
      <c r="D666" s="10"/>
      <c r="AG666" s="132"/>
      <c r="AH666" s="132"/>
      <c r="AI666" s="132"/>
      <c r="AJ666" s="132"/>
      <c r="AK666" s="132"/>
      <c r="AM666" s="143"/>
      <c r="AT666" s="132"/>
      <c r="AU666" s="132"/>
      <c r="AV666" s="132"/>
      <c r="AW666" s="132"/>
      <c r="AX666" s="132"/>
      <c r="AY666" s="132"/>
      <c r="AZ666" s="132"/>
      <c r="BA666" s="132"/>
    </row>
    <row r="667" spans="3:70" x14ac:dyDescent="0.2">
      <c r="C667" s="10"/>
      <c r="D667" s="10"/>
      <c r="AG667" s="132"/>
      <c r="AH667" s="132"/>
      <c r="AI667" s="132"/>
      <c r="AJ667" s="132"/>
      <c r="AK667" s="132"/>
      <c r="AM667" s="143"/>
      <c r="AT667" s="132"/>
      <c r="AU667" s="132"/>
      <c r="AV667" s="132"/>
      <c r="AW667" s="132"/>
      <c r="AX667" s="132"/>
      <c r="AY667" s="132"/>
      <c r="AZ667" s="132"/>
      <c r="BA667" s="132"/>
    </row>
    <row r="668" spans="3:70" x14ac:dyDescent="0.2">
      <c r="C668" s="10"/>
      <c r="D668" s="10"/>
      <c r="AG668" s="132"/>
      <c r="AH668" s="132"/>
      <c r="AI668" s="132"/>
      <c r="AJ668" s="132"/>
      <c r="AK668" s="132"/>
      <c r="AM668" s="143"/>
      <c r="AT668" s="132"/>
      <c r="AU668" s="132"/>
      <c r="AV668" s="132"/>
      <c r="AW668" s="132"/>
      <c r="AX668" s="132"/>
      <c r="AY668" s="132"/>
      <c r="AZ668" s="132"/>
      <c r="BA668" s="132"/>
    </row>
    <row r="669" spans="3:70" x14ac:dyDescent="0.2">
      <c r="C669" s="10"/>
      <c r="D669" s="10"/>
      <c r="AG669" s="132"/>
      <c r="AH669" s="132"/>
      <c r="AI669" s="132"/>
      <c r="AJ669" s="132"/>
      <c r="AK669" s="132"/>
      <c r="AM669" s="143"/>
      <c r="AT669" s="132"/>
      <c r="AU669" s="132"/>
      <c r="AV669" s="132"/>
      <c r="AW669" s="132"/>
      <c r="AX669" s="132"/>
      <c r="AY669" s="132"/>
      <c r="AZ669" s="132"/>
      <c r="BA669" s="132"/>
    </row>
    <row r="670" spans="3:70" x14ac:dyDescent="0.2">
      <c r="C670" s="10"/>
      <c r="D670" s="10"/>
      <c r="AG670" s="132"/>
      <c r="AH670" s="132"/>
      <c r="AI670" s="132"/>
      <c r="AJ670" s="132"/>
      <c r="AK670" s="132"/>
      <c r="AM670" s="143"/>
      <c r="AT670" s="132"/>
      <c r="AU670" s="132"/>
      <c r="AV670" s="132"/>
      <c r="AW670" s="132"/>
      <c r="AX670" s="132"/>
      <c r="AY670" s="132"/>
      <c r="AZ670" s="132"/>
      <c r="BA670" s="132"/>
    </row>
    <row r="671" spans="3:70" x14ac:dyDescent="0.2">
      <c r="C671" s="10"/>
      <c r="D671" s="10"/>
      <c r="AG671" s="132"/>
      <c r="AH671" s="132"/>
      <c r="AI671" s="132"/>
      <c r="AJ671" s="132"/>
      <c r="AK671" s="132"/>
      <c r="AM671" s="143"/>
      <c r="AT671" s="132"/>
      <c r="AU671" s="132"/>
      <c r="AV671" s="132"/>
      <c r="AW671" s="132"/>
      <c r="AX671" s="132"/>
      <c r="AY671" s="132"/>
      <c r="AZ671" s="132"/>
      <c r="BA671" s="132"/>
    </row>
    <row r="672" spans="3:70" x14ac:dyDescent="0.2">
      <c r="C672" s="10"/>
      <c r="D672" s="10"/>
      <c r="AG672" s="132"/>
      <c r="AH672" s="132"/>
      <c r="AI672" s="132"/>
      <c r="AJ672" s="132"/>
      <c r="AK672" s="132"/>
      <c r="AM672" s="143"/>
      <c r="AT672" s="132"/>
      <c r="AU672" s="132"/>
      <c r="AV672" s="132"/>
      <c r="AW672" s="132"/>
      <c r="AX672" s="132"/>
      <c r="AY672" s="132"/>
      <c r="AZ672" s="132"/>
      <c r="BA672" s="132"/>
    </row>
    <row r="673" spans="3:70" x14ac:dyDescent="0.2">
      <c r="C673" s="10"/>
      <c r="D673" s="10"/>
      <c r="AG673" s="132"/>
      <c r="AH673" s="132"/>
      <c r="AI673" s="132"/>
      <c r="AJ673" s="132"/>
      <c r="AK673" s="132"/>
      <c r="AM673" s="143"/>
      <c r="AT673" s="132"/>
      <c r="AU673" s="132"/>
      <c r="AV673" s="132"/>
      <c r="AW673" s="132"/>
      <c r="AX673" s="132"/>
      <c r="AY673" s="132"/>
      <c r="AZ673" s="132"/>
      <c r="BA673" s="132"/>
    </row>
    <row r="674" spans="3:70" x14ac:dyDescent="0.2">
      <c r="C674" s="10"/>
      <c r="D674" s="10"/>
      <c r="AG674" s="132"/>
      <c r="AH674" s="132"/>
      <c r="AI674" s="132"/>
      <c r="AJ674" s="132"/>
      <c r="AK674" s="132"/>
      <c r="AM674" s="143"/>
      <c r="AT674" s="132"/>
      <c r="AU674" s="132"/>
      <c r="AV674" s="132"/>
      <c r="AW674" s="132"/>
      <c r="AX674" s="132"/>
      <c r="AY674" s="132"/>
      <c r="AZ674" s="132"/>
      <c r="BA674" s="132"/>
    </row>
    <row r="675" spans="3:70" x14ac:dyDescent="0.2">
      <c r="C675" s="10"/>
      <c r="D675" s="10"/>
      <c r="AG675" s="132"/>
      <c r="AH675" s="132"/>
      <c r="AI675" s="132"/>
      <c r="AJ675" s="132"/>
      <c r="AK675" s="132"/>
      <c r="AM675" s="143"/>
      <c r="AT675" s="132"/>
      <c r="AU675" s="132"/>
      <c r="AV675" s="132"/>
      <c r="AW675" s="132"/>
      <c r="AX675" s="132"/>
      <c r="AY675" s="132"/>
      <c r="AZ675" s="132"/>
      <c r="BA675" s="132"/>
    </row>
    <row r="676" spans="3:70" x14ac:dyDescent="0.2">
      <c r="C676" s="10"/>
      <c r="D676" s="10"/>
      <c r="AG676" s="132"/>
      <c r="AH676" s="132"/>
      <c r="AI676" s="132"/>
      <c r="AJ676" s="132"/>
      <c r="AK676" s="132"/>
      <c r="AM676" s="143"/>
      <c r="AT676" s="132"/>
      <c r="AU676" s="132"/>
      <c r="AV676" s="132"/>
      <c r="AW676" s="132"/>
      <c r="AX676" s="132"/>
      <c r="AY676" s="132"/>
      <c r="AZ676" s="132"/>
      <c r="BA676" s="132"/>
    </row>
    <row r="677" spans="3:70" x14ac:dyDescent="0.2">
      <c r="C677" s="10"/>
      <c r="D677" s="10"/>
      <c r="AG677" s="132"/>
      <c r="AH677" s="132"/>
      <c r="AI677" s="132"/>
      <c r="AJ677" s="132"/>
      <c r="AK677" s="132"/>
      <c r="AM677" s="143"/>
      <c r="AT677" s="132"/>
      <c r="AU677" s="132"/>
      <c r="AV677" s="132"/>
      <c r="AW677" s="132"/>
      <c r="AX677" s="132"/>
      <c r="AY677" s="132"/>
      <c r="AZ677" s="132"/>
      <c r="BA677" s="132"/>
    </row>
    <row r="678" spans="3:70" x14ac:dyDescent="0.2">
      <c r="C678" s="10"/>
      <c r="D678" s="10"/>
      <c r="AG678" s="132"/>
      <c r="AH678" s="132"/>
      <c r="AI678" s="132"/>
      <c r="AJ678" s="132"/>
      <c r="AK678" s="132"/>
      <c r="AM678" s="143"/>
      <c r="AT678" s="132"/>
      <c r="AU678" s="132"/>
      <c r="AV678" s="132"/>
      <c r="AW678" s="132"/>
      <c r="AX678" s="132"/>
      <c r="AY678" s="132"/>
      <c r="AZ678" s="132"/>
      <c r="BA678" s="132"/>
    </row>
    <row r="679" spans="3:70" x14ac:dyDescent="0.2">
      <c r="C679" s="10"/>
      <c r="D679" s="10"/>
      <c r="AG679" s="132"/>
      <c r="AH679" s="132"/>
      <c r="AI679" s="132"/>
      <c r="AJ679" s="132"/>
      <c r="AK679" s="132"/>
      <c r="AM679" s="143"/>
      <c r="AT679" s="132"/>
      <c r="AU679" s="132"/>
      <c r="AV679" s="132"/>
      <c r="AW679" s="132"/>
      <c r="AX679" s="132"/>
      <c r="AY679" s="132"/>
      <c r="AZ679" s="132"/>
      <c r="BA679" s="132"/>
    </row>
    <row r="680" spans="3:70" x14ac:dyDescent="0.2">
      <c r="C680" s="10"/>
      <c r="D680" s="10"/>
      <c r="AG680" s="132"/>
      <c r="AH680" s="132"/>
      <c r="AI680" s="132"/>
      <c r="AJ680" s="132"/>
      <c r="AK680" s="132"/>
      <c r="AM680" s="143"/>
      <c r="AT680" s="132"/>
      <c r="AU680" s="132"/>
      <c r="AV680" s="132"/>
      <c r="AW680" s="132"/>
      <c r="AX680" s="132"/>
      <c r="AY680" s="132"/>
      <c r="AZ680" s="132"/>
      <c r="BA680" s="132"/>
    </row>
    <row r="681" spans="3:70" x14ac:dyDescent="0.2">
      <c r="C681" s="10"/>
      <c r="D681" s="10"/>
      <c r="AG681" s="132"/>
      <c r="AH681" s="132"/>
      <c r="AI681" s="132"/>
      <c r="AJ681" s="132"/>
      <c r="AK681" s="132"/>
      <c r="AM681" s="143"/>
      <c r="AT681" s="132"/>
      <c r="AU681" s="132"/>
      <c r="AV681" s="132"/>
      <c r="AW681" s="132"/>
      <c r="AX681" s="132"/>
      <c r="AY681" s="132"/>
      <c r="AZ681" s="132"/>
      <c r="BA681" s="132"/>
    </row>
    <row r="682" spans="3:70" x14ac:dyDescent="0.2">
      <c r="C682" s="10"/>
      <c r="D682" s="10"/>
      <c r="AG682" s="132"/>
      <c r="AH682" s="132"/>
      <c r="AI682" s="132"/>
      <c r="AJ682" s="132"/>
      <c r="AK682" s="132"/>
      <c r="AM682" s="143"/>
      <c r="AT682" s="132"/>
      <c r="AU682" s="132"/>
      <c r="AV682" s="132"/>
      <c r="AW682" s="132"/>
      <c r="AX682" s="132"/>
      <c r="AY682" s="132"/>
      <c r="AZ682" s="132"/>
      <c r="BA682" s="132"/>
    </row>
    <row r="683" spans="3:70" x14ac:dyDescent="0.2">
      <c r="C683" s="10"/>
      <c r="D683" s="10"/>
      <c r="AG683" s="132"/>
      <c r="AH683" s="132"/>
      <c r="AI683" s="132"/>
      <c r="AJ683" s="132"/>
      <c r="AK683" s="132"/>
      <c r="AM683" s="143"/>
      <c r="AT683" s="132"/>
      <c r="AU683" s="132"/>
      <c r="AV683" s="132"/>
      <c r="AW683" s="132"/>
      <c r="AX683" s="132"/>
      <c r="AY683" s="132"/>
      <c r="AZ683" s="132"/>
      <c r="BA683" s="132"/>
    </row>
    <row r="684" spans="3:70" x14ac:dyDescent="0.2">
      <c r="C684" s="10"/>
      <c r="D684" s="10"/>
      <c r="AG684" s="132"/>
      <c r="AH684" s="132"/>
      <c r="AI684" s="132"/>
      <c r="AJ684" s="132"/>
      <c r="AK684" s="132"/>
      <c r="AM684" s="143"/>
      <c r="AT684" s="132"/>
      <c r="AU684" s="132"/>
      <c r="AV684" s="132"/>
      <c r="AW684" s="132"/>
      <c r="AX684" s="132"/>
      <c r="AY684" s="132"/>
      <c r="AZ684" s="132"/>
      <c r="BA684" s="132"/>
    </row>
    <row r="685" spans="3:70" x14ac:dyDescent="0.2">
      <c r="C685" s="10"/>
      <c r="D685" s="10"/>
      <c r="AG685" s="132"/>
      <c r="AH685" s="132"/>
      <c r="AI685" s="132"/>
      <c r="AJ685" s="132"/>
      <c r="AK685" s="132"/>
      <c r="AM685" s="143"/>
      <c r="AT685" s="132"/>
      <c r="AU685" s="132"/>
      <c r="AV685" s="132"/>
      <c r="AW685" s="132"/>
      <c r="AX685" s="132"/>
      <c r="AY685" s="132"/>
      <c r="AZ685" s="132"/>
      <c r="BA685" s="132"/>
    </row>
    <row r="686" spans="3:70" x14ac:dyDescent="0.2">
      <c r="C686" s="10"/>
      <c r="D686" s="10"/>
      <c r="AG686" s="132"/>
      <c r="AH686" s="132"/>
      <c r="AI686" s="132"/>
      <c r="AJ686" s="132"/>
      <c r="AK686" s="132"/>
      <c r="AM686" s="143"/>
      <c r="AT686" s="132"/>
      <c r="AU686" s="132"/>
      <c r="AV686" s="132"/>
      <c r="AW686" s="132"/>
      <c r="AX686" s="132"/>
      <c r="AY686" s="132"/>
      <c r="AZ686" s="132"/>
      <c r="BA686" s="132"/>
    </row>
    <row r="687" spans="3:70" x14ac:dyDescent="0.2">
      <c r="C687" s="10"/>
      <c r="D687" s="10"/>
      <c r="AG687" s="132"/>
      <c r="AH687" s="132"/>
      <c r="AI687" s="132"/>
      <c r="AJ687" s="132"/>
      <c r="AK687" s="132"/>
      <c r="AM687" s="143"/>
      <c r="AT687" s="132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</row>
    <row r="688" spans="3:70" x14ac:dyDescent="0.2">
      <c r="C688" s="10"/>
      <c r="D688" s="10"/>
      <c r="AG688" s="132"/>
      <c r="AH688" s="132"/>
      <c r="AI688" s="132"/>
      <c r="AJ688" s="132"/>
      <c r="AK688" s="132"/>
      <c r="AM688" s="143"/>
      <c r="AT688" s="132"/>
      <c r="AU688" s="132"/>
      <c r="AV688" s="132"/>
      <c r="AW688" s="132"/>
      <c r="AX688" s="132"/>
      <c r="AY688" s="132"/>
      <c r="AZ688" s="132"/>
      <c r="BA688" s="132"/>
    </row>
    <row r="689" spans="3:53" x14ac:dyDescent="0.2">
      <c r="C689" s="10"/>
      <c r="D689" s="10"/>
      <c r="AG689" s="132"/>
      <c r="AH689" s="132"/>
      <c r="AI689" s="132"/>
      <c r="AJ689" s="132"/>
      <c r="AK689" s="132"/>
      <c r="AM689" s="143"/>
      <c r="AT689" s="132"/>
      <c r="AU689" s="132"/>
      <c r="AV689" s="132"/>
      <c r="AW689" s="132"/>
      <c r="AX689" s="132"/>
      <c r="AY689" s="132"/>
      <c r="AZ689" s="132"/>
      <c r="BA689" s="132"/>
    </row>
    <row r="690" spans="3:53" x14ac:dyDescent="0.2">
      <c r="C690" s="10"/>
      <c r="D690" s="10"/>
      <c r="AG690" s="132"/>
      <c r="AH690" s="132"/>
      <c r="AI690" s="132"/>
      <c r="AJ690" s="132"/>
      <c r="AK690" s="132"/>
      <c r="AM690" s="143"/>
      <c r="AT690" s="132"/>
      <c r="AU690" s="132"/>
      <c r="AV690" s="132"/>
      <c r="AW690" s="132"/>
      <c r="AX690" s="132"/>
      <c r="AY690" s="132"/>
      <c r="AZ690" s="132"/>
      <c r="BA690" s="132"/>
    </row>
    <row r="691" spans="3:53" x14ac:dyDescent="0.2">
      <c r="C691" s="10"/>
      <c r="D691" s="10"/>
      <c r="AG691" s="132"/>
      <c r="AH691" s="132"/>
      <c r="AI691" s="132"/>
      <c r="AJ691" s="132"/>
      <c r="AK691" s="132"/>
      <c r="AM691" s="143"/>
      <c r="AT691" s="132"/>
      <c r="AU691" s="132"/>
      <c r="AV691" s="132"/>
      <c r="AW691" s="132"/>
      <c r="AX691" s="132"/>
      <c r="AY691" s="132"/>
      <c r="AZ691" s="132"/>
      <c r="BA691" s="132"/>
    </row>
    <row r="692" spans="3:53" x14ac:dyDescent="0.2">
      <c r="C692" s="10"/>
      <c r="D692" s="10"/>
      <c r="AG692" s="132"/>
      <c r="AH692" s="132"/>
      <c r="AI692" s="132"/>
      <c r="AJ692" s="132"/>
      <c r="AK692" s="132"/>
      <c r="AM692" s="143"/>
      <c r="AT692" s="132"/>
      <c r="AU692" s="132"/>
      <c r="AV692" s="132"/>
      <c r="AW692" s="132"/>
      <c r="AX692" s="132"/>
      <c r="AY692" s="132"/>
      <c r="AZ692" s="132"/>
      <c r="BA692" s="132"/>
    </row>
    <row r="693" spans="3:53" x14ac:dyDescent="0.2">
      <c r="C693" s="10"/>
      <c r="D693" s="10"/>
      <c r="AG693" s="132"/>
      <c r="AH693" s="132"/>
      <c r="AI693" s="132"/>
      <c r="AJ693" s="132"/>
      <c r="AK693" s="132"/>
      <c r="AM693" s="143"/>
      <c r="AT693" s="132"/>
      <c r="AU693" s="132"/>
      <c r="AV693" s="132"/>
      <c r="AW693" s="132"/>
      <c r="AX693" s="132"/>
      <c r="AY693" s="132"/>
      <c r="AZ693" s="132"/>
      <c r="BA693" s="132"/>
    </row>
    <row r="694" spans="3:53" x14ac:dyDescent="0.2">
      <c r="C694" s="10"/>
      <c r="D694" s="10"/>
      <c r="AG694" s="132"/>
      <c r="AH694" s="132"/>
      <c r="AI694" s="132"/>
      <c r="AJ694" s="132"/>
      <c r="AK694" s="132"/>
      <c r="AM694" s="143"/>
      <c r="AT694" s="132"/>
      <c r="AU694" s="132"/>
      <c r="AV694" s="132"/>
      <c r="AW694" s="132"/>
      <c r="AX694" s="132"/>
      <c r="AY694" s="132"/>
      <c r="AZ694" s="132"/>
      <c r="BA694" s="132"/>
    </row>
    <row r="695" spans="3:53" x14ac:dyDescent="0.2">
      <c r="C695" s="10"/>
      <c r="D695" s="10"/>
      <c r="AG695" s="132"/>
      <c r="AH695" s="132"/>
      <c r="AI695" s="132"/>
      <c r="AJ695" s="132"/>
      <c r="AK695" s="132"/>
      <c r="AM695" s="143"/>
      <c r="AT695" s="132"/>
      <c r="AU695" s="132"/>
      <c r="AV695" s="132"/>
      <c r="AW695" s="132"/>
      <c r="AX695" s="132"/>
      <c r="AY695" s="132"/>
      <c r="AZ695" s="132"/>
      <c r="BA695" s="132"/>
    </row>
    <row r="696" spans="3:53" x14ac:dyDescent="0.2">
      <c r="C696" s="10"/>
      <c r="D696" s="10"/>
      <c r="AG696" s="132"/>
      <c r="AH696" s="132"/>
      <c r="AI696" s="132"/>
      <c r="AJ696" s="132"/>
      <c r="AK696" s="132"/>
      <c r="AM696" s="143"/>
      <c r="AT696" s="132"/>
      <c r="AU696" s="132"/>
      <c r="AV696" s="132"/>
      <c r="AW696" s="132"/>
      <c r="AX696" s="132"/>
      <c r="AY696" s="132"/>
      <c r="AZ696" s="132"/>
      <c r="BA696" s="132"/>
    </row>
    <row r="697" spans="3:53" x14ac:dyDescent="0.2">
      <c r="C697" s="10"/>
      <c r="D697" s="10"/>
      <c r="AG697" s="132"/>
      <c r="AH697" s="132"/>
      <c r="AI697" s="132"/>
      <c r="AJ697" s="132"/>
      <c r="AK697" s="132"/>
      <c r="AM697" s="143"/>
      <c r="AT697" s="132"/>
      <c r="AU697" s="132"/>
      <c r="AV697" s="132"/>
      <c r="AW697" s="132"/>
      <c r="AX697" s="132"/>
      <c r="AY697" s="132"/>
      <c r="AZ697" s="132"/>
      <c r="BA697" s="132"/>
    </row>
    <row r="698" spans="3:53" x14ac:dyDescent="0.2">
      <c r="C698" s="10"/>
      <c r="D698" s="10"/>
      <c r="AG698" s="132"/>
      <c r="AH698" s="132"/>
      <c r="AI698" s="132"/>
      <c r="AJ698" s="132"/>
      <c r="AK698" s="132"/>
      <c r="AM698" s="143"/>
      <c r="AT698" s="132"/>
      <c r="AU698" s="132"/>
      <c r="AV698" s="132"/>
      <c r="AW698" s="132"/>
      <c r="AX698" s="132"/>
      <c r="AY698" s="132"/>
      <c r="AZ698" s="132"/>
      <c r="BA698" s="132"/>
    </row>
    <row r="699" spans="3:53" x14ac:dyDescent="0.2">
      <c r="C699" s="10"/>
      <c r="D699" s="10"/>
      <c r="AG699" s="132"/>
      <c r="AH699" s="132"/>
      <c r="AI699" s="132"/>
      <c r="AJ699" s="132"/>
      <c r="AK699" s="132"/>
      <c r="AM699" s="143"/>
      <c r="AT699" s="132"/>
      <c r="AU699" s="132"/>
      <c r="AV699" s="132"/>
      <c r="AW699" s="132"/>
      <c r="AX699" s="132"/>
      <c r="AY699" s="132"/>
      <c r="AZ699" s="132"/>
      <c r="BA699" s="132"/>
    </row>
    <row r="700" spans="3:53" x14ac:dyDescent="0.2">
      <c r="C700" s="10"/>
      <c r="D700" s="10"/>
      <c r="AG700" s="132"/>
      <c r="AH700" s="132"/>
      <c r="AI700" s="132"/>
      <c r="AJ700" s="132"/>
      <c r="AK700" s="132"/>
      <c r="AM700" s="143"/>
      <c r="AT700" s="132"/>
      <c r="AU700" s="132"/>
      <c r="AV700" s="132"/>
      <c r="AW700" s="132"/>
      <c r="AX700" s="132"/>
      <c r="AY700" s="132"/>
      <c r="AZ700" s="132"/>
      <c r="BA700" s="132"/>
    </row>
    <row r="701" spans="3:53" x14ac:dyDescent="0.2">
      <c r="C701" s="10"/>
      <c r="D701" s="10"/>
      <c r="AG701" s="132"/>
      <c r="AH701" s="132"/>
      <c r="AI701" s="132"/>
      <c r="AJ701" s="132"/>
      <c r="AK701" s="132"/>
      <c r="AM701" s="143"/>
      <c r="AT701" s="132"/>
      <c r="AU701" s="132"/>
      <c r="AV701" s="132"/>
      <c r="AW701" s="132"/>
      <c r="AX701" s="132"/>
      <c r="AY701" s="132"/>
      <c r="AZ701" s="132"/>
      <c r="BA701" s="132"/>
    </row>
    <row r="702" spans="3:53" x14ac:dyDescent="0.2">
      <c r="C702" s="10"/>
      <c r="D702" s="10"/>
      <c r="AG702" s="132"/>
      <c r="AH702" s="132"/>
      <c r="AI702" s="132"/>
      <c r="AJ702" s="132"/>
      <c r="AK702" s="132"/>
      <c r="AM702" s="143"/>
      <c r="AT702" s="132"/>
      <c r="AU702" s="132"/>
      <c r="AV702" s="132"/>
      <c r="AW702" s="132"/>
      <c r="AX702" s="132"/>
      <c r="AY702" s="132"/>
      <c r="AZ702" s="132"/>
      <c r="BA702" s="132"/>
    </row>
    <row r="703" spans="3:53" x14ac:dyDescent="0.2">
      <c r="C703" s="10"/>
      <c r="D703" s="10"/>
      <c r="AG703" s="132"/>
      <c r="AH703" s="132"/>
      <c r="AI703" s="132"/>
      <c r="AJ703" s="132"/>
      <c r="AK703" s="132"/>
      <c r="AM703" s="143"/>
      <c r="AT703" s="132"/>
      <c r="AU703" s="132"/>
      <c r="AV703" s="132"/>
      <c r="AW703" s="132"/>
      <c r="AX703" s="132"/>
      <c r="AY703" s="132"/>
      <c r="AZ703" s="132"/>
      <c r="BA703" s="132"/>
    </row>
    <row r="704" spans="3:53" x14ac:dyDescent="0.2">
      <c r="C704" s="10"/>
      <c r="D704" s="10"/>
      <c r="AG704" s="132"/>
      <c r="AH704" s="132"/>
      <c r="AI704" s="132"/>
      <c r="AJ704" s="132"/>
      <c r="AK704" s="132"/>
      <c r="AM704" s="143"/>
      <c r="AT704" s="132"/>
      <c r="AU704" s="132"/>
      <c r="AV704" s="132"/>
      <c r="AW704" s="132"/>
      <c r="AX704" s="132"/>
      <c r="AY704" s="132"/>
      <c r="AZ704" s="132"/>
      <c r="BA704" s="132"/>
    </row>
    <row r="705" spans="3:53" x14ac:dyDescent="0.2">
      <c r="C705" s="10"/>
      <c r="D705" s="10"/>
      <c r="AG705" s="132"/>
      <c r="AH705" s="132"/>
      <c r="AI705" s="132"/>
      <c r="AJ705" s="132"/>
      <c r="AK705" s="132"/>
      <c r="AM705" s="143"/>
      <c r="AT705" s="132"/>
      <c r="AU705" s="132"/>
      <c r="AV705" s="132"/>
      <c r="AW705" s="132"/>
      <c r="AX705" s="132"/>
      <c r="AY705" s="132"/>
      <c r="AZ705" s="132"/>
      <c r="BA705" s="132"/>
    </row>
    <row r="706" spans="3:53" x14ac:dyDescent="0.2">
      <c r="C706" s="10"/>
      <c r="D706" s="10"/>
      <c r="AG706" s="132"/>
      <c r="AH706" s="132"/>
      <c r="AI706" s="132"/>
      <c r="AJ706" s="132"/>
      <c r="AK706" s="132"/>
      <c r="AM706" s="143"/>
      <c r="AT706" s="132"/>
      <c r="AU706" s="132"/>
      <c r="AV706" s="132"/>
      <c r="AW706" s="132"/>
      <c r="AX706" s="132"/>
      <c r="AY706" s="132"/>
      <c r="AZ706" s="132"/>
      <c r="BA706" s="132"/>
    </row>
    <row r="707" spans="3:53" x14ac:dyDescent="0.2">
      <c r="C707" s="10"/>
      <c r="D707" s="10"/>
      <c r="AG707" s="132"/>
      <c r="AH707" s="132"/>
      <c r="AI707" s="132"/>
      <c r="AJ707" s="132"/>
      <c r="AK707" s="132"/>
      <c r="AM707" s="143"/>
      <c r="AT707" s="132"/>
      <c r="AU707" s="132"/>
      <c r="AV707" s="132"/>
      <c r="AW707" s="132"/>
      <c r="AX707" s="132"/>
      <c r="AY707" s="132"/>
      <c r="AZ707" s="132"/>
      <c r="BA707" s="132"/>
    </row>
    <row r="708" spans="3:53" x14ac:dyDescent="0.2">
      <c r="C708" s="10"/>
      <c r="D708" s="10"/>
      <c r="AG708" s="132"/>
      <c r="AH708" s="132"/>
      <c r="AI708" s="132"/>
      <c r="AJ708" s="132"/>
      <c r="AK708" s="132"/>
      <c r="AM708" s="143"/>
      <c r="AT708" s="132"/>
      <c r="AU708" s="132"/>
      <c r="AV708" s="132"/>
      <c r="AW708" s="132"/>
      <c r="AX708" s="132"/>
      <c r="AY708" s="132"/>
      <c r="AZ708" s="132"/>
      <c r="BA708" s="132"/>
    </row>
    <row r="709" spans="3:53" x14ac:dyDescent="0.2">
      <c r="C709" s="10"/>
      <c r="D709" s="10"/>
      <c r="AG709" s="132"/>
      <c r="AH709" s="132"/>
      <c r="AI709" s="132"/>
      <c r="AJ709" s="132"/>
      <c r="AK709" s="132"/>
      <c r="AM709" s="143"/>
      <c r="AT709" s="132"/>
      <c r="AU709" s="132"/>
      <c r="AV709" s="132"/>
      <c r="AW709" s="132"/>
      <c r="AX709" s="132"/>
      <c r="AY709" s="132"/>
      <c r="AZ709" s="132"/>
      <c r="BA709" s="132"/>
    </row>
    <row r="710" spans="3:53" x14ac:dyDescent="0.2">
      <c r="C710" s="10"/>
      <c r="D710" s="10"/>
      <c r="AG710" s="132"/>
      <c r="AH710" s="132"/>
      <c r="AI710" s="132"/>
      <c r="AJ710" s="132"/>
      <c r="AK710" s="132"/>
      <c r="AM710" s="143"/>
      <c r="AT710" s="132"/>
      <c r="AU710" s="132"/>
      <c r="AV710" s="132"/>
      <c r="AW710" s="132"/>
      <c r="AX710" s="132"/>
      <c r="AY710" s="132"/>
      <c r="AZ710" s="132"/>
      <c r="BA710" s="132"/>
    </row>
    <row r="711" spans="3:53" x14ac:dyDescent="0.2">
      <c r="C711" s="10"/>
      <c r="D711" s="10"/>
      <c r="AG711" s="132"/>
      <c r="AH711" s="132"/>
      <c r="AI711" s="132"/>
      <c r="AJ711" s="132"/>
      <c r="AK711" s="132"/>
      <c r="AM711" s="143"/>
      <c r="AT711" s="132"/>
      <c r="AU711" s="132"/>
      <c r="AV711" s="132"/>
      <c r="AW711" s="132"/>
      <c r="AX711" s="132"/>
      <c r="AY711" s="132"/>
      <c r="AZ711" s="132"/>
      <c r="BA711" s="132"/>
    </row>
    <row r="712" spans="3:53" x14ac:dyDescent="0.2">
      <c r="C712" s="10"/>
      <c r="D712" s="10"/>
      <c r="AG712" s="132"/>
      <c r="AH712" s="132"/>
      <c r="AI712" s="132"/>
      <c r="AJ712" s="132"/>
      <c r="AK712" s="132"/>
      <c r="AM712" s="143"/>
      <c r="AT712" s="132"/>
      <c r="AU712" s="132"/>
      <c r="AV712" s="132"/>
      <c r="AW712" s="132"/>
      <c r="AX712" s="132"/>
      <c r="AY712" s="132"/>
      <c r="AZ712" s="132"/>
      <c r="BA712" s="132"/>
    </row>
    <row r="713" spans="3:53" x14ac:dyDescent="0.2">
      <c r="C713" s="10"/>
      <c r="D713" s="10"/>
      <c r="AG713" s="132"/>
      <c r="AH713" s="132"/>
      <c r="AI713" s="132"/>
      <c r="AJ713" s="132"/>
      <c r="AK713" s="132"/>
      <c r="AM713" s="143"/>
      <c r="AT713" s="132"/>
      <c r="AU713" s="132"/>
      <c r="AV713" s="132"/>
      <c r="AW713" s="132"/>
      <c r="AX713" s="132"/>
      <c r="AY713" s="132"/>
      <c r="AZ713" s="132"/>
      <c r="BA713" s="132"/>
    </row>
    <row r="714" spans="3:53" x14ac:dyDescent="0.2">
      <c r="C714" s="10"/>
      <c r="D714" s="10"/>
      <c r="AG714" s="132"/>
      <c r="AH714" s="132"/>
      <c r="AI714" s="132"/>
      <c r="AJ714" s="132"/>
      <c r="AK714" s="132"/>
      <c r="AM714" s="143"/>
      <c r="AT714" s="132"/>
      <c r="AU714" s="132"/>
      <c r="AV714" s="132"/>
      <c r="AW714" s="132"/>
      <c r="AX714" s="132"/>
      <c r="AY714" s="132"/>
      <c r="AZ714" s="132"/>
      <c r="BA714" s="132"/>
    </row>
    <row r="715" spans="3:53" x14ac:dyDescent="0.2">
      <c r="C715" s="10"/>
      <c r="D715" s="10"/>
      <c r="AG715" s="132"/>
      <c r="AH715" s="132"/>
      <c r="AI715" s="132"/>
      <c r="AJ715" s="132"/>
      <c r="AK715" s="132"/>
      <c r="AM715" s="143"/>
      <c r="AT715" s="132"/>
      <c r="AU715" s="132"/>
      <c r="AV715" s="132"/>
      <c r="AW715" s="132"/>
      <c r="AX715" s="132"/>
      <c r="AY715" s="132"/>
      <c r="AZ715" s="132"/>
      <c r="BA715" s="132"/>
    </row>
    <row r="716" spans="3:53" x14ac:dyDescent="0.2">
      <c r="C716" s="10"/>
      <c r="D716" s="10"/>
      <c r="AG716" s="132"/>
      <c r="AH716" s="132"/>
      <c r="AI716" s="132"/>
      <c r="AJ716" s="132"/>
      <c r="AK716" s="132"/>
      <c r="AM716" s="143"/>
      <c r="AT716" s="132"/>
      <c r="AU716" s="132"/>
      <c r="AV716" s="132"/>
      <c r="AW716" s="132"/>
      <c r="AX716" s="132"/>
      <c r="AY716" s="132"/>
      <c r="AZ716" s="132"/>
      <c r="BA716" s="132"/>
    </row>
    <row r="717" spans="3:53" x14ac:dyDescent="0.2">
      <c r="C717" s="10"/>
      <c r="D717" s="10"/>
      <c r="AG717" s="132"/>
      <c r="AH717" s="132"/>
      <c r="AI717" s="132"/>
      <c r="AJ717" s="132"/>
      <c r="AK717" s="132"/>
      <c r="AM717" s="143"/>
      <c r="AT717" s="132"/>
      <c r="AU717" s="132"/>
      <c r="AV717" s="132"/>
      <c r="AW717" s="132"/>
      <c r="AX717" s="132"/>
      <c r="AY717" s="132"/>
      <c r="AZ717" s="132"/>
      <c r="BA717" s="132"/>
    </row>
    <row r="718" spans="3:53" x14ac:dyDescent="0.2">
      <c r="C718" s="10"/>
      <c r="D718" s="10"/>
      <c r="AG718" s="132"/>
      <c r="AH718" s="132"/>
      <c r="AI718" s="132"/>
      <c r="AJ718" s="132"/>
      <c r="AK718" s="132"/>
      <c r="AM718" s="143"/>
      <c r="AT718" s="132"/>
      <c r="AU718" s="132"/>
      <c r="AV718" s="132"/>
      <c r="AW718" s="132"/>
      <c r="AX718" s="132"/>
      <c r="AY718" s="132"/>
      <c r="AZ718" s="132"/>
      <c r="BA718" s="132"/>
    </row>
    <row r="719" spans="3:53" x14ac:dyDescent="0.2">
      <c r="C719" s="10"/>
      <c r="D719" s="10"/>
      <c r="AG719" s="132"/>
      <c r="AH719" s="132"/>
      <c r="AI719" s="132"/>
      <c r="AJ719" s="132"/>
      <c r="AK719" s="132"/>
      <c r="AM719" s="143"/>
      <c r="AT719" s="132"/>
      <c r="AU719" s="132"/>
      <c r="AV719" s="132"/>
      <c r="AW719" s="132"/>
      <c r="AX719" s="132"/>
      <c r="AY719" s="132"/>
      <c r="AZ719" s="132"/>
      <c r="BA719" s="132"/>
    </row>
    <row r="720" spans="3:53" x14ac:dyDescent="0.2">
      <c r="C720" s="10"/>
      <c r="D720" s="10"/>
      <c r="AG720" s="132"/>
      <c r="AH720" s="132"/>
      <c r="AI720" s="132"/>
      <c r="AJ720" s="132"/>
      <c r="AK720" s="132"/>
      <c r="AM720" s="143"/>
      <c r="AT720" s="132"/>
      <c r="AU720" s="132"/>
      <c r="AV720" s="132"/>
      <c r="AW720" s="132"/>
      <c r="AX720" s="132"/>
      <c r="AY720" s="132"/>
      <c r="AZ720" s="132"/>
      <c r="BA720" s="132"/>
    </row>
    <row r="721" spans="3:70" x14ac:dyDescent="0.2">
      <c r="C721" s="10"/>
      <c r="D721" s="10"/>
      <c r="AG721" s="132"/>
      <c r="AH721" s="132"/>
      <c r="AI721" s="132"/>
      <c r="AJ721" s="132"/>
      <c r="AK721" s="132"/>
      <c r="AM721" s="143"/>
      <c r="AT721" s="132"/>
      <c r="AU721" s="132"/>
      <c r="AV721" s="132"/>
      <c r="AW721" s="132"/>
      <c r="AX721" s="132"/>
      <c r="AY721" s="132"/>
      <c r="AZ721" s="132"/>
      <c r="BA721" s="132"/>
    </row>
    <row r="722" spans="3:70" x14ac:dyDescent="0.2">
      <c r="C722" s="10"/>
      <c r="D722" s="10"/>
      <c r="AG722" s="132"/>
      <c r="AH722" s="132"/>
      <c r="AI722" s="132"/>
      <c r="AJ722" s="132"/>
      <c r="AK722" s="132"/>
      <c r="AM722" s="143"/>
      <c r="AT722" s="132"/>
      <c r="AU722" s="132"/>
      <c r="AV722" s="132"/>
      <c r="AW722" s="132"/>
      <c r="AX722" s="132"/>
      <c r="AY722" s="132"/>
      <c r="AZ722" s="132"/>
      <c r="BA722" s="132"/>
    </row>
    <row r="723" spans="3:70" x14ac:dyDescent="0.2">
      <c r="C723" s="10"/>
      <c r="D723" s="10"/>
      <c r="AG723" s="132"/>
      <c r="AH723" s="132"/>
      <c r="AI723" s="132"/>
      <c r="AJ723" s="132"/>
      <c r="AK723" s="132"/>
      <c r="AM723" s="143"/>
      <c r="AT723" s="132"/>
      <c r="AU723" s="132"/>
      <c r="AV723" s="132"/>
      <c r="AW723" s="132"/>
      <c r="AX723" s="132"/>
      <c r="AY723" s="132"/>
      <c r="AZ723" s="132"/>
      <c r="BA723" s="132"/>
      <c r="BB723" s="132"/>
    </row>
    <row r="724" spans="3:70" x14ac:dyDescent="0.2">
      <c r="C724" s="10"/>
      <c r="D724" s="10"/>
      <c r="AG724" s="132"/>
      <c r="AH724" s="132"/>
      <c r="AI724" s="132"/>
      <c r="AJ724" s="132"/>
      <c r="AK724" s="132"/>
      <c r="AM724" s="143"/>
      <c r="AT724" s="132"/>
      <c r="AU724" s="132"/>
      <c r="AV724" s="132"/>
      <c r="AW724" s="132"/>
      <c r="AX724" s="132"/>
      <c r="AY724" s="132"/>
      <c r="AZ724" s="132"/>
      <c r="BA724" s="132"/>
      <c r="BB724" s="132"/>
      <c r="BC724" s="132"/>
      <c r="BD724" s="132"/>
      <c r="BE724" s="132"/>
      <c r="BF724" s="132"/>
      <c r="BG724" s="132"/>
      <c r="BH724" s="132"/>
      <c r="BI724" s="132"/>
      <c r="BJ724" s="132"/>
      <c r="BK724" s="132"/>
      <c r="BL724" s="132"/>
      <c r="BM724" s="132"/>
      <c r="BN724" s="132"/>
      <c r="BO724" s="132"/>
      <c r="BP724" s="132"/>
      <c r="BQ724" s="132"/>
      <c r="BR724" s="132"/>
    </row>
    <row r="725" spans="3:70" x14ac:dyDescent="0.2">
      <c r="C725" s="10"/>
      <c r="D725" s="10"/>
      <c r="AG725" s="132"/>
      <c r="AH725" s="132"/>
      <c r="AI725" s="132"/>
      <c r="AJ725" s="132"/>
      <c r="AK725" s="132"/>
      <c r="AM725" s="143"/>
      <c r="AT725" s="132"/>
      <c r="AU725" s="132"/>
      <c r="AV725" s="132"/>
      <c r="AW725" s="132"/>
      <c r="AX725" s="132"/>
      <c r="AY725" s="132"/>
      <c r="AZ725" s="132"/>
      <c r="BA725" s="132"/>
    </row>
    <row r="726" spans="3:70" x14ac:dyDescent="0.2">
      <c r="C726" s="10"/>
      <c r="D726" s="10"/>
      <c r="AG726" s="132"/>
      <c r="AH726" s="132"/>
      <c r="AI726" s="132"/>
      <c r="AJ726" s="132"/>
      <c r="AK726" s="132"/>
      <c r="AM726" s="143"/>
      <c r="AT726" s="132"/>
      <c r="AU726" s="132"/>
      <c r="AV726" s="132"/>
      <c r="AW726" s="132"/>
      <c r="AX726" s="132"/>
      <c r="AY726" s="132"/>
      <c r="AZ726" s="132"/>
      <c r="BA726" s="132"/>
    </row>
    <row r="727" spans="3:70" x14ac:dyDescent="0.2">
      <c r="C727" s="10"/>
      <c r="D727" s="10"/>
      <c r="AG727" s="132"/>
      <c r="AH727" s="132"/>
      <c r="AI727" s="132"/>
      <c r="AJ727" s="132"/>
      <c r="AK727" s="132"/>
      <c r="AM727" s="143"/>
      <c r="AT727" s="132"/>
      <c r="AU727" s="132"/>
      <c r="AV727" s="132"/>
      <c r="AW727" s="132"/>
      <c r="AX727" s="132"/>
      <c r="AY727" s="132"/>
      <c r="AZ727" s="132"/>
      <c r="BA727" s="132"/>
    </row>
    <row r="728" spans="3:70" x14ac:dyDescent="0.2">
      <c r="C728" s="10"/>
      <c r="D728" s="10"/>
      <c r="AG728" s="132"/>
      <c r="AH728" s="132"/>
      <c r="AI728" s="132"/>
      <c r="AJ728" s="132"/>
      <c r="AK728" s="132"/>
      <c r="AM728" s="143"/>
      <c r="AT728" s="132"/>
      <c r="AU728" s="132"/>
      <c r="AV728" s="132"/>
      <c r="AW728" s="132"/>
      <c r="AX728" s="132"/>
      <c r="AY728" s="132"/>
      <c r="AZ728" s="132"/>
      <c r="BA728" s="132"/>
    </row>
    <row r="729" spans="3:70" x14ac:dyDescent="0.2">
      <c r="C729" s="10"/>
      <c r="D729" s="10"/>
      <c r="AG729" s="132"/>
      <c r="AH729" s="132"/>
      <c r="AI729" s="132"/>
      <c r="AJ729" s="132"/>
      <c r="AK729" s="132"/>
      <c r="AM729" s="143"/>
      <c r="AT729" s="132"/>
      <c r="AU729" s="132"/>
      <c r="AV729" s="132"/>
      <c r="AW729" s="132"/>
      <c r="AX729" s="132"/>
      <c r="AY729" s="132"/>
      <c r="AZ729" s="132"/>
      <c r="BA729" s="132"/>
    </row>
    <row r="730" spans="3:70" x14ac:dyDescent="0.2">
      <c r="C730" s="10"/>
      <c r="D730" s="10"/>
      <c r="AG730" s="132"/>
      <c r="AH730" s="132"/>
      <c r="AI730" s="132"/>
      <c r="AJ730" s="132"/>
      <c r="AK730" s="132"/>
      <c r="AM730" s="143"/>
      <c r="AT730" s="132"/>
      <c r="AU730" s="132"/>
      <c r="AV730" s="132"/>
      <c r="AW730" s="132"/>
      <c r="AX730" s="132"/>
      <c r="AY730" s="132"/>
      <c r="AZ730" s="132"/>
      <c r="BA730" s="132"/>
    </row>
    <row r="731" spans="3:70" x14ac:dyDescent="0.2">
      <c r="C731" s="10"/>
      <c r="D731" s="10"/>
      <c r="AG731" s="132"/>
      <c r="AH731" s="132"/>
      <c r="AI731" s="132"/>
      <c r="AJ731" s="132"/>
      <c r="AK731" s="132"/>
      <c r="AM731" s="143"/>
      <c r="AT731" s="132"/>
      <c r="AU731" s="132"/>
      <c r="AV731" s="132"/>
      <c r="AW731" s="132"/>
      <c r="AX731" s="132"/>
      <c r="AY731" s="132"/>
      <c r="AZ731" s="132"/>
      <c r="BA731" s="132"/>
    </row>
    <row r="732" spans="3:70" x14ac:dyDescent="0.2">
      <c r="C732" s="10"/>
      <c r="D732" s="10"/>
      <c r="AG732" s="132"/>
      <c r="AH732" s="132"/>
      <c r="AI732" s="132"/>
      <c r="AJ732" s="132"/>
      <c r="AK732" s="132"/>
      <c r="AM732" s="143"/>
      <c r="AT732" s="132"/>
      <c r="AU732" s="132"/>
      <c r="AV732" s="132"/>
      <c r="AW732" s="132"/>
      <c r="AX732" s="132"/>
      <c r="AY732" s="132"/>
      <c r="AZ732" s="132"/>
      <c r="BA732" s="132"/>
    </row>
    <row r="733" spans="3:70" x14ac:dyDescent="0.2">
      <c r="C733" s="10"/>
      <c r="D733" s="10"/>
      <c r="AG733" s="132"/>
      <c r="AH733" s="132"/>
      <c r="AI733" s="132"/>
      <c r="AJ733" s="132"/>
      <c r="AK733" s="132"/>
      <c r="AM733" s="143"/>
      <c r="AT733" s="132"/>
      <c r="AU733" s="132"/>
      <c r="AV733" s="132"/>
      <c r="AW733" s="132"/>
      <c r="AX733" s="132"/>
      <c r="AY733" s="132"/>
      <c r="AZ733" s="132"/>
      <c r="BA733" s="132"/>
    </row>
    <row r="734" spans="3:70" x14ac:dyDescent="0.2">
      <c r="C734" s="10"/>
      <c r="D734" s="10"/>
      <c r="AG734" s="132"/>
      <c r="AH734" s="132"/>
      <c r="AI734" s="132"/>
      <c r="AJ734" s="132"/>
      <c r="AK734" s="132"/>
      <c r="AM734" s="143"/>
      <c r="AT734" s="132"/>
      <c r="AU734" s="132"/>
      <c r="AV734" s="132"/>
      <c r="AW734" s="132"/>
      <c r="AX734" s="132"/>
      <c r="AY734" s="132"/>
      <c r="AZ734" s="132"/>
      <c r="BA734" s="132"/>
    </row>
    <row r="735" spans="3:70" x14ac:dyDescent="0.2">
      <c r="C735" s="10"/>
      <c r="D735" s="10"/>
      <c r="AG735" s="132"/>
      <c r="AH735" s="132"/>
      <c r="AI735" s="132"/>
      <c r="AJ735" s="132"/>
      <c r="AK735" s="132"/>
      <c r="AM735" s="143"/>
      <c r="AT735" s="132"/>
      <c r="AU735" s="132"/>
      <c r="AV735" s="132"/>
      <c r="AW735" s="132"/>
      <c r="AX735" s="132"/>
      <c r="AY735" s="132"/>
      <c r="AZ735" s="132"/>
      <c r="BA735" s="132"/>
    </row>
    <row r="736" spans="3:70" x14ac:dyDescent="0.2">
      <c r="C736" s="10"/>
      <c r="D736" s="10"/>
      <c r="AG736" s="132"/>
      <c r="AH736" s="132"/>
      <c r="AI736" s="132"/>
      <c r="AJ736" s="132"/>
      <c r="AK736" s="132"/>
      <c r="AM736" s="143"/>
      <c r="AT736" s="132"/>
      <c r="AU736" s="132"/>
      <c r="AV736" s="132"/>
      <c r="AW736" s="132"/>
      <c r="AX736" s="132"/>
      <c r="AY736" s="132"/>
      <c r="AZ736" s="132"/>
      <c r="BA736" s="132"/>
    </row>
    <row r="737" spans="3:70" x14ac:dyDescent="0.2">
      <c r="C737" s="10"/>
      <c r="D737" s="10"/>
      <c r="AG737" s="132"/>
      <c r="AH737" s="132"/>
      <c r="AI737" s="132"/>
      <c r="AJ737" s="132"/>
      <c r="AK737" s="132"/>
      <c r="AM737" s="143"/>
      <c r="AT737" s="132"/>
      <c r="AU737" s="132"/>
      <c r="AV737" s="132"/>
      <c r="AW737" s="132"/>
      <c r="AX737" s="132"/>
      <c r="AY737" s="132"/>
      <c r="AZ737" s="132"/>
      <c r="BA737" s="132"/>
    </row>
    <row r="738" spans="3:70" x14ac:dyDescent="0.2">
      <c r="C738" s="10"/>
      <c r="D738" s="10"/>
      <c r="AG738" s="132"/>
      <c r="AH738" s="132"/>
      <c r="AI738" s="132"/>
      <c r="AJ738" s="132"/>
      <c r="AK738" s="132"/>
      <c r="AM738" s="143"/>
      <c r="AT738" s="132"/>
      <c r="AU738" s="132"/>
      <c r="AV738" s="132"/>
      <c r="AW738" s="132"/>
      <c r="AX738" s="132"/>
      <c r="AY738" s="132"/>
      <c r="AZ738" s="132"/>
      <c r="BA738" s="132"/>
    </row>
    <row r="739" spans="3:70" x14ac:dyDescent="0.2">
      <c r="C739" s="10"/>
      <c r="D739" s="10"/>
      <c r="AG739" s="132"/>
      <c r="AH739" s="132"/>
      <c r="AI739" s="132"/>
      <c r="AJ739" s="132"/>
      <c r="AK739" s="132"/>
      <c r="AM739" s="143"/>
      <c r="AT739" s="132"/>
      <c r="AU739" s="132"/>
      <c r="AV739" s="132"/>
      <c r="AW739" s="132"/>
      <c r="AX739" s="132"/>
      <c r="AY739" s="132"/>
      <c r="AZ739" s="132"/>
      <c r="BA739" s="132"/>
    </row>
    <row r="740" spans="3:70" x14ac:dyDescent="0.2">
      <c r="C740" s="10"/>
      <c r="D740" s="10"/>
      <c r="AG740" s="132"/>
      <c r="AH740" s="132"/>
      <c r="AI740" s="132"/>
      <c r="AJ740" s="132"/>
      <c r="AK740" s="132"/>
      <c r="AM740" s="143"/>
      <c r="AT740" s="132"/>
      <c r="AU740" s="132"/>
      <c r="AV740" s="132"/>
      <c r="AW740" s="132"/>
      <c r="AX740" s="132"/>
      <c r="AY740" s="132"/>
      <c r="AZ740" s="132"/>
      <c r="BA740" s="132"/>
    </row>
    <row r="741" spans="3:70" x14ac:dyDescent="0.2">
      <c r="C741" s="10"/>
      <c r="D741" s="10"/>
      <c r="AG741" s="132"/>
      <c r="AH741" s="132"/>
      <c r="AI741" s="132"/>
      <c r="AJ741" s="132"/>
      <c r="AK741" s="132"/>
      <c r="AM741" s="143"/>
      <c r="AT741" s="132"/>
      <c r="AU741" s="132"/>
      <c r="AV741" s="132"/>
      <c r="AW741" s="132"/>
      <c r="AX741" s="132"/>
      <c r="AY741" s="132"/>
      <c r="AZ741" s="132"/>
      <c r="BA741" s="132"/>
    </row>
    <row r="742" spans="3:70" x14ac:dyDescent="0.2">
      <c r="C742" s="10"/>
      <c r="D742" s="10"/>
      <c r="AG742" s="132"/>
      <c r="AH742" s="132"/>
      <c r="AI742" s="132"/>
      <c r="AJ742" s="132"/>
      <c r="AK742" s="132"/>
      <c r="AM742" s="143"/>
      <c r="AT742" s="132"/>
      <c r="AU742" s="132"/>
      <c r="AV742" s="132"/>
      <c r="AW742" s="132"/>
      <c r="AX742" s="132"/>
      <c r="AY742" s="132"/>
      <c r="AZ742" s="132"/>
      <c r="BA742" s="132"/>
    </row>
    <row r="743" spans="3:70" x14ac:dyDescent="0.2">
      <c r="C743" s="10"/>
      <c r="D743" s="10"/>
      <c r="AG743" s="132"/>
      <c r="AH743" s="132"/>
      <c r="AI743" s="132"/>
      <c r="AJ743" s="132"/>
      <c r="AK743" s="132"/>
      <c r="AM743" s="143"/>
      <c r="AT743" s="132"/>
      <c r="AU743" s="132"/>
      <c r="AV743" s="132"/>
      <c r="AW743" s="132"/>
      <c r="AX743" s="132"/>
      <c r="AY743" s="132"/>
      <c r="AZ743" s="132"/>
      <c r="BA743" s="132"/>
    </row>
    <row r="744" spans="3:70" x14ac:dyDescent="0.2">
      <c r="C744" s="10"/>
      <c r="D744" s="10"/>
      <c r="AG744" s="132"/>
      <c r="AH744" s="132"/>
      <c r="AI744" s="132"/>
      <c r="AJ744" s="132"/>
      <c r="AK744" s="132"/>
      <c r="AM744" s="143"/>
      <c r="AT744" s="132"/>
      <c r="AU744" s="132"/>
      <c r="AV744" s="132"/>
      <c r="AW744" s="132"/>
      <c r="AX744" s="132"/>
      <c r="AY744" s="132"/>
      <c r="AZ744" s="132"/>
      <c r="BA744" s="132"/>
      <c r="BB744" s="132"/>
      <c r="BC744" s="132"/>
      <c r="BD744" s="132"/>
      <c r="BE744" s="132"/>
      <c r="BF744" s="132"/>
      <c r="BG744" s="132"/>
      <c r="BH744" s="132"/>
      <c r="BI744" s="132"/>
      <c r="BJ744" s="132"/>
      <c r="BK744" s="132"/>
      <c r="BL744" s="132"/>
      <c r="BM744" s="132"/>
      <c r="BN744" s="132"/>
      <c r="BO744" s="132"/>
      <c r="BP744" s="132"/>
      <c r="BQ744" s="132"/>
      <c r="BR744" s="132"/>
    </row>
    <row r="745" spans="3:70" x14ac:dyDescent="0.2">
      <c r="C745" s="10"/>
      <c r="D745" s="10"/>
      <c r="AG745" s="132"/>
      <c r="AH745" s="132"/>
      <c r="AI745" s="132"/>
      <c r="AJ745" s="132"/>
      <c r="AK745" s="132"/>
      <c r="AM745" s="143"/>
      <c r="AT745" s="132"/>
      <c r="AU745" s="132"/>
      <c r="AV745" s="132"/>
      <c r="AW745" s="132"/>
      <c r="AX745" s="132"/>
      <c r="AY745" s="132"/>
      <c r="AZ745" s="132"/>
      <c r="BA745" s="132"/>
    </row>
    <row r="746" spans="3:70" x14ac:dyDescent="0.2">
      <c r="C746" s="10"/>
      <c r="D746" s="10"/>
      <c r="AG746" s="132"/>
      <c r="AH746" s="132"/>
      <c r="AI746" s="132"/>
      <c r="AJ746" s="132"/>
      <c r="AK746" s="132"/>
      <c r="AM746" s="143"/>
      <c r="AT746" s="132"/>
      <c r="AU746" s="132"/>
      <c r="AV746" s="132"/>
      <c r="AW746" s="132"/>
      <c r="AX746" s="132"/>
      <c r="AY746" s="132"/>
      <c r="AZ746" s="132"/>
      <c r="BA746" s="132"/>
    </row>
    <row r="747" spans="3:70" x14ac:dyDescent="0.2">
      <c r="C747" s="10"/>
      <c r="D747" s="10"/>
      <c r="AG747" s="132"/>
      <c r="AH747" s="132"/>
      <c r="AI747" s="132"/>
      <c r="AJ747" s="132"/>
      <c r="AK747" s="132"/>
      <c r="AM747" s="143"/>
      <c r="AT747" s="132"/>
      <c r="AU747" s="132"/>
      <c r="AV747" s="132"/>
      <c r="AW747" s="132"/>
      <c r="AX747" s="132"/>
      <c r="AY747" s="132"/>
      <c r="AZ747" s="132"/>
      <c r="BA747" s="132"/>
    </row>
    <row r="748" spans="3:70" x14ac:dyDescent="0.2">
      <c r="C748" s="10"/>
      <c r="D748" s="10"/>
      <c r="AG748" s="132"/>
      <c r="AH748" s="132"/>
      <c r="AI748" s="132"/>
      <c r="AJ748" s="132"/>
      <c r="AK748" s="132"/>
      <c r="AM748" s="143"/>
      <c r="AT748" s="132"/>
      <c r="AU748" s="132"/>
      <c r="AV748" s="132"/>
      <c r="AW748" s="132"/>
      <c r="AX748" s="132"/>
      <c r="AY748" s="132"/>
      <c r="AZ748" s="132"/>
      <c r="BA748" s="132"/>
    </row>
    <row r="749" spans="3:70" x14ac:dyDescent="0.2">
      <c r="C749" s="10"/>
      <c r="D749" s="10"/>
      <c r="AG749" s="132"/>
      <c r="AH749" s="132"/>
      <c r="AI749" s="132"/>
      <c r="AJ749" s="132"/>
      <c r="AK749" s="132"/>
      <c r="AM749" s="143"/>
      <c r="AT749" s="132"/>
      <c r="AU749" s="132"/>
      <c r="AV749" s="132"/>
      <c r="AW749" s="132"/>
      <c r="AX749" s="132"/>
      <c r="AY749" s="132"/>
      <c r="AZ749" s="132"/>
      <c r="BA749" s="132"/>
    </row>
    <row r="750" spans="3:70" x14ac:dyDescent="0.2">
      <c r="C750" s="10"/>
      <c r="D750" s="10"/>
      <c r="AG750" s="132"/>
      <c r="AH750" s="132"/>
      <c r="AI750" s="132"/>
      <c r="AJ750" s="132"/>
      <c r="AK750" s="132"/>
      <c r="AM750" s="143"/>
      <c r="AT750" s="132"/>
      <c r="AU750" s="132"/>
      <c r="AV750" s="132"/>
      <c r="AW750" s="132"/>
      <c r="AX750" s="132"/>
      <c r="AY750" s="132"/>
      <c r="AZ750" s="132"/>
      <c r="BA750" s="132"/>
    </row>
    <row r="751" spans="3:70" x14ac:dyDescent="0.2">
      <c r="C751" s="10"/>
      <c r="D751" s="10"/>
      <c r="AG751" s="132"/>
      <c r="AH751" s="132"/>
      <c r="AI751" s="132"/>
      <c r="AJ751" s="132"/>
      <c r="AK751" s="132"/>
      <c r="AM751" s="143"/>
      <c r="AT751" s="132"/>
      <c r="AU751" s="132"/>
      <c r="AV751" s="132"/>
      <c r="AW751" s="132"/>
      <c r="AX751" s="132"/>
      <c r="AY751" s="132"/>
      <c r="AZ751" s="132"/>
      <c r="BA751" s="132"/>
    </row>
    <row r="752" spans="3:70" x14ac:dyDescent="0.2">
      <c r="C752" s="10"/>
      <c r="D752" s="10"/>
      <c r="AG752" s="132"/>
      <c r="AH752" s="132"/>
      <c r="AI752" s="132"/>
      <c r="AJ752" s="132"/>
      <c r="AK752" s="132"/>
      <c r="AM752" s="143"/>
      <c r="AT752" s="132"/>
      <c r="AU752" s="132"/>
      <c r="AV752" s="132"/>
      <c r="AW752" s="132"/>
      <c r="AX752" s="132"/>
      <c r="AY752" s="132"/>
      <c r="AZ752" s="132"/>
      <c r="BA752" s="132"/>
    </row>
    <row r="753" spans="3:70" x14ac:dyDescent="0.2">
      <c r="C753" s="10"/>
      <c r="D753" s="10"/>
      <c r="AG753" s="132"/>
      <c r="AH753" s="132"/>
      <c r="AI753" s="132"/>
      <c r="AJ753" s="132"/>
      <c r="AK753" s="132"/>
      <c r="AM753" s="143"/>
      <c r="AT753" s="132"/>
      <c r="AU753" s="132"/>
      <c r="AV753" s="132"/>
      <c r="AW753" s="132"/>
      <c r="AX753" s="132"/>
      <c r="AY753" s="132"/>
      <c r="AZ753" s="132"/>
      <c r="BA753" s="132"/>
    </row>
    <row r="754" spans="3:70" x14ac:dyDescent="0.2">
      <c r="C754" s="10"/>
      <c r="D754" s="10"/>
      <c r="AG754" s="132"/>
      <c r="AH754" s="132"/>
      <c r="AI754" s="132"/>
      <c r="AJ754" s="132"/>
      <c r="AK754" s="132"/>
      <c r="AM754" s="143"/>
      <c r="AT754" s="132"/>
      <c r="AU754" s="132"/>
      <c r="AV754" s="132"/>
      <c r="AW754" s="132"/>
      <c r="AX754" s="132"/>
      <c r="AY754" s="132"/>
      <c r="AZ754" s="132"/>
      <c r="BA754" s="132"/>
    </row>
    <row r="755" spans="3:70" x14ac:dyDescent="0.2">
      <c r="C755" s="10"/>
      <c r="D755" s="10"/>
      <c r="AG755" s="132"/>
      <c r="AH755" s="132"/>
      <c r="AI755" s="132"/>
      <c r="AJ755" s="132"/>
      <c r="AK755" s="132"/>
      <c r="AM755" s="143"/>
      <c r="AT755" s="132"/>
      <c r="AU755" s="132"/>
      <c r="AV755" s="132"/>
      <c r="AW755" s="132"/>
      <c r="AX755" s="132"/>
      <c r="AY755" s="132"/>
      <c r="AZ755" s="132"/>
      <c r="BA755" s="132"/>
      <c r="BB755" s="132"/>
    </row>
    <row r="756" spans="3:70" x14ac:dyDescent="0.2">
      <c r="C756" s="10"/>
      <c r="D756" s="10"/>
      <c r="AG756" s="132"/>
      <c r="AH756" s="132"/>
      <c r="AI756" s="132"/>
      <c r="AJ756" s="132"/>
      <c r="AK756" s="132"/>
      <c r="AM756" s="143"/>
      <c r="AT756" s="132"/>
      <c r="AU756" s="132"/>
      <c r="AV756" s="132"/>
      <c r="AW756" s="132"/>
      <c r="AX756" s="132"/>
      <c r="AY756" s="132"/>
      <c r="AZ756" s="132"/>
      <c r="BA756" s="132"/>
    </row>
    <row r="757" spans="3:70" x14ac:dyDescent="0.2">
      <c r="C757" s="10"/>
      <c r="D757" s="10"/>
      <c r="AG757" s="132"/>
      <c r="AH757" s="132"/>
      <c r="AI757" s="132"/>
      <c r="AJ757" s="132"/>
      <c r="AK757" s="132"/>
      <c r="AM757" s="143"/>
      <c r="AT757" s="132"/>
      <c r="AU757" s="132"/>
      <c r="AV757" s="132"/>
      <c r="AW757" s="132"/>
      <c r="AX757" s="132"/>
      <c r="AY757" s="132"/>
      <c r="AZ757" s="132"/>
      <c r="BA757" s="132"/>
    </row>
    <row r="758" spans="3:70" x14ac:dyDescent="0.2">
      <c r="C758" s="10"/>
      <c r="D758" s="10"/>
      <c r="AG758" s="132"/>
      <c r="AH758" s="132"/>
      <c r="AI758" s="132"/>
      <c r="AJ758" s="132"/>
      <c r="AK758" s="132"/>
      <c r="AM758" s="143"/>
      <c r="AT758" s="132"/>
      <c r="AU758" s="132"/>
      <c r="AV758" s="132"/>
      <c r="AW758" s="132"/>
      <c r="AX758" s="132"/>
      <c r="AY758" s="132"/>
      <c r="AZ758" s="132"/>
      <c r="BA758" s="132"/>
    </row>
    <row r="759" spans="3:70" x14ac:dyDescent="0.2">
      <c r="C759" s="10"/>
      <c r="D759" s="10"/>
      <c r="AG759" s="132"/>
      <c r="AH759" s="132"/>
      <c r="AI759" s="132"/>
      <c r="AJ759" s="132"/>
      <c r="AK759" s="132"/>
      <c r="AM759" s="143"/>
      <c r="AT759" s="132"/>
      <c r="AU759" s="132"/>
      <c r="AV759" s="132"/>
      <c r="AW759" s="132"/>
      <c r="AX759" s="132"/>
      <c r="AY759" s="132"/>
      <c r="AZ759" s="132"/>
      <c r="BA759" s="132"/>
    </row>
    <row r="760" spans="3:70" x14ac:dyDescent="0.2">
      <c r="C760" s="10"/>
      <c r="D760" s="10"/>
      <c r="AG760" s="132"/>
      <c r="AH760" s="132"/>
      <c r="AI760" s="132"/>
      <c r="AJ760" s="132"/>
      <c r="AK760" s="132"/>
      <c r="AM760" s="143"/>
      <c r="AT760" s="132"/>
      <c r="AU760" s="132"/>
      <c r="AV760" s="132"/>
      <c r="AW760" s="132"/>
      <c r="AX760" s="132"/>
      <c r="AY760" s="132"/>
      <c r="AZ760" s="132"/>
      <c r="BA760" s="132"/>
    </row>
    <row r="761" spans="3:70" x14ac:dyDescent="0.2">
      <c r="C761" s="10"/>
      <c r="D761" s="10"/>
      <c r="AG761" s="132"/>
      <c r="AH761" s="132"/>
      <c r="AI761" s="132"/>
      <c r="AJ761" s="132"/>
      <c r="AK761" s="132"/>
      <c r="AM761" s="143"/>
      <c r="AT761" s="132"/>
      <c r="AU761" s="132"/>
      <c r="AV761" s="132"/>
      <c r="AW761" s="132"/>
      <c r="AX761" s="132"/>
      <c r="AY761" s="132"/>
      <c r="AZ761" s="132"/>
      <c r="BA761" s="132"/>
    </row>
    <row r="762" spans="3:70" x14ac:dyDescent="0.2">
      <c r="C762" s="10"/>
      <c r="D762" s="10"/>
      <c r="AG762" s="132"/>
      <c r="AH762" s="132"/>
      <c r="AI762" s="132"/>
      <c r="AJ762" s="132"/>
      <c r="AK762" s="132"/>
      <c r="AM762" s="143"/>
      <c r="AT762" s="132"/>
      <c r="AU762" s="132"/>
      <c r="AV762" s="132"/>
      <c r="AW762" s="132"/>
      <c r="AX762" s="132"/>
      <c r="AY762" s="132"/>
      <c r="AZ762" s="132"/>
      <c r="BA762" s="132"/>
    </row>
    <row r="763" spans="3:70" x14ac:dyDescent="0.2">
      <c r="C763" s="10"/>
      <c r="D763" s="10"/>
      <c r="AG763" s="132"/>
      <c r="AH763" s="132"/>
      <c r="AI763" s="132"/>
      <c r="AJ763" s="132"/>
      <c r="AK763" s="132"/>
      <c r="AM763" s="143"/>
      <c r="AT763" s="132"/>
      <c r="AU763" s="132"/>
      <c r="AV763" s="132"/>
      <c r="AW763" s="132"/>
      <c r="AX763" s="132"/>
      <c r="AY763" s="132"/>
      <c r="AZ763" s="132"/>
      <c r="BA763" s="132"/>
    </row>
    <row r="764" spans="3:70" x14ac:dyDescent="0.2">
      <c r="C764" s="10"/>
      <c r="D764" s="10"/>
      <c r="AG764" s="132"/>
      <c r="AH764" s="132"/>
      <c r="AI764" s="132"/>
      <c r="AJ764" s="132"/>
      <c r="AK764" s="132"/>
      <c r="AM764" s="143"/>
      <c r="AT764" s="132"/>
      <c r="AU764" s="132"/>
      <c r="AV764" s="132"/>
      <c r="AW764" s="132"/>
      <c r="AX764" s="132"/>
      <c r="AY764" s="132"/>
      <c r="AZ764" s="132"/>
      <c r="BA764" s="132"/>
    </row>
    <row r="765" spans="3:70" x14ac:dyDescent="0.2">
      <c r="C765" s="10"/>
      <c r="D765" s="10"/>
      <c r="AG765" s="132"/>
      <c r="AH765" s="132"/>
      <c r="AI765" s="132"/>
      <c r="AJ765" s="132"/>
      <c r="AK765" s="132"/>
      <c r="AM765" s="143"/>
      <c r="AT765" s="132"/>
      <c r="AU765" s="132"/>
      <c r="AV765" s="132"/>
      <c r="AW765" s="132"/>
      <c r="AX765" s="132"/>
      <c r="AY765" s="132"/>
      <c r="AZ765" s="132"/>
      <c r="BA765" s="132"/>
      <c r="BB765" s="132"/>
      <c r="BD765" s="132"/>
      <c r="BE765" s="132"/>
      <c r="BF765" s="132"/>
      <c r="BG765" s="132"/>
      <c r="BH765" s="132"/>
      <c r="BI765" s="132"/>
      <c r="BJ765" s="132"/>
      <c r="BK765" s="132"/>
      <c r="BL765" s="132"/>
      <c r="BM765" s="132"/>
      <c r="BN765" s="132"/>
      <c r="BO765" s="132"/>
      <c r="BP765" s="132"/>
      <c r="BQ765" s="132"/>
      <c r="BR765" s="132"/>
    </row>
    <row r="766" spans="3:70" x14ac:dyDescent="0.2">
      <c r="C766" s="10"/>
      <c r="D766" s="10"/>
      <c r="AG766" s="132"/>
      <c r="AH766" s="132"/>
      <c r="AI766" s="132"/>
      <c r="AJ766" s="132"/>
      <c r="AK766" s="132"/>
      <c r="AM766" s="143"/>
      <c r="AT766" s="132"/>
      <c r="AU766" s="132"/>
      <c r="AV766" s="132"/>
      <c r="AW766" s="132"/>
      <c r="AX766" s="132"/>
      <c r="AY766" s="132"/>
      <c r="AZ766" s="132"/>
      <c r="BA766" s="132"/>
    </row>
    <row r="767" spans="3:70" x14ac:dyDescent="0.2">
      <c r="C767" s="10"/>
      <c r="D767" s="10"/>
      <c r="AG767" s="132"/>
      <c r="AH767" s="132"/>
      <c r="AI767" s="132"/>
      <c r="AJ767" s="132"/>
      <c r="AK767" s="132"/>
      <c r="AM767" s="143"/>
      <c r="AT767" s="132"/>
      <c r="AU767" s="132"/>
      <c r="AV767" s="132"/>
      <c r="AW767" s="132"/>
      <c r="AX767" s="132"/>
      <c r="AY767" s="132"/>
      <c r="AZ767" s="132"/>
      <c r="BA767" s="132"/>
    </row>
    <row r="768" spans="3:70" x14ac:dyDescent="0.2">
      <c r="C768" s="10"/>
      <c r="D768" s="10"/>
      <c r="AG768" s="132"/>
      <c r="AH768" s="132"/>
      <c r="AI768" s="132"/>
      <c r="AJ768" s="132"/>
      <c r="AK768" s="132"/>
      <c r="AM768" s="143"/>
      <c r="AT768" s="132"/>
      <c r="AU768" s="132"/>
      <c r="AV768" s="132"/>
      <c r="AW768" s="132"/>
      <c r="AX768" s="132"/>
      <c r="AY768" s="132"/>
      <c r="AZ768" s="132"/>
      <c r="BA768" s="132"/>
    </row>
    <row r="769" spans="3:70" x14ac:dyDescent="0.2">
      <c r="C769" s="10"/>
      <c r="D769" s="10"/>
      <c r="AG769" s="132"/>
      <c r="AH769" s="132"/>
      <c r="AI769" s="132"/>
      <c r="AJ769" s="132"/>
      <c r="AK769" s="132"/>
      <c r="AM769" s="143"/>
      <c r="AT769" s="132"/>
      <c r="AU769" s="132"/>
      <c r="AV769" s="132"/>
      <c r="AW769" s="132"/>
      <c r="AX769" s="132"/>
      <c r="AY769" s="132"/>
      <c r="AZ769" s="132"/>
      <c r="BA769" s="132"/>
    </row>
    <row r="770" spans="3:70" x14ac:dyDescent="0.2">
      <c r="C770" s="10"/>
      <c r="D770" s="10"/>
      <c r="AG770" s="132"/>
      <c r="AH770" s="132"/>
      <c r="AI770" s="132"/>
      <c r="AJ770" s="132"/>
      <c r="AK770" s="132"/>
      <c r="AM770" s="143"/>
      <c r="AT770" s="132"/>
      <c r="AU770" s="132"/>
      <c r="AV770" s="132"/>
      <c r="AW770" s="132"/>
      <c r="AX770" s="132"/>
      <c r="AY770" s="132"/>
      <c r="AZ770" s="132"/>
      <c r="BA770" s="132"/>
      <c r="BB770" s="132"/>
      <c r="BC770" s="132"/>
      <c r="BD770" s="132"/>
      <c r="BE770" s="132"/>
      <c r="BF770" s="132"/>
      <c r="BG770" s="132"/>
      <c r="BH770" s="132"/>
      <c r="BI770" s="132"/>
      <c r="BJ770" s="132"/>
      <c r="BK770" s="132"/>
      <c r="BL770" s="132"/>
      <c r="BM770" s="132"/>
      <c r="BN770" s="132"/>
      <c r="BO770" s="132"/>
      <c r="BP770" s="132"/>
      <c r="BQ770" s="132"/>
      <c r="BR770" s="132"/>
    </row>
    <row r="771" spans="3:70" x14ac:dyDescent="0.2">
      <c r="C771" s="10"/>
      <c r="D771" s="10"/>
      <c r="AG771" s="132"/>
      <c r="AH771" s="132"/>
      <c r="AI771" s="132"/>
      <c r="AJ771" s="132"/>
      <c r="AK771" s="132"/>
      <c r="AM771" s="143"/>
      <c r="AT771" s="132"/>
      <c r="AU771" s="132"/>
      <c r="AV771" s="132"/>
      <c r="AW771" s="132"/>
      <c r="AX771" s="132"/>
      <c r="AY771" s="132"/>
      <c r="AZ771" s="132"/>
      <c r="BA771" s="132"/>
    </row>
    <row r="772" spans="3:70" x14ac:dyDescent="0.2">
      <c r="C772" s="10"/>
      <c r="D772" s="10"/>
      <c r="AG772" s="132"/>
      <c r="AH772" s="132"/>
      <c r="AI772" s="132"/>
      <c r="AJ772" s="132"/>
      <c r="AK772" s="132"/>
      <c r="AM772" s="143"/>
      <c r="AT772" s="132"/>
      <c r="AU772" s="132"/>
      <c r="AV772" s="132"/>
      <c r="AW772" s="132"/>
      <c r="AX772" s="132"/>
      <c r="AY772" s="132"/>
      <c r="AZ772" s="132"/>
      <c r="BA772" s="132"/>
    </row>
    <row r="773" spans="3:70" x14ac:dyDescent="0.2">
      <c r="C773" s="10"/>
      <c r="D773" s="10"/>
      <c r="AG773" s="132"/>
      <c r="AH773" s="132"/>
      <c r="AI773" s="132"/>
      <c r="AJ773" s="132"/>
      <c r="AK773" s="132"/>
      <c r="AM773" s="143"/>
      <c r="AT773" s="132"/>
      <c r="AU773" s="132"/>
      <c r="AV773" s="132"/>
      <c r="AW773" s="132"/>
      <c r="AX773" s="132"/>
      <c r="AY773" s="132"/>
      <c r="AZ773" s="132"/>
      <c r="BA773" s="132"/>
    </row>
    <row r="774" spans="3:70" x14ac:dyDescent="0.2">
      <c r="C774" s="10"/>
      <c r="D774" s="10"/>
      <c r="AG774" s="132"/>
      <c r="AH774" s="132"/>
      <c r="AI774" s="132"/>
      <c r="AJ774" s="132"/>
      <c r="AK774" s="132"/>
      <c r="AM774" s="143"/>
      <c r="AT774" s="132"/>
      <c r="AU774" s="132"/>
      <c r="AV774" s="132"/>
      <c r="AW774" s="132"/>
      <c r="AX774" s="132"/>
      <c r="AY774" s="132"/>
      <c r="AZ774" s="132"/>
      <c r="BA774" s="132"/>
    </row>
    <row r="775" spans="3:70" x14ac:dyDescent="0.2">
      <c r="C775" s="10"/>
      <c r="D775" s="10"/>
      <c r="AG775" s="132"/>
      <c r="AH775" s="132"/>
      <c r="AI775" s="132"/>
      <c r="AJ775" s="132"/>
      <c r="AK775" s="132"/>
      <c r="AM775" s="143"/>
      <c r="AT775" s="132"/>
      <c r="AU775" s="132"/>
      <c r="AV775" s="132"/>
      <c r="AW775" s="132"/>
      <c r="AX775" s="132"/>
      <c r="AY775" s="132"/>
      <c r="AZ775" s="132"/>
      <c r="BA775" s="132"/>
    </row>
    <row r="776" spans="3:70" x14ac:dyDescent="0.2">
      <c r="C776" s="10"/>
      <c r="D776" s="10"/>
      <c r="AG776" s="132"/>
      <c r="AH776" s="132"/>
      <c r="AI776" s="132"/>
      <c r="AJ776" s="132"/>
      <c r="AK776" s="132"/>
      <c r="AM776" s="143"/>
      <c r="AT776" s="132"/>
      <c r="AU776" s="132"/>
      <c r="AV776" s="132"/>
      <c r="AW776" s="132"/>
      <c r="AX776" s="132"/>
      <c r="AY776" s="132"/>
      <c r="AZ776" s="132"/>
      <c r="BA776" s="132"/>
    </row>
    <row r="777" spans="3:70" x14ac:dyDescent="0.2">
      <c r="C777" s="10"/>
      <c r="D777" s="10"/>
      <c r="AG777" s="132"/>
      <c r="AH777" s="132"/>
      <c r="AI777" s="132"/>
      <c r="AJ777" s="132"/>
      <c r="AK777" s="132"/>
      <c r="AM777" s="143"/>
      <c r="AT777" s="132"/>
      <c r="AU777" s="132"/>
      <c r="AV777" s="132"/>
      <c r="AW777" s="132"/>
      <c r="AX777" s="132"/>
      <c r="AY777" s="132"/>
      <c r="AZ777" s="132"/>
      <c r="BA777" s="132"/>
    </row>
    <row r="778" spans="3:70" x14ac:dyDescent="0.2">
      <c r="C778" s="10"/>
      <c r="D778" s="10"/>
      <c r="AG778" s="132"/>
      <c r="AH778" s="132"/>
      <c r="AI778" s="132"/>
      <c r="AJ778" s="132"/>
      <c r="AK778" s="132"/>
      <c r="AM778" s="143"/>
      <c r="AT778" s="132"/>
      <c r="AU778" s="132"/>
      <c r="AV778" s="132"/>
      <c r="AW778" s="132"/>
      <c r="AX778" s="132"/>
      <c r="AY778" s="132"/>
      <c r="AZ778" s="132"/>
      <c r="BA778" s="132"/>
    </row>
    <row r="779" spans="3:70" x14ac:dyDescent="0.2">
      <c r="C779" s="10"/>
      <c r="D779" s="10"/>
      <c r="AG779" s="132"/>
      <c r="AH779" s="132"/>
      <c r="AI779" s="132"/>
      <c r="AJ779" s="132"/>
      <c r="AK779" s="132"/>
      <c r="AM779" s="143"/>
      <c r="AT779" s="132"/>
      <c r="AU779" s="132"/>
      <c r="AV779" s="132"/>
      <c r="AW779" s="132"/>
      <c r="AX779" s="132"/>
      <c r="AY779" s="132"/>
      <c r="AZ779" s="132"/>
      <c r="BA779" s="132"/>
      <c r="BB779" s="132"/>
    </row>
    <row r="780" spans="3:70" x14ac:dyDescent="0.2">
      <c r="C780" s="10"/>
      <c r="D780" s="10"/>
      <c r="AG780" s="132"/>
      <c r="AH780" s="132"/>
      <c r="AI780" s="132"/>
      <c r="AJ780" s="132"/>
      <c r="AK780" s="132"/>
      <c r="AM780" s="143"/>
      <c r="AT780" s="132"/>
      <c r="AU780" s="132"/>
      <c r="AV780" s="132"/>
      <c r="AW780" s="132"/>
      <c r="AX780" s="132"/>
      <c r="AY780" s="132"/>
      <c r="AZ780" s="132"/>
      <c r="BA780" s="132"/>
    </row>
    <row r="781" spans="3:70" x14ac:dyDescent="0.2">
      <c r="C781" s="10"/>
      <c r="D781" s="10"/>
      <c r="AG781" s="132"/>
      <c r="AH781" s="132"/>
      <c r="AI781" s="132"/>
      <c r="AJ781" s="132"/>
      <c r="AK781" s="132"/>
      <c r="AM781" s="143"/>
      <c r="AT781" s="132"/>
      <c r="AU781" s="132"/>
      <c r="AV781" s="132"/>
      <c r="AW781" s="132"/>
      <c r="AX781" s="132"/>
      <c r="AY781" s="132"/>
      <c r="AZ781" s="132"/>
      <c r="BA781" s="132"/>
    </row>
    <row r="782" spans="3:70" x14ac:dyDescent="0.2">
      <c r="C782" s="10"/>
      <c r="D782" s="10"/>
      <c r="AG782" s="132"/>
      <c r="AH782" s="132"/>
      <c r="AI782" s="132"/>
      <c r="AJ782" s="132"/>
      <c r="AK782" s="132"/>
      <c r="AM782" s="143"/>
      <c r="AT782" s="132"/>
      <c r="AU782" s="132"/>
      <c r="AV782" s="132"/>
      <c r="AW782" s="132"/>
      <c r="AX782" s="132"/>
      <c r="AY782" s="132"/>
      <c r="AZ782" s="132"/>
      <c r="BA782" s="132"/>
    </row>
    <row r="783" spans="3:70" x14ac:dyDescent="0.2">
      <c r="C783" s="10"/>
      <c r="D783" s="10"/>
      <c r="AG783" s="132"/>
      <c r="AH783" s="132"/>
      <c r="AI783" s="132"/>
      <c r="AJ783" s="132"/>
      <c r="AK783" s="132"/>
      <c r="AM783" s="143"/>
      <c r="AT783" s="132"/>
      <c r="AU783" s="132"/>
      <c r="AV783" s="132"/>
      <c r="AW783" s="132"/>
      <c r="AX783" s="132"/>
      <c r="AY783" s="132"/>
      <c r="AZ783" s="132"/>
      <c r="BA783" s="132"/>
    </row>
    <row r="784" spans="3:70" x14ac:dyDescent="0.2">
      <c r="C784" s="10"/>
      <c r="D784" s="10"/>
      <c r="AG784" s="132"/>
      <c r="AH784" s="132"/>
      <c r="AI784" s="132"/>
      <c r="AJ784" s="132"/>
      <c r="AK784" s="132"/>
      <c r="AM784" s="143"/>
      <c r="AT784" s="132"/>
      <c r="AU784" s="132"/>
      <c r="AV784" s="132"/>
      <c r="AW784" s="132"/>
      <c r="AX784" s="132"/>
      <c r="AY784" s="132"/>
      <c r="AZ784" s="132"/>
      <c r="BA784" s="132"/>
    </row>
    <row r="785" spans="3:53" x14ac:dyDescent="0.2">
      <c r="C785" s="10"/>
      <c r="D785" s="10"/>
      <c r="AG785" s="132"/>
      <c r="AH785" s="132"/>
      <c r="AI785" s="132"/>
      <c r="AJ785" s="132"/>
      <c r="AK785" s="132"/>
      <c r="AM785" s="143"/>
      <c r="AT785" s="132"/>
      <c r="AU785" s="132"/>
      <c r="AV785" s="132"/>
      <c r="AW785" s="132"/>
      <c r="AX785" s="132"/>
      <c r="AY785" s="132"/>
      <c r="AZ785" s="132"/>
      <c r="BA785" s="132"/>
    </row>
    <row r="786" spans="3:53" x14ac:dyDescent="0.2">
      <c r="C786" s="10"/>
      <c r="D786" s="10"/>
      <c r="AG786" s="132"/>
      <c r="AH786" s="132"/>
      <c r="AI786" s="132"/>
      <c r="AJ786" s="132"/>
      <c r="AK786" s="132"/>
      <c r="AM786" s="143"/>
      <c r="AT786" s="132"/>
      <c r="AU786" s="132"/>
      <c r="AV786" s="132"/>
      <c r="AW786" s="132"/>
      <c r="AX786" s="132"/>
      <c r="AY786" s="132"/>
      <c r="AZ786" s="132"/>
      <c r="BA786" s="132"/>
    </row>
    <row r="787" spans="3:53" x14ac:dyDescent="0.2">
      <c r="C787" s="10"/>
      <c r="D787" s="10"/>
      <c r="AG787" s="132"/>
      <c r="AH787" s="132"/>
      <c r="AI787" s="132"/>
      <c r="AJ787" s="132"/>
      <c r="AK787" s="132"/>
      <c r="AM787" s="143"/>
      <c r="AT787" s="132"/>
      <c r="AU787" s="132"/>
      <c r="AV787" s="132"/>
      <c r="AW787" s="132"/>
      <c r="AX787" s="132"/>
      <c r="AY787" s="132"/>
      <c r="AZ787" s="132"/>
      <c r="BA787" s="132"/>
    </row>
    <row r="788" spans="3:53" x14ac:dyDescent="0.2">
      <c r="C788" s="10"/>
      <c r="D788" s="10"/>
      <c r="AG788" s="132"/>
      <c r="AH788" s="132"/>
      <c r="AI788" s="132"/>
      <c r="AJ788" s="132"/>
      <c r="AK788" s="132"/>
      <c r="AM788" s="143"/>
      <c r="AT788" s="132"/>
      <c r="AU788" s="132"/>
      <c r="AV788" s="132"/>
      <c r="AW788" s="132"/>
      <c r="AX788" s="132"/>
      <c r="AY788" s="132"/>
      <c r="AZ788" s="132"/>
      <c r="BA788" s="132"/>
    </row>
    <row r="789" spans="3:53" x14ac:dyDescent="0.2">
      <c r="C789" s="10"/>
      <c r="D789" s="10"/>
      <c r="AG789" s="132"/>
      <c r="AH789" s="132"/>
      <c r="AI789" s="132"/>
      <c r="AJ789" s="132"/>
      <c r="AK789" s="132"/>
      <c r="AM789" s="143"/>
      <c r="AT789" s="132"/>
      <c r="AU789" s="132"/>
      <c r="AV789" s="132"/>
      <c r="AW789" s="132"/>
      <c r="AX789" s="132"/>
      <c r="AY789" s="132"/>
      <c r="AZ789" s="132"/>
      <c r="BA789" s="132"/>
    </row>
    <row r="790" spans="3:53" x14ac:dyDescent="0.2">
      <c r="C790" s="10"/>
      <c r="D790" s="10"/>
      <c r="AG790" s="132"/>
      <c r="AH790" s="132"/>
      <c r="AI790" s="132"/>
      <c r="AJ790" s="132"/>
      <c r="AK790" s="132"/>
      <c r="AM790" s="143"/>
      <c r="AT790" s="132"/>
      <c r="AU790" s="132"/>
      <c r="AV790" s="132"/>
      <c r="AW790" s="132"/>
      <c r="AX790" s="132"/>
      <c r="AY790" s="132"/>
      <c r="AZ790" s="132"/>
      <c r="BA790" s="132"/>
    </row>
    <row r="791" spans="3:53" x14ac:dyDescent="0.2">
      <c r="C791" s="10"/>
      <c r="D791" s="10"/>
      <c r="AG791" s="132"/>
      <c r="AH791" s="132"/>
      <c r="AI791" s="132"/>
      <c r="AJ791" s="132"/>
      <c r="AK791" s="132"/>
      <c r="AM791" s="143"/>
      <c r="AT791" s="132"/>
      <c r="AU791" s="132"/>
      <c r="AV791" s="132"/>
      <c r="AW791" s="132"/>
      <c r="AX791" s="132"/>
      <c r="AY791" s="132"/>
      <c r="AZ791" s="132"/>
      <c r="BA791" s="132"/>
    </row>
    <row r="792" spans="3:53" x14ac:dyDescent="0.2">
      <c r="C792" s="10"/>
      <c r="D792" s="10"/>
      <c r="AG792" s="132"/>
      <c r="AH792" s="132"/>
      <c r="AI792" s="132"/>
      <c r="AJ792" s="132"/>
      <c r="AK792" s="132"/>
      <c r="AM792" s="143"/>
      <c r="AT792" s="132"/>
      <c r="AU792" s="132"/>
      <c r="AV792" s="132"/>
      <c r="AW792" s="132"/>
      <c r="AX792" s="132"/>
      <c r="AY792" s="132"/>
      <c r="AZ792" s="132"/>
      <c r="BA792" s="132"/>
    </row>
    <row r="793" spans="3:53" x14ac:dyDescent="0.2">
      <c r="C793" s="10"/>
      <c r="D793" s="10"/>
      <c r="AG793" s="132"/>
      <c r="AH793" s="132"/>
      <c r="AI793" s="132"/>
      <c r="AJ793" s="132"/>
      <c r="AK793" s="132"/>
      <c r="AM793" s="143"/>
      <c r="AT793" s="132"/>
      <c r="AU793" s="132"/>
      <c r="AV793" s="132"/>
      <c r="AW793" s="132"/>
      <c r="AX793" s="132"/>
      <c r="AY793" s="132"/>
      <c r="AZ793" s="132"/>
      <c r="BA793" s="132"/>
    </row>
    <row r="794" spans="3:53" x14ac:dyDescent="0.2">
      <c r="C794" s="10"/>
      <c r="D794" s="10"/>
      <c r="AG794" s="132"/>
      <c r="AH794" s="132"/>
      <c r="AI794" s="132"/>
      <c r="AJ794" s="132"/>
      <c r="AK794" s="132"/>
      <c r="AM794" s="143"/>
      <c r="AT794" s="132"/>
      <c r="AU794" s="132"/>
      <c r="AV794" s="132"/>
      <c r="AW794" s="132"/>
      <c r="AX794" s="132"/>
      <c r="AY794" s="132"/>
      <c r="AZ794" s="132"/>
      <c r="BA794" s="132"/>
    </row>
    <row r="795" spans="3:53" x14ac:dyDescent="0.2">
      <c r="C795" s="10"/>
      <c r="D795" s="10"/>
      <c r="AG795" s="132"/>
      <c r="AH795" s="132"/>
      <c r="AI795" s="132"/>
      <c r="AJ795" s="132"/>
      <c r="AK795" s="132"/>
      <c r="AM795" s="143"/>
      <c r="AT795" s="132"/>
      <c r="AU795" s="132"/>
      <c r="AV795" s="132"/>
      <c r="AW795" s="132"/>
      <c r="AX795" s="132"/>
      <c r="AY795" s="132"/>
      <c r="AZ795" s="132"/>
      <c r="BA795" s="132"/>
    </row>
    <row r="796" spans="3:53" x14ac:dyDescent="0.2">
      <c r="C796" s="10"/>
      <c r="D796" s="10"/>
      <c r="AG796" s="132"/>
      <c r="AH796" s="132"/>
      <c r="AI796" s="132"/>
      <c r="AJ796" s="132"/>
      <c r="AK796" s="132"/>
      <c r="AM796" s="143"/>
      <c r="AT796" s="132"/>
      <c r="AU796" s="132"/>
      <c r="AV796" s="132"/>
      <c r="AW796" s="132"/>
      <c r="AX796" s="132"/>
      <c r="AY796" s="132"/>
      <c r="AZ796" s="132"/>
      <c r="BA796" s="132"/>
    </row>
    <row r="797" spans="3:53" x14ac:dyDescent="0.2">
      <c r="C797" s="10"/>
      <c r="D797" s="10"/>
      <c r="AG797" s="132"/>
      <c r="AH797" s="132"/>
      <c r="AI797" s="132"/>
      <c r="AJ797" s="132"/>
      <c r="AK797" s="132"/>
      <c r="AM797" s="143"/>
      <c r="AT797" s="132"/>
      <c r="AU797" s="132"/>
      <c r="AV797" s="132"/>
      <c r="AW797" s="132"/>
      <c r="AX797" s="132"/>
      <c r="AY797" s="132"/>
      <c r="AZ797" s="132"/>
      <c r="BA797" s="132"/>
    </row>
    <row r="798" spans="3:53" x14ac:dyDescent="0.2">
      <c r="C798" s="10"/>
      <c r="D798" s="10"/>
      <c r="AG798" s="132"/>
      <c r="AH798" s="132"/>
      <c r="AI798" s="132"/>
      <c r="AJ798" s="132"/>
      <c r="AK798" s="132"/>
      <c r="AM798" s="143"/>
      <c r="AT798" s="132"/>
      <c r="AU798" s="132"/>
      <c r="AV798" s="132"/>
      <c r="AW798" s="132"/>
      <c r="AX798" s="132"/>
      <c r="AY798" s="132"/>
      <c r="AZ798" s="132"/>
      <c r="BA798" s="132"/>
    </row>
    <row r="799" spans="3:53" x14ac:dyDescent="0.2">
      <c r="C799" s="10"/>
      <c r="D799" s="10"/>
      <c r="AG799" s="132"/>
      <c r="AH799" s="132"/>
      <c r="AI799" s="132"/>
      <c r="AJ799" s="132"/>
      <c r="AK799" s="132"/>
      <c r="AM799" s="143"/>
      <c r="AT799" s="132"/>
      <c r="AU799" s="132"/>
      <c r="AV799" s="132"/>
      <c r="AW799" s="132"/>
      <c r="AX799" s="132"/>
      <c r="AY799" s="132"/>
      <c r="AZ799" s="132"/>
      <c r="BA799" s="132"/>
    </row>
    <row r="800" spans="3:53" x14ac:dyDescent="0.2">
      <c r="C800" s="10"/>
      <c r="D800" s="10"/>
      <c r="AG800" s="132"/>
      <c r="AH800" s="132"/>
      <c r="AI800" s="132"/>
      <c r="AJ800" s="132"/>
      <c r="AK800" s="132"/>
      <c r="AM800" s="143"/>
      <c r="AT800" s="132"/>
      <c r="AU800" s="132"/>
      <c r="AV800" s="132"/>
      <c r="AW800" s="132"/>
      <c r="AX800" s="132"/>
      <c r="AY800" s="132"/>
      <c r="AZ800" s="132"/>
      <c r="BA800" s="132"/>
    </row>
    <row r="801" spans="3:53" x14ac:dyDescent="0.2">
      <c r="C801" s="10"/>
      <c r="D801" s="10"/>
      <c r="AG801" s="132"/>
      <c r="AH801" s="132"/>
      <c r="AI801" s="132"/>
      <c r="AJ801" s="132"/>
      <c r="AK801" s="132"/>
      <c r="AM801" s="143"/>
      <c r="AT801" s="132"/>
      <c r="AU801" s="132"/>
      <c r="AV801" s="132"/>
      <c r="AW801" s="132"/>
      <c r="AX801" s="132"/>
      <c r="AY801" s="132"/>
      <c r="AZ801" s="132"/>
      <c r="BA801" s="132"/>
    </row>
    <row r="802" spans="3:53" x14ac:dyDescent="0.2">
      <c r="C802" s="10"/>
      <c r="D802" s="10"/>
      <c r="AG802" s="132"/>
      <c r="AH802" s="132"/>
      <c r="AI802" s="132"/>
      <c r="AJ802" s="132"/>
      <c r="AK802" s="132"/>
      <c r="AM802" s="143"/>
      <c r="AT802" s="132"/>
      <c r="AU802" s="132"/>
      <c r="AV802" s="132"/>
      <c r="AW802" s="132"/>
      <c r="AX802" s="132"/>
      <c r="AY802" s="132"/>
      <c r="AZ802" s="132"/>
      <c r="BA802" s="132"/>
    </row>
    <row r="803" spans="3:53" x14ac:dyDescent="0.2">
      <c r="C803" s="10"/>
      <c r="D803" s="10"/>
      <c r="AG803" s="132"/>
      <c r="AH803" s="132"/>
      <c r="AI803" s="132"/>
      <c r="AJ803" s="132"/>
      <c r="AK803" s="132"/>
      <c r="AM803" s="143"/>
      <c r="AT803" s="132"/>
      <c r="AU803" s="132"/>
      <c r="AV803" s="132"/>
      <c r="AW803" s="132"/>
      <c r="AX803" s="132"/>
      <c r="AY803" s="132"/>
      <c r="AZ803" s="132"/>
      <c r="BA803" s="132"/>
    </row>
    <row r="804" spans="3:53" x14ac:dyDescent="0.2">
      <c r="C804" s="10"/>
      <c r="D804" s="10"/>
      <c r="AG804" s="132"/>
      <c r="AH804" s="132"/>
      <c r="AI804" s="132"/>
      <c r="AJ804" s="132"/>
      <c r="AK804" s="132"/>
      <c r="AM804" s="143"/>
      <c r="AT804" s="132"/>
      <c r="AU804" s="132"/>
      <c r="AV804" s="132"/>
      <c r="AW804" s="132"/>
      <c r="AX804" s="132"/>
      <c r="AY804" s="132"/>
      <c r="AZ804" s="132"/>
      <c r="BA804" s="132"/>
    </row>
    <row r="805" spans="3:53" x14ac:dyDescent="0.2">
      <c r="C805" s="10"/>
      <c r="D805" s="10"/>
      <c r="AG805" s="132"/>
      <c r="AH805" s="132"/>
      <c r="AI805" s="132"/>
      <c r="AJ805" s="132"/>
      <c r="AK805" s="132"/>
      <c r="AM805" s="143"/>
      <c r="AT805" s="132"/>
      <c r="AU805" s="132"/>
      <c r="AV805" s="132"/>
      <c r="AW805" s="132"/>
      <c r="AX805" s="132"/>
      <c r="AY805" s="132"/>
      <c r="AZ805" s="132"/>
      <c r="BA805" s="132"/>
    </row>
    <row r="806" spans="3:53" x14ac:dyDescent="0.2">
      <c r="C806" s="10"/>
      <c r="D806" s="10"/>
      <c r="AG806" s="132"/>
      <c r="AH806" s="132"/>
      <c r="AI806" s="132"/>
      <c r="AJ806" s="132"/>
      <c r="AK806" s="132"/>
      <c r="AM806" s="143"/>
      <c r="AT806" s="132"/>
      <c r="AU806" s="132"/>
      <c r="AV806" s="132"/>
      <c r="AW806" s="132"/>
      <c r="AX806" s="132"/>
      <c r="AY806" s="132"/>
      <c r="AZ806" s="132"/>
      <c r="BA806" s="132"/>
    </row>
    <row r="807" spans="3:53" x14ac:dyDescent="0.2">
      <c r="C807" s="10"/>
      <c r="D807" s="10"/>
      <c r="AG807" s="132"/>
      <c r="AH807" s="132"/>
      <c r="AI807" s="132"/>
      <c r="AJ807" s="132"/>
      <c r="AK807" s="132"/>
      <c r="AM807" s="143"/>
      <c r="AT807" s="132"/>
      <c r="AU807" s="132"/>
      <c r="AV807" s="132"/>
      <c r="AW807" s="132"/>
      <c r="AX807" s="132"/>
      <c r="AY807" s="132"/>
      <c r="AZ807" s="132"/>
      <c r="BA807" s="132"/>
    </row>
    <row r="808" spans="3:53" x14ac:dyDescent="0.2">
      <c r="C808" s="10"/>
      <c r="D808" s="10"/>
      <c r="AG808" s="132"/>
      <c r="AH808" s="132"/>
      <c r="AI808" s="132"/>
      <c r="AJ808" s="132"/>
      <c r="AK808" s="132"/>
      <c r="AM808" s="143"/>
      <c r="AT808" s="132"/>
      <c r="AU808" s="132"/>
      <c r="AV808" s="132"/>
      <c r="AW808" s="132"/>
      <c r="AX808" s="132"/>
      <c r="AY808" s="132"/>
      <c r="AZ808" s="132"/>
      <c r="BA808" s="132"/>
    </row>
    <row r="809" spans="3:53" x14ac:dyDescent="0.2">
      <c r="C809" s="10"/>
      <c r="D809" s="10"/>
      <c r="AG809" s="132"/>
      <c r="AH809" s="132"/>
      <c r="AI809" s="132"/>
      <c r="AJ809" s="132"/>
      <c r="AK809" s="132"/>
      <c r="AM809" s="143"/>
      <c r="AT809" s="132"/>
      <c r="AU809" s="132"/>
      <c r="AV809" s="132"/>
      <c r="AW809" s="132"/>
      <c r="AX809" s="132"/>
      <c r="AY809" s="132"/>
      <c r="AZ809" s="132"/>
      <c r="BA809" s="132"/>
    </row>
    <row r="810" spans="3:53" x14ac:dyDescent="0.2">
      <c r="C810" s="10"/>
      <c r="D810" s="10"/>
      <c r="AG810" s="132"/>
      <c r="AH810" s="132"/>
      <c r="AI810" s="132"/>
      <c r="AJ810" s="132"/>
      <c r="AK810" s="132"/>
      <c r="AM810" s="143"/>
      <c r="AT810" s="132"/>
      <c r="AU810" s="132"/>
      <c r="AV810" s="132"/>
      <c r="AW810" s="132"/>
      <c r="AX810" s="132"/>
      <c r="AY810" s="132"/>
      <c r="AZ810" s="132"/>
      <c r="BA810" s="132"/>
    </row>
    <row r="811" spans="3:53" x14ac:dyDescent="0.2">
      <c r="C811" s="10"/>
      <c r="D811" s="10"/>
      <c r="AG811" s="132"/>
      <c r="AH811" s="132"/>
      <c r="AI811" s="132"/>
      <c r="AJ811" s="132"/>
      <c r="AK811" s="132"/>
      <c r="AM811" s="143"/>
      <c r="AT811" s="132"/>
      <c r="AU811" s="132"/>
      <c r="AV811" s="132"/>
      <c r="AW811" s="132"/>
      <c r="AX811" s="132"/>
      <c r="AY811" s="132"/>
      <c r="AZ811" s="132"/>
      <c r="BA811" s="132"/>
    </row>
    <row r="812" spans="3:53" x14ac:dyDescent="0.2">
      <c r="C812" s="10"/>
      <c r="D812" s="10"/>
      <c r="AG812" s="132"/>
      <c r="AH812" s="132"/>
      <c r="AI812" s="132"/>
      <c r="AJ812" s="132"/>
      <c r="AK812" s="132"/>
      <c r="AM812" s="143"/>
      <c r="AT812" s="132"/>
      <c r="AU812" s="132"/>
      <c r="AV812" s="132"/>
      <c r="AW812" s="132"/>
      <c r="AX812" s="132"/>
      <c r="AY812" s="132"/>
      <c r="AZ812" s="132"/>
      <c r="BA812" s="132"/>
    </row>
    <row r="813" spans="3:53" x14ac:dyDescent="0.2">
      <c r="C813" s="10"/>
      <c r="D813" s="10"/>
      <c r="AG813" s="132"/>
      <c r="AH813" s="132"/>
      <c r="AI813" s="132"/>
      <c r="AJ813" s="132"/>
      <c r="AK813" s="132"/>
      <c r="AM813" s="143"/>
      <c r="AT813" s="132"/>
      <c r="AU813" s="132"/>
      <c r="AV813" s="132"/>
      <c r="AW813" s="132"/>
      <c r="AX813" s="132"/>
      <c r="AY813" s="132"/>
      <c r="AZ813" s="132"/>
      <c r="BA813" s="132"/>
    </row>
    <row r="814" spans="3:53" x14ac:dyDescent="0.2">
      <c r="C814" s="10"/>
      <c r="D814" s="10"/>
      <c r="AG814" s="132"/>
      <c r="AH814" s="132"/>
      <c r="AI814" s="132"/>
      <c r="AJ814" s="132"/>
      <c r="AK814" s="132"/>
      <c r="AM814" s="143"/>
      <c r="AT814" s="132"/>
      <c r="AU814" s="132"/>
      <c r="AV814" s="132"/>
      <c r="AW814" s="132"/>
      <c r="AX814" s="132"/>
      <c r="AY814" s="132"/>
      <c r="AZ814" s="132"/>
      <c r="BA814" s="132"/>
    </row>
    <row r="815" spans="3:53" x14ac:dyDescent="0.2">
      <c r="C815" s="10"/>
      <c r="D815" s="10"/>
      <c r="AG815" s="132"/>
      <c r="AH815" s="132"/>
      <c r="AI815" s="132"/>
      <c r="AJ815" s="132"/>
      <c r="AK815" s="132"/>
      <c r="AM815" s="143"/>
      <c r="AT815" s="132"/>
      <c r="AU815" s="132"/>
      <c r="AV815" s="132"/>
      <c r="AW815" s="132"/>
      <c r="AX815" s="132"/>
      <c r="AY815" s="132"/>
      <c r="AZ815" s="132"/>
      <c r="BA815" s="132"/>
    </row>
    <row r="816" spans="3:53" x14ac:dyDescent="0.2">
      <c r="C816" s="10"/>
      <c r="D816" s="10"/>
      <c r="AG816" s="132"/>
      <c r="AH816" s="132"/>
      <c r="AI816" s="132"/>
      <c r="AJ816" s="132"/>
      <c r="AK816" s="132"/>
      <c r="AM816" s="143"/>
      <c r="AT816" s="132"/>
      <c r="AU816" s="132"/>
      <c r="AV816" s="132"/>
      <c r="AW816" s="132"/>
      <c r="AX816" s="132"/>
      <c r="AY816" s="132"/>
      <c r="AZ816" s="132"/>
      <c r="BA816" s="132"/>
    </row>
    <row r="817" spans="3:70" x14ac:dyDescent="0.2">
      <c r="C817" s="10"/>
      <c r="D817" s="10"/>
      <c r="AG817" s="132"/>
      <c r="AH817" s="132"/>
      <c r="AI817" s="132"/>
      <c r="AJ817" s="132"/>
      <c r="AK817" s="132"/>
      <c r="AM817" s="143"/>
      <c r="AT817" s="132"/>
      <c r="AU817" s="132"/>
      <c r="AV817" s="132"/>
      <c r="AW817" s="132"/>
      <c r="AX817" s="132"/>
      <c r="AY817" s="132"/>
      <c r="AZ817" s="132"/>
      <c r="BA817" s="132"/>
      <c r="BB817" s="132"/>
      <c r="BC817" s="132"/>
      <c r="BD817" s="132"/>
      <c r="BE817" s="132"/>
      <c r="BF817" s="132"/>
      <c r="BG817" s="132"/>
      <c r="BH817" s="132"/>
      <c r="BI817" s="132"/>
      <c r="BJ817" s="132"/>
      <c r="BK817" s="132"/>
      <c r="BL817" s="132"/>
      <c r="BM817" s="132"/>
      <c r="BN817" s="132"/>
      <c r="BO817" s="132"/>
      <c r="BP817" s="132"/>
      <c r="BQ817" s="132"/>
      <c r="BR817" s="132"/>
    </row>
    <row r="818" spans="3:70" x14ac:dyDescent="0.2">
      <c r="C818" s="10"/>
      <c r="D818" s="10"/>
      <c r="AG818" s="132"/>
      <c r="AH818" s="132"/>
      <c r="AI818" s="132"/>
      <c r="AJ818" s="132"/>
      <c r="AK818" s="132"/>
      <c r="AM818" s="143"/>
      <c r="AT818" s="132"/>
      <c r="AU818" s="132"/>
      <c r="AV818" s="132"/>
      <c r="AW818" s="132"/>
      <c r="AX818" s="132"/>
      <c r="AY818" s="132"/>
      <c r="AZ818" s="132"/>
      <c r="BA818" s="132"/>
      <c r="BB818" s="132"/>
      <c r="BD818" s="132"/>
      <c r="BE818" s="132"/>
      <c r="BF818" s="132"/>
      <c r="BG818" s="132"/>
      <c r="BH818" s="132"/>
      <c r="BI818" s="132"/>
      <c r="BJ818" s="132"/>
      <c r="BK818" s="132"/>
      <c r="BL818" s="132"/>
      <c r="BM818" s="132"/>
      <c r="BN818" s="132"/>
      <c r="BO818" s="132"/>
      <c r="BP818" s="132"/>
      <c r="BQ818" s="132"/>
      <c r="BR818" s="132"/>
    </row>
    <row r="819" spans="3:70" x14ac:dyDescent="0.2">
      <c r="C819" s="10"/>
      <c r="D819" s="10"/>
      <c r="AG819" s="132"/>
      <c r="AH819" s="132"/>
      <c r="AI819" s="132"/>
      <c r="AJ819" s="132"/>
      <c r="AK819" s="132"/>
      <c r="AM819" s="143"/>
      <c r="AT819" s="132"/>
      <c r="AU819" s="132"/>
      <c r="AV819" s="132"/>
      <c r="AW819" s="132"/>
      <c r="AX819" s="132"/>
      <c r="AY819" s="132"/>
      <c r="AZ819" s="132"/>
      <c r="BA819" s="132"/>
    </row>
    <row r="820" spans="3:70" x14ac:dyDescent="0.2">
      <c r="C820" s="10"/>
      <c r="D820" s="10"/>
      <c r="AG820" s="132"/>
      <c r="AH820" s="132"/>
      <c r="AI820" s="132"/>
      <c r="AJ820" s="132"/>
      <c r="AK820" s="132"/>
      <c r="AM820" s="143"/>
      <c r="AT820" s="132"/>
      <c r="AU820" s="132"/>
      <c r="AV820" s="132"/>
      <c r="AW820" s="132"/>
      <c r="AX820" s="132"/>
      <c r="AY820" s="132"/>
      <c r="AZ820" s="132"/>
      <c r="BA820" s="132"/>
    </row>
    <row r="821" spans="3:70" x14ac:dyDescent="0.2">
      <c r="C821" s="10"/>
      <c r="D821" s="10"/>
      <c r="AG821" s="132"/>
      <c r="AH821" s="132"/>
      <c r="AI821" s="132"/>
      <c r="AJ821" s="132"/>
      <c r="AK821" s="132"/>
      <c r="AM821" s="143"/>
      <c r="AT821" s="132"/>
      <c r="AU821" s="132"/>
      <c r="AV821" s="132"/>
      <c r="AW821" s="132"/>
      <c r="AX821" s="132"/>
      <c r="AY821" s="132"/>
      <c r="AZ821" s="132"/>
      <c r="BA821" s="132"/>
    </row>
    <row r="822" spans="3:70" x14ac:dyDescent="0.2">
      <c r="C822" s="10"/>
      <c r="D822" s="10"/>
      <c r="AG822" s="132"/>
      <c r="AH822" s="132"/>
      <c r="AI822" s="132"/>
      <c r="AJ822" s="132"/>
      <c r="AK822" s="132"/>
      <c r="AM822" s="143"/>
      <c r="AT822" s="132"/>
      <c r="AU822" s="132"/>
      <c r="AV822" s="132"/>
      <c r="AW822" s="132"/>
      <c r="AX822" s="132"/>
      <c r="AY822" s="132"/>
      <c r="AZ822" s="132"/>
      <c r="BA822" s="132"/>
    </row>
    <row r="823" spans="3:70" x14ac:dyDescent="0.2">
      <c r="C823" s="10"/>
      <c r="D823" s="10"/>
      <c r="AG823" s="132"/>
      <c r="AH823" s="132"/>
      <c r="AI823" s="132"/>
      <c r="AJ823" s="132"/>
      <c r="AK823" s="132"/>
      <c r="AM823" s="143"/>
      <c r="AT823" s="132"/>
      <c r="AU823" s="132"/>
      <c r="AV823" s="132"/>
      <c r="AW823" s="132"/>
      <c r="AX823" s="132"/>
      <c r="AY823" s="132"/>
      <c r="AZ823" s="132"/>
      <c r="BA823" s="132"/>
    </row>
    <row r="824" spans="3:70" x14ac:dyDescent="0.2">
      <c r="C824" s="10"/>
      <c r="D824" s="10"/>
      <c r="AG824" s="132"/>
      <c r="AH824" s="132"/>
      <c r="AI824" s="132"/>
      <c r="AJ824" s="132"/>
      <c r="AK824" s="132"/>
      <c r="AM824" s="143"/>
      <c r="AT824" s="132"/>
      <c r="AU824" s="132"/>
      <c r="AV824" s="132"/>
      <c r="AW824" s="132"/>
      <c r="AX824" s="132"/>
      <c r="AY824" s="132"/>
      <c r="AZ824" s="132"/>
      <c r="BA824" s="132"/>
    </row>
    <row r="825" spans="3:70" x14ac:dyDescent="0.2">
      <c r="C825" s="10"/>
      <c r="D825" s="10"/>
      <c r="AG825" s="132"/>
      <c r="AH825" s="132"/>
      <c r="AI825" s="132"/>
      <c r="AJ825" s="132"/>
      <c r="AK825" s="132"/>
      <c r="AM825" s="143"/>
      <c r="AT825" s="132"/>
      <c r="AU825" s="132"/>
      <c r="AV825" s="132"/>
      <c r="AW825" s="132"/>
      <c r="AX825" s="132"/>
      <c r="AY825" s="132"/>
      <c r="AZ825" s="132"/>
      <c r="BA825" s="132"/>
    </row>
    <row r="826" spans="3:70" x14ac:dyDescent="0.2">
      <c r="C826" s="10"/>
      <c r="D826" s="10"/>
      <c r="AG826" s="132"/>
      <c r="AH826" s="132"/>
      <c r="AI826" s="132"/>
      <c r="AJ826" s="132"/>
      <c r="AK826" s="132"/>
      <c r="AM826" s="143"/>
      <c r="AT826" s="132"/>
      <c r="AU826" s="132"/>
      <c r="AV826" s="132"/>
      <c r="AW826" s="132"/>
      <c r="AX826" s="132"/>
      <c r="AY826" s="132"/>
      <c r="AZ826" s="132"/>
      <c r="BA826" s="132"/>
    </row>
    <row r="827" spans="3:70" x14ac:dyDescent="0.2">
      <c r="C827" s="10"/>
      <c r="D827" s="10"/>
      <c r="AG827" s="132"/>
      <c r="AH827" s="132"/>
      <c r="AI827" s="132"/>
      <c r="AJ827" s="132"/>
      <c r="AK827" s="132"/>
      <c r="AM827" s="143"/>
      <c r="AT827" s="132"/>
      <c r="AU827" s="132"/>
      <c r="AV827" s="132"/>
      <c r="AW827" s="132"/>
      <c r="AX827" s="132"/>
      <c r="AY827" s="132"/>
      <c r="AZ827" s="132"/>
      <c r="BA827" s="132"/>
    </row>
    <row r="828" spans="3:70" x14ac:dyDescent="0.2">
      <c r="C828" s="10"/>
      <c r="D828" s="10"/>
      <c r="AG828" s="132"/>
      <c r="AH828" s="132"/>
      <c r="AI828" s="132"/>
      <c r="AJ828" s="132"/>
      <c r="AK828" s="132"/>
      <c r="AM828" s="143"/>
      <c r="AT828" s="132"/>
      <c r="AU828" s="132"/>
      <c r="AV828" s="132"/>
      <c r="AW828" s="132"/>
      <c r="AX828" s="132"/>
      <c r="AY828" s="132"/>
      <c r="AZ828" s="132"/>
      <c r="BA828" s="132"/>
    </row>
    <row r="829" spans="3:70" x14ac:dyDescent="0.2">
      <c r="C829" s="10"/>
      <c r="D829" s="10"/>
      <c r="AG829" s="132"/>
      <c r="AH829" s="132"/>
      <c r="AI829" s="132"/>
      <c r="AJ829" s="132"/>
      <c r="AK829" s="132"/>
      <c r="AM829" s="143"/>
      <c r="AT829" s="132"/>
      <c r="AU829" s="132"/>
      <c r="AV829" s="132"/>
      <c r="AW829" s="132"/>
      <c r="AX829" s="132"/>
      <c r="AY829" s="132"/>
      <c r="AZ829" s="132"/>
      <c r="BA829" s="132"/>
      <c r="BB829" s="132"/>
      <c r="BD829" s="132"/>
    </row>
    <row r="830" spans="3:70" x14ac:dyDescent="0.2">
      <c r="C830" s="10"/>
      <c r="D830" s="10"/>
      <c r="AG830" s="132"/>
      <c r="AH830" s="132"/>
      <c r="AI830" s="132"/>
      <c r="AJ830" s="132"/>
      <c r="AK830" s="132"/>
      <c r="AM830" s="143"/>
      <c r="AT830" s="132"/>
      <c r="AU830" s="132"/>
      <c r="AV830" s="132"/>
      <c r="AW830" s="132"/>
      <c r="AX830" s="132"/>
      <c r="AY830" s="132"/>
      <c r="AZ830" s="132"/>
      <c r="BA830" s="132"/>
    </row>
    <row r="831" spans="3:70" x14ac:dyDescent="0.2">
      <c r="C831" s="10"/>
      <c r="D831" s="10"/>
      <c r="AG831" s="132"/>
      <c r="AH831" s="132"/>
      <c r="AI831" s="132"/>
      <c r="AJ831" s="132"/>
      <c r="AK831" s="132"/>
      <c r="AM831" s="143"/>
      <c r="AT831" s="132"/>
      <c r="AU831" s="132"/>
      <c r="AV831" s="132"/>
      <c r="AW831" s="132"/>
      <c r="AX831" s="132"/>
      <c r="AY831" s="132"/>
      <c r="AZ831" s="132"/>
      <c r="BA831" s="132"/>
    </row>
    <row r="832" spans="3:70" x14ac:dyDescent="0.2">
      <c r="C832" s="10"/>
      <c r="D832" s="10"/>
      <c r="AG832" s="132"/>
      <c r="AH832" s="132"/>
      <c r="AI832" s="132"/>
      <c r="AJ832" s="132"/>
      <c r="AK832" s="132"/>
      <c r="AM832" s="143"/>
      <c r="AT832" s="132"/>
      <c r="AU832" s="132"/>
      <c r="AV832" s="132"/>
      <c r="AW832" s="132"/>
      <c r="AX832" s="132"/>
      <c r="AY832" s="132"/>
      <c r="AZ832" s="132"/>
      <c r="BA832" s="132"/>
    </row>
    <row r="833" spans="3:53" x14ac:dyDescent="0.2">
      <c r="C833" s="10"/>
      <c r="D833" s="10"/>
      <c r="AG833" s="132"/>
      <c r="AH833" s="132"/>
      <c r="AI833" s="132"/>
      <c r="AJ833" s="132"/>
      <c r="AK833" s="132"/>
      <c r="AM833" s="143"/>
      <c r="AT833" s="132"/>
      <c r="AU833" s="132"/>
      <c r="AV833" s="132"/>
      <c r="AW833" s="132"/>
      <c r="AX833" s="132"/>
      <c r="AY833" s="132"/>
      <c r="AZ833" s="132"/>
      <c r="BA833" s="132"/>
    </row>
    <row r="834" spans="3:53" x14ac:dyDescent="0.2">
      <c r="C834" s="10"/>
      <c r="D834" s="10"/>
      <c r="AG834" s="132"/>
      <c r="AH834" s="132"/>
      <c r="AI834" s="132"/>
      <c r="AJ834" s="132"/>
      <c r="AK834" s="132"/>
      <c r="AM834" s="143"/>
      <c r="AT834" s="132"/>
      <c r="AU834" s="132"/>
      <c r="AV834" s="132"/>
      <c r="AW834" s="132"/>
      <c r="AX834" s="132"/>
      <c r="AY834" s="132"/>
      <c r="AZ834" s="132"/>
      <c r="BA834" s="132"/>
    </row>
    <row r="835" spans="3:53" x14ac:dyDescent="0.2">
      <c r="C835" s="10"/>
      <c r="D835" s="10"/>
      <c r="AG835" s="132"/>
      <c r="AH835" s="132"/>
      <c r="AI835" s="132"/>
      <c r="AJ835" s="132"/>
      <c r="AK835" s="132"/>
      <c r="AM835" s="143"/>
      <c r="AT835" s="132"/>
      <c r="AU835" s="132"/>
      <c r="AV835" s="132"/>
      <c r="AW835" s="132"/>
      <c r="AX835" s="132"/>
      <c r="AY835" s="132"/>
      <c r="AZ835" s="132"/>
      <c r="BA835" s="132"/>
    </row>
    <row r="836" spans="3:53" x14ac:dyDescent="0.2">
      <c r="C836" s="10"/>
      <c r="D836" s="10"/>
      <c r="AG836" s="132"/>
      <c r="AH836" s="132"/>
      <c r="AI836" s="132"/>
      <c r="AJ836" s="132"/>
      <c r="AK836" s="132"/>
      <c r="AM836" s="143"/>
      <c r="AT836" s="132"/>
      <c r="AU836" s="132"/>
      <c r="AV836" s="132"/>
      <c r="AW836" s="132"/>
      <c r="AX836" s="132"/>
      <c r="AY836" s="132"/>
      <c r="AZ836" s="132"/>
      <c r="BA836" s="132"/>
    </row>
    <row r="837" spans="3:53" x14ac:dyDescent="0.2">
      <c r="C837" s="10"/>
      <c r="D837" s="10"/>
      <c r="AG837" s="132"/>
      <c r="AH837" s="132"/>
      <c r="AI837" s="132"/>
      <c r="AJ837" s="132"/>
      <c r="AK837" s="132"/>
      <c r="AM837" s="143"/>
      <c r="AT837" s="132"/>
      <c r="AU837" s="132"/>
      <c r="AV837" s="132"/>
      <c r="AW837" s="132"/>
      <c r="AX837" s="132"/>
      <c r="AY837" s="132"/>
      <c r="AZ837" s="132"/>
      <c r="BA837" s="132"/>
    </row>
    <row r="838" spans="3:53" x14ac:dyDescent="0.2">
      <c r="C838" s="10"/>
      <c r="D838" s="10"/>
      <c r="AG838" s="132"/>
      <c r="AH838" s="132"/>
      <c r="AI838" s="132"/>
      <c r="AJ838" s="132"/>
      <c r="AK838" s="132"/>
      <c r="AM838" s="143"/>
      <c r="AT838" s="132"/>
      <c r="AU838" s="132"/>
      <c r="AV838" s="132"/>
      <c r="AW838" s="132"/>
      <c r="AX838" s="132"/>
      <c r="AY838" s="132"/>
      <c r="AZ838" s="132"/>
      <c r="BA838" s="132"/>
    </row>
    <row r="839" spans="3:53" x14ac:dyDescent="0.2">
      <c r="C839" s="10"/>
      <c r="D839" s="10"/>
      <c r="AG839" s="132"/>
      <c r="AH839" s="132"/>
      <c r="AI839" s="132"/>
      <c r="AJ839" s="132"/>
      <c r="AK839" s="132"/>
      <c r="AM839" s="143"/>
      <c r="AT839" s="132"/>
      <c r="AU839" s="132"/>
      <c r="AV839" s="132"/>
      <c r="AW839" s="132"/>
      <c r="AX839" s="132"/>
      <c r="AY839" s="132"/>
      <c r="AZ839" s="132"/>
      <c r="BA839" s="132"/>
    </row>
    <row r="840" spans="3:53" x14ac:dyDescent="0.2">
      <c r="C840" s="10"/>
      <c r="D840" s="10"/>
      <c r="AG840" s="132"/>
      <c r="AH840" s="132"/>
      <c r="AI840" s="132"/>
      <c r="AJ840" s="132"/>
      <c r="AK840" s="132"/>
      <c r="AM840" s="143"/>
      <c r="AT840" s="132"/>
      <c r="AU840" s="132"/>
      <c r="AV840" s="132"/>
      <c r="AW840" s="132"/>
      <c r="AX840" s="132"/>
      <c r="AY840" s="132"/>
      <c r="AZ840" s="132"/>
      <c r="BA840" s="132"/>
    </row>
    <row r="841" spans="3:53" x14ac:dyDescent="0.2">
      <c r="C841" s="10"/>
      <c r="D841" s="10"/>
      <c r="AG841" s="132"/>
      <c r="AH841" s="132"/>
      <c r="AI841" s="132"/>
      <c r="AJ841" s="132"/>
      <c r="AK841" s="132"/>
      <c r="AM841" s="143"/>
      <c r="AT841" s="132"/>
      <c r="AU841" s="132"/>
      <c r="AV841" s="132"/>
      <c r="AW841" s="132"/>
      <c r="AX841" s="132"/>
      <c r="AY841" s="132"/>
      <c r="AZ841" s="132"/>
      <c r="BA841" s="132"/>
    </row>
    <row r="842" spans="3:53" x14ac:dyDescent="0.2">
      <c r="C842" s="10"/>
      <c r="D842" s="10"/>
      <c r="AG842" s="132"/>
      <c r="AH842" s="132"/>
      <c r="AI842" s="132"/>
      <c r="AJ842" s="132"/>
      <c r="AK842" s="132"/>
      <c r="AM842" s="143"/>
      <c r="AT842" s="132"/>
      <c r="AU842" s="132"/>
      <c r="AV842" s="132"/>
      <c r="AW842" s="132"/>
      <c r="AX842" s="132"/>
      <c r="AY842" s="132"/>
      <c r="AZ842" s="132"/>
      <c r="BA842" s="132"/>
    </row>
    <row r="843" spans="3:53" x14ac:dyDescent="0.2">
      <c r="C843" s="10"/>
      <c r="D843" s="10"/>
      <c r="AG843" s="132"/>
      <c r="AH843" s="132"/>
      <c r="AI843" s="132"/>
      <c r="AJ843" s="132"/>
      <c r="AK843" s="132"/>
      <c r="AM843" s="143"/>
      <c r="AT843" s="132"/>
      <c r="AU843" s="132"/>
      <c r="AV843" s="132"/>
      <c r="AW843" s="132"/>
      <c r="AX843" s="132"/>
      <c r="AY843" s="132"/>
      <c r="AZ843" s="132"/>
      <c r="BA843" s="132"/>
    </row>
    <row r="844" spans="3:53" x14ac:dyDescent="0.2">
      <c r="C844" s="10"/>
      <c r="D844" s="10"/>
      <c r="AG844" s="132"/>
      <c r="AH844" s="132"/>
      <c r="AI844" s="132"/>
      <c r="AJ844" s="132"/>
      <c r="AK844" s="132"/>
      <c r="AM844" s="143"/>
      <c r="AT844" s="132"/>
      <c r="AU844" s="132"/>
      <c r="AV844" s="132"/>
      <c r="AW844" s="132"/>
      <c r="AX844" s="132"/>
      <c r="AY844" s="132"/>
      <c r="AZ844" s="132"/>
      <c r="BA844" s="132"/>
    </row>
    <row r="845" spans="3:53" x14ac:dyDescent="0.2">
      <c r="C845" s="10"/>
      <c r="D845" s="10"/>
      <c r="AG845" s="132"/>
      <c r="AH845" s="132"/>
      <c r="AI845" s="132"/>
      <c r="AJ845" s="132"/>
      <c r="AK845" s="132"/>
      <c r="AM845" s="143"/>
      <c r="AT845" s="132"/>
      <c r="AU845" s="132"/>
      <c r="AV845" s="132"/>
      <c r="AW845" s="132"/>
      <c r="AX845" s="132"/>
      <c r="AY845" s="132"/>
      <c r="AZ845" s="132"/>
      <c r="BA845" s="132"/>
    </row>
    <row r="846" spans="3:53" x14ac:dyDescent="0.2">
      <c r="C846" s="10"/>
      <c r="D846" s="10"/>
      <c r="AG846" s="132"/>
      <c r="AH846" s="132"/>
      <c r="AI846" s="132"/>
      <c r="AJ846" s="132"/>
      <c r="AK846" s="132"/>
      <c r="AM846" s="143"/>
      <c r="AT846" s="132"/>
      <c r="AU846" s="132"/>
      <c r="AV846" s="132"/>
      <c r="AW846" s="132"/>
      <c r="AX846" s="132"/>
      <c r="AY846" s="132"/>
      <c r="AZ846" s="132"/>
      <c r="BA846" s="132"/>
    </row>
    <row r="847" spans="3:53" x14ac:dyDescent="0.2">
      <c r="C847" s="10"/>
      <c r="D847" s="10"/>
      <c r="AG847" s="132"/>
      <c r="AH847" s="132"/>
      <c r="AI847" s="132"/>
      <c r="AJ847" s="132"/>
      <c r="AK847" s="132"/>
      <c r="AM847" s="143"/>
      <c r="AT847" s="132"/>
      <c r="AU847" s="132"/>
      <c r="AV847" s="132"/>
      <c r="AW847" s="132"/>
      <c r="AX847" s="132"/>
      <c r="AY847" s="132"/>
      <c r="AZ847" s="132"/>
      <c r="BA847" s="132"/>
    </row>
    <row r="848" spans="3:53" x14ac:dyDescent="0.2">
      <c r="C848" s="10"/>
      <c r="D848" s="10"/>
      <c r="AG848" s="132"/>
      <c r="AH848" s="132"/>
      <c r="AI848" s="132"/>
      <c r="AJ848" s="132"/>
      <c r="AK848" s="132"/>
      <c r="AM848" s="143"/>
      <c r="AT848" s="132"/>
      <c r="AU848" s="132"/>
      <c r="AV848" s="132"/>
      <c r="AW848" s="132"/>
      <c r="AX848" s="132"/>
      <c r="AY848" s="132"/>
      <c r="AZ848" s="132"/>
      <c r="BA848" s="132"/>
    </row>
    <row r="849" spans="3:53" x14ac:dyDescent="0.2">
      <c r="C849" s="10"/>
      <c r="D849" s="10"/>
      <c r="AG849" s="132"/>
      <c r="AH849" s="132"/>
      <c r="AI849" s="132"/>
      <c r="AJ849" s="132"/>
      <c r="AK849" s="132"/>
      <c r="AM849" s="143"/>
      <c r="AT849" s="132"/>
      <c r="AU849" s="132"/>
      <c r="AV849" s="132"/>
      <c r="AW849" s="132"/>
      <c r="AX849" s="132"/>
      <c r="AY849" s="132"/>
      <c r="AZ849" s="132"/>
      <c r="BA849" s="132"/>
    </row>
    <row r="850" spans="3:53" x14ac:dyDescent="0.2">
      <c r="C850" s="10"/>
      <c r="D850" s="10"/>
      <c r="AG850" s="132"/>
      <c r="AH850" s="132"/>
      <c r="AI850" s="132"/>
      <c r="AJ850" s="132"/>
      <c r="AK850" s="132"/>
      <c r="AM850" s="143"/>
      <c r="AT850" s="132"/>
      <c r="AU850" s="132"/>
      <c r="AV850" s="132"/>
      <c r="AW850" s="132"/>
      <c r="AX850" s="132"/>
      <c r="AY850" s="132"/>
      <c r="AZ850" s="132"/>
      <c r="BA850" s="132"/>
    </row>
    <row r="851" spans="3:53" x14ac:dyDescent="0.2">
      <c r="C851" s="10"/>
      <c r="D851" s="10"/>
      <c r="AG851" s="132"/>
      <c r="AH851" s="132"/>
      <c r="AI851" s="132"/>
      <c r="AJ851" s="132"/>
      <c r="AK851" s="132"/>
      <c r="AM851" s="143"/>
      <c r="AT851" s="132"/>
      <c r="AU851" s="132"/>
      <c r="AV851" s="132"/>
      <c r="AW851" s="132"/>
      <c r="AX851" s="132"/>
      <c r="AY851" s="132"/>
      <c r="AZ851" s="132"/>
      <c r="BA851" s="132"/>
    </row>
    <row r="852" spans="3:53" x14ac:dyDescent="0.2">
      <c r="C852" s="10"/>
      <c r="D852" s="10"/>
      <c r="AG852" s="132"/>
      <c r="AH852" s="132"/>
      <c r="AI852" s="132"/>
      <c r="AJ852" s="132"/>
      <c r="AK852" s="132"/>
      <c r="AM852" s="143"/>
      <c r="AT852" s="132"/>
      <c r="AU852" s="132"/>
      <c r="AV852" s="132"/>
      <c r="AW852" s="132"/>
      <c r="AX852" s="132"/>
      <c r="AY852" s="132"/>
      <c r="AZ852" s="132"/>
      <c r="BA852" s="132"/>
    </row>
    <row r="853" spans="3:53" x14ac:dyDescent="0.2">
      <c r="C853" s="10"/>
      <c r="D853" s="10"/>
      <c r="AG853" s="132"/>
      <c r="AH853" s="132"/>
      <c r="AI853" s="132"/>
      <c r="AJ853" s="132"/>
      <c r="AK853" s="132"/>
      <c r="AM853" s="143"/>
      <c r="AT853" s="132"/>
      <c r="AU853" s="132"/>
      <c r="AV853" s="132"/>
      <c r="AW853" s="132"/>
      <c r="AX853" s="132"/>
      <c r="AY853" s="132"/>
      <c r="AZ853" s="132"/>
      <c r="BA853" s="132"/>
    </row>
    <row r="854" spans="3:53" x14ac:dyDescent="0.2">
      <c r="C854" s="10"/>
      <c r="D854" s="10"/>
      <c r="AG854" s="132"/>
      <c r="AH854" s="132"/>
      <c r="AI854" s="132"/>
      <c r="AJ854" s="132"/>
      <c r="AK854" s="132"/>
      <c r="AM854" s="143"/>
      <c r="AT854" s="132"/>
      <c r="AU854" s="132"/>
      <c r="AV854" s="132"/>
      <c r="AW854" s="132"/>
      <c r="AX854" s="132"/>
      <c r="AY854" s="132"/>
      <c r="AZ854" s="132"/>
      <c r="BA854" s="132"/>
    </row>
    <row r="855" spans="3:53" x14ac:dyDescent="0.2">
      <c r="C855" s="10"/>
      <c r="D855" s="10"/>
      <c r="AG855" s="132"/>
      <c r="AH855" s="132"/>
      <c r="AI855" s="132"/>
      <c r="AJ855" s="132"/>
      <c r="AK855" s="132"/>
      <c r="AM855" s="143"/>
      <c r="AT855" s="132"/>
      <c r="AU855" s="132"/>
      <c r="AV855" s="132"/>
      <c r="AW855" s="132"/>
      <c r="AX855" s="132"/>
      <c r="AY855" s="132"/>
      <c r="AZ855" s="132"/>
      <c r="BA855" s="132"/>
    </row>
    <row r="856" spans="3:53" x14ac:dyDescent="0.2">
      <c r="C856" s="10"/>
      <c r="D856" s="10"/>
      <c r="AG856" s="132"/>
      <c r="AH856" s="132"/>
      <c r="AI856" s="132"/>
      <c r="AJ856" s="132"/>
      <c r="AK856" s="132"/>
      <c r="AM856" s="143"/>
      <c r="AT856" s="132"/>
      <c r="AU856" s="132"/>
      <c r="AV856" s="132"/>
      <c r="AW856" s="132"/>
      <c r="AX856" s="132"/>
      <c r="AY856" s="132"/>
      <c r="AZ856" s="132"/>
      <c r="BA856" s="132"/>
    </row>
    <row r="857" spans="3:53" x14ac:dyDescent="0.2">
      <c r="C857" s="10"/>
      <c r="D857" s="10"/>
      <c r="AG857" s="132"/>
      <c r="AH857" s="132"/>
      <c r="AI857" s="132"/>
      <c r="AJ857" s="132"/>
      <c r="AK857" s="132"/>
      <c r="AM857" s="143"/>
      <c r="AT857" s="132"/>
      <c r="AU857" s="132"/>
      <c r="AV857" s="132"/>
      <c r="AW857" s="132"/>
      <c r="AX857" s="132"/>
      <c r="AY857" s="132"/>
      <c r="AZ857" s="132"/>
      <c r="BA857" s="132"/>
    </row>
    <row r="858" spans="3:53" x14ac:dyDescent="0.2">
      <c r="C858" s="10"/>
      <c r="D858" s="10"/>
      <c r="AG858" s="132"/>
      <c r="AH858" s="132"/>
      <c r="AI858" s="132"/>
      <c r="AJ858" s="132"/>
      <c r="AK858" s="132"/>
      <c r="AM858" s="143"/>
      <c r="AT858" s="132"/>
      <c r="AU858" s="132"/>
      <c r="AV858" s="132"/>
      <c r="AW858" s="132"/>
      <c r="AX858" s="132"/>
      <c r="AY858" s="132"/>
      <c r="AZ858" s="132"/>
      <c r="BA858" s="132"/>
    </row>
    <row r="859" spans="3:53" x14ac:dyDescent="0.2">
      <c r="C859" s="10"/>
      <c r="D859" s="10"/>
      <c r="AG859" s="132"/>
      <c r="AH859" s="132"/>
      <c r="AI859" s="132"/>
      <c r="AJ859" s="132"/>
      <c r="AK859" s="132"/>
      <c r="AM859" s="143"/>
      <c r="AT859" s="132"/>
      <c r="AU859" s="132"/>
      <c r="AV859" s="132"/>
      <c r="AW859" s="132"/>
      <c r="AX859" s="132"/>
      <c r="AY859" s="132"/>
      <c r="AZ859" s="132"/>
      <c r="BA859" s="132"/>
    </row>
    <row r="860" spans="3:53" x14ac:dyDescent="0.2">
      <c r="C860" s="10"/>
      <c r="D860" s="10"/>
      <c r="AG860" s="132"/>
      <c r="AH860" s="132"/>
      <c r="AI860" s="132"/>
      <c r="AJ860" s="132"/>
      <c r="AK860" s="132"/>
      <c r="AM860" s="143"/>
      <c r="AT860" s="132"/>
      <c r="AU860" s="132"/>
      <c r="AV860" s="132"/>
      <c r="AW860" s="132"/>
      <c r="AX860" s="132"/>
      <c r="AY860" s="132"/>
      <c r="AZ860" s="132"/>
      <c r="BA860" s="132"/>
    </row>
    <row r="861" spans="3:53" x14ac:dyDescent="0.2">
      <c r="C861" s="10"/>
      <c r="D861" s="10"/>
      <c r="AG861" s="132"/>
      <c r="AH861" s="132"/>
      <c r="AI861" s="132"/>
      <c r="AJ861" s="132"/>
      <c r="AK861" s="132"/>
      <c r="AM861" s="143"/>
      <c r="AT861" s="132"/>
      <c r="AU861" s="132"/>
      <c r="AV861" s="132"/>
      <c r="AW861" s="132"/>
      <c r="AX861" s="132"/>
      <c r="AY861" s="132"/>
      <c r="AZ861" s="132"/>
      <c r="BA861" s="132"/>
    </row>
    <row r="862" spans="3:53" x14ac:dyDescent="0.2">
      <c r="C862" s="10"/>
      <c r="D862" s="10"/>
      <c r="AG862" s="132"/>
      <c r="AH862" s="132"/>
      <c r="AI862" s="132"/>
      <c r="AJ862" s="132"/>
      <c r="AK862" s="132"/>
      <c r="AM862" s="143"/>
      <c r="AT862" s="132"/>
      <c r="AU862" s="132"/>
      <c r="AV862" s="132"/>
      <c r="AW862" s="132"/>
      <c r="AX862" s="132"/>
      <c r="AY862" s="132"/>
      <c r="AZ862" s="132"/>
      <c r="BA862" s="132"/>
    </row>
    <row r="863" spans="3:53" x14ac:dyDescent="0.2">
      <c r="C863" s="10"/>
      <c r="D863" s="10"/>
      <c r="AG863" s="132"/>
      <c r="AH863" s="132"/>
      <c r="AI863" s="132"/>
      <c r="AJ863" s="132"/>
      <c r="AK863" s="132"/>
      <c r="AM863" s="143"/>
      <c r="AT863" s="132"/>
      <c r="AU863" s="132"/>
      <c r="AV863" s="132"/>
      <c r="AW863" s="132"/>
      <c r="AX863" s="132"/>
      <c r="AY863" s="132"/>
      <c r="AZ863" s="132"/>
      <c r="BA863" s="132"/>
    </row>
    <row r="864" spans="3:53" x14ac:dyDescent="0.2">
      <c r="C864" s="10"/>
      <c r="D864" s="10"/>
      <c r="AG864" s="132"/>
      <c r="AH864" s="132"/>
      <c r="AI864" s="132"/>
      <c r="AJ864" s="132"/>
      <c r="AK864" s="132"/>
      <c r="AM864" s="143"/>
      <c r="AT864" s="132"/>
      <c r="AU864" s="132"/>
      <c r="AV864" s="132"/>
      <c r="AW864" s="132"/>
      <c r="AX864" s="132"/>
      <c r="AY864" s="132"/>
      <c r="AZ864" s="132"/>
      <c r="BA864" s="132"/>
    </row>
    <row r="865" spans="3:53" x14ac:dyDescent="0.2">
      <c r="C865" s="10"/>
      <c r="D865" s="10"/>
      <c r="AG865" s="132"/>
      <c r="AH865" s="132"/>
      <c r="AI865" s="132"/>
      <c r="AJ865" s="132"/>
      <c r="AK865" s="132"/>
      <c r="AM865" s="143"/>
      <c r="AT865" s="132"/>
      <c r="AU865" s="132"/>
      <c r="AV865" s="132"/>
      <c r="AW865" s="132"/>
      <c r="AX865" s="132"/>
      <c r="AY865" s="132"/>
      <c r="AZ865" s="132"/>
      <c r="BA865" s="132"/>
    </row>
    <row r="866" spans="3:53" x14ac:dyDescent="0.2">
      <c r="C866" s="10"/>
      <c r="D866" s="10"/>
      <c r="AG866" s="132"/>
      <c r="AH866" s="132"/>
      <c r="AI866" s="132"/>
      <c r="AJ866" s="132"/>
      <c r="AK866" s="132"/>
      <c r="AM866" s="143"/>
      <c r="AT866" s="132"/>
      <c r="AU866" s="132"/>
      <c r="AV866" s="132"/>
      <c r="AW866" s="132"/>
      <c r="AX866" s="132"/>
      <c r="AY866" s="132"/>
      <c r="AZ866" s="132"/>
      <c r="BA866" s="132"/>
    </row>
    <row r="867" spans="3:53" x14ac:dyDescent="0.2">
      <c r="C867" s="10"/>
      <c r="D867" s="10"/>
      <c r="AG867" s="132"/>
      <c r="AH867" s="132"/>
      <c r="AI867" s="132"/>
      <c r="AJ867" s="132"/>
      <c r="AK867" s="132"/>
      <c r="AM867" s="143"/>
      <c r="AT867" s="132"/>
      <c r="AU867" s="132"/>
      <c r="AV867" s="132"/>
      <c r="AW867" s="132"/>
      <c r="AX867" s="132"/>
      <c r="AY867" s="132"/>
      <c r="AZ867" s="132"/>
      <c r="BA867" s="132"/>
    </row>
    <row r="868" spans="3:53" x14ac:dyDescent="0.2">
      <c r="C868" s="10"/>
      <c r="D868" s="10"/>
      <c r="AG868" s="132"/>
      <c r="AH868" s="132"/>
      <c r="AI868" s="132"/>
      <c r="AJ868" s="132"/>
      <c r="AK868" s="132"/>
      <c r="AM868" s="143"/>
      <c r="AT868" s="132"/>
      <c r="AU868" s="132"/>
      <c r="AV868" s="132"/>
      <c r="AW868" s="132"/>
      <c r="AX868" s="132"/>
      <c r="AY868" s="132"/>
      <c r="AZ868" s="132"/>
      <c r="BA868" s="132"/>
    </row>
    <row r="869" spans="3:53" x14ac:dyDescent="0.2">
      <c r="C869" s="10"/>
      <c r="D869" s="10"/>
      <c r="AG869" s="132"/>
      <c r="AH869" s="132"/>
      <c r="AI869" s="132"/>
      <c r="AJ869" s="132"/>
      <c r="AK869" s="132"/>
      <c r="AM869" s="143"/>
      <c r="AT869" s="132"/>
      <c r="AU869" s="132"/>
      <c r="AV869" s="132"/>
      <c r="AW869" s="132"/>
      <c r="AX869" s="132"/>
      <c r="AY869" s="132"/>
      <c r="AZ869" s="132"/>
      <c r="BA869" s="132"/>
    </row>
    <row r="870" spans="3:53" x14ac:dyDescent="0.2">
      <c r="C870" s="10"/>
      <c r="D870" s="10"/>
      <c r="AG870" s="132"/>
      <c r="AH870" s="132"/>
      <c r="AI870" s="132"/>
      <c r="AJ870" s="132"/>
      <c r="AK870" s="132"/>
      <c r="AM870" s="143"/>
      <c r="AT870" s="132"/>
      <c r="AU870" s="132"/>
      <c r="AV870" s="132"/>
      <c r="AW870" s="132"/>
      <c r="AX870" s="132"/>
      <c r="AY870" s="132"/>
      <c r="AZ870" s="132"/>
      <c r="BA870" s="132"/>
    </row>
    <row r="871" spans="3:53" x14ac:dyDescent="0.2">
      <c r="C871" s="10"/>
      <c r="D871" s="10"/>
      <c r="AG871" s="132"/>
      <c r="AH871" s="132"/>
      <c r="AI871" s="132"/>
      <c r="AJ871" s="132"/>
      <c r="AK871" s="132"/>
      <c r="AM871" s="143"/>
      <c r="AT871" s="132"/>
      <c r="AU871" s="132"/>
      <c r="AV871" s="132"/>
      <c r="AW871" s="132"/>
      <c r="AX871" s="132"/>
      <c r="AY871" s="132"/>
      <c r="AZ871" s="132"/>
      <c r="BA871" s="132"/>
    </row>
    <row r="872" spans="3:53" x14ac:dyDescent="0.2">
      <c r="C872" s="10"/>
      <c r="D872" s="10"/>
      <c r="AG872" s="132"/>
      <c r="AH872" s="132"/>
      <c r="AI872" s="132"/>
      <c r="AJ872" s="132"/>
      <c r="AK872" s="132"/>
      <c r="AM872" s="143"/>
      <c r="AT872" s="132"/>
      <c r="AU872" s="132"/>
      <c r="AV872" s="132"/>
      <c r="AW872" s="132"/>
      <c r="AX872" s="132"/>
      <c r="AY872" s="132"/>
      <c r="AZ872" s="132"/>
      <c r="BA872" s="132"/>
    </row>
    <row r="873" spans="3:53" x14ac:dyDescent="0.2">
      <c r="C873" s="10"/>
      <c r="D873" s="10"/>
      <c r="AG873" s="132"/>
      <c r="AH873" s="132"/>
      <c r="AI873" s="132"/>
      <c r="AJ873" s="132"/>
      <c r="AK873" s="132"/>
      <c r="AM873" s="143"/>
      <c r="AT873" s="132"/>
      <c r="AU873" s="132"/>
      <c r="AV873" s="132"/>
      <c r="AW873" s="132"/>
      <c r="AX873" s="132"/>
      <c r="AY873" s="132"/>
      <c r="AZ873" s="132"/>
      <c r="BA873" s="132"/>
    </row>
    <row r="874" spans="3:53" x14ac:dyDescent="0.2">
      <c r="C874" s="10"/>
      <c r="D874" s="10"/>
      <c r="AG874" s="132"/>
      <c r="AH874" s="132"/>
      <c r="AI874" s="132"/>
      <c r="AJ874" s="132"/>
      <c r="AK874" s="132"/>
      <c r="AM874" s="143"/>
      <c r="AT874" s="132"/>
      <c r="AU874" s="132"/>
      <c r="AV874" s="132"/>
      <c r="AW874" s="132"/>
      <c r="AX874" s="132"/>
      <c r="AY874" s="132"/>
      <c r="AZ874" s="132"/>
      <c r="BA874" s="132"/>
    </row>
    <row r="875" spans="3:53" x14ac:dyDescent="0.2">
      <c r="C875" s="10"/>
      <c r="D875" s="10"/>
      <c r="AG875" s="132"/>
      <c r="AH875" s="132"/>
      <c r="AI875" s="132"/>
      <c r="AJ875" s="132"/>
      <c r="AK875" s="132"/>
      <c r="AM875" s="143"/>
      <c r="AT875" s="132"/>
      <c r="AU875" s="132"/>
      <c r="AV875" s="132"/>
      <c r="AW875" s="132"/>
      <c r="AX875" s="132"/>
      <c r="AY875" s="132"/>
      <c r="AZ875" s="132"/>
      <c r="BA875" s="132"/>
    </row>
    <row r="876" spans="3:53" x14ac:dyDescent="0.2">
      <c r="C876" s="10"/>
      <c r="D876" s="10"/>
      <c r="AG876" s="132"/>
      <c r="AH876" s="132"/>
      <c r="AI876" s="132"/>
      <c r="AJ876" s="132"/>
      <c r="AK876" s="132"/>
      <c r="AM876" s="143"/>
      <c r="AT876" s="132"/>
      <c r="AU876" s="132"/>
      <c r="AV876" s="132"/>
      <c r="AW876" s="132"/>
      <c r="AX876" s="132"/>
      <c r="AY876" s="132"/>
      <c r="AZ876" s="132"/>
      <c r="BA876" s="132"/>
    </row>
    <row r="877" spans="3:53" x14ac:dyDescent="0.2">
      <c r="C877" s="10"/>
      <c r="D877" s="10"/>
      <c r="AG877" s="132"/>
      <c r="AH877" s="132"/>
      <c r="AI877" s="132"/>
      <c r="AJ877" s="132"/>
      <c r="AK877" s="132"/>
      <c r="AM877" s="143"/>
      <c r="AT877" s="132"/>
      <c r="AU877" s="132"/>
      <c r="AV877" s="132"/>
      <c r="AW877" s="132"/>
      <c r="AX877" s="132"/>
      <c r="AY877" s="132"/>
      <c r="AZ877" s="132"/>
      <c r="BA877" s="132"/>
    </row>
    <row r="878" spans="3:53" x14ac:dyDescent="0.2">
      <c r="C878" s="10"/>
      <c r="D878" s="10"/>
      <c r="AG878" s="132"/>
      <c r="AH878" s="132"/>
      <c r="AI878" s="132"/>
      <c r="AJ878" s="132"/>
      <c r="AK878" s="132"/>
      <c r="AM878" s="143"/>
      <c r="AT878" s="132"/>
      <c r="AU878" s="132"/>
      <c r="AV878" s="132"/>
      <c r="AW878" s="132"/>
      <c r="AX878" s="132"/>
      <c r="AY878" s="132"/>
      <c r="AZ878" s="132"/>
      <c r="BA878" s="132"/>
    </row>
    <row r="879" spans="3:53" x14ac:dyDescent="0.2">
      <c r="C879" s="10"/>
      <c r="D879" s="10"/>
      <c r="AG879" s="132"/>
      <c r="AH879" s="132"/>
      <c r="AI879" s="132"/>
      <c r="AJ879" s="132"/>
      <c r="AK879" s="132"/>
      <c r="AM879" s="143"/>
      <c r="AT879" s="132"/>
      <c r="AU879" s="132"/>
      <c r="AV879" s="132"/>
      <c r="AW879" s="132"/>
      <c r="AX879" s="132"/>
      <c r="AY879" s="132"/>
      <c r="AZ879" s="132"/>
      <c r="BA879" s="132"/>
    </row>
    <row r="880" spans="3:53" x14ac:dyDescent="0.2">
      <c r="C880" s="10"/>
      <c r="D880" s="10"/>
      <c r="AG880" s="132"/>
      <c r="AH880" s="132"/>
      <c r="AI880" s="132"/>
      <c r="AJ880" s="132"/>
      <c r="AK880" s="132"/>
      <c r="AM880" s="143"/>
      <c r="AT880" s="132"/>
      <c r="AU880" s="132"/>
      <c r="AV880" s="132"/>
      <c r="AW880" s="132"/>
      <c r="AX880" s="132"/>
      <c r="AY880" s="132"/>
      <c r="AZ880" s="132"/>
      <c r="BA880" s="132"/>
    </row>
    <row r="881" spans="3:54" x14ac:dyDescent="0.2">
      <c r="C881" s="10"/>
      <c r="D881" s="10"/>
      <c r="AG881" s="132"/>
      <c r="AH881" s="132"/>
      <c r="AI881" s="132"/>
      <c r="AJ881" s="132"/>
      <c r="AK881" s="132"/>
      <c r="AM881" s="143"/>
      <c r="AT881" s="132"/>
      <c r="AU881" s="132"/>
      <c r="AV881" s="132"/>
      <c r="AW881" s="132"/>
      <c r="AX881" s="132"/>
      <c r="AY881" s="132"/>
      <c r="AZ881" s="132"/>
      <c r="BA881" s="132"/>
    </row>
    <row r="882" spans="3:54" x14ac:dyDescent="0.2">
      <c r="C882" s="10"/>
      <c r="D882" s="10"/>
      <c r="AG882" s="132"/>
      <c r="AH882" s="132"/>
      <c r="AI882" s="132"/>
      <c r="AJ882" s="132"/>
      <c r="AK882" s="132"/>
      <c r="AM882" s="143"/>
      <c r="AT882" s="132"/>
      <c r="AU882" s="132"/>
      <c r="AV882" s="132"/>
      <c r="AW882" s="132"/>
      <c r="AX882" s="132"/>
      <c r="AY882" s="132"/>
      <c r="AZ882" s="132"/>
      <c r="BA882" s="132"/>
    </row>
    <row r="883" spans="3:54" x14ac:dyDescent="0.2">
      <c r="C883" s="10"/>
      <c r="D883" s="10"/>
      <c r="AG883" s="132"/>
      <c r="AH883" s="132"/>
      <c r="AI883" s="132"/>
      <c r="AJ883" s="132"/>
      <c r="AK883" s="132"/>
      <c r="AM883" s="143"/>
      <c r="AT883" s="132"/>
      <c r="AU883" s="132"/>
      <c r="AV883" s="132"/>
      <c r="AW883" s="132"/>
      <c r="AX883" s="132"/>
      <c r="AY883" s="132"/>
      <c r="AZ883" s="132"/>
      <c r="BA883" s="132"/>
    </row>
    <row r="884" spans="3:54" x14ac:dyDescent="0.2">
      <c r="C884" s="10"/>
      <c r="D884" s="10"/>
      <c r="AG884" s="132"/>
      <c r="AH884" s="132"/>
      <c r="AI884" s="132"/>
      <c r="AJ884" s="132"/>
      <c r="AK884" s="132"/>
      <c r="AM884" s="143"/>
      <c r="AT884" s="132"/>
      <c r="AU884" s="132"/>
      <c r="AV884" s="132"/>
      <c r="AW884" s="132"/>
      <c r="AX884" s="132"/>
      <c r="AY884" s="132"/>
      <c r="AZ884" s="132"/>
      <c r="BA884" s="132"/>
      <c r="BB884" s="132"/>
    </row>
    <row r="885" spans="3:54" x14ac:dyDescent="0.2">
      <c r="C885" s="10"/>
      <c r="D885" s="10"/>
      <c r="AG885" s="132"/>
      <c r="AH885" s="132"/>
      <c r="AI885" s="132"/>
      <c r="AJ885" s="132"/>
      <c r="AK885" s="132"/>
      <c r="AM885" s="143"/>
      <c r="AT885" s="132"/>
      <c r="AU885" s="132"/>
      <c r="AV885" s="132"/>
      <c r="AW885" s="132"/>
      <c r="AX885" s="132"/>
      <c r="AY885" s="132"/>
      <c r="AZ885" s="132"/>
      <c r="BA885" s="132"/>
    </row>
    <row r="886" spans="3:54" x14ac:dyDescent="0.2">
      <c r="C886" s="10"/>
      <c r="D886" s="10"/>
      <c r="AG886" s="132"/>
      <c r="AH886" s="132"/>
      <c r="AI886" s="132"/>
      <c r="AJ886" s="132"/>
      <c r="AK886" s="132"/>
      <c r="AM886" s="143"/>
      <c r="AT886" s="132"/>
      <c r="AU886" s="132"/>
      <c r="AV886" s="132"/>
      <c r="AW886" s="132"/>
      <c r="AX886" s="132"/>
      <c r="AY886" s="132"/>
      <c r="AZ886" s="132"/>
      <c r="BA886" s="132"/>
    </row>
    <row r="887" spans="3:54" x14ac:dyDescent="0.2">
      <c r="C887" s="10"/>
      <c r="D887" s="10"/>
      <c r="AG887" s="132"/>
      <c r="AH887" s="132"/>
      <c r="AI887" s="132"/>
      <c r="AJ887" s="132"/>
      <c r="AK887" s="132"/>
      <c r="AM887" s="143"/>
      <c r="AT887" s="132"/>
      <c r="AU887" s="132"/>
      <c r="AV887" s="132"/>
      <c r="AW887" s="132"/>
      <c r="AX887" s="132"/>
      <c r="AY887" s="132"/>
      <c r="AZ887" s="132"/>
      <c r="BA887" s="132"/>
    </row>
    <row r="888" spans="3:54" x14ac:dyDescent="0.2">
      <c r="C888" s="10"/>
      <c r="D888" s="10"/>
      <c r="AG888" s="132"/>
      <c r="AH888" s="132"/>
      <c r="AI888" s="132"/>
      <c r="AJ888" s="132"/>
      <c r="AK888" s="132"/>
      <c r="AM888" s="143"/>
      <c r="AT888" s="132"/>
      <c r="AU888" s="132"/>
      <c r="AV888" s="132"/>
      <c r="AW888" s="132"/>
      <c r="AX888" s="132"/>
      <c r="AY888" s="132"/>
      <c r="AZ888" s="132"/>
      <c r="BA888" s="132"/>
    </row>
    <row r="889" spans="3:54" x14ac:dyDescent="0.2">
      <c r="C889" s="10"/>
      <c r="D889" s="10"/>
      <c r="AG889" s="132"/>
      <c r="AH889" s="132"/>
      <c r="AI889" s="132"/>
      <c r="AJ889" s="132"/>
      <c r="AK889" s="132"/>
      <c r="AM889" s="143"/>
      <c r="AT889" s="132"/>
      <c r="AU889" s="132"/>
      <c r="AV889" s="132"/>
      <c r="AW889" s="132"/>
      <c r="AX889" s="132"/>
      <c r="AY889" s="132"/>
      <c r="AZ889" s="132"/>
      <c r="BA889" s="132"/>
    </row>
    <row r="890" spans="3:54" x14ac:dyDescent="0.2">
      <c r="C890" s="10"/>
      <c r="D890" s="10"/>
      <c r="AG890" s="132"/>
      <c r="AH890" s="132"/>
      <c r="AI890" s="132"/>
      <c r="AJ890" s="132"/>
      <c r="AK890" s="132"/>
      <c r="AM890" s="143"/>
      <c r="AT890" s="132"/>
      <c r="AU890" s="132"/>
      <c r="AV890" s="132"/>
      <c r="AW890" s="132"/>
      <c r="AX890" s="132"/>
      <c r="AY890" s="132"/>
      <c r="AZ890" s="132"/>
      <c r="BA890" s="132"/>
    </row>
    <row r="891" spans="3:54" x14ac:dyDescent="0.2">
      <c r="C891" s="10"/>
      <c r="D891" s="10"/>
      <c r="AG891" s="132"/>
      <c r="AH891" s="132"/>
      <c r="AI891" s="132"/>
      <c r="AJ891" s="132"/>
      <c r="AK891" s="132"/>
      <c r="AM891" s="143"/>
      <c r="AT891" s="132"/>
      <c r="AU891" s="132"/>
      <c r="AV891" s="132"/>
      <c r="AW891" s="132"/>
      <c r="AX891" s="132"/>
      <c r="AY891" s="132"/>
      <c r="AZ891" s="132"/>
      <c r="BA891" s="132"/>
    </row>
    <row r="892" spans="3:54" x14ac:dyDescent="0.2">
      <c r="C892" s="10"/>
      <c r="D892" s="10"/>
      <c r="AG892" s="132"/>
      <c r="AH892" s="132"/>
      <c r="AI892" s="132"/>
      <c r="AJ892" s="132"/>
      <c r="AK892" s="132"/>
      <c r="AM892" s="143"/>
      <c r="AT892" s="132"/>
      <c r="AU892" s="132"/>
      <c r="AV892" s="132"/>
      <c r="AW892" s="132"/>
      <c r="AX892" s="132"/>
      <c r="AY892" s="132"/>
      <c r="AZ892" s="132"/>
      <c r="BA892" s="132"/>
    </row>
    <row r="893" spans="3:54" x14ac:dyDescent="0.2">
      <c r="C893" s="10"/>
      <c r="D893" s="10"/>
      <c r="AG893" s="132"/>
      <c r="AH893" s="132"/>
      <c r="AI893" s="132"/>
      <c r="AJ893" s="132"/>
      <c r="AK893" s="132"/>
      <c r="AM893" s="143"/>
      <c r="AT893" s="132"/>
      <c r="AU893" s="132"/>
      <c r="AV893" s="132"/>
      <c r="AW893" s="132"/>
      <c r="AX893" s="132"/>
      <c r="AY893" s="132"/>
      <c r="AZ893" s="132"/>
      <c r="BA893" s="132"/>
    </row>
    <row r="894" spans="3:54" x14ac:dyDescent="0.2">
      <c r="C894" s="10"/>
      <c r="D894" s="10"/>
      <c r="AG894" s="132"/>
      <c r="AH894" s="132"/>
      <c r="AI894" s="132"/>
      <c r="AJ894" s="132"/>
      <c r="AK894" s="132"/>
      <c r="AM894" s="143"/>
      <c r="AT894" s="132"/>
      <c r="AU894" s="132"/>
      <c r="AV894" s="132"/>
      <c r="AW894" s="132"/>
      <c r="AX894" s="132"/>
      <c r="AY894" s="132"/>
      <c r="AZ894" s="132"/>
      <c r="BA894" s="132"/>
    </row>
    <row r="895" spans="3:54" x14ac:dyDescent="0.2">
      <c r="C895" s="10"/>
      <c r="D895" s="10"/>
      <c r="AG895" s="132"/>
      <c r="AH895" s="132"/>
      <c r="AI895" s="132"/>
      <c r="AJ895" s="132"/>
      <c r="AK895" s="132"/>
      <c r="AM895" s="143"/>
      <c r="AT895" s="132"/>
      <c r="AU895" s="132"/>
      <c r="AV895" s="132"/>
      <c r="AW895" s="132"/>
      <c r="AX895" s="132"/>
      <c r="AY895" s="132"/>
      <c r="AZ895" s="132"/>
      <c r="BA895" s="132"/>
    </row>
    <row r="896" spans="3:54" x14ac:dyDescent="0.2">
      <c r="C896" s="10"/>
      <c r="D896" s="10"/>
      <c r="AG896" s="132"/>
      <c r="AH896" s="132"/>
      <c r="AI896" s="132"/>
      <c r="AJ896" s="132"/>
      <c r="AK896" s="132"/>
      <c r="AM896" s="143"/>
      <c r="AT896" s="132"/>
      <c r="AU896" s="132"/>
      <c r="AV896" s="132"/>
      <c r="AW896" s="132"/>
      <c r="AX896" s="132"/>
      <c r="AY896" s="132"/>
      <c r="AZ896" s="132"/>
      <c r="BA896" s="132"/>
    </row>
    <row r="897" spans="3:70" x14ac:dyDescent="0.2">
      <c r="C897" s="10"/>
      <c r="D897" s="10"/>
      <c r="AG897" s="132"/>
      <c r="AH897" s="132"/>
      <c r="AI897" s="132"/>
      <c r="AJ897" s="132"/>
      <c r="AK897" s="132"/>
      <c r="AM897" s="143"/>
      <c r="AT897" s="132"/>
      <c r="AU897" s="132"/>
      <c r="AV897" s="132"/>
      <c r="AW897" s="132"/>
      <c r="AX897" s="132"/>
      <c r="AY897" s="132"/>
      <c r="AZ897" s="132"/>
      <c r="BA897" s="132"/>
    </row>
    <row r="898" spans="3:70" x14ac:dyDescent="0.2">
      <c r="C898" s="10"/>
      <c r="D898" s="10"/>
      <c r="AG898" s="132"/>
      <c r="AH898" s="132"/>
      <c r="AI898" s="132"/>
      <c r="AJ898" s="132"/>
      <c r="AK898" s="132"/>
      <c r="AM898" s="143"/>
      <c r="AT898" s="132"/>
      <c r="AU898" s="132"/>
      <c r="AV898" s="132"/>
      <c r="AW898" s="132"/>
      <c r="AX898" s="132"/>
      <c r="AY898" s="132"/>
      <c r="AZ898" s="132"/>
      <c r="BA898" s="132"/>
    </row>
    <row r="899" spans="3:70" x14ac:dyDescent="0.2">
      <c r="C899" s="10"/>
      <c r="D899" s="10"/>
      <c r="AG899" s="132"/>
      <c r="AH899" s="132"/>
      <c r="AI899" s="132"/>
      <c r="AJ899" s="132"/>
      <c r="AK899" s="132"/>
      <c r="AM899" s="143"/>
      <c r="AT899" s="132"/>
      <c r="AU899" s="132"/>
      <c r="AV899" s="132"/>
      <c r="AW899" s="132"/>
      <c r="AX899" s="132"/>
      <c r="AY899" s="132"/>
      <c r="AZ899" s="132"/>
      <c r="BA899" s="132"/>
      <c r="BB899" s="132"/>
      <c r="BC899" s="132"/>
      <c r="BD899" s="132"/>
      <c r="BE899" s="132"/>
      <c r="BF899" s="132"/>
      <c r="BG899" s="132"/>
      <c r="BH899" s="132"/>
      <c r="BI899" s="132"/>
      <c r="BJ899" s="132"/>
      <c r="BK899" s="132"/>
      <c r="BL899" s="132"/>
      <c r="BM899" s="132"/>
      <c r="BN899" s="132"/>
      <c r="BO899" s="132"/>
      <c r="BP899" s="132"/>
      <c r="BQ899" s="132"/>
      <c r="BR899" s="132"/>
    </row>
    <row r="900" spans="3:70" x14ac:dyDescent="0.2">
      <c r="C900" s="10"/>
      <c r="D900" s="10"/>
      <c r="AG900" s="132"/>
      <c r="AH900" s="132"/>
      <c r="AI900" s="132"/>
      <c r="AJ900" s="132"/>
      <c r="AK900" s="132"/>
      <c r="AM900" s="143"/>
      <c r="AT900" s="132"/>
      <c r="AU900" s="132"/>
      <c r="AV900" s="132"/>
      <c r="AW900" s="132"/>
      <c r="AX900" s="132"/>
      <c r="AY900" s="132"/>
      <c r="AZ900" s="132"/>
      <c r="BA900" s="132"/>
    </row>
    <row r="901" spans="3:70" x14ac:dyDescent="0.2">
      <c r="C901" s="10"/>
      <c r="D901" s="10"/>
      <c r="AG901" s="132"/>
      <c r="AH901" s="132"/>
      <c r="AI901" s="132"/>
      <c r="AJ901" s="132"/>
      <c r="AK901" s="132"/>
      <c r="AM901" s="143"/>
      <c r="AT901" s="132"/>
      <c r="AU901" s="132"/>
      <c r="AV901" s="132"/>
      <c r="AW901" s="132"/>
      <c r="AX901" s="132"/>
      <c r="AY901" s="132"/>
      <c r="AZ901" s="132"/>
      <c r="BA901" s="132"/>
    </row>
    <row r="902" spans="3:70" x14ac:dyDescent="0.2">
      <c r="C902" s="10"/>
      <c r="D902" s="10"/>
      <c r="AG902" s="132"/>
      <c r="AH902" s="132"/>
      <c r="AI902" s="132"/>
      <c r="AJ902" s="132"/>
      <c r="AK902" s="132"/>
      <c r="AM902" s="143"/>
      <c r="AT902" s="132"/>
      <c r="AU902" s="132"/>
      <c r="AV902" s="132"/>
      <c r="AW902" s="132"/>
      <c r="AX902" s="132"/>
      <c r="AY902" s="132"/>
      <c r="AZ902" s="132"/>
      <c r="BA902" s="132"/>
    </row>
    <row r="903" spans="3:70" x14ac:dyDescent="0.2">
      <c r="C903" s="10"/>
      <c r="D903" s="10"/>
      <c r="AG903" s="132"/>
      <c r="AH903" s="132"/>
      <c r="AI903" s="132"/>
      <c r="AJ903" s="132"/>
      <c r="AK903" s="132"/>
      <c r="AM903" s="143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  <c r="BM903" s="132"/>
      <c r="BN903" s="132"/>
      <c r="BO903" s="132"/>
      <c r="BP903" s="132"/>
      <c r="BQ903" s="132"/>
      <c r="BR903" s="132"/>
    </row>
    <row r="904" spans="3:70" x14ac:dyDescent="0.2">
      <c r="C904" s="10"/>
      <c r="D904" s="10"/>
      <c r="AG904" s="132"/>
      <c r="AH904" s="132"/>
      <c r="AI904" s="132"/>
      <c r="AJ904" s="132"/>
      <c r="AK904" s="132"/>
      <c r="AM904" s="143"/>
      <c r="AT904" s="132"/>
      <c r="AU904" s="132"/>
      <c r="AV904" s="132"/>
      <c r="AW904" s="132"/>
      <c r="AX904" s="132"/>
      <c r="AY904" s="132"/>
      <c r="AZ904" s="132"/>
      <c r="BA904" s="132"/>
    </row>
    <row r="905" spans="3:70" x14ac:dyDescent="0.2">
      <c r="C905" s="10"/>
      <c r="D905" s="10"/>
      <c r="AG905" s="132"/>
      <c r="AH905" s="132"/>
      <c r="AI905" s="132"/>
      <c r="AJ905" s="132"/>
      <c r="AK905" s="132"/>
      <c r="AM905" s="143"/>
      <c r="AT905" s="132"/>
      <c r="AU905" s="132"/>
      <c r="AV905" s="132"/>
      <c r="AW905" s="132"/>
      <c r="AX905" s="132"/>
      <c r="AY905" s="132"/>
      <c r="AZ905" s="132"/>
      <c r="BA905" s="132"/>
    </row>
    <row r="906" spans="3:70" x14ac:dyDescent="0.2">
      <c r="C906" s="10"/>
      <c r="D906" s="10"/>
      <c r="AG906" s="132"/>
      <c r="AH906" s="132"/>
      <c r="AI906" s="132"/>
      <c r="AJ906" s="132"/>
      <c r="AK906" s="132"/>
      <c r="AM906" s="143"/>
      <c r="AT906" s="132"/>
      <c r="AU906" s="132"/>
      <c r="AV906" s="132"/>
      <c r="AW906" s="132"/>
      <c r="AX906" s="132"/>
      <c r="AY906" s="132"/>
      <c r="AZ906" s="132"/>
      <c r="BA906" s="132"/>
    </row>
    <row r="907" spans="3:70" x14ac:dyDescent="0.2">
      <c r="C907" s="10"/>
      <c r="D907" s="10"/>
      <c r="AG907" s="132"/>
      <c r="AH907" s="132"/>
      <c r="AI907" s="132"/>
      <c r="AJ907" s="132"/>
      <c r="AK907" s="132"/>
      <c r="AM907" s="143"/>
      <c r="AT907" s="132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  <c r="BM907" s="132"/>
      <c r="BN907" s="132"/>
      <c r="BO907" s="132"/>
      <c r="BP907" s="132"/>
      <c r="BQ907" s="132"/>
      <c r="BR907" s="132"/>
    </row>
    <row r="908" spans="3:70" x14ac:dyDescent="0.2">
      <c r="C908" s="10"/>
      <c r="D908" s="10"/>
      <c r="AG908" s="132"/>
      <c r="AH908" s="132"/>
      <c r="AI908" s="132"/>
      <c r="AJ908" s="132"/>
      <c r="AK908" s="132"/>
      <c r="AM908" s="143"/>
      <c r="AT908" s="132"/>
      <c r="AU908" s="132"/>
      <c r="AV908" s="132"/>
      <c r="AW908" s="132"/>
      <c r="AX908" s="132"/>
      <c r="AY908" s="132"/>
      <c r="AZ908" s="132"/>
      <c r="BA908" s="132"/>
    </row>
    <row r="909" spans="3:70" x14ac:dyDescent="0.2">
      <c r="C909" s="10"/>
      <c r="D909" s="10"/>
      <c r="AG909" s="132"/>
      <c r="AH909" s="132"/>
      <c r="AI909" s="132"/>
      <c r="AJ909" s="132"/>
      <c r="AK909" s="132"/>
      <c r="AM909" s="143"/>
      <c r="AT909" s="132"/>
      <c r="AU909" s="132"/>
      <c r="AV909" s="132"/>
      <c r="AW909" s="132"/>
      <c r="AX909" s="132"/>
      <c r="AY909" s="132"/>
      <c r="AZ909" s="132"/>
      <c r="BA909" s="132"/>
    </row>
    <row r="910" spans="3:70" x14ac:dyDescent="0.2">
      <c r="C910" s="10"/>
      <c r="D910" s="10"/>
      <c r="AG910" s="132"/>
      <c r="AH910" s="132"/>
      <c r="AI910" s="132"/>
      <c r="AJ910" s="132"/>
      <c r="AK910" s="132"/>
      <c r="AM910" s="143"/>
      <c r="AT910" s="132"/>
      <c r="AU910" s="132"/>
      <c r="AV910" s="132"/>
      <c r="AW910" s="132"/>
      <c r="AX910" s="132"/>
      <c r="AY910" s="132"/>
      <c r="AZ910" s="132"/>
      <c r="BA910" s="132"/>
    </row>
    <row r="911" spans="3:70" x14ac:dyDescent="0.2">
      <c r="C911" s="10"/>
      <c r="D911" s="10"/>
      <c r="AG911" s="132"/>
      <c r="AH911" s="132"/>
      <c r="AI911" s="132"/>
      <c r="AJ911" s="132"/>
      <c r="AK911" s="132"/>
      <c r="AM911" s="143"/>
      <c r="AT911" s="132"/>
      <c r="AU911" s="132"/>
      <c r="AV911" s="132"/>
      <c r="AW911" s="132"/>
      <c r="AX911" s="132"/>
      <c r="AY911" s="132"/>
      <c r="AZ911" s="132"/>
      <c r="BA911" s="132"/>
    </row>
    <row r="912" spans="3:70" x14ac:dyDescent="0.2">
      <c r="C912" s="10"/>
      <c r="D912" s="10"/>
      <c r="AG912" s="132"/>
      <c r="AH912" s="132"/>
      <c r="AI912" s="132"/>
      <c r="AJ912" s="132"/>
      <c r="AK912" s="132"/>
      <c r="AM912" s="143"/>
      <c r="AT912" s="132"/>
      <c r="AU912" s="132"/>
      <c r="AV912" s="132"/>
      <c r="AW912" s="132"/>
      <c r="AX912" s="132"/>
      <c r="AY912" s="132"/>
      <c r="AZ912" s="132"/>
      <c r="BA912" s="132"/>
    </row>
    <row r="913" spans="3:70" x14ac:dyDescent="0.2">
      <c r="C913" s="10"/>
      <c r="D913" s="10"/>
      <c r="AG913" s="132"/>
      <c r="AH913" s="132"/>
      <c r="AI913" s="132"/>
      <c r="AJ913" s="132"/>
      <c r="AK913" s="132"/>
      <c r="AM913" s="143"/>
      <c r="AT913" s="132"/>
      <c r="AU913" s="132"/>
      <c r="AV913" s="132"/>
      <c r="AW913" s="132"/>
      <c r="AX913" s="132"/>
      <c r="AY913" s="132"/>
      <c r="AZ913" s="132"/>
      <c r="BA913" s="132"/>
    </row>
    <row r="914" spans="3:70" x14ac:dyDescent="0.2">
      <c r="C914" s="10"/>
      <c r="D914" s="10"/>
      <c r="AG914" s="132"/>
      <c r="AH914" s="132"/>
      <c r="AI914" s="132"/>
      <c r="AJ914" s="132"/>
      <c r="AK914" s="132"/>
      <c r="AM914" s="143"/>
      <c r="AT914" s="132"/>
      <c r="AU914" s="132"/>
      <c r="AV914" s="132"/>
      <c r="AW914" s="132"/>
      <c r="AX914" s="132"/>
      <c r="AY914" s="132"/>
      <c r="AZ914" s="132"/>
      <c r="BA914" s="132"/>
    </row>
    <row r="915" spans="3:70" x14ac:dyDescent="0.2">
      <c r="C915" s="10"/>
      <c r="D915" s="10"/>
      <c r="AG915" s="132"/>
      <c r="AH915" s="132"/>
      <c r="AI915" s="132"/>
      <c r="AJ915" s="132"/>
      <c r="AK915" s="132"/>
      <c r="AM915" s="143"/>
      <c r="AT915" s="132"/>
      <c r="AU915" s="132"/>
      <c r="AV915" s="132"/>
      <c r="AW915" s="132"/>
      <c r="AX915" s="132"/>
      <c r="AY915" s="132"/>
      <c r="AZ915" s="132"/>
      <c r="BA915" s="132"/>
    </row>
    <row r="916" spans="3:70" x14ac:dyDescent="0.2">
      <c r="C916" s="10"/>
      <c r="D916" s="10"/>
      <c r="AG916" s="132"/>
      <c r="AH916" s="132"/>
      <c r="AI916" s="132"/>
      <c r="AJ916" s="132"/>
      <c r="AK916" s="132"/>
      <c r="AM916" s="143"/>
      <c r="AT916" s="132"/>
      <c r="AU916" s="132"/>
      <c r="AV916" s="132"/>
      <c r="AW916" s="132"/>
      <c r="AX916" s="132"/>
      <c r="AY916" s="132"/>
      <c r="AZ916" s="132"/>
      <c r="BA916" s="132"/>
      <c r="BB916" s="132"/>
      <c r="BC916" s="132"/>
      <c r="BD916" s="132"/>
      <c r="BE916" s="132"/>
      <c r="BF916" s="132"/>
      <c r="BG916" s="132"/>
      <c r="BH916" s="132"/>
      <c r="BI916" s="132"/>
      <c r="BJ916" s="132"/>
      <c r="BK916" s="132"/>
      <c r="BL916" s="132"/>
      <c r="BM916" s="132"/>
      <c r="BN916" s="132"/>
      <c r="BO916" s="132"/>
      <c r="BP916" s="132"/>
      <c r="BQ916" s="132"/>
      <c r="BR916" s="132"/>
    </row>
    <row r="917" spans="3:70" x14ac:dyDescent="0.2">
      <c r="C917" s="10"/>
      <c r="D917" s="10"/>
      <c r="AG917" s="132"/>
      <c r="AH917" s="132"/>
      <c r="AI917" s="132"/>
      <c r="AJ917" s="132"/>
      <c r="AK917" s="132"/>
      <c r="AM917" s="143"/>
      <c r="AT917" s="132"/>
      <c r="AU917" s="132"/>
      <c r="AV917" s="132"/>
      <c r="AW917" s="132"/>
      <c r="AX917" s="132"/>
      <c r="AY917" s="132"/>
      <c r="AZ917" s="132"/>
      <c r="BA917" s="132"/>
    </row>
    <row r="918" spans="3:70" x14ac:dyDescent="0.2">
      <c r="C918" s="10"/>
      <c r="D918" s="10"/>
      <c r="AG918" s="132"/>
      <c r="AH918" s="132"/>
      <c r="AI918" s="132"/>
      <c r="AJ918" s="132"/>
      <c r="AK918" s="132"/>
      <c r="AM918" s="143"/>
      <c r="AT918" s="132"/>
      <c r="AU918" s="132"/>
      <c r="AV918" s="132"/>
      <c r="AW918" s="132"/>
      <c r="AX918" s="132"/>
      <c r="AY918" s="132"/>
      <c r="AZ918" s="132"/>
      <c r="BA918" s="132"/>
    </row>
    <row r="919" spans="3:70" x14ac:dyDescent="0.2">
      <c r="C919" s="10"/>
      <c r="D919" s="10"/>
      <c r="AG919" s="132"/>
      <c r="AH919" s="132"/>
      <c r="AI919" s="132"/>
      <c r="AJ919" s="132"/>
      <c r="AK919" s="132"/>
      <c r="AM919" s="143"/>
      <c r="AT919" s="132"/>
      <c r="AU919" s="132"/>
      <c r="AV919" s="132"/>
      <c r="AW919" s="132"/>
      <c r="AX919" s="132"/>
      <c r="AY919" s="132"/>
      <c r="AZ919" s="132"/>
      <c r="BA919" s="132"/>
    </row>
    <row r="920" spans="3:70" x14ac:dyDescent="0.2">
      <c r="C920" s="10"/>
      <c r="D920" s="10"/>
      <c r="AG920" s="132"/>
      <c r="AH920" s="132"/>
      <c r="AI920" s="132"/>
      <c r="AJ920" s="132"/>
      <c r="AK920" s="132"/>
      <c r="AM920" s="143"/>
      <c r="AT920" s="132"/>
      <c r="AU920" s="132"/>
      <c r="AV920" s="132"/>
      <c r="AW920" s="132"/>
      <c r="AX920" s="132"/>
      <c r="AY920" s="132"/>
      <c r="AZ920" s="132"/>
      <c r="BA920" s="132"/>
    </row>
    <row r="921" spans="3:70" x14ac:dyDescent="0.2">
      <c r="C921" s="10"/>
      <c r="D921" s="10"/>
      <c r="AG921" s="132"/>
      <c r="AH921" s="132"/>
      <c r="AI921" s="132"/>
      <c r="AJ921" s="132"/>
      <c r="AK921" s="132"/>
      <c r="AM921" s="143"/>
      <c r="AT921" s="132"/>
      <c r="AU921" s="132"/>
      <c r="AV921" s="132"/>
      <c r="AW921" s="132"/>
      <c r="AX921" s="132"/>
      <c r="AY921" s="132"/>
      <c r="AZ921" s="132"/>
      <c r="BA921" s="132"/>
    </row>
    <row r="922" spans="3:70" x14ac:dyDescent="0.2">
      <c r="C922" s="10"/>
      <c r="D922" s="10"/>
      <c r="AG922" s="132"/>
      <c r="AH922" s="132"/>
      <c r="AI922" s="132"/>
      <c r="AJ922" s="132"/>
      <c r="AK922" s="132"/>
      <c r="AM922" s="143"/>
      <c r="AT922" s="132"/>
      <c r="AU922" s="132"/>
      <c r="AV922" s="132"/>
      <c r="AW922" s="132"/>
      <c r="AX922" s="132"/>
      <c r="AY922" s="132"/>
      <c r="AZ922" s="132"/>
      <c r="BA922" s="132"/>
    </row>
    <row r="923" spans="3:70" x14ac:dyDescent="0.2">
      <c r="C923" s="10"/>
      <c r="D923" s="10"/>
      <c r="AG923" s="132"/>
      <c r="AH923" s="132"/>
      <c r="AI923" s="132"/>
      <c r="AJ923" s="132"/>
      <c r="AK923" s="132"/>
      <c r="AM923" s="143"/>
      <c r="AT923" s="132"/>
      <c r="AU923" s="132"/>
      <c r="AV923" s="132"/>
      <c r="AW923" s="132"/>
      <c r="AX923" s="132"/>
      <c r="AY923" s="132"/>
      <c r="AZ923" s="132"/>
      <c r="BA923" s="132"/>
    </row>
    <row r="924" spans="3:70" x14ac:dyDescent="0.2">
      <c r="C924" s="10"/>
      <c r="D924" s="10"/>
      <c r="AG924" s="132"/>
      <c r="AH924" s="132"/>
      <c r="AI924" s="132"/>
      <c r="AJ924" s="132"/>
      <c r="AK924" s="132"/>
      <c r="AM924" s="143"/>
      <c r="AT924" s="132"/>
      <c r="AU924" s="132"/>
      <c r="AV924" s="132"/>
      <c r="AW924" s="132"/>
      <c r="AX924" s="132"/>
      <c r="AY924" s="132"/>
      <c r="AZ924" s="132"/>
      <c r="BA924" s="132"/>
    </row>
    <row r="925" spans="3:70" x14ac:dyDescent="0.2">
      <c r="C925" s="10"/>
      <c r="D925" s="10"/>
      <c r="AG925" s="132"/>
      <c r="AH925" s="132"/>
      <c r="AI925" s="132"/>
      <c r="AJ925" s="132"/>
      <c r="AK925" s="132"/>
      <c r="AM925" s="143"/>
      <c r="AT925" s="132"/>
      <c r="AU925" s="132"/>
      <c r="AV925" s="132"/>
      <c r="AW925" s="132"/>
      <c r="AX925" s="132"/>
      <c r="AY925" s="132"/>
      <c r="AZ925" s="132"/>
      <c r="BA925" s="132"/>
    </row>
    <row r="926" spans="3:70" x14ac:dyDescent="0.2">
      <c r="C926" s="10"/>
      <c r="D926" s="10"/>
      <c r="AG926" s="132"/>
      <c r="AH926" s="132"/>
      <c r="AI926" s="132"/>
      <c r="AJ926" s="132"/>
      <c r="AK926" s="132"/>
      <c r="AM926" s="143"/>
      <c r="AT926" s="132"/>
      <c r="AU926" s="132"/>
      <c r="AV926" s="132"/>
      <c r="AW926" s="132"/>
      <c r="AX926" s="132"/>
      <c r="AY926" s="132"/>
      <c r="AZ926" s="132"/>
      <c r="BA926" s="132"/>
    </row>
    <row r="927" spans="3:70" x14ac:dyDescent="0.2">
      <c r="C927" s="10"/>
      <c r="D927" s="10"/>
      <c r="AG927" s="132"/>
      <c r="AH927" s="132"/>
      <c r="AI927" s="132"/>
      <c r="AJ927" s="132"/>
      <c r="AK927" s="132"/>
      <c r="AM927" s="143"/>
      <c r="AT927" s="132"/>
      <c r="AU927" s="132"/>
      <c r="AV927" s="132"/>
      <c r="AW927" s="132"/>
      <c r="AX927" s="132"/>
      <c r="AY927" s="132"/>
      <c r="AZ927" s="132"/>
      <c r="BA927" s="132"/>
    </row>
    <row r="928" spans="3:70" x14ac:dyDescent="0.2">
      <c r="C928" s="10"/>
      <c r="D928" s="10"/>
      <c r="AG928" s="132"/>
      <c r="AH928" s="132"/>
      <c r="AI928" s="132"/>
      <c r="AJ928" s="132"/>
      <c r="AK928" s="132"/>
      <c r="AM928" s="143"/>
      <c r="AT928" s="132"/>
      <c r="AU928" s="132"/>
      <c r="AV928" s="132"/>
      <c r="AW928" s="132"/>
      <c r="AX928" s="132"/>
      <c r="AY928" s="132"/>
      <c r="AZ928" s="132"/>
      <c r="BA928" s="132"/>
    </row>
    <row r="929" spans="3:70" x14ac:dyDescent="0.2">
      <c r="C929" s="10"/>
      <c r="D929" s="10"/>
      <c r="AG929" s="132"/>
      <c r="AH929" s="132"/>
      <c r="AI929" s="132"/>
      <c r="AJ929" s="132"/>
      <c r="AK929" s="132"/>
      <c r="AM929" s="143"/>
      <c r="AT929" s="132"/>
      <c r="AU929" s="132"/>
      <c r="AV929" s="132"/>
      <c r="AW929" s="132"/>
      <c r="AX929" s="132"/>
      <c r="AY929" s="132"/>
      <c r="AZ929" s="132"/>
      <c r="BA929" s="132"/>
    </row>
    <row r="930" spans="3:70" x14ac:dyDescent="0.2">
      <c r="C930" s="10"/>
      <c r="D930" s="10"/>
      <c r="AG930" s="132"/>
      <c r="AH930" s="132"/>
      <c r="AI930" s="132"/>
      <c r="AJ930" s="132"/>
      <c r="AK930" s="132"/>
      <c r="AM930" s="143"/>
      <c r="AT930" s="132"/>
      <c r="AU930" s="132"/>
      <c r="AV930" s="132"/>
      <c r="AW930" s="132"/>
      <c r="AX930" s="132"/>
      <c r="AY930" s="132"/>
      <c r="AZ930" s="132"/>
      <c r="BA930" s="132"/>
    </row>
    <row r="931" spans="3:70" x14ac:dyDescent="0.2">
      <c r="C931" s="10"/>
      <c r="D931" s="10"/>
      <c r="AG931" s="132"/>
      <c r="AH931" s="132"/>
      <c r="AI931" s="132"/>
      <c r="AJ931" s="132"/>
      <c r="AK931" s="132"/>
      <c r="AM931" s="143"/>
      <c r="AT931" s="132"/>
      <c r="AU931" s="132"/>
      <c r="AV931" s="132"/>
      <c r="AW931" s="132"/>
      <c r="AX931" s="132"/>
      <c r="AY931" s="132"/>
      <c r="AZ931" s="132"/>
      <c r="BA931" s="132"/>
    </row>
    <row r="932" spans="3:70" x14ac:dyDescent="0.2">
      <c r="C932" s="10"/>
      <c r="D932" s="10"/>
      <c r="AG932" s="132"/>
      <c r="AH932" s="132"/>
      <c r="AI932" s="132"/>
      <c r="AJ932" s="132"/>
      <c r="AK932" s="132"/>
      <c r="AM932" s="143"/>
      <c r="AT932" s="132"/>
      <c r="AU932" s="132"/>
      <c r="AV932" s="132"/>
      <c r="AW932" s="132"/>
      <c r="AX932" s="132"/>
      <c r="AY932" s="132"/>
      <c r="AZ932" s="132"/>
      <c r="BA932" s="132"/>
      <c r="BB932" s="132"/>
      <c r="BC932" s="132"/>
      <c r="BD932" s="132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</row>
    <row r="933" spans="3:70" x14ac:dyDescent="0.2">
      <c r="C933" s="10"/>
      <c r="D933" s="10"/>
      <c r="AG933" s="132"/>
      <c r="AH933" s="132"/>
      <c r="AI933" s="132"/>
      <c r="AJ933" s="132"/>
      <c r="AK933" s="132"/>
      <c r="AM933" s="143"/>
      <c r="AT933" s="132"/>
      <c r="AU933" s="132"/>
      <c r="AV933" s="132"/>
      <c r="AW933" s="132"/>
      <c r="AX933" s="132"/>
      <c r="AY933" s="132"/>
      <c r="AZ933" s="132"/>
      <c r="BA933" s="132"/>
    </row>
    <row r="934" spans="3:70" x14ac:dyDescent="0.2">
      <c r="C934" s="10"/>
      <c r="D934" s="10"/>
      <c r="AG934" s="132"/>
      <c r="AH934" s="132"/>
      <c r="AI934" s="132"/>
      <c r="AJ934" s="132"/>
      <c r="AK934" s="132"/>
      <c r="AM934" s="143"/>
      <c r="AT934" s="132"/>
      <c r="AU934" s="132"/>
      <c r="AV934" s="132"/>
      <c r="AW934" s="132"/>
      <c r="AX934" s="132"/>
      <c r="AY934" s="132"/>
      <c r="AZ934" s="132"/>
      <c r="BA934" s="132"/>
    </row>
    <row r="935" spans="3:70" x14ac:dyDescent="0.2">
      <c r="C935" s="10"/>
      <c r="D935" s="10"/>
      <c r="AG935" s="132"/>
      <c r="AH935" s="132"/>
      <c r="AI935" s="132"/>
      <c r="AJ935" s="132"/>
      <c r="AK935" s="132"/>
      <c r="AM935" s="143"/>
      <c r="AT935" s="132"/>
      <c r="AU935" s="132"/>
      <c r="AV935" s="132"/>
      <c r="AW935" s="132"/>
      <c r="AX935" s="132"/>
      <c r="AY935" s="132"/>
      <c r="AZ935" s="132"/>
      <c r="BA935" s="132"/>
    </row>
    <row r="936" spans="3:70" x14ac:dyDescent="0.2">
      <c r="C936" s="10"/>
      <c r="D936" s="10"/>
      <c r="AG936" s="132"/>
      <c r="AH936" s="132"/>
      <c r="AI936" s="132"/>
      <c r="AJ936" s="132"/>
      <c r="AK936" s="132"/>
      <c r="AM936" s="143"/>
      <c r="AT936" s="132"/>
      <c r="AU936" s="132"/>
      <c r="AV936" s="132"/>
      <c r="AW936" s="132"/>
      <c r="AX936" s="132"/>
      <c r="AY936" s="132"/>
      <c r="AZ936" s="132"/>
      <c r="BA936" s="132"/>
    </row>
    <row r="937" spans="3:70" x14ac:dyDescent="0.2">
      <c r="C937" s="10"/>
      <c r="D937" s="10"/>
      <c r="AG937" s="132"/>
      <c r="AH937" s="132"/>
      <c r="AI937" s="132"/>
      <c r="AJ937" s="132"/>
      <c r="AK937" s="132"/>
      <c r="AM937" s="143"/>
      <c r="AT937" s="132"/>
      <c r="AU937" s="132"/>
      <c r="AV937" s="132"/>
      <c r="AW937" s="132"/>
      <c r="AX937" s="132"/>
      <c r="AY937" s="132"/>
      <c r="AZ937" s="132"/>
      <c r="BA937" s="132"/>
    </row>
    <row r="938" spans="3:70" x14ac:dyDescent="0.2">
      <c r="C938" s="10"/>
      <c r="D938" s="10"/>
      <c r="AG938" s="132"/>
      <c r="AH938" s="132"/>
      <c r="AI938" s="132"/>
      <c r="AJ938" s="132"/>
      <c r="AK938" s="132"/>
      <c r="AM938" s="143"/>
      <c r="AT938" s="132"/>
      <c r="AU938" s="132"/>
      <c r="AV938" s="132"/>
      <c r="AW938" s="132"/>
      <c r="AX938" s="132"/>
      <c r="AY938" s="132"/>
      <c r="AZ938" s="132"/>
      <c r="BA938" s="132"/>
    </row>
    <row r="939" spans="3:70" x14ac:dyDescent="0.2">
      <c r="C939" s="10"/>
      <c r="D939" s="10"/>
      <c r="AG939" s="132"/>
      <c r="AH939" s="132"/>
      <c r="AI939" s="132"/>
      <c r="AJ939" s="132"/>
      <c r="AK939" s="132"/>
      <c r="AM939" s="143"/>
      <c r="AT939" s="132"/>
      <c r="AU939" s="132"/>
      <c r="AV939" s="132"/>
      <c r="AW939" s="132"/>
      <c r="AX939" s="132"/>
      <c r="AY939" s="132"/>
      <c r="AZ939" s="132"/>
      <c r="BA939" s="132"/>
      <c r="BB939" s="132"/>
      <c r="BC939" s="132"/>
      <c r="BD939" s="132"/>
      <c r="BE939" s="132"/>
      <c r="BF939" s="132"/>
      <c r="BG939" s="132"/>
      <c r="BH939" s="132"/>
      <c r="BI939" s="132"/>
      <c r="BJ939" s="132"/>
      <c r="BK939" s="132"/>
      <c r="BL939" s="132"/>
      <c r="BM939" s="132"/>
      <c r="BN939" s="132"/>
      <c r="BO939" s="132"/>
      <c r="BP939" s="132"/>
      <c r="BQ939" s="132"/>
      <c r="BR939" s="132"/>
    </row>
    <row r="940" spans="3:70" x14ac:dyDescent="0.2">
      <c r="C940" s="10"/>
      <c r="D940" s="10"/>
      <c r="AG940" s="132"/>
      <c r="AH940" s="132"/>
      <c r="AI940" s="132"/>
      <c r="AJ940" s="132"/>
      <c r="AK940" s="132"/>
      <c r="AM940" s="143"/>
      <c r="AT940" s="132"/>
      <c r="AU940" s="132"/>
      <c r="AV940" s="132"/>
      <c r="AW940" s="132"/>
      <c r="AX940" s="132"/>
      <c r="AY940" s="132"/>
      <c r="AZ940" s="132"/>
      <c r="BA940" s="132"/>
    </row>
    <row r="941" spans="3:70" x14ac:dyDescent="0.2">
      <c r="C941" s="10"/>
      <c r="D941" s="10"/>
      <c r="AG941" s="132"/>
      <c r="AH941" s="132"/>
      <c r="AI941" s="132"/>
      <c r="AJ941" s="132"/>
      <c r="AK941" s="132"/>
      <c r="AM941" s="143"/>
      <c r="AT941" s="132"/>
      <c r="AU941" s="132"/>
      <c r="AV941" s="132"/>
      <c r="AW941" s="132"/>
      <c r="AX941" s="132"/>
      <c r="AY941" s="132"/>
      <c r="AZ941" s="132"/>
      <c r="BA941" s="132"/>
    </row>
    <row r="942" spans="3:70" x14ac:dyDescent="0.2">
      <c r="C942" s="10"/>
      <c r="D942" s="10"/>
      <c r="AG942" s="132"/>
      <c r="AH942" s="132"/>
      <c r="AI942" s="132"/>
      <c r="AJ942" s="132"/>
      <c r="AK942" s="132"/>
      <c r="AM942" s="143"/>
      <c r="AT942" s="132"/>
      <c r="AU942" s="132"/>
      <c r="AV942" s="132"/>
      <c r="AW942" s="132"/>
      <c r="AX942" s="132"/>
      <c r="AY942" s="132"/>
      <c r="AZ942" s="132"/>
      <c r="BA942" s="132"/>
    </row>
    <row r="943" spans="3:70" x14ac:dyDescent="0.2">
      <c r="C943" s="10"/>
      <c r="D943" s="10"/>
      <c r="AG943" s="132"/>
      <c r="AH943" s="132"/>
      <c r="AI943" s="132"/>
      <c r="AJ943" s="132"/>
      <c r="AK943" s="132"/>
      <c r="AM943" s="143"/>
      <c r="AT943" s="132"/>
      <c r="AU943" s="132"/>
      <c r="AV943" s="132"/>
      <c r="AW943" s="132"/>
      <c r="AX943" s="132"/>
      <c r="AY943" s="132"/>
      <c r="AZ943" s="132"/>
      <c r="BA943" s="132"/>
    </row>
    <row r="944" spans="3:70" x14ac:dyDescent="0.2">
      <c r="C944" s="10"/>
      <c r="D944" s="10"/>
      <c r="AG944" s="132"/>
      <c r="AH944" s="132"/>
      <c r="AI944" s="132"/>
      <c r="AJ944" s="132"/>
      <c r="AK944" s="132"/>
      <c r="AM944" s="143"/>
      <c r="AT944" s="132"/>
      <c r="AU944" s="132"/>
      <c r="AV944" s="132"/>
      <c r="AW944" s="132"/>
      <c r="AX944" s="132"/>
      <c r="AY944" s="132"/>
      <c r="AZ944" s="132"/>
      <c r="BA944" s="132"/>
    </row>
    <row r="945" spans="3:70" x14ac:dyDescent="0.2">
      <c r="C945" s="10"/>
      <c r="D945" s="10"/>
      <c r="AG945" s="132"/>
      <c r="AH945" s="132"/>
      <c r="AI945" s="132"/>
      <c r="AJ945" s="132"/>
      <c r="AK945" s="132"/>
      <c r="AM945" s="143"/>
      <c r="AT945" s="132"/>
      <c r="AU945" s="132"/>
      <c r="AV945" s="132"/>
      <c r="AW945" s="132"/>
      <c r="AX945" s="132"/>
      <c r="AY945" s="132"/>
      <c r="AZ945" s="132"/>
      <c r="BA945" s="132"/>
      <c r="BB945" s="132"/>
      <c r="BC945" s="132"/>
      <c r="BD945" s="132"/>
      <c r="BE945" s="132"/>
      <c r="BF945" s="132"/>
      <c r="BG945" s="132"/>
      <c r="BH945" s="132"/>
      <c r="BI945" s="132"/>
      <c r="BJ945" s="132"/>
      <c r="BK945" s="132"/>
      <c r="BL945" s="132"/>
      <c r="BM945" s="132"/>
      <c r="BN945" s="132"/>
      <c r="BO945" s="132"/>
      <c r="BP945" s="132"/>
      <c r="BQ945" s="132"/>
      <c r="BR945" s="132"/>
    </row>
    <row r="946" spans="3:70" x14ac:dyDescent="0.2">
      <c r="C946" s="10"/>
      <c r="D946" s="10"/>
      <c r="AG946" s="132"/>
      <c r="AH946" s="132"/>
      <c r="AI946" s="132"/>
      <c r="AJ946" s="132"/>
      <c r="AK946" s="132"/>
      <c r="AM946" s="143"/>
      <c r="AT946" s="132"/>
      <c r="AU946" s="132"/>
      <c r="AV946" s="132"/>
      <c r="AW946" s="132"/>
      <c r="AX946" s="132"/>
      <c r="AY946" s="132"/>
      <c r="AZ946" s="132"/>
      <c r="BA946" s="132"/>
    </row>
    <row r="947" spans="3:70" x14ac:dyDescent="0.2">
      <c r="C947" s="10"/>
      <c r="D947" s="10"/>
      <c r="AG947" s="132"/>
      <c r="AH947" s="132"/>
      <c r="AI947" s="132"/>
      <c r="AJ947" s="132"/>
      <c r="AK947" s="132"/>
      <c r="AM947" s="143"/>
      <c r="AT947" s="132"/>
      <c r="AU947" s="132"/>
      <c r="AV947" s="132"/>
      <c r="AW947" s="132"/>
      <c r="AX947" s="132"/>
      <c r="AY947" s="132"/>
      <c r="AZ947" s="132"/>
      <c r="BA947" s="132"/>
      <c r="BB947" s="132"/>
      <c r="BC947" s="132"/>
      <c r="BD947" s="132"/>
      <c r="BE947" s="132"/>
      <c r="BF947" s="132"/>
      <c r="BG947" s="132"/>
      <c r="BH947" s="132"/>
      <c r="BI947" s="132"/>
      <c r="BJ947" s="132"/>
      <c r="BK947" s="132"/>
      <c r="BL947" s="132"/>
      <c r="BM947" s="132"/>
      <c r="BN947" s="132"/>
      <c r="BO947" s="132"/>
      <c r="BP947" s="132"/>
      <c r="BQ947" s="132"/>
      <c r="BR947" s="132"/>
    </row>
    <row r="948" spans="3:70" x14ac:dyDescent="0.2">
      <c r="C948" s="10"/>
      <c r="D948" s="10"/>
      <c r="AG948" s="132"/>
      <c r="AH948" s="132"/>
      <c r="AI948" s="132"/>
      <c r="AJ948" s="132"/>
      <c r="AK948" s="132"/>
      <c r="AM948" s="143"/>
      <c r="AT948" s="132"/>
      <c r="AU948" s="132"/>
      <c r="AV948" s="132"/>
      <c r="AW948" s="132"/>
      <c r="AX948" s="132"/>
      <c r="AY948" s="132"/>
      <c r="AZ948" s="132"/>
      <c r="BA948" s="132"/>
    </row>
    <row r="949" spans="3:70" x14ac:dyDescent="0.2">
      <c r="C949" s="10"/>
      <c r="D949" s="10"/>
      <c r="AG949" s="132"/>
      <c r="AH949" s="132"/>
      <c r="AI949" s="132"/>
      <c r="AJ949" s="132"/>
      <c r="AK949" s="132"/>
      <c r="AM949" s="143"/>
      <c r="AT949" s="132"/>
      <c r="AU949" s="132"/>
      <c r="AV949" s="132"/>
      <c r="AW949" s="132"/>
      <c r="AX949" s="132"/>
      <c r="AY949" s="132"/>
      <c r="AZ949" s="132"/>
      <c r="BA949" s="132"/>
      <c r="BB949" s="132"/>
    </row>
    <row r="950" spans="3:70" x14ac:dyDescent="0.2">
      <c r="C950" s="10"/>
      <c r="D950" s="10"/>
      <c r="AG950" s="132"/>
      <c r="AH950" s="132"/>
      <c r="AI950" s="132"/>
      <c r="AJ950" s="132"/>
      <c r="AK950" s="132"/>
      <c r="AM950" s="143"/>
      <c r="AT950" s="132"/>
      <c r="AU950" s="132"/>
      <c r="AV950" s="132"/>
      <c r="AW950" s="132"/>
      <c r="AX950" s="132"/>
      <c r="AY950" s="132"/>
      <c r="AZ950" s="132"/>
      <c r="BA950" s="132"/>
    </row>
    <row r="951" spans="3:70" x14ac:dyDescent="0.2">
      <c r="C951" s="10"/>
      <c r="D951" s="10"/>
      <c r="AG951" s="132"/>
      <c r="AH951" s="132"/>
      <c r="AI951" s="132"/>
      <c r="AJ951" s="132"/>
      <c r="AK951" s="132"/>
      <c r="AM951" s="143"/>
      <c r="AT951" s="132"/>
      <c r="AU951" s="132"/>
      <c r="AV951" s="132"/>
      <c r="AW951" s="132"/>
      <c r="AX951" s="132"/>
      <c r="AY951" s="132"/>
      <c r="AZ951" s="132"/>
      <c r="BA951" s="132"/>
    </row>
    <row r="952" spans="3:70" x14ac:dyDescent="0.2">
      <c r="C952" s="10"/>
      <c r="D952" s="10"/>
      <c r="AG952" s="132"/>
      <c r="AH952" s="132"/>
      <c r="AI952" s="132"/>
      <c r="AJ952" s="132"/>
      <c r="AK952" s="132"/>
      <c r="AM952" s="143"/>
      <c r="AT952" s="132"/>
      <c r="AU952" s="132"/>
      <c r="AV952" s="132"/>
      <c r="AW952" s="132"/>
      <c r="AX952" s="132"/>
      <c r="AY952" s="132"/>
      <c r="AZ952" s="132"/>
      <c r="BA952" s="132"/>
    </row>
    <row r="953" spans="3:70" x14ac:dyDescent="0.2">
      <c r="C953" s="10"/>
      <c r="D953" s="10"/>
      <c r="AG953" s="132"/>
      <c r="AH953" s="132"/>
      <c r="AI953" s="132"/>
      <c r="AJ953" s="132"/>
      <c r="AK953" s="132"/>
      <c r="AM953" s="143"/>
      <c r="AT953" s="132"/>
      <c r="AU953" s="132"/>
      <c r="AV953" s="132"/>
      <c r="AW953" s="132"/>
      <c r="AX953" s="132"/>
      <c r="AY953" s="132"/>
      <c r="AZ953" s="132"/>
      <c r="BA953" s="132"/>
    </row>
    <row r="954" spans="3:70" x14ac:dyDescent="0.2">
      <c r="C954" s="10"/>
      <c r="D954" s="10"/>
      <c r="AG954" s="132"/>
      <c r="AH954" s="132"/>
      <c r="AI954" s="132"/>
      <c r="AJ954" s="132"/>
      <c r="AK954" s="132"/>
      <c r="AM954" s="143"/>
      <c r="AT954" s="132"/>
      <c r="AU954" s="132"/>
      <c r="AV954" s="132"/>
      <c r="AW954" s="132"/>
      <c r="AX954" s="132"/>
      <c r="AY954" s="132"/>
      <c r="AZ954" s="132"/>
      <c r="BA954" s="132"/>
    </row>
    <row r="955" spans="3:70" x14ac:dyDescent="0.2">
      <c r="C955" s="10"/>
      <c r="D955" s="10"/>
      <c r="AG955" s="132"/>
      <c r="AH955" s="132"/>
      <c r="AI955" s="132"/>
      <c r="AJ955" s="132"/>
      <c r="AK955" s="132"/>
      <c r="AM955" s="143"/>
      <c r="AT955" s="132"/>
      <c r="AU955" s="132"/>
      <c r="AV955" s="132"/>
      <c r="AW955" s="132"/>
      <c r="AX955" s="132"/>
      <c r="AY955" s="132"/>
      <c r="AZ955" s="132"/>
      <c r="BA955" s="132"/>
      <c r="BB955" s="132"/>
    </row>
    <row r="956" spans="3:70" x14ac:dyDescent="0.2">
      <c r="C956" s="10"/>
      <c r="D956" s="10"/>
      <c r="AG956" s="132"/>
      <c r="AH956" s="132"/>
      <c r="AI956" s="132"/>
      <c r="AJ956" s="132"/>
      <c r="AK956" s="132"/>
      <c r="AM956" s="143"/>
      <c r="AT956" s="132"/>
      <c r="AU956" s="132"/>
      <c r="AV956" s="132"/>
      <c r="AW956" s="132"/>
      <c r="AX956" s="132"/>
      <c r="AY956" s="132"/>
      <c r="AZ956" s="132"/>
      <c r="BA956" s="132"/>
    </row>
    <row r="957" spans="3:70" x14ac:dyDescent="0.2">
      <c r="C957" s="10"/>
      <c r="D957" s="10"/>
      <c r="AG957" s="132"/>
      <c r="AH957" s="132"/>
      <c r="AI957" s="132"/>
      <c r="AJ957" s="132"/>
      <c r="AK957" s="132"/>
      <c r="AM957" s="143"/>
      <c r="AT957" s="132"/>
      <c r="AU957" s="132"/>
      <c r="AV957" s="132"/>
      <c r="AW957" s="132"/>
      <c r="AX957" s="132"/>
      <c r="AY957" s="132"/>
      <c r="AZ957" s="132"/>
      <c r="BA957" s="132"/>
    </row>
    <row r="958" spans="3:70" x14ac:dyDescent="0.2">
      <c r="C958" s="10"/>
      <c r="D958" s="10"/>
      <c r="AG958" s="132"/>
      <c r="AH958" s="132"/>
      <c r="AI958" s="132"/>
      <c r="AJ958" s="132"/>
      <c r="AK958" s="132"/>
      <c r="AM958" s="143"/>
      <c r="AT958" s="132"/>
      <c r="AU958" s="132"/>
      <c r="AV958" s="132"/>
      <c r="AW958" s="132"/>
      <c r="AX958" s="132"/>
      <c r="AY958" s="132"/>
      <c r="AZ958" s="132"/>
      <c r="BA958" s="132"/>
    </row>
    <row r="959" spans="3:70" x14ac:dyDescent="0.2">
      <c r="C959" s="10"/>
      <c r="D959" s="10"/>
      <c r="AG959" s="132"/>
      <c r="AH959" s="132"/>
      <c r="AI959" s="132"/>
      <c r="AJ959" s="132"/>
      <c r="AK959" s="132"/>
      <c r="AM959" s="143"/>
      <c r="AT959" s="132"/>
      <c r="AU959" s="132"/>
      <c r="AV959" s="132"/>
      <c r="AW959" s="132"/>
      <c r="AX959" s="132"/>
      <c r="AY959" s="132"/>
      <c r="AZ959" s="132"/>
      <c r="BA959" s="132"/>
    </row>
    <row r="960" spans="3:70" x14ac:dyDescent="0.2">
      <c r="C960" s="10"/>
      <c r="D960" s="10"/>
      <c r="AG960" s="132"/>
      <c r="AH960" s="132"/>
      <c r="AI960" s="132"/>
      <c r="AJ960" s="132"/>
      <c r="AK960" s="132"/>
      <c r="AM960" s="143"/>
      <c r="AT960" s="132"/>
      <c r="AU960" s="132"/>
      <c r="AV960" s="132"/>
      <c r="AW960" s="132"/>
      <c r="AX960" s="132"/>
      <c r="AY960" s="132"/>
      <c r="AZ960" s="132"/>
      <c r="BA960" s="132"/>
    </row>
    <row r="961" spans="3:54" x14ac:dyDescent="0.2">
      <c r="C961" s="10"/>
      <c r="D961" s="10"/>
      <c r="AG961" s="132"/>
      <c r="AH961" s="132"/>
      <c r="AI961" s="132"/>
      <c r="AJ961" s="132"/>
      <c r="AK961" s="132"/>
      <c r="AM961" s="143"/>
      <c r="AT961" s="132"/>
      <c r="AU961" s="132"/>
      <c r="AV961" s="132"/>
      <c r="AW961" s="132"/>
      <c r="AX961" s="132"/>
      <c r="AY961" s="132"/>
      <c r="AZ961" s="132"/>
      <c r="BA961" s="132"/>
    </row>
    <row r="962" spans="3:54" x14ac:dyDescent="0.2">
      <c r="C962" s="10"/>
      <c r="D962" s="10"/>
      <c r="AG962" s="132"/>
      <c r="AH962" s="132"/>
      <c r="AI962" s="132"/>
      <c r="AJ962" s="132"/>
      <c r="AK962" s="132"/>
      <c r="AM962" s="143"/>
      <c r="AT962" s="132"/>
      <c r="AU962" s="132"/>
      <c r="AV962" s="132"/>
      <c r="AW962" s="132"/>
      <c r="AX962" s="132"/>
      <c r="AY962" s="132"/>
      <c r="AZ962" s="132"/>
      <c r="BA962" s="132"/>
    </row>
    <row r="963" spans="3:54" x14ac:dyDescent="0.2">
      <c r="C963" s="10"/>
      <c r="D963" s="10"/>
      <c r="AG963" s="132"/>
      <c r="AH963" s="132"/>
      <c r="AI963" s="132"/>
      <c r="AJ963" s="132"/>
      <c r="AK963" s="132"/>
      <c r="AM963" s="143"/>
      <c r="AT963" s="132"/>
      <c r="AU963" s="132"/>
      <c r="AV963" s="132"/>
      <c r="AW963" s="132"/>
      <c r="AX963" s="132"/>
      <c r="AY963" s="132"/>
      <c r="AZ963" s="132"/>
      <c r="BA963" s="132"/>
    </row>
    <row r="964" spans="3:54" x14ac:dyDescent="0.2">
      <c r="C964" s="10"/>
      <c r="D964" s="10"/>
      <c r="AG964" s="132"/>
      <c r="AH964" s="132"/>
      <c r="AI964" s="132"/>
      <c r="AJ964" s="132"/>
      <c r="AK964" s="132"/>
      <c r="AM964" s="143"/>
      <c r="AT964" s="132"/>
      <c r="AU964" s="132"/>
      <c r="AV964" s="132"/>
      <c r="AW964" s="132"/>
      <c r="AX964" s="132"/>
      <c r="AY964" s="132"/>
      <c r="AZ964" s="132"/>
      <c r="BA964" s="132"/>
    </row>
    <row r="965" spans="3:54" x14ac:dyDescent="0.2">
      <c r="C965" s="10"/>
      <c r="D965" s="10"/>
      <c r="AG965" s="132"/>
      <c r="AH965" s="132"/>
      <c r="AI965" s="132"/>
      <c r="AJ965" s="132"/>
      <c r="AK965" s="132"/>
      <c r="AM965" s="143"/>
      <c r="AT965" s="132"/>
      <c r="AU965" s="132"/>
      <c r="AV965" s="132"/>
      <c r="AW965" s="132"/>
      <c r="AX965" s="132"/>
      <c r="AY965" s="132"/>
      <c r="AZ965" s="132"/>
      <c r="BA965" s="132"/>
    </row>
    <row r="966" spans="3:54" x14ac:dyDescent="0.2">
      <c r="C966" s="10"/>
      <c r="D966" s="10"/>
      <c r="AG966" s="132"/>
      <c r="AH966" s="132"/>
      <c r="AI966" s="132"/>
      <c r="AJ966" s="132"/>
      <c r="AK966" s="132"/>
      <c r="AM966" s="143"/>
      <c r="AT966" s="132"/>
      <c r="AU966" s="132"/>
      <c r="AV966" s="132"/>
      <c r="AW966" s="132"/>
      <c r="AX966" s="132"/>
      <c r="AY966" s="132"/>
      <c r="AZ966" s="132"/>
      <c r="BA966" s="132"/>
      <c r="BB966" s="132"/>
    </row>
    <row r="967" spans="3:54" x14ac:dyDescent="0.2">
      <c r="C967" s="10"/>
      <c r="D967" s="10"/>
      <c r="AG967" s="132"/>
      <c r="AH967" s="132"/>
      <c r="AI967" s="132"/>
      <c r="AJ967" s="132"/>
      <c r="AK967" s="132"/>
      <c r="AM967" s="143"/>
      <c r="AT967" s="132"/>
      <c r="AU967" s="132"/>
      <c r="AV967" s="132"/>
      <c r="AW967" s="132"/>
      <c r="AX967" s="132"/>
      <c r="AY967" s="132"/>
      <c r="AZ967" s="132"/>
      <c r="BA967" s="132"/>
    </row>
    <row r="968" spans="3:54" x14ac:dyDescent="0.2">
      <c r="C968" s="10"/>
      <c r="D968" s="10"/>
      <c r="AG968" s="132"/>
      <c r="AH968" s="132"/>
      <c r="AI968" s="132"/>
      <c r="AJ968" s="132"/>
      <c r="AK968" s="132"/>
      <c r="AM968" s="143"/>
      <c r="AT968" s="132"/>
      <c r="AU968" s="132"/>
      <c r="AV968" s="132"/>
      <c r="AW968" s="132"/>
      <c r="AX968" s="132"/>
      <c r="AY968" s="132"/>
      <c r="AZ968" s="132"/>
      <c r="BA968" s="132"/>
    </row>
    <row r="969" spans="3:54" x14ac:dyDescent="0.2">
      <c r="C969" s="10"/>
      <c r="D969" s="10"/>
      <c r="AG969" s="132"/>
      <c r="AH969" s="132"/>
      <c r="AI969" s="132"/>
      <c r="AJ969" s="132"/>
      <c r="AK969" s="132"/>
      <c r="AM969" s="143"/>
      <c r="AT969" s="132"/>
      <c r="AU969" s="132"/>
      <c r="AV969" s="132"/>
      <c r="AW969" s="132"/>
      <c r="AX969" s="132"/>
      <c r="AY969" s="132"/>
      <c r="AZ969" s="132"/>
      <c r="BA969" s="132"/>
    </row>
    <row r="970" spans="3:54" x14ac:dyDescent="0.2">
      <c r="C970" s="10"/>
      <c r="D970" s="10"/>
      <c r="AG970" s="132"/>
      <c r="AH970" s="132"/>
      <c r="AI970" s="132"/>
      <c r="AJ970" s="132"/>
      <c r="AK970" s="132"/>
      <c r="AM970" s="143"/>
      <c r="AT970" s="132"/>
      <c r="AU970" s="132"/>
      <c r="AV970" s="132"/>
      <c r="AW970" s="132"/>
      <c r="AX970" s="132"/>
      <c r="AY970" s="132"/>
      <c r="AZ970" s="132"/>
      <c r="BA970" s="132"/>
    </row>
    <row r="971" spans="3:54" x14ac:dyDescent="0.2">
      <c r="C971" s="10"/>
      <c r="D971" s="10"/>
      <c r="AG971" s="132"/>
      <c r="AH971" s="132"/>
      <c r="AI971" s="132"/>
      <c r="AJ971" s="132"/>
      <c r="AK971" s="132"/>
      <c r="AM971" s="143"/>
      <c r="AT971" s="132"/>
      <c r="AU971" s="132"/>
      <c r="AV971" s="132"/>
      <c r="AW971" s="132"/>
      <c r="AX971" s="132"/>
      <c r="AY971" s="132"/>
      <c r="AZ971" s="132"/>
      <c r="BA971" s="132"/>
    </row>
    <row r="972" spans="3:54" x14ac:dyDescent="0.2">
      <c r="C972" s="10"/>
      <c r="D972" s="10"/>
      <c r="AG972" s="132"/>
      <c r="AH972" s="132"/>
      <c r="AI972" s="132"/>
      <c r="AJ972" s="132"/>
      <c r="AK972" s="132"/>
      <c r="AM972" s="143"/>
      <c r="AT972" s="132"/>
      <c r="AU972" s="132"/>
      <c r="AV972" s="132"/>
      <c r="AW972" s="132"/>
      <c r="AX972" s="132"/>
      <c r="AY972" s="132"/>
      <c r="AZ972" s="132"/>
      <c r="BA972" s="132"/>
      <c r="BB972" s="132"/>
    </row>
    <row r="973" spans="3:54" x14ac:dyDescent="0.2">
      <c r="C973" s="10"/>
      <c r="D973" s="10"/>
      <c r="AG973" s="132"/>
      <c r="AH973" s="132"/>
      <c r="AI973" s="132"/>
      <c r="AJ973" s="132"/>
      <c r="AK973" s="132"/>
      <c r="AM973" s="143"/>
      <c r="AT973" s="132"/>
      <c r="AU973" s="132"/>
      <c r="AV973" s="132"/>
      <c r="AW973" s="132"/>
      <c r="AX973" s="132"/>
      <c r="AY973" s="132"/>
      <c r="AZ973" s="132"/>
      <c r="BA973" s="132"/>
    </row>
    <row r="974" spans="3:54" x14ac:dyDescent="0.2">
      <c r="C974" s="10"/>
      <c r="D974" s="10"/>
      <c r="AG974" s="132"/>
      <c r="AH974" s="132"/>
      <c r="AI974" s="132"/>
      <c r="AJ974" s="132"/>
      <c r="AK974" s="132"/>
      <c r="AM974" s="143"/>
      <c r="AT974" s="132"/>
      <c r="AU974" s="132"/>
      <c r="AV974" s="132"/>
      <c r="AW974" s="132"/>
      <c r="AX974" s="132"/>
      <c r="AY974" s="132"/>
      <c r="AZ974" s="132"/>
      <c r="BA974" s="132"/>
    </row>
    <row r="975" spans="3:54" x14ac:dyDescent="0.2">
      <c r="C975" s="10"/>
      <c r="D975" s="10"/>
      <c r="AG975" s="132"/>
      <c r="AH975" s="132"/>
      <c r="AI975" s="132"/>
      <c r="AJ975" s="132"/>
      <c r="AK975" s="132"/>
      <c r="AM975" s="143"/>
      <c r="AT975" s="132"/>
      <c r="AU975" s="132"/>
      <c r="AV975" s="132"/>
      <c r="AW975" s="132"/>
      <c r="AX975" s="132"/>
      <c r="AY975" s="132"/>
      <c r="AZ975" s="132"/>
      <c r="BA975" s="132"/>
    </row>
    <row r="976" spans="3:54" x14ac:dyDescent="0.2">
      <c r="C976" s="10"/>
      <c r="D976" s="10"/>
      <c r="AG976" s="132"/>
      <c r="AH976" s="132"/>
      <c r="AI976" s="132"/>
      <c r="AJ976" s="132"/>
      <c r="AK976" s="132"/>
      <c r="AM976" s="143"/>
      <c r="AT976" s="132"/>
      <c r="AU976" s="132"/>
      <c r="AV976" s="132"/>
      <c r="AW976" s="132"/>
      <c r="AX976" s="132"/>
      <c r="AY976" s="132"/>
      <c r="AZ976" s="132"/>
      <c r="BA976" s="132"/>
    </row>
    <row r="977" spans="3:70" x14ac:dyDescent="0.2">
      <c r="C977" s="10"/>
      <c r="D977" s="10"/>
      <c r="AG977" s="132"/>
      <c r="AH977" s="132"/>
      <c r="AI977" s="132"/>
      <c r="AJ977" s="132"/>
      <c r="AK977" s="132"/>
      <c r="AM977" s="143"/>
      <c r="AT977" s="132"/>
      <c r="AU977" s="132"/>
      <c r="AV977" s="132"/>
      <c r="AW977" s="132"/>
      <c r="AX977" s="132"/>
      <c r="AY977" s="132"/>
      <c r="AZ977" s="132"/>
      <c r="BA977" s="132"/>
    </row>
    <row r="978" spans="3:70" x14ac:dyDescent="0.2">
      <c r="C978" s="10"/>
      <c r="D978" s="10"/>
      <c r="AG978" s="132"/>
      <c r="AH978" s="132"/>
      <c r="AI978" s="132"/>
      <c r="AJ978" s="132"/>
      <c r="AK978" s="132"/>
      <c r="AM978" s="143"/>
      <c r="AT978" s="132"/>
      <c r="AU978" s="132"/>
      <c r="AV978" s="132"/>
      <c r="AW978" s="132"/>
      <c r="AX978" s="132"/>
      <c r="AY978" s="132"/>
      <c r="AZ978" s="132"/>
      <c r="BA978" s="132"/>
    </row>
    <row r="979" spans="3:70" x14ac:dyDescent="0.2">
      <c r="C979" s="10"/>
      <c r="D979" s="10"/>
      <c r="AG979" s="132"/>
      <c r="AH979" s="132"/>
      <c r="AI979" s="132"/>
      <c r="AJ979" s="132"/>
      <c r="AK979" s="132"/>
      <c r="AM979" s="143"/>
      <c r="AT979" s="132"/>
      <c r="AU979" s="132"/>
      <c r="AV979" s="132"/>
      <c r="AW979" s="132"/>
      <c r="AX979" s="132"/>
      <c r="AY979" s="132"/>
      <c r="AZ979" s="132"/>
      <c r="BA979" s="132"/>
    </row>
    <row r="980" spans="3:70" x14ac:dyDescent="0.2">
      <c r="C980" s="10"/>
      <c r="D980" s="10"/>
      <c r="AG980" s="132"/>
      <c r="AH980" s="132"/>
      <c r="AI980" s="132"/>
      <c r="AJ980" s="132"/>
      <c r="AK980" s="132"/>
      <c r="AM980" s="143"/>
      <c r="AT980" s="132"/>
      <c r="AU980" s="132"/>
      <c r="AV980" s="132"/>
      <c r="AW980" s="132"/>
      <c r="AX980" s="132"/>
      <c r="AY980" s="132"/>
      <c r="AZ980" s="132"/>
      <c r="BA980" s="132"/>
    </row>
    <row r="981" spans="3:70" x14ac:dyDescent="0.2">
      <c r="C981" s="10"/>
      <c r="D981" s="10"/>
      <c r="AG981" s="132"/>
      <c r="AH981" s="132"/>
      <c r="AI981" s="132"/>
      <c r="AJ981" s="132"/>
      <c r="AK981" s="132"/>
      <c r="AM981" s="143"/>
      <c r="AT981" s="132"/>
      <c r="AU981" s="132"/>
      <c r="AV981" s="132"/>
      <c r="AW981" s="132"/>
      <c r="AX981" s="132"/>
      <c r="AY981" s="132"/>
      <c r="AZ981" s="132"/>
      <c r="BA981" s="132"/>
    </row>
    <row r="982" spans="3:70" x14ac:dyDescent="0.2">
      <c r="C982" s="10"/>
      <c r="D982" s="10"/>
      <c r="AG982" s="132"/>
      <c r="AH982" s="132"/>
      <c r="AI982" s="132"/>
      <c r="AJ982" s="132"/>
      <c r="AK982" s="132"/>
      <c r="AM982" s="143"/>
      <c r="AT982" s="132"/>
      <c r="AU982" s="132"/>
      <c r="AV982" s="132"/>
      <c r="AW982" s="132"/>
      <c r="AX982" s="132"/>
      <c r="AY982" s="132"/>
      <c r="AZ982" s="132"/>
      <c r="BA982" s="132"/>
    </row>
    <row r="983" spans="3:70" x14ac:dyDescent="0.2">
      <c r="C983" s="10"/>
      <c r="D983" s="10"/>
      <c r="AG983" s="132"/>
      <c r="AH983" s="132"/>
      <c r="AI983" s="132"/>
      <c r="AJ983" s="132"/>
      <c r="AK983" s="132"/>
      <c r="AM983" s="143"/>
      <c r="AT983" s="132"/>
      <c r="AU983" s="132"/>
      <c r="AV983" s="132"/>
      <c r="AW983" s="132"/>
      <c r="AX983" s="132"/>
      <c r="AY983" s="132"/>
      <c r="AZ983" s="132"/>
      <c r="BA983" s="132"/>
    </row>
    <row r="984" spans="3:70" x14ac:dyDescent="0.2">
      <c r="C984" s="10"/>
      <c r="D984" s="10"/>
      <c r="AG984" s="132"/>
      <c r="AH984" s="132"/>
      <c r="AI984" s="132"/>
      <c r="AJ984" s="132"/>
      <c r="AK984" s="132"/>
      <c r="AM984" s="143"/>
      <c r="AT984" s="132"/>
      <c r="AU984" s="132"/>
      <c r="AV984" s="132"/>
      <c r="AW984" s="132"/>
      <c r="AX984" s="132"/>
      <c r="AY984" s="132"/>
      <c r="AZ984" s="132"/>
      <c r="BA984" s="132"/>
    </row>
    <row r="985" spans="3:70" x14ac:dyDescent="0.2">
      <c r="C985" s="10"/>
      <c r="D985" s="10"/>
      <c r="AG985" s="132"/>
      <c r="AH985" s="132"/>
      <c r="AI985" s="132"/>
      <c r="AJ985" s="132"/>
      <c r="AK985" s="132"/>
      <c r="AM985" s="143"/>
      <c r="AT985" s="132"/>
      <c r="AU985" s="132"/>
      <c r="AV985" s="132"/>
      <c r="AW985" s="132"/>
      <c r="AX985" s="132"/>
      <c r="AY985" s="132"/>
      <c r="AZ985" s="132"/>
      <c r="BA985" s="132"/>
      <c r="BB985" s="132"/>
      <c r="BC985" s="132"/>
      <c r="BD985" s="132"/>
      <c r="BE985" s="132"/>
      <c r="BF985" s="132"/>
      <c r="BG985" s="132"/>
      <c r="BH985" s="132"/>
      <c r="BI985" s="132"/>
      <c r="BJ985" s="132"/>
      <c r="BK985" s="132"/>
      <c r="BL985" s="132"/>
      <c r="BM985" s="132"/>
      <c r="BN985" s="132"/>
      <c r="BO985" s="132"/>
      <c r="BP985" s="132"/>
      <c r="BQ985" s="132"/>
      <c r="BR985" s="132"/>
    </row>
    <row r="986" spans="3:70" x14ac:dyDescent="0.2">
      <c r="C986" s="10"/>
      <c r="D986" s="10"/>
      <c r="AG986" s="132"/>
      <c r="AH986" s="132"/>
      <c r="AI986" s="132"/>
      <c r="AJ986" s="132"/>
      <c r="AK986" s="132"/>
      <c r="AM986" s="143"/>
      <c r="AT986" s="132"/>
      <c r="AU986" s="132"/>
      <c r="AV986" s="132"/>
      <c r="AW986" s="132"/>
      <c r="AX986" s="132"/>
      <c r="AY986" s="132"/>
      <c r="AZ986" s="132"/>
      <c r="BA986" s="132"/>
    </row>
    <row r="987" spans="3:70" x14ac:dyDescent="0.2">
      <c r="C987" s="10"/>
      <c r="D987" s="10"/>
      <c r="AG987" s="132"/>
      <c r="AH987" s="132"/>
      <c r="AI987" s="132"/>
      <c r="AJ987" s="132"/>
      <c r="AK987" s="132"/>
      <c r="AM987" s="143"/>
      <c r="AT987" s="132"/>
      <c r="AU987" s="132"/>
      <c r="AV987" s="132"/>
      <c r="AW987" s="132"/>
      <c r="AX987" s="132"/>
      <c r="AY987" s="132"/>
      <c r="AZ987" s="132"/>
      <c r="BA987" s="132"/>
    </row>
    <row r="988" spans="3:70" x14ac:dyDescent="0.2">
      <c r="C988" s="10"/>
      <c r="D988" s="10"/>
      <c r="AG988" s="132"/>
      <c r="AH988" s="132"/>
      <c r="AI988" s="132"/>
      <c r="AJ988" s="132"/>
      <c r="AK988" s="132"/>
      <c r="AM988" s="143"/>
      <c r="AT988" s="132"/>
      <c r="AU988" s="132"/>
      <c r="AV988" s="132"/>
      <c r="AW988" s="132"/>
      <c r="AX988" s="132"/>
      <c r="AY988" s="132"/>
      <c r="AZ988" s="132"/>
      <c r="BA988" s="132"/>
    </row>
    <row r="989" spans="3:70" x14ac:dyDescent="0.2">
      <c r="C989" s="10"/>
      <c r="D989" s="10"/>
      <c r="AG989" s="132"/>
      <c r="AH989" s="132"/>
      <c r="AI989" s="132"/>
      <c r="AJ989" s="132"/>
      <c r="AK989" s="132"/>
      <c r="AM989" s="143"/>
      <c r="AT989" s="132"/>
      <c r="AU989" s="132"/>
      <c r="AV989" s="132"/>
      <c r="AW989" s="132"/>
      <c r="AX989" s="132"/>
      <c r="AY989" s="132"/>
      <c r="AZ989" s="132"/>
      <c r="BA989" s="132"/>
    </row>
    <row r="990" spans="3:70" x14ac:dyDescent="0.2">
      <c r="C990" s="10"/>
      <c r="D990" s="10"/>
      <c r="AG990" s="132"/>
      <c r="AH990" s="132"/>
      <c r="AI990" s="132"/>
      <c r="AJ990" s="132"/>
      <c r="AK990" s="132"/>
      <c r="AM990" s="143"/>
      <c r="AT990" s="132"/>
      <c r="AU990" s="132"/>
      <c r="AV990" s="132"/>
      <c r="AW990" s="132"/>
      <c r="AX990" s="132"/>
      <c r="AY990" s="132"/>
      <c r="AZ990" s="132"/>
      <c r="BA990" s="132"/>
    </row>
    <row r="991" spans="3:70" x14ac:dyDescent="0.2">
      <c r="C991" s="10"/>
      <c r="D991" s="10"/>
      <c r="AG991" s="132"/>
      <c r="AH991" s="132"/>
      <c r="AI991" s="132"/>
      <c r="AJ991" s="132"/>
      <c r="AK991" s="132"/>
      <c r="AM991" s="143"/>
      <c r="AT991" s="132"/>
      <c r="AU991" s="132"/>
      <c r="AV991" s="132"/>
      <c r="AW991" s="132"/>
      <c r="AX991" s="132"/>
      <c r="AY991" s="132"/>
      <c r="AZ991" s="132"/>
      <c r="BA991" s="132"/>
    </row>
    <row r="992" spans="3:70" x14ac:dyDescent="0.2">
      <c r="C992" s="10"/>
      <c r="D992" s="10"/>
      <c r="AG992" s="132"/>
      <c r="AH992" s="132"/>
      <c r="AI992" s="132"/>
      <c r="AJ992" s="132"/>
      <c r="AK992" s="132"/>
      <c r="AM992" s="143"/>
      <c r="AT992" s="132"/>
      <c r="AU992" s="132"/>
      <c r="AV992" s="132"/>
      <c r="AW992" s="132"/>
      <c r="AX992" s="132"/>
      <c r="AY992" s="132"/>
      <c r="AZ992" s="132"/>
      <c r="BA992" s="132"/>
    </row>
    <row r="993" spans="3:70" x14ac:dyDescent="0.2">
      <c r="C993" s="10"/>
      <c r="D993" s="10"/>
      <c r="AG993" s="132"/>
      <c r="AH993" s="132"/>
      <c r="AI993" s="132"/>
      <c r="AJ993" s="132"/>
      <c r="AK993" s="132"/>
      <c r="AM993" s="143"/>
      <c r="AT993" s="132"/>
      <c r="AU993" s="132"/>
      <c r="AV993" s="132"/>
      <c r="AW993" s="132"/>
      <c r="AX993" s="132"/>
      <c r="AY993" s="132"/>
      <c r="AZ993" s="132"/>
      <c r="BA993" s="132"/>
    </row>
    <row r="994" spans="3:70" x14ac:dyDescent="0.2">
      <c r="C994" s="10"/>
      <c r="D994" s="10"/>
      <c r="AG994" s="132"/>
      <c r="AH994" s="132"/>
      <c r="AI994" s="132"/>
      <c r="AJ994" s="132"/>
      <c r="AK994" s="132"/>
      <c r="AM994" s="143"/>
      <c r="AT994" s="132"/>
      <c r="AU994" s="132"/>
      <c r="AV994" s="132"/>
      <c r="AW994" s="132"/>
      <c r="AX994" s="132"/>
      <c r="AY994" s="132"/>
      <c r="AZ994" s="132"/>
      <c r="BA994" s="132"/>
    </row>
    <row r="995" spans="3:70" x14ac:dyDescent="0.2">
      <c r="C995" s="10"/>
      <c r="D995" s="10"/>
      <c r="AG995" s="132"/>
      <c r="AH995" s="132"/>
      <c r="AI995" s="132"/>
      <c r="AJ995" s="132"/>
      <c r="AK995" s="132"/>
      <c r="AM995" s="143"/>
      <c r="AT995" s="132"/>
      <c r="AU995" s="132"/>
      <c r="AV995" s="132"/>
      <c r="AW995" s="132"/>
      <c r="AX995" s="132"/>
      <c r="AY995" s="132"/>
      <c r="AZ995" s="132"/>
      <c r="BA995" s="132"/>
    </row>
    <row r="996" spans="3:70" x14ac:dyDescent="0.2">
      <c r="C996" s="10"/>
      <c r="D996" s="10"/>
      <c r="AG996" s="132"/>
      <c r="AH996" s="132"/>
      <c r="AI996" s="132"/>
      <c r="AJ996" s="132"/>
      <c r="AK996" s="132"/>
      <c r="AM996" s="143"/>
      <c r="AT996" s="132"/>
      <c r="AU996" s="132"/>
      <c r="AV996" s="132"/>
      <c r="AW996" s="132"/>
      <c r="AX996" s="132"/>
      <c r="AY996" s="132"/>
      <c r="AZ996" s="132"/>
      <c r="BA996" s="132"/>
    </row>
    <row r="997" spans="3:70" x14ac:dyDescent="0.2">
      <c r="C997" s="10"/>
      <c r="D997" s="10"/>
      <c r="AG997" s="132"/>
      <c r="AH997" s="132"/>
      <c r="AI997" s="132"/>
      <c r="AJ997" s="132"/>
      <c r="AK997" s="132"/>
      <c r="AM997" s="143"/>
      <c r="AT997" s="132"/>
      <c r="AU997" s="132"/>
      <c r="AV997" s="132"/>
      <c r="AW997" s="132"/>
      <c r="AX997" s="132"/>
      <c r="AY997" s="132"/>
      <c r="AZ997" s="132"/>
      <c r="BA997" s="132"/>
    </row>
    <row r="998" spans="3:70" x14ac:dyDescent="0.2">
      <c r="C998" s="10"/>
      <c r="D998" s="10"/>
      <c r="AG998" s="132"/>
      <c r="AH998" s="132"/>
      <c r="AI998" s="132"/>
      <c r="AJ998" s="132"/>
      <c r="AK998" s="132"/>
      <c r="AM998" s="143"/>
      <c r="AT998" s="132"/>
      <c r="AU998" s="132"/>
      <c r="AV998" s="132"/>
      <c r="AW998" s="132"/>
      <c r="AX998" s="132"/>
      <c r="AY998" s="132"/>
      <c r="AZ998" s="132"/>
      <c r="BA998" s="132"/>
    </row>
    <row r="999" spans="3:70" x14ac:dyDescent="0.2">
      <c r="C999" s="10"/>
      <c r="D999" s="10"/>
      <c r="AG999" s="132"/>
      <c r="AH999" s="132"/>
      <c r="AI999" s="132"/>
      <c r="AJ999" s="132"/>
      <c r="AK999" s="132"/>
      <c r="AM999" s="143"/>
      <c r="AT999" s="132"/>
      <c r="AU999" s="132"/>
      <c r="AV999" s="132"/>
      <c r="AW999" s="132"/>
      <c r="AX999" s="132"/>
      <c r="AY999" s="132"/>
      <c r="AZ999" s="132"/>
      <c r="BA999" s="132"/>
    </row>
    <row r="1000" spans="3:70" x14ac:dyDescent="0.2">
      <c r="C1000" s="10"/>
      <c r="D1000" s="10"/>
      <c r="AG1000" s="132"/>
      <c r="AH1000" s="132"/>
      <c r="AI1000" s="132"/>
      <c r="AJ1000" s="132"/>
      <c r="AK1000" s="132"/>
      <c r="AM1000" s="143"/>
      <c r="AT1000" s="132"/>
      <c r="AU1000" s="132"/>
      <c r="AV1000" s="132"/>
      <c r="AW1000" s="132"/>
      <c r="AX1000" s="132"/>
      <c r="AY1000" s="132"/>
      <c r="AZ1000" s="132"/>
      <c r="BA1000" s="132"/>
    </row>
    <row r="1001" spans="3:70" x14ac:dyDescent="0.2">
      <c r="C1001" s="10"/>
      <c r="D1001" s="10"/>
      <c r="AG1001" s="132"/>
      <c r="AH1001" s="132"/>
      <c r="AI1001" s="132"/>
      <c r="AJ1001" s="132"/>
      <c r="AK1001" s="132"/>
      <c r="AM1001" s="143"/>
      <c r="AT1001" s="132"/>
      <c r="AU1001" s="132"/>
      <c r="AV1001" s="132"/>
      <c r="AW1001" s="132"/>
      <c r="AX1001" s="132"/>
      <c r="AY1001" s="132"/>
      <c r="AZ1001" s="132"/>
      <c r="BA1001" s="132"/>
    </row>
    <row r="1002" spans="3:70" x14ac:dyDescent="0.2">
      <c r="C1002" s="10"/>
      <c r="D1002" s="10"/>
      <c r="AG1002" s="132"/>
      <c r="AH1002" s="132"/>
      <c r="AI1002" s="132"/>
      <c r="AJ1002" s="132"/>
      <c r="AK1002" s="132"/>
      <c r="AM1002" s="143"/>
      <c r="AT1002" s="132"/>
      <c r="AU1002" s="132"/>
      <c r="AV1002" s="132"/>
      <c r="AW1002" s="132"/>
      <c r="AX1002" s="132"/>
      <c r="AY1002" s="132"/>
      <c r="AZ1002" s="132"/>
      <c r="BA1002" s="132"/>
    </row>
    <row r="1003" spans="3:70" x14ac:dyDescent="0.2">
      <c r="C1003" s="10"/>
      <c r="D1003" s="10"/>
      <c r="AG1003" s="132"/>
      <c r="AH1003" s="132"/>
      <c r="AI1003" s="132"/>
      <c r="AJ1003" s="132"/>
      <c r="AK1003" s="132"/>
      <c r="AM1003" s="143"/>
      <c r="AT1003" s="132"/>
      <c r="AU1003" s="132"/>
      <c r="AV1003" s="132"/>
      <c r="AW1003" s="132"/>
      <c r="AX1003" s="132"/>
      <c r="AY1003" s="132"/>
      <c r="AZ1003" s="132"/>
      <c r="BA1003" s="132"/>
      <c r="BB1003" s="132"/>
      <c r="BC1003" s="132"/>
      <c r="BD1003" s="132"/>
      <c r="BE1003" s="132"/>
      <c r="BF1003" s="132"/>
      <c r="BG1003" s="132"/>
      <c r="BH1003" s="132"/>
      <c r="BI1003" s="132"/>
      <c r="BJ1003" s="132"/>
      <c r="BK1003" s="132"/>
      <c r="BL1003" s="132"/>
      <c r="BM1003" s="132"/>
      <c r="BN1003" s="132"/>
      <c r="BO1003" s="132"/>
      <c r="BP1003" s="132"/>
      <c r="BQ1003" s="132"/>
      <c r="BR1003" s="132"/>
    </row>
    <row r="1004" spans="3:70" x14ac:dyDescent="0.2">
      <c r="C1004" s="10"/>
      <c r="D1004" s="10"/>
      <c r="AG1004" s="132"/>
      <c r="AH1004" s="132"/>
      <c r="AI1004" s="132"/>
      <c r="AJ1004" s="132"/>
      <c r="AK1004" s="132"/>
      <c r="AM1004" s="143"/>
      <c r="AT1004" s="132"/>
      <c r="AU1004" s="132"/>
      <c r="AV1004" s="132"/>
      <c r="AW1004" s="132"/>
      <c r="AX1004" s="132"/>
      <c r="AY1004" s="132"/>
      <c r="AZ1004" s="132"/>
      <c r="BA1004" s="132"/>
    </row>
    <row r="1005" spans="3:70" x14ac:dyDescent="0.2">
      <c r="C1005" s="10"/>
      <c r="D1005" s="10"/>
      <c r="AG1005" s="132"/>
      <c r="AH1005" s="132"/>
      <c r="AI1005" s="132"/>
      <c r="AJ1005" s="132"/>
      <c r="AK1005" s="132"/>
      <c r="AM1005" s="143"/>
      <c r="AT1005" s="132"/>
      <c r="AU1005" s="132"/>
      <c r="AV1005" s="132"/>
      <c r="AW1005" s="132"/>
      <c r="AX1005" s="132"/>
      <c r="AY1005" s="132"/>
      <c r="AZ1005" s="132"/>
      <c r="BA1005" s="132"/>
    </row>
    <row r="1006" spans="3:70" x14ac:dyDescent="0.2">
      <c r="C1006" s="10"/>
      <c r="D1006" s="10"/>
      <c r="AG1006" s="132"/>
      <c r="AH1006" s="132"/>
      <c r="AI1006" s="132"/>
      <c r="AJ1006" s="132"/>
      <c r="AK1006" s="132"/>
      <c r="AM1006" s="143"/>
      <c r="AT1006" s="132"/>
      <c r="AU1006" s="132"/>
      <c r="AV1006" s="132"/>
      <c r="AW1006" s="132"/>
      <c r="AX1006" s="132"/>
      <c r="AY1006" s="132"/>
      <c r="AZ1006" s="132"/>
      <c r="BA1006" s="132"/>
    </row>
    <row r="1007" spans="3:70" x14ac:dyDescent="0.2">
      <c r="C1007" s="10"/>
      <c r="D1007" s="10"/>
      <c r="AG1007" s="132"/>
      <c r="AH1007" s="132"/>
      <c r="AI1007" s="132"/>
      <c r="AJ1007" s="132"/>
      <c r="AK1007" s="132"/>
      <c r="AM1007" s="143"/>
      <c r="AT1007" s="132"/>
      <c r="AU1007" s="132"/>
      <c r="AV1007" s="132"/>
      <c r="AW1007" s="132"/>
      <c r="AX1007" s="132"/>
      <c r="AY1007" s="132"/>
      <c r="AZ1007" s="132"/>
      <c r="BA1007" s="132"/>
    </row>
    <row r="1008" spans="3:70" x14ac:dyDescent="0.2">
      <c r="C1008" s="10"/>
      <c r="D1008" s="10"/>
      <c r="AG1008" s="132"/>
      <c r="AH1008" s="132"/>
      <c r="AI1008" s="132"/>
      <c r="AJ1008" s="132"/>
      <c r="AK1008" s="132"/>
      <c r="AM1008" s="143"/>
      <c r="AT1008" s="132"/>
      <c r="AU1008" s="132"/>
      <c r="AV1008" s="132"/>
      <c r="AW1008" s="132"/>
      <c r="AX1008" s="132"/>
      <c r="AY1008" s="132"/>
      <c r="AZ1008" s="132"/>
      <c r="BA1008" s="132"/>
    </row>
    <row r="1009" spans="3:53" x14ac:dyDescent="0.2">
      <c r="C1009" s="10"/>
      <c r="D1009" s="10"/>
      <c r="AG1009" s="132"/>
      <c r="AH1009" s="132"/>
      <c r="AI1009" s="132"/>
      <c r="AJ1009" s="132"/>
      <c r="AK1009" s="132"/>
      <c r="AM1009" s="143"/>
      <c r="AT1009" s="132"/>
      <c r="AU1009" s="132"/>
      <c r="AV1009" s="132"/>
      <c r="AW1009" s="132"/>
      <c r="AX1009" s="132"/>
      <c r="AY1009" s="132"/>
      <c r="AZ1009" s="132"/>
      <c r="BA1009" s="132"/>
    </row>
    <row r="1010" spans="3:53" x14ac:dyDescent="0.2">
      <c r="C1010" s="10"/>
      <c r="D1010" s="10"/>
      <c r="AG1010" s="132"/>
      <c r="AH1010" s="132"/>
      <c r="AI1010" s="132"/>
      <c r="AJ1010" s="132"/>
      <c r="AK1010" s="132"/>
      <c r="AM1010" s="143"/>
      <c r="AT1010" s="132"/>
      <c r="AU1010" s="132"/>
      <c r="AV1010" s="132"/>
      <c r="AW1010" s="132"/>
      <c r="AX1010" s="132"/>
      <c r="AY1010" s="132"/>
      <c r="AZ1010" s="132"/>
      <c r="BA1010" s="132"/>
    </row>
    <row r="1011" spans="3:53" x14ac:dyDescent="0.2">
      <c r="C1011" s="10"/>
      <c r="D1011" s="10"/>
      <c r="AG1011" s="132"/>
      <c r="AH1011" s="132"/>
      <c r="AI1011" s="132"/>
      <c r="AJ1011" s="132"/>
      <c r="AK1011" s="132"/>
      <c r="AM1011" s="143"/>
      <c r="AT1011" s="132"/>
      <c r="AU1011" s="132"/>
      <c r="AV1011" s="132"/>
      <c r="AW1011" s="132"/>
      <c r="AX1011" s="132"/>
      <c r="AY1011" s="132"/>
      <c r="AZ1011" s="132"/>
      <c r="BA1011" s="132"/>
    </row>
    <row r="1012" spans="3:53" x14ac:dyDescent="0.2">
      <c r="C1012" s="10"/>
      <c r="D1012" s="10"/>
      <c r="AG1012" s="132"/>
      <c r="AH1012" s="132"/>
      <c r="AI1012" s="132"/>
      <c r="AJ1012" s="132"/>
      <c r="AK1012" s="132"/>
      <c r="AM1012" s="143"/>
      <c r="AT1012" s="132"/>
      <c r="AU1012" s="132"/>
      <c r="AV1012" s="132"/>
      <c r="AW1012" s="132"/>
      <c r="AX1012" s="132"/>
      <c r="AY1012" s="132"/>
      <c r="AZ1012" s="132"/>
      <c r="BA1012" s="132"/>
    </row>
    <row r="1013" spans="3:53" x14ac:dyDescent="0.2">
      <c r="C1013" s="10"/>
      <c r="D1013" s="10"/>
      <c r="AG1013" s="132"/>
      <c r="AH1013" s="132"/>
      <c r="AI1013" s="132"/>
      <c r="AJ1013" s="132"/>
      <c r="AK1013" s="132"/>
      <c r="AM1013" s="143"/>
      <c r="AT1013" s="132"/>
      <c r="AU1013" s="132"/>
      <c r="AV1013" s="132"/>
      <c r="AW1013" s="132"/>
      <c r="AX1013" s="132"/>
      <c r="AY1013" s="132"/>
      <c r="AZ1013" s="132"/>
      <c r="BA1013" s="132"/>
    </row>
    <row r="1014" spans="3:53" x14ac:dyDescent="0.2">
      <c r="C1014" s="10"/>
      <c r="D1014" s="10"/>
      <c r="AG1014" s="132"/>
      <c r="AH1014" s="132"/>
      <c r="AI1014" s="132"/>
      <c r="AJ1014" s="132"/>
      <c r="AK1014" s="132"/>
      <c r="AM1014" s="143"/>
      <c r="AT1014" s="132"/>
      <c r="AU1014" s="132"/>
      <c r="AV1014" s="132"/>
      <c r="AW1014" s="132"/>
      <c r="AX1014" s="132"/>
      <c r="AY1014" s="132"/>
      <c r="AZ1014" s="132"/>
      <c r="BA1014" s="132"/>
    </row>
    <row r="1015" spans="3:53" x14ac:dyDescent="0.2">
      <c r="C1015" s="10"/>
      <c r="D1015" s="10"/>
      <c r="AG1015" s="132"/>
      <c r="AH1015" s="132"/>
      <c r="AI1015" s="132"/>
      <c r="AJ1015" s="132"/>
      <c r="AK1015" s="132"/>
      <c r="AM1015" s="143"/>
      <c r="AT1015" s="132"/>
      <c r="AU1015" s="132"/>
      <c r="AV1015" s="132"/>
      <c r="AW1015" s="132"/>
      <c r="AX1015" s="132"/>
      <c r="AY1015" s="132"/>
      <c r="AZ1015" s="132"/>
      <c r="BA1015" s="132"/>
    </row>
    <row r="1016" spans="3:53" x14ac:dyDescent="0.2">
      <c r="C1016" s="10"/>
      <c r="D1016" s="10"/>
      <c r="AG1016" s="132"/>
      <c r="AH1016" s="132"/>
      <c r="AI1016" s="132"/>
      <c r="AJ1016" s="132"/>
      <c r="AK1016" s="132"/>
      <c r="AM1016" s="143"/>
      <c r="AT1016" s="132"/>
      <c r="AU1016" s="132"/>
      <c r="AV1016" s="132"/>
      <c r="AW1016" s="132"/>
      <c r="AX1016" s="132"/>
      <c r="AY1016" s="132"/>
      <c r="AZ1016" s="132"/>
      <c r="BA1016" s="132"/>
    </row>
    <row r="1017" spans="3:53" x14ac:dyDescent="0.2">
      <c r="C1017" s="10"/>
      <c r="D1017" s="10"/>
      <c r="AG1017" s="132"/>
      <c r="AH1017" s="132"/>
      <c r="AI1017" s="132"/>
      <c r="AJ1017" s="132"/>
      <c r="AK1017" s="132"/>
      <c r="AM1017" s="143"/>
      <c r="AT1017" s="132"/>
      <c r="AU1017" s="132"/>
      <c r="AV1017" s="132"/>
      <c r="AW1017" s="132"/>
      <c r="AX1017" s="132"/>
      <c r="AY1017" s="132"/>
      <c r="AZ1017" s="132"/>
      <c r="BA1017" s="132"/>
    </row>
    <row r="1018" spans="3:53" x14ac:dyDescent="0.2">
      <c r="C1018" s="10"/>
      <c r="D1018" s="10"/>
      <c r="AG1018" s="132"/>
      <c r="AH1018" s="132"/>
      <c r="AI1018" s="132"/>
      <c r="AJ1018" s="132"/>
      <c r="AK1018" s="132"/>
      <c r="AM1018" s="143"/>
      <c r="AT1018" s="132"/>
      <c r="AU1018" s="132"/>
      <c r="AV1018" s="132"/>
      <c r="AW1018" s="132"/>
      <c r="AX1018" s="132"/>
      <c r="AY1018" s="132"/>
      <c r="AZ1018" s="132"/>
      <c r="BA1018" s="132"/>
    </row>
    <row r="1019" spans="3:53" x14ac:dyDescent="0.2">
      <c r="C1019" s="10"/>
      <c r="D1019" s="10"/>
      <c r="AG1019" s="132"/>
      <c r="AH1019" s="132"/>
      <c r="AI1019" s="132"/>
      <c r="AJ1019" s="132"/>
      <c r="AK1019" s="132"/>
      <c r="AM1019" s="143"/>
      <c r="AT1019" s="132"/>
      <c r="AU1019" s="132"/>
      <c r="AV1019" s="132"/>
      <c r="AW1019" s="132"/>
      <c r="AX1019" s="132"/>
      <c r="AY1019" s="132"/>
      <c r="AZ1019" s="132"/>
      <c r="BA1019" s="132"/>
    </row>
    <row r="1020" spans="3:53" x14ac:dyDescent="0.2">
      <c r="C1020" s="10"/>
      <c r="D1020" s="10"/>
      <c r="AG1020" s="132"/>
      <c r="AH1020" s="132"/>
      <c r="AI1020" s="132"/>
      <c r="AJ1020" s="132"/>
      <c r="AK1020" s="132"/>
      <c r="AM1020" s="143"/>
      <c r="AT1020" s="132"/>
      <c r="AU1020" s="132"/>
      <c r="AV1020" s="132"/>
      <c r="AW1020" s="132"/>
      <c r="AX1020" s="132"/>
      <c r="AY1020" s="132"/>
      <c r="AZ1020" s="132"/>
      <c r="BA1020" s="132"/>
    </row>
    <row r="1021" spans="3:53" x14ac:dyDescent="0.2">
      <c r="C1021" s="10"/>
      <c r="D1021" s="10"/>
      <c r="AG1021" s="132"/>
      <c r="AH1021" s="132"/>
      <c r="AI1021" s="132"/>
      <c r="AJ1021" s="132"/>
      <c r="AK1021" s="132"/>
      <c r="AM1021" s="143"/>
      <c r="AT1021" s="132"/>
      <c r="AU1021" s="132"/>
      <c r="AV1021" s="132"/>
      <c r="AW1021" s="132"/>
      <c r="AX1021" s="132"/>
      <c r="AY1021" s="132"/>
      <c r="AZ1021" s="132"/>
      <c r="BA1021" s="132"/>
    </row>
    <row r="1022" spans="3:53" x14ac:dyDescent="0.2">
      <c r="C1022" s="10"/>
      <c r="D1022" s="10"/>
      <c r="AG1022" s="132"/>
      <c r="AH1022" s="132"/>
      <c r="AI1022" s="132"/>
      <c r="AJ1022" s="132"/>
      <c r="AK1022" s="132"/>
      <c r="AM1022" s="143"/>
      <c r="AT1022" s="132"/>
      <c r="AU1022" s="132"/>
      <c r="AV1022" s="132"/>
      <c r="AW1022" s="132"/>
      <c r="AX1022" s="132"/>
      <c r="AY1022" s="132"/>
      <c r="AZ1022" s="132"/>
      <c r="BA1022" s="132"/>
    </row>
    <row r="1023" spans="3:53" x14ac:dyDescent="0.2">
      <c r="C1023" s="10"/>
      <c r="D1023" s="10"/>
      <c r="AG1023" s="132"/>
      <c r="AH1023" s="132"/>
      <c r="AI1023" s="132"/>
      <c r="AJ1023" s="132"/>
      <c r="AK1023" s="132"/>
      <c r="AM1023" s="143"/>
      <c r="AT1023" s="132"/>
      <c r="AU1023" s="132"/>
      <c r="AV1023" s="132"/>
      <c r="AW1023" s="132"/>
      <c r="AX1023" s="132"/>
      <c r="AY1023" s="132"/>
      <c r="AZ1023" s="132"/>
      <c r="BA1023" s="132"/>
    </row>
    <row r="1024" spans="3:53" x14ac:dyDescent="0.2">
      <c r="C1024" s="10"/>
      <c r="D1024" s="10"/>
      <c r="AG1024" s="132"/>
      <c r="AH1024" s="132"/>
      <c r="AI1024" s="132"/>
      <c r="AJ1024" s="132"/>
      <c r="AK1024" s="132"/>
      <c r="AM1024" s="143"/>
      <c r="AT1024" s="132"/>
      <c r="AU1024" s="132"/>
      <c r="AV1024" s="132"/>
      <c r="AW1024" s="132"/>
      <c r="AX1024" s="132"/>
      <c r="AY1024" s="132"/>
      <c r="AZ1024" s="132"/>
      <c r="BA1024" s="132"/>
    </row>
    <row r="1025" spans="3:54" x14ac:dyDescent="0.2">
      <c r="C1025" s="10"/>
      <c r="D1025" s="10"/>
      <c r="AG1025" s="132"/>
      <c r="AH1025" s="132"/>
      <c r="AI1025" s="132"/>
      <c r="AJ1025" s="132"/>
      <c r="AK1025" s="132"/>
      <c r="AM1025" s="143"/>
      <c r="AT1025" s="132"/>
      <c r="AU1025" s="132"/>
      <c r="AV1025" s="132"/>
      <c r="AW1025" s="132"/>
      <c r="AX1025" s="132"/>
      <c r="AY1025" s="132"/>
      <c r="AZ1025" s="132"/>
      <c r="BA1025" s="132"/>
    </row>
    <row r="1026" spans="3:54" x14ac:dyDescent="0.2">
      <c r="C1026" s="10"/>
      <c r="D1026" s="10"/>
      <c r="AG1026" s="132"/>
      <c r="AH1026" s="132"/>
      <c r="AI1026" s="132"/>
      <c r="AJ1026" s="132"/>
      <c r="AK1026" s="132"/>
      <c r="AM1026" s="143"/>
      <c r="AT1026" s="132"/>
      <c r="AU1026" s="132"/>
      <c r="AV1026" s="132"/>
      <c r="AW1026" s="132"/>
      <c r="AX1026" s="132"/>
      <c r="AY1026" s="132"/>
      <c r="AZ1026" s="132"/>
      <c r="BA1026" s="132"/>
    </row>
    <row r="1027" spans="3:54" x14ac:dyDescent="0.2">
      <c r="C1027" s="10"/>
      <c r="D1027" s="10"/>
      <c r="AG1027" s="132"/>
      <c r="AH1027" s="132"/>
      <c r="AI1027" s="132"/>
      <c r="AJ1027" s="132"/>
      <c r="AK1027" s="132"/>
      <c r="AM1027" s="143"/>
      <c r="AT1027" s="132"/>
      <c r="AU1027" s="132"/>
      <c r="AV1027" s="132"/>
      <c r="AW1027" s="132"/>
      <c r="AX1027" s="132"/>
      <c r="AY1027" s="132"/>
      <c r="AZ1027" s="132"/>
      <c r="BA1027" s="132"/>
    </row>
    <row r="1028" spans="3:54" x14ac:dyDescent="0.2">
      <c r="C1028" s="10"/>
      <c r="D1028" s="10"/>
      <c r="AG1028" s="132"/>
      <c r="AH1028" s="132"/>
      <c r="AI1028" s="132"/>
      <c r="AJ1028" s="132"/>
      <c r="AK1028" s="132"/>
      <c r="AM1028" s="143"/>
      <c r="AT1028" s="132"/>
      <c r="AU1028" s="132"/>
      <c r="AV1028" s="132"/>
      <c r="AW1028" s="132"/>
      <c r="AX1028" s="132"/>
      <c r="AY1028" s="132"/>
      <c r="AZ1028" s="132"/>
      <c r="BA1028" s="132"/>
    </row>
    <row r="1029" spans="3:54" x14ac:dyDescent="0.2">
      <c r="C1029" s="10"/>
      <c r="D1029" s="10"/>
      <c r="AG1029" s="132"/>
      <c r="AH1029" s="132"/>
      <c r="AI1029" s="132"/>
      <c r="AJ1029" s="132"/>
      <c r="AK1029" s="132"/>
      <c r="AM1029" s="143"/>
      <c r="AT1029" s="132"/>
      <c r="AU1029" s="132"/>
      <c r="AV1029" s="132"/>
      <c r="AW1029" s="132"/>
      <c r="AX1029" s="132"/>
      <c r="AY1029" s="132"/>
      <c r="AZ1029" s="132"/>
      <c r="BA1029" s="132"/>
    </row>
    <row r="1030" spans="3:54" x14ac:dyDescent="0.2">
      <c r="C1030" s="10"/>
      <c r="D1030" s="10"/>
      <c r="AG1030" s="132"/>
      <c r="AH1030" s="132"/>
      <c r="AI1030" s="132"/>
      <c r="AJ1030" s="132"/>
      <c r="AK1030" s="132"/>
      <c r="AM1030" s="143"/>
      <c r="AT1030" s="132"/>
      <c r="AU1030" s="132"/>
      <c r="AV1030" s="132"/>
      <c r="AW1030" s="132"/>
      <c r="AX1030" s="132"/>
      <c r="AY1030" s="132"/>
      <c r="AZ1030" s="132"/>
      <c r="BA1030" s="132"/>
    </row>
    <row r="1031" spans="3:54" x14ac:dyDescent="0.2">
      <c r="C1031" s="10"/>
      <c r="D1031" s="10"/>
      <c r="AG1031" s="132"/>
      <c r="AH1031" s="132"/>
      <c r="AI1031" s="132"/>
      <c r="AJ1031" s="132"/>
      <c r="AK1031" s="132"/>
      <c r="AM1031" s="143"/>
      <c r="AT1031" s="132"/>
      <c r="AU1031" s="132"/>
      <c r="AV1031" s="132"/>
      <c r="AW1031" s="132"/>
      <c r="AX1031" s="132"/>
      <c r="AY1031" s="132"/>
      <c r="AZ1031" s="132"/>
      <c r="BA1031" s="132"/>
    </row>
    <row r="1032" spans="3:54" x14ac:dyDescent="0.2">
      <c r="C1032" s="10"/>
      <c r="D1032" s="10"/>
      <c r="AG1032" s="132"/>
      <c r="AH1032" s="132"/>
      <c r="AI1032" s="132"/>
      <c r="AJ1032" s="132"/>
      <c r="AK1032" s="132"/>
      <c r="AM1032" s="143"/>
      <c r="AT1032" s="132"/>
      <c r="AU1032" s="132"/>
      <c r="AV1032" s="132"/>
      <c r="AW1032" s="132"/>
      <c r="AX1032" s="132"/>
      <c r="AY1032" s="132"/>
      <c r="AZ1032" s="132"/>
      <c r="BA1032" s="132"/>
    </row>
    <row r="1033" spans="3:54" x14ac:dyDescent="0.2">
      <c r="C1033" s="10"/>
      <c r="D1033" s="10"/>
      <c r="AG1033" s="132"/>
      <c r="AH1033" s="132"/>
      <c r="AI1033" s="132"/>
      <c r="AJ1033" s="132"/>
      <c r="AK1033" s="132"/>
      <c r="AM1033" s="143"/>
      <c r="AT1033" s="132"/>
      <c r="AU1033" s="132"/>
      <c r="AV1033" s="132"/>
      <c r="AW1033" s="132"/>
      <c r="AX1033" s="132"/>
      <c r="AY1033" s="132"/>
      <c r="AZ1033" s="132"/>
      <c r="BA1033" s="132"/>
    </row>
    <row r="1034" spans="3:54" x14ac:dyDescent="0.2">
      <c r="C1034" s="10"/>
      <c r="D1034" s="10"/>
      <c r="AG1034" s="132"/>
      <c r="AH1034" s="132"/>
      <c r="AI1034" s="132"/>
      <c r="AJ1034" s="132"/>
      <c r="AK1034" s="132"/>
      <c r="AM1034" s="143"/>
      <c r="AT1034" s="132"/>
      <c r="AU1034" s="132"/>
      <c r="AV1034" s="132"/>
      <c r="AW1034" s="132"/>
      <c r="AX1034" s="132"/>
      <c r="AY1034" s="132"/>
      <c r="AZ1034" s="132"/>
      <c r="BA1034" s="132"/>
    </row>
    <row r="1035" spans="3:54" x14ac:dyDescent="0.2">
      <c r="C1035" s="10"/>
      <c r="D1035" s="10"/>
      <c r="AG1035" s="132"/>
      <c r="AH1035" s="132"/>
      <c r="AI1035" s="132"/>
      <c r="AJ1035" s="132"/>
      <c r="AK1035" s="132"/>
      <c r="AM1035" s="143"/>
      <c r="AT1035" s="132"/>
      <c r="AU1035" s="132"/>
      <c r="AV1035" s="132"/>
      <c r="AW1035" s="132"/>
      <c r="AX1035" s="132"/>
      <c r="AY1035" s="132"/>
      <c r="AZ1035" s="132"/>
      <c r="BA1035" s="132"/>
    </row>
    <row r="1036" spans="3:54" x14ac:dyDescent="0.2">
      <c r="C1036" s="10"/>
      <c r="D1036" s="10"/>
      <c r="AG1036" s="132"/>
      <c r="AH1036" s="132"/>
      <c r="AI1036" s="132"/>
      <c r="AJ1036" s="132"/>
      <c r="AK1036" s="132"/>
      <c r="AM1036" s="143"/>
      <c r="AT1036" s="132"/>
      <c r="AU1036" s="132"/>
      <c r="AV1036" s="132"/>
      <c r="AW1036" s="132"/>
      <c r="AX1036" s="132"/>
      <c r="AY1036" s="132"/>
      <c r="AZ1036" s="132"/>
      <c r="BA1036" s="132"/>
    </row>
    <row r="1037" spans="3:54" x14ac:dyDescent="0.2">
      <c r="C1037" s="10"/>
      <c r="D1037" s="10"/>
      <c r="AG1037" s="132"/>
      <c r="AH1037" s="132"/>
      <c r="AI1037" s="132"/>
      <c r="AJ1037" s="132"/>
      <c r="AK1037" s="132"/>
      <c r="AM1037" s="143"/>
      <c r="AT1037" s="132"/>
      <c r="AU1037" s="132"/>
      <c r="AV1037" s="132"/>
      <c r="AW1037" s="132"/>
      <c r="AX1037" s="132"/>
      <c r="AY1037" s="132"/>
      <c r="AZ1037" s="132"/>
      <c r="BA1037" s="132"/>
    </row>
    <row r="1038" spans="3:54" x14ac:dyDescent="0.2">
      <c r="C1038" s="10"/>
      <c r="D1038" s="10"/>
      <c r="AG1038" s="132"/>
      <c r="AH1038" s="132"/>
      <c r="AI1038" s="132"/>
      <c r="AJ1038" s="132"/>
      <c r="AK1038" s="132"/>
      <c r="AM1038" s="143"/>
      <c r="AT1038" s="132"/>
      <c r="AU1038" s="132"/>
      <c r="AV1038" s="132"/>
      <c r="AW1038" s="132"/>
      <c r="AX1038" s="132"/>
      <c r="AY1038" s="132"/>
      <c r="AZ1038" s="132"/>
      <c r="BA1038" s="132"/>
    </row>
    <row r="1039" spans="3:54" x14ac:dyDescent="0.2">
      <c r="C1039" s="10"/>
      <c r="D1039" s="10"/>
      <c r="AG1039" s="132"/>
      <c r="AH1039" s="132"/>
      <c r="AI1039" s="132"/>
      <c r="AJ1039" s="132"/>
      <c r="AK1039" s="132"/>
      <c r="AM1039" s="143"/>
      <c r="AT1039" s="132"/>
      <c r="AU1039" s="132"/>
      <c r="AV1039" s="132"/>
      <c r="AW1039" s="132"/>
      <c r="AX1039" s="132"/>
      <c r="AY1039" s="132"/>
      <c r="AZ1039" s="132"/>
      <c r="BA1039" s="132"/>
    </row>
    <row r="1040" spans="3:54" x14ac:dyDescent="0.2">
      <c r="C1040" s="10"/>
      <c r="D1040" s="10"/>
      <c r="AG1040" s="132"/>
      <c r="AH1040" s="132"/>
      <c r="AI1040" s="132"/>
      <c r="AJ1040" s="132"/>
      <c r="AK1040" s="132"/>
      <c r="AM1040" s="143"/>
      <c r="AT1040" s="132"/>
      <c r="AU1040" s="132"/>
      <c r="AV1040" s="132"/>
      <c r="AW1040" s="132"/>
      <c r="AX1040" s="132"/>
      <c r="AY1040" s="132"/>
      <c r="AZ1040" s="132"/>
      <c r="BA1040" s="132"/>
      <c r="BB1040" s="132"/>
    </row>
    <row r="1041" spans="3:54" x14ac:dyDescent="0.2">
      <c r="C1041" s="10"/>
      <c r="D1041" s="10"/>
      <c r="AG1041" s="132"/>
      <c r="AH1041" s="132"/>
      <c r="AI1041" s="132"/>
      <c r="AJ1041" s="132"/>
      <c r="AK1041" s="132"/>
      <c r="AM1041" s="143"/>
      <c r="AT1041" s="132"/>
      <c r="AU1041" s="132"/>
      <c r="AV1041" s="132"/>
      <c r="AW1041" s="132"/>
      <c r="AX1041" s="132"/>
      <c r="AY1041" s="132"/>
      <c r="AZ1041" s="132"/>
      <c r="BA1041" s="132"/>
      <c r="BB1041" s="132"/>
    </row>
    <row r="1042" spans="3:54" x14ac:dyDescent="0.2">
      <c r="C1042" s="10"/>
      <c r="D1042" s="10"/>
      <c r="AG1042" s="132"/>
      <c r="AH1042" s="132"/>
      <c r="AI1042" s="132"/>
      <c r="AJ1042" s="132"/>
      <c r="AK1042" s="132"/>
      <c r="AM1042" s="143"/>
      <c r="AT1042" s="132"/>
      <c r="AU1042" s="132"/>
      <c r="AV1042" s="132"/>
      <c r="AW1042" s="132"/>
      <c r="AX1042" s="132"/>
      <c r="AY1042" s="132"/>
      <c r="AZ1042" s="132"/>
      <c r="BA1042" s="132"/>
    </row>
    <row r="1043" spans="3:54" x14ac:dyDescent="0.2">
      <c r="C1043" s="10"/>
      <c r="D1043" s="10"/>
      <c r="AG1043" s="132"/>
      <c r="AH1043" s="132"/>
      <c r="AI1043" s="132"/>
      <c r="AJ1043" s="132"/>
      <c r="AK1043" s="132"/>
      <c r="AM1043" s="143"/>
      <c r="AT1043" s="132"/>
      <c r="AU1043" s="132"/>
      <c r="AV1043" s="132"/>
      <c r="AW1043" s="132"/>
      <c r="AX1043" s="132"/>
      <c r="AY1043" s="132"/>
      <c r="AZ1043" s="132"/>
      <c r="BA1043" s="132"/>
    </row>
    <row r="1044" spans="3:54" x14ac:dyDescent="0.2">
      <c r="C1044" s="10"/>
      <c r="D1044" s="10"/>
      <c r="AG1044" s="132"/>
      <c r="AH1044" s="132"/>
      <c r="AI1044" s="132"/>
      <c r="AJ1044" s="132"/>
      <c r="AK1044" s="132"/>
      <c r="AM1044" s="143"/>
      <c r="AT1044" s="132"/>
      <c r="AU1044" s="132"/>
      <c r="AV1044" s="132"/>
      <c r="AW1044" s="132"/>
      <c r="AX1044" s="132"/>
      <c r="AY1044" s="132"/>
      <c r="AZ1044" s="132"/>
      <c r="BA1044" s="132"/>
    </row>
    <row r="1045" spans="3:54" x14ac:dyDescent="0.2">
      <c r="C1045" s="10"/>
      <c r="D1045" s="10"/>
      <c r="AG1045" s="132"/>
      <c r="AH1045" s="132"/>
      <c r="AI1045" s="132"/>
      <c r="AJ1045" s="132"/>
      <c r="AK1045" s="132"/>
      <c r="AM1045" s="143"/>
      <c r="AT1045" s="132"/>
      <c r="AU1045" s="132"/>
      <c r="AV1045" s="132"/>
      <c r="AW1045" s="132"/>
      <c r="AX1045" s="132"/>
      <c r="AY1045" s="132"/>
      <c r="AZ1045" s="132"/>
      <c r="BA1045" s="132"/>
    </row>
    <row r="1046" spans="3:54" x14ac:dyDescent="0.2">
      <c r="C1046" s="10"/>
      <c r="D1046" s="10"/>
      <c r="AG1046" s="132"/>
      <c r="AH1046" s="132"/>
      <c r="AI1046" s="132"/>
      <c r="AJ1046" s="132"/>
      <c r="AK1046" s="132"/>
      <c r="AM1046" s="143"/>
      <c r="AT1046" s="132"/>
      <c r="AU1046" s="132"/>
      <c r="AV1046" s="132"/>
      <c r="AW1046" s="132"/>
      <c r="AX1046" s="132"/>
      <c r="AY1046" s="132"/>
      <c r="AZ1046" s="132"/>
      <c r="BA1046" s="132"/>
    </row>
    <row r="1047" spans="3:54" x14ac:dyDescent="0.2">
      <c r="C1047" s="10"/>
      <c r="D1047" s="10"/>
      <c r="AG1047" s="132"/>
      <c r="AH1047" s="132"/>
      <c r="AI1047" s="132"/>
      <c r="AJ1047" s="132"/>
      <c r="AK1047" s="132"/>
      <c r="AM1047" s="143"/>
      <c r="AT1047" s="132"/>
      <c r="AU1047" s="132"/>
      <c r="AV1047" s="132"/>
      <c r="AW1047" s="132"/>
      <c r="AX1047" s="132"/>
      <c r="AY1047" s="132"/>
      <c r="AZ1047" s="132"/>
      <c r="BA1047" s="132"/>
    </row>
    <row r="1048" spans="3:54" x14ac:dyDescent="0.2">
      <c r="C1048" s="10"/>
      <c r="D1048" s="10"/>
      <c r="AG1048" s="132"/>
      <c r="AH1048" s="132"/>
      <c r="AI1048" s="132"/>
      <c r="AJ1048" s="132"/>
      <c r="AK1048" s="132"/>
      <c r="AM1048" s="143"/>
      <c r="AT1048" s="132"/>
      <c r="AU1048" s="132"/>
      <c r="AV1048" s="132"/>
      <c r="AW1048" s="132"/>
      <c r="AX1048" s="132"/>
      <c r="AY1048" s="132"/>
      <c r="AZ1048" s="132"/>
      <c r="BA1048" s="132"/>
    </row>
    <row r="1049" spans="3:54" x14ac:dyDescent="0.2">
      <c r="C1049" s="10"/>
      <c r="D1049" s="10"/>
      <c r="AG1049" s="132"/>
      <c r="AH1049" s="132"/>
      <c r="AI1049" s="132"/>
      <c r="AJ1049" s="132"/>
      <c r="AK1049" s="132"/>
      <c r="AM1049" s="143"/>
      <c r="AT1049" s="132"/>
      <c r="AU1049" s="132"/>
      <c r="AV1049" s="132"/>
      <c r="AW1049" s="132"/>
      <c r="AX1049" s="132"/>
      <c r="AY1049" s="132"/>
      <c r="AZ1049" s="132"/>
      <c r="BA1049" s="132"/>
    </row>
    <row r="1050" spans="3:54" x14ac:dyDescent="0.2">
      <c r="C1050" s="10"/>
      <c r="D1050" s="10"/>
      <c r="AG1050" s="132"/>
      <c r="AH1050" s="132"/>
      <c r="AI1050" s="132"/>
      <c r="AJ1050" s="132"/>
      <c r="AK1050" s="132"/>
      <c r="AM1050" s="143"/>
      <c r="AT1050" s="132"/>
      <c r="AU1050" s="132"/>
      <c r="AV1050" s="132"/>
      <c r="AW1050" s="132"/>
      <c r="AX1050" s="132"/>
      <c r="AY1050" s="132"/>
      <c r="AZ1050" s="132"/>
      <c r="BA1050" s="132"/>
    </row>
    <row r="1051" spans="3:54" x14ac:dyDescent="0.2">
      <c r="C1051" s="10"/>
      <c r="D1051" s="10"/>
      <c r="AG1051" s="132"/>
      <c r="AH1051" s="132"/>
      <c r="AI1051" s="132"/>
      <c r="AJ1051" s="132"/>
      <c r="AK1051" s="132"/>
      <c r="AM1051" s="143"/>
      <c r="AT1051" s="132"/>
      <c r="AU1051" s="132"/>
      <c r="AV1051" s="132"/>
      <c r="AW1051" s="132"/>
      <c r="AX1051" s="132"/>
      <c r="AY1051" s="132"/>
      <c r="AZ1051" s="132"/>
      <c r="BA1051" s="132"/>
    </row>
    <row r="1052" spans="3:54" x14ac:dyDescent="0.2">
      <c r="C1052" s="10"/>
      <c r="D1052" s="10"/>
      <c r="AG1052" s="132"/>
      <c r="AH1052" s="132"/>
      <c r="AI1052" s="132"/>
      <c r="AJ1052" s="132"/>
      <c r="AK1052" s="132"/>
      <c r="AM1052" s="143"/>
      <c r="AT1052" s="132"/>
      <c r="AU1052" s="132"/>
      <c r="AV1052" s="132"/>
      <c r="AW1052" s="132"/>
      <c r="AX1052" s="132"/>
      <c r="AY1052" s="132"/>
      <c r="AZ1052" s="132"/>
      <c r="BA1052" s="132"/>
    </row>
    <row r="1053" spans="3:54" x14ac:dyDescent="0.2">
      <c r="C1053" s="10"/>
      <c r="D1053" s="10"/>
      <c r="AG1053" s="132"/>
      <c r="AH1053" s="132"/>
      <c r="AI1053" s="132"/>
      <c r="AJ1053" s="132"/>
      <c r="AK1053" s="132"/>
      <c r="AM1053" s="143"/>
      <c r="AT1053" s="132"/>
      <c r="AU1053" s="132"/>
      <c r="AV1053" s="132"/>
      <c r="AW1053" s="132"/>
      <c r="AX1053" s="132"/>
      <c r="AY1053" s="132"/>
      <c r="AZ1053" s="132"/>
      <c r="BA1053" s="132"/>
    </row>
    <row r="1054" spans="3:54" x14ac:dyDescent="0.2">
      <c r="C1054" s="10"/>
      <c r="D1054" s="10"/>
      <c r="AG1054" s="132"/>
      <c r="AH1054" s="132"/>
      <c r="AI1054" s="132"/>
      <c r="AJ1054" s="132"/>
      <c r="AK1054" s="132"/>
      <c r="AM1054" s="143"/>
      <c r="AT1054" s="132"/>
      <c r="AU1054" s="132"/>
      <c r="AV1054" s="132"/>
      <c r="AW1054" s="132"/>
      <c r="AX1054" s="132"/>
      <c r="AY1054" s="132"/>
      <c r="AZ1054" s="132"/>
      <c r="BA1054" s="132"/>
    </row>
    <row r="1055" spans="3:54" x14ac:dyDescent="0.2">
      <c r="C1055" s="10"/>
      <c r="D1055" s="10"/>
      <c r="AG1055" s="132"/>
      <c r="AH1055" s="132"/>
      <c r="AI1055" s="132"/>
      <c r="AJ1055" s="132"/>
      <c r="AK1055" s="132"/>
      <c r="AM1055" s="143"/>
      <c r="AT1055" s="132"/>
      <c r="AU1055" s="132"/>
      <c r="AV1055" s="132"/>
      <c r="AW1055" s="132"/>
      <c r="AX1055" s="132"/>
      <c r="AY1055" s="132"/>
      <c r="AZ1055" s="132"/>
      <c r="BA1055" s="132"/>
    </row>
    <row r="1056" spans="3:54" x14ac:dyDescent="0.2">
      <c r="C1056" s="10"/>
      <c r="D1056" s="10"/>
      <c r="AG1056" s="132"/>
      <c r="AH1056" s="132"/>
      <c r="AI1056" s="132"/>
      <c r="AJ1056" s="132"/>
      <c r="AK1056" s="132"/>
      <c r="AM1056" s="143"/>
      <c r="AT1056" s="132"/>
      <c r="AU1056" s="132"/>
      <c r="AV1056" s="132"/>
      <c r="AW1056" s="132"/>
      <c r="AX1056" s="132"/>
      <c r="AY1056" s="132"/>
      <c r="AZ1056" s="132"/>
      <c r="BA1056" s="132"/>
    </row>
    <row r="1057" spans="3:70" x14ac:dyDescent="0.2">
      <c r="C1057" s="10"/>
      <c r="D1057" s="10"/>
      <c r="AG1057" s="132"/>
      <c r="AH1057" s="132"/>
      <c r="AI1057" s="132"/>
      <c r="AJ1057" s="132"/>
      <c r="AK1057" s="132"/>
      <c r="AM1057" s="143"/>
      <c r="AT1057" s="132"/>
      <c r="AU1057" s="132"/>
      <c r="AV1057" s="132"/>
      <c r="AW1057" s="132"/>
      <c r="AX1057" s="132"/>
      <c r="AY1057" s="132"/>
      <c r="AZ1057" s="132"/>
      <c r="BA1057" s="132"/>
    </row>
    <row r="1058" spans="3:70" x14ac:dyDescent="0.2">
      <c r="C1058" s="10"/>
      <c r="D1058" s="10"/>
      <c r="AG1058" s="132"/>
      <c r="AH1058" s="132"/>
      <c r="AI1058" s="132"/>
      <c r="AJ1058" s="132"/>
      <c r="AK1058" s="132"/>
      <c r="AM1058" s="143"/>
      <c r="AT1058" s="132"/>
      <c r="AU1058" s="132"/>
      <c r="AV1058" s="132"/>
      <c r="AW1058" s="132"/>
      <c r="AX1058" s="132"/>
      <c r="AY1058" s="132"/>
      <c r="AZ1058" s="132"/>
      <c r="BA1058" s="132"/>
    </row>
    <row r="1059" spans="3:70" x14ac:dyDescent="0.2">
      <c r="C1059" s="10"/>
      <c r="D1059" s="10"/>
      <c r="AG1059" s="132"/>
      <c r="AH1059" s="132"/>
      <c r="AI1059" s="132"/>
      <c r="AJ1059" s="132"/>
      <c r="AK1059" s="132"/>
      <c r="AM1059" s="143"/>
      <c r="AT1059" s="132"/>
      <c r="AU1059" s="132"/>
      <c r="AV1059" s="132"/>
      <c r="AW1059" s="132"/>
      <c r="AX1059" s="132"/>
      <c r="AY1059" s="132"/>
      <c r="AZ1059" s="132"/>
      <c r="BA1059" s="132"/>
    </row>
    <row r="1060" spans="3:70" x14ac:dyDescent="0.2">
      <c r="C1060" s="10"/>
      <c r="D1060" s="10"/>
      <c r="AG1060" s="132"/>
      <c r="AH1060" s="132"/>
      <c r="AI1060" s="132"/>
      <c r="AJ1060" s="132"/>
      <c r="AK1060" s="132"/>
      <c r="AM1060" s="143"/>
      <c r="AT1060" s="132"/>
      <c r="AU1060" s="132"/>
      <c r="AV1060" s="132"/>
      <c r="AW1060" s="132"/>
      <c r="AX1060" s="132"/>
      <c r="AY1060" s="132"/>
      <c r="AZ1060" s="132"/>
      <c r="BA1060" s="132"/>
    </row>
    <row r="1061" spans="3:70" x14ac:dyDescent="0.2">
      <c r="C1061" s="10"/>
      <c r="D1061" s="10"/>
      <c r="AG1061" s="132"/>
      <c r="AH1061" s="132"/>
      <c r="AI1061" s="132"/>
      <c r="AJ1061" s="132"/>
      <c r="AK1061" s="132"/>
      <c r="AM1061" s="143"/>
      <c r="AT1061" s="132"/>
      <c r="AU1061" s="132"/>
      <c r="AV1061" s="132"/>
      <c r="AW1061" s="132"/>
      <c r="AX1061" s="132"/>
      <c r="AY1061" s="132"/>
      <c r="AZ1061" s="132"/>
      <c r="BA1061" s="132"/>
    </row>
    <row r="1062" spans="3:70" x14ac:dyDescent="0.2">
      <c r="C1062" s="10"/>
      <c r="D1062" s="10"/>
      <c r="AG1062" s="132"/>
      <c r="AH1062" s="132"/>
      <c r="AI1062" s="132"/>
      <c r="AJ1062" s="132"/>
      <c r="AK1062" s="132"/>
      <c r="AM1062" s="143"/>
      <c r="AT1062" s="132"/>
      <c r="AU1062" s="132"/>
      <c r="AV1062" s="132"/>
      <c r="AW1062" s="132"/>
      <c r="AX1062" s="132"/>
      <c r="AY1062" s="132"/>
      <c r="AZ1062" s="132"/>
      <c r="BA1062" s="132"/>
    </row>
    <row r="1063" spans="3:70" x14ac:dyDescent="0.2">
      <c r="C1063" s="10"/>
      <c r="D1063" s="10"/>
      <c r="AG1063" s="132"/>
      <c r="AH1063" s="132"/>
      <c r="AI1063" s="132"/>
      <c r="AJ1063" s="132"/>
      <c r="AK1063" s="132"/>
      <c r="AM1063" s="143"/>
      <c r="AT1063" s="132"/>
      <c r="AU1063" s="132"/>
      <c r="AV1063" s="132"/>
      <c r="AW1063" s="132"/>
      <c r="AX1063" s="132"/>
      <c r="AY1063" s="132"/>
      <c r="AZ1063" s="132"/>
      <c r="BA1063" s="132"/>
    </row>
    <row r="1064" spans="3:70" x14ac:dyDescent="0.2">
      <c r="C1064" s="10"/>
      <c r="D1064" s="10"/>
      <c r="AG1064" s="132"/>
      <c r="AH1064" s="132"/>
      <c r="AI1064" s="132"/>
      <c r="AJ1064" s="132"/>
      <c r="AK1064" s="132"/>
      <c r="AM1064" s="143"/>
      <c r="AT1064" s="132"/>
      <c r="AU1064" s="132"/>
      <c r="AV1064" s="132"/>
      <c r="AW1064" s="132"/>
      <c r="AX1064" s="132"/>
      <c r="AY1064" s="132"/>
      <c r="AZ1064" s="132"/>
      <c r="BA1064" s="132"/>
    </row>
    <row r="1065" spans="3:70" x14ac:dyDescent="0.2">
      <c r="C1065" s="10"/>
      <c r="D1065" s="10"/>
      <c r="AG1065" s="132"/>
      <c r="AH1065" s="132"/>
      <c r="AI1065" s="132"/>
      <c r="AJ1065" s="132"/>
      <c r="AK1065" s="132"/>
      <c r="AM1065" s="143"/>
      <c r="AT1065" s="132"/>
      <c r="AU1065" s="132"/>
      <c r="AV1065" s="132"/>
      <c r="AW1065" s="132"/>
      <c r="AX1065" s="132"/>
      <c r="AY1065" s="132"/>
      <c r="AZ1065" s="132"/>
      <c r="BA1065" s="132"/>
      <c r="BB1065" s="132"/>
      <c r="BC1065" s="132"/>
      <c r="BD1065" s="132"/>
      <c r="BE1065" s="132"/>
      <c r="BF1065" s="132"/>
      <c r="BG1065" s="132"/>
      <c r="BH1065" s="132"/>
      <c r="BI1065" s="132"/>
      <c r="BJ1065" s="132"/>
      <c r="BK1065" s="132"/>
      <c r="BL1065" s="132"/>
      <c r="BM1065" s="132"/>
      <c r="BN1065" s="132"/>
      <c r="BO1065" s="132"/>
      <c r="BP1065" s="132"/>
      <c r="BQ1065" s="132"/>
      <c r="BR1065" s="132"/>
    </row>
    <row r="1066" spans="3:70" x14ac:dyDescent="0.2">
      <c r="C1066" s="10"/>
      <c r="D1066" s="10"/>
      <c r="AG1066" s="132"/>
      <c r="AH1066" s="132"/>
      <c r="AI1066" s="132"/>
      <c r="AJ1066" s="132"/>
      <c r="AK1066" s="132"/>
      <c r="AM1066" s="143"/>
      <c r="AT1066" s="132"/>
      <c r="AU1066" s="132"/>
      <c r="AV1066" s="132"/>
      <c r="AW1066" s="132"/>
      <c r="AX1066" s="132"/>
      <c r="AY1066" s="132"/>
      <c r="AZ1066" s="132"/>
      <c r="BA1066" s="132"/>
    </row>
    <row r="1067" spans="3:70" x14ac:dyDescent="0.2">
      <c r="C1067" s="10"/>
      <c r="D1067" s="10"/>
      <c r="AG1067" s="132"/>
      <c r="AH1067" s="132"/>
      <c r="AI1067" s="132"/>
      <c r="AJ1067" s="132"/>
      <c r="AK1067" s="132"/>
      <c r="AM1067" s="143"/>
      <c r="AT1067" s="132"/>
      <c r="AU1067" s="132"/>
      <c r="AV1067" s="132"/>
      <c r="AW1067" s="132"/>
      <c r="AX1067" s="132"/>
      <c r="AY1067" s="132"/>
      <c r="AZ1067" s="132"/>
      <c r="BA1067" s="132"/>
    </row>
    <row r="1068" spans="3:70" x14ac:dyDescent="0.2">
      <c r="C1068" s="10"/>
      <c r="D1068" s="10"/>
      <c r="AG1068" s="132"/>
      <c r="AH1068" s="132"/>
      <c r="AI1068" s="132"/>
      <c r="AJ1068" s="132"/>
      <c r="AK1068" s="132"/>
      <c r="AM1068" s="143"/>
      <c r="AT1068" s="132"/>
      <c r="AU1068" s="132"/>
      <c r="AV1068" s="132"/>
      <c r="AW1068" s="132"/>
      <c r="AX1068" s="132"/>
      <c r="AY1068" s="132"/>
      <c r="AZ1068" s="132"/>
      <c r="BA1068" s="132"/>
    </row>
    <row r="1069" spans="3:70" x14ac:dyDescent="0.2">
      <c r="C1069" s="10"/>
      <c r="D1069" s="10"/>
      <c r="AG1069" s="132"/>
      <c r="AH1069" s="132"/>
      <c r="AI1069" s="132"/>
      <c r="AJ1069" s="132"/>
      <c r="AK1069" s="132"/>
      <c r="AM1069" s="143"/>
      <c r="AT1069" s="132"/>
      <c r="AU1069" s="132"/>
      <c r="AV1069" s="132"/>
      <c r="AW1069" s="132"/>
      <c r="AX1069" s="132"/>
      <c r="AY1069" s="132"/>
      <c r="AZ1069" s="132"/>
      <c r="BA1069" s="132"/>
    </row>
    <row r="1070" spans="3:70" x14ac:dyDescent="0.2">
      <c r="C1070" s="10"/>
      <c r="D1070" s="10"/>
      <c r="AG1070" s="132"/>
      <c r="AH1070" s="132"/>
      <c r="AI1070" s="132"/>
      <c r="AJ1070" s="132"/>
      <c r="AK1070" s="132"/>
      <c r="AM1070" s="143"/>
      <c r="AT1070" s="132"/>
      <c r="AU1070" s="132"/>
      <c r="AV1070" s="132"/>
      <c r="AW1070" s="132"/>
      <c r="AX1070" s="132"/>
      <c r="AY1070" s="132"/>
      <c r="AZ1070" s="132"/>
      <c r="BA1070" s="132"/>
    </row>
    <row r="1071" spans="3:70" x14ac:dyDescent="0.2">
      <c r="C1071" s="10"/>
      <c r="D1071" s="10"/>
      <c r="AG1071" s="132"/>
      <c r="AH1071" s="132"/>
      <c r="AI1071" s="132"/>
      <c r="AJ1071" s="132"/>
      <c r="AK1071" s="132"/>
      <c r="AM1071" s="143"/>
      <c r="AT1071" s="132"/>
      <c r="AU1071" s="132"/>
      <c r="AV1071" s="132"/>
      <c r="AW1071" s="132"/>
      <c r="AX1071" s="132"/>
      <c r="AY1071" s="132"/>
      <c r="AZ1071" s="132"/>
      <c r="BA1071" s="132"/>
    </row>
    <row r="1072" spans="3:70" x14ac:dyDescent="0.2">
      <c r="C1072" s="10"/>
      <c r="D1072" s="10"/>
      <c r="AG1072" s="132"/>
      <c r="AH1072" s="132"/>
      <c r="AI1072" s="132"/>
      <c r="AJ1072" s="132"/>
      <c r="AK1072" s="132"/>
      <c r="AM1072" s="143"/>
      <c r="AT1072" s="132"/>
      <c r="AU1072" s="132"/>
      <c r="AV1072" s="132"/>
      <c r="AW1072" s="132"/>
      <c r="AX1072" s="132"/>
      <c r="AY1072" s="132"/>
      <c r="AZ1072" s="132"/>
      <c r="BA1072" s="132"/>
    </row>
    <row r="1073" spans="3:54" x14ac:dyDescent="0.2">
      <c r="C1073" s="10"/>
      <c r="D1073" s="10"/>
      <c r="AG1073" s="132"/>
      <c r="AH1073" s="132"/>
      <c r="AI1073" s="132"/>
      <c r="AJ1073" s="132"/>
      <c r="AK1073" s="132"/>
      <c r="AM1073" s="143"/>
      <c r="AT1073" s="132"/>
      <c r="AU1073" s="132"/>
      <c r="AV1073" s="132"/>
      <c r="AW1073" s="132"/>
      <c r="AX1073" s="132"/>
      <c r="AY1073" s="132"/>
      <c r="AZ1073" s="132"/>
      <c r="BA1073" s="132"/>
    </row>
    <row r="1074" spans="3:54" x14ac:dyDescent="0.2">
      <c r="C1074" s="10"/>
      <c r="D1074" s="10"/>
      <c r="AG1074" s="132"/>
      <c r="AH1074" s="132"/>
      <c r="AI1074" s="132"/>
      <c r="AJ1074" s="132"/>
      <c r="AK1074" s="132"/>
      <c r="AM1074" s="143"/>
      <c r="AT1074" s="132"/>
      <c r="AU1074" s="132"/>
      <c r="AV1074" s="132"/>
      <c r="AW1074" s="132"/>
      <c r="AX1074" s="132"/>
      <c r="AY1074" s="132"/>
      <c r="AZ1074" s="132"/>
      <c r="BA1074" s="132"/>
    </row>
    <row r="1075" spans="3:54" x14ac:dyDescent="0.2">
      <c r="C1075" s="10"/>
      <c r="D1075" s="10"/>
      <c r="AG1075" s="132"/>
      <c r="AH1075" s="132"/>
      <c r="AI1075" s="132"/>
      <c r="AJ1075" s="132"/>
      <c r="AK1075" s="132"/>
      <c r="AM1075" s="143"/>
      <c r="AT1075" s="132"/>
      <c r="AU1075" s="132"/>
      <c r="AV1075" s="132"/>
      <c r="AW1075" s="132"/>
      <c r="AX1075" s="132"/>
      <c r="AY1075" s="132"/>
      <c r="AZ1075" s="132"/>
      <c r="BA1075" s="132"/>
    </row>
    <row r="1076" spans="3:54" x14ac:dyDescent="0.2">
      <c r="C1076" s="10"/>
      <c r="D1076" s="10"/>
      <c r="AG1076" s="132"/>
      <c r="AH1076" s="132"/>
      <c r="AI1076" s="132"/>
      <c r="AJ1076" s="132"/>
      <c r="AK1076" s="132"/>
      <c r="AM1076" s="143"/>
      <c r="AT1076" s="132"/>
      <c r="AU1076" s="132"/>
      <c r="AV1076" s="132"/>
      <c r="AW1076" s="132"/>
      <c r="AX1076" s="132"/>
      <c r="AY1076" s="132"/>
      <c r="AZ1076" s="132"/>
      <c r="BA1076" s="132"/>
    </row>
    <row r="1077" spans="3:54" x14ac:dyDescent="0.2">
      <c r="C1077" s="10"/>
      <c r="D1077" s="10"/>
      <c r="AG1077" s="132"/>
      <c r="AH1077" s="132"/>
      <c r="AI1077" s="132"/>
      <c r="AJ1077" s="132"/>
      <c r="AK1077" s="132"/>
      <c r="AM1077" s="143"/>
      <c r="AT1077" s="132"/>
      <c r="AU1077" s="132"/>
      <c r="AV1077" s="132"/>
      <c r="AW1077" s="132"/>
      <c r="AX1077" s="132"/>
      <c r="AY1077" s="132"/>
      <c r="AZ1077" s="132"/>
      <c r="BA1077" s="132"/>
      <c r="BB1077" s="132"/>
    </row>
    <row r="1078" spans="3:54" x14ac:dyDescent="0.2">
      <c r="C1078" s="10"/>
      <c r="D1078" s="10"/>
      <c r="AG1078" s="132"/>
      <c r="AH1078" s="132"/>
      <c r="AI1078" s="132"/>
      <c r="AJ1078" s="132"/>
      <c r="AK1078" s="132"/>
      <c r="AM1078" s="143"/>
      <c r="AT1078" s="132"/>
      <c r="AU1078" s="132"/>
      <c r="AV1078" s="132"/>
      <c r="AW1078" s="132"/>
      <c r="AX1078" s="132"/>
      <c r="AY1078" s="132"/>
      <c r="AZ1078" s="132"/>
      <c r="BA1078" s="132"/>
    </row>
    <row r="1079" spans="3:54" x14ac:dyDescent="0.2">
      <c r="C1079" s="10"/>
      <c r="D1079" s="10"/>
      <c r="AG1079" s="132"/>
      <c r="AH1079" s="132"/>
      <c r="AI1079" s="132"/>
      <c r="AJ1079" s="132"/>
      <c r="AK1079" s="132"/>
      <c r="AM1079" s="143"/>
      <c r="AT1079" s="132"/>
      <c r="AU1079" s="132"/>
      <c r="AV1079" s="132"/>
      <c r="AW1079" s="132"/>
      <c r="AX1079" s="132"/>
      <c r="AY1079" s="132"/>
      <c r="AZ1079" s="132"/>
      <c r="BA1079" s="132"/>
      <c r="BB1079" s="132"/>
    </row>
    <row r="1080" spans="3:54" x14ac:dyDescent="0.2">
      <c r="C1080" s="10"/>
      <c r="D1080" s="10"/>
      <c r="AG1080" s="132"/>
      <c r="AH1080" s="132"/>
      <c r="AI1080" s="132"/>
      <c r="AJ1080" s="132"/>
      <c r="AK1080" s="132"/>
      <c r="AM1080" s="143"/>
      <c r="AT1080" s="132"/>
      <c r="AU1080" s="132"/>
      <c r="AV1080" s="132"/>
      <c r="AW1080" s="132"/>
      <c r="AX1080" s="132"/>
      <c r="AY1080" s="132"/>
      <c r="AZ1080" s="132"/>
      <c r="BA1080" s="132"/>
    </row>
    <row r="1081" spans="3:54" x14ac:dyDescent="0.2">
      <c r="C1081" s="10"/>
      <c r="D1081" s="10"/>
      <c r="AG1081" s="132"/>
      <c r="AH1081" s="132"/>
      <c r="AI1081" s="132"/>
      <c r="AJ1081" s="132"/>
      <c r="AK1081" s="132"/>
      <c r="AM1081" s="143"/>
      <c r="AT1081" s="132"/>
      <c r="AU1081" s="132"/>
      <c r="AV1081" s="132"/>
      <c r="AW1081" s="132"/>
      <c r="AX1081" s="132"/>
      <c r="AY1081" s="132"/>
      <c r="AZ1081" s="132"/>
      <c r="BA1081" s="132"/>
    </row>
    <row r="1082" spans="3:54" x14ac:dyDescent="0.2">
      <c r="C1082" s="10"/>
      <c r="D1082" s="10"/>
      <c r="AG1082" s="132"/>
      <c r="AH1082" s="132"/>
      <c r="AI1082" s="132"/>
      <c r="AJ1082" s="132"/>
      <c r="AK1082" s="132"/>
      <c r="AM1082" s="143"/>
      <c r="AT1082" s="132"/>
      <c r="AU1082" s="132"/>
      <c r="AV1082" s="132"/>
      <c r="AW1082" s="132"/>
      <c r="AX1082" s="132"/>
      <c r="AY1082" s="132"/>
      <c r="AZ1082" s="132"/>
      <c r="BA1082" s="132"/>
    </row>
    <row r="1083" spans="3:54" x14ac:dyDescent="0.2">
      <c r="C1083" s="10"/>
      <c r="D1083" s="10"/>
      <c r="AG1083" s="132"/>
      <c r="AH1083" s="132"/>
      <c r="AI1083" s="132"/>
      <c r="AJ1083" s="132"/>
      <c r="AK1083" s="132"/>
      <c r="AM1083" s="143"/>
      <c r="AT1083" s="132"/>
      <c r="AU1083" s="132"/>
      <c r="AV1083" s="132"/>
      <c r="AW1083" s="132"/>
      <c r="AX1083" s="132"/>
      <c r="AY1083" s="132"/>
      <c r="AZ1083" s="132"/>
      <c r="BA1083" s="132"/>
    </row>
    <row r="1084" spans="3:54" x14ac:dyDescent="0.2">
      <c r="C1084" s="10"/>
      <c r="D1084" s="10"/>
      <c r="AG1084" s="132"/>
      <c r="AH1084" s="132"/>
      <c r="AI1084" s="132"/>
      <c r="AJ1084" s="132"/>
      <c r="AK1084" s="132"/>
      <c r="AM1084" s="143"/>
      <c r="AT1084" s="132"/>
      <c r="AU1084" s="132"/>
      <c r="AV1084" s="132"/>
      <c r="AW1084" s="132"/>
      <c r="AX1084" s="132"/>
      <c r="AY1084" s="132"/>
      <c r="AZ1084" s="132"/>
      <c r="BA1084" s="132"/>
    </row>
    <row r="1085" spans="3:54" x14ac:dyDescent="0.2">
      <c r="C1085" s="10"/>
      <c r="D1085" s="10"/>
      <c r="AG1085" s="132"/>
      <c r="AH1085" s="132"/>
      <c r="AI1085" s="132"/>
      <c r="AJ1085" s="132"/>
      <c r="AK1085" s="132"/>
      <c r="AM1085" s="143"/>
      <c r="AT1085" s="132"/>
      <c r="AU1085" s="132"/>
      <c r="AV1085" s="132"/>
      <c r="AW1085" s="132"/>
      <c r="AX1085" s="132"/>
      <c r="AY1085" s="132"/>
      <c r="AZ1085" s="132"/>
      <c r="BA1085" s="132"/>
    </row>
    <row r="1086" spans="3:54" x14ac:dyDescent="0.2">
      <c r="C1086" s="10"/>
      <c r="D1086" s="10"/>
      <c r="AG1086" s="132"/>
      <c r="AH1086" s="132"/>
      <c r="AI1086" s="132"/>
      <c r="AJ1086" s="132"/>
      <c r="AK1086" s="132"/>
      <c r="AM1086" s="143"/>
      <c r="AT1086" s="132"/>
      <c r="AU1086" s="132"/>
      <c r="AV1086" s="132"/>
      <c r="AW1086" s="132"/>
      <c r="AX1086" s="132"/>
      <c r="AY1086" s="132"/>
      <c r="AZ1086" s="132"/>
      <c r="BA1086" s="132"/>
    </row>
    <row r="1087" spans="3:54" x14ac:dyDescent="0.2">
      <c r="C1087" s="10"/>
      <c r="D1087" s="10"/>
      <c r="AG1087" s="132"/>
      <c r="AH1087" s="132"/>
      <c r="AI1087" s="132"/>
      <c r="AJ1087" s="132"/>
      <c r="AK1087" s="132"/>
      <c r="AM1087" s="143"/>
      <c r="AT1087" s="132"/>
      <c r="AU1087" s="132"/>
      <c r="AV1087" s="132"/>
      <c r="AW1087" s="132"/>
      <c r="AX1087" s="132"/>
      <c r="AY1087" s="132"/>
      <c r="AZ1087" s="132"/>
      <c r="BA1087" s="132"/>
    </row>
    <row r="1088" spans="3:54" x14ac:dyDescent="0.2">
      <c r="C1088" s="10"/>
      <c r="D1088" s="10"/>
      <c r="AG1088" s="132"/>
      <c r="AH1088" s="132"/>
      <c r="AI1088" s="132"/>
      <c r="AJ1088" s="132"/>
      <c r="AK1088" s="132"/>
      <c r="AM1088" s="143"/>
      <c r="AT1088" s="132"/>
      <c r="AU1088" s="132"/>
      <c r="AV1088" s="132"/>
      <c r="AW1088" s="132"/>
      <c r="AX1088" s="132"/>
      <c r="AY1088" s="132"/>
      <c r="AZ1088" s="132"/>
      <c r="BA1088" s="132"/>
    </row>
    <row r="1089" spans="3:53" x14ac:dyDescent="0.2">
      <c r="C1089" s="10"/>
      <c r="D1089" s="10"/>
      <c r="AG1089" s="132"/>
      <c r="AH1089" s="132"/>
      <c r="AI1089" s="132"/>
      <c r="AJ1089" s="132"/>
      <c r="AK1089" s="132"/>
      <c r="AM1089" s="143"/>
      <c r="AT1089" s="132"/>
      <c r="AU1089" s="132"/>
      <c r="AV1089" s="132"/>
      <c r="AW1089" s="132"/>
      <c r="AX1089" s="132"/>
      <c r="AY1089" s="132"/>
      <c r="AZ1089" s="132"/>
      <c r="BA1089" s="132"/>
    </row>
    <row r="1090" spans="3:53" x14ac:dyDescent="0.2">
      <c r="C1090" s="10"/>
      <c r="D1090" s="10"/>
      <c r="AG1090" s="132"/>
      <c r="AH1090" s="132"/>
      <c r="AI1090" s="132"/>
      <c r="AJ1090" s="132"/>
      <c r="AK1090" s="132"/>
      <c r="AM1090" s="143"/>
      <c r="AT1090" s="132"/>
      <c r="AU1090" s="132"/>
      <c r="AV1090" s="132"/>
      <c r="AW1090" s="132"/>
      <c r="AX1090" s="132"/>
      <c r="AY1090" s="132"/>
      <c r="AZ1090" s="132"/>
      <c r="BA1090" s="132"/>
    </row>
    <row r="1091" spans="3:53" x14ac:dyDescent="0.2">
      <c r="C1091" s="10"/>
      <c r="D1091" s="10"/>
      <c r="AG1091" s="132"/>
      <c r="AH1091" s="132"/>
      <c r="AI1091" s="132"/>
      <c r="AJ1091" s="132"/>
      <c r="AK1091" s="132"/>
      <c r="AM1091" s="143"/>
      <c r="AT1091" s="132"/>
      <c r="AU1091" s="132"/>
      <c r="AV1091" s="132"/>
      <c r="AW1091" s="132"/>
      <c r="AX1091" s="132"/>
      <c r="AY1091" s="132"/>
      <c r="AZ1091" s="132"/>
      <c r="BA1091" s="132"/>
    </row>
    <row r="1092" spans="3:53" x14ac:dyDescent="0.2">
      <c r="C1092" s="10"/>
      <c r="D1092" s="10"/>
      <c r="AG1092" s="132"/>
      <c r="AH1092" s="132"/>
      <c r="AI1092" s="132"/>
      <c r="AJ1092" s="132"/>
      <c r="AK1092" s="132"/>
      <c r="AM1092" s="143"/>
      <c r="AT1092" s="132"/>
      <c r="AU1092" s="132"/>
      <c r="AV1092" s="132"/>
      <c r="AW1092" s="132"/>
      <c r="AX1092" s="132"/>
      <c r="AY1092" s="132"/>
      <c r="AZ1092" s="132"/>
      <c r="BA1092" s="132"/>
    </row>
    <row r="1093" spans="3:53" x14ac:dyDescent="0.2">
      <c r="C1093" s="10"/>
      <c r="D1093" s="10"/>
      <c r="AG1093" s="132"/>
      <c r="AH1093" s="132"/>
      <c r="AI1093" s="132"/>
      <c r="AJ1093" s="132"/>
      <c r="AK1093" s="132"/>
      <c r="AM1093" s="143"/>
      <c r="AT1093" s="132"/>
      <c r="AU1093" s="132"/>
      <c r="AV1093" s="132"/>
      <c r="AW1093" s="132"/>
      <c r="AX1093" s="132"/>
      <c r="AY1093" s="132"/>
      <c r="AZ1093" s="132"/>
      <c r="BA1093" s="132"/>
    </row>
    <row r="1094" spans="3:53" x14ac:dyDescent="0.2">
      <c r="C1094" s="10"/>
      <c r="D1094" s="10"/>
      <c r="AG1094" s="132"/>
      <c r="AH1094" s="132"/>
      <c r="AI1094" s="132"/>
      <c r="AJ1094" s="132"/>
      <c r="AK1094" s="132"/>
      <c r="AM1094" s="143"/>
      <c r="AT1094" s="132"/>
      <c r="AU1094" s="132"/>
      <c r="AV1094" s="132"/>
      <c r="AW1094" s="132"/>
      <c r="AX1094" s="132"/>
      <c r="AY1094" s="132"/>
      <c r="AZ1094" s="132"/>
      <c r="BA1094" s="132"/>
    </row>
    <row r="1095" spans="3:53" x14ac:dyDescent="0.2">
      <c r="C1095" s="10"/>
      <c r="D1095" s="10"/>
      <c r="AG1095" s="132"/>
      <c r="AH1095" s="132"/>
      <c r="AI1095" s="132"/>
      <c r="AJ1095" s="132"/>
      <c r="AK1095" s="132"/>
      <c r="AM1095" s="143"/>
      <c r="AT1095" s="132"/>
      <c r="AU1095" s="132"/>
      <c r="AV1095" s="132"/>
      <c r="AW1095" s="132"/>
      <c r="AX1095" s="132"/>
      <c r="AY1095" s="132"/>
      <c r="AZ1095" s="132"/>
      <c r="BA1095" s="132"/>
    </row>
    <row r="1096" spans="3:53" x14ac:dyDescent="0.2">
      <c r="C1096" s="10"/>
      <c r="D1096" s="10"/>
      <c r="AG1096" s="132"/>
      <c r="AH1096" s="132"/>
      <c r="AI1096" s="132"/>
      <c r="AJ1096" s="132"/>
      <c r="AK1096" s="132"/>
      <c r="AM1096" s="143"/>
      <c r="AT1096" s="132"/>
      <c r="AU1096" s="132"/>
      <c r="AV1096" s="132"/>
      <c r="AW1096" s="132"/>
      <c r="AX1096" s="132"/>
      <c r="AY1096" s="132"/>
      <c r="AZ1096" s="132"/>
      <c r="BA1096" s="132"/>
    </row>
    <row r="1097" spans="3:53" x14ac:dyDescent="0.2">
      <c r="C1097" s="10"/>
      <c r="D1097" s="10"/>
      <c r="AG1097" s="132"/>
      <c r="AH1097" s="132"/>
      <c r="AI1097" s="132"/>
      <c r="AJ1097" s="132"/>
      <c r="AK1097" s="132"/>
      <c r="AM1097" s="143"/>
      <c r="AT1097" s="132"/>
      <c r="AU1097" s="132"/>
      <c r="AV1097" s="132"/>
      <c r="AW1097" s="132"/>
      <c r="AX1097" s="132"/>
      <c r="AY1097" s="132"/>
      <c r="AZ1097" s="132"/>
      <c r="BA1097" s="132"/>
    </row>
    <row r="1098" spans="3:53" x14ac:dyDescent="0.2">
      <c r="C1098" s="10"/>
      <c r="D1098" s="10"/>
      <c r="AG1098" s="132"/>
      <c r="AH1098" s="132"/>
      <c r="AI1098" s="132"/>
      <c r="AJ1098" s="132"/>
      <c r="AK1098" s="132"/>
      <c r="AM1098" s="143"/>
      <c r="AT1098" s="132"/>
      <c r="AU1098" s="132"/>
      <c r="AV1098" s="132"/>
      <c r="AW1098" s="132"/>
      <c r="AX1098" s="132"/>
      <c r="AY1098" s="132"/>
      <c r="AZ1098" s="132"/>
      <c r="BA1098" s="132"/>
    </row>
    <row r="1099" spans="3:53" x14ac:dyDescent="0.2">
      <c r="C1099" s="10"/>
      <c r="D1099" s="10"/>
      <c r="AG1099" s="132"/>
      <c r="AH1099" s="132"/>
      <c r="AI1099" s="132"/>
      <c r="AJ1099" s="132"/>
      <c r="AK1099" s="132"/>
      <c r="AM1099" s="143"/>
      <c r="AT1099" s="132"/>
      <c r="AU1099" s="132"/>
      <c r="AV1099" s="132"/>
      <c r="AW1099" s="132"/>
      <c r="AX1099" s="132"/>
      <c r="AY1099" s="132"/>
      <c r="AZ1099" s="132"/>
      <c r="BA1099" s="132"/>
    </row>
    <row r="1100" spans="3:53" x14ac:dyDescent="0.2">
      <c r="C1100" s="10"/>
      <c r="D1100" s="10"/>
      <c r="AG1100" s="132"/>
      <c r="AH1100" s="132"/>
      <c r="AI1100" s="132"/>
      <c r="AJ1100" s="132"/>
      <c r="AK1100" s="132"/>
      <c r="AM1100" s="143"/>
      <c r="AT1100" s="132"/>
      <c r="AU1100" s="132"/>
      <c r="AV1100" s="132"/>
      <c r="AW1100" s="132"/>
      <c r="AX1100" s="132"/>
      <c r="AY1100" s="132"/>
      <c r="AZ1100" s="132"/>
      <c r="BA1100" s="132"/>
    </row>
    <row r="1101" spans="3:53" x14ac:dyDescent="0.2">
      <c r="C1101" s="10"/>
      <c r="D1101" s="10"/>
      <c r="AG1101" s="132"/>
      <c r="AH1101" s="132"/>
      <c r="AI1101" s="132"/>
      <c r="AJ1101" s="132"/>
      <c r="AK1101" s="132"/>
      <c r="AM1101" s="143"/>
      <c r="AT1101" s="132"/>
      <c r="AU1101" s="132"/>
      <c r="AV1101" s="132"/>
      <c r="AW1101" s="132"/>
      <c r="AX1101" s="132"/>
      <c r="AY1101" s="132"/>
      <c r="AZ1101" s="132"/>
      <c r="BA1101" s="132"/>
    </row>
    <row r="1102" spans="3:53" x14ac:dyDescent="0.2">
      <c r="C1102" s="10"/>
      <c r="D1102" s="10"/>
      <c r="AG1102" s="132"/>
      <c r="AH1102" s="132"/>
      <c r="AI1102" s="132"/>
      <c r="AJ1102" s="132"/>
      <c r="AK1102" s="132"/>
      <c r="AM1102" s="143"/>
      <c r="AT1102" s="132"/>
      <c r="AU1102" s="132"/>
      <c r="AV1102" s="132"/>
      <c r="AW1102" s="132"/>
      <c r="AX1102" s="132"/>
      <c r="AY1102" s="132"/>
      <c r="AZ1102" s="132"/>
      <c r="BA1102" s="132"/>
    </row>
    <row r="1103" spans="3:53" x14ac:dyDescent="0.2">
      <c r="C1103" s="10"/>
      <c r="D1103" s="10"/>
      <c r="AG1103" s="132"/>
      <c r="AH1103" s="132"/>
      <c r="AI1103" s="132"/>
      <c r="AJ1103" s="132"/>
      <c r="AK1103" s="132"/>
      <c r="AM1103" s="143"/>
      <c r="AT1103" s="132"/>
      <c r="AU1103" s="132"/>
      <c r="AV1103" s="132"/>
      <c r="AW1103" s="132"/>
      <c r="AX1103" s="132"/>
      <c r="AY1103" s="132"/>
      <c r="AZ1103" s="132"/>
      <c r="BA1103" s="132"/>
    </row>
    <row r="1104" spans="3:53" x14ac:dyDescent="0.2">
      <c r="C1104" s="10"/>
      <c r="D1104" s="10"/>
      <c r="AG1104" s="132"/>
      <c r="AH1104" s="132"/>
      <c r="AI1104" s="132"/>
      <c r="AJ1104" s="132"/>
      <c r="AK1104" s="132"/>
      <c r="AM1104" s="143"/>
      <c r="AT1104" s="132"/>
      <c r="AU1104" s="132"/>
      <c r="AV1104" s="132"/>
      <c r="AW1104" s="132"/>
      <c r="AX1104" s="132"/>
      <c r="AY1104" s="132"/>
      <c r="AZ1104" s="132"/>
      <c r="BA1104" s="132"/>
    </row>
    <row r="1105" spans="3:53" x14ac:dyDescent="0.2">
      <c r="C1105" s="10"/>
      <c r="D1105" s="10"/>
      <c r="AG1105" s="132"/>
      <c r="AH1105" s="132"/>
      <c r="AI1105" s="132"/>
      <c r="AJ1105" s="132"/>
      <c r="AK1105" s="132"/>
      <c r="AM1105" s="143"/>
      <c r="AT1105" s="132"/>
      <c r="AU1105" s="132"/>
      <c r="AV1105" s="132"/>
      <c r="AW1105" s="132"/>
      <c r="AX1105" s="132"/>
      <c r="AY1105" s="132"/>
      <c r="AZ1105" s="132"/>
      <c r="BA1105" s="132"/>
    </row>
    <row r="1106" spans="3:53" x14ac:dyDescent="0.2">
      <c r="C1106" s="10"/>
      <c r="D1106" s="10"/>
      <c r="AG1106" s="132"/>
      <c r="AH1106" s="132"/>
      <c r="AI1106" s="132"/>
      <c r="AJ1106" s="132"/>
      <c r="AK1106" s="132"/>
      <c r="AM1106" s="143"/>
      <c r="AT1106" s="132"/>
      <c r="AU1106" s="132"/>
      <c r="AV1106" s="132"/>
      <c r="AW1106" s="132"/>
      <c r="AX1106" s="132"/>
      <c r="AY1106" s="132"/>
      <c r="AZ1106" s="132"/>
      <c r="BA1106" s="132"/>
    </row>
    <row r="1107" spans="3:53" x14ac:dyDescent="0.2">
      <c r="C1107" s="10"/>
      <c r="D1107" s="10"/>
      <c r="AG1107" s="132"/>
      <c r="AH1107" s="132"/>
      <c r="AI1107" s="132"/>
      <c r="AJ1107" s="132"/>
      <c r="AK1107" s="132"/>
      <c r="AM1107" s="143"/>
      <c r="AT1107" s="132"/>
      <c r="AU1107" s="132"/>
      <c r="AV1107" s="132"/>
      <c r="AW1107" s="132"/>
      <c r="AX1107" s="132"/>
      <c r="AY1107" s="132"/>
      <c r="AZ1107" s="132"/>
      <c r="BA1107" s="132"/>
    </row>
    <row r="1108" spans="3:53" x14ac:dyDescent="0.2">
      <c r="C1108" s="10"/>
      <c r="D1108" s="10"/>
      <c r="AG1108" s="132"/>
      <c r="AH1108" s="132"/>
      <c r="AI1108" s="132"/>
      <c r="AJ1108" s="132"/>
      <c r="AK1108" s="132"/>
      <c r="AM1108" s="143"/>
      <c r="AT1108" s="132"/>
      <c r="AU1108" s="132"/>
      <c r="AV1108" s="132"/>
      <c r="AW1108" s="132"/>
      <c r="AX1108" s="132"/>
      <c r="AY1108" s="132"/>
      <c r="AZ1108" s="132"/>
      <c r="BA1108" s="132"/>
    </row>
    <row r="1109" spans="3:53" x14ac:dyDescent="0.2">
      <c r="C1109" s="10"/>
      <c r="D1109" s="10"/>
      <c r="AG1109" s="132"/>
      <c r="AH1109" s="132"/>
      <c r="AI1109" s="132"/>
      <c r="AJ1109" s="132"/>
      <c r="AK1109" s="132"/>
      <c r="AM1109" s="143"/>
      <c r="AT1109" s="132"/>
      <c r="AU1109" s="132"/>
      <c r="AV1109" s="132"/>
      <c r="AW1109" s="132"/>
      <c r="AX1109" s="132"/>
      <c r="AY1109" s="132"/>
      <c r="AZ1109" s="132"/>
      <c r="BA1109" s="132"/>
    </row>
    <row r="1110" spans="3:53" x14ac:dyDescent="0.2">
      <c r="C1110" s="10"/>
      <c r="D1110" s="10"/>
      <c r="AG1110" s="132"/>
      <c r="AH1110" s="132"/>
      <c r="AI1110" s="132"/>
      <c r="AJ1110" s="132"/>
      <c r="AK1110" s="132"/>
      <c r="AM1110" s="143"/>
      <c r="AT1110" s="132"/>
      <c r="AU1110" s="132"/>
      <c r="AV1110" s="132"/>
      <c r="AW1110" s="132"/>
      <c r="AX1110" s="132"/>
      <c r="AY1110" s="132"/>
      <c r="AZ1110" s="132"/>
      <c r="BA1110" s="132"/>
    </row>
    <row r="1111" spans="3:53" x14ac:dyDescent="0.2">
      <c r="C1111" s="10"/>
      <c r="D1111" s="10"/>
      <c r="AG1111" s="132"/>
      <c r="AH1111" s="132"/>
      <c r="AI1111" s="132"/>
      <c r="AJ1111" s="132"/>
      <c r="AK1111" s="132"/>
      <c r="AM1111" s="143"/>
      <c r="AT1111" s="132"/>
      <c r="AU1111" s="132"/>
      <c r="AV1111" s="132"/>
      <c r="AW1111" s="132"/>
      <c r="AX1111" s="132"/>
      <c r="AY1111" s="132"/>
      <c r="AZ1111" s="132"/>
      <c r="BA1111" s="132"/>
    </row>
    <row r="1112" spans="3:53" x14ac:dyDescent="0.2">
      <c r="C1112" s="10"/>
      <c r="D1112" s="10"/>
      <c r="AG1112" s="132"/>
      <c r="AH1112" s="132"/>
      <c r="AI1112" s="132"/>
      <c r="AJ1112" s="132"/>
      <c r="AK1112" s="132"/>
      <c r="AM1112" s="143"/>
      <c r="AT1112" s="132"/>
      <c r="AU1112" s="132"/>
      <c r="AV1112" s="132"/>
      <c r="AW1112" s="132"/>
      <c r="AX1112" s="132"/>
      <c r="AY1112" s="132"/>
      <c r="AZ1112" s="132"/>
      <c r="BA1112" s="132"/>
    </row>
    <row r="1113" spans="3:53" x14ac:dyDescent="0.2">
      <c r="C1113" s="10"/>
      <c r="D1113" s="10"/>
      <c r="AG1113" s="132"/>
      <c r="AH1113" s="132"/>
      <c r="AI1113" s="132"/>
      <c r="AJ1113" s="132"/>
      <c r="AK1113" s="132"/>
      <c r="AM1113" s="143"/>
      <c r="AT1113" s="132"/>
      <c r="AU1113" s="132"/>
      <c r="AV1113" s="132"/>
      <c r="AW1113" s="132"/>
      <c r="AX1113" s="132"/>
      <c r="AY1113" s="132"/>
      <c r="AZ1113" s="132"/>
      <c r="BA1113" s="132"/>
    </row>
    <row r="1114" spans="3:53" x14ac:dyDescent="0.2">
      <c r="C1114" s="10"/>
      <c r="D1114" s="10"/>
      <c r="AG1114" s="132"/>
      <c r="AH1114" s="132"/>
      <c r="AI1114" s="132"/>
      <c r="AJ1114" s="132"/>
      <c r="AK1114" s="132"/>
      <c r="AM1114" s="143"/>
      <c r="AT1114" s="132"/>
      <c r="AU1114" s="132"/>
      <c r="AV1114" s="132"/>
      <c r="AW1114" s="132"/>
      <c r="AX1114" s="132"/>
      <c r="AY1114" s="132"/>
      <c r="AZ1114" s="132"/>
      <c r="BA1114" s="132"/>
    </row>
    <row r="1115" spans="3:53" x14ac:dyDescent="0.2">
      <c r="C1115" s="10"/>
      <c r="D1115" s="10"/>
      <c r="AG1115" s="132"/>
      <c r="AH1115" s="132"/>
      <c r="AI1115" s="132"/>
      <c r="AJ1115" s="132"/>
      <c r="AK1115" s="132"/>
      <c r="AM1115" s="143"/>
      <c r="AT1115" s="132"/>
      <c r="AU1115" s="132"/>
      <c r="AV1115" s="132"/>
      <c r="AW1115" s="132"/>
      <c r="AX1115" s="132"/>
      <c r="AY1115" s="132"/>
      <c r="AZ1115" s="132"/>
      <c r="BA1115" s="132"/>
    </row>
    <row r="1116" spans="3:53" x14ac:dyDescent="0.2">
      <c r="C1116" s="10"/>
      <c r="D1116" s="10"/>
      <c r="AG1116" s="132"/>
      <c r="AH1116" s="132"/>
      <c r="AI1116" s="132"/>
      <c r="AJ1116" s="132"/>
      <c r="AK1116" s="132"/>
      <c r="AM1116" s="143"/>
      <c r="AT1116" s="132"/>
      <c r="AU1116" s="132"/>
      <c r="AV1116" s="132"/>
      <c r="AW1116" s="132"/>
      <c r="AX1116" s="132"/>
      <c r="AY1116" s="132"/>
      <c r="AZ1116" s="132"/>
      <c r="BA1116" s="132"/>
    </row>
    <row r="1117" spans="3:53" x14ac:dyDescent="0.2">
      <c r="C1117" s="10"/>
      <c r="D1117" s="10"/>
      <c r="AG1117" s="132"/>
      <c r="AH1117" s="132"/>
      <c r="AI1117" s="132"/>
      <c r="AJ1117" s="132"/>
      <c r="AK1117" s="132"/>
      <c r="AM1117" s="143"/>
      <c r="AT1117" s="132"/>
      <c r="AU1117" s="132"/>
      <c r="AV1117" s="132"/>
      <c r="AW1117" s="132"/>
      <c r="AX1117" s="132"/>
      <c r="AY1117" s="132"/>
      <c r="AZ1117" s="132"/>
      <c r="BA1117" s="132"/>
    </row>
    <row r="1118" spans="3:53" x14ac:dyDescent="0.2">
      <c r="C1118" s="10"/>
      <c r="D1118" s="10"/>
      <c r="AG1118" s="132"/>
      <c r="AH1118" s="132"/>
      <c r="AI1118" s="132"/>
      <c r="AJ1118" s="132"/>
      <c r="AK1118" s="132"/>
      <c r="AM1118" s="143"/>
      <c r="AT1118" s="132"/>
      <c r="AU1118" s="132"/>
      <c r="AV1118" s="132"/>
      <c r="AW1118" s="132"/>
      <c r="AX1118" s="132"/>
      <c r="AY1118" s="132"/>
      <c r="AZ1118" s="132"/>
      <c r="BA1118" s="132"/>
    </row>
    <row r="1119" spans="3:53" x14ac:dyDescent="0.2">
      <c r="C1119" s="10"/>
      <c r="D1119" s="10"/>
      <c r="AG1119" s="132"/>
      <c r="AH1119" s="132"/>
      <c r="AI1119" s="132"/>
      <c r="AJ1119" s="132"/>
      <c r="AK1119" s="132"/>
      <c r="AM1119" s="143"/>
      <c r="AT1119" s="132"/>
      <c r="AU1119" s="132"/>
      <c r="AV1119" s="132"/>
      <c r="AW1119" s="132"/>
      <c r="AX1119" s="132"/>
      <c r="AY1119" s="132"/>
      <c r="AZ1119" s="132"/>
      <c r="BA1119" s="132"/>
    </row>
    <row r="1120" spans="3:53" x14ac:dyDescent="0.2">
      <c r="C1120" s="10"/>
      <c r="D1120" s="10"/>
      <c r="AG1120" s="132"/>
      <c r="AH1120" s="132"/>
      <c r="AI1120" s="132"/>
      <c r="AJ1120" s="132"/>
      <c r="AK1120" s="132"/>
      <c r="AM1120" s="143"/>
      <c r="AT1120" s="132"/>
      <c r="AU1120" s="132"/>
      <c r="AV1120" s="132"/>
      <c r="AW1120" s="132"/>
      <c r="AX1120" s="132"/>
      <c r="AY1120" s="132"/>
      <c r="AZ1120" s="132"/>
      <c r="BA1120" s="132"/>
    </row>
    <row r="1121" spans="3:53" x14ac:dyDescent="0.2">
      <c r="C1121" s="10"/>
      <c r="D1121" s="10"/>
      <c r="AG1121" s="132"/>
      <c r="AH1121" s="132"/>
      <c r="AI1121" s="132"/>
      <c r="AJ1121" s="132"/>
      <c r="AK1121" s="132"/>
      <c r="AM1121" s="143"/>
      <c r="AT1121" s="132"/>
      <c r="AU1121" s="132"/>
      <c r="AV1121" s="132"/>
      <c r="AW1121" s="132"/>
      <c r="AX1121" s="132"/>
      <c r="AY1121" s="132"/>
      <c r="AZ1121" s="132"/>
      <c r="BA1121" s="132"/>
    </row>
    <row r="1122" spans="3:53" x14ac:dyDescent="0.2">
      <c r="C1122" s="10"/>
      <c r="D1122" s="10"/>
      <c r="AG1122" s="132"/>
      <c r="AH1122" s="132"/>
      <c r="AI1122" s="132"/>
      <c r="AJ1122" s="132"/>
      <c r="AK1122" s="132"/>
      <c r="AM1122" s="143"/>
      <c r="AT1122" s="132"/>
      <c r="AU1122" s="132"/>
      <c r="AV1122" s="132"/>
      <c r="AW1122" s="132"/>
      <c r="AX1122" s="132"/>
      <c r="AY1122" s="132"/>
      <c r="AZ1122" s="132"/>
      <c r="BA1122" s="132"/>
    </row>
    <row r="1123" spans="3:53" x14ac:dyDescent="0.2">
      <c r="C1123" s="10"/>
      <c r="D1123" s="10"/>
      <c r="AG1123" s="132"/>
      <c r="AH1123" s="132"/>
      <c r="AI1123" s="132"/>
      <c r="AJ1123" s="132"/>
      <c r="AK1123" s="132"/>
      <c r="AM1123" s="143"/>
      <c r="AT1123" s="132"/>
      <c r="AU1123" s="132"/>
      <c r="AV1123" s="132"/>
      <c r="AW1123" s="132"/>
      <c r="AX1123" s="132"/>
      <c r="AY1123" s="132"/>
      <c r="AZ1123" s="132"/>
      <c r="BA1123" s="132"/>
    </row>
    <row r="1124" spans="3:53" x14ac:dyDescent="0.2">
      <c r="C1124" s="10"/>
      <c r="D1124" s="10"/>
      <c r="AG1124" s="132"/>
      <c r="AH1124" s="132"/>
      <c r="AI1124" s="132"/>
      <c r="AJ1124" s="132"/>
      <c r="AK1124" s="132"/>
      <c r="AM1124" s="143"/>
      <c r="AT1124" s="132"/>
      <c r="AU1124" s="132"/>
      <c r="AV1124" s="132"/>
      <c r="AW1124" s="132"/>
      <c r="AX1124" s="132"/>
      <c r="AY1124" s="132"/>
      <c r="AZ1124" s="132"/>
      <c r="BA1124" s="132"/>
    </row>
    <row r="1125" spans="3:53" x14ac:dyDescent="0.2">
      <c r="C1125" s="10"/>
      <c r="D1125" s="10"/>
      <c r="AG1125" s="132"/>
      <c r="AH1125" s="132"/>
      <c r="AI1125" s="132"/>
      <c r="AJ1125" s="132"/>
      <c r="AK1125" s="132"/>
      <c r="AM1125" s="143"/>
      <c r="AT1125" s="132"/>
      <c r="AU1125" s="132"/>
      <c r="AV1125" s="132"/>
      <c r="AW1125" s="132"/>
      <c r="AX1125" s="132"/>
      <c r="AY1125" s="132"/>
      <c r="AZ1125" s="132"/>
      <c r="BA1125" s="132"/>
    </row>
    <row r="1126" spans="3:53" x14ac:dyDescent="0.2">
      <c r="C1126" s="10"/>
      <c r="D1126" s="10"/>
      <c r="AG1126" s="132"/>
      <c r="AH1126" s="132"/>
      <c r="AI1126" s="132"/>
      <c r="AJ1126" s="132"/>
      <c r="AK1126" s="132"/>
      <c r="AM1126" s="143"/>
      <c r="AT1126" s="132"/>
      <c r="AU1126" s="132"/>
      <c r="AV1126" s="132"/>
      <c r="AW1126" s="132"/>
      <c r="AX1126" s="132"/>
      <c r="AY1126" s="132"/>
      <c r="AZ1126" s="132"/>
      <c r="BA1126" s="132"/>
    </row>
    <row r="1127" spans="3:53" x14ac:dyDescent="0.2">
      <c r="C1127" s="10"/>
      <c r="D1127" s="10"/>
      <c r="AG1127" s="132"/>
      <c r="AH1127" s="132"/>
      <c r="AI1127" s="132"/>
      <c r="AJ1127" s="132"/>
      <c r="AK1127" s="132"/>
      <c r="AM1127" s="143"/>
      <c r="AT1127" s="132"/>
      <c r="AU1127" s="132"/>
      <c r="AV1127" s="132"/>
      <c r="AW1127" s="132"/>
      <c r="AX1127" s="132"/>
      <c r="AY1127" s="132"/>
      <c r="AZ1127" s="132"/>
      <c r="BA1127" s="132"/>
    </row>
    <row r="1128" spans="3:53" x14ac:dyDescent="0.2">
      <c r="C1128" s="10"/>
      <c r="D1128" s="10"/>
      <c r="AG1128" s="132"/>
      <c r="AH1128" s="132"/>
      <c r="AI1128" s="132"/>
      <c r="AJ1128" s="132"/>
      <c r="AK1128" s="132"/>
      <c r="AM1128" s="143"/>
      <c r="AT1128" s="132"/>
      <c r="AU1128" s="132"/>
      <c r="AV1128" s="132"/>
      <c r="AW1128" s="132"/>
      <c r="AX1128" s="132"/>
      <c r="AY1128" s="132"/>
      <c r="AZ1128" s="132"/>
      <c r="BA1128" s="132"/>
    </row>
    <row r="1129" spans="3:53" x14ac:dyDescent="0.2">
      <c r="C1129" s="10"/>
      <c r="D1129" s="10"/>
      <c r="AG1129" s="132"/>
      <c r="AH1129" s="132"/>
      <c r="AI1129" s="132"/>
      <c r="AJ1129" s="132"/>
      <c r="AK1129" s="132"/>
      <c r="AM1129" s="143"/>
      <c r="AT1129" s="132"/>
      <c r="AU1129" s="132"/>
      <c r="AV1129" s="132"/>
      <c r="AW1129" s="132"/>
      <c r="AX1129" s="132"/>
      <c r="AY1129" s="132"/>
      <c r="AZ1129" s="132"/>
      <c r="BA1129" s="132"/>
    </row>
    <row r="1130" spans="3:53" x14ac:dyDescent="0.2">
      <c r="C1130" s="10"/>
      <c r="D1130" s="10"/>
      <c r="AG1130" s="132"/>
      <c r="AH1130" s="132"/>
      <c r="AI1130" s="132"/>
      <c r="AJ1130" s="132"/>
      <c r="AK1130" s="132"/>
      <c r="AM1130" s="143"/>
      <c r="AT1130" s="132"/>
      <c r="AU1130" s="132"/>
      <c r="AV1130" s="132"/>
      <c r="AW1130" s="132"/>
      <c r="AX1130" s="132"/>
      <c r="AY1130" s="132"/>
      <c r="AZ1130" s="132"/>
      <c r="BA1130" s="132"/>
    </row>
    <row r="1131" spans="3:53" x14ac:dyDescent="0.2">
      <c r="C1131" s="10"/>
      <c r="D1131" s="10"/>
      <c r="AG1131" s="132"/>
      <c r="AH1131" s="132"/>
      <c r="AI1131" s="132"/>
      <c r="AJ1131" s="132"/>
      <c r="AK1131" s="132"/>
      <c r="AM1131" s="143"/>
      <c r="AT1131" s="132"/>
      <c r="AU1131" s="132"/>
      <c r="AV1131" s="132"/>
      <c r="AW1131" s="132"/>
      <c r="AX1131" s="132"/>
      <c r="AY1131" s="132"/>
      <c r="AZ1131" s="132"/>
      <c r="BA1131" s="132"/>
    </row>
    <row r="1132" spans="3:53" x14ac:dyDescent="0.2">
      <c r="C1132" s="10"/>
      <c r="D1132" s="10"/>
      <c r="AG1132" s="132"/>
      <c r="AH1132" s="132"/>
      <c r="AI1132" s="132"/>
      <c r="AJ1132" s="132"/>
      <c r="AK1132" s="132"/>
      <c r="AM1132" s="143"/>
      <c r="AT1132" s="132"/>
      <c r="AU1132" s="132"/>
      <c r="AV1132" s="132"/>
      <c r="AW1132" s="132"/>
      <c r="AX1132" s="132"/>
      <c r="AY1132" s="132"/>
      <c r="AZ1132" s="132"/>
      <c r="BA1132" s="132"/>
    </row>
    <row r="1133" spans="3:53" x14ac:dyDescent="0.2">
      <c r="C1133" s="10"/>
      <c r="D1133" s="10"/>
      <c r="AG1133" s="132"/>
      <c r="AH1133" s="132"/>
      <c r="AI1133" s="132"/>
      <c r="AJ1133" s="132"/>
      <c r="AK1133" s="132"/>
      <c r="AM1133" s="143"/>
      <c r="AT1133" s="132"/>
      <c r="AU1133" s="132"/>
      <c r="AV1133" s="132"/>
      <c r="AW1133" s="132"/>
      <c r="AX1133" s="132"/>
      <c r="AY1133" s="132"/>
      <c r="AZ1133" s="132"/>
      <c r="BA1133" s="132"/>
    </row>
    <row r="1134" spans="3:53" x14ac:dyDescent="0.2">
      <c r="C1134" s="10"/>
      <c r="D1134" s="10"/>
      <c r="AG1134" s="132"/>
      <c r="AH1134" s="132"/>
      <c r="AI1134" s="132"/>
      <c r="AJ1134" s="132"/>
      <c r="AK1134" s="132"/>
      <c r="AM1134" s="143"/>
      <c r="AT1134" s="132"/>
      <c r="AU1134" s="132"/>
      <c r="AV1134" s="132"/>
      <c r="AW1134" s="132"/>
      <c r="AX1134" s="132"/>
      <c r="AY1134" s="132"/>
      <c r="AZ1134" s="132"/>
      <c r="BA1134" s="132"/>
    </row>
    <row r="1135" spans="3:53" x14ac:dyDescent="0.2">
      <c r="C1135" s="10"/>
      <c r="D1135" s="10"/>
      <c r="AG1135" s="132"/>
      <c r="AH1135" s="132"/>
      <c r="AI1135" s="132"/>
      <c r="AJ1135" s="132"/>
      <c r="AK1135" s="132"/>
      <c r="AM1135" s="143"/>
      <c r="AT1135" s="132"/>
      <c r="AU1135" s="132"/>
      <c r="AV1135" s="132"/>
      <c r="AW1135" s="132"/>
      <c r="AX1135" s="132"/>
      <c r="AY1135" s="132"/>
      <c r="AZ1135" s="132"/>
      <c r="BA1135" s="132"/>
    </row>
    <row r="1136" spans="3:53" x14ac:dyDescent="0.2">
      <c r="C1136" s="10"/>
      <c r="D1136" s="10"/>
      <c r="AG1136" s="132"/>
      <c r="AH1136" s="132"/>
      <c r="AI1136" s="132"/>
      <c r="AJ1136" s="132"/>
      <c r="AK1136" s="132"/>
      <c r="AM1136" s="143"/>
      <c r="AT1136" s="132"/>
      <c r="AU1136" s="132"/>
      <c r="AV1136" s="132"/>
      <c r="AW1136" s="132"/>
      <c r="AX1136" s="132"/>
      <c r="AY1136" s="132"/>
      <c r="AZ1136" s="132"/>
      <c r="BA1136" s="132"/>
    </row>
    <row r="1137" spans="3:53" x14ac:dyDescent="0.2">
      <c r="C1137" s="10"/>
      <c r="D1137" s="10"/>
      <c r="AG1137" s="132"/>
      <c r="AH1137" s="132"/>
      <c r="AI1137" s="132"/>
      <c r="AJ1137" s="132"/>
      <c r="AK1137" s="132"/>
      <c r="AM1137" s="143"/>
      <c r="AT1137" s="132"/>
      <c r="AU1137" s="132"/>
      <c r="AV1137" s="132"/>
      <c r="AW1137" s="132"/>
      <c r="AX1137" s="132"/>
      <c r="AY1137" s="132"/>
      <c r="AZ1137" s="132"/>
      <c r="BA1137" s="132"/>
    </row>
    <row r="1138" spans="3:53" x14ac:dyDescent="0.2">
      <c r="C1138" s="10"/>
      <c r="D1138" s="10"/>
      <c r="AG1138" s="132"/>
      <c r="AH1138" s="132"/>
      <c r="AI1138" s="132"/>
      <c r="AJ1138" s="132"/>
      <c r="AK1138" s="132"/>
      <c r="AM1138" s="143"/>
      <c r="AT1138" s="132"/>
      <c r="AU1138" s="132"/>
      <c r="AV1138" s="132"/>
      <c r="AW1138" s="132"/>
      <c r="AX1138" s="132"/>
      <c r="AY1138" s="132"/>
      <c r="AZ1138" s="132"/>
      <c r="BA1138" s="132"/>
    </row>
    <row r="1139" spans="3:53" x14ac:dyDescent="0.2">
      <c r="C1139" s="10"/>
      <c r="D1139" s="10"/>
      <c r="AG1139" s="132"/>
      <c r="AH1139" s="132"/>
      <c r="AI1139" s="132"/>
      <c r="AJ1139" s="132"/>
      <c r="AK1139" s="132"/>
      <c r="AM1139" s="143"/>
      <c r="AT1139" s="132"/>
      <c r="AU1139" s="132"/>
      <c r="AV1139" s="132"/>
      <c r="AW1139" s="132"/>
      <c r="AX1139" s="132"/>
      <c r="AY1139" s="132"/>
      <c r="AZ1139" s="132"/>
      <c r="BA1139" s="132"/>
    </row>
    <row r="1140" spans="3:53" x14ac:dyDescent="0.2">
      <c r="C1140" s="10"/>
      <c r="D1140" s="10"/>
      <c r="AG1140" s="132"/>
      <c r="AH1140" s="132"/>
      <c r="AI1140" s="132"/>
      <c r="AJ1140" s="132"/>
      <c r="AK1140" s="132"/>
      <c r="AM1140" s="143"/>
      <c r="AT1140" s="132"/>
      <c r="AU1140" s="132"/>
      <c r="AV1140" s="132"/>
      <c r="AW1140" s="132"/>
      <c r="AX1140" s="132"/>
      <c r="AY1140" s="132"/>
      <c r="AZ1140" s="132"/>
      <c r="BA1140" s="132"/>
    </row>
    <row r="1141" spans="3:53" x14ac:dyDescent="0.2">
      <c r="C1141" s="10"/>
      <c r="D1141" s="10"/>
      <c r="AG1141" s="132"/>
      <c r="AH1141" s="132"/>
      <c r="AI1141" s="132"/>
      <c r="AJ1141" s="132"/>
      <c r="AK1141" s="132"/>
      <c r="AM1141" s="143"/>
      <c r="AT1141" s="132"/>
      <c r="AU1141" s="132"/>
      <c r="AV1141" s="132"/>
      <c r="AW1141" s="132"/>
      <c r="AX1141" s="132"/>
      <c r="AY1141" s="132"/>
      <c r="AZ1141" s="132"/>
      <c r="BA1141" s="132"/>
    </row>
    <row r="1142" spans="3:53" x14ac:dyDescent="0.2">
      <c r="C1142" s="10"/>
      <c r="D1142" s="10"/>
      <c r="AG1142" s="132"/>
      <c r="AH1142" s="132"/>
      <c r="AI1142" s="132"/>
      <c r="AJ1142" s="132"/>
      <c r="AK1142" s="132"/>
      <c r="AM1142" s="143"/>
      <c r="AT1142" s="132"/>
      <c r="AU1142" s="132"/>
      <c r="AV1142" s="132"/>
      <c r="AW1142" s="132"/>
      <c r="AX1142" s="132"/>
      <c r="AY1142" s="132"/>
      <c r="AZ1142" s="132"/>
      <c r="BA1142" s="132"/>
    </row>
    <row r="1143" spans="3:53" x14ac:dyDescent="0.2">
      <c r="C1143" s="10"/>
      <c r="D1143" s="10"/>
      <c r="AG1143" s="132"/>
      <c r="AH1143" s="132"/>
      <c r="AI1143" s="132"/>
      <c r="AJ1143" s="132"/>
      <c r="AK1143" s="132"/>
      <c r="AM1143" s="143"/>
      <c r="AT1143" s="132"/>
      <c r="AU1143" s="132"/>
      <c r="AV1143" s="132"/>
      <c r="AW1143" s="132"/>
      <c r="AX1143" s="132"/>
      <c r="AY1143" s="132"/>
      <c r="AZ1143" s="132"/>
      <c r="BA1143" s="132"/>
    </row>
    <row r="1144" spans="3:53" x14ac:dyDescent="0.2">
      <c r="C1144" s="10"/>
      <c r="D1144" s="10"/>
      <c r="AG1144" s="132"/>
      <c r="AH1144" s="132"/>
      <c r="AI1144" s="132"/>
      <c r="AJ1144" s="132"/>
      <c r="AK1144" s="132"/>
      <c r="AM1144" s="143"/>
      <c r="AT1144" s="132"/>
      <c r="AU1144" s="132"/>
      <c r="AV1144" s="132"/>
      <c r="AW1144" s="132"/>
      <c r="AX1144" s="132"/>
      <c r="AY1144" s="132"/>
      <c r="AZ1144" s="132"/>
      <c r="BA1144" s="132"/>
    </row>
    <row r="1145" spans="3:53" x14ac:dyDescent="0.2">
      <c r="C1145" s="10"/>
      <c r="D1145" s="10"/>
      <c r="AG1145" s="132"/>
      <c r="AH1145" s="132"/>
      <c r="AI1145" s="132"/>
      <c r="AJ1145" s="132"/>
      <c r="AK1145" s="132"/>
      <c r="AM1145" s="143"/>
      <c r="AT1145" s="132"/>
      <c r="AU1145" s="132"/>
      <c r="AV1145" s="132"/>
      <c r="AW1145" s="132"/>
      <c r="AX1145" s="132"/>
      <c r="AY1145" s="132"/>
      <c r="AZ1145" s="132"/>
      <c r="BA1145" s="132"/>
    </row>
    <row r="1146" spans="3:53" x14ac:dyDescent="0.2">
      <c r="C1146" s="10"/>
      <c r="D1146" s="10"/>
      <c r="AG1146" s="132"/>
      <c r="AH1146" s="132"/>
      <c r="AI1146" s="132"/>
      <c r="AJ1146" s="132"/>
      <c r="AK1146" s="132"/>
      <c r="AM1146" s="143"/>
      <c r="AT1146" s="132"/>
      <c r="AU1146" s="132"/>
      <c r="AV1146" s="132"/>
      <c r="AW1146" s="132"/>
      <c r="AX1146" s="132"/>
      <c r="AY1146" s="132"/>
      <c r="AZ1146" s="132"/>
      <c r="BA1146" s="132"/>
    </row>
    <row r="1147" spans="3:53" x14ac:dyDescent="0.2">
      <c r="C1147" s="10"/>
      <c r="D1147" s="10"/>
      <c r="AG1147" s="132"/>
      <c r="AH1147" s="132"/>
      <c r="AI1147" s="132"/>
      <c r="AJ1147" s="132"/>
      <c r="AK1147" s="132"/>
      <c r="AM1147" s="143"/>
      <c r="AT1147" s="132"/>
      <c r="AU1147" s="132"/>
      <c r="AV1147" s="132"/>
      <c r="AW1147" s="132"/>
      <c r="AX1147" s="132"/>
      <c r="AY1147" s="132"/>
      <c r="AZ1147" s="132"/>
      <c r="BA1147" s="132"/>
    </row>
    <row r="1148" spans="3:53" x14ac:dyDescent="0.2">
      <c r="C1148" s="10"/>
      <c r="D1148" s="10"/>
      <c r="AG1148" s="132"/>
      <c r="AH1148" s="132"/>
      <c r="AI1148" s="132"/>
      <c r="AJ1148" s="132"/>
      <c r="AK1148" s="132"/>
      <c r="AM1148" s="143"/>
      <c r="AT1148" s="132"/>
      <c r="AU1148" s="132"/>
      <c r="AV1148" s="132"/>
      <c r="AW1148" s="132"/>
      <c r="AX1148" s="132"/>
      <c r="AY1148" s="132"/>
      <c r="AZ1148" s="132"/>
      <c r="BA1148" s="132"/>
    </row>
    <row r="1149" spans="3:53" x14ac:dyDescent="0.2">
      <c r="C1149" s="10"/>
      <c r="D1149" s="10"/>
      <c r="AG1149" s="132"/>
      <c r="AH1149" s="132"/>
      <c r="AI1149" s="132"/>
      <c r="AJ1149" s="132"/>
      <c r="AK1149" s="132"/>
      <c r="AM1149" s="143"/>
      <c r="AT1149" s="132"/>
      <c r="AU1149" s="132"/>
      <c r="AV1149" s="132"/>
      <c r="AW1149" s="132"/>
      <c r="AX1149" s="132"/>
      <c r="AY1149" s="132"/>
      <c r="AZ1149" s="132"/>
      <c r="BA1149" s="132"/>
    </row>
    <row r="1150" spans="3:53" x14ac:dyDescent="0.2">
      <c r="C1150" s="10"/>
      <c r="D1150" s="10"/>
      <c r="AG1150" s="132"/>
      <c r="AH1150" s="132"/>
      <c r="AI1150" s="132"/>
      <c r="AJ1150" s="132"/>
      <c r="AK1150" s="132"/>
      <c r="AM1150" s="143"/>
      <c r="AT1150" s="132"/>
      <c r="AU1150" s="132"/>
      <c r="AV1150" s="132"/>
      <c r="AW1150" s="132"/>
      <c r="AX1150" s="132"/>
      <c r="AY1150" s="132"/>
      <c r="AZ1150" s="132"/>
      <c r="BA1150" s="132"/>
    </row>
    <row r="1151" spans="3:53" x14ac:dyDescent="0.2">
      <c r="C1151" s="10"/>
      <c r="D1151" s="10"/>
      <c r="AG1151" s="132"/>
      <c r="AH1151" s="132"/>
      <c r="AI1151" s="132"/>
      <c r="AJ1151" s="132"/>
      <c r="AK1151" s="132"/>
      <c r="AM1151" s="143"/>
      <c r="AT1151" s="132"/>
      <c r="AU1151" s="132"/>
      <c r="AV1151" s="132"/>
      <c r="AW1151" s="132"/>
      <c r="AX1151" s="132"/>
      <c r="AY1151" s="132"/>
      <c r="AZ1151" s="132"/>
      <c r="BA1151" s="132"/>
    </row>
    <row r="1152" spans="3:53" x14ac:dyDescent="0.2">
      <c r="C1152" s="10"/>
      <c r="D1152" s="10"/>
      <c r="AG1152" s="132"/>
      <c r="AH1152" s="132"/>
      <c r="AI1152" s="132"/>
      <c r="AJ1152" s="132"/>
      <c r="AK1152" s="132"/>
      <c r="AM1152" s="143"/>
      <c r="AT1152" s="132"/>
      <c r="AU1152" s="132"/>
      <c r="AV1152" s="132"/>
      <c r="AW1152" s="132"/>
      <c r="AX1152" s="132"/>
      <c r="AY1152" s="132"/>
      <c r="AZ1152" s="132"/>
      <c r="BA1152" s="132"/>
    </row>
    <row r="1153" spans="3:54" x14ac:dyDescent="0.2">
      <c r="C1153" s="10"/>
      <c r="D1153" s="10"/>
      <c r="AG1153" s="132"/>
      <c r="AH1153" s="132"/>
      <c r="AI1153" s="132"/>
      <c r="AJ1153" s="132"/>
      <c r="AK1153" s="132"/>
      <c r="AM1153" s="143"/>
      <c r="AT1153" s="132"/>
      <c r="AU1153" s="132"/>
      <c r="AV1153" s="132"/>
      <c r="AW1153" s="132"/>
      <c r="AX1153" s="132"/>
      <c r="AY1153" s="132"/>
      <c r="AZ1153" s="132"/>
      <c r="BA1153" s="132"/>
      <c r="BB1153" s="132"/>
    </row>
    <row r="1154" spans="3:54" x14ac:dyDescent="0.2">
      <c r="C1154" s="10"/>
      <c r="D1154" s="10"/>
      <c r="AG1154" s="132"/>
      <c r="AH1154" s="132"/>
      <c r="AI1154" s="132"/>
      <c r="AJ1154" s="132"/>
      <c r="AK1154" s="132"/>
      <c r="AM1154" s="143"/>
      <c r="AT1154" s="132"/>
      <c r="AU1154" s="132"/>
      <c r="AV1154" s="132"/>
      <c r="AW1154" s="132"/>
      <c r="AX1154" s="132"/>
      <c r="AY1154" s="132"/>
      <c r="AZ1154" s="132"/>
      <c r="BA1154" s="132"/>
    </row>
    <row r="1155" spans="3:54" x14ac:dyDescent="0.2">
      <c r="C1155" s="10"/>
      <c r="D1155" s="10"/>
      <c r="AG1155" s="132"/>
      <c r="AH1155" s="132"/>
      <c r="AI1155" s="132"/>
      <c r="AJ1155" s="132"/>
      <c r="AK1155" s="132"/>
      <c r="AM1155" s="143"/>
      <c r="AT1155" s="132"/>
      <c r="AU1155" s="132"/>
      <c r="AV1155" s="132"/>
      <c r="AW1155" s="132"/>
      <c r="AX1155" s="132"/>
      <c r="AY1155" s="132"/>
      <c r="AZ1155" s="132"/>
      <c r="BA1155" s="132"/>
    </row>
    <row r="1156" spans="3:54" x14ac:dyDescent="0.2">
      <c r="C1156" s="10"/>
      <c r="D1156" s="10"/>
      <c r="AG1156" s="132"/>
      <c r="AH1156" s="132"/>
      <c r="AI1156" s="132"/>
      <c r="AJ1156" s="132"/>
      <c r="AK1156" s="132"/>
      <c r="AM1156" s="143"/>
      <c r="AT1156" s="132"/>
      <c r="AU1156" s="132"/>
      <c r="AV1156" s="132"/>
      <c r="AW1156" s="132"/>
      <c r="AX1156" s="132"/>
      <c r="AY1156" s="132"/>
      <c r="AZ1156" s="132"/>
      <c r="BA1156" s="132"/>
    </row>
    <row r="1157" spans="3:54" x14ac:dyDescent="0.2">
      <c r="C1157" s="10"/>
      <c r="D1157" s="10"/>
      <c r="AG1157" s="132"/>
      <c r="AH1157" s="132"/>
      <c r="AI1157" s="132"/>
      <c r="AJ1157" s="132"/>
      <c r="AK1157" s="132"/>
      <c r="AM1157" s="143"/>
      <c r="AT1157" s="132"/>
      <c r="AU1157" s="132"/>
      <c r="AV1157" s="132"/>
      <c r="AW1157" s="132"/>
      <c r="AX1157" s="132"/>
      <c r="AY1157" s="132"/>
      <c r="AZ1157" s="132"/>
      <c r="BA1157" s="132"/>
    </row>
    <row r="1158" spans="3:54" x14ac:dyDescent="0.2">
      <c r="C1158" s="10"/>
      <c r="D1158" s="10"/>
      <c r="AG1158" s="132"/>
      <c r="AH1158" s="132"/>
      <c r="AI1158" s="132"/>
      <c r="AJ1158" s="132"/>
      <c r="AK1158" s="132"/>
      <c r="AM1158" s="143"/>
      <c r="AT1158" s="132"/>
      <c r="AU1158" s="132"/>
      <c r="AV1158" s="132"/>
      <c r="AW1158" s="132"/>
      <c r="AX1158" s="132"/>
      <c r="AY1158" s="132"/>
      <c r="AZ1158" s="132"/>
      <c r="BA1158" s="132"/>
    </row>
    <row r="1159" spans="3:54" x14ac:dyDescent="0.2">
      <c r="C1159" s="10"/>
      <c r="D1159" s="10"/>
      <c r="AG1159" s="132"/>
      <c r="AH1159" s="132"/>
      <c r="AI1159" s="132"/>
      <c r="AJ1159" s="132"/>
      <c r="AK1159" s="132"/>
      <c r="AM1159" s="143"/>
      <c r="AT1159" s="132"/>
      <c r="AU1159" s="132"/>
      <c r="AV1159" s="132"/>
      <c r="AW1159" s="132"/>
      <c r="AX1159" s="132"/>
      <c r="AY1159" s="132"/>
      <c r="AZ1159" s="132"/>
      <c r="BA1159" s="132"/>
    </row>
    <row r="1160" spans="3:54" x14ac:dyDescent="0.2">
      <c r="C1160" s="10"/>
      <c r="D1160" s="10"/>
      <c r="AG1160" s="132"/>
      <c r="AH1160" s="132"/>
      <c r="AI1160" s="132"/>
      <c r="AJ1160" s="132"/>
      <c r="AK1160" s="132"/>
      <c r="AM1160" s="143"/>
      <c r="AT1160" s="132"/>
      <c r="AU1160" s="132"/>
      <c r="AV1160" s="132"/>
      <c r="AW1160" s="132"/>
      <c r="AX1160" s="132"/>
      <c r="AY1160" s="132"/>
      <c r="AZ1160" s="132"/>
      <c r="BA1160" s="132"/>
    </row>
    <row r="1161" spans="3:54" x14ac:dyDescent="0.2">
      <c r="C1161" s="10"/>
      <c r="D1161" s="10"/>
      <c r="AG1161" s="132"/>
      <c r="AH1161" s="132"/>
      <c r="AI1161" s="132"/>
      <c r="AJ1161" s="132"/>
      <c r="AK1161" s="132"/>
      <c r="AM1161" s="143"/>
      <c r="AT1161" s="132"/>
      <c r="AU1161" s="132"/>
      <c r="AV1161" s="132"/>
      <c r="AW1161" s="132"/>
      <c r="AX1161" s="132"/>
      <c r="AY1161" s="132"/>
      <c r="AZ1161" s="132"/>
      <c r="BA1161" s="132"/>
    </row>
    <row r="1162" spans="3:54" x14ac:dyDescent="0.2">
      <c r="C1162" s="10"/>
      <c r="D1162" s="10"/>
      <c r="AG1162" s="132"/>
      <c r="AH1162" s="132"/>
      <c r="AI1162" s="132"/>
      <c r="AJ1162" s="132"/>
      <c r="AK1162" s="132"/>
      <c r="AM1162" s="143"/>
      <c r="AT1162" s="132"/>
      <c r="AU1162" s="132"/>
      <c r="AV1162" s="132"/>
      <c r="AW1162" s="132"/>
      <c r="AX1162" s="132"/>
      <c r="AY1162" s="132"/>
      <c r="AZ1162" s="132"/>
      <c r="BA1162" s="132"/>
    </row>
    <row r="1163" spans="3:54" x14ac:dyDescent="0.2">
      <c r="C1163" s="10"/>
      <c r="D1163" s="10"/>
      <c r="AG1163" s="132"/>
      <c r="AH1163" s="132"/>
      <c r="AI1163" s="132"/>
      <c r="AJ1163" s="132"/>
      <c r="AK1163" s="132"/>
      <c r="AM1163" s="143"/>
      <c r="AT1163" s="132"/>
      <c r="AU1163" s="132"/>
      <c r="AV1163" s="132"/>
      <c r="AW1163" s="132"/>
      <c r="AX1163" s="132"/>
      <c r="AY1163" s="132"/>
      <c r="AZ1163" s="132"/>
      <c r="BA1163" s="132"/>
    </row>
    <row r="1164" spans="3:54" x14ac:dyDescent="0.2">
      <c r="C1164" s="10"/>
      <c r="D1164" s="10"/>
      <c r="AG1164" s="132"/>
      <c r="AH1164" s="132"/>
      <c r="AI1164" s="132"/>
      <c r="AJ1164" s="132"/>
      <c r="AK1164" s="132"/>
      <c r="AM1164" s="143"/>
      <c r="AT1164" s="132"/>
      <c r="AU1164" s="132"/>
      <c r="AV1164" s="132"/>
      <c r="AW1164" s="132"/>
      <c r="AX1164" s="132"/>
      <c r="AY1164" s="132"/>
      <c r="AZ1164" s="132"/>
      <c r="BA1164" s="132"/>
    </row>
    <row r="1165" spans="3:54" x14ac:dyDescent="0.2">
      <c r="C1165" s="10"/>
      <c r="D1165" s="10"/>
      <c r="AG1165" s="132"/>
      <c r="AH1165" s="132"/>
      <c r="AI1165" s="132"/>
      <c r="AJ1165" s="132"/>
      <c r="AK1165" s="132"/>
      <c r="AM1165" s="143"/>
      <c r="AT1165" s="132"/>
      <c r="AU1165" s="132"/>
      <c r="AV1165" s="132"/>
      <c r="AW1165" s="132"/>
      <c r="AX1165" s="132"/>
      <c r="AY1165" s="132"/>
      <c r="AZ1165" s="132"/>
      <c r="BA1165" s="132"/>
    </row>
    <row r="1166" spans="3:54" x14ac:dyDescent="0.2">
      <c r="C1166" s="10"/>
      <c r="D1166" s="10"/>
      <c r="AG1166" s="132"/>
      <c r="AH1166" s="132"/>
      <c r="AI1166" s="132"/>
      <c r="AJ1166" s="132"/>
      <c r="AK1166" s="132"/>
      <c r="AM1166" s="143"/>
      <c r="AT1166" s="132"/>
      <c r="AU1166" s="132"/>
      <c r="AV1166" s="132"/>
      <c r="AW1166" s="132"/>
      <c r="AX1166" s="132"/>
      <c r="AY1166" s="132"/>
      <c r="AZ1166" s="132"/>
      <c r="BA1166" s="132"/>
    </row>
    <row r="1167" spans="3:54" x14ac:dyDescent="0.2">
      <c r="C1167" s="10"/>
      <c r="D1167" s="10"/>
      <c r="AG1167" s="132"/>
      <c r="AH1167" s="132"/>
      <c r="AI1167" s="132"/>
      <c r="AJ1167" s="132"/>
      <c r="AK1167" s="132"/>
      <c r="AM1167" s="143"/>
      <c r="AT1167" s="132"/>
      <c r="AU1167" s="132"/>
      <c r="AV1167" s="132"/>
      <c r="AW1167" s="132"/>
      <c r="AX1167" s="132"/>
      <c r="AY1167" s="132"/>
      <c r="AZ1167" s="132"/>
      <c r="BA1167" s="132"/>
    </row>
    <row r="1168" spans="3:54" x14ac:dyDescent="0.2">
      <c r="C1168" s="10"/>
      <c r="D1168" s="10"/>
      <c r="AG1168" s="132"/>
      <c r="AH1168" s="132"/>
      <c r="AI1168" s="132"/>
      <c r="AJ1168" s="132"/>
      <c r="AK1168" s="132"/>
      <c r="AM1168" s="143"/>
      <c r="AT1168" s="132"/>
      <c r="AU1168" s="132"/>
      <c r="AV1168" s="132"/>
      <c r="AW1168" s="132"/>
      <c r="AX1168" s="132"/>
      <c r="AY1168" s="132"/>
      <c r="AZ1168" s="132"/>
      <c r="BA1168" s="132"/>
    </row>
    <row r="1169" spans="3:70" x14ac:dyDescent="0.2">
      <c r="C1169" s="10"/>
      <c r="D1169" s="10"/>
      <c r="AG1169" s="132"/>
      <c r="AH1169" s="132"/>
      <c r="AI1169" s="132"/>
      <c r="AJ1169" s="132"/>
      <c r="AK1169" s="132"/>
      <c r="AM1169" s="143"/>
      <c r="AT1169" s="132"/>
      <c r="AU1169" s="132"/>
      <c r="AV1169" s="132"/>
      <c r="AW1169" s="132"/>
      <c r="AX1169" s="132"/>
      <c r="AY1169" s="132"/>
      <c r="AZ1169" s="132"/>
      <c r="BA1169" s="132"/>
    </row>
    <row r="1170" spans="3:70" x14ac:dyDescent="0.2">
      <c r="C1170" s="10"/>
      <c r="D1170" s="10"/>
      <c r="AG1170" s="132"/>
      <c r="AH1170" s="132"/>
      <c r="AI1170" s="132"/>
      <c r="AJ1170" s="132"/>
      <c r="AK1170" s="132"/>
      <c r="AM1170" s="143"/>
      <c r="AT1170" s="132"/>
      <c r="AU1170" s="132"/>
      <c r="AV1170" s="132"/>
      <c r="AW1170" s="132"/>
      <c r="AX1170" s="132"/>
      <c r="AY1170" s="132"/>
      <c r="AZ1170" s="132"/>
      <c r="BA1170" s="132"/>
    </row>
    <row r="1171" spans="3:70" x14ac:dyDescent="0.2">
      <c r="C1171" s="10"/>
      <c r="D1171" s="10"/>
      <c r="AG1171" s="132"/>
      <c r="AH1171" s="132"/>
      <c r="AI1171" s="132"/>
      <c r="AJ1171" s="132"/>
      <c r="AK1171" s="132"/>
      <c r="AM1171" s="143"/>
      <c r="AT1171" s="132"/>
      <c r="AU1171" s="132"/>
      <c r="AV1171" s="132"/>
      <c r="AW1171" s="132"/>
      <c r="AX1171" s="132"/>
      <c r="AY1171" s="132"/>
      <c r="AZ1171" s="132"/>
      <c r="BA1171" s="132"/>
    </row>
    <row r="1172" spans="3:70" x14ac:dyDescent="0.2">
      <c r="C1172" s="10"/>
      <c r="D1172" s="10"/>
      <c r="AG1172" s="132"/>
      <c r="AH1172" s="132"/>
      <c r="AI1172" s="132"/>
      <c r="AJ1172" s="132"/>
      <c r="AK1172" s="132"/>
      <c r="AM1172" s="143"/>
      <c r="AT1172" s="132"/>
      <c r="AU1172" s="132"/>
      <c r="AV1172" s="132"/>
      <c r="AW1172" s="132"/>
      <c r="AX1172" s="132"/>
      <c r="AY1172" s="132"/>
      <c r="AZ1172" s="132"/>
      <c r="BA1172" s="132"/>
    </row>
    <row r="1173" spans="3:70" x14ac:dyDescent="0.2">
      <c r="C1173" s="10"/>
      <c r="D1173" s="10"/>
      <c r="AG1173" s="132"/>
      <c r="AH1173" s="132"/>
      <c r="AI1173" s="132"/>
      <c r="AJ1173" s="132"/>
      <c r="AK1173" s="132"/>
      <c r="AM1173" s="143"/>
      <c r="AT1173" s="132"/>
      <c r="AU1173" s="132"/>
      <c r="AV1173" s="132"/>
      <c r="AW1173" s="132"/>
      <c r="AX1173" s="132"/>
      <c r="AY1173" s="132"/>
      <c r="AZ1173" s="132"/>
      <c r="BA1173" s="132"/>
      <c r="BB1173" s="132"/>
      <c r="BC1173" s="132"/>
      <c r="BD1173" s="132"/>
      <c r="BE1173" s="132"/>
      <c r="BF1173" s="132"/>
      <c r="BG1173" s="132"/>
      <c r="BH1173" s="132"/>
      <c r="BI1173" s="132"/>
      <c r="BJ1173" s="132"/>
      <c r="BK1173" s="132"/>
      <c r="BL1173" s="132"/>
      <c r="BM1173" s="132"/>
      <c r="BN1173" s="132"/>
      <c r="BO1173" s="132"/>
      <c r="BP1173" s="132"/>
      <c r="BQ1173" s="132"/>
      <c r="BR1173" s="132"/>
    </row>
    <row r="1174" spans="3:70" x14ac:dyDescent="0.2">
      <c r="C1174" s="10"/>
      <c r="D1174" s="10"/>
      <c r="AG1174" s="132"/>
      <c r="AH1174" s="132"/>
      <c r="AI1174" s="132"/>
      <c r="AJ1174" s="132"/>
      <c r="AK1174" s="132"/>
      <c r="AM1174" s="143"/>
      <c r="AT1174" s="132"/>
      <c r="AU1174" s="132"/>
      <c r="AV1174" s="132"/>
      <c r="AW1174" s="132"/>
      <c r="AX1174" s="132"/>
      <c r="AY1174" s="132"/>
      <c r="AZ1174" s="132"/>
      <c r="BA1174" s="132"/>
    </row>
    <row r="1175" spans="3:70" x14ac:dyDescent="0.2">
      <c r="C1175" s="10"/>
      <c r="D1175" s="10"/>
      <c r="AG1175" s="132"/>
      <c r="AH1175" s="132"/>
      <c r="AI1175" s="132"/>
      <c r="AJ1175" s="132"/>
      <c r="AK1175" s="132"/>
      <c r="AM1175" s="143"/>
      <c r="AT1175" s="132"/>
      <c r="AU1175" s="132"/>
      <c r="AV1175" s="132"/>
      <c r="AW1175" s="132"/>
      <c r="AX1175" s="132"/>
      <c r="AY1175" s="132"/>
      <c r="AZ1175" s="132"/>
      <c r="BA1175" s="132"/>
    </row>
    <row r="1176" spans="3:70" x14ac:dyDescent="0.2">
      <c r="C1176" s="10"/>
      <c r="D1176" s="10"/>
      <c r="AG1176" s="132"/>
      <c r="AH1176" s="132"/>
      <c r="AI1176" s="132"/>
      <c r="AJ1176" s="132"/>
      <c r="AK1176" s="132"/>
      <c r="AM1176" s="143"/>
      <c r="AT1176" s="132"/>
      <c r="AU1176" s="132"/>
      <c r="AV1176" s="132"/>
      <c r="AW1176" s="132"/>
      <c r="AX1176" s="132"/>
      <c r="AY1176" s="132"/>
      <c r="AZ1176" s="132"/>
      <c r="BA1176" s="132"/>
    </row>
    <row r="1177" spans="3:70" x14ac:dyDescent="0.2">
      <c r="C1177" s="10"/>
      <c r="D1177" s="10"/>
      <c r="AG1177" s="132"/>
      <c r="AH1177" s="132"/>
      <c r="AI1177" s="132"/>
      <c r="AJ1177" s="132"/>
      <c r="AK1177" s="132"/>
      <c r="AM1177" s="143"/>
      <c r="AT1177" s="132"/>
      <c r="AU1177" s="132"/>
      <c r="AV1177" s="132"/>
      <c r="AW1177" s="132"/>
      <c r="AX1177" s="132"/>
      <c r="AY1177" s="132"/>
      <c r="AZ1177" s="132"/>
      <c r="BA1177" s="132"/>
    </row>
    <row r="1178" spans="3:70" x14ac:dyDescent="0.2">
      <c r="C1178" s="10"/>
      <c r="D1178" s="10"/>
      <c r="AG1178" s="132"/>
      <c r="AH1178" s="132"/>
      <c r="AI1178" s="132"/>
      <c r="AJ1178" s="132"/>
      <c r="AK1178" s="132"/>
      <c r="AM1178" s="143"/>
      <c r="AT1178" s="132"/>
      <c r="AU1178" s="132"/>
      <c r="AV1178" s="132"/>
      <c r="AW1178" s="132"/>
      <c r="AX1178" s="132"/>
      <c r="AY1178" s="132"/>
      <c r="AZ1178" s="132"/>
      <c r="BA1178" s="132"/>
    </row>
    <row r="1179" spans="3:70" x14ac:dyDescent="0.2">
      <c r="C1179" s="10"/>
      <c r="D1179" s="10"/>
      <c r="AG1179" s="132"/>
      <c r="AH1179" s="132"/>
      <c r="AI1179" s="132"/>
      <c r="AJ1179" s="132"/>
      <c r="AK1179" s="132"/>
      <c r="AM1179" s="143"/>
      <c r="AT1179" s="132"/>
      <c r="AU1179" s="132"/>
      <c r="AV1179" s="132"/>
      <c r="AW1179" s="132"/>
      <c r="AX1179" s="132"/>
      <c r="AY1179" s="132"/>
      <c r="AZ1179" s="132"/>
      <c r="BA1179" s="132"/>
    </row>
    <row r="1180" spans="3:70" x14ac:dyDescent="0.2">
      <c r="C1180" s="10"/>
      <c r="D1180" s="10"/>
      <c r="AG1180" s="132"/>
      <c r="AH1180" s="132"/>
      <c r="AI1180" s="132"/>
      <c r="AJ1180" s="132"/>
      <c r="AK1180" s="132"/>
      <c r="AM1180" s="143"/>
      <c r="AT1180" s="132"/>
      <c r="AU1180" s="132"/>
      <c r="AV1180" s="132"/>
      <c r="AW1180" s="132"/>
      <c r="AX1180" s="132"/>
      <c r="AY1180" s="132"/>
      <c r="AZ1180" s="132"/>
      <c r="BA1180" s="132"/>
    </row>
    <row r="1181" spans="3:70" x14ac:dyDescent="0.2">
      <c r="C1181" s="10"/>
      <c r="D1181" s="10"/>
      <c r="AG1181" s="132"/>
      <c r="AH1181" s="132"/>
      <c r="AI1181" s="132"/>
      <c r="AJ1181" s="132"/>
      <c r="AK1181" s="132"/>
      <c r="AM1181" s="143"/>
      <c r="AT1181" s="132"/>
      <c r="AU1181" s="132"/>
      <c r="AV1181" s="132"/>
      <c r="AW1181" s="132"/>
      <c r="AX1181" s="132"/>
      <c r="AY1181" s="132"/>
      <c r="AZ1181" s="132"/>
      <c r="BA1181" s="132"/>
    </row>
    <row r="1182" spans="3:70" x14ac:dyDescent="0.2">
      <c r="C1182" s="10"/>
      <c r="D1182" s="10"/>
      <c r="AG1182" s="132"/>
      <c r="AH1182" s="132"/>
      <c r="AI1182" s="132"/>
      <c r="AJ1182" s="132"/>
      <c r="AK1182" s="132"/>
      <c r="AM1182" s="143"/>
      <c r="AT1182" s="132"/>
      <c r="AU1182" s="132"/>
      <c r="AV1182" s="132"/>
      <c r="AW1182" s="132"/>
      <c r="AX1182" s="132"/>
      <c r="AY1182" s="132"/>
      <c r="AZ1182" s="132"/>
      <c r="BA1182" s="132"/>
    </row>
    <row r="1183" spans="3:70" x14ac:dyDescent="0.2">
      <c r="C1183" s="10"/>
      <c r="D1183" s="10"/>
      <c r="AG1183" s="132"/>
      <c r="AH1183" s="132"/>
      <c r="AI1183" s="132"/>
      <c r="AJ1183" s="132"/>
      <c r="AK1183" s="132"/>
      <c r="AM1183" s="143"/>
      <c r="AT1183" s="132"/>
      <c r="AU1183" s="132"/>
      <c r="AV1183" s="132"/>
      <c r="AW1183" s="132"/>
      <c r="AX1183" s="132"/>
      <c r="AY1183" s="132"/>
      <c r="AZ1183" s="132"/>
      <c r="BA1183" s="132"/>
    </row>
    <row r="1184" spans="3:70" x14ac:dyDescent="0.2">
      <c r="C1184" s="10"/>
      <c r="D1184" s="10"/>
      <c r="AG1184" s="132"/>
      <c r="AH1184" s="132"/>
      <c r="AI1184" s="132"/>
      <c r="AJ1184" s="132"/>
      <c r="AK1184" s="132"/>
      <c r="AM1184" s="143"/>
      <c r="AT1184" s="132"/>
      <c r="AU1184" s="132"/>
      <c r="AV1184" s="132"/>
      <c r="AW1184" s="132"/>
      <c r="AX1184" s="132"/>
      <c r="AY1184" s="132"/>
      <c r="AZ1184" s="132"/>
      <c r="BA1184" s="132"/>
    </row>
    <row r="1185" spans="3:54" x14ac:dyDescent="0.2">
      <c r="C1185" s="10"/>
      <c r="D1185" s="10"/>
      <c r="AG1185" s="132"/>
      <c r="AH1185" s="132"/>
      <c r="AI1185" s="132"/>
      <c r="AJ1185" s="132"/>
      <c r="AK1185" s="132"/>
      <c r="AM1185" s="143"/>
      <c r="AT1185" s="132"/>
      <c r="AU1185" s="132"/>
      <c r="AV1185" s="132"/>
      <c r="AW1185" s="132"/>
      <c r="AX1185" s="132"/>
      <c r="AY1185" s="132"/>
      <c r="AZ1185" s="132"/>
      <c r="BA1185" s="132"/>
    </row>
    <row r="1186" spans="3:54" x14ac:dyDescent="0.2">
      <c r="C1186" s="10"/>
      <c r="D1186" s="10"/>
      <c r="AG1186" s="132"/>
      <c r="AH1186" s="132"/>
      <c r="AI1186" s="132"/>
      <c r="AJ1186" s="132"/>
      <c r="AK1186" s="132"/>
      <c r="AM1186" s="143"/>
      <c r="AT1186" s="132"/>
      <c r="AU1186" s="132"/>
      <c r="AV1186" s="132"/>
      <c r="AW1186" s="132"/>
      <c r="AX1186" s="132"/>
      <c r="AY1186" s="132"/>
      <c r="AZ1186" s="132"/>
      <c r="BA1186" s="132"/>
      <c r="BB1186" s="132"/>
    </row>
    <row r="1187" spans="3:54" x14ac:dyDescent="0.2">
      <c r="C1187" s="10"/>
      <c r="D1187" s="10"/>
      <c r="AG1187" s="132"/>
      <c r="AH1187" s="132"/>
      <c r="AI1187" s="132"/>
      <c r="AJ1187" s="132"/>
      <c r="AK1187" s="132"/>
      <c r="AM1187" s="143"/>
      <c r="AT1187" s="132"/>
      <c r="AU1187" s="132"/>
      <c r="AV1187" s="132"/>
      <c r="AW1187" s="132"/>
      <c r="AX1187" s="132"/>
      <c r="AY1187" s="132"/>
      <c r="AZ1187" s="132"/>
      <c r="BA1187" s="132"/>
    </row>
    <row r="1188" spans="3:54" x14ac:dyDescent="0.2">
      <c r="C1188" s="10"/>
      <c r="D1188" s="10"/>
      <c r="AG1188" s="132"/>
      <c r="AH1188" s="132"/>
      <c r="AI1188" s="132"/>
      <c r="AJ1188" s="132"/>
      <c r="AK1188" s="132"/>
      <c r="AM1188" s="143"/>
      <c r="AT1188" s="132"/>
      <c r="AU1188" s="132"/>
      <c r="AV1188" s="132"/>
      <c r="AW1188" s="132"/>
      <c r="AX1188" s="132"/>
      <c r="AY1188" s="132"/>
      <c r="AZ1188" s="132"/>
      <c r="BA1188" s="132"/>
    </row>
    <row r="1189" spans="3:54" x14ac:dyDescent="0.2">
      <c r="C1189" s="10"/>
      <c r="D1189" s="10"/>
      <c r="AG1189" s="132"/>
      <c r="AH1189" s="132"/>
      <c r="AI1189" s="132"/>
      <c r="AJ1189" s="132"/>
      <c r="AK1189" s="132"/>
      <c r="AM1189" s="143"/>
      <c r="AT1189" s="132"/>
      <c r="AU1189" s="132"/>
      <c r="AV1189" s="132"/>
      <c r="AW1189" s="132"/>
      <c r="AX1189" s="132"/>
      <c r="AY1189" s="132"/>
      <c r="AZ1189" s="132"/>
      <c r="BA1189" s="132"/>
      <c r="BB1189" s="132"/>
    </row>
    <row r="1190" spans="3:54" x14ac:dyDescent="0.2">
      <c r="C1190" s="10"/>
      <c r="D1190" s="10"/>
      <c r="AG1190" s="132"/>
      <c r="AH1190" s="132"/>
      <c r="AI1190" s="132"/>
      <c r="AJ1190" s="132"/>
      <c r="AK1190" s="132"/>
      <c r="AM1190" s="143"/>
      <c r="AT1190" s="132"/>
      <c r="AU1190" s="132"/>
      <c r="AV1190" s="132"/>
      <c r="AW1190" s="132"/>
      <c r="AX1190" s="132"/>
      <c r="AY1190" s="132"/>
      <c r="AZ1190" s="132"/>
      <c r="BA1190" s="132"/>
    </row>
    <row r="1191" spans="3:54" x14ac:dyDescent="0.2">
      <c r="C1191" s="10"/>
      <c r="D1191" s="10"/>
      <c r="AG1191" s="132"/>
      <c r="AH1191" s="132"/>
      <c r="AI1191" s="132"/>
      <c r="AJ1191" s="132"/>
      <c r="AK1191" s="132"/>
      <c r="AM1191" s="143"/>
      <c r="AT1191" s="132"/>
      <c r="AU1191" s="132"/>
      <c r="AV1191" s="132"/>
      <c r="AW1191" s="132"/>
      <c r="AX1191" s="132"/>
      <c r="AY1191" s="132"/>
      <c r="AZ1191" s="132"/>
      <c r="BA1191" s="132"/>
    </row>
    <row r="1192" spans="3:54" x14ac:dyDescent="0.2">
      <c r="C1192" s="10"/>
      <c r="D1192" s="10"/>
      <c r="AG1192" s="132"/>
      <c r="AH1192" s="132"/>
      <c r="AI1192" s="132"/>
      <c r="AJ1192" s="132"/>
      <c r="AK1192" s="132"/>
      <c r="AM1192" s="143"/>
      <c r="AT1192" s="132"/>
      <c r="AU1192" s="132"/>
      <c r="AV1192" s="132"/>
      <c r="AW1192" s="132"/>
      <c r="AX1192" s="132"/>
      <c r="AY1192" s="132"/>
      <c r="AZ1192" s="132"/>
      <c r="BA1192" s="132"/>
    </row>
    <row r="1193" spans="3:54" x14ac:dyDescent="0.2">
      <c r="C1193" s="10"/>
      <c r="D1193" s="10"/>
      <c r="AG1193" s="132"/>
      <c r="AH1193" s="132"/>
      <c r="AI1193" s="132"/>
      <c r="AJ1193" s="132"/>
      <c r="AK1193" s="132"/>
      <c r="AM1193" s="143"/>
      <c r="AT1193" s="132"/>
      <c r="AU1193" s="132"/>
      <c r="AV1193" s="132"/>
      <c r="AW1193" s="132"/>
      <c r="AX1193" s="132"/>
      <c r="AY1193" s="132"/>
      <c r="AZ1193" s="132"/>
      <c r="BA1193" s="132"/>
    </row>
    <row r="1194" spans="3:54" x14ac:dyDescent="0.2">
      <c r="C1194" s="10"/>
      <c r="D1194" s="10"/>
      <c r="AG1194" s="132"/>
      <c r="AH1194" s="132"/>
      <c r="AI1194" s="132"/>
      <c r="AJ1194" s="132"/>
      <c r="AK1194" s="132"/>
      <c r="AM1194" s="143"/>
      <c r="AT1194" s="132"/>
      <c r="AU1194" s="132"/>
      <c r="AV1194" s="132"/>
      <c r="AW1194" s="132"/>
      <c r="AX1194" s="132"/>
      <c r="AY1194" s="132"/>
      <c r="AZ1194" s="132"/>
      <c r="BA1194" s="132"/>
    </row>
    <row r="1195" spans="3:54" x14ac:dyDescent="0.2">
      <c r="C1195" s="10"/>
      <c r="D1195" s="10"/>
      <c r="AG1195" s="132"/>
      <c r="AH1195" s="132"/>
      <c r="AI1195" s="132"/>
      <c r="AJ1195" s="132"/>
      <c r="AK1195" s="132"/>
      <c r="AM1195" s="143"/>
      <c r="AT1195" s="132"/>
      <c r="AU1195" s="132"/>
      <c r="AV1195" s="132"/>
      <c r="AW1195" s="132"/>
      <c r="AX1195" s="132"/>
      <c r="AY1195" s="132"/>
      <c r="AZ1195" s="132"/>
      <c r="BA1195" s="132"/>
    </row>
    <row r="1196" spans="3:54" x14ac:dyDescent="0.2">
      <c r="C1196" s="10"/>
      <c r="D1196" s="10"/>
      <c r="AG1196" s="132"/>
      <c r="AH1196" s="132"/>
      <c r="AI1196" s="132"/>
      <c r="AJ1196" s="132"/>
      <c r="AK1196" s="132"/>
      <c r="AM1196" s="143"/>
      <c r="AT1196" s="132"/>
      <c r="AU1196" s="132"/>
      <c r="AV1196" s="132"/>
      <c r="AW1196" s="132"/>
      <c r="AX1196" s="132"/>
      <c r="AY1196" s="132"/>
      <c r="AZ1196" s="132"/>
      <c r="BA1196" s="132"/>
    </row>
    <row r="1197" spans="3:54" x14ac:dyDescent="0.2">
      <c r="C1197" s="10"/>
      <c r="D1197" s="10"/>
      <c r="AG1197" s="132"/>
      <c r="AH1197" s="132"/>
      <c r="AI1197" s="132"/>
      <c r="AJ1197" s="132"/>
      <c r="AK1197" s="132"/>
      <c r="AM1197" s="143"/>
      <c r="AT1197" s="132"/>
      <c r="AU1197" s="132"/>
      <c r="AV1197" s="132"/>
      <c r="AW1197" s="132"/>
      <c r="AX1197" s="132"/>
      <c r="AY1197" s="132"/>
      <c r="AZ1197" s="132"/>
      <c r="BA1197" s="132"/>
    </row>
    <row r="1198" spans="3:54" x14ac:dyDescent="0.2">
      <c r="C1198" s="10"/>
      <c r="D1198" s="10"/>
      <c r="AG1198" s="132"/>
      <c r="AH1198" s="132"/>
      <c r="AI1198" s="132"/>
      <c r="AJ1198" s="132"/>
      <c r="AK1198" s="132"/>
      <c r="AM1198" s="143"/>
      <c r="AT1198" s="132"/>
      <c r="AU1198" s="132"/>
      <c r="AV1198" s="132"/>
      <c r="AW1198" s="132"/>
      <c r="AX1198" s="132"/>
      <c r="AY1198" s="132"/>
      <c r="AZ1198" s="132"/>
      <c r="BA1198" s="132"/>
    </row>
    <row r="1199" spans="3:54" x14ac:dyDescent="0.2">
      <c r="C1199" s="10"/>
      <c r="D1199" s="10"/>
      <c r="AG1199" s="132"/>
      <c r="AH1199" s="132"/>
      <c r="AI1199" s="132"/>
      <c r="AJ1199" s="132"/>
      <c r="AK1199" s="132"/>
      <c r="AM1199" s="143"/>
      <c r="AT1199" s="132"/>
      <c r="AU1199" s="132"/>
      <c r="AV1199" s="132"/>
      <c r="AW1199" s="132"/>
      <c r="AX1199" s="132"/>
      <c r="AY1199" s="132"/>
      <c r="AZ1199" s="132"/>
      <c r="BA1199" s="132"/>
    </row>
    <row r="1200" spans="3:54" x14ac:dyDescent="0.2">
      <c r="C1200" s="10"/>
      <c r="D1200" s="10"/>
      <c r="AG1200" s="132"/>
      <c r="AH1200" s="132"/>
      <c r="AI1200" s="132"/>
      <c r="AJ1200" s="132"/>
      <c r="AK1200" s="132"/>
      <c r="AM1200" s="143"/>
      <c r="AT1200" s="132"/>
      <c r="AU1200" s="132"/>
      <c r="AV1200" s="132"/>
      <c r="AW1200" s="132"/>
      <c r="AX1200" s="132"/>
      <c r="AY1200" s="132"/>
      <c r="AZ1200" s="132"/>
      <c r="BA1200" s="132"/>
    </row>
    <row r="1201" spans="3:54" x14ac:dyDescent="0.2">
      <c r="C1201" s="10"/>
      <c r="D1201" s="10"/>
      <c r="AG1201" s="132"/>
      <c r="AH1201" s="132"/>
      <c r="AI1201" s="132"/>
      <c r="AJ1201" s="132"/>
      <c r="AK1201" s="132"/>
      <c r="AM1201" s="143"/>
      <c r="AT1201" s="132"/>
      <c r="AU1201" s="132"/>
      <c r="AV1201" s="132"/>
      <c r="AW1201" s="132"/>
      <c r="AX1201" s="132"/>
      <c r="AY1201" s="132"/>
      <c r="AZ1201" s="132"/>
      <c r="BA1201" s="132"/>
      <c r="BB1201" s="132"/>
    </row>
    <row r="1202" spans="3:54" x14ac:dyDescent="0.2">
      <c r="C1202" s="10"/>
      <c r="D1202" s="10"/>
      <c r="AG1202" s="132"/>
      <c r="AH1202" s="132"/>
      <c r="AI1202" s="132"/>
      <c r="AJ1202" s="132"/>
      <c r="AK1202" s="132"/>
      <c r="AM1202" s="143"/>
      <c r="AT1202" s="132"/>
      <c r="AU1202" s="132"/>
      <c r="AV1202" s="132"/>
      <c r="AW1202" s="132"/>
      <c r="AX1202" s="132"/>
      <c r="AY1202" s="132"/>
      <c r="AZ1202" s="132"/>
      <c r="BA1202" s="132"/>
    </row>
    <row r="1203" spans="3:54" x14ac:dyDescent="0.2">
      <c r="C1203" s="10"/>
      <c r="D1203" s="10"/>
      <c r="AG1203" s="132"/>
      <c r="AH1203" s="132"/>
      <c r="AI1203" s="132"/>
      <c r="AJ1203" s="132"/>
      <c r="AK1203" s="132"/>
      <c r="AM1203" s="143"/>
      <c r="AT1203" s="132"/>
      <c r="AU1203" s="132"/>
      <c r="AV1203" s="132"/>
      <c r="AW1203" s="132"/>
      <c r="AX1203" s="132"/>
      <c r="AY1203" s="132"/>
      <c r="AZ1203" s="132"/>
      <c r="BA1203" s="132"/>
    </row>
    <row r="1204" spans="3:54" x14ac:dyDescent="0.2">
      <c r="C1204" s="10"/>
      <c r="D1204" s="10"/>
      <c r="AG1204" s="132"/>
      <c r="AH1204" s="132"/>
      <c r="AI1204" s="132"/>
      <c r="AJ1204" s="132"/>
      <c r="AK1204" s="132"/>
      <c r="AM1204" s="143"/>
      <c r="AT1204" s="132"/>
      <c r="AU1204" s="132"/>
      <c r="AV1204" s="132"/>
      <c r="AW1204" s="132"/>
      <c r="AX1204" s="132"/>
      <c r="AY1204" s="132"/>
      <c r="AZ1204" s="132"/>
      <c r="BA1204" s="132"/>
    </row>
    <row r="1205" spans="3:54" x14ac:dyDescent="0.2">
      <c r="C1205" s="10"/>
      <c r="D1205" s="10"/>
      <c r="AG1205" s="132"/>
      <c r="AH1205" s="132"/>
      <c r="AI1205" s="132"/>
      <c r="AJ1205" s="132"/>
      <c r="AK1205" s="132"/>
      <c r="AM1205" s="143"/>
      <c r="AT1205" s="132"/>
      <c r="AU1205" s="132"/>
      <c r="AV1205" s="132"/>
      <c r="AW1205" s="132"/>
      <c r="AX1205" s="132"/>
      <c r="AY1205" s="132"/>
      <c r="AZ1205" s="132"/>
      <c r="BA1205" s="132"/>
    </row>
    <row r="1206" spans="3:54" x14ac:dyDescent="0.2">
      <c r="C1206" s="10"/>
      <c r="D1206" s="10"/>
      <c r="AG1206" s="132"/>
      <c r="AH1206" s="132"/>
      <c r="AI1206" s="132"/>
      <c r="AJ1206" s="132"/>
      <c r="AK1206" s="132"/>
      <c r="AM1206" s="143"/>
      <c r="AT1206" s="132"/>
      <c r="AU1206" s="132"/>
      <c r="AV1206" s="132"/>
      <c r="AW1206" s="132"/>
      <c r="AX1206" s="132"/>
      <c r="AY1206" s="132"/>
      <c r="AZ1206" s="132"/>
      <c r="BA1206" s="132"/>
    </row>
    <row r="1207" spans="3:54" x14ac:dyDescent="0.2">
      <c r="C1207" s="10"/>
      <c r="D1207" s="10"/>
      <c r="AG1207" s="132"/>
      <c r="AH1207" s="132"/>
      <c r="AI1207" s="132"/>
      <c r="AJ1207" s="132"/>
      <c r="AK1207" s="132"/>
      <c r="AM1207" s="143"/>
      <c r="AT1207" s="132"/>
      <c r="AU1207" s="132"/>
      <c r="AV1207" s="132"/>
      <c r="AW1207" s="132"/>
      <c r="AX1207" s="132"/>
      <c r="AY1207" s="132"/>
      <c r="AZ1207" s="132"/>
      <c r="BA1207" s="132"/>
    </row>
    <row r="1208" spans="3:54" x14ac:dyDescent="0.2">
      <c r="C1208" s="10"/>
      <c r="D1208" s="10"/>
      <c r="AG1208" s="132"/>
      <c r="AH1208" s="132"/>
      <c r="AI1208" s="132"/>
      <c r="AJ1208" s="132"/>
      <c r="AK1208" s="132"/>
      <c r="AM1208" s="143"/>
      <c r="AT1208" s="132"/>
      <c r="AU1208" s="132"/>
      <c r="AV1208" s="132"/>
      <c r="AW1208" s="132"/>
      <c r="AX1208" s="132"/>
      <c r="AY1208" s="132"/>
      <c r="AZ1208" s="132"/>
      <c r="BA1208" s="132"/>
    </row>
    <row r="1209" spans="3:54" x14ac:dyDescent="0.2">
      <c r="C1209" s="10"/>
      <c r="D1209" s="10"/>
      <c r="AG1209" s="132"/>
      <c r="AH1209" s="132"/>
      <c r="AI1209" s="132"/>
      <c r="AJ1209" s="132"/>
      <c r="AK1209" s="132"/>
      <c r="AM1209" s="143"/>
      <c r="AT1209" s="132"/>
      <c r="AU1209" s="132"/>
      <c r="AV1209" s="132"/>
      <c r="AW1209" s="132"/>
      <c r="AX1209" s="132"/>
      <c r="AY1209" s="132"/>
      <c r="AZ1209" s="132"/>
      <c r="BA1209" s="132"/>
    </row>
    <row r="1210" spans="3:54" x14ac:dyDescent="0.2">
      <c r="C1210" s="10"/>
      <c r="D1210" s="10"/>
      <c r="AG1210" s="132"/>
      <c r="AH1210" s="132"/>
      <c r="AI1210" s="132"/>
      <c r="AJ1210" s="132"/>
      <c r="AK1210" s="132"/>
      <c r="AM1210" s="143"/>
      <c r="AT1210" s="132"/>
      <c r="AU1210" s="132"/>
      <c r="AV1210" s="132"/>
      <c r="AW1210" s="132"/>
      <c r="AX1210" s="132"/>
      <c r="AY1210" s="132"/>
      <c r="AZ1210" s="132"/>
      <c r="BA1210" s="132"/>
    </row>
    <row r="1211" spans="3:54" x14ac:dyDescent="0.2">
      <c r="C1211" s="10"/>
      <c r="D1211" s="10"/>
      <c r="AG1211" s="132"/>
      <c r="AH1211" s="132"/>
      <c r="AI1211" s="132"/>
      <c r="AJ1211" s="132"/>
      <c r="AK1211" s="132"/>
      <c r="AM1211" s="143"/>
      <c r="AT1211" s="132"/>
      <c r="AU1211" s="132"/>
      <c r="AV1211" s="132"/>
      <c r="AW1211" s="132"/>
      <c r="AX1211" s="132"/>
      <c r="AY1211" s="132"/>
      <c r="AZ1211" s="132"/>
      <c r="BA1211" s="132"/>
    </row>
    <row r="1212" spans="3:54" x14ac:dyDescent="0.2">
      <c r="C1212" s="10"/>
      <c r="D1212" s="10"/>
      <c r="AG1212" s="132"/>
      <c r="AH1212" s="132"/>
      <c r="AI1212" s="132"/>
      <c r="AJ1212" s="132"/>
      <c r="AK1212" s="132"/>
      <c r="AM1212" s="143"/>
      <c r="AT1212" s="132"/>
      <c r="AU1212" s="132"/>
      <c r="AV1212" s="132"/>
      <c r="AW1212" s="132"/>
      <c r="AX1212" s="132"/>
      <c r="AY1212" s="132"/>
      <c r="AZ1212" s="132"/>
      <c r="BA1212" s="132"/>
    </row>
    <row r="1213" spans="3:54" x14ac:dyDescent="0.2">
      <c r="C1213" s="10"/>
      <c r="D1213" s="10"/>
      <c r="AG1213" s="132"/>
      <c r="AH1213" s="132"/>
      <c r="AI1213" s="132"/>
      <c r="AJ1213" s="132"/>
      <c r="AK1213" s="132"/>
      <c r="AM1213" s="143"/>
      <c r="AT1213" s="132"/>
      <c r="AU1213" s="132"/>
      <c r="AV1213" s="132"/>
      <c r="AW1213" s="132"/>
      <c r="AX1213" s="132"/>
      <c r="AY1213" s="132"/>
      <c r="AZ1213" s="132"/>
      <c r="BA1213" s="132"/>
    </row>
    <row r="1214" spans="3:54" x14ac:dyDescent="0.2">
      <c r="C1214" s="10"/>
      <c r="D1214" s="10"/>
      <c r="AG1214" s="132"/>
      <c r="AH1214" s="132"/>
      <c r="AI1214" s="132"/>
      <c r="AJ1214" s="132"/>
      <c r="AK1214" s="132"/>
      <c r="AM1214" s="143"/>
      <c r="AT1214" s="132"/>
      <c r="AU1214" s="132"/>
      <c r="AV1214" s="132"/>
      <c r="AW1214" s="132"/>
      <c r="AX1214" s="132"/>
      <c r="AY1214" s="132"/>
      <c r="AZ1214" s="132"/>
      <c r="BA1214" s="132"/>
    </row>
    <row r="1215" spans="3:54" x14ac:dyDescent="0.2">
      <c r="C1215" s="10"/>
      <c r="D1215" s="10"/>
      <c r="AG1215" s="132"/>
      <c r="AH1215" s="132"/>
      <c r="AI1215" s="132"/>
      <c r="AJ1215" s="132"/>
      <c r="AK1215" s="132"/>
      <c r="AM1215" s="143"/>
      <c r="AT1215" s="132"/>
      <c r="AU1215" s="132"/>
      <c r="AV1215" s="132"/>
      <c r="AW1215" s="132"/>
      <c r="AX1215" s="132"/>
      <c r="AY1215" s="132"/>
      <c r="AZ1215" s="132"/>
      <c r="BA1215" s="132"/>
    </row>
    <row r="1216" spans="3:54" x14ac:dyDescent="0.2">
      <c r="C1216" s="10"/>
      <c r="D1216" s="10"/>
      <c r="AG1216" s="132"/>
      <c r="AH1216" s="132"/>
      <c r="AI1216" s="132"/>
      <c r="AJ1216" s="132"/>
      <c r="AK1216" s="132"/>
      <c r="AM1216" s="143"/>
      <c r="AT1216" s="132"/>
      <c r="AU1216" s="132"/>
      <c r="AV1216" s="132"/>
      <c r="AW1216" s="132"/>
      <c r="AX1216" s="132"/>
      <c r="AY1216" s="132"/>
      <c r="AZ1216" s="132"/>
      <c r="BA1216" s="132"/>
    </row>
    <row r="1217" spans="3:70" x14ac:dyDescent="0.2">
      <c r="C1217" s="10"/>
      <c r="D1217" s="10"/>
      <c r="AG1217" s="132"/>
      <c r="AH1217" s="132"/>
      <c r="AI1217" s="132"/>
      <c r="AJ1217" s="132"/>
      <c r="AK1217" s="132"/>
      <c r="AM1217" s="143"/>
      <c r="AT1217" s="132"/>
      <c r="AU1217" s="132"/>
      <c r="AV1217" s="132"/>
      <c r="AW1217" s="132"/>
      <c r="AX1217" s="132"/>
      <c r="AY1217" s="132"/>
      <c r="AZ1217" s="132"/>
      <c r="BA1217" s="132"/>
    </row>
    <row r="1218" spans="3:70" x14ac:dyDescent="0.2">
      <c r="C1218" s="10"/>
      <c r="D1218" s="10"/>
      <c r="AG1218" s="132"/>
      <c r="AH1218" s="132"/>
      <c r="AI1218" s="132"/>
      <c r="AJ1218" s="132"/>
      <c r="AK1218" s="132"/>
      <c r="AM1218" s="143"/>
      <c r="AT1218" s="132"/>
      <c r="AU1218" s="132"/>
      <c r="AV1218" s="132"/>
      <c r="AW1218" s="132"/>
      <c r="AX1218" s="132"/>
      <c r="AY1218" s="132"/>
      <c r="AZ1218" s="132"/>
      <c r="BA1218" s="132"/>
    </row>
    <row r="1219" spans="3:70" x14ac:dyDescent="0.2">
      <c r="C1219" s="10"/>
      <c r="D1219" s="10"/>
      <c r="AG1219" s="132"/>
      <c r="AH1219" s="132"/>
      <c r="AI1219" s="132"/>
      <c r="AJ1219" s="132"/>
      <c r="AK1219" s="132"/>
      <c r="AM1219" s="143"/>
      <c r="AT1219" s="132"/>
      <c r="AU1219" s="132"/>
      <c r="AV1219" s="132"/>
      <c r="AW1219" s="132"/>
      <c r="AX1219" s="132"/>
      <c r="AY1219" s="132"/>
      <c r="AZ1219" s="132"/>
      <c r="BA1219" s="132"/>
    </row>
    <row r="1220" spans="3:70" x14ac:dyDescent="0.2">
      <c r="C1220" s="10"/>
      <c r="D1220" s="10"/>
      <c r="AG1220" s="132"/>
      <c r="AH1220" s="132"/>
      <c r="AI1220" s="132"/>
      <c r="AJ1220" s="132"/>
      <c r="AK1220" s="132"/>
      <c r="AM1220" s="143"/>
      <c r="AT1220" s="132"/>
      <c r="AU1220" s="132"/>
      <c r="AV1220" s="132"/>
      <c r="AW1220" s="132"/>
      <c r="AX1220" s="132"/>
      <c r="AY1220" s="132"/>
      <c r="AZ1220" s="132"/>
      <c r="BA1220" s="132"/>
    </row>
    <row r="1221" spans="3:70" x14ac:dyDescent="0.2">
      <c r="C1221" s="10"/>
      <c r="D1221" s="10"/>
      <c r="AG1221" s="132"/>
      <c r="AH1221" s="132"/>
      <c r="AI1221" s="132"/>
      <c r="AJ1221" s="132"/>
      <c r="AK1221" s="132"/>
      <c r="AM1221" s="143"/>
      <c r="AT1221" s="132"/>
      <c r="AU1221" s="132"/>
      <c r="AV1221" s="132"/>
      <c r="AW1221" s="132"/>
      <c r="AX1221" s="132"/>
      <c r="AY1221" s="132"/>
      <c r="AZ1221" s="132"/>
      <c r="BA1221" s="132"/>
    </row>
    <row r="1222" spans="3:70" x14ac:dyDescent="0.2">
      <c r="C1222" s="10"/>
      <c r="D1222" s="10"/>
      <c r="AG1222" s="132"/>
      <c r="AH1222" s="132"/>
      <c r="AI1222" s="132"/>
      <c r="AJ1222" s="132"/>
      <c r="AK1222" s="132"/>
      <c r="AM1222" s="143"/>
      <c r="AT1222" s="132"/>
      <c r="AU1222" s="132"/>
      <c r="AV1222" s="132"/>
      <c r="AW1222" s="132"/>
      <c r="AX1222" s="132"/>
      <c r="AY1222" s="132"/>
      <c r="AZ1222" s="132"/>
      <c r="BA1222" s="132"/>
    </row>
    <row r="1223" spans="3:70" x14ac:dyDescent="0.2">
      <c r="C1223" s="10"/>
      <c r="D1223" s="10"/>
      <c r="AG1223" s="132"/>
      <c r="AH1223" s="132"/>
      <c r="AI1223" s="132"/>
      <c r="AJ1223" s="132"/>
      <c r="AK1223" s="132"/>
      <c r="AM1223" s="143"/>
      <c r="AT1223" s="132"/>
      <c r="AU1223" s="132"/>
      <c r="AV1223" s="132"/>
      <c r="AW1223" s="132"/>
      <c r="AX1223" s="132"/>
      <c r="AY1223" s="132"/>
      <c r="AZ1223" s="132"/>
      <c r="BA1223" s="132"/>
    </row>
    <row r="1224" spans="3:70" x14ac:dyDescent="0.2">
      <c r="C1224" s="10"/>
      <c r="D1224" s="10"/>
      <c r="AG1224" s="132"/>
      <c r="AH1224" s="132"/>
      <c r="AI1224" s="132"/>
      <c r="AJ1224" s="132"/>
      <c r="AK1224" s="132"/>
      <c r="AM1224" s="143"/>
      <c r="AT1224" s="132"/>
      <c r="AU1224" s="132"/>
      <c r="AV1224" s="132"/>
      <c r="AW1224" s="132"/>
      <c r="AX1224" s="132"/>
      <c r="AY1224" s="132"/>
      <c r="AZ1224" s="132"/>
      <c r="BA1224" s="132"/>
    </row>
    <row r="1225" spans="3:70" x14ac:dyDescent="0.2">
      <c r="C1225" s="10"/>
      <c r="D1225" s="10"/>
      <c r="AG1225" s="132"/>
      <c r="AH1225" s="132"/>
      <c r="AI1225" s="132"/>
      <c r="AJ1225" s="132"/>
      <c r="AK1225" s="132"/>
      <c r="AM1225" s="143"/>
      <c r="AT1225" s="132"/>
      <c r="AU1225" s="132"/>
      <c r="AV1225" s="132"/>
      <c r="AW1225" s="132"/>
      <c r="AX1225" s="132"/>
      <c r="AY1225" s="132"/>
      <c r="AZ1225" s="132"/>
      <c r="BA1225" s="132"/>
    </row>
    <row r="1226" spans="3:70" x14ac:dyDescent="0.2">
      <c r="C1226" s="10"/>
      <c r="D1226" s="10"/>
      <c r="AG1226" s="132"/>
      <c r="AH1226" s="132"/>
      <c r="AI1226" s="132"/>
      <c r="AJ1226" s="132"/>
      <c r="AK1226" s="132"/>
      <c r="AM1226" s="143"/>
      <c r="AT1226" s="132"/>
      <c r="AU1226" s="132"/>
      <c r="AV1226" s="132"/>
      <c r="AW1226" s="132"/>
      <c r="AX1226" s="132"/>
      <c r="AY1226" s="132"/>
      <c r="AZ1226" s="132"/>
      <c r="BA1226" s="132"/>
    </row>
    <row r="1227" spans="3:70" x14ac:dyDescent="0.2">
      <c r="C1227" s="10"/>
      <c r="D1227" s="10"/>
      <c r="AG1227" s="132"/>
      <c r="AH1227" s="132"/>
      <c r="AI1227" s="132"/>
      <c r="AJ1227" s="132"/>
      <c r="AK1227" s="132"/>
      <c r="AM1227" s="143"/>
      <c r="AT1227" s="132"/>
      <c r="AU1227" s="132"/>
      <c r="AV1227" s="132"/>
      <c r="AW1227" s="132"/>
      <c r="AX1227" s="132"/>
      <c r="AY1227" s="132"/>
      <c r="AZ1227" s="132"/>
      <c r="BA1227" s="132"/>
    </row>
    <row r="1228" spans="3:70" x14ac:dyDescent="0.2">
      <c r="C1228" s="10"/>
      <c r="D1228" s="10"/>
      <c r="AG1228" s="132"/>
      <c r="AH1228" s="132"/>
      <c r="AI1228" s="132"/>
      <c r="AJ1228" s="132"/>
      <c r="AK1228" s="132"/>
      <c r="AM1228" s="143"/>
      <c r="AT1228" s="132"/>
      <c r="AU1228" s="132"/>
      <c r="AV1228" s="132"/>
      <c r="AW1228" s="132"/>
      <c r="AX1228" s="132"/>
      <c r="AY1228" s="132"/>
      <c r="AZ1228" s="132"/>
      <c r="BA1228" s="132"/>
      <c r="BB1228" s="132"/>
      <c r="BC1228" s="132"/>
      <c r="BD1228" s="132"/>
      <c r="BE1228" s="132"/>
      <c r="BF1228" s="132"/>
      <c r="BG1228" s="132"/>
      <c r="BH1228" s="132"/>
      <c r="BI1228" s="132"/>
      <c r="BJ1228" s="132"/>
      <c r="BK1228" s="132"/>
      <c r="BL1228" s="132"/>
      <c r="BM1228" s="132"/>
      <c r="BN1228" s="132"/>
      <c r="BO1228" s="132"/>
      <c r="BP1228" s="132"/>
      <c r="BQ1228" s="132"/>
      <c r="BR1228" s="132"/>
    </row>
    <row r="1229" spans="3:70" x14ac:dyDescent="0.2">
      <c r="C1229" s="10"/>
      <c r="D1229" s="10"/>
      <c r="AG1229" s="132"/>
      <c r="AH1229" s="132"/>
      <c r="AI1229" s="132"/>
      <c r="AJ1229" s="132"/>
      <c r="AK1229" s="132"/>
      <c r="AM1229" s="143"/>
      <c r="AT1229" s="132"/>
      <c r="AU1229" s="132"/>
      <c r="AV1229" s="132"/>
      <c r="AW1229" s="132"/>
      <c r="AX1229" s="132"/>
      <c r="AY1229" s="132"/>
      <c r="AZ1229" s="132"/>
      <c r="BA1229" s="132"/>
    </row>
    <row r="1230" spans="3:70" x14ac:dyDescent="0.2">
      <c r="C1230" s="10"/>
      <c r="D1230" s="10"/>
      <c r="AG1230" s="132"/>
      <c r="AH1230" s="132"/>
      <c r="AI1230" s="132"/>
      <c r="AJ1230" s="132"/>
      <c r="AK1230" s="132"/>
      <c r="AM1230" s="143"/>
      <c r="AT1230" s="132"/>
      <c r="AU1230" s="132"/>
      <c r="AV1230" s="132"/>
      <c r="AW1230" s="132"/>
      <c r="AX1230" s="132"/>
      <c r="AY1230" s="132"/>
      <c r="AZ1230" s="132"/>
      <c r="BA1230" s="132"/>
    </row>
    <row r="1231" spans="3:70" x14ac:dyDescent="0.2">
      <c r="C1231" s="10"/>
      <c r="D1231" s="10"/>
      <c r="AG1231" s="132"/>
      <c r="AH1231" s="132"/>
      <c r="AI1231" s="132"/>
      <c r="AJ1231" s="132"/>
      <c r="AK1231" s="132"/>
      <c r="AM1231" s="143"/>
      <c r="AT1231" s="132"/>
      <c r="AU1231" s="132"/>
      <c r="AV1231" s="132"/>
      <c r="AW1231" s="132"/>
      <c r="AX1231" s="132"/>
      <c r="AY1231" s="132"/>
      <c r="AZ1231" s="132"/>
      <c r="BA1231" s="132"/>
    </row>
    <row r="1232" spans="3:70" x14ac:dyDescent="0.2">
      <c r="C1232" s="10"/>
      <c r="D1232" s="10"/>
      <c r="AG1232" s="132"/>
      <c r="AH1232" s="132"/>
      <c r="AI1232" s="132"/>
      <c r="AJ1232" s="132"/>
      <c r="AK1232" s="132"/>
      <c r="AM1232" s="143"/>
      <c r="AT1232" s="132"/>
      <c r="AU1232" s="132"/>
      <c r="AV1232" s="132"/>
      <c r="AW1232" s="132"/>
      <c r="AX1232" s="132"/>
      <c r="AY1232" s="132"/>
      <c r="AZ1232" s="132"/>
      <c r="BA1232" s="132"/>
    </row>
    <row r="1233" spans="3:70" x14ac:dyDescent="0.2">
      <c r="C1233" s="10"/>
      <c r="D1233" s="10"/>
      <c r="AG1233" s="132"/>
      <c r="AH1233" s="132"/>
      <c r="AI1233" s="132"/>
      <c r="AJ1233" s="132"/>
      <c r="AK1233" s="132"/>
      <c r="AM1233" s="143"/>
      <c r="AT1233" s="132"/>
      <c r="AU1233" s="132"/>
      <c r="AV1233" s="132"/>
      <c r="AW1233" s="132"/>
      <c r="AX1233" s="132"/>
      <c r="AY1233" s="132"/>
      <c r="AZ1233" s="132"/>
      <c r="BA1233" s="132"/>
    </row>
    <row r="1234" spans="3:70" x14ac:dyDescent="0.2">
      <c r="C1234" s="10"/>
      <c r="D1234" s="10"/>
      <c r="AG1234" s="132"/>
      <c r="AH1234" s="132"/>
      <c r="AI1234" s="132"/>
      <c r="AJ1234" s="132"/>
      <c r="AK1234" s="132"/>
      <c r="AM1234" s="143"/>
      <c r="AT1234" s="132"/>
      <c r="AU1234" s="132"/>
      <c r="AV1234" s="132"/>
      <c r="AW1234" s="132"/>
      <c r="AX1234" s="132"/>
      <c r="AY1234" s="132"/>
      <c r="AZ1234" s="132"/>
      <c r="BA1234" s="132"/>
    </row>
    <row r="1235" spans="3:70" x14ac:dyDescent="0.2">
      <c r="C1235" s="10"/>
      <c r="D1235" s="10"/>
      <c r="AG1235" s="132"/>
      <c r="AH1235" s="132"/>
      <c r="AI1235" s="132"/>
      <c r="AJ1235" s="132"/>
      <c r="AK1235" s="132"/>
      <c r="AM1235" s="143"/>
      <c r="AT1235" s="132"/>
      <c r="AU1235" s="132"/>
      <c r="AV1235" s="132"/>
      <c r="AW1235" s="132"/>
      <c r="AX1235" s="132"/>
      <c r="AY1235" s="132"/>
      <c r="AZ1235" s="132"/>
      <c r="BA1235" s="132"/>
    </row>
    <row r="1236" spans="3:70" x14ac:dyDescent="0.2">
      <c r="C1236" s="10"/>
      <c r="D1236" s="10"/>
      <c r="AG1236" s="132"/>
      <c r="AH1236" s="132"/>
      <c r="AI1236" s="132"/>
      <c r="AJ1236" s="132"/>
      <c r="AK1236" s="132"/>
      <c r="AM1236" s="143"/>
      <c r="AT1236" s="132"/>
      <c r="AU1236" s="132"/>
      <c r="AV1236" s="132"/>
      <c r="AW1236" s="132"/>
      <c r="AX1236" s="132"/>
      <c r="AY1236" s="132"/>
      <c r="AZ1236" s="132"/>
      <c r="BA1236" s="132"/>
    </row>
    <row r="1237" spans="3:70" x14ac:dyDescent="0.2">
      <c r="C1237" s="10"/>
      <c r="D1237" s="10"/>
      <c r="AG1237" s="132"/>
      <c r="AH1237" s="132"/>
      <c r="AI1237" s="132"/>
      <c r="AJ1237" s="132"/>
      <c r="AK1237" s="132"/>
      <c r="AM1237" s="143"/>
      <c r="AT1237" s="132"/>
      <c r="AU1237" s="132"/>
      <c r="AV1237" s="132"/>
      <c r="AW1237" s="132"/>
      <c r="AX1237" s="132"/>
      <c r="AY1237" s="132"/>
      <c r="AZ1237" s="132"/>
      <c r="BA1237" s="132"/>
    </row>
    <row r="1238" spans="3:70" x14ac:dyDescent="0.2">
      <c r="C1238" s="10"/>
      <c r="D1238" s="10"/>
      <c r="AG1238" s="132"/>
      <c r="AH1238" s="132"/>
      <c r="AI1238" s="132"/>
      <c r="AJ1238" s="132"/>
      <c r="AK1238" s="132"/>
      <c r="AM1238" s="143"/>
      <c r="AT1238" s="132"/>
      <c r="AU1238" s="132"/>
      <c r="AV1238" s="132"/>
      <c r="AW1238" s="132"/>
      <c r="AX1238" s="132"/>
      <c r="AY1238" s="132"/>
      <c r="AZ1238" s="132"/>
      <c r="BA1238" s="132"/>
    </row>
    <row r="1239" spans="3:70" x14ac:dyDescent="0.2">
      <c r="C1239" s="10"/>
      <c r="D1239" s="10"/>
      <c r="AG1239" s="132"/>
      <c r="AH1239" s="132"/>
      <c r="AI1239" s="132"/>
      <c r="AJ1239" s="132"/>
      <c r="AK1239" s="132"/>
      <c r="AM1239" s="143"/>
      <c r="AT1239" s="132"/>
      <c r="AU1239" s="132"/>
      <c r="AV1239" s="132"/>
      <c r="AW1239" s="132"/>
      <c r="AX1239" s="132"/>
      <c r="AY1239" s="132"/>
      <c r="AZ1239" s="132"/>
      <c r="BA1239" s="132"/>
    </row>
    <row r="1240" spans="3:70" x14ac:dyDescent="0.2">
      <c r="C1240" s="10"/>
      <c r="D1240" s="10"/>
      <c r="AG1240" s="132"/>
      <c r="AH1240" s="132"/>
      <c r="AI1240" s="132"/>
      <c r="AJ1240" s="132"/>
      <c r="AK1240" s="132"/>
      <c r="AM1240" s="143"/>
      <c r="AT1240" s="132"/>
      <c r="AU1240" s="132"/>
      <c r="AV1240" s="132"/>
      <c r="AW1240" s="132"/>
      <c r="AX1240" s="132"/>
      <c r="AY1240" s="132"/>
      <c r="AZ1240" s="132"/>
      <c r="BA1240" s="132"/>
    </row>
    <row r="1241" spans="3:70" x14ac:dyDescent="0.2">
      <c r="C1241" s="10"/>
      <c r="D1241" s="10"/>
      <c r="AG1241" s="132"/>
      <c r="AH1241" s="132"/>
      <c r="AI1241" s="132"/>
      <c r="AJ1241" s="132"/>
      <c r="AK1241" s="132"/>
      <c r="AM1241" s="143"/>
      <c r="AT1241" s="132"/>
      <c r="AU1241" s="132"/>
      <c r="AV1241" s="132"/>
      <c r="AW1241" s="132"/>
      <c r="AX1241" s="132"/>
      <c r="AY1241" s="132"/>
      <c r="AZ1241" s="132"/>
      <c r="BA1241" s="132"/>
    </row>
    <row r="1242" spans="3:70" x14ac:dyDescent="0.2">
      <c r="C1242" s="10"/>
      <c r="D1242" s="10"/>
      <c r="AG1242" s="132"/>
      <c r="AH1242" s="132"/>
      <c r="AI1242" s="132"/>
      <c r="AJ1242" s="132"/>
      <c r="AK1242" s="132"/>
      <c r="AM1242" s="143"/>
      <c r="AT1242" s="132"/>
      <c r="AU1242" s="132"/>
      <c r="AV1242" s="132"/>
      <c r="AW1242" s="132"/>
      <c r="AX1242" s="132"/>
      <c r="AY1242" s="132"/>
      <c r="AZ1242" s="132"/>
      <c r="BA1242" s="132"/>
    </row>
    <row r="1243" spans="3:70" x14ac:dyDescent="0.2">
      <c r="C1243" s="10"/>
      <c r="D1243" s="10"/>
      <c r="AG1243" s="132"/>
      <c r="AH1243" s="132"/>
      <c r="AI1243" s="132"/>
      <c r="AJ1243" s="132"/>
      <c r="AK1243" s="132"/>
      <c r="AM1243" s="143"/>
      <c r="AT1243" s="132"/>
      <c r="AU1243" s="132"/>
      <c r="AV1243" s="132"/>
      <c r="AW1243" s="132"/>
      <c r="AX1243" s="132"/>
      <c r="AY1243" s="132"/>
      <c r="AZ1243" s="132"/>
      <c r="BA1243" s="132"/>
    </row>
    <row r="1244" spans="3:70" x14ac:dyDescent="0.2">
      <c r="C1244" s="10"/>
      <c r="D1244" s="10"/>
      <c r="AG1244" s="132"/>
      <c r="AH1244" s="132"/>
      <c r="AI1244" s="132"/>
      <c r="AJ1244" s="132"/>
      <c r="AK1244" s="132"/>
      <c r="AM1244" s="143"/>
      <c r="AT1244" s="132"/>
      <c r="AU1244" s="132"/>
      <c r="AV1244" s="132"/>
      <c r="AW1244" s="132"/>
      <c r="AX1244" s="132"/>
      <c r="AY1244" s="132"/>
      <c r="AZ1244" s="132"/>
      <c r="BA1244" s="132"/>
    </row>
    <row r="1245" spans="3:70" x14ac:dyDescent="0.2">
      <c r="C1245" s="10"/>
      <c r="D1245" s="10"/>
      <c r="AG1245" s="132"/>
      <c r="AH1245" s="132"/>
      <c r="AI1245" s="132"/>
      <c r="AJ1245" s="132"/>
      <c r="AK1245" s="132"/>
      <c r="AM1245" s="143"/>
      <c r="AT1245" s="132"/>
      <c r="AU1245" s="132"/>
      <c r="AV1245" s="132"/>
      <c r="AW1245" s="132"/>
      <c r="AX1245" s="132"/>
      <c r="AY1245" s="132"/>
      <c r="AZ1245" s="132"/>
      <c r="BA1245" s="132"/>
      <c r="BB1245" s="132"/>
      <c r="BC1245" s="132"/>
      <c r="BD1245" s="132"/>
      <c r="BE1245" s="132"/>
      <c r="BF1245" s="132"/>
      <c r="BG1245" s="132"/>
      <c r="BH1245" s="132"/>
      <c r="BI1245" s="132"/>
      <c r="BJ1245" s="132"/>
      <c r="BK1245" s="132"/>
      <c r="BL1245" s="132"/>
      <c r="BM1245" s="132"/>
      <c r="BN1245" s="132"/>
      <c r="BO1245" s="132"/>
      <c r="BP1245" s="132"/>
      <c r="BQ1245" s="132"/>
      <c r="BR1245" s="132"/>
    </row>
    <row r="1246" spans="3:70" x14ac:dyDescent="0.2">
      <c r="C1246" s="10"/>
      <c r="D1246" s="10"/>
      <c r="AG1246" s="132"/>
      <c r="AH1246" s="132"/>
      <c r="AI1246" s="132"/>
      <c r="AJ1246" s="132"/>
      <c r="AK1246" s="132"/>
      <c r="AM1246" s="143"/>
      <c r="AT1246" s="132"/>
      <c r="AU1246" s="132"/>
      <c r="AV1246" s="132"/>
      <c r="AW1246" s="132"/>
      <c r="AX1246" s="132"/>
      <c r="AY1246" s="132"/>
      <c r="AZ1246" s="132"/>
      <c r="BA1246" s="132"/>
    </row>
    <row r="1247" spans="3:70" x14ac:dyDescent="0.2">
      <c r="C1247" s="10"/>
      <c r="D1247" s="10"/>
      <c r="AG1247" s="132"/>
      <c r="AH1247" s="132"/>
      <c r="AI1247" s="132"/>
      <c r="AJ1247" s="132"/>
      <c r="AK1247" s="132"/>
      <c r="AM1247" s="143"/>
      <c r="AT1247" s="132"/>
      <c r="AU1247" s="132"/>
      <c r="AV1247" s="132"/>
      <c r="AW1247" s="132"/>
      <c r="AX1247" s="132"/>
      <c r="AY1247" s="132"/>
      <c r="AZ1247" s="132"/>
      <c r="BA1247" s="132"/>
    </row>
    <row r="1248" spans="3:70" x14ac:dyDescent="0.2">
      <c r="C1248" s="10"/>
      <c r="D1248" s="10"/>
      <c r="AG1248" s="132"/>
      <c r="AH1248" s="132"/>
      <c r="AI1248" s="132"/>
      <c r="AJ1248" s="132"/>
      <c r="AK1248" s="132"/>
      <c r="AM1248" s="143"/>
      <c r="AT1248" s="132"/>
      <c r="AU1248" s="132"/>
      <c r="AV1248" s="132"/>
      <c r="AW1248" s="132"/>
      <c r="AX1248" s="132"/>
      <c r="AY1248" s="132"/>
      <c r="AZ1248" s="132"/>
      <c r="BA1248" s="132"/>
    </row>
    <row r="1249" spans="3:70" x14ac:dyDescent="0.2">
      <c r="C1249" s="10"/>
      <c r="D1249" s="10"/>
      <c r="AG1249" s="132"/>
      <c r="AH1249" s="132"/>
      <c r="AI1249" s="132"/>
      <c r="AJ1249" s="132"/>
      <c r="AK1249" s="132"/>
      <c r="AM1249" s="143"/>
      <c r="AT1249" s="132"/>
      <c r="AU1249" s="132"/>
      <c r="AV1249" s="132"/>
      <c r="AW1249" s="132"/>
      <c r="AX1249" s="132"/>
      <c r="AY1249" s="132"/>
      <c r="AZ1249" s="132"/>
      <c r="BA1249" s="132"/>
    </row>
    <row r="1250" spans="3:70" x14ac:dyDescent="0.2">
      <c r="C1250" s="10"/>
      <c r="D1250" s="10"/>
      <c r="AG1250" s="132"/>
      <c r="AH1250" s="132"/>
      <c r="AI1250" s="132"/>
      <c r="AJ1250" s="132"/>
      <c r="AK1250" s="132"/>
      <c r="AM1250" s="143"/>
      <c r="AT1250" s="132"/>
      <c r="AU1250" s="132"/>
      <c r="AV1250" s="132"/>
      <c r="AW1250" s="132"/>
      <c r="AX1250" s="132"/>
      <c r="AY1250" s="132"/>
      <c r="AZ1250" s="132"/>
      <c r="BA1250" s="132"/>
    </row>
    <row r="1251" spans="3:70" x14ac:dyDescent="0.2">
      <c r="C1251" s="10"/>
      <c r="D1251" s="10"/>
      <c r="AG1251" s="132"/>
      <c r="AH1251" s="132"/>
      <c r="AI1251" s="132"/>
      <c r="AJ1251" s="132"/>
      <c r="AK1251" s="132"/>
      <c r="AM1251" s="143"/>
      <c r="AT1251" s="132"/>
      <c r="AU1251" s="132"/>
      <c r="AV1251" s="132"/>
      <c r="AW1251" s="132"/>
      <c r="AX1251" s="132"/>
      <c r="AY1251" s="132"/>
      <c r="AZ1251" s="132"/>
      <c r="BA1251" s="132"/>
    </row>
    <row r="1252" spans="3:70" x14ac:dyDescent="0.2">
      <c r="C1252" s="10"/>
      <c r="D1252" s="10"/>
      <c r="AG1252" s="132"/>
      <c r="AH1252" s="132"/>
      <c r="AI1252" s="132"/>
      <c r="AJ1252" s="132"/>
      <c r="AK1252" s="132"/>
      <c r="AM1252" s="143"/>
      <c r="AT1252" s="132"/>
      <c r="AU1252" s="132"/>
      <c r="AV1252" s="132"/>
      <c r="AW1252" s="132"/>
      <c r="AX1252" s="132"/>
      <c r="AY1252" s="132"/>
      <c r="AZ1252" s="132"/>
      <c r="BA1252" s="132"/>
    </row>
    <row r="1253" spans="3:70" x14ac:dyDescent="0.2">
      <c r="C1253" s="10"/>
      <c r="D1253" s="10"/>
      <c r="AG1253" s="132"/>
      <c r="AH1253" s="132"/>
      <c r="AI1253" s="132"/>
      <c r="AJ1253" s="132"/>
      <c r="AK1253" s="132"/>
      <c r="AM1253" s="143"/>
      <c r="AT1253" s="132"/>
      <c r="AU1253" s="132"/>
      <c r="AV1253" s="132"/>
      <c r="AW1253" s="132"/>
      <c r="AX1253" s="132"/>
      <c r="AY1253" s="132"/>
      <c r="AZ1253" s="132"/>
      <c r="BA1253" s="132"/>
    </row>
    <row r="1254" spans="3:70" x14ac:dyDescent="0.2">
      <c r="C1254" s="10"/>
      <c r="D1254" s="10"/>
      <c r="AG1254" s="132"/>
      <c r="AH1254" s="132"/>
      <c r="AI1254" s="132"/>
      <c r="AJ1254" s="132"/>
      <c r="AK1254" s="132"/>
      <c r="AM1254" s="143"/>
      <c r="AT1254" s="132"/>
      <c r="AU1254" s="132"/>
      <c r="AV1254" s="132"/>
      <c r="AW1254" s="132"/>
      <c r="AX1254" s="132"/>
      <c r="AY1254" s="132"/>
      <c r="AZ1254" s="132"/>
      <c r="BA1254" s="132"/>
      <c r="BB1254" s="132"/>
      <c r="BC1254" s="132"/>
      <c r="BD1254" s="132"/>
      <c r="BE1254" s="132"/>
      <c r="BF1254" s="132"/>
      <c r="BG1254" s="132"/>
      <c r="BH1254" s="132"/>
      <c r="BI1254" s="132"/>
      <c r="BJ1254" s="132"/>
      <c r="BK1254" s="132"/>
      <c r="BL1254" s="132"/>
      <c r="BM1254" s="132"/>
      <c r="BN1254" s="132"/>
      <c r="BO1254" s="132"/>
      <c r="BP1254" s="132"/>
      <c r="BQ1254" s="132"/>
      <c r="BR1254" s="132"/>
    </row>
    <row r="1255" spans="3:70" x14ac:dyDescent="0.2">
      <c r="C1255" s="10"/>
      <c r="D1255" s="10"/>
      <c r="AG1255" s="132"/>
      <c r="AH1255" s="132"/>
      <c r="AI1255" s="132"/>
      <c r="AJ1255" s="132"/>
      <c r="AK1255" s="132"/>
      <c r="AM1255" s="143"/>
      <c r="AT1255" s="132"/>
      <c r="AU1255" s="132"/>
      <c r="AV1255" s="132"/>
      <c r="AW1255" s="132"/>
      <c r="AX1255" s="132"/>
      <c r="AY1255" s="132"/>
      <c r="AZ1255" s="132"/>
      <c r="BA1255" s="132"/>
    </row>
    <row r="1256" spans="3:70" x14ac:dyDescent="0.2">
      <c r="C1256" s="10"/>
      <c r="D1256" s="10"/>
      <c r="AG1256" s="132"/>
      <c r="AH1256" s="132"/>
      <c r="AI1256" s="132"/>
      <c r="AJ1256" s="132"/>
      <c r="AK1256" s="132"/>
      <c r="AM1256" s="143"/>
      <c r="AT1256" s="132"/>
      <c r="AU1256" s="132"/>
      <c r="AV1256" s="132"/>
      <c r="AW1256" s="132"/>
      <c r="AX1256" s="132"/>
      <c r="AY1256" s="132"/>
      <c r="AZ1256" s="132"/>
      <c r="BA1256" s="132"/>
    </row>
    <row r="1257" spans="3:70" x14ac:dyDescent="0.2">
      <c r="C1257" s="10"/>
      <c r="D1257" s="10"/>
      <c r="AG1257" s="132"/>
      <c r="AH1257" s="132"/>
      <c r="AI1257" s="132"/>
      <c r="AJ1257" s="132"/>
      <c r="AK1257" s="132"/>
      <c r="AM1257" s="143"/>
      <c r="AT1257" s="132"/>
      <c r="AU1257" s="132"/>
      <c r="AV1257" s="132"/>
      <c r="AW1257" s="132"/>
      <c r="AX1257" s="132"/>
      <c r="AY1257" s="132"/>
      <c r="AZ1257" s="132"/>
      <c r="BA1257" s="132"/>
    </row>
    <row r="1258" spans="3:70" x14ac:dyDescent="0.2">
      <c r="C1258" s="10"/>
      <c r="D1258" s="10"/>
      <c r="AG1258" s="132"/>
      <c r="AH1258" s="132"/>
      <c r="AI1258" s="132"/>
      <c r="AJ1258" s="132"/>
      <c r="AK1258" s="132"/>
      <c r="AM1258" s="143"/>
      <c r="AT1258" s="132"/>
      <c r="AU1258" s="132"/>
      <c r="AV1258" s="132"/>
      <c r="AW1258" s="132"/>
      <c r="AX1258" s="132"/>
      <c r="AY1258" s="132"/>
      <c r="AZ1258" s="132"/>
      <c r="BA1258" s="132"/>
    </row>
    <row r="1259" spans="3:70" x14ac:dyDescent="0.2">
      <c r="C1259" s="10"/>
      <c r="D1259" s="10"/>
      <c r="AG1259" s="132"/>
      <c r="AH1259" s="132"/>
      <c r="AI1259" s="132"/>
      <c r="AJ1259" s="132"/>
      <c r="AK1259" s="132"/>
      <c r="AM1259" s="143"/>
      <c r="AT1259" s="132"/>
      <c r="AU1259" s="132"/>
      <c r="AV1259" s="132"/>
      <c r="AW1259" s="132"/>
      <c r="AX1259" s="132"/>
      <c r="AY1259" s="132"/>
      <c r="AZ1259" s="132"/>
      <c r="BA1259" s="132"/>
    </row>
    <row r="1260" spans="3:70" x14ac:dyDescent="0.2">
      <c r="C1260" s="10"/>
      <c r="D1260" s="10"/>
      <c r="AG1260" s="132"/>
      <c r="AH1260" s="132"/>
      <c r="AI1260" s="132"/>
      <c r="AJ1260" s="132"/>
      <c r="AK1260" s="132"/>
      <c r="AM1260" s="143"/>
      <c r="AT1260" s="132"/>
      <c r="AU1260" s="132"/>
      <c r="AV1260" s="132"/>
      <c r="AW1260" s="132"/>
      <c r="AX1260" s="132"/>
      <c r="AY1260" s="132"/>
      <c r="AZ1260" s="132"/>
      <c r="BA1260" s="132"/>
    </row>
    <row r="1261" spans="3:70" x14ac:dyDescent="0.2">
      <c r="C1261" s="10"/>
      <c r="D1261" s="10"/>
      <c r="AG1261" s="132"/>
      <c r="AH1261" s="132"/>
      <c r="AI1261" s="132"/>
      <c r="AJ1261" s="132"/>
      <c r="AK1261" s="132"/>
      <c r="AM1261" s="143"/>
      <c r="AT1261" s="132"/>
      <c r="AU1261" s="132"/>
      <c r="AV1261" s="132"/>
      <c r="AW1261" s="132"/>
      <c r="AX1261" s="132"/>
      <c r="AY1261" s="132"/>
      <c r="AZ1261" s="132"/>
      <c r="BA1261" s="132"/>
    </row>
    <row r="1262" spans="3:70" x14ac:dyDescent="0.2">
      <c r="C1262" s="10"/>
      <c r="D1262" s="10"/>
      <c r="AG1262" s="132"/>
      <c r="AH1262" s="132"/>
      <c r="AI1262" s="132"/>
      <c r="AJ1262" s="132"/>
      <c r="AK1262" s="132"/>
      <c r="AM1262" s="143"/>
      <c r="AT1262" s="132"/>
      <c r="AU1262" s="132"/>
      <c r="AV1262" s="132"/>
      <c r="AW1262" s="132"/>
      <c r="AX1262" s="132"/>
      <c r="AY1262" s="132"/>
      <c r="AZ1262" s="132"/>
      <c r="BA1262" s="132"/>
    </row>
    <row r="1263" spans="3:70" x14ac:dyDescent="0.2">
      <c r="C1263" s="10"/>
      <c r="D1263" s="10"/>
      <c r="AG1263" s="132"/>
      <c r="AH1263" s="132"/>
      <c r="AI1263" s="132"/>
      <c r="AJ1263" s="132"/>
      <c r="AK1263" s="132"/>
      <c r="AM1263" s="143"/>
      <c r="AT1263" s="132"/>
      <c r="AU1263" s="132"/>
      <c r="AV1263" s="132"/>
      <c r="AW1263" s="132"/>
      <c r="AX1263" s="132"/>
      <c r="AY1263" s="132"/>
      <c r="AZ1263" s="132"/>
      <c r="BA1263" s="132"/>
    </row>
    <row r="1264" spans="3:70" x14ac:dyDescent="0.2">
      <c r="C1264" s="10"/>
      <c r="D1264" s="10"/>
      <c r="AG1264" s="132"/>
      <c r="AH1264" s="132"/>
      <c r="AI1264" s="132"/>
      <c r="AJ1264" s="132"/>
      <c r="AK1264" s="132"/>
      <c r="AM1264" s="143"/>
      <c r="AT1264" s="132"/>
      <c r="AU1264" s="132"/>
      <c r="AV1264" s="132"/>
      <c r="AW1264" s="132"/>
      <c r="AX1264" s="132"/>
      <c r="AY1264" s="132"/>
      <c r="AZ1264" s="132"/>
      <c r="BA1264" s="132"/>
    </row>
    <row r="1265" spans="3:53" x14ac:dyDescent="0.2">
      <c r="C1265" s="10"/>
      <c r="D1265" s="10"/>
      <c r="AG1265" s="132"/>
      <c r="AH1265" s="132"/>
      <c r="AI1265" s="132"/>
      <c r="AJ1265" s="132"/>
      <c r="AK1265" s="132"/>
      <c r="AM1265" s="143"/>
      <c r="AT1265" s="132"/>
      <c r="AU1265" s="132"/>
      <c r="AV1265" s="132"/>
      <c r="AW1265" s="132"/>
      <c r="AX1265" s="132"/>
      <c r="AY1265" s="132"/>
      <c r="AZ1265" s="132"/>
      <c r="BA1265" s="132"/>
    </row>
    <row r="1266" spans="3:53" x14ac:dyDescent="0.2">
      <c r="C1266" s="10"/>
      <c r="D1266" s="10"/>
      <c r="AG1266" s="132"/>
      <c r="AH1266" s="132"/>
      <c r="AI1266" s="132"/>
      <c r="AJ1266" s="132"/>
      <c r="AK1266" s="132"/>
      <c r="AM1266" s="143"/>
      <c r="AT1266" s="132"/>
      <c r="AU1266" s="132"/>
      <c r="AV1266" s="132"/>
      <c r="AW1266" s="132"/>
      <c r="AX1266" s="132"/>
      <c r="AY1266" s="132"/>
      <c r="AZ1266" s="132"/>
      <c r="BA1266" s="132"/>
    </row>
    <row r="1267" spans="3:53" x14ac:dyDescent="0.2">
      <c r="C1267" s="10"/>
      <c r="D1267" s="10"/>
      <c r="AG1267" s="132"/>
      <c r="AH1267" s="132"/>
      <c r="AI1267" s="132"/>
      <c r="AJ1267" s="132"/>
      <c r="AK1267" s="132"/>
      <c r="AM1267" s="143"/>
      <c r="AT1267" s="132"/>
      <c r="AU1267" s="132"/>
      <c r="AV1267" s="132"/>
      <c r="AW1267" s="132"/>
      <c r="AX1267" s="132"/>
      <c r="AY1267" s="132"/>
      <c r="AZ1267" s="132"/>
      <c r="BA1267" s="132"/>
    </row>
    <row r="1268" spans="3:53" x14ac:dyDescent="0.2">
      <c r="C1268" s="10"/>
      <c r="D1268" s="10"/>
      <c r="AG1268" s="132"/>
      <c r="AH1268" s="132"/>
      <c r="AI1268" s="132"/>
      <c r="AJ1268" s="132"/>
      <c r="AK1268" s="132"/>
      <c r="AM1268" s="143"/>
      <c r="AT1268" s="132"/>
      <c r="AU1268" s="132"/>
      <c r="AV1268" s="132"/>
      <c r="AW1268" s="132"/>
      <c r="AX1268" s="132"/>
      <c r="AY1268" s="132"/>
      <c r="AZ1268" s="132"/>
      <c r="BA1268" s="132"/>
    </row>
    <row r="1269" spans="3:53" x14ac:dyDescent="0.2">
      <c r="C1269" s="10"/>
      <c r="D1269" s="10"/>
      <c r="AG1269" s="132"/>
      <c r="AH1269" s="132"/>
      <c r="AI1269" s="132"/>
      <c r="AJ1269" s="132"/>
      <c r="AK1269" s="132"/>
      <c r="AM1269" s="143"/>
      <c r="AT1269" s="132"/>
      <c r="AU1269" s="132"/>
      <c r="AV1269" s="132"/>
      <c r="AW1269" s="132"/>
      <c r="AX1269" s="132"/>
      <c r="AY1269" s="132"/>
      <c r="AZ1269" s="132"/>
      <c r="BA1269" s="132"/>
    </row>
    <row r="1270" spans="3:53" x14ac:dyDescent="0.2">
      <c r="C1270" s="10"/>
      <c r="D1270" s="10"/>
      <c r="AG1270" s="132"/>
      <c r="AH1270" s="132"/>
      <c r="AI1270" s="132"/>
      <c r="AJ1270" s="132"/>
      <c r="AK1270" s="132"/>
      <c r="AM1270" s="143"/>
      <c r="AT1270" s="132"/>
      <c r="AU1270" s="132"/>
      <c r="AV1270" s="132"/>
      <c r="AW1270" s="132"/>
      <c r="AX1270" s="132"/>
      <c r="AY1270" s="132"/>
      <c r="AZ1270" s="132"/>
      <c r="BA1270" s="132"/>
    </row>
    <row r="1271" spans="3:53" x14ac:dyDescent="0.2">
      <c r="C1271" s="10"/>
      <c r="D1271" s="10"/>
      <c r="AG1271" s="132"/>
      <c r="AH1271" s="132"/>
      <c r="AI1271" s="132"/>
      <c r="AJ1271" s="132"/>
      <c r="AK1271" s="132"/>
      <c r="AM1271" s="143"/>
      <c r="AT1271" s="132"/>
      <c r="AU1271" s="132"/>
      <c r="AV1271" s="132"/>
      <c r="AW1271" s="132"/>
      <c r="AX1271" s="132"/>
      <c r="AY1271" s="132"/>
      <c r="AZ1271" s="132"/>
      <c r="BA1271" s="132"/>
    </row>
    <row r="1272" spans="3:53" x14ac:dyDescent="0.2">
      <c r="C1272" s="10"/>
      <c r="D1272" s="10"/>
      <c r="AG1272" s="132"/>
      <c r="AH1272" s="132"/>
      <c r="AI1272" s="132"/>
      <c r="AJ1272" s="132"/>
      <c r="AK1272" s="132"/>
      <c r="AM1272" s="143"/>
      <c r="AT1272" s="132"/>
      <c r="AU1272" s="132"/>
      <c r="AV1272" s="132"/>
      <c r="AW1272" s="132"/>
      <c r="AX1272" s="132"/>
      <c r="AY1272" s="132"/>
      <c r="AZ1272" s="132"/>
      <c r="BA1272" s="132"/>
    </row>
    <row r="1273" spans="3:53" x14ac:dyDescent="0.2">
      <c r="C1273" s="10"/>
      <c r="D1273" s="10"/>
      <c r="AG1273" s="132"/>
      <c r="AH1273" s="132"/>
      <c r="AI1273" s="132"/>
      <c r="AJ1273" s="132"/>
      <c r="AK1273" s="132"/>
      <c r="AM1273" s="143"/>
      <c r="AT1273" s="132"/>
      <c r="AU1273" s="132"/>
      <c r="AV1273" s="132"/>
      <c r="AW1273" s="132"/>
      <c r="AX1273" s="132"/>
      <c r="AY1273" s="132"/>
      <c r="AZ1273" s="132"/>
      <c r="BA1273" s="132"/>
    </row>
    <row r="1274" spans="3:53" x14ac:dyDescent="0.2">
      <c r="C1274" s="10"/>
      <c r="D1274" s="10"/>
      <c r="AG1274" s="132"/>
      <c r="AH1274" s="132"/>
      <c r="AI1274" s="132"/>
      <c r="AJ1274" s="132"/>
      <c r="AK1274" s="132"/>
      <c r="AM1274" s="143"/>
      <c r="AT1274" s="132"/>
      <c r="AU1274" s="132"/>
      <c r="AV1274" s="132"/>
      <c r="AW1274" s="132"/>
      <c r="AX1274" s="132"/>
      <c r="AY1274" s="132"/>
      <c r="AZ1274" s="132"/>
      <c r="BA1274" s="132"/>
    </row>
    <row r="1275" spans="3:53" x14ac:dyDescent="0.2">
      <c r="C1275" s="10"/>
      <c r="D1275" s="10"/>
      <c r="AG1275" s="132"/>
      <c r="AH1275" s="132"/>
      <c r="AI1275" s="132"/>
      <c r="AJ1275" s="132"/>
      <c r="AK1275" s="132"/>
      <c r="AM1275" s="143"/>
      <c r="AT1275" s="132"/>
      <c r="AU1275" s="132"/>
      <c r="AV1275" s="132"/>
      <c r="AW1275" s="132"/>
      <c r="AX1275" s="132"/>
      <c r="AY1275" s="132"/>
      <c r="AZ1275" s="132"/>
      <c r="BA1275" s="132"/>
    </row>
    <row r="1276" spans="3:53" x14ac:dyDescent="0.2">
      <c r="C1276" s="10"/>
      <c r="D1276" s="10"/>
      <c r="AG1276" s="132"/>
      <c r="AH1276" s="132"/>
      <c r="AI1276" s="132"/>
      <c r="AJ1276" s="132"/>
      <c r="AK1276" s="132"/>
      <c r="AM1276" s="143"/>
      <c r="AT1276" s="132"/>
      <c r="AU1276" s="132"/>
      <c r="AV1276" s="132"/>
      <c r="AW1276" s="132"/>
      <c r="AX1276" s="132"/>
      <c r="AY1276" s="132"/>
      <c r="AZ1276" s="132"/>
      <c r="BA1276" s="132"/>
    </row>
    <row r="1277" spans="3:53" x14ac:dyDescent="0.2">
      <c r="C1277" s="10"/>
      <c r="D1277" s="10"/>
      <c r="AG1277" s="132"/>
      <c r="AH1277" s="132"/>
      <c r="AI1277" s="132"/>
      <c r="AJ1277" s="132"/>
      <c r="AK1277" s="132"/>
      <c r="AM1277" s="143"/>
      <c r="AT1277" s="132"/>
      <c r="AU1277" s="132"/>
      <c r="AV1277" s="132"/>
      <c r="AW1277" s="132"/>
      <c r="AX1277" s="132"/>
      <c r="AY1277" s="132"/>
      <c r="AZ1277" s="132"/>
      <c r="BA1277" s="132"/>
    </row>
    <row r="1278" spans="3:53" x14ac:dyDescent="0.2">
      <c r="C1278" s="10"/>
      <c r="D1278" s="10"/>
      <c r="AG1278" s="132"/>
      <c r="AH1278" s="132"/>
      <c r="AI1278" s="132"/>
      <c r="AJ1278" s="132"/>
      <c r="AK1278" s="132"/>
      <c r="AM1278" s="143"/>
      <c r="AT1278" s="132"/>
      <c r="AU1278" s="132"/>
      <c r="AV1278" s="132"/>
      <c r="AW1278" s="132"/>
      <c r="AX1278" s="132"/>
      <c r="AY1278" s="132"/>
      <c r="AZ1278" s="132"/>
      <c r="BA1278" s="132"/>
    </row>
    <row r="1279" spans="3:53" x14ac:dyDescent="0.2">
      <c r="C1279" s="10"/>
      <c r="D1279" s="10"/>
      <c r="AG1279" s="132"/>
      <c r="AH1279" s="132"/>
      <c r="AI1279" s="132"/>
      <c r="AJ1279" s="132"/>
      <c r="AK1279" s="132"/>
      <c r="AM1279" s="143"/>
      <c r="AT1279" s="132"/>
      <c r="AU1279" s="132"/>
      <c r="AV1279" s="132"/>
      <c r="AW1279" s="132"/>
      <c r="AX1279" s="132"/>
      <c r="AY1279" s="132"/>
      <c r="AZ1279" s="132"/>
      <c r="BA1279" s="132"/>
    </row>
    <row r="1280" spans="3:53" x14ac:dyDescent="0.2">
      <c r="C1280" s="10"/>
      <c r="D1280" s="10"/>
      <c r="AG1280" s="132"/>
      <c r="AH1280" s="132"/>
      <c r="AI1280" s="132"/>
      <c r="AJ1280" s="132"/>
      <c r="AK1280" s="132"/>
      <c r="AM1280" s="143"/>
      <c r="AT1280" s="132"/>
      <c r="AU1280" s="132"/>
      <c r="AV1280" s="132"/>
      <c r="AW1280" s="132"/>
      <c r="AX1280" s="132"/>
      <c r="AY1280" s="132"/>
      <c r="AZ1280" s="132"/>
      <c r="BA1280" s="132"/>
    </row>
    <row r="1281" spans="3:70" x14ac:dyDescent="0.2">
      <c r="C1281" s="10"/>
      <c r="D1281" s="10"/>
      <c r="AG1281" s="132"/>
      <c r="AH1281" s="132"/>
      <c r="AI1281" s="132"/>
      <c r="AJ1281" s="132"/>
      <c r="AK1281" s="132"/>
      <c r="AM1281" s="143"/>
      <c r="AT1281" s="132"/>
      <c r="AU1281" s="132"/>
      <c r="AV1281" s="132"/>
      <c r="AW1281" s="132"/>
      <c r="AX1281" s="132"/>
      <c r="AY1281" s="132"/>
      <c r="AZ1281" s="132"/>
      <c r="BA1281" s="132"/>
    </row>
    <row r="1282" spans="3:70" x14ac:dyDescent="0.2">
      <c r="C1282" s="10"/>
      <c r="D1282" s="10"/>
      <c r="AG1282" s="132"/>
      <c r="AH1282" s="132"/>
      <c r="AI1282" s="132"/>
      <c r="AJ1282" s="132"/>
      <c r="AK1282" s="132"/>
      <c r="AM1282" s="143"/>
      <c r="AT1282" s="132"/>
      <c r="AU1282" s="132"/>
      <c r="AV1282" s="132"/>
      <c r="AW1282" s="132"/>
      <c r="AX1282" s="132"/>
      <c r="AY1282" s="132"/>
      <c r="AZ1282" s="132"/>
      <c r="BA1282" s="132"/>
    </row>
    <row r="1283" spans="3:70" x14ac:dyDescent="0.2">
      <c r="C1283" s="10"/>
      <c r="D1283" s="10"/>
      <c r="AG1283" s="132"/>
      <c r="AH1283" s="132"/>
      <c r="AI1283" s="132"/>
      <c r="AJ1283" s="132"/>
      <c r="AK1283" s="132"/>
      <c r="AM1283" s="143"/>
      <c r="AT1283" s="132"/>
      <c r="AU1283" s="132"/>
      <c r="AV1283" s="132"/>
      <c r="AW1283" s="132"/>
      <c r="AX1283" s="132"/>
      <c r="AY1283" s="132"/>
      <c r="AZ1283" s="132"/>
      <c r="BA1283" s="132"/>
    </row>
    <row r="1284" spans="3:70" x14ac:dyDescent="0.2">
      <c r="C1284" s="10"/>
      <c r="D1284" s="10"/>
      <c r="AG1284" s="132"/>
      <c r="AH1284" s="132"/>
      <c r="AI1284" s="132"/>
      <c r="AJ1284" s="132"/>
      <c r="AK1284" s="132"/>
      <c r="AM1284" s="143"/>
      <c r="AT1284" s="132"/>
      <c r="AU1284" s="132"/>
      <c r="AV1284" s="132"/>
      <c r="AW1284" s="132"/>
      <c r="AX1284" s="132"/>
      <c r="AY1284" s="132"/>
      <c r="AZ1284" s="132"/>
      <c r="BA1284" s="132"/>
    </row>
    <row r="1285" spans="3:70" x14ac:dyDescent="0.2">
      <c r="C1285" s="10"/>
      <c r="D1285" s="10"/>
      <c r="AG1285" s="132"/>
      <c r="AH1285" s="132"/>
      <c r="AI1285" s="132"/>
      <c r="AJ1285" s="132"/>
      <c r="AK1285" s="132"/>
      <c r="AM1285" s="143"/>
      <c r="AT1285" s="132"/>
      <c r="AU1285" s="132"/>
      <c r="AV1285" s="132"/>
      <c r="AW1285" s="132"/>
      <c r="AX1285" s="132"/>
      <c r="AY1285" s="132"/>
      <c r="AZ1285" s="132"/>
      <c r="BA1285" s="132"/>
    </row>
    <row r="1286" spans="3:70" x14ac:dyDescent="0.2">
      <c r="C1286" s="10"/>
      <c r="D1286" s="10"/>
      <c r="AG1286" s="132"/>
      <c r="AH1286" s="132"/>
      <c r="AI1286" s="132"/>
      <c r="AJ1286" s="132"/>
      <c r="AK1286" s="132"/>
      <c r="AM1286" s="143"/>
      <c r="AT1286" s="132"/>
      <c r="AU1286" s="132"/>
      <c r="AV1286" s="132"/>
      <c r="AW1286" s="132"/>
      <c r="AX1286" s="132"/>
      <c r="AY1286" s="132"/>
      <c r="AZ1286" s="132"/>
      <c r="BA1286" s="132"/>
    </row>
    <row r="1287" spans="3:70" x14ac:dyDescent="0.2">
      <c r="C1287" s="10"/>
      <c r="D1287" s="10"/>
      <c r="AG1287" s="132"/>
      <c r="AH1287" s="132"/>
      <c r="AI1287" s="132"/>
      <c r="AJ1287" s="132"/>
      <c r="AK1287" s="132"/>
      <c r="AM1287" s="143"/>
      <c r="AT1287" s="132"/>
      <c r="AU1287" s="132"/>
      <c r="AV1287" s="132"/>
      <c r="AW1287" s="132"/>
      <c r="AX1287" s="132"/>
      <c r="AY1287" s="132"/>
      <c r="AZ1287" s="132"/>
      <c r="BA1287" s="132"/>
      <c r="BB1287" s="132"/>
      <c r="BC1287" s="132"/>
      <c r="BD1287" s="132"/>
      <c r="BE1287" s="132"/>
      <c r="BF1287" s="132"/>
      <c r="BG1287" s="132"/>
      <c r="BH1287" s="132"/>
      <c r="BI1287" s="132"/>
      <c r="BJ1287" s="132"/>
      <c r="BK1287" s="132"/>
      <c r="BL1287" s="132"/>
      <c r="BM1287" s="132"/>
      <c r="BN1287" s="132"/>
      <c r="BO1287" s="132"/>
      <c r="BP1287" s="132"/>
      <c r="BQ1287" s="132"/>
      <c r="BR1287" s="132"/>
    </row>
    <row r="1288" spans="3:70" x14ac:dyDescent="0.2">
      <c r="C1288" s="10"/>
      <c r="D1288" s="10"/>
      <c r="AG1288" s="132"/>
      <c r="AH1288" s="132"/>
      <c r="AI1288" s="132"/>
      <c r="AJ1288" s="132"/>
      <c r="AK1288" s="132"/>
      <c r="AM1288" s="143"/>
      <c r="AT1288" s="132"/>
      <c r="AU1288" s="132"/>
      <c r="AV1288" s="132"/>
      <c r="AW1288" s="132"/>
      <c r="AX1288" s="132"/>
      <c r="AY1288" s="132"/>
      <c r="AZ1288" s="132"/>
      <c r="BA1288" s="132"/>
    </row>
    <row r="1289" spans="3:70" x14ac:dyDescent="0.2">
      <c r="C1289" s="10"/>
      <c r="D1289" s="10"/>
      <c r="AG1289" s="132"/>
      <c r="AH1289" s="132"/>
      <c r="AI1289" s="132"/>
      <c r="AJ1289" s="132"/>
      <c r="AK1289" s="132"/>
      <c r="AM1289" s="143"/>
      <c r="AT1289" s="132"/>
      <c r="AU1289" s="132"/>
      <c r="AV1289" s="132"/>
      <c r="AW1289" s="132"/>
      <c r="AX1289" s="132"/>
      <c r="AY1289" s="132"/>
      <c r="AZ1289" s="132"/>
      <c r="BA1289" s="132"/>
      <c r="BB1289" s="132"/>
      <c r="BC1289" s="132"/>
      <c r="BD1289" s="132"/>
      <c r="BE1289" s="132"/>
      <c r="BF1289" s="132"/>
      <c r="BG1289" s="132"/>
      <c r="BH1289" s="132"/>
      <c r="BI1289" s="132"/>
      <c r="BJ1289" s="132"/>
      <c r="BK1289" s="132"/>
      <c r="BL1289" s="132"/>
      <c r="BM1289" s="132"/>
      <c r="BN1289" s="132"/>
      <c r="BO1289" s="132"/>
      <c r="BP1289" s="132"/>
      <c r="BQ1289" s="132"/>
      <c r="BR1289" s="132"/>
    </row>
    <row r="1290" spans="3:70" x14ac:dyDescent="0.2">
      <c r="C1290" s="10"/>
      <c r="D1290" s="10"/>
      <c r="AG1290" s="132"/>
      <c r="AH1290" s="132"/>
      <c r="AI1290" s="132"/>
      <c r="AJ1290" s="132"/>
      <c r="AK1290" s="132"/>
      <c r="AM1290" s="143"/>
      <c r="AT1290" s="132"/>
      <c r="AU1290" s="132"/>
      <c r="AV1290" s="132"/>
      <c r="AW1290" s="132"/>
      <c r="AX1290" s="132"/>
      <c r="AY1290" s="132"/>
      <c r="AZ1290" s="132"/>
      <c r="BA1290" s="132"/>
    </row>
    <row r="1291" spans="3:70" x14ac:dyDescent="0.2">
      <c r="C1291" s="10"/>
      <c r="D1291" s="10"/>
      <c r="AG1291" s="132"/>
      <c r="AH1291" s="132"/>
      <c r="AI1291" s="132"/>
      <c r="AJ1291" s="132"/>
      <c r="AK1291" s="132"/>
      <c r="AM1291" s="143"/>
      <c r="AT1291" s="132"/>
      <c r="AU1291" s="132"/>
      <c r="AV1291" s="132"/>
      <c r="AW1291" s="132"/>
      <c r="AX1291" s="132"/>
      <c r="AY1291" s="132"/>
      <c r="AZ1291" s="132"/>
      <c r="BA1291" s="132"/>
      <c r="BB1291" s="132"/>
    </row>
    <row r="1292" spans="3:70" x14ac:dyDescent="0.2">
      <c r="C1292" s="10"/>
      <c r="D1292" s="10"/>
      <c r="AG1292" s="132"/>
      <c r="AH1292" s="132"/>
      <c r="AI1292" s="132"/>
      <c r="AJ1292" s="132"/>
      <c r="AK1292" s="132"/>
      <c r="AM1292" s="143"/>
      <c r="AT1292" s="132"/>
      <c r="AU1292" s="132"/>
      <c r="AV1292" s="132"/>
      <c r="AW1292" s="132"/>
      <c r="AX1292" s="132"/>
      <c r="AY1292" s="132"/>
      <c r="AZ1292" s="132"/>
      <c r="BA1292" s="132"/>
    </row>
    <row r="1293" spans="3:70" x14ac:dyDescent="0.2">
      <c r="C1293" s="10"/>
      <c r="D1293" s="10"/>
      <c r="AG1293" s="132"/>
      <c r="AH1293" s="132"/>
      <c r="AI1293" s="132"/>
      <c r="AJ1293" s="132"/>
      <c r="AK1293" s="132"/>
      <c r="AM1293" s="143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  <c r="BM1293" s="132"/>
      <c r="BN1293" s="132"/>
      <c r="BO1293" s="132"/>
      <c r="BP1293" s="132"/>
      <c r="BQ1293" s="132"/>
      <c r="BR1293" s="132"/>
    </row>
    <row r="1294" spans="3:70" x14ac:dyDescent="0.2">
      <c r="C1294" s="10"/>
      <c r="D1294" s="10"/>
      <c r="AG1294" s="132"/>
      <c r="AH1294" s="132"/>
      <c r="AI1294" s="132"/>
      <c r="AJ1294" s="132"/>
      <c r="AK1294" s="132"/>
      <c r="AM1294" s="143"/>
      <c r="AT1294" s="132"/>
      <c r="AU1294" s="132"/>
      <c r="AV1294" s="132"/>
      <c r="AW1294" s="132"/>
      <c r="AX1294" s="132"/>
      <c r="AY1294" s="132"/>
      <c r="AZ1294" s="132"/>
      <c r="BA1294" s="132"/>
    </row>
    <row r="1295" spans="3:70" x14ac:dyDescent="0.2">
      <c r="C1295" s="10"/>
      <c r="D1295" s="10"/>
      <c r="AG1295" s="132"/>
      <c r="AH1295" s="132"/>
      <c r="AI1295" s="132"/>
      <c r="AJ1295" s="132"/>
      <c r="AK1295" s="132"/>
      <c r="AM1295" s="143"/>
      <c r="AT1295" s="132"/>
      <c r="AU1295" s="132"/>
      <c r="AV1295" s="132"/>
      <c r="AW1295" s="132"/>
      <c r="AX1295" s="132"/>
      <c r="AY1295" s="132"/>
      <c r="AZ1295" s="132"/>
      <c r="BA1295" s="132"/>
    </row>
    <row r="1296" spans="3:70" x14ac:dyDescent="0.2">
      <c r="C1296" s="10"/>
      <c r="D1296" s="10"/>
      <c r="AG1296" s="132"/>
      <c r="AH1296" s="132"/>
      <c r="AI1296" s="132"/>
      <c r="AJ1296" s="132"/>
      <c r="AK1296" s="132"/>
      <c r="AM1296" s="143"/>
      <c r="AT1296" s="132"/>
      <c r="AU1296" s="132"/>
      <c r="AV1296" s="132"/>
      <c r="AW1296" s="132"/>
      <c r="AX1296" s="132"/>
      <c r="AY1296" s="132"/>
      <c r="AZ1296" s="132"/>
      <c r="BA1296" s="132"/>
    </row>
    <row r="1297" spans="3:54" x14ac:dyDescent="0.2">
      <c r="C1297" s="10"/>
      <c r="D1297" s="10"/>
      <c r="AG1297" s="132"/>
      <c r="AH1297" s="132"/>
      <c r="AI1297" s="132"/>
      <c r="AJ1297" s="132"/>
      <c r="AK1297" s="132"/>
      <c r="AM1297" s="143"/>
      <c r="AT1297" s="132"/>
      <c r="AU1297" s="132"/>
      <c r="AV1297" s="132"/>
      <c r="AW1297" s="132"/>
      <c r="AX1297" s="132"/>
      <c r="AY1297" s="132"/>
      <c r="AZ1297" s="132"/>
      <c r="BA1297" s="132"/>
      <c r="BB1297" s="132"/>
    </row>
    <row r="1298" spans="3:54" x14ac:dyDescent="0.2">
      <c r="C1298" s="10"/>
      <c r="D1298" s="10"/>
      <c r="AG1298" s="132"/>
      <c r="AH1298" s="132"/>
      <c r="AI1298" s="132"/>
      <c r="AJ1298" s="132"/>
      <c r="AK1298" s="132"/>
      <c r="AM1298" s="143"/>
      <c r="AT1298" s="132"/>
      <c r="AU1298" s="132"/>
      <c r="AV1298" s="132"/>
      <c r="AW1298" s="132"/>
      <c r="AX1298" s="132"/>
      <c r="AY1298" s="132"/>
      <c r="AZ1298" s="132"/>
      <c r="BA1298" s="132"/>
    </row>
    <row r="1299" spans="3:54" x14ac:dyDescent="0.2">
      <c r="C1299" s="10"/>
      <c r="D1299" s="10"/>
      <c r="AG1299" s="132"/>
      <c r="AH1299" s="132"/>
      <c r="AI1299" s="132"/>
      <c r="AJ1299" s="132"/>
      <c r="AK1299" s="132"/>
      <c r="AM1299" s="143"/>
      <c r="AT1299" s="132"/>
      <c r="AU1299" s="132"/>
      <c r="AV1299" s="132"/>
      <c r="AW1299" s="132"/>
      <c r="AX1299" s="132"/>
      <c r="AY1299" s="132"/>
      <c r="AZ1299" s="132"/>
      <c r="BA1299" s="132"/>
    </row>
    <row r="1300" spans="3:54" x14ac:dyDescent="0.2">
      <c r="C1300" s="10"/>
      <c r="D1300" s="10"/>
      <c r="AG1300" s="132"/>
      <c r="AH1300" s="132"/>
      <c r="AI1300" s="132"/>
      <c r="AJ1300" s="132"/>
      <c r="AK1300" s="132"/>
      <c r="AM1300" s="143"/>
      <c r="AT1300" s="132"/>
      <c r="AU1300" s="132"/>
      <c r="AV1300" s="132"/>
      <c r="AW1300" s="132"/>
      <c r="AX1300" s="132"/>
      <c r="AY1300" s="132"/>
      <c r="AZ1300" s="132"/>
      <c r="BA1300" s="132"/>
    </row>
    <row r="1301" spans="3:54" x14ac:dyDescent="0.2">
      <c r="C1301" s="10"/>
      <c r="D1301" s="10"/>
      <c r="AG1301" s="132"/>
      <c r="AH1301" s="132"/>
      <c r="AI1301" s="132"/>
      <c r="AJ1301" s="132"/>
      <c r="AK1301" s="132"/>
      <c r="AM1301" s="143"/>
      <c r="AT1301" s="132"/>
      <c r="AU1301" s="132"/>
      <c r="AV1301" s="132"/>
      <c r="AW1301" s="132"/>
      <c r="AX1301" s="132"/>
      <c r="AY1301" s="132"/>
      <c r="AZ1301" s="132"/>
      <c r="BA1301" s="132"/>
    </row>
    <row r="1302" spans="3:54" x14ac:dyDescent="0.2">
      <c r="C1302" s="10"/>
      <c r="D1302" s="10"/>
      <c r="AG1302" s="132"/>
      <c r="AH1302" s="132"/>
      <c r="AI1302" s="132"/>
      <c r="AJ1302" s="132"/>
      <c r="AK1302" s="132"/>
      <c r="AM1302" s="143"/>
      <c r="AT1302" s="132"/>
      <c r="AU1302" s="132"/>
      <c r="AV1302" s="132"/>
      <c r="AW1302" s="132"/>
      <c r="AX1302" s="132"/>
      <c r="AY1302" s="132"/>
      <c r="AZ1302" s="132"/>
      <c r="BA1302" s="132"/>
    </row>
    <row r="1303" spans="3:54" x14ac:dyDescent="0.2">
      <c r="C1303" s="10"/>
      <c r="D1303" s="10"/>
      <c r="AG1303" s="132"/>
      <c r="AH1303" s="132"/>
      <c r="AI1303" s="132"/>
      <c r="AJ1303" s="132"/>
      <c r="AK1303" s="132"/>
      <c r="AM1303" s="143"/>
      <c r="AT1303" s="132"/>
      <c r="AU1303" s="132"/>
      <c r="AV1303" s="132"/>
      <c r="AW1303" s="132"/>
      <c r="AX1303" s="132"/>
      <c r="AY1303" s="132"/>
      <c r="AZ1303" s="132"/>
      <c r="BA1303" s="132"/>
    </row>
    <row r="1304" spans="3:54" x14ac:dyDescent="0.2">
      <c r="C1304" s="10"/>
      <c r="D1304" s="10"/>
      <c r="AG1304" s="132"/>
      <c r="AH1304" s="132"/>
      <c r="AI1304" s="132"/>
      <c r="AJ1304" s="132"/>
      <c r="AK1304" s="132"/>
      <c r="AM1304" s="143"/>
      <c r="AT1304" s="132"/>
      <c r="AU1304" s="132"/>
      <c r="AV1304" s="132"/>
      <c r="AW1304" s="132"/>
      <c r="AX1304" s="132"/>
      <c r="AY1304" s="132"/>
      <c r="AZ1304" s="132"/>
      <c r="BA1304" s="132"/>
    </row>
    <row r="1305" spans="3:54" x14ac:dyDescent="0.2">
      <c r="C1305" s="10"/>
      <c r="D1305" s="10"/>
      <c r="AG1305" s="132"/>
      <c r="AH1305" s="132"/>
      <c r="AI1305" s="132"/>
      <c r="AJ1305" s="132"/>
      <c r="AK1305" s="132"/>
      <c r="AM1305" s="143"/>
      <c r="AT1305" s="132"/>
      <c r="AU1305" s="132"/>
      <c r="AV1305" s="132"/>
      <c r="AW1305" s="132"/>
      <c r="AX1305" s="132"/>
      <c r="AY1305" s="132"/>
      <c r="AZ1305" s="132"/>
      <c r="BA1305" s="132"/>
    </row>
    <row r="1306" spans="3:54" x14ac:dyDescent="0.2">
      <c r="C1306" s="10"/>
      <c r="D1306" s="10"/>
      <c r="AG1306" s="132"/>
      <c r="AH1306" s="132"/>
      <c r="AI1306" s="132"/>
      <c r="AJ1306" s="132"/>
      <c r="AK1306" s="132"/>
      <c r="AM1306" s="143"/>
      <c r="AT1306" s="132"/>
      <c r="AU1306" s="132"/>
      <c r="AV1306" s="132"/>
      <c r="AW1306" s="132"/>
      <c r="AX1306" s="132"/>
      <c r="AY1306" s="132"/>
      <c r="AZ1306" s="132"/>
      <c r="BA1306" s="132"/>
    </row>
    <row r="1307" spans="3:54" x14ac:dyDescent="0.2">
      <c r="C1307" s="10"/>
      <c r="D1307" s="10"/>
      <c r="AG1307" s="132"/>
      <c r="AH1307" s="132"/>
      <c r="AI1307" s="132"/>
      <c r="AJ1307" s="132"/>
      <c r="AK1307" s="132"/>
      <c r="AM1307" s="143"/>
      <c r="AT1307" s="132"/>
      <c r="AU1307" s="132"/>
      <c r="AV1307" s="132"/>
      <c r="AW1307" s="132"/>
      <c r="AX1307" s="132"/>
      <c r="AY1307" s="132"/>
      <c r="AZ1307" s="132"/>
      <c r="BA1307" s="132"/>
    </row>
    <row r="1308" spans="3:54" x14ac:dyDescent="0.2">
      <c r="C1308" s="10"/>
      <c r="D1308" s="10"/>
      <c r="AG1308" s="132"/>
      <c r="AH1308" s="132"/>
      <c r="AI1308" s="132"/>
      <c r="AJ1308" s="132"/>
      <c r="AK1308" s="132"/>
      <c r="AM1308" s="143"/>
      <c r="AT1308" s="132"/>
      <c r="AU1308" s="132"/>
      <c r="AV1308" s="132"/>
      <c r="AW1308" s="132"/>
      <c r="AX1308" s="132"/>
      <c r="AY1308" s="132"/>
      <c r="AZ1308" s="132"/>
      <c r="BA1308" s="132"/>
    </row>
    <row r="1309" spans="3:54" x14ac:dyDescent="0.2">
      <c r="C1309" s="10"/>
      <c r="D1309" s="10"/>
      <c r="AG1309" s="132"/>
      <c r="AH1309" s="132"/>
      <c r="AI1309" s="132"/>
      <c r="AJ1309" s="132"/>
      <c r="AK1309" s="132"/>
      <c r="AM1309" s="143"/>
      <c r="AT1309" s="132"/>
      <c r="AU1309" s="132"/>
      <c r="AV1309" s="132"/>
      <c r="AW1309" s="132"/>
      <c r="AX1309" s="132"/>
      <c r="AY1309" s="132"/>
      <c r="AZ1309" s="132"/>
      <c r="BA1309" s="132"/>
    </row>
    <row r="1310" spans="3:54" x14ac:dyDescent="0.2">
      <c r="C1310" s="10"/>
      <c r="D1310" s="10"/>
      <c r="AG1310" s="132"/>
      <c r="AH1310" s="132"/>
      <c r="AI1310" s="132"/>
      <c r="AJ1310" s="132"/>
      <c r="AK1310" s="132"/>
      <c r="AM1310" s="143"/>
      <c r="AT1310" s="132"/>
      <c r="AU1310" s="132"/>
      <c r="AV1310" s="132"/>
      <c r="AW1310" s="132"/>
      <c r="AX1310" s="132"/>
      <c r="AY1310" s="132"/>
      <c r="AZ1310" s="132"/>
      <c r="BA1310" s="132"/>
    </row>
    <row r="1311" spans="3:54" x14ac:dyDescent="0.2">
      <c r="C1311" s="10"/>
      <c r="D1311" s="10"/>
      <c r="AG1311" s="132"/>
      <c r="AH1311" s="132"/>
      <c r="AI1311" s="132"/>
      <c r="AJ1311" s="132"/>
      <c r="AK1311" s="132"/>
      <c r="AM1311" s="143"/>
      <c r="AT1311" s="132"/>
      <c r="AU1311" s="132"/>
      <c r="AV1311" s="132"/>
      <c r="AW1311" s="132"/>
      <c r="AX1311" s="132"/>
      <c r="AY1311" s="132"/>
      <c r="AZ1311" s="132"/>
      <c r="BA1311" s="132"/>
    </row>
    <row r="1312" spans="3:54" x14ac:dyDescent="0.2">
      <c r="C1312" s="10"/>
      <c r="D1312" s="10"/>
      <c r="AG1312" s="132"/>
      <c r="AH1312" s="132"/>
      <c r="AI1312" s="132"/>
      <c r="AJ1312" s="132"/>
      <c r="AK1312" s="132"/>
      <c r="AM1312" s="143"/>
      <c r="AT1312" s="132"/>
      <c r="AU1312" s="132"/>
      <c r="AV1312" s="132"/>
      <c r="AW1312" s="132"/>
      <c r="AX1312" s="132"/>
      <c r="AY1312" s="132"/>
      <c r="AZ1312" s="132"/>
      <c r="BA1312" s="132"/>
    </row>
    <row r="1313" spans="3:70" x14ac:dyDescent="0.2">
      <c r="C1313" s="10"/>
      <c r="D1313" s="10"/>
      <c r="AG1313" s="132"/>
      <c r="AH1313" s="132"/>
      <c r="AI1313" s="132"/>
      <c r="AJ1313" s="132"/>
      <c r="AK1313" s="132"/>
      <c r="AM1313" s="143"/>
      <c r="AT1313" s="132"/>
      <c r="AU1313" s="132"/>
      <c r="AV1313" s="132"/>
      <c r="AW1313" s="132"/>
      <c r="AX1313" s="132"/>
      <c r="AY1313" s="132"/>
      <c r="AZ1313" s="132"/>
      <c r="BA1313" s="132"/>
    </row>
    <row r="1314" spans="3:70" x14ac:dyDescent="0.2">
      <c r="C1314" s="10"/>
      <c r="D1314" s="10"/>
      <c r="AG1314" s="132"/>
      <c r="AH1314" s="132"/>
      <c r="AI1314" s="132"/>
      <c r="AJ1314" s="132"/>
      <c r="AK1314" s="132"/>
      <c r="AM1314" s="143"/>
      <c r="AT1314" s="132"/>
      <c r="AU1314" s="132"/>
      <c r="AV1314" s="132"/>
      <c r="AW1314" s="132"/>
      <c r="AX1314" s="132"/>
      <c r="AY1314" s="132"/>
      <c r="AZ1314" s="132"/>
      <c r="BA1314" s="132"/>
    </row>
    <row r="1315" spans="3:70" x14ac:dyDescent="0.2">
      <c r="C1315" s="10"/>
      <c r="D1315" s="10"/>
      <c r="AG1315" s="132"/>
      <c r="AH1315" s="132"/>
      <c r="AI1315" s="132"/>
      <c r="AJ1315" s="132"/>
      <c r="AK1315" s="132"/>
      <c r="AM1315" s="143"/>
      <c r="AT1315" s="132"/>
      <c r="AU1315" s="132"/>
      <c r="AV1315" s="132"/>
      <c r="AW1315" s="132"/>
      <c r="AX1315" s="132"/>
      <c r="AY1315" s="132"/>
      <c r="AZ1315" s="132"/>
      <c r="BA1315" s="132"/>
    </row>
    <row r="1316" spans="3:70" x14ac:dyDescent="0.2">
      <c r="C1316" s="10"/>
      <c r="D1316" s="10"/>
      <c r="AG1316" s="132"/>
      <c r="AH1316" s="132"/>
      <c r="AI1316" s="132"/>
      <c r="AJ1316" s="132"/>
      <c r="AK1316" s="132"/>
      <c r="AM1316" s="143"/>
      <c r="AT1316" s="132"/>
      <c r="AU1316" s="132"/>
      <c r="AV1316" s="132"/>
      <c r="AW1316" s="132"/>
      <c r="AX1316" s="132"/>
      <c r="AY1316" s="132"/>
      <c r="AZ1316" s="132"/>
      <c r="BA1316" s="132"/>
    </row>
    <row r="1317" spans="3:70" x14ac:dyDescent="0.2">
      <c r="C1317" s="10"/>
      <c r="D1317" s="10"/>
      <c r="AG1317" s="132"/>
      <c r="AH1317" s="132"/>
      <c r="AI1317" s="132"/>
      <c r="AJ1317" s="132"/>
      <c r="AK1317" s="132"/>
      <c r="AM1317" s="143"/>
      <c r="AT1317" s="132"/>
      <c r="AU1317" s="132"/>
      <c r="AV1317" s="132"/>
      <c r="AW1317" s="132"/>
      <c r="AX1317" s="132"/>
      <c r="AY1317" s="132"/>
      <c r="AZ1317" s="132"/>
      <c r="BA1317" s="132"/>
    </row>
    <row r="1318" spans="3:70" x14ac:dyDescent="0.2">
      <c r="C1318" s="10"/>
      <c r="D1318" s="10"/>
      <c r="AG1318" s="132"/>
      <c r="AH1318" s="132"/>
      <c r="AI1318" s="132"/>
      <c r="AJ1318" s="132"/>
      <c r="AK1318" s="132"/>
      <c r="AM1318" s="143"/>
      <c r="AT1318" s="132"/>
      <c r="AU1318" s="132"/>
      <c r="AV1318" s="132"/>
      <c r="AW1318" s="132"/>
      <c r="AX1318" s="132"/>
      <c r="AY1318" s="132"/>
      <c r="AZ1318" s="132"/>
      <c r="BA1318" s="132"/>
    </row>
    <row r="1319" spans="3:70" x14ac:dyDescent="0.2">
      <c r="C1319" s="10"/>
      <c r="D1319" s="10"/>
      <c r="AG1319" s="132"/>
      <c r="AH1319" s="132"/>
      <c r="AI1319" s="132"/>
      <c r="AJ1319" s="132"/>
      <c r="AK1319" s="132"/>
      <c r="AM1319" s="143"/>
      <c r="AT1319" s="132"/>
      <c r="AU1319" s="132"/>
      <c r="AV1319" s="132"/>
      <c r="AW1319" s="132"/>
      <c r="AX1319" s="132"/>
      <c r="AY1319" s="132"/>
      <c r="AZ1319" s="132"/>
      <c r="BA1319" s="132"/>
    </row>
    <row r="1320" spans="3:70" x14ac:dyDescent="0.2">
      <c r="C1320" s="10"/>
      <c r="D1320" s="10"/>
      <c r="AG1320" s="132"/>
      <c r="AH1320" s="132"/>
      <c r="AI1320" s="132"/>
      <c r="AJ1320" s="132"/>
      <c r="AK1320" s="132"/>
      <c r="AM1320" s="143"/>
      <c r="AT1320" s="132"/>
      <c r="AU1320" s="132"/>
      <c r="AV1320" s="132"/>
      <c r="AW1320" s="132"/>
      <c r="AX1320" s="132"/>
      <c r="AY1320" s="132"/>
      <c r="AZ1320" s="132"/>
      <c r="BA1320" s="132"/>
    </row>
    <row r="1321" spans="3:70" x14ac:dyDescent="0.2">
      <c r="C1321" s="10"/>
      <c r="D1321" s="10"/>
      <c r="AG1321" s="132"/>
      <c r="AH1321" s="132"/>
      <c r="AI1321" s="132"/>
      <c r="AJ1321" s="132"/>
      <c r="AK1321" s="132"/>
      <c r="AM1321" s="143"/>
      <c r="AT1321" s="132"/>
      <c r="AU1321" s="132"/>
      <c r="AV1321" s="132"/>
      <c r="AW1321" s="132"/>
      <c r="AX1321" s="132"/>
      <c r="AY1321" s="132"/>
      <c r="AZ1321" s="132"/>
      <c r="BA1321" s="132"/>
      <c r="BB1321" s="132"/>
      <c r="BC1321" s="132"/>
      <c r="BD1321" s="132"/>
      <c r="BE1321" s="132"/>
      <c r="BF1321" s="132"/>
      <c r="BG1321" s="132"/>
      <c r="BH1321" s="132"/>
      <c r="BI1321" s="132"/>
      <c r="BJ1321" s="132"/>
      <c r="BK1321" s="132"/>
      <c r="BL1321" s="132"/>
      <c r="BM1321" s="132"/>
      <c r="BN1321" s="132"/>
      <c r="BO1321" s="132"/>
      <c r="BP1321" s="132"/>
      <c r="BQ1321" s="132"/>
      <c r="BR1321" s="132"/>
    </row>
    <row r="1322" spans="3:70" x14ac:dyDescent="0.2">
      <c r="C1322" s="10"/>
      <c r="D1322" s="10"/>
      <c r="AG1322" s="132"/>
      <c r="AH1322" s="132"/>
      <c r="AI1322" s="132"/>
      <c r="AJ1322" s="132"/>
      <c r="AK1322" s="132"/>
      <c r="AM1322" s="143"/>
      <c r="AT1322" s="132"/>
      <c r="AU1322" s="132"/>
      <c r="AV1322" s="132"/>
      <c r="AW1322" s="132"/>
      <c r="AX1322" s="132"/>
      <c r="AY1322" s="132"/>
      <c r="AZ1322" s="132"/>
      <c r="BA1322" s="132"/>
    </row>
    <row r="1323" spans="3:70" x14ac:dyDescent="0.2">
      <c r="C1323" s="10"/>
      <c r="D1323" s="10"/>
      <c r="AG1323" s="132"/>
      <c r="AH1323" s="132"/>
      <c r="AI1323" s="132"/>
      <c r="AJ1323" s="132"/>
      <c r="AK1323" s="132"/>
      <c r="AM1323" s="143"/>
      <c r="AT1323" s="132"/>
      <c r="AU1323" s="132"/>
      <c r="AV1323" s="132"/>
      <c r="AW1323" s="132"/>
      <c r="AX1323" s="132"/>
      <c r="AY1323" s="132"/>
      <c r="AZ1323" s="132"/>
      <c r="BA1323" s="132"/>
      <c r="BB1323" s="132"/>
      <c r="BC1323" s="132"/>
      <c r="BD1323" s="132"/>
      <c r="BE1323" s="132"/>
      <c r="BF1323" s="132"/>
      <c r="BG1323" s="132"/>
      <c r="BH1323" s="132"/>
      <c r="BI1323" s="132"/>
      <c r="BJ1323" s="132"/>
      <c r="BK1323" s="132"/>
      <c r="BL1323" s="132"/>
      <c r="BM1323" s="132"/>
      <c r="BN1323" s="132"/>
      <c r="BO1323" s="132"/>
      <c r="BP1323" s="132"/>
      <c r="BQ1323" s="132"/>
      <c r="BR1323" s="132"/>
    </row>
    <row r="1324" spans="3:70" x14ac:dyDescent="0.2">
      <c r="C1324" s="10"/>
      <c r="D1324" s="10"/>
      <c r="AG1324" s="132"/>
      <c r="AH1324" s="132"/>
      <c r="AI1324" s="132"/>
      <c r="AJ1324" s="132"/>
      <c r="AK1324" s="132"/>
      <c r="AM1324" s="143"/>
      <c r="AT1324" s="132"/>
      <c r="AU1324" s="132"/>
      <c r="AV1324" s="132"/>
      <c r="AW1324" s="132"/>
      <c r="AX1324" s="132"/>
      <c r="AY1324" s="132"/>
      <c r="AZ1324" s="132"/>
      <c r="BA1324" s="132"/>
    </row>
    <row r="1325" spans="3:70" x14ac:dyDescent="0.2">
      <c r="C1325" s="10"/>
      <c r="D1325" s="10"/>
      <c r="AG1325" s="132"/>
      <c r="AH1325" s="132"/>
      <c r="AI1325" s="132"/>
      <c r="AJ1325" s="132"/>
      <c r="AK1325" s="132"/>
      <c r="AM1325" s="143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2"/>
      <c r="BF1325" s="132"/>
      <c r="BG1325" s="132"/>
      <c r="BH1325" s="132"/>
      <c r="BI1325" s="132"/>
      <c r="BJ1325" s="132"/>
      <c r="BK1325" s="132"/>
      <c r="BL1325" s="132"/>
      <c r="BM1325" s="132"/>
      <c r="BN1325" s="132"/>
      <c r="BO1325" s="132"/>
      <c r="BP1325" s="132"/>
      <c r="BQ1325" s="132"/>
      <c r="BR1325" s="132"/>
    </row>
    <row r="1326" spans="3:70" x14ac:dyDescent="0.2">
      <c r="C1326" s="10"/>
      <c r="D1326" s="10"/>
      <c r="AG1326" s="132"/>
      <c r="AH1326" s="132"/>
      <c r="AI1326" s="132"/>
      <c r="AJ1326" s="132"/>
      <c r="AK1326" s="132"/>
      <c r="AM1326" s="143"/>
      <c r="AT1326" s="132"/>
      <c r="AU1326" s="132"/>
      <c r="AV1326" s="132"/>
      <c r="AW1326" s="132"/>
      <c r="AX1326" s="132"/>
      <c r="AY1326" s="132"/>
      <c r="AZ1326" s="132"/>
      <c r="BA1326" s="132"/>
    </row>
    <row r="1327" spans="3:70" x14ac:dyDescent="0.2">
      <c r="C1327" s="10"/>
      <c r="D1327" s="10"/>
      <c r="AG1327" s="132"/>
      <c r="AH1327" s="132"/>
      <c r="AI1327" s="132"/>
      <c r="AJ1327" s="132"/>
      <c r="AK1327" s="132"/>
      <c r="AM1327" s="143"/>
      <c r="AT1327" s="132"/>
      <c r="AU1327" s="132"/>
      <c r="AV1327" s="132"/>
      <c r="AW1327" s="132"/>
      <c r="AX1327" s="132"/>
      <c r="AY1327" s="132"/>
      <c r="AZ1327" s="132"/>
      <c r="BA1327" s="132"/>
    </row>
    <row r="1328" spans="3:70" x14ac:dyDescent="0.2">
      <c r="C1328" s="10"/>
      <c r="D1328" s="10"/>
      <c r="AG1328" s="132"/>
      <c r="AH1328" s="132"/>
      <c r="AI1328" s="132"/>
      <c r="AJ1328" s="132"/>
      <c r="AK1328" s="132"/>
      <c r="AM1328" s="143"/>
      <c r="AT1328" s="132"/>
      <c r="AU1328" s="132"/>
      <c r="AV1328" s="132"/>
      <c r="AW1328" s="132"/>
      <c r="AX1328" s="132"/>
      <c r="AY1328" s="132"/>
      <c r="AZ1328" s="132"/>
      <c r="BA1328" s="132"/>
    </row>
    <row r="1329" spans="3:70" x14ac:dyDescent="0.2">
      <c r="C1329" s="10"/>
      <c r="D1329" s="10"/>
      <c r="AG1329" s="132"/>
      <c r="AH1329" s="132"/>
      <c r="AI1329" s="132"/>
      <c r="AJ1329" s="132"/>
      <c r="AK1329" s="132"/>
      <c r="AM1329" s="143"/>
      <c r="AT1329" s="132"/>
      <c r="AU1329" s="132"/>
      <c r="AV1329" s="132"/>
      <c r="AW1329" s="132"/>
      <c r="AX1329" s="132"/>
      <c r="AY1329" s="132"/>
      <c r="AZ1329" s="132"/>
      <c r="BA1329" s="132"/>
    </row>
    <row r="1330" spans="3:70" x14ac:dyDescent="0.2">
      <c r="C1330" s="10"/>
      <c r="D1330" s="10"/>
      <c r="AG1330" s="132"/>
      <c r="AH1330" s="132"/>
      <c r="AI1330" s="132"/>
      <c r="AJ1330" s="132"/>
      <c r="AK1330" s="132"/>
      <c r="AM1330" s="143"/>
      <c r="AT1330" s="132"/>
      <c r="AU1330" s="132"/>
      <c r="AV1330" s="132"/>
      <c r="AW1330" s="132"/>
      <c r="AX1330" s="132"/>
      <c r="AY1330" s="132"/>
      <c r="AZ1330" s="132"/>
      <c r="BA1330" s="132"/>
    </row>
    <row r="1331" spans="3:70" x14ac:dyDescent="0.2">
      <c r="C1331" s="10"/>
      <c r="D1331" s="10"/>
      <c r="AG1331" s="132"/>
      <c r="AH1331" s="132"/>
      <c r="AI1331" s="132"/>
      <c r="AJ1331" s="132"/>
      <c r="AK1331" s="132"/>
      <c r="AM1331" s="143"/>
      <c r="AT1331" s="132"/>
      <c r="AU1331" s="132"/>
      <c r="AV1331" s="132"/>
      <c r="AW1331" s="132"/>
      <c r="AX1331" s="132"/>
      <c r="AY1331" s="132"/>
      <c r="AZ1331" s="132"/>
      <c r="BA1331" s="132"/>
    </row>
    <row r="1332" spans="3:70" x14ac:dyDescent="0.2">
      <c r="C1332" s="10"/>
      <c r="D1332" s="10"/>
      <c r="AG1332" s="132"/>
      <c r="AH1332" s="132"/>
      <c r="AI1332" s="132"/>
      <c r="AJ1332" s="132"/>
      <c r="AK1332" s="132"/>
      <c r="AM1332" s="143"/>
      <c r="AT1332" s="132"/>
      <c r="AU1332" s="132"/>
      <c r="AV1332" s="132"/>
      <c r="AW1332" s="132"/>
      <c r="AX1332" s="132"/>
      <c r="AY1332" s="132"/>
      <c r="AZ1332" s="132"/>
      <c r="BA1332" s="132"/>
    </row>
    <row r="1333" spans="3:70" x14ac:dyDescent="0.2">
      <c r="C1333" s="10"/>
      <c r="D1333" s="10"/>
      <c r="AG1333" s="132"/>
      <c r="AH1333" s="132"/>
      <c r="AI1333" s="132"/>
      <c r="AJ1333" s="132"/>
      <c r="AK1333" s="132"/>
      <c r="AM1333" s="143"/>
      <c r="AT1333" s="132"/>
      <c r="AU1333" s="132"/>
      <c r="AV1333" s="132"/>
      <c r="AW1333" s="132"/>
      <c r="AX1333" s="132"/>
      <c r="AY1333" s="132"/>
      <c r="AZ1333" s="132"/>
      <c r="BA1333" s="132"/>
    </row>
    <row r="1334" spans="3:70" x14ac:dyDescent="0.2">
      <c r="C1334" s="10"/>
      <c r="D1334" s="10"/>
      <c r="AG1334" s="132"/>
      <c r="AH1334" s="132"/>
      <c r="AI1334" s="132"/>
      <c r="AJ1334" s="132"/>
      <c r="AK1334" s="132"/>
      <c r="AM1334" s="143"/>
      <c r="AT1334" s="132"/>
      <c r="AU1334" s="132"/>
      <c r="AV1334" s="132"/>
      <c r="AW1334" s="132"/>
      <c r="AX1334" s="132"/>
      <c r="AY1334" s="132"/>
      <c r="AZ1334" s="132"/>
      <c r="BA1334" s="132"/>
      <c r="BB1334" s="132"/>
    </row>
    <row r="1335" spans="3:70" x14ac:dyDescent="0.2">
      <c r="C1335" s="10"/>
      <c r="D1335" s="10"/>
      <c r="AG1335" s="132"/>
      <c r="AH1335" s="132"/>
      <c r="AI1335" s="132"/>
      <c r="AJ1335" s="132"/>
      <c r="AK1335" s="132"/>
      <c r="AM1335" s="143"/>
      <c r="AT1335" s="132"/>
      <c r="AU1335" s="132"/>
      <c r="AV1335" s="132"/>
      <c r="AW1335" s="132"/>
      <c r="AX1335" s="132"/>
      <c r="AY1335" s="132"/>
      <c r="AZ1335" s="132"/>
      <c r="BA1335" s="132"/>
    </row>
    <row r="1336" spans="3:70" x14ac:dyDescent="0.2">
      <c r="C1336" s="10"/>
      <c r="D1336" s="10"/>
      <c r="AG1336" s="132"/>
      <c r="AH1336" s="132"/>
      <c r="AI1336" s="132"/>
      <c r="AJ1336" s="132"/>
      <c r="AK1336" s="132"/>
      <c r="AM1336" s="143"/>
      <c r="AT1336" s="132"/>
      <c r="AU1336" s="132"/>
      <c r="AV1336" s="132"/>
      <c r="AW1336" s="132"/>
      <c r="AX1336" s="132"/>
      <c r="AY1336" s="132"/>
      <c r="AZ1336" s="132"/>
      <c r="BA1336" s="132"/>
      <c r="BB1336" s="132"/>
    </row>
    <row r="1337" spans="3:70" x14ac:dyDescent="0.2">
      <c r="C1337" s="10"/>
      <c r="D1337" s="10"/>
      <c r="AG1337" s="132"/>
      <c r="AH1337" s="132"/>
      <c r="AI1337" s="132"/>
      <c r="AJ1337" s="132"/>
      <c r="AK1337" s="132"/>
      <c r="AM1337" s="143"/>
      <c r="AT1337" s="132"/>
      <c r="AU1337" s="132"/>
      <c r="AV1337" s="132"/>
      <c r="AW1337" s="132"/>
      <c r="AX1337" s="132"/>
      <c r="AY1337" s="132"/>
      <c r="AZ1337" s="132"/>
      <c r="BA1337" s="132"/>
      <c r="BB1337" s="132"/>
      <c r="BC1337" s="132"/>
      <c r="BD1337" s="132"/>
      <c r="BE1337" s="132"/>
      <c r="BF1337" s="132"/>
      <c r="BG1337" s="132"/>
      <c r="BH1337" s="132"/>
      <c r="BI1337" s="132"/>
      <c r="BJ1337" s="132"/>
      <c r="BK1337" s="132"/>
      <c r="BL1337" s="132"/>
      <c r="BM1337" s="132"/>
      <c r="BN1337" s="132"/>
      <c r="BO1337" s="132"/>
      <c r="BP1337" s="132"/>
      <c r="BQ1337" s="132"/>
      <c r="BR1337" s="132"/>
    </row>
    <row r="1338" spans="3:70" x14ac:dyDescent="0.2">
      <c r="C1338" s="10"/>
      <c r="D1338" s="10"/>
      <c r="AG1338" s="132"/>
      <c r="AH1338" s="132"/>
      <c r="AI1338" s="132"/>
      <c r="AJ1338" s="132"/>
      <c r="AK1338" s="132"/>
      <c r="AM1338" s="143"/>
      <c r="AT1338" s="132"/>
      <c r="AU1338" s="132"/>
      <c r="AV1338" s="132"/>
      <c r="AW1338" s="132"/>
      <c r="AX1338" s="132"/>
      <c r="AY1338" s="132"/>
      <c r="AZ1338" s="132"/>
      <c r="BA1338" s="132"/>
    </row>
    <row r="1339" spans="3:70" x14ac:dyDescent="0.2">
      <c r="C1339" s="10"/>
      <c r="D1339" s="10"/>
      <c r="AG1339" s="132"/>
      <c r="AH1339" s="132"/>
      <c r="AI1339" s="132"/>
      <c r="AJ1339" s="132"/>
      <c r="AK1339" s="132"/>
      <c r="AM1339" s="143"/>
      <c r="AT1339" s="132"/>
      <c r="AU1339" s="132"/>
      <c r="AV1339" s="132"/>
      <c r="AW1339" s="132"/>
      <c r="AX1339" s="132"/>
      <c r="AY1339" s="132"/>
      <c r="AZ1339" s="132"/>
      <c r="BA1339" s="132"/>
    </row>
    <row r="1340" spans="3:70" x14ac:dyDescent="0.2">
      <c r="C1340" s="10"/>
      <c r="D1340" s="10"/>
      <c r="AG1340" s="132"/>
      <c r="AH1340" s="132"/>
      <c r="AI1340" s="132"/>
      <c r="AJ1340" s="132"/>
      <c r="AK1340" s="132"/>
      <c r="AM1340" s="143"/>
      <c r="AT1340" s="132"/>
      <c r="AU1340" s="132"/>
      <c r="AV1340" s="132"/>
      <c r="AW1340" s="132"/>
      <c r="AX1340" s="132"/>
      <c r="AY1340" s="132"/>
      <c r="AZ1340" s="132"/>
      <c r="BA1340" s="132"/>
    </row>
    <row r="1341" spans="3:70" x14ac:dyDescent="0.2">
      <c r="C1341" s="10"/>
      <c r="D1341" s="10"/>
      <c r="AG1341" s="132"/>
      <c r="AH1341" s="132"/>
      <c r="AI1341" s="132"/>
      <c r="AJ1341" s="132"/>
      <c r="AK1341" s="132"/>
      <c r="AM1341" s="143"/>
      <c r="AT1341" s="132"/>
      <c r="AU1341" s="132"/>
      <c r="AV1341" s="132"/>
      <c r="AW1341" s="132"/>
      <c r="AX1341" s="132"/>
      <c r="AY1341" s="132"/>
      <c r="AZ1341" s="132"/>
      <c r="BA1341" s="132"/>
    </row>
    <row r="1342" spans="3:70" x14ac:dyDescent="0.2">
      <c r="C1342" s="10"/>
      <c r="D1342" s="10"/>
      <c r="AG1342" s="132"/>
      <c r="AH1342" s="132"/>
      <c r="AI1342" s="132"/>
      <c r="AJ1342" s="132"/>
      <c r="AK1342" s="132"/>
      <c r="AM1342" s="143"/>
      <c r="AT1342" s="132"/>
      <c r="AU1342" s="132"/>
      <c r="AV1342" s="132"/>
      <c r="AW1342" s="132"/>
      <c r="AX1342" s="132"/>
      <c r="AY1342" s="132"/>
      <c r="AZ1342" s="132"/>
      <c r="BA1342" s="132"/>
    </row>
    <row r="1343" spans="3:70" x14ac:dyDescent="0.2">
      <c r="C1343" s="10"/>
      <c r="D1343" s="10"/>
      <c r="AG1343" s="132"/>
      <c r="AH1343" s="132"/>
      <c r="AI1343" s="132"/>
      <c r="AJ1343" s="132"/>
      <c r="AK1343" s="132"/>
      <c r="AM1343" s="143"/>
      <c r="AT1343" s="132"/>
      <c r="AU1343" s="132"/>
      <c r="AV1343" s="132"/>
      <c r="AW1343" s="132"/>
      <c r="AX1343" s="132"/>
      <c r="AY1343" s="132"/>
      <c r="AZ1343" s="132"/>
      <c r="BA1343" s="132"/>
    </row>
    <row r="1344" spans="3:70" x14ac:dyDescent="0.2">
      <c r="C1344" s="10"/>
      <c r="D1344" s="10"/>
      <c r="AG1344" s="132"/>
      <c r="AH1344" s="132"/>
      <c r="AI1344" s="132"/>
      <c r="AJ1344" s="132"/>
      <c r="AK1344" s="132"/>
      <c r="AM1344" s="143"/>
      <c r="AT1344" s="132"/>
      <c r="AU1344" s="132"/>
      <c r="AV1344" s="132"/>
      <c r="AW1344" s="132"/>
      <c r="AX1344" s="132"/>
      <c r="AY1344" s="132"/>
      <c r="AZ1344" s="132"/>
      <c r="BA1344" s="132"/>
      <c r="BB1344" s="132"/>
      <c r="BC1344" s="132"/>
      <c r="BD1344" s="132"/>
      <c r="BE1344" s="132"/>
      <c r="BF1344" s="132"/>
      <c r="BG1344" s="132"/>
      <c r="BH1344" s="132"/>
      <c r="BI1344" s="132"/>
      <c r="BJ1344" s="132"/>
      <c r="BK1344" s="132"/>
      <c r="BL1344" s="132"/>
      <c r="BM1344" s="132"/>
      <c r="BN1344" s="132"/>
      <c r="BO1344" s="132"/>
      <c r="BP1344" s="132"/>
      <c r="BQ1344" s="132"/>
      <c r="BR1344" s="132"/>
    </row>
    <row r="1345" spans="3:70" x14ac:dyDescent="0.2">
      <c r="C1345" s="10"/>
      <c r="D1345" s="10"/>
      <c r="AG1345" s="132"/>
      <c r="AH1345" s="132"/>
      <c r="AI1345" s="132"/>
      <c r="AJ1345" s="132"/>
      <c r="AK1345" s="132"/>
      <c r="AM1345" s="143"/>
      <c r="AT1345" s="132"/>
      <c r="AU1345" s="132"/>
      <c r="AV1345" s="132"/>
      <c r="AW1345" s="132"/>
      <c r="AX1345" s="132"/>
      <c r="AY1345" s="132"/>
      <c r="AZ1345" s="132"/>
      <c r="BA1345" s="132"/>
      <c r="BB1345" s="132"/>
      <c r="BD1345" s="132"/>
    </row>
    <row r="1346" spans="3:70" x14ac:dyDescent="0.2">
      <c r="C1346" s="10"/>
      <c r="D1346" s="10"/>
      <c r="AG1346" s="132"/>
      <c r="AH1346" s="132"/>
      <c r="AI1346" s="132"/>
      <c r="AJ1346" s="132"/>
      <c r="AK1346" s="132"/>
      <c r="AM1346" s="143"/>
      <c r="AT1346" s="132"/>
      <c r="AU1346" s="132"/>
      <c r="AV1346" s="132"/>
      <c r="AW1346" s="132"/>
      <c r="AX1346" s="132"/>
      <c r="AY1346" s="132"/>
      <c r="AZ1346" s="132"/>
      <c r="BA1346" s="132"/>
      <c r="BB1346" s="132"/>
      <c r="BC1346" s="132"/>
      <c r="BD1346" s="132"/>
      <c r="BE1346" s="132"/>
      <c r="BF1346" s="132"/>
      <c r="BG1346" s="132"/>
      <c r="BH1346" s="132"/>
      <c r="BI1346" s="132"/>
      <c r="BJ1346" s="132"/>
      <c r="BK1346" s="132"/>
      <c r="BL1346" s="132"/>
      <c r="BM1346" s="132"/>
      <c r="BN1346" s="132"/>
      <c r="BO1346" s="132"/>
      <c r="BP1346" s="132"/>
      <c r="BQ1346" s="132"/>
      <c r="BR1346" s="132"/>
    </row>
    <row r="1347" spans="3:70" x14ac:dyDescent="0.2">
      <c r="C1347" s="10"/>
      <c r="D1347" s="10"/>
      <c r="AG1347" s="132"/>
      <c r="AH1347" s="132"/>
      <c r="AI1347" s="132"/>
      <c r="AJ1347" s="132"/>
      <c r="AK1347" s="132"/>
      <c r="AM1347" s="143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  <c r="BM1347" s="132"/>
      <c r="BN1347" s="132"/>
      <c r="BO1347" s="132"/>
      <c r="BP1347" s="132"/>
      <c r="BQ1347" s="132"/>
      <c r="BR1347" s="132"/>
    </row>
    <row r="1348" spans="3:70" x14ac:dyDescent="0.2">
      <c r="C1348" s="10"/>
      <c r="D1348" s="10"/>
      <c r="AG1348" s="132"/>
      <c r="AH1348" s="132"/>
      <c r="AI1348" s="132"/>
      <c r="AJ1348" s="132"/>
      <c r="AK1348" s="132"/>
      <c r="AM1348" s="143"/>
      <c r="AT1348" s="132"/>
      <c r="AU1348" s="132"/>
      <c r="AV1348" s="132"/>
      <c r="AW1348" s="132"/>
      <c r="AX1348" s="132"/>
      <c r="AY1348" s="132"/>
      <c r="AZ1348" s="132"/>
      <c r="BA1348" s="132"/>
    </row>
    <row r="1349" spans="3:70" x14ac:dyDescent="0.2">
      <c r="C1349" s="10"/>
      <c r="D1349" s="10"/>
      <c r="AG1349" s="132"/>
      <c r="AH1349" s="132"/>
      <c r="AI1349" s="132"/>
      <c r="AJ1349" s="132"/>
      <c r="AK1349" s="132"/>
      <c r="AM1349" s="143"/>
      <c r="AT1349" s="132"/>
      <c r="AU1349" s="132"/>
      <c r="AV1349" s="132"/>
      <c r="AW1349" s="132"/>
      <c r="AX1349" s="132"/>
      <c r="AY1349" s="132"/>
      <c r="AZ1349" s="132"/>
      <c r="BA1349" s="132"/>
    </row>
    <row r="1350" spans="3:70" x14ac:dyDescent="0.2">
      <c r="C1350" s="10"/>
      <c r="D1350" s="10"/>
      <c r="AG1350" s="132"/>
      <c r="AH1350" s="132"/>
      <c r="AI1350" s="132"/>
      <c r="AJ1350" s="132"/>
      <c r="AK1350" s="132"/>
      <c r="AM1350" s="143"/>
      <c r="AT1350" s="132"/>
      <c r="AU1350" s="132"/>
      <c r="AV1350" s="132"/>
      <c r="AW1350" s="132"/>
      <c r="AX1350" s="132"/>
      <c r="AY1350" s="132"/>
      <c r="AZ1350" s="132"/>
      <c r="BA1350" s="132"/>
    </row>
    <row r="1351" spans="3:70" x14ac:dyDescent="0.2">
      <c r="C1351" s="10"/>
      <c r="D1351" s="10"/>
      <c r="AG1351" s="132"/>
      <c r="AH1351" s="132"/>
      <c r="AI1351" s="132"/>
      <c r="AJ1351" s="132"/>
      <c r="AK1351" s="132"/>
      <c r="AM1351" s="143"/>
      <c r="AT1351" s="132"/>
      <c r="AU1351" s="132"/>
      <c r="AV1351" s="132"/>
      <c r="AW1351" s="132"/>
      <c r="AX1351" s="132"/>
      <c r="AY1351" s="132"/>
      <c r="AZ1351" s="132"/>
      <c r="BA1351" s="132"/>
    </row>
    <row r="1352" spans="3:70" x14ac:dyDescent="0.2">
      <c r="C1352" s="10"/>
      <c r="D1352" s="10"/>
      <c r="AG1352" s="132"/>
      <c r="AH1352" s="132"/>
      <c r="AI1352" s="132"/>
      <c r="AJ1352" s="132"/>
      <c r="AK1352" s="132"/>
      <c r="AM1352" s="143"/>
      <c r="AT1352" s="132"/>
      <c r="AU1352" s="132"/>
      <c r="AV1352" s="132"/>
      <c r="AW1352" s="132"/>
      <c r="AX1352" s="132"/>
      <c r="AY1352" s="132"/>
      <c r="AZ1352" s="132"/>
      <c r="BA1352" s="132"/>
    </row>
    <row r="1353" spans="3:70" x14ac:dyDescent="0.2">
      <c r="C1353" s="10"/>
      <c r="D1353" s="10"/>
      <c r="AG1353" s="132"/>
      <c r="AH1353" s="132"/>
      <c r="AI1353" s="132"/>
      <c r="AJ1353" s="132"/>
      <c r="AK1353" s="132"/>
      <c r="AM1353" s="143"/>
      <c r="AT1353" s="132"/>
      <c r="AU1353" s="132"/>
      <c r="AV1353" s="132"/>
      <c r="AW1353" s="132"/>
      <c r="AX1353" s="132"/>
      <c r="AY1353" s="132"/>
      <c r="AZ1353" s="132"/>
      <c r="BA1353" s="132"/>
    </row>
    <row r="1354" spans="3:70" x14ac:dyDescent="0.2">
      <c r="C1354" s="10"/>
      <c r="D1354" s="10"/>
      <c r="AG1354" s="132"/>
      <c r="AH1354" s="132"/>
      <c r="AI1354" s="132"/>
      <c r="AJ1354" s="132"/>
      <c r="AK1354" s="132"/>
      <c r="AM1354" s="143"/>
      <c r="AT1354" s="132"/>
      <c r="AU1354" s="132"/>
      <c r="AV1354" s="132"/>
      <c r="AW1354" s="132"/>
      <c r="AX1354" s="132"/>
      <c r="AY1354" s="132"/>
      <c r="AZ1354" s="132"/>
      <c r="BA1354" s="132"/>
    </row>
    <row r="1355" spans="3:70" x14ac:dyDescent="0.2">
      <c r="C1355" s="10"/>
      <c r="D1355" s="10"/>
      <c r="AG1355" s="132"/>
      <c r="AH1355" s="132"/>
      <c r="AI1355" s="132"/>
      <c r="AJ1355" s="132"/>
      <c r="AK1355" s="132"/>
      <c r="AM1355" s="143"/>
      <c r="AT1355" s="132"/>
      <c r="AU1355" s="132"/>
      <c r="AV1355" s="132"/>
      <c r="AW1355" s="132"/>
      <c r="AX1355" s="132"/>
      <c r="AY1355" s="132"/>
      <c r="AZ1355" s="132"/>
      <c r="BA1355" s="132"/>
    </row>
    <row r="1356" spans="3:70" x14ac:dyDescent="0.2">
      <c r="C1356" s="10"/>
      <c r="D1356" s="10"/>
      <c r="AG1356" s="132"/>
      <c r="AH1356" s="132"/>
      <c r="AI1356" s="132"/>
      <c r="AJ1356" s="132"/>
      <c r="AK1356" s="132"/>
      <c r="AM1356" s="143"/>
      <c r="AT1356" s="132"/>
      <c r="AU1356" s="132"/>
      <c r="AV1356" s="132"/>
      <c r="AW1356" s="132"/>
      <c r="AX1356" s="132"/>
      <c r="AY1356" s="132"/>
      <c r="AZ1356" s="132"/>
      <c r="BA1356" s="132"/>
    </row>
    <row r="1357" spans="3:70" x14ac:dyDescent="0.2">
      <c r="C1357" s="10"/>
      <c r="D1357" s="10"/>
      <c r="AG1357" s="132"/>
      <c r="AH1357" s="132"/>
      <c r="AI1357" s="132"/>
      <c r="AJ1357" s="132"/>
      <c r="AK1357" s="132"/>
      <c r="AM1357" s="143"/>
      <c r="AT1357" s="132"/>
      <c r="AU1357" s="132"/>
      <c r="AV1357" s="132"/>
      <c r="AW1357" s="132"/>
      <c r="AX1357" s="132"/>
      <c r="AY1357" s="132"/>
      <c r="AZ1357" s="132"/>
      <c r="BA1357" s="132"/>
    </row>
    <row r="1358" spans="3:70" x14ac:dyDescent="0.2">
      <c r="C1358" s="10"/>
      <c r="D1358" s="10"/>
      <c r="AG1358" s="132"/>
      <c r="AH1358" s="132"/>
      <c r="AI1358" s="132"/>
      <c r="AJ1358" s="132"/>
      <c r="AK1358" s="132"/>
      <c r="AM1358" s="143"/>
      <c r="AT1358" s="132"/>
      <c r="AU1358" s="132"/>
      <c r="AV1358" s="132"/>
      <c r="AW1358" s="132"/>
      <c r="AX1358" s="132"/>
      <c r="AY1358" s="132"/>
      <c r="AZ1358" s="132"/>
      <c r="BA1358" s="132"/>
    </row>
    <row r="1359" spans="3:70" x14ac:dyDescent="0.2">
      <c r="C1359" s="10"/>
      <c r="D1359" s="10"/>
      <c r="AG1359" s="132"/>
      <c r="AH1359" s="132"/>
      <c r="AI1359" s="132"/>
      <c r="AJ1359" s="132"/>
      <c r="AK1359" s="132"/>
      <c r="AM1359" s="143"/>
      <c r="AT1359" s="132"/>
      <c r="AU1359" s="132"/>
      <c r="AV1359" s="132"/>
      <c r="AW1359" s="132"/>
      <c r="AX1359" s="132"/>
      <c r="AY1359" s="132"/>
      <c r="AZ1359" s="132"/>
      <c r="BA1359" s="132"/>
    </row>
    <row r="1360" spans="3:70" x14ac:dyDescent="0.2">
      <c r="C1360" s="10"/>
      <c r="D1360" s="10"/>
      <c r="AG1360" s="132"/>
      <c r="AH1360" s="132"/>
      <c r="AI1360" s="132"/>
      <c r="AJ1360" s="132"/>
      <c r="AK1360" s="132"/>
      <c r="AM1360" s="143"/>
      <c r="AT1360" s="132"/>
      <c r="AU1360" s="132"/>
      <c r="AV1360" s="132"/>
      <c r="AW1360" s="132"/>
      <c r="AX1360" s="132"/>
      <c r="AY1360" s="132"/>
      <c r="AZ1360" s="132"/>
      <c r="BA1360" s="132"/>
    </row>
    <row r="1361" spans="3:70" x14ac:dyDescent="0.2">
      <c r="C1361" s="10"/>
      <c r="D1361" s="10"/>
      <c r="AG1361" s="132"/>
      <c r="AH1361" s="132"/>
      <c r="AI1361" s="132"/>
      <c r="AJ1361" s="132"/>
      <c r="AK1361" s="132"/>
      <c r="AM1361" s="143"/>
      <c r="AT1361" s="132"/>
      <c r="AU1361" s="132"/>
      <c r="AV1361" s="132"/>
      <c r="AW1361" s="132"/>
      <c r="AX1361" s="132"/>
      <c r="AY1361" s="132"/>
      <c r="AZ1361" s="132"/>
      <c r="BA1361" s="132"/>
    </row>
    <row r="1362" spans="3:70" x14ac:dyDescent="0.2">
      <c r="C1362" s="10"/>
      <c r="D1362" s="10"/>
      <c r="AG1362" s="132"/>
      <c r="AH1362" s="132"/>
      <c r="AI1362" s="132"/>
      <c r="AJ1362" s="132"/>
      <c r="AK1362" s="132"/>
      <c r="AM1362" s="143"/>
      <c r="AT1362" s="132"/>
      <c r="AU1362" s="132"/>
      <c r="AV1362" s="132"/>
      <c r="AW1362" s="132"/>
      <c r="AX1362" s="132"/>
      <c r="AY1362" s="132"/>
      <c r="AZ1362" s="132"/>
      <c r="BA1362" s="132"/>
    </row>
    <row r="1363" spans="3:70" x14ac:dyDescent="0.2">
      <c r="C1363" s="10"/>
      <c r="D1363" s="10"/>
      <c r="AG1363" s="132"/>
      <c r="AH1363" s="132"/>
      <c r="AI1363" s="132"/>
      <c r="AJ1363" s="132"/>
      <c r="AK1363" s="132"/>
      <c r="AM1363" s="143"/>
      <c r="AT1363" s="132"/>
      <c r="AU1363" s="132"/>
      <c r="AV1363" s="132"/>
      <c r="AW1363" s="132"/>
      <c r="AX1363" s="132"/>
      <c r="AY1363" s="132"/>
      <c r="AZ1363" s="132"/>
      <c r="BA1363" s="132"/>
    </row>
    <row r="1364" spans="3:70" x14ac:dyDescent="0.2">
      <c r="C1364" s="10"/>
      <c r="D1364" s="10"/>
      <c r="AG1364" s="132"/>
      <c r="AH1364" s="132"/>
      <c r="AI1364" s="132"/>
      <c r="AJ1364" s="132"/>
      <c r="AK1364" s="132"/>
      <c r="AM1364" s="143"/>
      <c r="AT1364" s="132"/>
      <c r="AU1364" s="132"/>
      <c r="AV1364" s="132"/>
      <c r="AW1364" s="132"/>
      <c r="AX1364" s="132"/>
      <c r="AY1364" s="132"/>
      <c r="AZ1364" s="132"/>
      <c r="BA1364" s="132"/>
    </row>
    <row r="1365" spans="3:70" x14ac:dyDescent="0.2">
      <c r="C1365" s="10"/>
      <c r="D1365" s="10"/>
      <c r="AG1365" s="132"/>
      <c r="AH1365" s="132"/>
      <c r="AI1365" s="132"/>
      <c r="AJ1365" s="132"/>
      <c r="AK1365" s="132"/>
      <c r="AM1365" s="143"/>
      <c r="AT1365" s="132"/>
      <c r="AU1365" s="132"/>
      <c r="AV1365" s="132"/>
      <c r="AW1365" s="132"/>
      <c r="AX1365" s="132"/>
      <c r="AY1365" s="132"/>
      <c r="AZ1365" s="132"/>
      <c r="BA1365" s="132"/>
      <c r="BB1365" s="132"/>
      <c r="BD1365" s="132"/>
      <c r="BE1365" s="132"/>
      <c r="BF1365" s="132"/>
      <c r="BG1365" s="132"/>
      <c r="BH1365" s="132"/>
      <c r="BI1365" s="132"/>
      <c r="BJ1365" s="132"/>
      <c r="BK1365" s="132"/>
      <c r="BL1365" s="132"/>
      <c r="BM1365" s="132"/>
      <c r="BN1365" s="132"/>
      <c r="BO1365" s="132"/>
      <c r="BP1365" s="132"/>
      <c r="BQ1365" s="132"/>
      <c r="BR1365" s="132"/>
    </row>
    <row r="1366" spans="3:70" x14ac:dyDescent="0.2">
      <c r="C1366" s="10"/>
      <c r="D1366" s="10"/>
      <c r="AG1366" s="132"/>
      <c r="AH1366" s="132"/>
      <c r="AI1366" s="132"/>
      <c r="AJ1366" s="132"/>
      <c r="AK1366" s="132"/>
      <c r="AM1366" s="143"/>
      <c r="AT1366" s="132"/>
      <c r="AU1366" s="132"/>
      <c r="AV1366" s="132"/>
      <c r="AW1366" s="132"/>
      <c r="AX1366" s="132"/>
      <c r="AY1366" s="132"/>
      <c r="AZ1366" s="132"/>
      <c r="BA1366" s="132"/>
    </row>
    <row r="1367" spans="3:70" x14ac:dyDescent="0.2">
      <c r="C1367" s="10"/>
      <c r="D1367" s="10"/>
      <c r="AG1367" s="132"/>
      <c r="AH1367" s="132"/>
      <c r="AI1367" s="132"/>
      <c r="AJ1367" s="132"/>
      <c r="AK1367" s="132"/>
      <c r="AM1367" s="143"/>
      <c r="AT1367" s="132"/>
      <c r="AU1367" s="132"/>
      <c r="AV1367" s="132"/>
      <c r="AW1367" s="132"/>
      <c r="AX1367" s="132"/>
      <c r="AY1367" s="132"/>
      <c r="AZ1367" s="132"/>
      <c r="BA1367" s="132"/>
    </row>
    <row r="1368" spans="3:70" x14ac:dyDescent="0.2">
      <c r="C1368" s="10"/>
      <c r="D1368" s="10"/>
      <c r="AG1368" s="132"/>
      <c r="AH1368" s="132"/>
      <c r="AI1368" s="132"/>
      <c r="AJ1368" s="132"/>
      <c r="AK1368" s="132"/>
      <c r="AM1368" s="143"/>
      <c r="AT1368" s="132"/>
      <c r="AU1368" s="132"/>
      <c r="AV1368" s="132"/>
      <c r="AW1368" s="132"/>
      <c r="AX1368" s="132"/>
      <c r="AY1368" s="132"/>
      <c r="AZ1368" s="132"/>
      <c r="BA1368" s="132"/>
    </row>
    <row r="1369" spans="3:70" x14ac:dyDescent="0.2">
      <c r="C1369" s="10"/>
      <c r="D1369" s="10"/>
      <c r="AG1369" s="132"/>
      <c r="AH1369" s="132"/>
      <c r="AI1369" s="132"/>
      <c r="AJ1369" s="132"/>
      <c r="AK1369" s="132"/>
      <c r="AM1369" s="143"/>
      <c r="AT1369" s="132"/>
      <c r="AU1369" s="132"/>
      <c r="AV1369" s="132"/>
      <c r="AW1369" s="132"/>
      <c r="AX1369" s="132"/>
      <c r="AY1369" s="132"/>
      <c r="AZ1369" s="132"/>
      <c r="BA1369" s="132"/>
      <c r="BB1369" s="132"/>
      <c r="BD1369" s="132"/>
    </row>
    <row r="1370" spans="3:70" x14ac:dyDescent="0.2">
      <c r="C1370" s="10"/>
      <c r="D1370" s="10"/>
      <c r="AG1370" s="132"/>
      <c r="AH1370" s="132"/>
      <c r="AI1370" s="132"/>
      <c r="AJ1370" s="132"/>
      <c r="AK1370" s="132"/>
      <c r="AM1370" s="143"/>
      <c r="AT1370" s="132"/>
      <c r="AU1370" s="132"/>
      <c r="AV1370" s="132"/>
      <c r="AW1370" s="132"/>
      <c r="AX1370" s="132"/>
      <c r="AY1370" s="132"/>
      <c r="AZ1370" s="132"/>
      <c r="BA1370" s="132"/>
    </row>
    <row r="1371" spans="3:70" x14ac:dyDescent="0.2">
      <c r="C1371" s="10"/>
      <c r="D1371" s="10"/>
      <c r="AG1371" s="132"/>
      <c r="AH1371" s="132"/>
      <c r="AI1371" s="132"/>
      <c r="AJ1371" s="132"/>
      <c r="AK1371" s="132"/>
      <c r="AM1371" s="143"/>
      <c r="AT1371" s="132"/>
      <c r="AU1371" s="132"/>
      <c r="AV1371" s="132"/>
      <c r="AW1371" s="132"/>
      <c r="AX1371" s="132"/>
      <c r="AY1371" s="132"/>
      <c r="AZ1371" s="132"/>
      <c r="BA1371" s="132"/>
      <c r="BB1371" s="132"/>
      <c r="BD1371" s="132"/>
      <c r="BE1371" s="132"/>
      <c r="BF1371" s="132"/>
      <c r="BG1371" s="132"/>
      <c r="BH1371" s="132"/>
      <c r="BI1371" s="132"/>
      <c r="BJ1371" s="132"/>
      <c r="BK1371" s="132"/>
      <c r="BL1371" s="132"/>
      <c r="BM1371" s="132"/>
      <c r="BN1371" s="132"/>
      <c r="BO1371" s="132"/>
      <c r="BP1371" s="132"/>
      <c r="BQ1371" s="132"/>
      <c r="BR1371" s="132"/>
    </row>
    <row r="1372" spans="3:70" x14ac:dyDescent="0.2">
      <c r="C1372" s="10"/>
      <c r="D1372" s="10"/>
      <c r="AG1372" s="132"/>
      <c r="AH1372" s="132"/>
      <c r="AI1372" s="132"/>
      <c r="AJ1372" s="132"/>
      <c r="AK1372" s="132"/>
      <c r="AM1372" s="143"/>
      <c r="AT1372" s="132"/>
      <c r="AU1372" s="132"/>
      <c r="AV1372" s="132"/>
      <c r="AW1372" s="132"/>
      <c r="AX1372" s="132"/>
      <c r="AY1372" s="132"/>
      <c r="AZ1372" s="132"/>
      <c r="BA1372" s="132"/>
    </row>
    <row r="1373" spans="3:70" x14ac:dyDescent="0.2">
      <c r="C1373" s="10"/>
      <c r="D1373" s="10"/>
      <c r="AG1373" s="132"/>
      <c r="AH1373" s="132"/>
      <c r="AI1373" s="132"/>
      <c r="AJ1373" s="132"/>
      <c r="AK1373" s="132"/>
      <c r="AM1373" s="143"/>
      <c r="AT1373" s="132"/>
      <c r="AU1373" s="132"/>
      <c r="AV1373" s="132"/>
      <c r="AW1373" s="132"/>
      <c r="AX1373" s="132"/>
      <c r="AY1373" s="132"/>
      <c r="AZ1373" s="132"/>
      <c r="BA1373" s="132"/>
    </row>
    <row r="1374" spans="3:70" x14ac:dyDescent="0.2">
      <c r="C1374" s="10"/>
      <c r="D1374" s="10"/>
      <c r="AG1374" s="132"/>
      <c r="AH1374" s="132"/>
      <c r="AI1374" s="132"/>
      <c r="AJ1374" s="132"/>
      <c r="AK1374" s="132"/>
      <c r="AM1374" s="143"/>
      <c r="AT1374" s="132"/>
      <c r="AU1374" s="132"/>
      <c r="AV1374" s="132"/>
      <c r="AW1374" s="132"/>
      <c r="AX1374" s="132"/>
      <c r="AY1374" s="132"/>
      <c r="AZ1374" s="132"/>
      <c r="BA1374" s="132"/>
      <c r="BB1374" s="132"/>
    </row>
    <row r="1375" spans="3:70" x14ac:dyDescent="0.2">
      <c r="C1375" s="10"/>
      <c r="D1375" s="10"/>
      <c r="AG1375" s="132"/>
      <c r="AH1375" s="132"/>
      <c r="AI1375" s="132"/>
      <c r="AJ1375" s="132"/>
      <c r="AK1375" s="132"/>
      <c r="AM1375" s="143"/>
      <c r="AT1375" s="132"/>
      <c r="AU1375" s="132"/>
      <c r="AV1375" s="132"/>
      <c r="AW1375" s="132"/>
      <c r="AX1375" s="132"/>
      <c r="AY1375" s="132"/>
      <c r="AZ1375" s="132"/>
      <c r="BA1375" s="132"/>
      <c r="BB1375" s="132"/>
    </row>
    <row r="1376" spans="3:70" x14ac:dyDescent="0.2">
      <c r="C1376" s="10"/>
      <c r="D1376" s="10"/>
      <c r="AG1376" s="132"/>
      <c r="AH1376" s="132"/>
      <c r="AI1376" s="132"/>
      <c r="AJ1376" s="132"/>
      <c r="AK1376" s="132"/>
      <c r="AM1376" s="143"/>
      <c r="AT1376" s="132"/>
      <c r="AU1376" s="132"/>
      <c r="AV1376" s="132"/>
      <c r="AW1376" s="132"/>
      <c r="AX1376" s="132"/>
      <c r="AY1376" s="132"/>
      <c r="AZ1376" s="132"/>
      <c r="BA1376" s="132"/>
      <c r="BB1376" s="132"/>
      <c r="BC1376" s="132"/>
      <c r="BD1376" s="132"/>
      <c r="BE1376" s="132"/>
      <c r="BF1376" s="132"/>
      <c r="BG1376" s="132"/>
      <c r="BH1376" s="132"/>
      <c r="BI1376" s="132"/>
      <c r="BJ1376" s="132"/>
      <c r="BK1376" s="132"/>
      <c r="BL1376" s="132"/>
      <c r="BM1376" s="132"/>
      <c r="BN1376" s="132"/>
      <c r="BO1376" s="132"/>
      <c r="BP1376" s="132"/>
      <c r="BQ1376" s="132"/>
      <c r="BR1376" s="132"/>
    </row>
    <row r="1377" spans="3:70" x14ac:dyDescent="0.2">
      <c r="C1377" s="10"/>
      <c r="D1377" s="10"/>
      <c r="AG1377" s="132"/>
      <c r="AH1377" s="132"/>
      <c r="AI1377" s="132"/>
      <c r="AJ1377" s="132"/>
      <c r="AK1377" s="132"/>
      <c r="AM1377" s="143"/>
      <c r="AT1377" s="132"/>
      <c r="AU1377" s="132"/>
      <c r="AV1377" s="132"/>
      <c r="AW1377" s="132"/>
      <c r="AX1377" s="132"/>
      <c r="AY1377" s="132"/>
      <c r="AZ1377" s="132"/>
      <c r="BA1377" s="132"/>
    </row>
    <row r="1378" spans="3:70" x14ac:dyDescent="0.2">
      <c r="C1378" s="10"/>
      <c r="D1378" s="10"/>
      <c r="AG1378" s="132"/>
      <c r="AH1378" s="132"/>
      <c r="AI1378" s="132"/>
      <c r="AJ1378" s="132"/>
      <c r="AK1378" s="132"/>
      <c r="AM1378" s="143"/>
      <c r="AT1378" s="132"/>
      <c r="AU1378" s="132"/>
      <c r="AV1378" s="132"/>
      <c r="AW1378" s="132"/>
      <c r="AX1378" s="132"/>
      <c r="AY1378" s="132"/>
      <c r="AZ1378" s="132"/>
      <c r="BA1378" s="132"/>
    </row>
    <row r="1379" spans="3:70" x14ac:dyDescent="0.2">
      <c r="C1379" s="10"/>
      <c r="D1379" s="10"/>
      <c r="AG1379" s="132"/>
      <c r="AH1379" s="132"/>
      <c r="AI1379" s="132"/>
      <c r="AJ1379" s="132"/>
      <c r="AK1379" s="132"/>
      <c r="AM1379" s="143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D1379" s="132"/>
      <c r="BE1379" s="132"/>
      <c r="BF1379" s="132"/>
      <c r="BG1379" s="132"/>
      <c r="BH1379" s="132"/>
      <c r="BI1379" s="132"/>
      <c r="BJ1379" s="132"/>
      <c r="BK1379" s="132"/>
      <c r="BL1379" s="132"/>
      <c r="BM1379" s="132"/>
      <c r="BN1379" s="132"/>
      <c r="BO1379" s="132"/>
      <c r="BP1379" s="132"/>
      <c r="BQ1379" s="132"/>
      <c r="BR1379" s="132"/>
    </row>
    <row r="1380" spans="3:70" x14ac:dyDescent="0.2">
      <c r="C1380" s="10"/>
      <c r="D1380" s="10"/>
      <c r="AG1380" s="132"/>
      <c r="AH1380" s="132"/>
      <c r="AI1380" s="132"/>
      <c r="AJ1380" s="132"/>
      <c r="AK1380" s="132"/>
      <c r="AM1380" s="143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G1380" s="132"/>
      <c r="BH1380" s="132"/>
      <c r="BI1380" s="132"/>
      <c r="BJ1380" s="132"/>
      <c r="BK1380" s="132"/>
      <c r="BL1380" s="132"/>
      <c r="BM1380" s="132"/>
      <c r="BN1380" s="132"/>
      <c r="BO1380" s="132"/>
      <c r="BP1380" s="132"/>
      <c r="BQ1380" s="132"/>
      <c r="BR1380" s="132"/>
    </row>
    <row r="1381" spans="3:70" x14ac:dyDescent="0.2">
      <c r="C1381" s="10"/>
      <c r="D1381" s="10"/>
      <c r="AG1381" s="132"/>
      <c r="AH1381" s="132"/>
      <c r="AI1381" s="132"/>
      <c r="AJ1381" s="132"/>
      <c r="AK1381" s="132"/>
      <c r="AM1381" s="143"/>
      <c r="AT1381" s="132"/>
      <c r="AU1381" s="132"/>
      <c r="AV1381" s="132"/>
      <c r="AW1381" s="132"/>
      <c r="AX1381" s="132"/>
      <c r="AY1381" s="132"/>
      <c r="AZ1381" s="132"/>
      <c r="BA1381" s="132"/>
    </row>
    <row r="1382" spans="3:70" x14ac:dyDescent="0.2">
      <c r="C1382" s="10"/>
      <c r="D1382" s="10"/>
      <c r="AG1382" s="132"/>
      <c r="AH1382" s="132"/>
      <c r="AI1382" s="132"/>
      <c r="AJ1382" s="132"/>
      <c r="AK1382" s="132"/>
      <c r="AM1382" s="143"/>
      <c r="AT1382" s="132"/>
      <c r="AU1382" s="132"/>
      <c r="AV1382" s="132"/>
      <c r="AW1382" s="132"/>
      <c r="AX1382" s="132"/>
      <c r="AY1382" s="132"/>
      <c r="AZ1382" s="132"/>
      <c r="BA1382" s="132"/>
    </row>
    <row r="1383" spans="3:70" x14ac:dyDescent="0.2">
      <c r="C1383" s="10"/>
      <c r="D1383" s="10"/>
      <c r="AG1383" s="132"/>
      <c r="AH1383" s="132"/>
      <c r="AI1383" s="132"/>
      <c r="AJ1383" s="132"/>
      <c r="AK1383" s="132"/>
      <c r="AM1383" s="143"/>
      <c r="AT1383" s="132"/>
      <c r="AU1383" s="132"/>
      <c r="AV1383" s="132"/>
      <c r="AW1383" s="132"/>
      <c r="AX1383" s="132"/>
      <c r="AY1383" s="132"/>
      <c r="AZ1383" s="132"/>
      <c r="BA1383" s="132"/>
    </row>
    <row r="1384" spans="3:70" x14ac:dyDescent="0.2">
      <c r="C1384" s="10"/>
      <c r="D1384" s="10"/>
      <c r="AG1384" s="132"/>
      <c r="AH1384" s="132"/>
      <c r="AI1384" s="132"/>
      <c r="AJ1384" s="132"/>
      <c r="AK1384" s="132"/>
      <c r="AM1384" s="143"/>
      <c r="AT1384" s="132"/>
      <c r="AU1384" s="132"/>
      <c r="AV1384" s="132"/>
      <c r="AW1384" s="132"/>
      <c r="AX1384" s="132"/>
      <c r="AY1384" s="132"/>
      <c r="AZ1384" s="132"/>
      <c r="BA1384" s="132"/>
    </row>
    <row r="1385" spans="3:70" x14ac:dyDescent="0.2">
      <c r="C1385" s="10"/>
      <c r="D1385" s="10"/>
      <c r="AG1385" s="132"/>
      <c r="AH1385" s="132"/>
      <c r="AI1385" s="132"/>
      <c r="AJ1385" s="132"/>
      <c r="AK1385" s="132"/>
      <c r="AM1385" s="143"/>
      <c r="AT1385" s="132"/>
      <c r="AU1385" s="132"/>
      <c r="AV1385" s="132"/>
      <c r="AW1385" s="132"/>
      <c r="AX1385" s="132"/>
      <c r="AY1385" s="132"/>
      <c r="AZ1385" s="132"/>
      <c r="BA1385" s="132"/>
      <c r="BB1385" s="132"/>
      <c r="BD1385" s="132"/>
      <c r="BE1385" s="132"/>
      <c r="BF1385" s="132"/>
      <c r="BG1385" s="132"/>
      <c r="BH1385" s="132"/>
      <c r="BI1385" s="132"/>
      <c r="BJ1385" s="132"/>
      <c r="BK1385" s="132"/>
      <c r="BL1385" s="132"/>
      <c r="BM1385" s="132"/>
      <c r="BN1385" s="132"/>
      <c r="BO1385" s="132"/>
      <c r="BP1385" s="132"/>
      <c r="BQ1385" s="132"/>
      <c r="BR1385" s="132"/>
    </row>
    <row r="1386" spans="3:70" x14ac:dyDescent="0.2">
      <c r="C1386" s="10"/>
      <c r="D1386" s="10"/>
      <c r="AG1386" s="132"/>
      <c r="AH1386" s="132"/>
      <c r="AI1386" s="132"/>
      <c r="AJ1386" s="132"/>
      <c r="AK1386" s="132"/>
      <c r="AM1386" s="143"/>
      <c r="AT1386" s="132"/>
      <c r="AU1386" s="132"/>
      <c r="AV1386" s="132"/>
      <c r="AW1386" s="132"/>
      <c r="AX1386" s="132"/>
      <c r="AY1386" s="132"/>
      <c r="AZ1386" s="132"/>
      <c r="BA1386" s="132"/>
      <c r="BB1386" s="132"/>
      <c r="BD1386" s="132"/>
      <c r="BE1386" s="132"/>
      <c r="BF1386" s="132"/>
      <c r="BG1386" s="132"/>
      <c r="BH1386" s="132"/>
      <c r="BI1386" s="132"/>
      <c r="BJ1386" s="132"/>
      <c r="BK1386" s="132"/>
      <c r="BL1386" s="132"/>
      <c r="BM1386" s="132"/>
      <c r="BN1386" s="132"/>
      <c r="BO1386" s="132"/>
      <c r="BP1386" s="132"/>
      <c r="BQ1386" s="132"/>
      <c r="BR1386" s="132"/>
    </row>
    <row r="1387" spans="3:70" x14ac:dyDescent="0.2">
      <c r="C1387" s="10"/>
      <c r="D1387" s="10"/>
      <c r="AG1387" s="132"/>
      <c r="AH1387" s="132"/>
      <c r="AI1387" s="132"/>
      <c r="AJ1387" s="132"/>
      <c r="AK1387" s="132"/>
      <c r="AM1387" s="143"/>
      <c r="AT1387" s="132"/>
      <c r="AU1387" s="132"/>
      <c r="AV1387" s="132"/>
      <c r="AW1387" s="132"/>
      <c r="AX1387" s="132"/>
      <c r="AY1387" s="132"/>
      <c r="AZ1387" s="132"/>
      <c r="BA1387" s="132"/>
    </row>
    <row r="1388" spans="3:70" x14ac:dyDescent="0.2">
      <c r="C1388" s="10"/>
      <c r="D1388" s="10"/>
      <c r="AG1388" s="132"/>
      <c r="AH1388" s="132"/>
      <c r="AI1388" s="132"/>
      <c r="AJ1388" s="132"/>
      <c r="AK1388" s="132"/>
      <c r="AM1388" s="143"/>
      <c r="AT1388" s="132"/>
      <c r="AU1388" s="132"/>
      <c r="AV1388" s="132"/>
      <c r="AW1388" s="132"/>
      <c r="AX1388" s="132"/>
      <c r="AY1388" s="132"/>
      <c r="AZ1388" s="132"/>
      <c r="BA1388" s="132"/>
    </row>
    <row r="1389" spans="3:70" x14ac:dyDescent="0.2">
      <c r="C1389" s="10"/>
      <c r="D1389" s="10"/>
      <c r="AG1389" s="132"/>
      <c r="AH1389" s="132"/>
      <c r="AI1389" s="132"/>
      <c r="AJ1389" s="132"/>
      <c r="AK1389" s="132"/>
      <c r="AM1389" s="143"/>
      <c r="AT1389" s="132"/>
      <c r="AU1389" s="132"/>
      <c r="AV1389" s="132"/>
      <c r="AW1389" s="132"/>
      <c r="AX1389" s="132"/>
      <c r="AY1389" s="132"/>
      <c r="AZ1389" s="132"/>
      <c r="BA1389" s="132"/>
    </row>
    <row r="1390" spans="3:70" x14ac:dyDescent="0.2">
      <c r="C1390" s="10"/>
      <c r="D1390" s="10"/>
      <c r="AG1390" s="132"/>
      <c r="AH1390" s="132"/>
      <c r="AI1390" s="132"/>
      <c r="AJ1390" s="132"/>
      <c r="AK1390" s="132"/>
      <c r="AM1390" s="143"/>
      <c r="AT1390" s="132"/>
      <c r="AU1390" s="132"/>
      <c r="AV1390" s="132"/>
      <c r="AW1390" s="132"/>
      <c r="AX1390" s="132"/>
      <c r="AY1390" s="132"/>
      <c r="AZ1390" s="132"/>
      <c r="BA1390" s="132"/>
    </row>
    <row r="1391" spans="3:70" x14ac:dyDescent="0.2">
      <c r="C1391" s="10"/>
      <c r="D1391" s="10"/>
      <c r="AG1391" s="132"/>
      <c r="AH1391" s="132"/>
      <c r="AI1391" s="132"/>
      <c r="AJ1391" s="132"/>
      <c r="AK1391" s="132"/>
      <c r="AM1391" s="143"/>
      <c r="AT1391" s="132"/>
      <c r="AU1391" s="132"/>
      <c r="AV1391" s="132"/>
      <c r="AW1391" s="132"/>
      <c r="AX1391" s="132"/>
      <c r="AY1391" s="132"/>
      <c r="AZ1391" s="132"/>
      <c r="BA1391" s="132"/>
    </row>
    <row r="1392" spans="3:70" x14ac:dyDescent="0.2">
      <c r="C1392" s="10"/>
      <c r="D1392" s="10"/>
      <c r="AG1392" s="132"/>
      <c r="AH1392" s="132"/>
      <c r="AI1392" s="132"/>
      <c r="AJ1392" s="132"/>
      <c r="AK1392" s="132"/>
      <c r="AM1392" s="143"/>
      <c r="AT1392" s="132"/>
      <c r="AU1392" s="132"/>
      <c r="AV1392" s="132"/>
      <c r="AW1392" s="132"/>
      <c r="AX1392" s="132"/>
      <c r="AY1392" s="132"/>
      <c r="AZ1392" s="132"/>
      <c r="BA1392" s="132"/>
    </row>
    <row r="1393" spans="3:70" x14ac:dyDescent="0.2">
      <c r="C1393" s="10"/>
      <c r="D1393" s="10"/>
      <c r="AG1393" s="132"/>
      <c r="AH1393" s="132"/>
      <c r="AI1393" s="132"/>
      <c r="AJ1393" s="132"/>
      <c r="AK1393" s="132"/>
      <c r="AM1393" s="143"/>
      <c r="AT1393" s="132"/>
      <c r="AU1393" s="132"/>
      <c r="AV1393" s="132"/>
      <c r="AW1393" s="132"/>
      <c r="AX1393" s="132"/>
      <c r="AY1393" s="132"/>
      <c r="AZ1393" s="132"/>
      <c r="BA1393" s="132"/>
    </row>
    <row r="1394" spans="3:70" x14ac:dyDescent="0.2">
      <c r="C1394" s="10"/>
      <c r="D1394" s="10"/>
      <c r="AG1394" s="132"/>
      <c r="AH1394" s="132"/>
      <c r="AI1394" s="132"/>
      <c r="AJ1394" s="132"/>
      <c r="AK1394" s="132"/>
      <c r="AM1394" s="143"/>
      <c r="AT1394" s="132"/>
      <c r="AU1394" s="132"/>
      <c r="AV1394" s="132"/>
      <c r="AW1394" s="132"/>
      <c r="AX1394" s="132"/>
      <c r="AY1394" s="132"/>
      <c r="AZ1394" s="132"/>
      <c r="BA1394" s="132"/>
      <c r="BB1394" s="132"/>
      <c r="BD1394" s="132"/>
      <c r="BE1394" s="132"/>
      <c r="BF1394" s="132"/>
      <c r="BG1394" s="132"/>
      <c r="BH1394" s="132"/>
      <c r="BI1394" s="132"/>
      <c r="BJ1394" s="132"/>
      <c r="BK1394" s="132"/>
      <c r="BL1394" s="132"/>
      <c r="BM1394" s="132"/>
      <c r="BN1394" s="132"/>
      <c r="BO1394" s="132"/>
      <c r="BP1394" s="132"/>
      <c r="BQ1394" s="132"/>
      <c r="BR1394" s="132"/>
    </row>
    <row r="1395" spans="3:70" x14ac:dyDescent="0.2">
      <c r="C1395" s="10"/>
      <c r="D1395" s="10"/>
      <c r="AG1395" s="132"/>
      <c r="AH1395" s="132"/>
      <c r="AI1395" s="132"/>
      <c r="AJ1395" s="132"/>
      <c r="AK1395" s="132"/>
      <c r="AM1395" s="143"/>
      <c r="AT1395" s="132"/>
      <c r="AU1395" s="132"/>
      <c r="AV1395" s="132"/>
      <c r="AW1395" s="132"/>
      <c r="AX1395" s="132"/>
      <c r="AY1395" s="132"/>
      <c r="AZ1395" s="132"/>
      <c r="BA1395" s="132"/>
    </row>
    <row r="1396" spans="3:70" x14ac:dyDescent="0.2">
      <c r="C1396" s="10"/>
      <c r="D1396" s="10"/>
      <c r="AG1396" s="132"/>
      <c r="AH1396" s="132"/>
      <c r="AI1396" s="132"/>
      <c r="AJ1396" s="132"/>
      <c r="AK1396" s="132"/>
      <c r="AM1396" s="143"/>
      <c r="AT1396" s="132"/>
      <c r="AU1396" s="132"/>
      <c r="AV1396" s="132"/>
      <c r="AW1396" s="132"/>
      <c r="AX1396" s="132"/>
      <c r="AY1396" s="132"/>
      <c r="AZ1396" s="132"/>
      <c r="BA1396" s="132"/>
    </row>
    <row r="1397" spans="3:70" x14ac:dyDescent="0.2">
      <c r="C1397" s="10"/>
      <c r="D1397" s="10"/>
      <c r="AG1397" s="132"/>
      <c r="AH1397" s="132"/>
      <c r="AI1397" s="132"/>
      <c r="AJ1397" s="132"/>
      <c r="AK1397" s="132"/>
      <c r="AM1397" s="143"/>
      <c r="AT1397" s="132"/>
      <c r="AU1397" s="132"/>
      <c r="AV1397" s="132"/>
      <c r="AW1397" s="132"/>
      <c r="AX1397" s="132"/>
      <c r="AY1397" s="132"/>
      <c r="AZ1397" s="132"/>
      <c r="BA1397" s="132"/>
    </row>
    <row r="1398" spans="3:70" x14ac:dyDescent="0.2">
      <c r="C1398" s="10"/>
      <c r="D1398" s="10"/>
      <c r="AG1398" s="132"/>
      <c r="AH1398" s="132"/>
      <c r="AI1398" s="132"/>
      <c r="AJ1398" s="132"/>
      <c r="AK1398" s="132"/>
      <c r="AM1398" s="143"/>
      <c r="AT1398" s="132"/>
      <c r="AU1398" s="132"/>
      <c r="AV1398" s="132"/>
      <c r="AW1398" s="132"/>
      <c r="AX1398" s="132"/>
      <c r="AY1398" s="132"/>
      <c r="AZ1398" s="132"/>
      <c r="BA1398" s="132"/>
    </row>
    <row r="1399" spans="3:70" x14ac:dyDescent="0.2">
      <c r="C1399" s="10"/>
      <c r="D1399" s="10"/>
      <c r="AG1399" s="132"/>
      <c r="AH1399" s="132"/>
      <c r="AI1399" s="132"/>
      <c r="AJ1399" s="132"/>
      <c r="AK1399" s="132"/>
      <c r="AM1399" s="143"/>
      <c r="AT1399" s="132"/>
      <c r="AU1399" s="132"/>
      <c r="AV1399" s="132"/>
      <c r="AW1399" s="132"/>
      <c r="AX1399" s="132"/>
      <c r="AY1399" s="132"/>
      <c r="AZ1399" s="132"/>
      <c r="BA1399" s="132"/>
    </row>
    <row r="1400" spans="3:70" x14ac:dyDescent="0.2">
      <c r="C1400" s="10"/>
      <c r="D1400" s="10"/>
      <c r="AG1400" s="132"/>
      <c r="AH1400" s="132"/>
      <c r="AI1400" s="132"/>
      <c r="AJ1400" s="132"/>
      <c r="AK1400" s="132"/>
      <c r="AM1400" s="143"/>
      <c r="AT1400" s="132"/>
      <c r="AU1400" s="132"/>
      <c r="AV1400" s="132"/>
      <c r="AW1400" s="132"/>
      <c r="AX1400" s="132"/>
      <c r="AY1400" s="132"/>
      <c r="AZ1400" s="132"/>
      <c r="BA1400" s="132"/>
      <c r="BB1400" s="132"/>
      <c r="BC1400" s="132"/>
      <c r="BD1400" s="132"/>
      <c r="BE1400" s="132"/>
      <c r="BF1400" s="132"/>
      <c r="BG1400" s="132"/>
      <c r="BH1400" s="132"/>
      <c r="BI1400" s="132"/>
      <c r="BJ1400" s="132"/>
      <c r="BK1400" s="132"/>
      <c r="BL1400" s="132"/>
      <c r="BM1400" s="132"/>
      <c r="BN1400" s="132"/>
      <c r="BO1400" s="132"/>
      <c r="BP1400" s="132"/>
      <c r="BQ1400" s="132"/>
      <c r="BR1400" s="132"/>
    </row>
    <row r="1401" spans="3:70" x14ac:dyDescent="0.2">
      <c r="C1401" s="10"/>
      <c r="D1401" s="10"/>
      <c r="AG1401" s="132"/>
      <c r="AH1401" s="132"/>
      <c r="AI1401" s="132"/>
      <c r="AJ1401" s="132"/>
      <c r="AK1401" s="132"/>
      <c r="AM1401" s="143"/>
      <c r="AT1401" s="132"/>
      <c r="AU1401" s="132"/>
      <c r="AV1401" s="132"/>
      <c r="AW1401" s="132"/>
      <c r="AX1401" s="132"/>
      <c r="AY1401" s="132"/>
      <c r="AZ1401" s="132"/>
      <c r="BA1401" s="132"/>
    </row>
    <row r="1402" spans="3:70" x14ac:dyDescent="0.2">
      <c r="C1402" s="10"/>
      <c r="D1402" s="10"/>
      <c r="AG1402" s="132"/>
      <c r="AH1402" s="132"/>
      <c r="AI1402" s="132"/>
      <c r="AJ1402" s="132"/>
      <c r="AK1402" s="132"/>
      <c r="AM1402" s="143"/>
      <c r="AT1402" s="132"/>
      <c r="AU1402" s="132"/>
      <c r="AV1402" s="132"/>
      <c r="AW1402" s="132"/>
      <c r="AX1402" s="132"/>
      <c r="AY1402" s="132"/>
      <c r="AZ1402" s="132"/>
      <c r="BA1402" s="132"/>
    </row>
    <row r="1403" spans="3:70" x14ac:dyDescent="0.2">
      <c r="C1403" s="10"/>
      <c r="D1403" s="10"/>
      <c r="AG1403" s="132"/>
      <c r="AH1403" s="132"/>
      <c r="AI1403" s="132"/>
      <c r="AJ1403" s="132"/>
      <c r="AK1403" s="132"/>
      <c r="AM1403" s="143"/>
      <c r="AT1403" s="132"/>
      <c r="AU1403" s="132"/>
      <c r="AV1403" s="132"/>
      <c r="AW1403" s="132"/>
      <c r="AX1403" s="132"/>
      <c r="AY1403" s="132"/>
      <c r="AZ1403" s="132"/>
      <c r="BA1403" s="132"/>
    </row>
    <row r="1404" spans="3:70" x14ac:dyDescent="0.2">
      <c r="C1404" s="10"/>
      <c r="D1404" s="10"/>
      <c r="AG1404" s="132"/>
      <c r="AH1404" s="132"/>
      <c r="AI1404" s="132"/>
      <c r="AJ1404" s="132"/>
      <c r="AK1404" s="132"/>
      <c r="AM1404" s="143"/>
      <c r="AT1404" s="132"/>
      <c r="AU1404" s="132"/>
      <c r="AV1404" s="132"/>
      <c r="AW1404" s="132"/>
      <c r="AX1404" s="132"/>
      <c r="AY1404" s="132"/>
      <c r="AZ1404" s="132"/>
      <c r="BA1404" s="132"/>
    </row>
    <row r="1405" spans="3:70" x14ac:dyDescent="0.2">
      <c r="C1405" s="10"/>
      <c r="D1405" s="10"/>
      <c r="AG1405" s="132"/>
      <c r="AH1405" s="132"/>
      <c r="AI1405" s="132"/>
      <c r="AJ1405" s="132"/>
      <c r="AK1405" s="132"/>
      <c r="AM1405" s="143"/>
      <c r="AT1405" s="132"/>
      <c r="AU1405" s="132"/>
      <c r="AV1405" s="132"/>
      <c r="AW1405" s="132"/>
      <c r="AX1405" s="132"/>
      <c r="AY1405" s="132"/>
      <c r="AZ1405" s="132"/>
      <c r="BA1405" s="132"/>
    </row>
    <row r="1406" spans="3:70" x14ac:dyDescent="0.2">
      <c r="C1406" s="10"/>
      <c r="D1406" s="10"/>
      <c r="AG1406" s="132"/>
      <c r="AH1406" s="132"/>
      <c r="AI1406" s="132"/>
      <c r="AJ1406" s="132"/>
      <c r="AK1406" s="132"/>
      <c r="AM1406" s="143"/>
      <c r="AT1406" s="132"/>
      <c r="AU1406" s="132"/>
      <c r="AV1406" s="132"/>
      <c r="AW1406" s="132"/>
      <c r="AX1406" s="132"/>
      <c r="AY1406" s="132"/>
      <c r="AZ1406" s="132"/>
      <c r="BA1406" s="132"/>
    </row>
    <row r="1407" spans="3:70" x14ac:dyDescent="0.2">
      <c r="C1407" s="10"/>
      <c r="D1407" s="10"/>
      <c r="AG1407" s="132"/>
      <c r="AH1407" s="132"/>
      <c r="AI1407" s="132"/>
      <c r="AJ1407" s="132"/>
      <c r="AK1407" s="132"/>
      <c r="AM1407" s="143"/>
      <c r="AT1407" s="132"/>
      <c r="AU1407" s="132"/>
      <c r="AV1407" s="132"/>
      <c r="AW1407" s="132"/>
      <c r="AX1407" s="132"/>
      <c r="AY1407" s="132"/>
      <c r="AZ1407" s="132"/>
      <c r="BA1407" s="132"/>
    </row>
    <row r="1408" spans="3:70" x14ac:dyDescent="0.2">
      <c r="C1408" s="10"/>
      <c r="D1408" s="10"/>
      <c r="AG1408" s="132"/>
      <c r="AH1408" s="132"/>
      <c r="AI1408" s="132"/>
      <c r="AJ1408" s="132"/>
      <c r="AK1408" s="132"/>
      <c r="AM1408" s="143"/>
      <c r="AT1408" s="132"/>
      <c r="AU1408" s="132"/>
      <c r="AV1408" s="132"/>
      <c r="AW1408" s="132"/>
      <c r="AX1408" s="132"/>
      <c r="AY1408" s="132"/>
      <c r="AZ1408" s="132"/>
      <c r="BA1408" s="132"/>
    </row>
    <row r="1409" spans="3:70" x14ac:dyDescent="0.2">
      <c r="C1409" s="10"/>
      <c r="D1409" s="10"/>
      <c r="AG1409" s="132"/>
      <c r="AH1409" s="132"/>
      <c r="AI1409" s="132"/>
      <c r="AJ1409" s="132"/>
      <c r="AK1409" s="132"/>
      <c r="AM1409" s="143"/>
      <c r="AT1409" s="132"/>
      <c r="AU1409" s="132"/>
      <c r="AV1409" s="132"/>
      <c r="AW1409" s="132"/>
      <c r="AX1409" s="132"/>
      <c r="AY1409" s="132"/>
      <c r="AZ1409" s="132"/>
      <c r="BA1409" s="132"/>
    </row>
    <row r="1410" spans="3:70" x14ac:dyDescent="0.2">
      <c r="C1410" s="10"/>
      <c r="D1410" s="10"/>
      <c r="AG1410" s="132"/>
      <c r="AH1410" s="132"/>
      <c r="AI1410" s="132"/>
      <c r="AJ1410" s="132"/>
      <c r="AK1410" s="132"/>
      <c r="AM1410" s="143"/>
      <c r="AT1410" s="132"/>
      <c r="AU1410" s="132"/>
      <c r="AV1410" s="132"/>
      <c r="AW1410" s="132"/>
      <c r="AX1410" s="132"/>
      <c r="AY1410" s="132"/>
      <c r="AZ1410" s="132"/>
      <c r="BA1410" s="132"/>
    </row>
    <row r="1411" spans="3:70" x14ac:dyDescent="0.2">
      <c r="C1411" s="10"/>
      <c r="D1411" s="10"/>
      <c r="AG1411" s="132"/>
      <c r="AH1411" s="132"/>
      <c r="AI1411" s="132"/>
      <c r="AJ1411" s="132"/>
      <c r="AK1411" s="132"/>
      <c r="AM1411" s="143"/>
      <c r="AT1411" s="132"/>
      <c r="AU1411" s="132"/>
      <c r="AV1411" s="132"/>
      <c r="AW1411" s="132"/>
      <c r="AX1411" s="132"/>
      <c r="AY1411" s="132"/>
      <c r="AZ1411" s="132"/>
      <c r="BA1411" s="132"/>
    </row>
    <row r="1412" spans="3:70" x14ac:dyDescent="0.2">
      <c r="C1412" s="10"/>
      <c r="D1412" s="10"/>
      <c r="AG1412" s="132"/>
      <c r="AH1412" s="132"/>
      <c r="AI1412" s="132"/>
      <c r="AJ1412" s="132"/>
      <c r="AK1412" s="132"/>
      <c r="AM1412" s="143"/>
      <c r="AT1412" s="132"/>
      <c r="AU1412" s="132"/>
      <c r="AV1412" s="132"/>
      <c r="AW1412" s="132"/>
      <c r="AX1412" s="132"/>
      <c r="AY1412" s="132"/>
      <c r="AZ1412" s="132"/>
      <c r="BA1412" s="132"/>
    </row>
    <row r="1413" spans="3:70" x14ac:dyDescent="0.2">
      <c r="C1413" s="10"/>
      <c r="D1413" s="10"/>
      <c r="AG1413" s="132"/>
      <c r="AH1413" s="132"/>
      <c r="AI1413" s="132"/>
      <c r="AJ1413" s="132"/>
      <c r="AK1413" s="132"/>
      <c r="AM1413" s="143"/>
      <c r="AT1413" s="132"/>
      <c r="AU1413" s="132"/>
      <c r="AV1413" s="132"/>
      <c r="AW1413" s="132"/>
      <c r="AX1413" s="132"/>
      <c r="AY1413" s="132"/>
      <c r="AZ1413" s="132"/>
      <c r="BA1413" s="132"/>
    </row>
    <row r="1414" spans="3:70" x14ac:dyDescent="0.2">
      <c r="C1414" s="10"/>
      <c r="D1414" s="10"/>
      <c r="AG1414" s="132"/>
      <c r="AH1414" s="132"/>
      <c r="AI1414" s="132"/>
      <c r="AJ1414" s="132"/>
      <c r="AK1414" s="132"/>
      <c r="AM1414" s="143"/>
      <c r="AT1414" s="132"/>
      <c r="AU1414" s="132"/>
      <c r="AV1414" s="132"/>
      <c r="AW1414" s="132"/>
      <c r="AX1414" s="132"/>
      <c r="AY1414" s="132"/>
      <c r="AZ1414" s="132"/>
      <c r="BA1414" s="132"/>
      <c r="BB1414" s="132"/>
      <c r="BC1414" s="132"/>
      <c r="BD1414" s="132"/>
      <c r="BE1414" s="132"/>
      <c r="BF1414" s="132"/>
      <c r="BG1414" s="132"/>
      <c r="BH1414" s="132"/>
      <c r="BI1414" s="132"/>
      <c r="BJ1414" s="132"/>
      <c r="BK1414" s="132"/>
      <c r="BL1414" s="132"/>
      <c r="BM1414" s="132"/>
      <c r="BN1414" s="132"/>
      <c r="BO1414" s="132"/>
      <c r="BP1414" s="132"/>
      <c r="BQ1414" s="132"/>
      <c r="BR1414" s="132"/>
    </row>
    <row r="1415" spans="3:70" x14ac:dyDescent="0.2">
      <c r="C1415" s="10"/>
      <c r="D1415" s="10"/>
      <c r="AG1415" s="132"/>
      <c r="AH1415" s="132"/>
      <c r="AI1415" s="132"/>
      <c r="AJ1415" s="132"/>
      <c r="AK1415" s="132"/>
      <c r="AM1415" s="143"/>
      <c r="AT1415" s="132"/>
      <c r="AU1415" s="132"/>
      <c r="AV1415" s="132"/>
      <c r="AW1415" s="132"/>
      <c r="AX1415" s="132"/>
      <c r="AY1415" s="132"/>
      <c r="AZ1415" s="132"/>
      <c r="BA1415" s="132"/>
    </row>
    <row r="1416" spans="3:70" x14ac:dyDescent="0.2">
      <c r="C1416" s="10"/>
      <c r="D1416" s="10"/>
      <c r="AG1416" s="132"/>
      <c r="AH1416" s="132"/>
      <c r="AI1416" s="132"/>
      <c r="AJ1416" s="132"/>
      <c r="AK1416" s="132"/>
      <c r="AM1416" s="143"/>
      <c r="AT1416" s="132"/>
      <c r="AU1416" s="132"/>
      <c r="AV1416" s="132"/>
      <c r="AW1416" s="132"/>
      <c r="AX1416" s="132"/>
      <c r="AY1416" s="132"/>
      <c r="AZ1416" s="132"/>
      <c r="BA1416" s="132"/>
    </row>
    <row r="1417" spans="3:70" x14ac:dyDescent="0.2">
      <c r="C1417" s="10"/>
      <c r="D1417" s="10"/>
      <c r="AG1417" s="132"/>
      <c r="AH1417" s="132"/>
      <c r="AI1417" s="132"/>
      <c r="AJ1417" s="132"/>
      <c r="AK1417" s="132"/>
      <c r="AM1417" s="143"/>
      <c r="AT1417" s="132"/>
      <c r="AU1417" s="132"/>
      <c r="AV1417" s="132"/>
      <c r="AW1417" s="132"/>
      <c r="AX1417" s="132"/>
      <c r="AY1417" s="132"/>
      <c r="AZ1417" s="132"/>
      <c r="BA1417" s="132"/>
    </row>
    <row r="1418" spans="3:70" x14ac:dyDescent="0.2">
      <c r="C1418" s="10"/>
      <c r="D1418" s="10"/>
      <c r="AG1418" s="132"/>
      <c r="AH1418" s="132"/>
      <c r="AI1418" s="132"/>
      <c r="AJ1418" s="132"/>
      <c r="AK1418" s="132"/>
      <c r="AM1418" s="143"/>
      <c r="AT1418" s="132"/>
      <c r="AU1418" s="132"/>
      <c r="AV1418" s="132"/>
      <c r="AW1418" s="132"/>
      <c r="AX1418" s="132"/>
      <c r="AY1418" s="132"/>
      <c r="AZ1418" s="132"/>
      <c r="BA1418" s="132"/>
    </row>
    <row r="1419" spans="3:70" x14ac:dyDescent="0.2">
      <c r="C1419" s="10"/>
      <c r="D1419" s="10"/>
      <c r="AG1419" s="132"/>
      <c r="AH1419" s="132"/>
      <c r="AI1419" s="132"/>
      <c r="AJ1419" s="132"/>
      <c r="AK1419" s="132"/>
      <c r="AM1419" s="143"/>
      <c r="AT1419" s="132"/>
      <c r="AU1419" s="132"/>
      <c r="AV1419" s="132"/>
      <c r="AW1419" s="132"/>
      <c r="AX1419" s="132"/>
      <c r="AY1419" s="132"/>
      <c r="AZ1419" s="132"/>
      <c r="BA1419" s="132"/>
    </row>
    <row r="1420" spans="3:70" x14ac:dyDescent="0.2">
      <c r="C1420" s="10"/>
      <c r="D1420" s="10"/>
      <c r="AG1420" s="132"/>
      <c r="AH1420" s="132"/>
      <c r="AI1420" s="132"/>
      <c r="AJ1420" s="132"/>
      <c r="AK1420" s="132"/>
      <c r="AM1420" s="143"/>
      <c r="AT1420" s="132"/>
      <c r="AU1420" s="132"/>
      <c r="AV1420" s="132"/>
      <c r="AW1420" s="132"/>
      <c r="AX1420" s="132"/>
      <c r="AY1420" s="132"/>
      <c r="AZ1420" s="132"/>
      <c r="BA1420" s="132"/>
    </row>
    <row r="1421" spans="3:70" x14ac:dyDescent="0.2">
      <c r="C1421" s="10"/>
      <c r="D1421" s="10"/>
      <c r="AG1421" s="132"/>
      <c r="AH1421" s="132"/>
      <c r="AI1421" s="132"/>
      <c r="AJ1421" s="132"/>
      <c r="AK1421" s="132"/>
      <c r="AM1421" s="143"/>
      <c r="AT1421" s="132"/>
      <c r="AU1421" s="132"/>
      <c r="AV1421" s="132"/>
      <c r="AW1421" s="132"/>
      <c r="AX1421" s="132"/>
      <c r="AY1421" s="132"/>
      <c r="AZ1421" s="132"/>
      <c r="BA1421" s="132"/>
    </row>
    <row r="1422" spans="3:70" x14ac:dyDescent="0.2">
      <c r="C1422" s="10"/>
      <c r="D1422" s="10"/>
      <c r="AG1422" s="132"/>
      <c r="AH1422" s="132"/>
      <c r="AI1422" s="132"/>
      <c r="AJ1422" s="132"/>
      <c r="AK1422" s="132"/>
      <c r="AM1422" s="143"/>
      <c r="AT1422" s="132"/>
      <c r="AU1422" s="132"/>
      <c r="AV1422" s="132"/>
      <c r="AW1422" s="132"/>
      <c r="AX1422" s="132"/>
      <c r="AY1422" s="132"/>
      <c r="AZ1422" s="132"/>
      <c r="BA1422" s="132"/>
    </row>
    <row r="1423" spans="3:70" x14ac:dyDescent="0.2">
      <c r="C1423" s="10"/>
      <c r="D1423" s="10"/>
      <c r="AG1423" s="132"/>
      <c r="AH1423" s="132"/>
      <c r="AI1423" s="132"/>
      <c r="AJ1423" s="132"/>
      <c r="AK1423" s="132"/>
      <c r="AM1423" s="143"/>
      <c r="AT1423" s="132"/>
      <c r="AU1423" s="132"/>
      <c r="AV1423" s="132"/>
      <c r="AW1423" s="132"/>
      <c r="AX1423" s="132"/>
      <c r="AY1423" s="132"/>
      <c r="AZ1423" s="132"/>
      <c r="BA1423" s="132"/>
    </row>
    <row r="1424" spans="3:70" x14ac:dyDescent="0.2">
      <c r="C1424" s="10"/>
      <c r="D1424" s="10"/>
      <c r="AG1424" s="132"/>
      <c r="AH1424" s="132"/>
      <c r="AI1424" s="132"/>
      <c r="AJ1424" s="132"/>
      <c r="AK1424" s="132"/>
      <c r="AM1424" s="143"/>
      <c r="AT1424" s="132"/>
      <c r="AU1424" s="132"/>
      <c r="AV1424" s="132"/>
      <c r="AW1424" s="132"/>
      <c r="AX1424" s="132"/>
      <c r="AY1424" s="132"/>
      <c r="AZ1424" s="132"/>
      <c r="BA1424" s="132"/>
    </row>
    <row r="1425" spans="3:70" x14ac:dyDescent="0.2">
      <c r="C1425" s="10"/>
      <c r="D1425" s="10"/>
      <c r="AG1425" s="132"/>
      <c r="AH1425" s="132"/>
      <c r="AI1425" s="132"/>
      <c r="AJ1425" s="132"/>
      <c r="AK1425" s="132"/>
      <c r="AM1425" s="143"/>
      <c r="AT1425" s="132"/>
      <c r="AU1425" s="132"/>
      <c r="AV1425" s="132"/>
      <c r="AW1425" s="132"/>
      <c r="AX1425" s="132"/>
      <c r="AY1425" s="132"/>
      <c r="AZ1425" s="132"/>
      <c r="BA1425" s="132"/>
    </row>
    <row r="1426" spans="3:70" x14ac:dyDescent="0.2">
      <c r="C1426" s="10"/>
      <c r="D1426" s="10"/>
      <c r="AG1426" s="132"/>
      <c r="AH1426" s="132"/>
      <c r="AI1426" s="132"/>
      <c r="AJ1426" s="132"/>
      <c r="AK1426" s="132"/>
      <c r="AM1426" s="143"/>
      <c r="AT1426" s="132"/>
      <c r="AU1426" s="132"/>
      <c r="AV1426" s="132"/>
      <c r="AW1426" s="132"/>
      <c r="AX1426" s="132"/>
      <c r="AY1426" s="132"/>
      <c r="AZ1426" s="132"/>
      <c r="BA1426" s="132"/>
    </row>
    <row r="1427" spans="3:70" x14ac:dyDescent="0.2">
      <c r="C1427" s="10"/>
      <c r="D1427" s="10"/>
      <c r="AG1427" s="132"/>
      <c r="AH1427" s="132"/>
      <c r="AI1427" s="132"/>
      <c r="AJ1427" s="132"/>
      <c r="AK1427" s="132"/>
      <c r="AM1427" s="143"/>
      <c r="AT1427" s="132"/>
      <c r="AU1427" s="132"/>
      <c r="AV1427" s="132"/>
      <c r="AW1427" s="132"/>
      <c r="AX1427" s="132"/>
      <c r="AY1427" s="132"/>
      <c r="AZ1427" s="132"/>
      <c r="BA1427" s="132"/>
    </row>
    <row r="1428" spans="3:70" x14ac:dyDescent="0.2">
      <c r="C1428" s="10"/>
      <c r="D1428" s="10"/>
      <c r="AG1428" s="132"/>
      <c r="AH1428" s="132"/>
      <c r="AI1428" s="132"/>
      <c r="AJ1428" s="132"/>
      <c r="AK1428" s="132"/>
      <c r="AM1428" s="143"/>
      <c r="AT1428" s="132"/>
      <c r="AU1428" s="132"/>
      <c r="AV1428" s="132"/>
      <c r="AW1428" s="132"/>
      <c r="AX1428" s="132"/>
      <c r="AY1428" s="132"/>
      <c r="AZ1428" s="132"/>
      <c r="BA1428" s="132"/>
    </row>
    <row r="1429" spans="3:70" x14ac:dyDescent="0.2">
      <c r="C1429" s="10"/>
      <c r="D1429" s="10"/>
      <c r="AG1429" s="132"/>
      <c r="AH1429" s="132"/>
      <c r="AI1429" s="132"/>
      <c r="AJ1429" s="132"/>
      <c r="AK1429" s="132"/>
      <c r="AM1429" s="143"/>
      <c r="AT1429" s="132"/>
      <c r="AU1429" s="132"/>
      <c r="AV1429" s="132"/>
      <c r="AW1429" s="132"/>
      <c r="AX1429" s="132"/>
      <c r="AY1429" s="132"/>
      <c r="AZ1429" s="132"/>
      <c r="BA1429" s="132"/>
    </row>
    <row r="1430" spans="3:70" x14ac:dyDescent="0.2">
      <c r="C1430" s="10"/>
      <c r="D1430" s="10"/>
      <c r="AG1430" s="132"/>
      <c r="AH1430" s="132"/>
      <c r="AI1430" s="132"/>
      <c r="AJ1430" s="132"/>
      <c r="AK1430" s="132"/>
      <c r="AM1430" s="143"/>
      <c r="AT1430" s="132"/>
      <c r="AU1430" s="132"/>
      <c r="AV1430" s="132"/>
      <c r="AW1430" s="132"/>
      <c r="AX1430" s="132"/>
      <c r="AY1430" s="132"/>
      <c r="AZ1430" s="132"/>
      <c r="BA1430" s="132"/>
    </row>
    <row r="1431" spans="3:70" x14ac:dyDescent="0.2">
      <c r="C1431" s="10"/>
      <c r="D1431" s="10"/>
      <c r="AG1431" s="132"/>
      <c r="AH1431" s="132"/>
      <c r="AI1431" s="132"/>
      <c r="AJ1431" s="132"/>
      <c r="AK1431" s="132"/>
      <c r="AM1431" s="143"/>
      <c r="AT1431" s="132"/>
      <c r="AU1431" s="132"/>
      <c r="AV1431" s="132"/>
      <c r="AW1431" s="132"/>
      <c r="AX1431" s="132"/>
      <c r="AY1431" s="132"/>
      <c r="AZ1431" s="132"/>
      <c r="BA1431" s="132"/>
      <c r="BB1431" s="132"/>
      <c r="BC1431" s="132"/>
      <c r="BD1431" s="132"/>
      <c r="BE1431" s="132"/>
      <c r="BF1431" s="132"/>
      <c r="BG1431" s="132"/>
      <c r="BH1431" s="132"/>
      <c r="BI1431" s="132"/>
      <c r="BJ1431" s="132"/>
      <c r="BK1431" s="132"/>
      <c r="BL1431" s="132"/>
      <c r="BM1431" s="132"/>
      <c r="BN1431" s="132"/>
      <c r="BO1431" s="132"/>
      <c r="BP1431" s="132"/>
      <c r="BQ1431" s="132"/>
      <c r="BR1431" s="132"/>
    </row>
    <row r="1432" spans="3:70" x14ac:dyDescent="0.2">
      <c r="C1432" s="10"/>
      <c r="D1432" s="10"/>
      <c r="AG1432" s="132"/>
      <c r="AH1432" s="132"/>
      <c r="AI1432" s="132"/>
      <c r="AJ1432" s="132"/>
      <c r="AK1432" s="132"/>
      <c r="AM1432" s="143"/>
      <c r="AT1432" s="132"/>
      <c r="AU1432" s="132"/>
      <c r="AV1432" s="132"/>
      <c r="AW1432" s="132"/>
      <c r="AX1432" s="132"/>
      <c r="AY1432" s="132"/>
      <c r="AZ1432" s="132"/>
      <c r="BA1432" s="132"/>
    </row>
    <row r="1433" spans="3:70" x14ac:dyDescent="0.2">
      <c r="C1433" s="10"/>
      <c r="D1433" s="10"/>
      <c r="AG1433" s="132"/>
      <c r="AH1433" s="132"/>
      <c r="AI1433" s="132"/>
      <c r="AJ1433" s="132"/>
      <c r="AK1433" s="132"/>
      <c r="AM1433" s="143"/>
      <c r="AT1433" s="132"/>
      <c r="AU1433" s="132"/>
      <c r="AV1433" s="132"/>
      <c r="AW1433" s="132"/>
      <c r="AX1433" s="132"/>
      <c r="AY1433" s="132"/>
      <c r="AZ1433" s="132"/>
      <c r="BA1433" s="132"/>
      <c r="BB1433" s="132"/>
    </row>
    <row r="1434" spans="3:70" x14ac:dyDescent="0.2">
      <c r="C1434" s="10"/>
      <c r="D1434" s="10"/>
      <c r="AG1434" s="132"/>
      <c r="AH1434" s="132"/>
      <c r="AI1434" s="132"/>
      <c r="AJ1434" s="132"/>
      <c r="AK1434" s="132"/>
      <c r="AM1434" s="143"/>
      <c r="AT1434" s="132"/>
      <c r="AU1434" s="132"/>
      <c r="AV1434" s="132"/>
      <c r="AW1434" s="132"/>
      <c r="AX1434" s="132"/>
      <c r="AY1434" s="132"/>
      <c r="AZ1434" s="132"/>
      <c r="BA1434" s="132"/>
      <c r="BB1434" s="132"/>
    </row>
    <row r="1435" spans="3:70" x14ac:dyDescent="0.2">
      <c r="C1435" s="10"/>
      <c r="D1435" s="10"/>
      <c r="AG1435" s="132"/>
      <c r="AH1435" s="132"/>
      <c r="AI1435" s="132"/>
      <c r="AJ1435" s="132"/>
      <c r="AK1435" s="132"/>
      <c r="AM1435" s="143"/>
      <c r="AT1435" s="132"/>
      <c r="AU1435" s="132"/>
      <c r="AV1435" s="132"/>
      <c r="AW1435" s="132"/>
      <c r="AX1435" s="132"/>
      <c r="AY1435" s="132"/>
      <c r="AZ1435" s="132"/>
      <c r="BA1435" s="132"/>
      <c r="BB1435" s="132"/>
    </row>
    <row r="1436" spans="3:70" x14ac:dyDescent="0.2">
      <c r="C1436" s="10"/>
      <c r="D1436" s="10"/>
      <c r="AG1436" s="132"/>
      <c r="AH1436" s="132"/>
      <c r="AI1436" s="132"/>
      <c r="AJ1436" s="132"/>
      <c r="AK1436" s="132"/>
      <c r="AM1436" s="143"/>
      <c r="AT1436" s="132"/>
      <c r="AU1436" s="132"/>
      <c r="AV1436" s="132"/>
      <c r="AW1436" s="132"/>
      <c r="AX1436" s="132"/>
      <c r="AY1436" s="132"/>
      <c r="AZ1436" s="132"/>
      <c r="BA1436" s="132"/>
      <c r="BB1436" s="132"/>
      <c r="BD1436" s="132"/>
    </row>
    <row r="1437" spans="3:70" x14ac:dyDescent="0.2">
      <c r="C1437" s="10"/>
      <c r="D1437" s="10"/>
      <c r="AG1437" s="132"/>
      <c r="AH1437" s="132"/>
      <c r="AI1437" s="132"/>
      <c r="AJ1437" s="132"/>
      <c r="AK1437" s="132"/>
      <c r="AM1437" s="143"/>
      <c r="AT1437" s="132"/>
      <c r="AU1437" s="132"/>
      <c r="AV1437" s="132"/>
      <c r="AW1437" s="132"/>
      <c r="AX1437" s="132"/>
      <c r="AY1437" s="132"/>
      <c r="AZ1437" s="132"/>
      <c r="BA1437" s="132"/>
      <c r="BB1437" s="132"/>
      <c r="BD1437" s="132"/>
    </row>
    <row r="1438" spans="3:70" x14ac:dyDescent="0.2">
      <c r="C1438" s="10"/>
      <c r="D1438" s="10"/>
      <c r="AG1438" s="132"/>
      <c r="AH1438" s="132"/>
      <c r="AI1438" s="132"/>
      <c r="AJ1438" s="132"/>
      <c r="AK1438" s="132"/>
      <c r="AM1438" s="143"/>
      <c r="AT1438" s="132"/>
      <c r="AU1438" s="132"/>
      <c r="AV1438" s="132"/>
      <c r="AW1438" s="132"/>
      <c r="AX1438" s="132"/>
      <c r="AY1438" s="132"/>
      <c r="AZ1438" s="132"/>
      <c r="BA1438" s="132"/>
      <c r="BB1438" s="132"/>
      <c r="BC1438" s="132"/>
      <c r="BD1438" s="132"/>
      <c r="BE1438" s="132"/>
      <c r="BF1438" s="132"/>
      <c r="BG1438" s="132"/>
      <c r="BH1438" s="132"/>
      <c r="BI1438" s="132"/>
      <c r="BJ1438" s="132"/>
      <c r="BK1438" s="132"/>
      <c r="BL1438" s="132"/>
      <c r="BM1438" s="132"/>
      <c r="BN1438" s="132"/>
      <c r="BO1438" s="132"/>
      <c r="BP1438" s="132"/>
      <c r="BQ1438" s="132"/>
      <c r="BR1438" s="132"/>
    </row>
    <row r="1439" spans="3:70" x14ac:dyDescent="0.2">
      <c r="C1439" s="10"/>
      <c r="D1439" s="10"/>
      <c r="AG1439" s="132"/>
      <c r="AH1439" s="132"/>
      <c r="AI1439" s="132"/>
      <c r="AJ1439" s="132"/>
      <c r="AK1439" s="132"/>
      <c r="AM1439" s="143"/>
      <c r="AT1439" s="132"/>
      <c r="AU1439" s="132"/>
      <c r="AV1439" s="132"/>
      <c r="AW1439" s="132"/>
      <c r="AX1439" s="132"/>
      <c r="AY1439" s="132"/>
      <c r="AZ1439" s="132"/>
      <c r="BA1439" s="132"/>
    </row>
    <row r="1440" spans="3:70" x14ac:dyDescent="0.2">
      <c r="C1440" s="10"/>
      <c r="D1440" s="10"/>
      <c r="AG1440" s="132"/>
      <c r="AH1440" s="132"/>
      <c r="AI1440" s="132"/>
      <c r="AJ1440" s="132"/>
      <c r="AK1440" s="132"/>
      <c r="AM1440" s="143"/>
      <c r="AT1440" s="132"/>
      <c r="AU1440" s="132"/>
      <c r="AV1440" s="132"/>
      <c r="AW1440" s="132"/>
      <c r="AX1440" s="132"/>
      <c r="AY1440" s="132"/>
      <c r="AZ1440" s="132"/>
      <c r="BA1440" s="132"/>
    </row>
    <row r="1441" spans="3:70" x14ac:dyDescent="0.2">
      <c r="C1441" s="10"/>
      <c r="D1441" s="10"/>
      <c r="AG1441" s="132"/>
      <c r="AH1441" s="132"/>
      <c r="AI1441" s="132"/>
      <c r="AJ1441" s="132"/>
      <c r="AK1441" s="132"/>
      <c r="AM1441" s="143"/>
      <c r="AT1441" s="132"/>
      <c r="AU1441" s="132"/>
      <c r="AV1441" s="132"/>
      <c r="AW1441" s="132"/>
      <c r="AX1441" s="132"/>
      <c r="AY1441" s="132"/>
      <c r="AZ1441" s="132"/>
      <c r="BA1441" s="132"/>
    </row>
    <row r="1442" spans="3:70" x14ac:dyDescent="0.2">
      <c r="C1442" s="10"/>
      <c r="D1442" s="10"/>
      <c r="AG1442" s="132"/>
      <c r="AH1442" s="132"/>
      <c r="AI1442" s="132"/>
      <c r="AJ1442" s="132"/>
      <c r="AK1442" s="132"/>
      <c r="AM1442" s="143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G1442" s="132"/>
      <c r="BH1442" s="132"/>
      <c r="BI1442" s="132"/>
      <c r="BJ1442" s="132"/>
      <c r="BK1442" s="132"/>
      <c r="BL1442" s="132"/>
      <c r="BM1442" s="132"/>
      <c r="BN1442" s="132"/>
      <c r="BO1442" s="132"/>
      <c r="BP1442" s="132"/>
      <c r="BQ1442" s="132"/>
      <c r="BR1442" s="132"/>
    </row>
    <row r="1443" spans="3:70" x14ac:dyDescent="0.2">
      <c r="C1443" s="10"/>
      <c r="D1443" s="10"/>
      <c r="AG1443" s="132"/>
      <c r="AH1443" s="132"/>
      <c r="AI1443" s="132"/>
      <c r="AJ1443" s="132"/>
      <c r="AK1443" s="132"/>
      <c r="AM1443" s="143"/>
      <c r="AT1443" s="132"/>
      <c r="AU1443" s="132"/>
      <c r="AV1443" s="132"/>
      <c r="AW1443" s="132"/>
      <c r="AX1443" s="132"/>
      <c r="AY1443" s="132"/>
      <c r="AZ1443" s="132"/>
      <c r="BA1443" s="132"/>
      <c r="BB1443" s="132"/>
      <c r="BD1443" s="132"/>
    </row>
    <row r="1444" spans="3:70" x14ac:dyDescent="0.2">
      <c r="C1444" s="10"/>
      <c r="D1444" s="10"/>
      <c r="AG1444" s="132"/>
      <c r="AH1444" s="132"/>
      <c r="AI1444" s="132"/>
      <c r="AJ1444" s="132"/>
      <c r="AK1444" s="132"/>
      <c r="AM1444" s="143"/>
      <c r="AT1444" s="132"/>
      <c r="AU1444" s="132"/>
      <c r="AV1444" s="132"/>
      <c r="AW1444" s="132"/>
      <c r="AX1444" s="132"/>
      <c r="AY1444" s="132"/>
      <c r="AZ1444" s="132"/>
      <c r="BA1444" s="132"/>
      <c r="BB1444" s="132"/>
      <c r="BD1444" s="132"/>
      <c r="BE1444" s="132"/>
      <c r="BF1444" s="132"/>
      <c r="BG1444" s="132"/>
      <c r="BH1444" s="132"/>
      <c r="BI1444" s="132"/>
      <c r="BJ1444" s="132"/>
      <c r="BK1444" s="132"/>
      <c r="BL1444" s="132"/>
      <c r="BM1444" s="132"/>
      <c r="BN1444" s="132"/>
      <c r="BO1444" s="132"/>
      <c r="BP1444" s="132"/>
      <c r="BQ1444" s="132"/>
      <c r="BR1444" s="132"/>
    </row>
    <row r="1445" spans="3:70" x14ac:dyDescent="0.2">
      <c r="C1445" s="10"/>
      <c r="D1445" s="10"/>
      <c r="AG1445" s="132"/>
      <c r="AH1445" s="132"/>
      <c r="AI1445" s="132"/>
      <c r="AJ1445" s="132"/>
      <c r="AK1445" s="132"/>
      <c r="AM1445" s="143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G1445" s="132"/>
      <c r="BH1445" s="132"/>
      <c r="BI1445" s="132"/>
      <c r="BJ1445" s="132"/>
      <c r="BK1445" s="132"/>
      <c r="BL1445" s="132"/>
      <c r="BM1445" s="132"/>
      <c r="BN1445" s="132"/>
      <c r="BO1445" s="132"/>
      <c r="BP1445" s="132"/>
      <c r="BQ1445" s="132"/>
      <c r="BR1445" s="132"/>
    </row>
    <row r="1446" spans="3:70" x14ac:dyDescent="0.2">
      <c r="C1446" s="10"/>
      <c r="D1446" s="10"/>
      <c r="AG1446" s="132"/>
      <c r="AH1446" s="132"/>
      <c r="AI1446" s="132"/>
      <c r="AJ1446" s="132"/>
      <c r="AK1446" s="132"/>
      <c r="AM1446" s="143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G1446" s="132"/>
      <c r="BH1446" s="132"/>
      <c r="BI1446" s="132"/>
      <c r="BJ1446" s="132"/>
      <c r="BK1446" s="132"/>
      <c r="BL1446" s="132"/>
      <c r="BM1446" s="132"/>
      <c r="BN1446" s="132"/>
      <c r="BO1446" s="132"/>
      <c r="BP1446" s="132"/>
      <c r="BQ1446" s="132"/>
      <c r="BR1446" s="132"/>
    </row>
    <row r="1447" spans="3:70" x14ac:dyDescent="0.2">
      <c r="C1447" s="10"/>
      <c r="D1447" s="10"/>
      <c r="AG1447" s="132"/>
      <c r="AH1447" s="132"/>
      <c r="AI1447" s="132"/>
      <c r="AJ1447" s="132"/>
      <c r="AK1447" s="132"/>
      <c r="AM1447" s="143"/>
      <c r="AT1447" s="132"/>
      <c r="AU1447" s="132"/>
      <c r="AV1447" s="132"/>
      <c r="AW1447" s="132"/>
      <c r="AX1447" s="132"/>
      <c r="AY1447" s="132"/>
      <c r="AZ1447" s="132"/>
      <c r="BA1447" s="132"/>
      <c r="BB1447" s="132"/>
    </row>
    <row r="1448" spans="3:70" x14ac:dyDescent="0.2">
      <c r="C1448" s="10"/>
      <c r="D1448" s="10"/>
      <c r="AG1448" s="132"/>
      <c r="AH1448" s="132"/>
      <c r="AI1448" s="132"/>
      <c r="AJ1448" s="132"/>
      <c r="AK1448" s="132"/>
      <c r="AM1448" s="143"/>
      <c r="AT1448" s="132"/>
      <c r="AU1448" s="132"/>
      <c r="AV1448" s="132"/>
      <c r="AW1448" s="132"/>
      <c r="AX1448" s="132"/>
      <c r="AY1448" s="132"/>
      <c r="AZ1448" s="132"/>
      <c r="BA1448" s="132"/>
    </row>
    <row r="1449" spans="3:70" x14ac:dyDescent="0.2">
      <c r="C1449" s="10"/>
      <c r="D1449" s="10"/>
      <c r="AG1449" s="132"/>
      <c r="AH1449" s="132"/>
      <c r="AI1449" s="132"/>
      <c r="AJ1449" s="132"/>
      <c r="AK1449" s="132"/>
      <c r="AM1449" s="143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D1449" s="132"/>
    </row>
    <row r="1450" spans="3:70" x14ac:dyDescent="0.2">
      <c r="C1450" s="10"/>
      <c r="D1450" s="10"/>
      <c r="AG1450" s="132"/>
      <c r="AH1450" s="132"/>
      <c r="AI1450" s="132"/>
      <c r="AJ1450" s="132"/>
      <c r="AK1450" s="132"/>
      <c r="AM1450" s="143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D1450" s="132"/>
      <c r="BE1450" s="132"/>
      <c r="BF1450" s="132"/>
      <c r="BG1450" s="132"/>
      <c r="BH1450" s="132"/>
      <c r="BI1450" s="132"/>
      <c r="BJ1450" s="132"/>
      <c r="BK1450" s="132"/>
      <c r="BL1450" s="132"/>
      <c r="BM1450" s="132"/>
      <c r="BN1450" s="132"/>
      <c r="BO1450" s="132"/>
      <c r="BP1450" s="132"/>
      <c r="BQ1450" s="132"/>
      <c r="BR1450" s="132"/>
    </row>
    <row r="1451" spans="3:70" x14ac:dyDescent="0.2">
      <c r="C1451" s="10"/>
      <c r="D1451" s="10"/>
      <c r="AG1451" s="132"/>
      <c r="AH1451" s="132"/>
      <c r="AI1451" s="132"/>
      <c r="AJ1451" s="132"/>
      <c r="AK1451" s="132"/>
      <c r="AM1451" s="143"/>
      <c r="AT1451" s="132"/>
      <c r="AU1451" s="132"/>
      <c r="AV1451" s="132"/>
      <c r="AW1451" s="132"/>
      <c r="AX1451" s="132"/>
      <c r="AY1451" s="132"/>
      <c r="AZ1451" s="132"/>
      <c r="BA1451" s="132"/>
      <c r="BB1451" s="132"/>
      <c r="BC1451" s="132"/>
      <c r="BD1451" s="132"/>
      <c r="BE1451" s="132"/>
      <c r="BF1451" s="132"/>
      <c r="BG1451" s="132"/>
      <c r="BH1451" s="132"/>
      <c r="BI1451" s="132"/>
      <c r="BJ1451" s="132"/>
      <c r="BK1451" s="132"/>
      <c r="BL1451" s="132"/>
      <c r="BM1451" s="132"/>
      <c r="BN1451" s="132"/>
      <c r="BO1451" s="132"/>
      <c r="BP1451" s="132"/>
      <c r="BQ1451" s="132"/>
      <c r="BR1451" s="132"/>
    </row>
    <row r="1452" spans="3:70" x14ac:dyDescent="0.2">
      <c r="C1452" s="10"/>
      <c r="D1452" s="10"/>
      <c r="AG1452" s="132"/>
      <c r="AH1452" s="132"/>
      <c r="AI1452" s="132"/>
      <c r="AJ1452" s="132"/>
      <c r="AK1452" s="132"/>
      <c r="AM1452" s="143"/>
      <c r="AT1452" s="132"/>
      <c r="AU1452" s="132"/>
      <c r="AV1452" s="132"/>
      <c r="AW1452" s="132"/>
      <c r="AX1452" s="132"/>
      <c r="AY1452" s="132"/>
      <c r="AZ1452" s="132"/>
      <c r="BA1452" s="132"/>
      <c r="BB1452" s="132"/>
      <c r="BC1452" s="132"/>
      <c r="BD1452" s="132"/>
      <c r="BE1452" s="132"/>
      <c r="BF1452" s="132"/>
      <c r="BG1452" s="132"/>
      <c r="BH1452" s="132"/>
      <c r="BI1452" s="132"/>
      <c r="BJ1452" s="132"/>
      <c r="BK1452" s="132"/>
      <c r="BL1452" s="132"/>
      <c r="BM1452" s="132"/>
      <c r="BN1452" s="132"/>
      <c r="BO1452" s="132"/>
      <c r="BP1452" s="132"/>
      <c r="BQ1452" s="132"/>
      <c r="BR1452" s="132"/>
    </row>
    <row r="1453" spans="3:70" x14ac:dyDescent="0.2">
      <c r="C1453" s="10"/>
      <c r="D1453" s="10"/>
      <c r="AG1453" s="132"/>
      <c r="AH1453" s="132"/>
      <c r="AI1453" s="132"/>
      <c r="AJ1453" s="132"/>
      <c r="AK1453" s="132"/>
      <c r="AM1453" s="143"/>
      <c r="AT1453" s="132"/>
      <c r="AU1453" s="132"/>
      <c r="AV1453" s="132"/>
      <c r="AW1453" s="132"/>
      <c r="AX1453" s="132"/>
      <c r="AY1453" s="132"/>
      <c r="AZ1453" s="132"/>
      <c r="BA1453" s="132"/>
    </row>
    <row r="1454" spans="3:70" x14ac:dyDescent="0.2">
      <c r="C1454" s="10"/>
      <c r="D1454" s="10"/>
      <c r="AG1454" s="132"/>
      <c r="AH1454" s="132"/>
      <c r="AI1454" s="132"/>
      <c r="AJ1454" s="132"/>
      <c r="AK1454" s="132"/>
      <c r="AM1454" s="143"/>
      <c r="AT1454" s="132"/>
      <c r="AU1454" s="132"/>
      <c r="AV1454" s="132"/>
      <c r="AW1454" s="132"/>
      <c r="AX1454" s="132"/>
      <c r="AY1454" s="132"/>
      <c r="AZ1454" s="132"/>
      <c r="BA1454" s="132"/>
    </row>
    <row r="1455" spans="3:70" x14ac:dyDescent="0.2">
      <c r="C1455" s="10"/>
      <c r="D1455" s="10"/>
      <c r="AG1455" s="132"/>
      <c r="AH1455" s="132"/>
      <c r="AI1455" s="132"/>
      <c r="AJ1455" s="132"/>
      <c r="AK1455" s="132"/>
      <c r="AM1455" s="143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  <c r="BM1455" s="132"/>
      <c r="BN1455" s="132"/>
      <c r="BO1455" s="132"/>
      <c r="BP1455" s="132"/>
      <c r="BQ1455" s="132"/>
      <c r="BR1455" s="132"/>
    </row>
    <row r="1456" spans="3:70" x14ac:dyDescent="0.2">
      <c r="C1456" s="10"/>
      <c r="D1456" s="10"/>
      <c r="AG1456" s="132"/>
      <c r="AH1456" s="132"/>
      <c r="AI1456" s="132"/>
      <c r="AJ1456" s="132"/>
      <c r="AK1456" s="132"/>
      <c r="AM1456" s="143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G1456" s="132"/>
      <c r="BH1456" s="132"/>
      <c r="BI1456" s="132"/>
      <c r="BJ1456" s="132"/>
      <c r="BK1456" s="132"/>
      <c r="BL1456" s="132"/>
      <c r="BM1456" s="132"/>
      <c r="BN1456" s="132"/>
      <c r="BO1456" s="132"/>
      <c r="BP1456" s="132"/>
      <c r="BQ1456" s="132"/>
      <c r="BR1456" s="132"/>
    </row>
    <row r="1457" spans="3:70" x14ac:dyDescent="0.2">
      <c r="C1457" s="10"/>
      <c r="D1457" s="10"/>
      <c r="AG1457" s="132"/>
      <c r="AH1457" s="132"/>
      <c r="AI1457" s="132"/>
      <c r="AJ1457" s="132"/>
      <c r="AK1457" s="132"/>
      <c r="AM1457" s="143"/>
      <c r="AT1457" s="132"/>
      <c r="AU1457" s="132"/>
      <c r="AV1457" s="132"/>
      <c r="AW1457" s="132"/>
      <c r="AX1457" s="132"/>
      <c r="AY1457" s="132"/>
      <c r="AZ1457" s="132"/>
      <c r="BA1457" s="132"/>
      <c r="BB1457" s="132"/>
      <c r="BC1457" s="132"/>
      <c r="BD1457" s="132"/>
      <c r="BE1457" s="132"/>
      <c r="BF1457" s="132"/>
      <c r="BG1457" s="132"/>
      <c r="BH1457" s="132"/>
      <c r="BI1457" s="132"/>
      <c r="BJ1457" s="132"/>
      <c r="BK1457" s="132"/>
      <c r="BL1457" s="132"/>
      <c r="BM1457" s="132"/>
      <c r="BN1457" s="132"/>
      <c r="BO1457" s="132"/>
      <c r="BP1457" s="132"/>
      <c r="BQ1457" s="132"/>
      <c r="BR1457" s="132"/>
    </row>
    <row r="1458" spans="3:70" x14ac:dyDescent="0.2">
      <c r="C1458" s="10"/>
      <c r="D1458" s="10"/>
      <c r="AG1458" s="132"/>
      <c r="AH1458" s="132"/>
      <c r="AI1458" s="132"/>
      <c r="AJ1458" s="132"/>
      <c r="AK1458" s="132"/>
      <c r="AM1458" s="143"/>
      <c r="AT1458" s="132"/>
      <c r="AU1458" s="132"/>
      <c r="AV1458" s="132"/>
      <c r="AW1458" s="132"/>
      <c r="AX1458" s="132"/>
      <c r="AY1458" s="132"/>
      <c r="AZ1458" s="132"/>
      <c r="BA1458" s="132"/>
    </row>
    <row r="1459" spans="3:70" x14ac:dyDescent="0.2">
      <c r="C1459" s="10"/>
      <c r="D1459" s="10"/>
      <c r="AG1459" s="132"/>
      <c r="AH1459" s="132"/>
      <c r="AI1459" s="132"/>
      <c r="AJ1459" s="132"/>
      <c r="AK1459" s="132"/>
      <c r="AM1459" s="143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  <c r="BM1459" s="132"/>
      <c r="BN1459" s="132"/>
      <c r="BO1459" s="132"/>
      <c r="BP1459" s="132"/>
      <c r="BQ1459" s="132"/>
      <c r="BR1459" s="132"/>
    </row>
    <row r="1460" spans="3:70" x14ac:dyDescent="0.2">
      <c r="C1460" s="10"/>
      <c r="D1460" s="10"/>
      <c r="AG1460" s="132"/>
      <c r="AH1460" s="132"/>
      <c r="AI1460" s="132"/>
      <c r="AJ1460" s="132"/>
      <c r="AK1460" s="132"/>
      <c r="AM1460" s="143"/>
      <c r="AT1460" s="132"/>
      <c r="AU1460" s="132"/>
      <c r="AV1460" s="132"/>
      <c r="AW1460" s="132"/>
      <c r="AX1460" s="132"/>
      <c r="AY1460" s="132"/>
      <c r="AZ1460" s="132"/>
      <c r="BA1460" s="132"/>
      <c r="BB1460" s="132"/>
    </row>
    <row r="1461" spans="3:70" x14ac:dyDescent="0.2">
      <c r="C1461" s="10"/>
      <c r="D1461" s="10"/>
      <c r="AG1461" s="132"/>
      <c r="AH1461" s="132"/>
      <c r="AI1461" s="132"/>
      <c r="AJ1461" s="132"/>
      <c r="AK1461" s="132"/>
      <c r="AM1461" s="143"/>
      <c r="AT1461" s="132"/>
      <c r="AU1461" s="132"/>
      <c r="AV1461" s="132"/>
      <c r="AW1461" s="132"/>
      <c r="AX1461" s="132"/>
      <c r="AY1461" s="132"/>
      <c r="AZ1461" s="132"/>
      <c r="BA1461" s="132"/>
      <c r="BB1461" s="132"/>
    </row>
    <row r="1462" spans="3:70" x14ac:dyDescent="0.2">
      <c r="C1462" s="10"/>
      <c r="D1462" s="10"/>
      <c r="AG1462" s="132"/>
      <c r="AH1462" s="132"/>
      <c r="AI1462" s="132"/>
      <c r="AJ1462" s="132"/>
      <c r="AK1462" s="132"/>
      <c r="AM1462" s="143"/>
      <c r="AT1462" s="132"/>
      <c r="AU1462" s="132"/>
      <c r="AV1462" s="132"/>
      <c r="AW1462" s="132"/>
      <c r="AX1462" s="132"/>
      <c r="AY1462" s="132"/>
      <c r="AZ1462" s="132"/>
      <c r="BA1462" s="132"/>
      <c r="BB1462" s="132"/>
    </row>
    <row r="1463" spans="3:70" x14ac:dyDescent="0.2">
      <c r="C1463" s="10"/>
      <c r="D1463" s="10"/>
      <c r="AG1463" s="132"/>
      <c r="AH1463" s="132"/>
      <c r="AI1463" s="132"/>
      <c r="AJ1463" s="132"/>
      <c r="AK1463" s="132"/>
      <c r="AM1463" s="143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G1463" s="132"/>
      <c r="BH1463" s="132"/>
      <c r="BI1463" s="132"/>
      <c r="BJ1463" s="132"/>
      <c r="BK1463" s="132"/>
      <c r="BL1463" s="132"/>
      <c r="BM1463" s="132"/>
      <c r="BN1463" s="132"/>
      <c r="BO1463" s="132"/>
      <c r="BP1463" s="132"/>
      <c r="BQ1463" s="132"/>
      <c r="BR1463" s="132"/>
    </row>
    <row r="1464" spans="3:70" x14ac:dyDescent="0.2">
      <c r="C1464" s="10"/>
      <c r="D1464" s="10"/>
      <c r="AG1464" s="132"/>
      <c r="AH1464" s="132"/>
      <c r="AI1464" s="132"/>
      <c r="AJ1464" s="132"/>
      <c r="AK1464" s="132"/>
      <c r="AM1464" s="143"/>
      <c r="AT1464" s="132"/>
      <c r="AU1464" s="132"/>
      <c r="AV1464" s="132"/>
      <c r="AW1464" s="132"/>
      <c r="AX1464" s="132"/>
      <c r="AY1464" s="132"/>
      <c r="AZ1464" s="132"/>
      <c r="BA1464" s="132"/>
      <c r="BB1464" s="132"/>
      <c r="BC1464" s="132"/>
      <c r="BD1464" s="132"/>
      <c r="BE1464" s="132"/>
      <c r="BF1464" s="132"/>
      <c r="BG1464" s="132"/>
      <c r="BH1464" s="132"/>
      <c r="BI1464" s="132"/>
      <c r="BJ1464" s="132"/>
      <c r="BK1464" s="132"/>
      <c r="BL1464" s="132"/>
      <c r="BM1464" s="132"/>
      <c r="BN1464" s="132"/>
      <c r="BO1464" s="132"/>
      <c r="BP1464" s="132"/>
      <c r="BQ1464" s="132"/>
      <c r="BR1464" s="132"/>
    </row>
    <row r="1465" spans="3:70" x14ac:dyDescent="0.2">
      <c r="C1465" s="10"/>
      <c r="D1465" s="10"/>
      <c r="AG1465" s="132"/>
      <c r="AH1465" s="132"/>
      <c r="AI1465" s="132"/>
      <c r="AJ1465" s="132"/>
      <c r="AK1465" s="132"/>
      <c r="AM1465" s="143"/>
      <c r="AT1465" s="132"/>
      <c r="AU1465" s="132"/>
      <c r="AV1465" s="132"/>
      <c r="AW1465" s="132"/>
      <c r="AX1465" s="132"/>
      <c r="AY1465" s="132"/>
      <c r="AZ1465" s="132"/>
      <c r="BA1465" s="132"/>
    </row>
    <row r="1466" spans="3:70" x14ac:dyDescent="0.2">
      <c r="C1466" s="10"/>
      <c r="D1466" s="10"/>
      <c r="AG1466" s="132"/>
      <c r="AH1466" s="132"/>
      <c r="AI1466" s="132"/>
      <c r="AJ1466" s="132"/>
      <c r="AK1466" s="132"/>
      <c r="AM1466" s="143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G1466" s="132"/>
      <c r="BH1466" s="132"/>
      <c r="BI1466" s="132"/>
      <c r="BJ1466" s="132"/>
      <c r="BK1466" s="132"/>
      <c r="BL1466" s="132"/>
      <c r="BM1466" s="132"/>
      <c r="BN1466" s="132"/>
      <c r="BO1466" s="132"/>
      <c r="BP1466" s="132"/>
      <c r="BQ1466" s="132"/>
      <c r="BR1466" s="132"/>
    </row>
    <row r="1467" spans="3:70" x14ac:dyDescent="0.2">
      <c r="C1467" s="10"/>
      <c r="D1467" s="10"/>
      <c r="AG1467" s="132"/>
      <c r="AH1467" s="132"/>
      <c r="AI1467" s="132"/>
      <c r="AJ1467" s="132"/>
      <c r="AK1467" s="132"/>
      <c r="AM1467" s="143"/>
      <c r="AT1467" s="132"/>
      <c r="AU1467" s="132"/>
      <c r="AV1467" s="132"/>
      <c r="AW1467" s="132"/>
      <c r="AX1467" s="132"/>
      <c r="AY1467" s="132"/>
      <c r="AZ1467" s="132"/>
      <c r="BA1467" s="132"/>
      <c r="BB1467" s="132"/>
    </row>
    <row r="1468" spans="3:70" x14ac:dyDescent="0.2">
      <c r="C1468" s="10"/>
      <c r="D1468" s="10"/>
      <c r="AG1468" s="132"/>
      <c r="AH1468" s="132"/>
      <c r="AI1468" s="132"/>
      <c r="AJ1468" s="132"/>
      <c r="AK1468" s="132"/>
      <c r="AM1468" s="143"/>
      <c r="AT1468" s="132"/>
      <c r="AU1468" s="132"/>
      <c r="AV1468" s="132"/>
      <c r="AW1468" s="132"/>
      <c r="AX1468" s="132"/>
      <c r="AY1468" s="132"/>
      <c r="AZ1468" s="132"/>
      <c r="BA1468" s="132"/>
      <c r="BB1468" s="132"/>
    </row>
    <row r="1469" spans="3:70" x14ac:dyDescent="0.2">
      <c r="C1469" s="10"/>
      <c r="D1469" s="10"/>
      <c r="AG1469" s="132"/>
      <c r="AH1469" s="132"/>
      <c r="AI1469" s="132"/>
      <c r="AJ1469" s="132"/>
      <c r="AK1469" s="132"/>
      <c r="AM1469" s="143"/>
      <c r="AT1469" s="132"/>
      <c r="AU1469" s="132"/>
      <c r="AV1469" s="132"/>
      <c r="AW1469" s="132"/>
      <c r="AX1469" s="132"/>
      <c r="AY1469" s="132"/>
      <c r="AZ1469" s="132"/>
      <c r="BA1469" s="132"/>
    </row>
    <row r="1470" spans="3:70" x14ac:dyDescent="0.2">
      <c r="C1470" s="10"/>
      <c r="D1470" s="10"/>
      <c r="AG1470" s="132"/>
      <c r="AH1470" s="132"/>
      <c r="AI1470" s="132"/>
      <c r="AJ1470" s="132"/>
      <c r="AK1470" s="132"/>
      <c r="AM1470" s="143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D1470" s="132"/>
      <c r="BE1470" s="132"/>
      <c r="BF1470" s="132"/>
      <c r="BG1470" s="132"/>
      <c r="BH1470" s="132"/>
      <c r="BI1470" s="132"/>
      <c r="BJ1470" s="132"/>
      <c r="BK1470" s="132"/>
      <c r="BL1470" s="132"/>
      <c r="BM1470" s="132"/>
      <c r="BN1470" s="132"/>
      <c r="BO1470" s="132"/>
      <c r="BP1470" s="132"/>
      <c r="BQ1470" s="132"/>
      <c r="BR1470" s="132"/>
    </row>
    <row r="1471" spans="3:70" x14ac:dyDescent="0.2">
      <c r="C1471" s="10"/>
      <c r="D1471" s="10"/>
      <c r="AG1471" s="132"/>
      <c r="AH1471" s="132"/>
      <c r="AI1471" s="132"/>
      <c r="AJ1471" s="132"/>
      <c r="AK1471" s="132"/>
      <c r="AM1471" s="143"/>
      <c r="AT1471" s="132"/>
      <c r="AU1471" s="132"/>
      <c r="AV1471" s="132"/>
      <c r="AW1471" s="132"/>
      <c r="AX1471" s="132"/>
      <c r="AY1471" s="132"/>
      <c r="AZ1471" s="132"/>
      <c r="BA1471" s="132"/>
      <c r="BB1471" s="132"/>
      <c r="BD1471" s="132"/>
    </row>
    <row r="1472" spans="3:70" x14ac:dyDescent="0.2">
      <c r="C1472" s="10"/>
      <c r="D1472" s="10"/>
      <c r="AG1472" s="132"/>
      <c r="AH1472" s="132"/>
      <c r="AI1472" s="132"/>
      <c r="AJ1472" s="132"/>
      <c r="AK1472" s="132"/>
      <c r="AM1472" s="143"/>
      <c r="AT1472" s="132"/>
      <c r="AU1472" s="132"/>
      <c r="AV1472" s="132"/>
      <c r="AW1472" s="132"/>
      <c r="AX1472" s="132"/>
      <c r="AY1472" s="132"/>
      <c r="AZ1472" s="132"/>
      <c r="BA1472" s="132"/>
      <c r="BB1472" s="132"/>
      <c r="BD1472" s="132"/>
    </row>
    <row r="1473" spans="3:70" x14ac:dyDescent="0.2">
      <c r="C1473" s="10"/>
      <c r="D1473" s="10"/>
      <c r="AG1473" s="132"/>
      <c r="AH1473" s="132"/>
      <c r="AI1473" s="132"/>
      <c r="AJ1473" s="132"/>
      <c r="AK1473" s="132"/>
      <c r="AM1473" s="143"/>
      <c r="AT1473" s="132"/>
      <c r="AU1473" s="132"/>
      <c r="AV1473" s="132"/>
      <c r="AW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G1473" s="132"/>
      <c r="BH1473" s="132"/>
      <c r="BI1473" s="132"/>
      <c r="BJ1473" s="132"/>
      <c r="BK1473" s="132"/>
      <c r="BL1473" s="132"/>
      <c r="BM1473" s="132"/>
      <c r="BN1473" s="132"/>
      <c r="BO1473" s="132"/>
      <c r="BP1473" s="132"/>
      <c r="BQ1473" s="132"/>
      <c r="BR1473" s="132"/>
    </row>
    <row r="1474" spans="3:70" x14ac:dyDescent="0.2">
      <c r="C1474" s="10"/>
      <c r="D1474" s="10"/>
      <c r="AG1474" s="132"/>
      <c r="AH1474" s="132"/>
      <c r="AI1474" s="132"/>
      <c r="AJ1474" s="132"/>
      <c r="AK1474" s="132"/>
      <c r="AM1474" s="143"/>
      <c r="AT1474" s="132"/>
      <c r="AU1474" s="132"/>
      <c r="AV1474" s="132"/>
      <c r="AW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G1474" s="132"/>
      <c r="BH1474" s="132"/>
      <c r="BI1474" s="132"/>
      <c r="BJ1474" s="132"/>
      <c r="BK1474" s="132"/>
      <c r="BL1474" s="132"/>
      <c r="BM1474" s="132"/>
      <c r="BN1474" s="132"/>
      <c r="BO1474" s="132"/>
      <c r="BP1474" s="132"/>
      <c r="BQ1474" s="132"/>
      <c r="BR1474" s="132"/>
    </row>
    <row r="1475" spans="3:70" x14ac:dyDescent="0.2">
      <c r="C1475" s="10"/>
      <c r="D1475" s="10"/>
      <c r="AG1475" s="132"/>
      <c r="AH1475" s="132"/>
      <c r="AI1475" s="132"/>
      <c r="AJ1475" s="132"/>
      <c r="AK1475" s="132"/>
      <c r="AM1475" s="143"/>
      <c r="AT1475" s="132"/>
      <c r="AU1475" s="132"/>
      <c r="AV1475" s="132"/>
      <c r="AW1475" s="132"/>
      <c r="AX1475" s="132"/>
      <c r="AY1475" s="132"/>
      <c r="AZ1475" s="132"/>
      <c r="BA1475" s="132"/>
      <c r="BB1475" s="132"/>
      <c r="BC1475" s="132"/>
      <c r="BD1475" s="132"/>
      <c r="BE1475" s="132"/>
      <c r="BF1475" s="132"/>
      <c r="BG1475" s="132"/>
      <c r="BH1475" s="132"/>
      <c r="BI1475" s="132"/>
      <c r="BJ1475" s="132"/>
      <c r="BK1475" s="132"/>
      <c r="BL1475" s="132"/>
      <c r="BM1475" s="132"/>
      <c r="BN1475" s="132"/>
      <c r="BO1475" s="132"/>
      <c r="BP1475" s="132"/>
      <c r="BQ1475" s="132"/>
      <c r="BR1475" s="132"/>
    </row>
    <row r="1476" spans="3:70" x14ac:dyDescent="0.2">
      <c r="C1476" s="10"/>
      <c r="D1476" s="10"/>
      <c r="AG1476" s="132"/>
      <c r="AH1476" s="132"/>
      <c r="AI1476" s="132"/>
      <c r="AJ1476" s="132"/>
      <c r="AK1476" s="132"/>
      <c r="AM1476" s="143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2"/>
      <c r="BF1476" s="132"/>
      <c r="BG1476" s="132"/>
      <c r="BH1476" s="132"/>
      <c r="BI1476" s="132"/>
      <c r="BJ1476" s="132"/>
      <c r="BK1476" s="132"/>
      <c r="BL1476" s="132"/>
      <c r="BM1476" s="132"/>
      <c r="BN1476" s="132"/>
      <c r="BO1476" s="132"/>
      <c r="BP1476" s="132"/>
      <c r="BQ1476" s="132"/>
      <c r="BR1476" s="132"/>
    </row>
    <row r="1477" spans="3:70" x14ac:dyDescent="0.2">
      <c r="C1477" s="10"/>
      <c r="D1477" s="10"/>
      <c r="AG1477" s="132"/>
      <c r="AH1477" s="132"/>
      <c r="AI1477" s="132"/>
      <c r="AJ1477" s="132"/>
      <c r="AK1477" s="132"/>
      <c r="AM1477" s="143"/>
      <c r="AT1477" s="132"/>
      <c r="AU1477" s="132"/>
      <c r="AV1477" s="132"/>
      <c r="AW1477" s="132"/>
      <c r="AX1477" s="132"/>
      <c r="AY1477" s="132"/>
      <c r="AZ1477" s="132"/>
      <c r="BA1477" s="132"/>
      <c r="BB1477" s="132"/>
    </row>
    <row r="1478" spans="3:70" x14ac:dyDescent="0.2">
      <c r="C1478" s="10"/>
      <c r="D1478" s="10"/>
      <c r="AG1478" s="132"/>
      <c r="AH1478" s="132"/>
      <c r="AI1478" s="132"/>
      <c r="AJ1478" s="132"/>
      <c r="AK1478" s="132"/>
      <c r="AM1478" s="143"/>
      <c r="AT1478" s="132"/>
      <c r="AU1478" s="132"/>
      <c r="AV1478" s="132"/>
      <c r="AW1478" s="132"/>
      <c r="AX1478" s="132"/>
      <c r="AY1478" s="132"/>
      <c r="AZ1478" s="132"/>
      <c r="BA1478" s="132"/>
    </row>
    <row r="1479" spans="3:70" x14ac:dyDescent="0.2">
      <c r="C1479" s="10"/>
      <c r="D1479" s="10"/>
      <c r="AG1479" s="132"/>
      <c r="AH1479" s="132"/>
      <c r="AI1479" s="132"/>
      <c r="AJ1479" s="132"/>
      <c r="AK1479" s="132"/>
      <c r="AM1479" s="143"/>
      <c r="AT1479" s="132"/>
      <c r="AU1479" s="132"/>
      <c r="AV1479" s="132"/>
      <c r="AW1479" s="132"/>
      <c r="AX1479" s="132"/>
      <c r="AY1479" s="132"/>
      <c r="AZ1479" s="132"/>
      <c r="BA1479" s="132"/>
    </row>
    <row r="1480" spans="3:70" x14ac:dyDescent="0.2">
      <c r="C1480" s="10"/>
      <c r="D1480" s="10"/>
      <c r="AG1480" s="132"/>
      <c r="AH1480" s="132"/>
      <c r="AI1480" s="132"/>
      <c r="AJ1480" s="132"/>
      <c r="AK1480" s="132"/>
      <c r="AM1480" s="143"/>
      <c r="AT1480" s="132"/>
      <c r="AU1480" s="132"/>
      <c r="AV1480" s="132"/>
      <c r="AW1480" s="132"/>
      <c r="AX1480" s="132"/>
      <c r="AY1480" s="132"/>
      <c r="AZ1480" s="132"/>
      <c r="BA1480" s="132"/>
      <c r="BB1480" s="132"/>
    </row>
    <row r="1481" spans="3:70" x14ac:dyDescent="0.2">
      <c r="C1481" s="10"/>
      <c r="D1481" s="10"/>
      <c r="AG1481" s="132"/>
      <c r="AH1481" s="132"/>
      <c r="AI1481" s="132"/>
      <c r="AJ1481" s="132"/>
      <c r="AK1481" s="132"/>
      <c r="AM1481" s="143"/>
      <c r="AT1481" s="132"/>
      <c r="AU1481" s="132"/>
      <c r="AV1481" s="132"/>
      <c r="AW1481" s="132"/>
      <c r="AX1481" s="132"/>
      <c r="AY1481" s="132"/>
      <c r="AZ1481" s="132"/>
      <c r="BA1481" s="132"/>
      <c r="BB1481" s="132"/>
      <c r="BC1481" s="132"/>
      <c r="BD1481" s="132"/>
      <c r="BE1481" s="132"/>
      <c r="BF1481" s="132"/>
      <c r="BG1481" s="132"/>
      <c r="BH1481" s="132"/>
      <c r="BI1481" s="132"/>
      <c r="BJ1481" s="132"/>
      <c r="BK1481" s="132"/>
      <c r="BL1481" s="132"/>
      <c r="BM1481" s="132"/>
      <c r="BN1481" s="132"/>
      <c r="BO1481" s="132"/>
      <c r="BP1481" s="132"/>
      <c r="BQ1481" s="132"/>
      <c r="BR1481" s="132"/>
    </row>
    <row r="1482" spans="3:70" x14ac:dyDescent="0.2">
      <c r="C1482" s="10"/>
      <c r="D1482" s="10"/>
      <c r="AG1482" s="132"/>
      <c r="AH1482" s="132"/>
      <c r="AI1482" s="132"/>
      <c r="AJ1482" s="132"/>
      <c r="AK1482" s="132"/>
      <c r="AM1482" s="143"/>
      <c r="AT1482" s="132"/>
      <c r="AU1482" s="132"/>
      <c r="AV1482" s="132"/>
      <c r="AW1482" s="132"/>
      <c r="AX1482" s="132"/>
      <c r="AY1482" s="132"/>
      <c r="AZ1482" s="132"/>
      <c r="BA1482" s="132"/>
      <c r="BB1482" s="132"/>
      <c r="BC1482" s="132"/>
      <c r="BD1482" s="132"/>
      <c r="BE1482" s="132"/>
      <c r="BF1482" s="132"/>
      <c r="BG1482" s="132"/>
      <c r="BH1482" s="132"/>
      <c r="BI1482" s="132"/>
      <c r="BJ1482" s="132"/>
      <c r="BK1482" s="132"/>
      <c r="BL1482" s="132"/>
      <c r="BM1482" s="132"/>
      <c r="BN1482" s="132"/>
      <c r="BO1482" s="132"/>
      <c r="BP1482" s="132"/>
      <c r="BQ1482" s="132"/>
      <c r="BR1482" s="132"/>
    </row>
    <row r="1483" spans="3:70" x14ac:dyDescent="0.2">
      <c r="C1483" s="10"/>
      <c r="D1483" s="10"/>
      <c r="AG1483" s="132"/>
      <c r="AH1483" s="132"/>
      <c r="AI1483" s="132"/>
      <c r="AJ1483" s="132"/>
      <c r="AK1483" s="132"/>
      <c r="AM1483" s="143"/>
      <c r="AT1483" s="132"/>
      <c r="AU1483" s="132"/>
      <c r="AV1483" s="132"/>
      <c r="AW1483" s="132"/>
      <c r="AX1483" s="132"/>
      <c r="AY1483" s="132"/>
      <c r="AZ1483" s="132"/>
      <c r="BA1483" s="132"/>
    </row>
    <row r="1484" spans="3:70" x14ac:dyDescent="0.2">
      <c r="C1484" s="10"/>
      <c r="D1484" s="10"/>
      <c r="AG1484" s="132"/>
      <c r="AH1484" s="132"/>
      <c r="AI1484" s="132"/>
      <c r="AJ1484" s="132"/>
      <c r="AK1484" s="132"/>
      <c r="AM1484" s="143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D1484" s="132"/>
    </row>
    <row r="1485" spans="3:70" x14ac:dyDescent="0.2">
      <c r="C1485" s="10"/>
      <c r="D1485" s="10"/>
      <c r="AG1485" s="132"/>
      <c r="AH1485" s="132"/>
      <c r="AI1485" s="132"/>
      <c r="AJ1485" s="132"/>
      <c r="AK1485" s="132"/>
      <c r="AM1485" s="143"/>
      <c r="AT1485" s="132"/>
      <c r="AU1485" s="132"/>
      <c r="AV1485" s="132"/>
      <c r="AW1485" s="132"/>
      <c r="AX1485" s="132"/>
      <c r="AY1485" s="132"/>
      <c r="AZ1485" s="132"/>
      <c r="BA1485" s="132"/>
      <c r="BB1485" s="132"/>
    </row>
    <row r="1486" spans="3:70" x14ac:dyDescent="0.2">
      <c r="C1486" s="10"/>
      <c r="D1486" s="10"/>
      <c r="AG1486" s="132"/>
      <c r="AH1486" s="132"/>
      <c r="AI1486" s="132"/>
      <c r="AJ1486" s="132"/>
      <c r="AK1486" s="132"/>
      <c r="AM1486" s="143"/>
      <c r="AT1486" s="132"/>
      <c r="AU1486" s="132"/>
      <c r="AV1486" s="132"/>
      <c r="AW1486" s="132"/>
      <c r="AX1486" s="132"/>
      <c r="AY1486" s="132"/>
      <c r="AZ1486" s="132"/>
      <c r="BA1486" s="132"/>
    </row>
    <row r="1487" spans="3:70" x14ac:dyDescent="0.2">
      <c r="C1487" s="10"/>
      <c r="D1487" s="10"/>
      <c r="AG1487" s="132"/>
      <c r="AH1487" s="132"/>
      <c r="AI1487" s="132"/>
      <c r="AJ1487" s="132"/>
      <c r="AK1487" s="132"/>
      <c r="AM1487" s="143"/>
      <c r="AT1487" s="132"/>
      <c r="AU1487" s="132"/>
      <c r="AV1487" s="132"/>
      <c r="AW1487" s="132"/>
      <c r="AX1487" s="132"/>
      <c r="AY1487" s="132"/>
      <c r="AZ1487" s="132"/>
      <c r="BA1487" s="132"/>
    </row>
    <row r="1488" spans="3:70" x14ac:dyDescent="0.2">
      <c r="C1488" s="10"/>
      <c r="D1488" s="10"/>
      <c r="AG1488" s="132"/>
      <c r="AH1488" s="132"/>
      <c r="AI1488" s="132"/>
      <c r="AJ1488" s="132"/>
      <c r="AK1488" s="132"/>
      <c r="AM1488" s="143"/>
      <c r="AT1488" s="132"/>
      <c r="AU1488" s="132"/>
      <c r="AV1488" s="132"/>
      <c r="AW1488" s="132"/>
      <c r="AX1488" s="132"/>
      <c r="AY1488" s="132"/>
      <c r="AZ1488" s="132"/>
      <c r="BA1488" s="132"/>
    </row>
    <row r="1489" spans="3:70" x14ac:dyDescent="0.2">
      <c r="C1489" s="10"/>
      <c r="D1489" s="10"/>
      <c r="AG1489" s="132"/>
      <c r="AH1489" s="132"/>
      <c r="AI1489" s="132"/>
      <c r="AJ1489" s="132"/>
      <c r="AK1489" s="132"/>
      <c r="AM1489" s="143"/>
      <c r="AT1489" s="132"/>
      <c r="AU1489" s="132"/>
      <c r="AV1489" s="132"/>
      <c r="AW1489" s="132"/>
      <c r="AX1489" s="132"/>
      <c r="AY1489" s="132"/>
      <c r="AZ1489" s="132"/>
      <c r="BA1489" s="132"/>
    </row>
    <row r="1490" spans="3:70" x14ac:dyDescent="0.2">
      <c r="C1490" s="10"/>
      <c r="D1490" s="10"/>
      <c r="AG1490" s="132"/>
      <c r="AH1490" s="132"/>
      <c r="AI1490" s="132"/>
      <c r="AJ1490" s="132"/>
      <c r="AK1490" s="132"/>
      <c r="AM1490" s="143"/>
      <c r="AT1490" s="132"/>
      <c r="AU1490" s="132"/>
      <c r="AV1490" s="132"/>
      <c r="AW1490" s="132"/>
      <c r="AX1490" s="132"/>
      <c r="AY1490" s="132"/>
      <c r="AZ1490" s="132"/>
      <c r="BA1490" s="132"/>
      <c r="BB1490" s="132"/>
      <c r="BC1490" s="132"/>
      <c r="BD1490" s="132"/>
      <c r="BE1490" s="132"/>
      <c r="BF1490" s="132"/>
      <c r="BG1490" s="132"/>
      <c r="BH1490" s="132"/>
      <c r="BI1490" s="132"/>
      <c r="BJ1490" s="132"/>
      <c r="BK1490" s="132"/>
      <c r="BL1490" s="132"/>
      <c r="BM1490" s="132"/>
      <c r="BN1490" s="132"/>
      <c r="BO1490" s="132"/>
      <c r="BP1490" s="132"/>
      <c r="BQ1490" s="132"/>
      <c r="BR1490" s="132"/>
    </row>
    <row r="1491" spans="3:70" x14ac:dyDescent="0.2">
      <c r="C1491" s="10"/>
      <c r="D1491" s="10"/>
      <c r="AG1491" s="132"/>
      <c r="AH1491" s="132"/>
      <c r="AI1491" s="132"/>
      <c r="AJ1491" s="132"/>
      <c r="AK1491" s="132"/>
      <c r="AM1491" s="143"/>
      <c r="AT1491" s="132"/>
      <c r="AU1491" s="132"/>
      <c r="AV1491" s="132"/>
      <c r="AW1491" s="132"/>
      <c r="AX1491" s="132"/>
      <c r="AY1491" s="132"/>
      <c r="AZ1491" s="132"/>
      <c r="BA1491" s="132"/>
    </row>
    <row r="1492" spans="3:70" x14ac:dyDescent="0.2">
      <c r="C1492" s="10"/>
      <c r="D1492" s="10"/>
      <c r="AG1492" s="132"/>
      <c r="AH1492" s="132"/>
      <c r="AI1492" s="132"/>
      <c r="AJ1492" s="132"/>
      <c r="AK1492" s="132"/>
      <c r="AM1492" s="143"/>
      <c r="AT1492" s="132"/>
      <c r="AU1492" s="132"/>
      <c r="AV1492" s="132"/>
      <c r="AW1492" s="132"/>
      <c r="AX1492" s="132"/>
      <c r="AY1492" s="132"/>
      <c r="AZ1492" s="132"/>
      <c r="BA1492" s="132"/>
      <c r="BB1492" s="132"/>
      <c r="BC1492" s="132"/>
      <c r="BD1492" s="132"/>
      <c r="BE1492" s="132"/>
      <c r="BF1492" s="132"/>
      <c r="BG1492" s="132"/>
      <c r="BH1492" s="132"/>
      <c r="BI1492" s="132"/>
      <c r="BJ1492" s="132"/>
      <c r="BK1492" s="132"/>
      <c r="BL1492" s="132"/>
      <c r="BM1492" s="132"/>
      <c r="BN1492" s="132"/>
      <c r="BO1492" s="132"/>
      <c r="BP1492" s="132"/>
      <c r="BQ1492" s="132"/>
      <c r="BR1492" s="132"/>
    </row>
    <row r="1493" spans="3:70" x14ac:dyDescent="0.2">
      <c r="C1493" s="10"/>
      <c r="D1493" s="10"/>
      <c r="AG1493" s="132"/>
      <c r="AH1493" s="132"/>
      <c r="AI1493" s="132"/>
      <c r="AJ1493" s="132"/>
      <c r="AK1493" s="132"/>
      <c r="AM1493" s="143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D1493" s="132"/>
    </row>
    <row r="1494" spans="3:70" x14ac:dyDescent="0.2">
      <c r="C1494" s="10"/>
      <c r="D1494" s="10"/>
      <c r="AG1494" s="132"/>
      <c r="AH1494" s="132"/>
      <c r="AI1494" s="132"/>
      <c r="AJ1494" s="132"/>
      <c r="AK1494" s="132"/>
      <c r="AM1494" s="143"/>
      <c r="AT1494" s="132"/>
      <c r="AU1494" s="132"/>
      <c r="AV1494" s="132"/>
      <c r="AW1494" s="132"/>
      <c r="AX1494" s="132"/>
      <c r="AY1494" s="132"/>
      <c r="AZ1494" s="132"/>
      <c r="BA1494" s="132"/>
      <c r="BB1494" s="132"/>
    </row>
    <row r="1495" spans="3:70" x14ac:dyDescent="0.2">
      <c r="C1495" s="10"/>
      <c r="D1495" s="10"/>
      <c r="AG1495" s="132"/>
      <c r="AH1495" s="132"/>
      <c r="AI1495" s="132"/>
      <c r="AJ1495" s="132"/>
      <c r="AK1495" s="132"/>
      <c r="AM1495" s="143"/>
      <c r="AT1495" s="132"/>
      <c r="AU1495" s="132"/>
      <c r="AV1495" s="132"/>
      <c r="AW1495" s="132"/>
      <c r="AX1495" s="132"/>
      <c r="AY1495" s="132"/>
      <c r="AZ1495" s="132"/>
      <c r="BA1495" s="132"/>
      <c r="BB1495" s="132"/>
    </row>
    <row r="1496" spans="3:70" x14ac:dyDescent="0.2">
      <c r="C1496" s="10"/>
      <c r="D1496" s="10"/>
      <c r="AG1496" s="132"/>
      <c r="AH1496" s="132"/>
      <c r="AI1496" s="132"/>
      <c r="AJ1496" s="132"/>
      <c r="AK1496" s="132"/>
      <c r="AM1496" s="143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D1496" s="132"/>
    </row>
    <row r="1497" spans="3:70" x14ac:dyDescent="0.2">
      <c r="C1497" s="10"/>
      <c r="D1497" s="10"/>
      <c r="AG1497" s="132"/>
      <c r="AH1497" s="132"/>
      <c r="AI1497" s="132"/>
      <c r="AJ1497" s="132"/>
      <c r="AK1497" s="132"/>
      <c r="AM1497" s="143"/>
      <c r="AT1497" s="132"/>
      <c r="AU1497" s="132"/>
      <c r="AV1497" s="132"/>
      <c r="AW1497" s="132"/>
      <c r="AX1497" s="132"/>
      <c r="AY1497" s="132"/>
      <c r="AZ1497" s="132"/>
      <c r="BA1497" s="132"/>
      <c r="BB1497" s="132"/>
      <c r="BC1497" s="132"/>
      <c r="BD1497" s="132"/>
      <c r="BE1497" s="132"/>
      <c r="BF1497" s="132"/>
      <c r="BG1497" s="132"/>
      <c r="BH1497" s="132"/>
      <c r="BI1497" s="132"/>
      <c r="BJ1497" s="132"/>
      <c r="BK1497" s="132"/>
      <c r="BL1497" s="132"/>
      <c r="BM1497" s="132"/>
      <c r="BN1497" s="132"/>
      <c r="BO1497" s="132"/>
      <c r="BP1497" s="132"/>
      <c r="BQ1497" s="132"/>
      <c r="BR1497" s="132"/>
    </row>
    <row r="1498" spans="3:70" x14ac:dyDescent="0.2">
      <c r="C1498" s="10"/>
      <c r="D1498" s="10"/>
      <c r="AG1498" s="132"/>
      <c r="AH1498" s="132"/>
      <c r="AI1498" s="132"/>
      <c r="AJ1498" s="132"/>
      <c r="AK1498" s="132"/>
      <c r="AM1498" s="143"/>
      <c r="AT1498" s="132"/>
      <c r="AU1498" s="132"/>
      <c r="AV1498" s="132"/>
      <c r="AW1498" s="132"/>
      <c r="AX1498" s="132"/>
      <c r="AY1498" s="132"/>
      <c r="AZ1498" s="132"/>
      <c r="BA1498" s="132"/>
      <c r="BB1498" s="132"/>
    </row>
    <row r="1499" spans="3:70" x14ac:dyDescent="0.2">
      <c r="C1499" s="10"/>
      <c r="D1499" s="10"/>
      <c r="AG1499" s="132"/>
      <c r="AH1499" s="132"/>
      <c r="AI1499" s="132"/>
      <c r="AJ1499" s="132"/>
      <c r="AK1499" s="132"/>
      <c r="AM1499" s="143"/>
      <c r="AT1499" s="132"/>
      <c r="AU1499" s="132"/>
      <c r="AV1499" s="132"/>
      <c r="AW1499" s="132"/>
      <c r="AX1499" s="132"/>
      <c r="AY1499" s="132"/>
      <c r="AZ1499" s="132"/>
      <c r="BA1499" s="132"/>
      <c r="BB1499" s="132"/>
      <c r="BD1499" s="132"/>
    </row>
    <row r="1500" spans="3:70" x14ac:dyDescent="0.2">
      <c r="C1500" s="10"/>
      <c r="D1500" s="10"/>
      <c r="AG1500" s="132"/>
      <c r="AH1500" s="132"/>
      <c r="AI1500" s="132"/>
      <c r="AJ1500" s="132"/>
      <c r="AK1500" s="132"/>
      <c r="AM1500" s="143"/>
      <c r="AT1500" s="132"/>
      <c r="AU1500" s="132"/>
      <c r="AV1500" s="132"/>
      <c r="AW1500" s="132"/>
      <c r="AX1500" s="132"/>
      <c r="AY1500" s="132"/>
      <c r="AZ1500" s="132"/>
      <c r="BA1500" s="132"/>
      <c r="BB1500" s="132"/>
      <c r="BC1500" s="132"/>
      <c r="BD1500" s="132"/>
      <c r="BE1500" s="132"/>
      <c r="BF1500" s="132"/>
      <c r="BG1500" s="132"/>
      <c r="BH1500" s="132"/>
      <c r="BI1500" s="132"/>
      <c r="BJ1500" s="132"/>
      <c r="BK1500" s="132"/>
      <c r="BL1500" s="132"/>
      <c r="BM1500" s="132"/>
      <c r="BN1500" s="132"/>
      <c r="BO1500" s="132"/>
      <c r="BP1500" s="132"/>
      <c r="BQ1500" s="132"/>
      <c r="BR1500" s="132"/>
    </row>
    <row r="1501" spans="3:70" x14ac:dyDescent="0.2">
      <c r="C1501" s="10"/>
      <c r="D1501" s="10"/>
      <c r="AG1501" s="132"/>
      <c r="AH1501" s="132"/>
      <c r="AI1501" s="132"/>
      <c r="AJ1501" s="132"/>
      <c r="AK1501" s="132"/>
      <c r="AM1501" s="143"/>
      <c r="AT1501" s="132"/>
      <c r="AU1501" s="132"/>
      <c r="AV1501" s="132"/>
      <c r="AW1501" s="132"/>
      <c r="AX1501" s="132"/>
      <c r="AY1501" s="132"/>
      <c r="AZ1501" s="132"/>
      <c r="BA1501" s="132"/>
      <c r="BB1501" s="132"/>
    </row>
    <row r="1502" spans="3:70" x14ac:dyDescent="0.2">
      <c r="C1502" s="10"/>
      <c r="D1502" s="10"/>
      <c r="AG1502" s="132"/>
      <c r="AH1502" s="132"/>
      <c r="AI1502" s="132"/>
      <c r="AJ1502" s="132"/>
      <c r="AK1502" s="132"/>
      <c r="AM1502" s="143"/>
      <c r="AT1502" s="132"/>
      <c r="AU1502" s="132"/>
      <c r="AV1502" s="132"/>
      <c r="AW1502" s="132"/>
      <c r="AX1502" s="132"/>
      <c r="AY1502" s="132"/>
      <c r="AZ1502" s="132"/>
      <c r="BA1502" s="132"/>
      <c r="BB1502" s="132"/>
    </row>
    <row r="1503" spans="3:70" x14ac:dyDescent="0.2">
      <c r="C1503" s="10"/>
      <c r="D1503" s="10"/>
      <c r="AG1503" s="132"/>
      <c r="AH1503" s="132"/>
      <c r="AI1503" s="132"/>
      <c r="AJ1503" s="132"/>
      <c r="AK1503" s="132"/>
      <c r="AM1503" s="143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D1503" s="132"/>
      <c r="BE1503" s="132"/>
      <c r="BF1503" s="132"/>
      <c r="BG1503" s="132"/>
      <c r="BH1503" s="132"/>
      <c r="BI1503" s="132"/>
      <c r="BJ1503" s="132"/>
      <c r="BK1503" s="132"/>
      <c r="BL1503" s="132"/>
      <c r="BM1503" s="132"/>
      <c r="BN1503" s="132"/>
      <c r="BO1503" s="132"/>
      <c r="BP1503" s="132"/>
      <c r="BQ1503" s="132"/>
      <c r="BR1503" s="132"/>
    </row>
    <row r="1504" spans="3:70" x14ac:dyDescent="0.2">
      <c r="C1504" s="10"/>
      <c r="D1504" s="10"/>
      <c r="AG1504" s="132"/>
      <c r="AH1504" s="132"/>
      <c r="AI1504" s="132"/>
      <c r="AJ1504" s="132"/>
      <c r="AK1504" s="132"/>
      <c r="AM1504" s="143"/>
      <c r="AT1504" s="132"/>
      <c r="AU1504" s="132"/>
      <c r="AV1504" s="132"/>
      <c r="AW1504" s="132"/>
      <c r="AX1504" s="132"/>
      <c r="AY1504" s="132"/>
      <c r="AZ1504" s="132"/>
      <c r="BA1504" s="132"/>
      <c r="BB1504" s="132"/>
    </row>
    <row r="1505" spans="3:70" x14ac:dyDescent="0.2">
      <c r="C1505" s="10"/>
      <c r="D1505" s="10"/>
      <c r="AG1505" s="132"/>
      <c r="AH1505" s="132"/>
      <c r="AI1505" s="132"/>
      <c r="AJ1505" s="132"/>
      <c r="AK1505" s="132"/>
      <c r="AM1505" s="143"/>
      <c r="AT1505" s="132"/>
      <c r="AU1505" s="132"/>
      <c r="AV1505" s="132"/>
      <c r="AW1505" s="132"/>
      <c r="AX1505" s="132"/>
      <c r="AY1505" s="132"/>
      <c r="AZ1505" s="132"/>
      <c r="BA1505" s="132"/>
      <c r="BB1505" s="132"/>
      <c r="BD1505" s="132"/>
      <c r="BE1505" s="132"/>
      <c r="BF1505" s="132"/>
      <c r="BG1505" s="132"/>
      <c r="BH1505" s="132"/>
      <c r="BI1505" s="132"/>
      <c r="BJ1505" s="132"/>
      <c r="BK1505" s="132"/>
      <c r="BL1505" s="132"/>
      <c r="BM1505" s="132"/>
      <c r="BN1505" s="132"/>
      <c r="BO1505" s="132"/>
      <c r="BP1505" s="132"/>
      <c r="BQ1505" s="132"/>
      <c r="BR1505" s="132"/>
    </row>
    <row r="1506" spans="3:70" x14ac:dyDescent="0.2">
      <c r="C1506" s="10"/>
      <c r="D1506" s="10"/>
      <c r="AG1506" s="132"/>
      <c r="AH1506" s="132"/>
      <c r="AI1506" s="132"/>
      <c r="AJ1506" s="132"/>
      <c r="AK1506" s="132"/>
      <c r="AM1506" s="143"/>
      <c r="AT1506" s="132"/>
      <c r="AU1506" s="132"/>
      <c r="AV1506" s="132"/>
      <c r="AW1506" s="132"/>
      <c r="AX1506" s="132"/>
      <c r="AY1506" s="132"/>
      <c r="AZ1506" s="132"/>
      <c r="BA1506" s="132"/>
    </row>
    <row r="1507" spans="3:70" x14ac:dyDescent="0.2">
      <c r="C1507" s="10"/>
      <c r="D1507" s="10"/>
      <c r="AG1507" s="132"/>
      <c r="AH1507" s="132"/>
      <c r="AI1507" s="132"/>
      <c r="AJ1507" s="132"/>
      <c r="AK1507" s="132"/>
      <c r="AM1507" s="143"/>
      <c r="AT1507" s="132"/>
      <c r="AU1507" s="132"/>
      <c r="AV1507" s="132"/>
      <c r="AW1507" s="132"/>
      <c r="AX1507" s="132"/>
      <c r="AY1507" s="132"/>
      <c r="AZ1507" s="132"/>
      <c r="BA1507" s="132"/>
      <c r="BB1507" s="132"/>
      <c r="BD1507" s="132"/>
    </row>
    <row r="1508" spans="3:70" x14ac:dyDescent="0.2">
      <c r="C1508" s="10"/>
      <c r="D1508" s="10"/>
      <c r="AG1508" s="132"/>
      <c r="AH1508" s="132"/>
      <c r="AI1508" s="132"/>
      <c r="AJ1508" s="132"/>
      <c r="AK1508" s="132"/>
      <c r="AM1508" s="143"/>
      <c r="AT1508" s="132"/>
      <c r="AU1508" s="132"/>
      <c r="AV1508" s="132"/>
      <c r="AW1508" s="132"/>
      <c r="AX1508" s="132"/>
      <c r="AY1508" s="132"/>
      <c r="AZ1508" s="132"/>
      <c r="BA1508" s="132"/>
    </row>
    <row r="1509" spans="3:70" x14ac:dyDescent="0.2">
      <c r="C1509" s="10"/>
      <c r="D1509" s="10"/>
      <c r="AG1509" s="132"/>
      <c r="AH1509" s="132"/>
      <c r="AI1509" s="132"/>
      <c r="AJ1509" s="132"/>
      <c r="AK1509" s="132"/>
      <c r="AM1509" s="143"/>
      <c r="AT1509" s="132"/>
      <c r="AU1509" s="132"/>
      <c r="AV1509" s="132"/>
      <c r="AW1509" s="132"/>
      <c r="AX1509" s="132"/>
      <c r="AY1509" s="132"/>
      <c r="AZ1509" s="132"/>
      <c r="BA1509" s="132"/>
      <c r="BB1509" s="132"/>
    </row>
    <row r="1510" spans="3:70" x14ac:dyDescent="0.2">
      <c r="C1510" s="10"/>
      <c r="D1510" s="10"/>
      <c r="AG1510" s="132"/>
      <c r="AH1510" s="132"/>
      <c r="AI1510" s="132"/>
      <c r="AJ1510" s="132"/>
      <c r="AK1510" s="132"/>
      <c r="AM1510" s="143"/>
      <c r="AT1510" s="132"/>
      <c r="AU1510" s="132"/>
      <c r="AV1510" s="132"/>
      <c r="AW1510" s="132"/>
      <c r="AX1510" s="132"/>
      <c r="AY1510" s="132"/>
      <c r="AZ1510" s="132"/>
      <c r="BA1510" s="132"/>
      <c r="BB1510" s="132"/>
      <c r="BC1510" s="132"/>
      <c r="BD1510" s="132"/>
      <c r="BE1510" s="132"/>
      <c r="BF1510" s="132"/>
      <c r="BG1510" s="132"/>
      <c r="BH1510" s="132"/>
      <c r="BI1510" s="132"/>
      <c r="BJ1510" s="132"/>
      <c r="BK1510" s="132"/>
      <c r="BL1510" s="132"/>
      <c r="BM1510" s="132"/>
      <c r="BN1510" s="132"/>
      <c r="BO1510" s="132"/>
      <c r="BP1510" s="132"/>
      <c r="BQ1510" s="132"/>
      <c r="BR1510" s="132"/>
    </row>
    <row r="1511" spans="3:70" x14ac:dyDescent="0.2">
      <c r="C1511" s="10"/>
      <c r="D1511" s="10"/>
      <c r="AG1511" s="132"/>
      <c r="AH1511" s="132"/>
      <c r="AI1511" s="132"/>
      <c r="AJ1511" s="132"/>
      <c r="AK1511" s="132"/>
      <c r="AM1511" s="143"/>
      <c r="AT1511" s="132"/>
      <c r="AU1511" s="132"/>
      <c r="AV1511" s="132"/>
      <c r="AW1511" s="132"/>
      <c r="AX1511" s="132"/>
      <c r="AY1511" s="132"/>
      <c r="AZ1511" s="132"/>
      <c r="BA1511" s="132"/>
    </row>
    <row r="1512" spans="3:70" x14ac:dyDescent="0.2">
      <c r="C1512" s="10"/>
      <c r="D1512" s="10"/>
      <c r="AG1512" s="132"/>
      <c r="AH1512" s="132"/>
      <c r="AI1512" s="132"/>
      <c r="AJ1512" s="132"/>
      <c r="AK1512" s="132"/>
      <c r="AM1512" s="143"/>
      <c r="AT1512" s="132"/>
      <c r="AU1512" s="132"/>
      <c r="AV1512" s="132"/>
      <c r="AW1512" s="132"/>
      <c r="AX1512" s="132"/>
      <c r="AY1512" s="132"/>
      <c r="AZ1512" s="132"/>
      <c r="BA1512" s="132"/>
      <c r="BB1512" s="132"/>
      <c r="BD1512" s="132"/>
    </row>
    <row r="1513" spans="3:70" x14ac:dyDescent="0.2">
      <c r="C1513" s="10"/>
      <c r="D1513" s="10"/>
      <c r="AG1513" s="132"/>
      <c r="AH1513" s="132"/>
      <c r="AI1513" s="132"/>
      <c r="AJ1513" s="132"/>
      <c r="AK1513" s="132"/>
      <c r="AM1513" s="143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2"/>
      <c r="BF1513" s="132"/>
      <c r="BG1513" s="132"/>
      <c r="BH1513" s="132"/>
      <c r="BI1513" s="132"/>
      <c r="BJ1513" s="132"/>
      <c r="BK1513" s="132"/>
      <c r="BL1513" s="132"/>
      <c r="BM1513" s="132"/>
      <c r="BN1513" s="132"/>
      <c r="BO1513" s="132"/>
      <c r="BP1513" s="132"/>
      <c r="BQ1513" s="132"/>
      <c r="BR1513" s="132"/>
    </row>
    <row r="1514" spans="3:70" x14ac:dyDescent="0.2">
      <c r="C1514" s="10"/>
      <c r="D1514" s="10"/>
      <c r="AG1514" s="132"/>
      <c r="AH1514" s="132"/>
      <c r="AI1514" s="132"/>
      <c r="AJ1514" s="132"/>
      <c r="AK1514" s="132"/>
      <c r="AM1514" s="143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2"/>
      <c r="BF1514" s="132"/>
      <c r="BG1514" s="132"/>
      <c r="BH1514" s="132"/>
      <c r="BI1514" s="132"/>
      <c r="BJ1514" s="132"/>
      <c r="BK1514" s="132"/>
      <c r="BL1514" s="132"/>
      <c r="BM1514" s="132"/>
      <c r="BN1514" s="132"/>
      <c r="BO1514" s="132"/>
      <c r="BP1514" s="132"/>
      <c r="BQ1514" s="132"/>
      <c r="BR1514" s="132"/>
    </row>
    <row r="1515" spans="3:70" x14ac:dyDescent="0.2">
      <c r="C1515" s="10"/>
      <c r="D1515" s="10"/>
      <c r="AG1515" s="132"/>
      <c r="AH1515" s="132"/>
      <c r="AI1515" s="132"/>
      <c r="AJ1515" s="132"/>
      <c r="AK1515" s="132"/>
      <c r="AM1515" s="143"/>
      <c r="AT1515" s="132"/>
      <c r="AU1515" s="132"/>
      <c r="AV1515" s="132"/>
      <c r="AW1515" s="132"/>
      <c r="AX1515" s="132"/>
      <c r="AY1515" s="132"/>
      <c r="AZ1515" s="132"/>
      <c r="BA1515" s="132"/>
      <c r="BB1515" s="132"/>
      <c r="BC1515" s="132"/>
      <c r="BD1515" s="132"/>
      <c r="BE1515" s="132"/>
      <c r="BF1515" s="132"/>
      <c r="BG1515" s="132"/>
      <c r="BH1515" s="132"/>
      <c r="BI1515" s="132"/>
      <c r="BJ1515" s="132"/>
      <c r="BK1515" s="132"/>
      <c r="BL1515" s="132"/>
      <c r="BM1515" s="132"/>
      <c r="BN1515" s="132"/>
      <c r="BO1515" s="132"/>
      <c r="BP1515" s="132"/>
      <c r="BQ1515" s="132"/>
      <c r="BR1515" s="132"/>
    </row>
    <row r="1516" spans="3:70" x14ac:dyDescent="0.2">
      <c r="C1516" s="10"/>
      <c r="D1516" s="10"/>
      <c r="AG1516" s="132"/>
      <c r="AH1516" s="132"/>
      <c r="AI1516" s="132"/>
      <c r="AJ1516" s="132"/>
      <c r="AK1516" s="132"/>
      <c r="AM1516" s="143"/>
      <c r="AT1516" s="132"/>
      <c r="AU1516" s="132"/>
      <c r="AV1516" s="132"/>
      <c r="AW1516" s="132"/>
      <c r="AX1516" s="132"/>
      <c r="AY1516" s="132"/>
      <c r="AZ1516" s="132"/>
      <c r="BA1516" s="132"/>
      <c r="BB1516" s="132"/>
    </row>
    <row r="1517" spans="3:70" x14ac:dyDescent="0.2">
      <c r="C1517" s="10"/>
      <c r="D1517" s="10"/>
      <c r="AG1517" s="132"/>
      <c r="AH1517" s="132"/>
      <c r="AI1517" s="132"/>
      <c r="AJ1517" s="132"/>
      <c r="AK1517" s="132"/>
      <c r="AM1517" s="143"/>
      <c r="AT1517" s="132"/>
      <c r="AU1517" s="132"/>
      <c r="AV1517" s="132"/>
      <c r="AW1517" s="132"/>
      <c r="AX1517" s="132"/>
      <c r="AY1517" s="132"/>
      <c r="AZ1517" s="132"/>
      <c r="BA1517" s="132"/>
      <c r="BB1517" s="132"/>
    </row>
    <row r="1518" spans="3:70" x14ac:dyDescent="0.2">
      <c r="C1518" s="10"/>
      <c r="D1518" s="10"/>
      <c r="AG1518" s="132"/>
      <c r="AH1518" s="132"/>
      <c r="AI1518" s="132"/>
      <c r="AJ1518" s="132"/>
      <c r="AK1518" s="132"/>
      <c r="AM1518" s="143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  <c r="BM1518" s="132"/>
      <c r="BN1518" s="132"/>
      <c r="BO1518" s="132"/>
      <c r="BP1518" s="132"/>
      <c r="BQ1518" s="132"/>
      <c r="BR1518" s="132"/>
    </row>
    <row r="1519" spans="3:70" x14ac:dyDescent="0.2">
      <c r="C1519" s="10"/>
      <c r="D1519" s="10"/>
      <c r="AG1519" s="132"/>
      <c r="AH1519" s="132"/>
      <c r="AI1519" s="132"/>
      <c r="AJ1519" s="132"/>
      <c r="AK1519" s="132"/>
      <c r="AM1519" s="143"/>
      <c r="AT1519" s="132"/>
      <c r="AU1519" s="132"/>
      <c r="AV1519" s="132"/>
      <c r="AW1519" s="132"/>
      <c r="AX1519" s="132"/>
      <c r="AY1519" s="132"/>
      <c r="AZ1519" s="132"/>
      <c r="BA1519" s="132"/>
      <c r="BB1519" s="132"/>
    </row>
    <row r="1520" spans="3:70" x14ac:dyDescent="0.2">
      <c r="C1520" s="10"/>
      <c r="D1520" s="10"/>
      <c r="AG1520" s="132"/>
      <c r="AH1520" s="132"/>
      <c r="AI1520" s="132"/>
      <c r="AJ1520" s="132"/>
      <c r="AK1520" s="132"/>
      <c r="AM1520" s="143"/>
      <c r="AT1520" s="132"/>
      <c r="AU1520" s="132"/>
      <c r="AV1520" s="132"/>
      <c r="AW1520" s="132"/>
      <c r="AX1520" s="132"/>
      <c r="AY1520" s="132"/>
      <c r="AZ1520" s="132"/>
      <c r="BA1520" s="132"/>
      <c r="BB1520" s="132"/>
      <c r="BD1520" s="132"/>
      <c r="BE1520" s="132"/>
      <c r="BF1520" s="132"/>
      <c r="BG1520" s="132"/>
      <c r="BH1520" s="132"/>
      <c r="BI1520" s="132"/>
      <c r="BJ1520" s="132"/>
      <c r="BK1520" s="132"/>
      <c r="BL1520" s="132"/>
      <c r="BM1520" s="132"/>
      <c r="BN1520" s="132"/>
      <c r="BO1520" s="132"/>
      <c r="BP1520" s="132"/>
      <c r="BQ1520" s="132"/>
      <c r="BR1520" s="132"/>
    </row>
    <row r="1521" spans="3:70" x14ac:dyDescent="0.2">
      <c r="C1521" s="10"/>
      <c r="D1521" s="10"/>
      <c r="AG1521" s="132"/>
      <c r="AH1521" s="132"/>
      <c r="AI1521" s="132"/>
      <c r="AJ1521" s="132"/>
      <c r="AK1521" s="132"/>
      <c r="AM1521" s="143"/>
      <c r="AT1521" s="132"/>
      <c r="AU1521" s="132"/>
      <c r="AV1521" s="132"/>
      <c r="AW1521" s="132"/>
      <c r="AX1521" s="132"/>
      <c r="AY1521" s="132"/>
      <c r="AZ1521" s="132"/>
      <c r="BA1521" s="132"/>
      <c r="BB1521" s="132"/>
    </row>
    <row r="1522" spans="3:70" x14ac:dyDescent="0.2">
      <c r="C1522" s="10"/>
      <c r="D1522" s="10"/>
      <c r="AG1522" s="132"/>
      <c r="AH1522" s="132"/>
      <c r="AI1522" s="132"/>
      <c r="AJ1522" s="132"/>
      <c r="AK1522" s="132"/>
      <c r="AM1522" s="143"/>
      <c r="AT1522" s="132"/>
      <c r="AU1522" s="132"/>
      <c r="AV1522" s="132"/>
      <c r="AW1522" s="132"/>
      <c r="AX1522" s="132"/>
      <c r="AY1522" s="132"/>
      <c r="AZ1522" s="132"/>
      <c r="BA1522" s="132"/>
      <c r="BB1522" s="132"/>
    </row>
    <row r="1523" spans="3:70" x14ac:dyDescent="0.2">
      <c r="C1523" s="10"/>
      <c r="D1523" s="10"/>
      <c r="AG1523" s="132"/>
      <c r="AH1523" s="132"/>
      <c r="AI1523" s="132"/>
      <c r="AJ1523" s="132"/>
      <c r="AK1523" s="132"/>
      <c r="AM1523" s="143"/>
      <c r="AT1523" s="132"/>
      <c r="AU1523" s="132"/>
      <c r="AV1523" s="132"/>
      <c r="AW1523" s="132"/>
      <c r="AX1523" s="132"/>
      <c r="AY1523" s="132"/>
      <c r="AZ1523" s="132"/>
      <c r="BA1523" s="132"/>
      <c r="BB1523" s="132"/>
      <c r="BD1523" s="132"/>
    </row>
    <row r="1524" spans="3:70" x14ac:dyDescent="0.2">
      <c r="C1524" s="10"/>
      <c r="D1524" s="10"/>
      <c r="AG1524" s="132"/>
      <c r="AH1524" s="132"/>
      <c r="AI1524" s="132"/>
      <c r="AJ1524" s="132"/>
      <c r="AK1524" s="132"/>
      <c r="AM1524" s="143"/>
      <c r="AT1524" s="132"/>
      <c r="AU1524" s="132"/>
      <c r="AV1524" s="132"/>
      <c r="AW1524" s="132"/>
      <c r="AX1524" s="132"/>
      <c r="AY1524" s="132"/>
      <c r="AZ1524" s="132"/>
      <c r="BA1524" s="132"/>
      <c r="BB1524" s="132"/>
    </row>
    <row r="1525" spans="3:70" x14ac:dyDescent="0.2">
      <c r="C1525" s="10"/>
      <c r="D1525" s="10"/>
      <c r="AG1525" s="132"/>
      <c r="AH1525" s="132"/>
      <c r="AI1525" s="132"/>
      <c r="AJ1525" s="132"/>
      <c r="AK1525" s="132"/>
      <c r="AM1525" s="143"/>
      <c r="AT1525" s="132"/>
      <c r="AU1525" s="132"/>
      <c r="AV1525" s="132"/>
      <c r="AW1525" s="132"/>
      <c r="AX1525" s="132"/>
      <c r="AY1525" s="132"/>
      <c r="AZ1525" s="132"/>
      <c r="BA1525" s="132"/>
      <c r="BB1525" s="132"/>
      <c r="BD1525" s="132"/>
    </row>
    <row r="1526" spans="3:70" x14ac:dyDescent="0.2">
      <c r="C1526" s="10"/>
      <c r="D1526" s="10"/>
      <c r="AG1526" s="132"/>
      <c r="AH1526" s="132"/>
      <c r="AI1526" s="132"/>
      <c r="AJ1526" s="132"/>
      <c r="AK1526" s="132"/>
      <c r="AM1526" s="143"/>
      <c r="AT1526" s="132"/>
      <c r="AU1526" s="132"/>
      <c r="AV1526" s="132"/>
      <c r="AW1526" s="132"/>
      <c r="AX1526" s="132"/>
      <c r="AY1526" s="132"/>
      <c r="AZ1526" s="132"/>
      <c r="BA1526" s="132"/>
      <c r="BB1526" s="132"/>
    </row>
    <row r="1527" spans="3:70" x14ac:dyDescent="0.2">
      <c r="C1527" s="10"/>
      <c r="D1527" s="10"/>
      <c r="AG1527" s="132"/>
      <c r="AH1527" s="132"/>
      <c r="AI1527" s="132"/>
      <c r="AJ1527" s="132"/>
      <c r="AK1527" s="132"/>
      <c r="AM1527" s="143"/>
      <c r="AT1527" s="132"/>
      <c r="AU1527" s="132"/>
      <c r="AV1527" s="132"/>
      <c r="AW1527" s="132"/>
      <c r="AX1527" s="132"/>
      <c r="AY1527" s="132"/>
      <c r="AZ1527" s="132"/>
      <c r="BA1527" s="132"/>
      <c r="BB1527" s="132"/>
    </row>
    <row r="1528" spans="3:70" x14ac:dyDescent="0.2">
      <c r="C1528" s="10"/>
      <c r="D1528" s="10"/>
      <c r="AG1528" s="132"/>
      <c r="AH1528" s="132"/>
      <c r="AI1528" s="132"/>
      <c r="AJ1528" s="132"/>
      <c r="AK1528" s="132"/>
      <c r="AM1528" s="143"/>
      <c r="AT1528" s="132"/>
      <c r="AU1528" s="132"/>
      <c r="AV1528" s="132"/>
      <c r="AW1528" s="132"/>
      <c r="AX1528" s="132"/>
      <c r="AY1528" s="132"/>
      <c r="AZ1528" s="132"/>
      <c r="BA1528" s="132"/>
      <c r="BB1528" s="132"/>
    </row>
    <row r="1529" spans="3:70" x14ac:dyDescent="0.2">
      <c r="C1529" s="10"/>
      <c r="D1529" s="10"/>
      <c r="AG1529" s="132"/>
      <c r="AH1529" s="132"/>
      <c r="AI1529" s="132"/>
      <c r="AJ1529" s="132"/>
      <c r="AK1529" s="132"/>
      <c r="AM1529" s="143"/>
      <c r="AT1529" s="132"/>
      <c r="AU1529" s="132"/>
      <c r="AV1529" s="132"/>
      <c r="AW1529" s="132"/>
      <c r="AX1529" s="132"/>
      <c r="AY1529" s="132"/>
      <c r="AZ1529" s="132"/>
      <c r="BA1529" s="132"/>
    </row>
    <row r="1530" spans="3:70" x14ac:dyDescent="0.2">
      <c r="C1530" s="10"/>
      <c r="D1530" s="10"/>
      <c r="AG1530" s="132"/>
      <c r="AH1530" s="132"/>
      <c r="AI1530" s="132"/>
      <c r="AJ1530" s="132"/>
      <c r="AK1530" s="132"/>
      <c r="AM1530" s="143"/>
      <c r="AT1530" s="132"/>
      <c r="AU1530" s="132"/>
      <c r="AV1530" s="132"/>
      <c r="AW1530" s="132"/>
      <c r="AX1530" s="132"/>
      <c r="AY1530" s="132"/>
      <c r="AZ1530" s="132"/>
      <c r="BA1530" s="132"/>
      <c r="BB1530" s="132"/>
    </row>
    <row r="1531" spans="3:70" x14ac:dyDescent="0.2">
      <c r="C1531" s="10"/>
      <c r="D1531" s="10"/>
      <c r="AG1531" s="132"/>
      <c r="AH1531" s="132"/>
      <c r="AI1531" s="132"/>
      <c r="AJ1531" s="132"/>
      <c r="AK1531" s="132"/>
      <c r="AM1531" s="143"/>
      <c r="AT1531" s="132"/>
      <c r="AU1531" s="132"/>
      <c r="AV1531" s="132"/>
      <c r="AW1531" s="132"/>
      <c r="AX1531" s="132"/>
      <c r="AY1531" s="132"/>
      <c r="AZ1531" s="132"/>
      <c r="BA1531" s="132"/>
      <c r="BB1531" s="132"/>
      <c r="BC1531" s="132"/>
      <c r="BD1531" s="132"/>
      <c r="BE1531" s="132"/>
      <c r="BF1531" s="132"/>
      <c r="BG1531" s="132"/>
      <c r="BH1531" s="132"/>
      <c r="BI1531" s="132"/>
      <c r="BJ1531" s="132"/>
      <c r="BK1531" s="132"/>
      <c r="BL1531" s="132"/>
      <c r="BM1531" s="132"/>
      <c r="BN1531" s="132"/>
      <c r="BO1531" s="132"/>
      <c r="BP1531" s="132"/>
      <c r="BQ1531" s="132"/>
      <c r="BR1531" s="132"/>
    </row>
    <row r="1532" spans="3:70" x14ac:dyDescent="0.2">
      <c r="C1532" s="10"/>
      <c r="D1532" s="10"/>
      <c r="AG1532" s="132"/>
      <c r="AH1532" s="132"/>
      <c r="AI1532" s="132"/>
      <c r="AJ1532" s="132"/>
      <c r="AK1532" s="132"/>
      <c r="AM1532" s="143"/>
      <c r="AT1532" s="132"/>
      <c r="AU1532" s="132"/>
      <c r="AV1532" s="132"/>
      <c r="AW1532" s="132"/>
      <c r="AX1532" s="132"/>
      <c r="AY1532" s="132"/>
      <c r="AZ1532" s="132"/>
      <c r="BA1532" s="132"/>
    </row>
    <row r="1533" spans="3:70" x14ac:dyDescent="0.2">
      <c r="C1533" s="10"/>
      <c r="D1533" s="10"/>
      <c r="AG1533" s="132"/>
      <c r="AH1533" s="132"/>
      <c r="AI1533" s="132"/>
      <c r="AJ1533" s="132"/>
      <c r="AK1533" s="132"/>
      <c r="AM1533" s="143"/>
      <c r="AT1533" s="132"/>
      <c r="AU1533" s="132"/>
      <c r="AV1533" s="132"/>
      <c r="AW1533" s="132"/>
      <c r="AX1533" s="132"/>
      <c r="AY1533" s="132"/>
      <c r="AZ1533" s="132"/>
      <c r="BA1533" s="132"/>
    </row>
    <row r="1534" spans="3:70" x14ac:dyDescent="0.2">
      <c r="C1534" s="10"/>
      <c r="D1534" s="10"/>
      <c r="AG1534" s="132"/>
      <c r="AH1534" s="132"/>
      <c r="AI1534" s="132"/>
      <c r="AJ1534" s="132"/>
      <c r="AK1534" s="132"/>
      <c r="AM1534" s="143"/>
      <c r="AT1534" s="132"/>
      <c r="AU1534" s="132"/>
      <c r="AV1534" s="132"/>
      <c r="AW1534" s="132"/>
      <c r="AX1534" s="132"/>
      <c r="AY1534" s="132"/>
      <c r="AZ1534" s="132"/>
      <c r="BA1534" s="132"/>
    </row>
    <row r="1535" spans="3:70" x14ac:dyDescent="0.2">
      <c r="C1535" s="10"/>
      <c r="D1535" s="10"/>
      <c r="AG1535" s="132"/>
      <c r="AH1535" s="132"/>
      <c r="AI1535" s="132"/>
      <c r="AJ1535" s="132"/>
      <c r="AK1535" s="132"/>
      <c r="AM1535" s="143"/>
      <c r="AT1535" s="132"/>
      <c r="AU1535" s="132"/>
      <c r="AV1535" s="132"/>
      <c r="AW1535" s="132"/>
      <c r="AX1535" s="132"/>
      <c r="AY1535" s="132"/>
      <c r="AZ1535" s="132"/>
      <c r="BA1535" s="132"/>
      <c r="BB1535" s="132"/>
    </row>
    <row r="1536" spans="3:70" x14ac:dyDescent="0.2">
      <c r="C1536" s="10"/>
      <c r="D1536" s="10"/>
      <c r="AG1536" s="132"/>
      <c r="AH1536" s="132"/>
      <c r="AI1536" s="132"/>
      <c r="AJ1536" s="132"/>
      <c r="AK1536" s="132"/>
      <c r="AM1536" s="143"/>
      <c r="AT1536" s="132"/>
      <c r="AU1536" s="132"/>
      <c r="AV1536" s="132"/>
      <c r="AW1536" s="132"/>
      <c r="AX1536" s="132"/>
      <c r="AY1536" s="132"/>
      <c r="AZ1536" s="132"/>
      <c r="BA1536" s="132"/>
      <c r="BB1536" s="132"/>
    </row>
    <row r="1537" spans="3:70" x14ac:dyDescent="0.2">
      <c r="C1537" s="10"/>
      <c r="D1537" s="10"/>
      <c r="AG1537" s="132"/>
      <c r="AH1537" s="132"/>
      <c r="AI1537" s="132"/>
      <c r="AJ1537" s="132"/>
      <c r="AK1537" s="132"/>
      <c r="AM1537" s="143"/>
      <c r="AT1537" s="132"/>
      <c r="AU1537" s="132"/>
      <c r="AV1537" s="132"/>
      <c r="AW1537" s="132"/>
      <c r="AX1537" s="132"/>
      <c r="AY1537" s="132"/>
      <c r="AZ1537" s="132"/>
      <c r="BA1537" s="132"/>
      <c r="BB1537" s="132"/>
    </row>
    <row r="1538" spans="3:70" x14ac:dyDescent="0.2">
      <c r="C1538" s="10"/>
      <c r="D1538" s="10"/>
      <c r="AG1538" s="132"/>
      <c r="AH1538" s="132"/>
      <c r="AI1538" s="132"/>
      <c r="AJ1538" s="132"/>
      <c r="AK1538" s="132"/>
      <c r="AM1538" s="143"/>
      <c r="AT1538" s="132"/>
      <c r="AU1538" s="132"/>
      <c r="AV1538" s="132"/>
      <c r="AW1538" s="132"/>
      <c r="AX1538" s="132"/>
      <c r="AY1538" s="132"/>
      <c r="AZ1538" s="132"/>
      <c r="BA1538" s="132"/>
    </row>
    <row r="1539" spans="3:70" x14ac:dyDescent="0.2">
      <c r="C1539" s="10"/>
      <c r="D1539" s="10"/>
      <c r="AG1539" s="132"/>
      <c r="AH1539" s="132"/>
      <c r="AI1539" s="132"/>
      <c r="AJ1539" s="132"/>
      <c r="AK1539" s="132"/>
      <c r="AM1539" s="143"/>
      <c r="AT1539" s="132"/>
      <c r="AU1539" s="132"/>
      <c r="AV1539" s="132"/>
      <c r="AW1539" s="132"/>
      <c r="AX1539" s="132"/>
      <c r="AY1539" s="132"/>
      <c r="AZ1539" s="132"/>
      <c r="BA1539" s="132"/>
      <c r="BB1539" s="132"/>
      <c r="BC1539" s="132"/>
      <c r="BD1539" s="132"/>
      <c r="BE1539" s="132"/>
      <c r="BF1539" s="132"/>
      <c r="BG1539" s="132"/>
      <c r="BH1539" s="132"/>
      <c r="BI1539" s="132"/>
      <c r="BJ1539" s="132"/>
      <c r="BK1539" s="132"/>
      <c r="BL1539" s="132"/>
      <c r="BM1539" s="132"/>
      <c r="BN1539" s="132"/>
      <c r="BO1539" s="132"/>
      <c r="BP1539" s="132"/>
      <c r="BQ1539" s="132"/>
      <c r="BR1539" s="132"/>
    </row>
    <row r="1540" spans="3:70" x14ac:dyDescent="0.2">
      <c r="C1540" s="10"/>
      <c r="D1540" s="10"/>
      <c r="AG1540" s="132"/>
      <c r="AH1540" s="132"/>
      <c r="AI1540" s="132"/>
      <c r="AJ1540" s="132"/>
      <c r="AK1540" s="132"/>
      <c r="AM1540" s="143"/>
      <c r="AT1540" s="132"/>
      <c r="AU1540" s="132"/>
      <c r="AV1540" s="132"/>
      <c r="AW1540" s="132"/>
      <c r="AX1540" s="132"/>
      <c r="AY1540" s="132"/>
      <c r="AZ1540" s="132"/>
      <c r="BA1540" s="132"/>
      <c r="BB1540" s="132"/>
      <c r="BD1540" s="132"/>
      <c r="BE1540" s="132"/>
      <c r="BF1540" s="132"/>
      <c r="BG1540" s="132"/>
      <c r="BH1540" s="132"/>
      <c r="BI1540" s="132"/>
      <c r="BJ1540" s="132"/>
      <c r="BK1540" s="132"/>
      <c r="BL1540" s="132"/>
      <c r="BM1540" s="132"/>
      <c r="BN1540" s="132"/>
      <c r="BO1540" s="132"/>
      <c r="BP1540" s="132"/>
      <c r="BQ1540" s="132"/>
      <c r="BR1540" s="132"/>
    </row>
    <row r="1541" spans="3:70" x14ac:dyDescent="0.2">
      <c r="C1541" s="10"/>
      <c r="D1541" s="10"/>
      <c r="AG1541" s="132"/>
      <c r="AH1541" s="132"/>
      <c r="AI1541" s="132"/>
      <c r="AJ1541" s="132"/>
      <c r="AK1541" s="132"/>
      <c r="AM1541" s="143"/>
      <c r="AT1541" s="132"/>
      <c r="AU1541" s="132"/>
      <c r="AV1541" s="132"/>
      <c r="AW1541" s="132"/>
      <c r="AX1541" s="132"/>
      <c r="AY1541" s="132"/>
      <c r="AZ1541" s="132"/>
      <c r="BA1541" s="132"/>
    </row>
    <row r="1542" spans="3:70" x14ac:dyDescent="0.2">
      <c r="C1542" s="10"/>
      <c r="D1542" s="10"/>
      <c r="AG1542" s="132"/>
      <c r="AH1542" s="132"/>
      <c r="AI1542" s="132"/>
      <c r="AJ1542" s="132"/>
      <c r="AK1542" s="132"/>
      <c r="AM1542" s="143"/>
      <c r="AT1542" s="132"/>
      <c r="AU1542" s="132"/>
      <c r="AV1542" s="132"/>
      <c r="AW1542" s="132"/>
      <c r="AX1542" s="132"/>
      <c r="AY1542" s="132"/>
      <c r="AZ1542" s="132"/>
      <c r="BA1542" s="132"/>
      <c r="BB1542" s="132"/>
    </row>
    <row r="1543" spans="3:70" x14ac:dyDescent="0.2">
      <c r="C1543" s="10"/>
      <c r="D1543" s="10"/>
      <c r="AG1543" s="132"/>
      <c r="AH1543" s="132"/>
      <c r="AI1543" s="132"/>
      <c r="AJ1543" s="132"/>
      <c r="AK1543" s="132"/>
      <c r="AM1543" s="143"/>
      <c r="AT1543" s="132"/>
      <c r="AU1543" s="132"/>
      <c r="AV1543" s="132"/>
      <c r="AW1543" s="132"/>
      <c r="AX1543" s="132"/>
      <c r="AY1543" s="132"/>
      <c r="AZ1543" s="132"/>
      <c r="BA1543" s="132"/>
    </row>
    <row r="1544" spans="3:70" x14ac:dyDescent="0.2">
      <c r="C1544" s="10"/>
      <c r="D1544" s="10"/>
      <c r="AG1544" s="132"/>
      <c r="AH1544" s="132"/>
      <c r="AI1544" s="132"/>
      <c r="AJ1544" s="132"/>
      <c r="AK1544" s="132"/>
      <c r="AM1544" s="143"/>
      <c r="AT1544" s="132"/>
      <c r="AU1544" s="132"/>
      <c r="AV1544" s="132"/>
      <c r="AW1544" s="132"/>
      <c r="AX1544" s="132"/>
      <c r="AY1544" s="132"/>
      <c r="AZ1544" s="132"/>
      <c r="BA1544" s="132"/>
      <c r="BB1544" s="132"/>
      <c r="BC1544" s="132"/>
      <c r="BD1544" s="132"/>
      <c r="BE1544" s="132"/>
      <c r="BF1544" s="132"/>
      <c r="BG1544" s="132"/>
      <c r="BH1544" s="132"/>
      <c r="BI1544" s="132"/>
      <c r="BJ1544" s="132"/>
      <c r="BK1544" s="132"/>
      <c r="BL1544" s="132"/>
      <c r="BM1544" s="132"/>
      <c r="BN1544" s="132"/>
      <c r="BO1544" s="132"/>
      <c r="BP1544" s="132"/>
      <c r="BQ1544" s="132"/>
      <c r="BR1544" s="132"/>
    </row>
    <row r="1545" spans="3:70" x14ac:dyDescent="0.2">
      <c r="C1545" s="10"/>
      <c r="D1545" s="10"/>
      <c r="AG1545" s="132"/>
      <c r="AH1545" s="132"/>
      <c r="AI1545" s="132"/>
      <c r="AJ1545" s="132"/>
      <c r="AK1545" s="132"/>
      <c r="AM1545" s="143"/>
      <c r="AT1545" s="132"/>
      <c r="AU1545" s="132"/>
      <c r="AV1545" s="132"/>
      <c r="AW1545" s="132"/>
      <c r="AX1545" s="132"/>
      <c r="AY1545" s="132"/>
      <c r="AZ1545" s="132"/>
      <c r="BA1545" s="132"/>
    </row>
    <row r="1546" spans="3:70" x14ac:dyDescent="0.2">
      <c r="C1546" s="10"/>
      <c r="D1546" s="10"/>
      <c r="AG1546" s="132"/>
      <c r="AH1546" s="132"/>
      <c r="AI1546" s="132"/>
      <c r="AJ1546" s="132"/>
      <c r="AK1546" s="132"/>
      <c r="AM1546" s="143"/>
      <c r="AT1546" s="132"/>
      <c r="AU1546" s="132"/>
      <c r="AV1546" s="132"/>
      <c r="AW1546" s="132"/>
      <c r="AX1546" s="132"/>
      <c r="AY1546" s="132"/>
      <c r="AZ1546" s="132"/>
      <c r="BA1546" s="132"/>
      <c r="BB1546" s="132"/>
      <c r="BD1546" s="132"/>
    </row>
    <row r="1547" spans="3:70" x14ac:dyDescent="0.2">
      <c r="C1547" s="10"/>
      <c r="D1547" s="10"/>
      <c r="AG1547" s="132"/>
      <c r="AH1547" s="132"/>
      <c r="AI1547" s="132"/>
      <c r="AJ1547" s="132"/>
      <c r="AK1547" s="132"/>
      <c r="AM1547" s="143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D1547" s="132"/>
    </row>
    <row r="1548" spans="3:70" x14ac:dyDescent="0.2">
      <c r="C1548" s="10"/>
      <c r="D1548" s="10"/>
      <c r="AG1548" s="132"/>
      <c r="AH1548" s="132"/>
      <c r="AI1548" s="132"/>
      <c r="AJ1548" s="132"/>
      <c r="AK1548" s="132"/>
      <c r="AM1548" s="143"/>
      <c r="AT1548" s="132"/>
      <c r="AU1548" s="132"/>
      <c r="AV1548" s="132"/>
      <c r="AW1548" s="132"/>
      <c r="AX1548" s="132"/>
      <c r="AY1548" s="132"/>
      <c r="AZ1548" s="132"/>
      <c r="BA1548" s="132"/>
      <c r="BB1548" s="132"/>
      <c r="BD1548" s="132"/>
    </row>
    <row r="1549" spans="3:70" x14ac:dyDescent="0.2">
      <c r="C1549" s="10"/>
      <c r="D1549" s="10"/>
      <c r="AG1549" s="132"/>
      <c r="AH1549" s="132"/>
      <c r="AI1549" s="132"/>
      <c r="AJ1549" s="132"/>
      <c r="AK1549" s="132"/>
      <c r="AM1549" s="143"/>
      <c r="AT1549" s="132"/>
      <c r="AU1549" s="132"/>
      <c r="AV1549" s="132"/>
      <c r="AW1549" s="132"/>
      <c r="AX1549" s="132"/>
      <c r="AY1549" s="132"/>
      <c r="AZ1549" s="132"/>
      <c r="BA1549" s="132"/>
      <c r="BB1549" s="132"/>
    </row>
    <row r="1550" spans="3:70" x14ac:dyDescent="0.2">
      <c r="C1550" s="10"/>
      <c r="D1550" s="10"/>
      <c r="AG1550" s="132"/>
      <c r="AH1550" s="132"/>
      <c r="AI1550" s="132"/>
      <c r="AJ1550" s="132"/>
      <c r="AK1550" s="132"/>
      <c r="AM1550" s="143"/>
      <c r="AT1550" s="132"/>
      <c r="AU1550" s="132"/>
      <c r="AV1550" s="132"/>
      <c r="AW1550" s="132"/>
      <c r="AX1550" s="132"/>
      <c r="AY1550" s="132"/>
      <c r="AZ1550" s="132"/>
      <c r="BA1550" s="132"/>
    </row>
    <row r="1551" spans="3:70" x14ac:dyDescent="0.2">
      <c r="C1551" s="10"/>
      <c r="D1551" s="10"/>
      <c r="AG1551" s="132"/>
      <c r="AH1551" s="132"/>
      <c r="AI1551" s="132"/>
      <c r="AJ1551" s="132"/>
      <c r="AK1551" s="132"/>
      <c r="AM1551" s="143"/>
      <c r="AT1551" s="132"/>
      <c r="AU1551" s="132"/>
      <c r="AV1551" s="132"/>
      <c r="AW1551" s="132"/>
      <c r="AX1551" s="132"/>
      <c r="AY1551" s="132"/>
      <c r="AZ1551" s="132"/>
      <c r="BA1551" s="132"/>
      <c r="BB1551" s="132"/>
    </row>
    <row r="1552" spans="3:70" x14ac:dyDescent="0.2">
      <c r="C1552" s="10"/>
      <c r="D1552" s="10"/>
      <c r="AG1552" s="132"/>
      <c r="AH1552" s="132"/>
      <c r="AI1552" s="132"/>
      <c r="AJ1552" s="132"/>
      <c r="AK1552" s="132"/>
      <c r="AM1552" s="143"/>
      <c r="AT1552" s="132"/>
      <c r="AU1552" s="132"/>
      <c r="AV1552" s="132"/>
      <c r="AW1552" s="132"/>
      <c r="AX1552" s="132"/>
      <c r="AY1552" s="132"/>
      <c r="AZ1552" s="132"/>
      <c r="BA1552" s="132"/>
      <c r="BB1552" s="132"/>
    </row>
    <row r="1553" spans="3:70" x14ac:dyDescent="0.2">
      <c r="C1553" s="10"/>
      <c r="D1553" s="10"/>
      <c r="AG1553" s="132"/>
      <c r="AH1553" s="132"/>
      <c r="AI1553" s="132"/>
      <c r="AJ1553" s="132"/>
      <c r="AK1553" s="132"/>
      <c r="AM1553" s="143"/>
      <c r="AT1553" s="132"/>
      <c r="AU1553" s="132"/>
      <c r="AV1553" s="132"/>
      <c r="AW1553" s="132"/>
      <c r="AX1553" s="132"/>
      <c r="AY1553" s="132"/>
      <c r="AZ1553" s="132"/>
      <c r="BA1553" s="132"/>
      <c r="BB1553" s="132"/>
      <c r="BC1553" s="132"/>
      <c r="BD1553" s="132"/>
      <c r="BE1553" s="132"/>
      <c r="BF1553" s="132"/>
      <c r="BG1553" s="132"/>
      <c r="BH1553" s="132"/>
      <c r="BI1553" s="132"/>
      <c r="BJ1553" s="132"/>
      <c r="BK1553" s="132"/>
      <c r="BL1553" s="132"/>
      <c r="BM1553" s="132"/>
      <c r="BN1553" s="132"/>
      <c r="BO1553" s="132"/>
      <c r="BP1553" s="132"/>
      <c r="BQ1553" s="132"/>
      <c r="BR1553" s="132"/>
    </row>
    <row r="1554" spans="3:70" x14ac:dyDescent="0.2">
      <c r="C1554" s="10"/>
      <c r="D1554" s="10"/>
      <c r="AG1554" s="132"/>
      <c r="AH1554" s="132"/>
      <c r="AI1554" s="132"/>
      <c r="AJ1554" s="132"/>
      <c r="AK1554" s="132"/>
      <c r="AM1554" s="143"/>
      <c r="AT1554" s="132"/>
      <c r="AU1554" s="132"/>
      <c r="AV1554" s="132"/>
      <c r="AW1554" s="132"/>
      <c r="AX1554" s="132"/>
      <c r="AY1554" s="132"/>
      <c r="AZ1554" s="132"/>
      <c r="BA1554" s="132"/>
    </row>
    <row r="1555" spans="3:70" x14ac:dyDescent="0.2">
      <c r="C1555" s="10"/>
      <c r="D1555" s="10"/>
      <c r="AG1555" s="132"/>
      <c r="AH1555" s="132"/>
      <c r="AI1555" s="132"/>
      <c r="AJ1555" s="132"/>
      <c r="AK1555" s="132"/>
      <c r="AM1555" s="143"/>
      <c r="AT1555" s="132"/>
      <c r="AU1555" s="132"/>
      <c r="AV1555" s="132"/>
      <c r="AW1555" s="132"/>
      <c r="AX1555" s="132"/>
      <c r="AY1555" s="132"/>
      <c r="AZ1555" s="132"/>
      <c r="BA1555" s="132"/>
    </row>
    <row r="1556" spans="3:70" x14ac:dyDescent="0.2">
      <c r="C1556" s="10"/>
      <c r="D1556" s="10"/>
      <c r="AG1556" s="132"/>
      <c r="AH1556" s="132"/>
      <c r="AI1556" s="132"/>
      <c r="AJ1556" s="132"/>
      <c r="AK1556" s="132"/>
      <c r="AM1556" s="143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G1556" s="132"/>
      <c r="BH1556" s="132"/>
      <c r="BI1556" s="132"/>
      <c r="BJ1556" s="132"/>
      <c r="BK1556" s="132"/>
      <c r="BL1556" s="132"/>
      <c r="BM1556" s="132"/>
      <c r="BN1556" s="132"/>
      <c r="BO1556" s="132"/>
      <c r="BP1556" s="132"/>
      <c r="BQ1556" s="132"/>
      <c r="BR1556" s="132"/>
    </row>
    <row r="1557" spans="3:70" x14ac:dyDescent="0.2">
      <c r="C1557" s="10"/>
      <c r="D1557" s="10"/>
      <c r="AG1557" s="132"/>
      <c r="AH1557" s="132"/>
      <c r="AI1557" s="132"/>
      <c r="AJ1557" s="132"/>
      <c r="AK1557" s="132"/>
      <c r="AM1557" s="143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D1557" s="132"/>
      <c r="BE1557" s="132"/>
      <c r="BF1557" s="132"/>
      <c r="BG1557" s="132"/>
      <c r="BH1557" s="132"/>
      <c r="BI1557" s="132"/>
      <c r="BJ1557" s="132"/>
      <c r="BK1557" s="132"/>
      <c r="BL1557" s="132"/>
      <c r="BM1557" s="132"/>
      <c r="BN1557" s="132"/>
      <c r="BO1557" s="132"/>
      <c r="BP1557" s="132"/>
      <c r="BQ1557" s="132"/>
      <c r="BR1557" s="132"/>
    </row>
    <row r="1558" spans="3:70" x14ac:dyDescent="0.2">
      <c r="C1558" s="10"/>
      <c r="D1558" s="10"/>
      <c r="AG1558" s="132"/>
      <c r="AH1558" s="132"/>
      <c r="AI1558" s="132"/>
      <c r="AJ1558" s="132"/>
      <c r="AK1558" s="132"/>
      <c r="AM1558" s="143"/>
      <c r="AT1558" s="132"/>
      <c r="AU1558" s="132"/>
      <c r="AV1558" s="132"/>
      <c r="AW1558" s="132"/>
      <c r="AX1558" s="132"/>
      <c r="AY1558" s="132"/>
      <c r="AZ1558" s="132"/>
      <c r="BA1558" s="132"/>
      <c r="BB1558" s="132"/>
      <c r="BD1558" s="132"/>
    </row>
    <row r="1559" spans="3:70" x14ac:dyDescent="0.2">
      <c r="C1559" s="10"/>
      <c r="D1559" s="10"/>
      <c r="AG1559" s="132"/>
      <c r="AH1559" s="132"/>
      <c r="AI1559" s="132"/>
      <c r="AJ1559" s="132"/>
      <c r="AK1559" s="132"/>
      <c r="AM1559" s="143"/>
      <c r="AT1559" s="132"/>
      <c r="AU1559" s="132"/>
      <c r="AV1559" s="132"/>
      <c r="AW1559" s="132"/>
      <c r="AX1559" s="132"/>
      <c r="AY1559" s="132"/>
      <c r="AZ1559" s="132"/>
      <c r="BA1559" s="132"/>
    </row>
    <row r="1560" spans="3:70" x14ac:dyDescent="0.2">
      <c r="C1560" s="10"/>
      <c r="D1560" s="10"/>
      <c r="AG1560" s="132"/>
      <c r="AH1560" s="132"/>
      <c r="AI1560" s="132"/>
      <c r="AJ1560" s="132"/>
      <c r="AK1560" s="132"/>
      <c r="AM1560" s="143"/>
      <c r="AT1560" s="132"/>
      <c r="AU1560" s="132"/>
      <c r="AV1560" s="132"/>
      <c r="AW1560" s="132"/>
      <c r="AX1560" s="132"/>
      <c r="AY1560" s="132"/>
      <c r="AZ1560" s="132"/>
      <c r="BA1560" s="132"/>
      <c r="BB1560" s="132"/>
    </row>
    <row r="1561" spans="3:70" x14ac:dyDescent="0.2">
      <c r="C1561" s="10"/>
      <c r="D1561" s="10"/>
      <c r="AG1561" s="132"/>
      <c r="AH1561" s="132"/>
      <c r="AI1561" s="132"/>
      <c r="AJ1561" s="132"/>
      <c r="AK1561" s="132"/>
      <c r="AM1561" s="143"/>
      <c r="AT1561" s="132"/>
      <c r="AU1561" s="132"/>
      <c r="AV1561" s="132"/>
      <c r="AW1561" s="132"/>
      <c r="AX1561" s="132"/>
      <c r="AY1561" s="132"/>
      <c r="AZ1561" s="132"/>
      <c r="BA1561" s="132"/>
      <c r="BB1561" s="132"/>
    </row>
    <row r="1562" spans="3:70" x14ac:dyDescent="0.2">
      <c r="C1562" s="10"/>
      <c r="D1562" s="10"/>
      <c r="AG1562" s="132"/>
      <c r="AH1562" s="132"/>
      <c r="AI1562" s="132"/>
      <c r="AJ1562" s="132"/>
      <c r="AK1562" s="132"/>
      <c r="AM1562" s="143"/>
      <c r="AT1562" s="132"/>
      <c r="AU1562" s="132"/>
      <c r="AV1562" s="132"/>
      <c r="AW1562" s="132"/>
      <c r="AX1562" s="132"/>
      <c r="AY1562" s="132"/>
      <c r="AZ1562" s="132"/>
      <c r="BA1562" s="132"/>
      <c r="BB1562" s="132"/>
      <c r="BD1562" s="132"/>
    </row>
    <row r="1563" spans="3:70" x14ac:dyDescent="0.2">
      <c r="C1563" s="10"/>
      <c r="D1563" s="10"/>
      <c r="AG1563" s="132"/>
      <c r="AH1563" s="132"/>
      <c r="AI1563" s="132"/>
      <c r="AJ1563" s="132"/>
      <c r="AK1563" s="132"/>
      <c r="AM1563" s="143"/>
      <c r="AT1563" s="132"/>
      <c r="AU1563" s="132"/>
      <c r="AV1563" s="132"/>
      <c r="AW1563" s="132"/>
      <c r="AX1563" s="132"/>
      <c r="AY1563" s="132"/>
      <c r="AZ1563" s="132"/>
      <c r="BA1563" s="132"/>
      <c r="BB1563" s="132"/>
      <c r="BD1563" s="132"/>
      <c r="BE1563" s="132"/>
      <c r="BF1563" s="132"/>
      <c r="BG1563" s="132"/>
      <c r="BH1563" s="132"/>
      <c r="BI1563" s="132"/>
      <c r="BJ1563" s="132"/>
      <c r="BK1563" s="132"/>
      <c r="BL1563" s="132"/>
      <c r="BM1563" s="132"/>
      <c r="BN1563" s="132"/>
      <c r="BO1563" s="132"/>
      <c r="BP1563" s="132"/>
      <c r="BQ1563" s="132"/>
      <c r="BR1563" s="132"/>
    </row>
    <row r="1564" spans="3:70" x14ac:dyDescent="0.2">
      <c r="C1564" s="10"/>
      <c r="D1564" s="10"/>
      <c r="AG1564" s="132"/>
      <c r="AH1564" s="132"/>
      <c r="AI1564" s="132"/>
      <c r="AJ1564" s="132"/>
      <c r="AK1564" s="132"/>
      <c r="AM1564" s="143"/>
      <c r="AT1564" s="132"/>
      <c r="AU1564" s="132"/>
      <c r="AV1564" s="132"/>
      <c r="AW1564" s="132"/>
      <c r="AX1564" s="132"/>
      <c r="AY1564" s="132"/>
      <c r="AZ1564" s="132"/>
      <c r="BA1564" s="132"/>
      <c r="BB1564" s="132"/>
    </row>
    <row r="1565" spans="3:70" x14ac:dyDescent="0.2">
      <c r="C1565" s="10"/>
      <c r="D1565" s="10"/>
      <c r="AG1565" s="132"/>
      <c r="AH1565" s="132"/>
      <c r="AI1565" s="132"/>
      <c r="AJ1565" s="132"/>
      <c r="AK1565" s="132"/>
      <c r="AM1565" s="143"/>
      <c r="AT1565" s="132"/>
      <c r="AU1565" s="132"/>
      <c r="AV1565" s="132"/>
      <c r="AW1565" s="132"/>
      <c r="AX1565" s="132"/>
      <c r="AY1565" s="132"/>
      <c r="AZ1565" s="132"/>
      <c r="BA1565" s="132"/>
      <c r="BB1565" s="132"/>
    </row>
    <row r="1566" spans="3:70" x14ac:dyDescent="0.2">
      <c r="C1566" s="10"/>
      <c r="D1566" s="10"/>
      <c r="AG1566" s="132"/>
      <c r="AH1566" s="132"/>
      <c r="AI1566" s="132"/>
      <c r="AJ1566" s="132"/>
      <c r="AK1566" s="132"/>
      <c r="AM1566" s="143"/>
      <c r="AT1566" s="132"/>
      <c r="AU1566" s="132"/>
      <c r="AV1566" s="132"/>
      <c r="AW1566" s="132"/>
      <c r="AX1566" s="132"/>
      <c r="AY1566" s="132"/>
      <c r="AZ1566" s="132"/>
      <c r="BA1566" s="132"/>
      <c r="BB1566" s="132"/>
    </row>
    <row r="1567" spans="3:70" x14ac:dyDescent="0.2">
      <c r="C1567" s="10"/>
      <c r="D1567" s="10"/>
      <c r="AG1567" s="132"/>
      <c r="AH1567" s="132"/>
      <c r="AI1567" s="132"/>
      <c r="AJ1567" s="132"/>
      <c r="AK1567" s="132"/>
      <c r="AM1567" s="143"/>
      <c r="AT1567" s="132"/>
      <c r="AU1567" s="132"/>
      <c r="AV1567" s="132"/>
      <c r="AW1567" s="132"/>
      <c r="AX1567" s="132"/>
      <c r="AY1567" s="132"/>
      <c r="AZ1567" s="132"/>
      <c r="BA1567" s="132"/>
      <c r="BB1567" s="132"/>
      <c r="BD1567" s="132"/>
    </row>
    <row r="1568" spans="3:70" x14ac:dyDescent="0.2">
      <c r="C1568" s="10"/>
      <c r="D1568" s="10"/>
      <c r="AG1568" s="132"/>
      <c r="AH1568" s="132"/>
      <c r="AI1568" s="132"/>
      <c r="AJ1568" s="132"/>
      <c r="AK1568" s="132"/>
      <c r="AM1568" s="143"/>
      <c r="AT1568" s="132"/>
      <c r="AU1568" s="132"/>
      <c r="AV1568" s="132"/>
      <c r="AW1568" s="132"/>
      <c r="AX1568" s="132"/>
      <c r="AY1568" s="132"/>
      <c r="AZ1568" s="132"/>
      <c r="BA1568" s="132"/>
      <c r="BB1568" s="132"/>
      <c r="BD1568" s="132"/>
      <c r="BE1568" s="132"/>
      <c r="BF1568" s="132"/>
      <c r="BG1568" s="132"/>
      <c r="BH1568" s="132"/>
      <c r="BI1568" s="132"/>
      <c r="BJ1568" s="132"/>
      <c r="BK1568" s="132"/>
      <c r="BL1568" s="132"/>
      <c r="BM1568" s="132"/>
      <c r="BN1568" s="132"/>
      <c r="BO1568" s="132"/>
      <c r="BP1568" s="132"/>
      <c r="BQ1568" s="132"/>
      <c r="BR1568" s="132"/>
    </row>
    <row r="1569" spans="3:70" x14ac:dyDescent="0.2">
      <c r="C1569" s="10"/>
      <c r="D1569" s="10"/>
      <c r="AG1569" s="132"/>
      <c r="AH1569" s="132"/>
      <c r="AI1569" s="132"/>
      <c r="AJ1569" s="132"/>
      <c r="AK1569" s="132"/>
      <c r="AM1569" s="143"/>
      <c r="AT1569" s="132"/>
      <c r="AU1569" s="132"/>
      <c r="AV1569" s="132"/>
      <c r="AW1569" s="132"/>
      <c r="AX1569" s="132"/>
      <c r="AY1569" s="132"/>
      <c r="AZ1569" s="132"/>
      <c r="BA1569" s="132"/>
    </row>
    <row r="1570" spans="3:70" x14ac:dyDescent="0.2">
      <c r="C1570" s="10"/>
      <c r="D1570" s="10"/>
      <c r="AG1570" s="132"/>
      <c r="AH1570" s="132"/>
      <c r="AI1570" s="132"/>
      <c r="AJ1570" s="132"/>
      <c r="AK1570" s="132"/>
      <c r="AM1570" s="143"/>
      <c r="AT1570" s="132"/>
      <c r="AU1570" s="132"/>
      <c r="AV1570" s="132"/>
      <c r="AW1570" s="132"/>
      <c r="AX1570" s="132"/>
      <c r="AY1570" s="132"/>
      <c r="AZ1570" s="132"/>
      <c r="BA1570" s="132"/>
      <c r="BB1570" s="132"/>
    </row>
    <row r="1571" spans="3:70" x14ac:dyDescent="0.2">
      <c r="C1571" s="10"/>
      <c r="D1571" s="10"/>
      <c r="AG1571" s="132"/>
      <c r="AH1571" s="132"/>
      <c r="AI1571" s="132"/>
      <c r="AJ1571" s="132"/>
      <c r="AK1571" s="132"/>
      <c r="AM1571" s="143"/>
      <c r="AT1571" s="132"/>
      <c r="AU1571" s="132"/>
      <c r="AV1571" s="132"/>
      <c r="AW1571" s="132"/>
      <c r="AX1571" s="132"/>
      <c r="AY1571" s="132"/>
      <c r="AZ1571" s="132"/>
      <c r="BA1571" s="132"/>
      <c r="BB1571" s="132"/>
    </row>
    <row r="1572" spans="3:70" x14ac:dyDescent="0.2">
      <c r="C1572" s="10"/>
      <c r="D1572" s="10"/>
      <c r="AG1572" s="132"/>
      <c r="AH1572" s="132"/>
      <c r="AI1572" s="132"/>
      <c r="AJ1572" s="132"/>
      <c r="AK1572" s="132"/>
      <c r="AM1572" s="143"/>
      <c r="AT1572" s="132"/>
      <c r="AU1572" s="132"/>
      <c r="AV1572" s="132"/>
      <c r="AW1572" s="132"/>
      <c r="AX1572" s="132"/>
      <c r="AY1572" s="132"/>
      <c r="AZ1572" s="132"/>
      <c r="BA1572" s="132"/>
      <c r="BB1572" s="132"/>
      <c r="BD1572" s="132"/>
    </row>
    <row r="1573" spans="3:70" x14ac:dyDescent="0.2">
      <c r="C1573" s="10"/>
      <c r="D1573" s="10"/>
      <c r="AG1573" s="132"/>
      <c r="AH1573" s="132"/>
      <c r="AI1573" s="132"/>
      <c r="AJ1573" s="132"/>
      <c r="AK1573" s="132"/>
      <c r="AM1573" s="143"/>
      <c r="AT1573" s="132"/>
      <c r="AU1573" s="132"/>
      <c r="AV1573" s="132"/>
      <c r="AW1573" s="132"/>
      <c r="AX1573" s="132"/>
      <c r="AY1573" s="132"/>
      <c r="AZ1573" s="132"/>
      <c r="BA1573" s="132"/>
      <c r="BB1573" s="132"/>
    </row>
    <row r="1574" spans="3:70" x14ac:dyDescent="0.2">
      <c r="C1574" s="10"/>
      <c r="D1574" s="10"/>
      <c r="AG1574" s="132"/>
      <c r="AH1574" s="132"/>
      <c r="AI1574" s="132"/>
      <c r="AJ1574" s="132"/>
      <c r="AK1574" s="132"/>
      <c r="AM1574" s="143"/>
      <c r="AT1574" s="132"/>
      <c r="AU1574" s="132"/>
      <c r="AV1574" s="132"/>
      <c r="AW1574" s="132"/>
      <c r="AX1574" s="132"/>
      <c r="AY1574" s="132"/>
      <c r="AZ1574" s="132"/>
      <c r="BA1574" s="132"/>
    </row>
    <row r="1575" spans="3:70" x14ac:dyDescent="0.2">
      <c r="C1575" s="10"/>
      <c r="D1575" s="10"/>
      <c r="AG1575" s="132"/>
      <c r="AH1575" s="132"/>
      <c r="AI1575" s="132"/>
      <c r="AJ1575" s="132"/>
      <c r="AK1575" s="132"/>
      <c r="AM1575" s="143"/>
      <c r="AT1575" s="132"/>
      <c r="AU1575" s="132"/>
      <c r="AV1575" s="132"/>
      <c r="AW1575" s="132"/>
      <c r="AX1575" s="132"/>
      <c r="AY1575" s="132"/>
      <c r="AZ1575" s="132"/>
      <c r="BA1575" s="132"/>
    </row>
    <row r="1576" spans="3:70" x14ac:dyDescent="0.2">
      <c r="C1576" s="10"/>
      <c r="D1576" s="10"/>
      <c r="AG1576" s="132"/>
      <c r="AH1576" s="132"/>
      <c r="AI1576" s="132"/>
      <c r="AJ1576" s="132"/>
      <c r="AK1576" s="132"/>
      <c r="AM1576" s="143"/>
      <c r="AT1576" s="132"/>
      <c r="AU1576" s="132"/>
      <c r="AV1576" s="132"/>
      <c r="AW1576" s="132"/>
      <c r="AX1576" s="132"/>
      <c r="AY1576" s="132"/>
      <c r="AZ1576" s="132"/>
      <c r="BA1576" s="132"/>
      <c r="BB1576" s="132"/>
      <c r="BC1576" s="132"/>
      <c r="BD1576" s="132"/>
      <c r="BE1576" s="132"/>
      <c r="BF1576" s="132"/>
      <c r="BG1576" s="132"/>
      <c r="BH1576" s="132"/>
      <c r="BI1576" s="132"/>
      <c r="BJ1576" s="132"/>
      <c r="BK1576" s="132"/>
      <c r="BL1576" s="132"/>
      <c r="BM1576" s="132"/>
      <c r="BN1576" s="132"/>
      <c r="BO1576" s="132"/>
      <c r="BP1576" s="132"/>
      <c r="BQ1576" s="132"/>
      <c r="BR1576" s="132"/>
    </row>
    <row r="1577" spans="3:70" x14ac:dyDescent="0.2">
      <c r="C1577" s="10"/>
      <c r="D1577" s="10"/>
      <c r="AG1577" s="132"/>
      <c r="AH1577" s="132"/>
      <c r="AI1577" s="132"/>
      <c r="AJ1577" s="132"/>
      <c r="AK1577" s="132"/>
      <c r="AM1577" s="143"/>
      <c r="AT1577" s="132"/>
      <c r="AU1577" s="132"/>
      <c r="AV1577" s="132"/>
      <c r="AW1577" s="132"/>
      <c r="AX1577" s="132"/>
      <c r="AY1577" s="132"/>
      <c r="AZ1577" s="132"/>
      <c r="BA1577" s="132"/>
    </row>
    <row r="1578" spans="3:70" x14ac:dyDescent="0.2">
      <c r="C1578" s="10"/>
      <c r="D1578" s="10"/>
      <c r="AG1578" s="132"/>
      <c r="AH1578" s="132"/>
      <c r="AI1578" s="132"/>
      <c r="AJ1578" s="132"/>
      <c r="AK1578" s="132"/>
      <c r="AM1578" s="143"/>
      <c r="AT1578" s="132"/>
      <c r="AU1578" s="132"/>
      <c r="AV1578" s="132"/>
      <c r="AW1578" s="132"/>
      <c r="AX1578" s="132"/>
      <c r="AY1578" s="132"/>
      <c r="AZ1578" s="132"/>
      <c r="BA1578" s="132"/>
      <c r="BB1578" s="132"/>
      <c r="BC1578" s="132"/>
      <c r="BD1578" s="132"/>
      <c r="BE1578" s="132"/>
      <c r="BF1578" s="132"/>
      <c r="BG1578" s="132"/>
      <c r="BH1578" s="132"/>
      <c r="BI1578" s="132"/>
      <c r="BJ1578" s="132"/>
      <c r="BK1578" s="132"/>
      <c r="BL1578" s="132"/>
      <c r="BM1578" s="132"/>
      <c r="BN1578" s="132"/>
      <c r="BO1578" s="132"/>
      <c r="BP1578" s="132"/>
      <c r="BQ1578" s="132"/>
      <c r="BR1578" s="132"/>
    </row>
    <row r="1579" spans="3:70" x14ac:dyDescent="0.2">
      <c r="C1579" s="10"/>
      <c r="D1579" s="10"/>
      <c r="AG1579" s="132"/>
      <c r="AH1579" s="132"/>
      <c r="AI1579" s="132"/>
      <c r="AJ1579" s="132"/>
      <c r="AK1579" s="132"/>
      <c r="AM1579" s="143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D1579" s="132"/>
      <c r="BE1579" s="132"/>
      <c r="BF1579" s="132"/>
      <c r="BG1579" s="132"/>
      <c r="BH1579" s="132"/>
      <c r="BI1579" s="132"/>
      <c r="BJ1579" s="132"/>
      <c r="BK1579" s="132"/>
      <c r="BL1579" s="132"/>
      <c r="BM1579" s="132"/>
      <c r="BN1579" s="132"/>
      <c r="BO1579" s="132"/>
      <c r="BP1579" s="132"/>
      <c r="BQ1579" s="132"/>
      <c r="BR1579" s="132"/>
    </row>
    <row r="1580" spans="3:70" x14ac:dyDescent="0.2">
      <c r="C1580" s="10"/>
      <c r="D1580" s="10"/>
      <c r="AG1580" s="132"/>
      <c r="AH1580" s="132"/>
      <c r="AI1580" s="132"/>
      <c r="AJ1580" s="132"/>
      <c r="AK1580" s="132"/>
      <c r="AM1580" s="143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2"/>
      <c r="BF1580" s="132"/>
      <c r="BG1580" s="132"/>
      <c r="BH1580" s="132"/>
      <c r="BI1580" s="132"/>
      <c r="BJ1580" s="132"/>
      <c r="BK1580" s="132"/>
      <c r="BL1580" s="132"/>
      <c r="BM1580" s="132"/>
      <c r="BN1580" s="132"/>
      <c r="BO1580" s="132"/>
      <c r="BP1580" s="132"/>
      <c r="BQ1580" s="132"/>
      <c r="BR1580" s="132"/>
    </row>
    <row r="1581" spans="3:70" x14ac:dyDescent="0.2">
      <c r="C1581" s="10"/>
      <c r="D1581" s="10"/>
      <c r="AG1581" s="132"/>
      <c r="AH1581" s="132"/>
      <c r="AI1581" s="132"/>
      <c r="AJ1581" s="132"/>
      <c r="AK1581" s="132"/>
      <c r="AM1581" s="143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D1581" s="132"/>
      <c r="BE1581" s="132"/>
      <c r="BF1581" s="132"/>
      <c r="BG1581" s="132"/>
      <c r="BH1581" s="132"/>
      <c r="BI1581" s="132"/>
      <c r="BJ1581" s="132"/>
      <c r="BK1581" s="132"/>
      <c r="BL1581" s="132"/>
      <c r="BM1581" s="132"/>
      <c r="BN1581" s="132"/>
      <c r="BO1581" s="132"/>
      <c r="BP1581" s="132"/>
      <c r="BQ1581" s="132"/>
      <c r="BR1581" s="132"/>
    </row>
    <row r="1582" spans="3:70" x14ac:dyDescent="0.2">
      <c r="C1582" s="10"/>
      <c r="D1582" s="10"/>
      <c r="AG1582" s="132"/>
      <c r="AH1582" s="132"/>
      <c r="AI1582" s="132"/>
      <c r="AJ1582" s="132"/>
      <c r="AK1582" s="132"/>
      <c r="AM1582" s="143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  <c r="BM1582" s="132"/>
      <c r="BN1582" s="132"/>
      <c r="BO1582" s="132"/>
      <c r="BP1582" s="132"/>
      <c r="BQ1582" s="132"/>
      <c r="BR1582" s="132"/>
    </row>
    <row r="1583" spans="3:70" x14ac:dyDescent="0.2">
      <c r="C1583" s="10"/>
      <c r="D1583" s="10"/>
      <c r="AG1583" s="132"/>
      <c r="AH1583" s="132"/>
      <c r="AI1583" s="132"/>
      <c r="AJ1583" s="132"/>
      <c r="AK1583" s="132"/>
      <c r="AM1583" s="143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D1583" s="132"/>
    </row>
    <row r="1584" spans="3:70" x14ac:dyDescent="0.2">
      <c r="C1584" s="10"/>
      <c r="D1584" s="10"/>
      <c r="AG1584" s="132"/>
      <c r="AH1584" s="132"/>
      <c r="AI1584" s="132"/>
      <c r="AJ1584" s="132"/>
      <c r="AK1584" s="132"/>
      <c r="AM1584" s="143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  <c r="BM1584" s="132"/>
      <c r="BN1584" s="132"/>
      <c r="BO1584" s="132"/>
      <c r="BP1584" s="132"/>
      <c r="BQ1584" s="132"/>
      <c r="BR1584" s="132"/>
    </row>
    <row r="1585" spans="3:70" x14ac:dyDescent="0.2">
      <c r="C1585" s="10"/>
      <c r="D1585" s="10"/>
      <c r="AG1585" s="132"/>
      <c r="AH1585" s="132"/>
      <c r="AI1585" s="132"/>
      <c r="AJ1585" s="132"/>
      <c r="AK1585" s="132"/>
      <c r="AM1585" s="143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D1585" s="132"/>
    </row>
    <row r="1586" spans="3:70" x14ac:dyDescent="0.2">
      <c r="C1586" s="10"/>
      <c r="D1586" s="10"/>
      <c r="AG1586" s="132"/>
      <c r="AH1586" s="132"/>
      <c r="AI1586" s="132"/>
      <c r="AJ1586" s="132"/>
      <c r="AK1586" s="132"/>
      <c r="AM1586" s="143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2"/>
      <c r="BF1586" s="132"/>
      <c r="BG1586" s="132"/>
      <c r="BH1586" s="132"/>
      <c r="BI1586" s="132"/>
      <c r="BJ1586" s="132"/>
      <c r="BK1586" s="132"/>
      <c r="BL1586" s="132"/>
      <c r="BM1586" s="132"/>
      <c r="BN1586" s="132"/>
      <c r="BO1586" s="132"/>
      <c r="BP1586" s="132"/>
      <c r="BQ1586" s="132"/>
      <c r="BR1586" s="132"/>
    </row>
    <row r="1587" spans="3:70" x14ac:dyDescent="0.2">
      <c r="C1587" s="10"/>
      <c r="D1587" s="10"/>
      <c r="AG1587" s="132"/>
      <c r="AH1587" s="132"/>
      <c r="AI1587" s="132"/>
      <c r="AJ1587" s="132"/>
      <c r="AK1587" s="132"/>
      <c r="AM1587" s="143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2"/>
      <c r="BF1587" s="132"/>
      <c r="BG1587" s="132"/>
      <c r="BH1587" s="132"/>
      <c r="BI1587" s="132"/>
      <c r="BJ1587" s="132"/>
      <c r="BK1587" s="132"/>
      <c r="BL1587" s="132"/>
      <c r="BM1587" s="132"/>
      <c r="BN1587" s="132"/>
      <c r="BO1587" s="132"/>
      <c r="BP1587" s="132"/>
      <c r="BQ1587" s="132"/>
      <c r="BR1587" s="132"/>
    </row>
    <row r="1588" spans="3:70" x14ac:dyDescent="0.2">
      <c r="C1588" s="10"/>
      <c r="D1588" s="10"/>
      <c r="AG1588" s="132"/>
      <c r="AH1588" s="132"/>
      <c r="AI1588" s="132"/>
      <c r="AJ1588" s="132"/>
      <c r="AK1588" s="132"/>
      <c r="AM1588" s="143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2"/>
      <c r="BF1588" s="132"/>
      <c r="BG1588" s="132"/>
      <c r="BH1588" s="132"/>
      <c r="BI1588" s="132"/>
      <c r="BJ1588" s="132"/>
      <c r="BK1588" s="132"/>
      <c r="BL1588" s="132"/>
      <c r="BM1588" s="132"/>
      <c r="BN1588" s="132"/>
      <c r="BO1588" s="132"/>
      <c r="BP1588" s="132"/>
      <c r="BQ1588" s="132"/>
      <c r="BR1588" s="132"/>
    </row>
    <row r="1589" spans="3:70" x14ac:dyDescent="0.2">
      <c r="C1589" s="10"/>
      <c r="D1589" s="10"/>
      <c r="AG1589" s="132"/>
      <c r="AH1589" s="132"/>
      <c r="AI1589" s="132"/>
      <c r="AJ1589" s="132"/>
      <c r="AK1589" s="132"/>
      <c r="AM1589" s="143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2"/>
      <c r="BF1589" s="132"/>
      <c r="BG1589" s="132"/>
      <c r="BH1589" s="132"/>
      <c r="BI1589" s="132"/>
      <c r="BJ1589" s="132"/>
      <c r="BK1589" s="132"/>
      <c r="BL1589" s="132"/>
      <c r="BM1589" s="132"/>
      <c r="BN1589" s="132"/>
      <c r="BO1589" s="132"/>
      <c r="BP1589" s="132"/>
      <c r="BQ1589" s="132"/>
      <c r="BR1589" s="132"/>
    </row>
    <row r="1590" spans="3:70" x14ac:dyDescent="0.2">
      <c r="C1590" s="10"/>
      <c r="D1590" s="10"/>
      <c r="AG1590" s="132"/>
      <c r="AH1590" s="132"/>
      <c r="AI1590" s="132"/>
      <c r="AJ1590" s="132"/>
      <c r="AK1590" s="132"/>
      <c r="AM1590" s="143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D1590" s="132"/>
    </row>
    <row r="1591" spans="3:70" x14ac:dyDescent="0.2">
      <c r="C1591" s="10"/>
      <c r="D1591" s="10"/>
      <c r="AG1591" s="132"/>
      <c r="AH1591" s="132"/>
      <c r="AI1591" s="132"/>
      <c r="AJ1591" s="132"/>
      <c r="AK1591" s="132"/>
      <c r="AM1591" s="143"/>
      <c r="AT1591" s="132"/>
      <c r="AU1591" s="132"/>
      <c r="AV1591" s="132"/>
      <c r="AW1591" s="132"/>
      <c r="AX1591" s="132"/>
      <c r="AY1591" s="132"/>
      <c r="AZ1591" s="132"/>
      <c r="BA1591" s="132"/>
    </row>
    <row r="1592" spans="3:70" x14ac:dyDescent="0.2">
      <c r="C1592" s="10"/>
      <c r="D1592" s="10"/>
      <c r="AG1592" s="132"/>
      <c r="AH1592" s="132"/>
      <c r="AI1592" s="132"/>
      <c r="AJ1592" s="132"/>
      <c r="AK1592" s="132"/>
      <c r="AM1592" s="143"/>
      <c r="AT1592" s="132"/>
      <c r="AU1592" s="132"/>
      <c r="AV1592" s="132"/>
      <c r="AW1592" s="132"/>
      <c r="AX1592" s="132"/>
      <c r="AY1592" s="132"/>
      <c r="AZ1592" s="132"/>
      <c r="BA1592" s="132"/>
    </row>
    <row r="1593" spans="3:70" x14ac:dyDescent="0.2">
      <c r="C1593" s="10"/>
      <c r="D1593" s="10"/>
      <c r="AG1593" s="132"/>
      <c r="AH1593" s="132"/>
      <c r="AI1593" s="132"/>
      <c r="AJ1593" s="132"/>
      <c r="AK1593" s="132"/>
      <c r="AM1593" s="143"/>
      <c r="AT1593" s="132"/>
      <c r="AU1593" s="132"/>
      <c r="AV1593" s="132"/>
      <c r="AW1593" s="132"/>
      <c r="AX1593" s="132"/>
      <c r="AY1593" s="132"/>
      <c r="AZ1593" s="132"/>
      <c r="BA1593" s="132"/>
    </row>
    <row r="1594" spans="3:70" x14ac:dyDescent="0.2">
      <c r="C1594" s="10"/>
      <c r="D1594" s="10"/>
      <c r="AG1594" s="132"/>
      <c r="AH1594" s="132"/>
      <c r="AI1594" s="132"/>
      <c r="AJ1594" s="132"/>
      <c r="AK1594" s="132"/>
      <c r="AM1594" s="143"/>
      <c r="AT1594" s="132"/>
      <c r="AU1594" s="132"/>
      <c r="AV1594" s="132"/>
      <c r="AW1594" s="132"/>
      <c r="AX1594" s="132"/>
      <c r="AY1594" s="132"/>
      <c r="AZ1594" s="132"/>
      <c r="BA1594" s="132"/>
      <c r="BB1594" s="132"/>
    </row>
    <row r="1595" spans="3:70" x14ac:dyDescent="0.2">
      <c r="C1595" s="10"/>
      <c r="D1595" s="10"/>
      <c r="AG1595" s="132"/>
      <c r="AH1595" s="132"/>
      <c r="AI1595" s="132"/>
      <c r="AJ1595" s="132"/>
      <c r="AK1595" s="132"/>
      <c r="AM1595" s="143"/>
      <c r="AT1595" s="132"/>
      <c r="AU1595" s="132"/>
      <c r="AV1595" s="132"/>
      <c r="AW1595" s="132"/>
      <c r="AX1595" s="132"/>
      <c r="AY1595" s="132"/>
      <c r="AZ1595" s="132"/>
      <c r="BA1595" s="132"/>
      <c r="BB1595" s="132"/>
      <c r="BD1595" s="132"/>
    </row>
    <row r="1596" spans="3:70" x14ac:dyDescent="0.2">
      <c r="C1596" s="10"/>
      <c r="D1596" s="10"/>
      <c r="AG1596" s="132"/>
      <c r="AH1596" s="132"/>
      <c r="AI1596" s="132"/>
      <c r="AJ1596" s="132"/>
      <c r="AK1596" s="132"/>
      <c r="AM1596" s="143"/>
      <c r="AT1596" s="132"/>
      <c r="AU1596" s="132"/>
      <c r="AV1596" s="132"/>
      <c r="AW1596" s="132"/>
      <c r="AX1596" s="132"/>
      <c r="AY1596" s="132"/>
      <c r="AZ1596" s="132"/>
      <c r="BA1596" s="132"/>
      <c r="BB1596" s="132"/>
      <c r="BC1596" s="132"/>
      <c r="BD1596" s="132"/>
      <c r="BE1596" s="132"/>
      <c r="BF1596" s="132"/>
      <c r="BG1596" s="132"/>
      <c r="BH1596" s="132"/>
      <c r="BI1596" s="132"/>
      <c r="BJ1596" s="132"/>
      <c r="BK1596" s="132"/>
      <c r="BL1596" s="132"/>
      <c r="BM1596" s="132"/>
      <c r="BN1596" s="132"/>
      <c r="BO1596" s="132"/>
      <c r="BP1596" s="132"/>
      <c r="BQ1596" s="132"/>
      <c r="BR1596" s="132"/>
    </row>
    <row r="1597" spans="3:70" x14ac:dyDescent="0.2">
      <c r="C1597" s="10"/>
      <c r="D1597" s="10"/>
      <c r="AG1597" s="132"/>
      <c r="AH1597" s="132"/>
      <c r="AI1597" s="132"/>
      <c r="AJ1597" s="132"/>
      <c r="AK1597" s="132"/>
      <c r="AM1597" s="143"/>
      <c r="AT1597" s="132"/>
      <c r="AU1597" s="132"/>
      <c r="AV1597" s="132"/>
      <c r="AW1597" s="132"/>
      <c r="AX1597" s="132"/>
      <c r="AY1597" s="132"/>
      <c r="AZ1597" s="132"/>
      <c r="BA1597" s="132"/>
      <c r="BB1597" s="132"/>
    </row>
    <row r="1598" spans="3:70" x14ac:dyDescent="0.2">
      <c r="C1598" s="10"/>
      <c r="D1598" s="10"/>
      <c r="AG1598" s="132"/>
      <c r="AH1598" s="132"/>
      <c r="AI1598" s="132"/>
      <c r="AJ1598" s="132"/>
      <c r="AK1598" s="132"/>
      <c r="AM1598" s="143"/>
      <c r="AT1598" s="132"/>
      <c r="AU1598" s="132"/>
      <c r="AV1598" s="132"/>
      <c r="AW1598" s="132"/>
      <c r="AX1598" s="132"/>
      <c r="AY1598" s="132"/>
      <c r="AZ1598" s="132"/>
      <c r="BA1598" s="132"/>
      <c r="BB1598" s="132"/>
      <c r="BD1598" s="132"/>
    </row>
    <row r="1599" spans="3:70" x14ac:dyDescent="0.2">
      <c r="C1599" s="10"/>
      <c r="D1599" s="10"/>
      <c r="AG1599" s="132"/>
      <c r="AH1599" s="132"/>
      <c r="AI1599" s="132"/>
      <c r="AJ1599" s="132"/>
      <c r="AK1599" s="132"/>
      <c r="AM1599" s="143"/>
      <c r="AT1599" s="132"/>
      <c r="AU1599" s="132"/>
      <c r="AV1599" s="132"/>
      <c r="AW1599" s="132"/>
      <c r="AX1599" s="132"/>
      <c r="AY1599" s="132"/>
      <c r="AZ1599" s="132"/>
      <c r="BA1599" s="132"/>
    </row>
    <row r="1600" spans="3:70" x14ac:dyDescent="0.2">
      <c r="C1600" s="10"/>
      <c r="D1600" s="10"/>
      <c r="AG1600" s="132"/>
      <c r="AH1600" s="132"/>
      <c r="AI1600" s="132"/>
      <c r="AJ1600" s="132"/>
      <c r="AK1600" s="132"/>
      <c r="AM1600" s="143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D1600" s="132"/>
    </row>
    <row r="1601" spans="3:70" x14ac:dyDescent="0.2">
      <c r="C1601" s="10"/>
      <c r="D1601" s="10"/>
      <c r="AG1601" s="132"/>
      <c r="AH1601" s="132"/>
      <c r="AI1601" s="132"/>
      <c r="AJ1601" s="132"/>
      <c r="AK1601" s="132"/>
      <c r="AM1601" s="143"/>
      <c r="AT1601" s="132"/>
      <c r="AU1601" s="132"/>
      <c r="AV1601" s="132"/>
      <c r="AW1601" s="132"/>
      <c r="AX1601" s="132"/>
      <c r="AY1601" s="132"/>
      <c r="AZ1601" s="132"/>
      <c r="BA1601" s="132"/>
    </row>
    <row r="1602" spans="3:70" x14ac:dyDescent="0.2">
      <c r="C1602" s="10"/>
      <c r="D1602" s="10"/>
      <c r="AG1602" s="132"/>
      <c r="AH1602" s="132"/>
      <c r="AI1602" s="132"/>
      <c r="AJ1602" s="132"/>
      <c r="AK1602" s="132"/>
      <c r="AM1602" s="143"/>
      <c r="AT1602" s="132"/>
      <c r="AU1602" s="132"/>
      <c r="AV1602" s="132"/>
      <c r="AW1602" s="132"/>
      <c r="AX1602" s="132"/>
      <c r="AY1602" s="132"/>
      <c r="AZ1602" s="132"/>
      <c r="BA1602" s="132"/>
      <c r="BB1602" s="132"/>
    </row>
    <row r="1603" spans="3:70" x14ac:dyDescent="0.2">
      <c r="C1603" s="10"/>
      <c r="D1603" s="10"/>
      <c r="AG1603" s="132"/>
      <c r="AH1603" s="132"/>
      <c r="AI1603" s="132"/>
      <c r="AJ1603" s="132"/>
      <c r="AK1603" s="132"/>
      <c r="AM1603" s="143"/>
      <c r="AT1603" s="132"/>
      <c r="AU1603" s="132"/>
      <c r="AV1603" s="132"/>
      <c r="AW1603" s="132"/>
      <c r="AX1603" s="132"/>
      <c r="AY1603" s="132"/>
      <c r="AZ1603" s="132"/>
      <c r="BA1603" s="132"/>
      <c r="BB1603" s="132"/>
      <c r="BC1603" s="132"/>
      <c r="BD1603" s="132"/>
      <c r="BE1603" s="132"/>
      <c r="BF1603" s="132"/>
      <c r="BG1603" s="132"/>
      <c r="BH1603" s="132"/>
      <c r="BI1603" s="132"/>
      <c r="BJ1603" s="132"/>
      <c r="BK1603" s="132"/>
      <c r="BL1603" s="132"/>
      <c r="BM1603" s="132"/>
      <c r="BN1603" s="132"/>
      <c r="BO1603" s="132"/>
      <c r="BP1603" s="132"/>
      <c r="BQ1603" s="132"/>
      <c r="BR1603" s="132"/>
    </row>
    <row r="1604" spans="3:70" x14ac:dyDescent="0.2">
      <c r="C1604" s="10"/>
      <c r="D1604" s="10"/>
      <c r="AG1604" s="132"/>
      <c r="AH1604" s="132"/>
      <c r="AI1604" s="132"/>
      <c r="AJ1604" s="132"/>
      <c r="AK1604" s="132"/>
      <c r="AM1604" s="143"/>
      <c r="AT1604" s="132"/>
      <c r="AU1604" s="132"/>
      <c r="AV1604" s="132"/>
      <c r="AW1604" s="132"/>
      <c r="AX1604" s="132"/>
      <c r="AY1604" s="132"/>
      <c r="AZ1604" s="132"/>
      <c r="BA1604" s="132"/>
    </row>
    <row r="1605" spans="3:70" x14ac:dyDescent="0.2">
      <c r="C1605" s="10"/>
      <c r="D1605" s="10"/>
      <c r="AG1605" s="132"/>
      <c r="AH1605" s="132"/>
      <c r="AI1605" s="132"/>
      <c r="AJ1605" s="132"/>
      <c r="AK1605" s="132"/>
      <c r="AM1605" s="143"/>
      <c r="AT1605" s="132"/>
      <c r="AU1605" s="132"/>
      <c r="AV1605" s="132"/>
      <c r="AW1605" s="132"/>
      <c r="AX1605" s="132"/>
      <c r="AY1605" s="132"/>
      <c r="AZ1605" s="132"/>
      <c r="BA1605" s="132"/>
      <c r="BB1605" s="132"/>
    </row>
    <row r="1606" spans="3:70" x14ac:dyDescent="0.2">
      <c r="C1606" s="10"/>
      <c r="D1606" s="10"/>
      <c r="AG1606" s="132"/>
      <c r="AH1606" s="132"/>
      <c r="AI1606" s="132"/>
      <c r="AJ1606" s="132"/>
      <c r="AK1606" s="132"/>
      <c r="AM1606" s="143"/>
      <c r="AT1606" s="132"/>
      <c r="AU1606" s="132"/>
      <c r="AV1606" s="132"/>
      <c r="AW1606" s="132"/>
      <c r="AX1606" s="132"/>
      <c r="AY1606" s="132"/>
      <c r="AZ1606" s="132"/>
      <c r="BA1606" s="132"/>
    </row>
    <row r="1607" spans="3:70" x14ac:dyDescent="0.2">
      <c r="C1607" s="10"/>
      <c r="D1607" s="10"/>
      <c r="AG1607" s="132"/>
      <c r="AH1607" s="132"/>
      <c r="AI1607" s="132"/>
      <c r="AJ1607" s="132"/>
      <c r="AK1607" s="132"/>
      <c r="AM1607" s="143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D1607" s="132"/>
    </row>
    <row r="1608" spans="3:70" x14ac:dyDescent="0.2">
      <c r="C1608" s="10"/>
      <c r="D1608" s="10"/>
      <c r="AG1608" s="132"/>
      <c r="AH1608" s="132"/>
      <c r="AI1608" s="132"/>
      <c r="AJ1608" s="132"/>
      <c r="AK1608" s="132"/>
      <c r="AM1608" s="143"/>
      <c r="AT1608" s="132"/>
      <c r="AU1608" s="132"/>
      <c r="AV1608" s="132"/>
      <c r="AW1608" s="132"/>
      <c r="AX1608" s="132"/>
      <c r="AY1608" s="132"/>
      <c r="AZ1608" s="132"/>
      <c r="BA1608" s="132"/>
      <c r="BB1608" s="132"/>
    </row>
    <row r="1609" spans="3:70" x14ac:dyDescent="0.2">
      <c r="C1609" s="10"/>
      <c r="D1609" s="10"/>
      <c r="AG1609" s="132"/>
      <c r="AH1609" s="132"/>
      <c r="AI1609" s="132"/>
      <c r="AJ1609" s="132"/>
      <c r="AK1609" s="132"/>
      <c r="AM1609" s="143"/>
      <c r="AT1609" s="132"/>
      <c r="AU1609" s="132"/>
      <c r="AV1609" s="132"/>
      <c r="AW1609" s="132"/>
      <c r="AX1609" s="132"/>
      <c r="AY1609" s="132"/>
      <c r="AZ1609" s="132"/>
      <c r="BA1609" s="132"/>
    </row>
    <row r="1610" spans="3:70" x14ac:dyDescent="0.2">
      <c r="C1610" s="10"/>
      <c r="D1610" s="10"/>
      <c r="AG1610" s="132"/>
      <c r="AH1610" s="132"/>
      <c r="AI1610" s="132"/>
      <c r="AJ1610" s="132"/>
      <c r="AK1610" s="132"/>
      <c r="AM1610" s="143"/>
      <c r="AT1610" s="132"/>
      <c r="AU1610" s="132"/>
      <c r="AV1610" s="132"/>
      <c r="AW1610" s="132"/>
      <c r="AX1610" s="132"/>
      <c r="AY1610" s="132"/>
      <c r="AZ1610" s="132"/>
      <c r="BA1610" s="132"/>
    </row>
    <row r="1611" spans="3:70" x14ac:dyDescent="0.2">
      <c r="C1611" s="10"/>
      <c r="D1611" s="10"/>
      <c r="AG1611" s="132"/>
      <c r="AH1611" s="132"/>
      <c r="AI1611" s="132"/>
      <c r="AJ1611" s="132"/>
      <c r="AK1611" s="132"/>
      <c r="AM1611" s="143"/>
      <c r="AT1611" s="132"/>
      <c r="AU1611" s="132"/>
      <c r="AV1611" s="132"/>
      <c r="AW1611" s="132"/>
      <c r="AX1611" s="132"/>
      <c r="AY1611" s="132"/>
      <c r="AZ1611" s="132"/>
      <c r="BA1611" s="132"/>
      <c r="BB1611" s="132"/>
      <c r="BD1611" s="132"/>
      <c r="BE1611" s="132"/>
      <c r="BF1611" s="132"/>
      <c r="BG1611" s="132"/>
      <c r="BH1611" s="132"/>
      <c r="BI1611" s="132"/>
      <c r="BJ1611" s="132"/>
      <c r="BK1611" s="132"/>
      <c r="BL1611" s="132"/>
      <c r="BM1611" s="132"/>
      <c r="BN1611" s="132"/>
      <c r="BO1611" s="132"/>
      <c r="BP1611" s="132"/>
      <c r="BQ1611" s="132"/>
      <c r="BR1611" s="132"/>
    </row>
    <row r="1612" spans="3:70" x14ac:dyDescent="0.2">
      <c r="C1612" s="10"/>
      <c r="D1612" s="10"/>
      <c r="AG1612" s="132"/>
      <c r="AH1612" s="132"/>
      <c r="AI1612" s="132"/>
      <c r="AJ1612" s="132"/>
      <c r="AK1612" s="132"/>
      <c r="AM1612" s="143"/>
      <c r="AT1612" s="132"/>
      <c r="AU1612" s="132"/>
      <c r="AV1612" s="132"/>
      <c r="AW1612" s="132"/>
      <c r="AX1612" s="132"/>
      <c r="AY1612" s="132"/>
      <c r="AZ1612" s="132"/>
      <c r="BA1612" s="132"/>
      <c r="BB1612" s="132"/>
    </row>
    <row r="1613" spans="3:70" x14ac:dyDescent="0.2">
      <c r="C1613" s="10"/>
      <c r="D1613" s="10"/>
      <c r="AG1613" s="132"/>
      <c r="AH1613" s="132"/>
      <c r="AI1613" s="132"/>
      <c r="AJ1613" s="132"/>
      <c r="AK1613" s="132"/>
      <c r="AM1613" s="143"/>
      <c r="AT1613" s="132"/>
      <c r="AU1613" s="132"/>
      <c r="AV1613" s="132"/>
      <c r="AW1613" s="132"/>
      <c r="AX1613" s="132"/>
      <c r="AY1613" s="132"/>
      <c r="AZ1613" s="132"/>
      <c r="BA1613" s="132"/>
      <c r="BB1613" s="132"/>
    </row>
    <row r="1614" spans="3:70" x14ac:dyDescent="0.2">
      <c r="C1614" s="10"/>
      <c r="D1614" s="10"/>
      <c r="AG1614" s="132"/>
      <c r="AH1614" s="132"/>
      <c r="AI1614" s="132"/>
      <c r="AJ1614" s="132"/>
      <c r="AK1614" s="132"/>
      <c r="AM1614" s="143"/>
      <c r="AT1614" s="132"/>
      <c r="AU1614" s="132"/>
      <c r="AV1614" s="132"/>
      <c r="AW1614" s="132"/>
      <c r="AX1614" s="132"/>
      <c r="AY1614" s="132"/>
      <c r="AZ1614" s="132"/>
      <c r="BA1614" s="132"/>
      <c r="BB1614" s="132"/>
    </row>
    <row r="1615" spans="3:70" x14ac:dyDescent="0.2">
      <c r="C1615" s="10"/>
      <c r="D1615" s="10"/>
      <c r="AG1615" s="132"/>
      <c r="AH1615" s="132"/>
      <c r="AI1615" s="132"/>
      <c r="AJ1615" s="132"/>
      <c r="AK1615" s="132"/>
      <c r="AM1615" s="143"/>
      <c r="AT1615" s="132"/>
      <c r="AU1615" s="132"/>
      <c r="AV1615" s="132"/>
      <c r="AW1615" s="132"/>
      <c r="AX1615" s="132"/>
      <c r="AY1615" s="132"/>
      <c r="AZ1615" s="132"/>
      <c r="BA1615" s="132"/>
      <c r="BB1615" s="132"/>
      <c r="BD1615" s="132"/>
    </row>
    <row r="1616" spans="3:70" x14ac:dyDescent="0.2">
      <c r="C1616" s="10"/>
      <c r="D1616" s="10"/>
      <c r="AG1616" s="132"/>
      <c r="AH1616" s="132"/>
      <c r="AI1616" s="132"/>
      <c r="AJ1616" s="132"/>
      <c r="AK1616" s="132"/>
      <c r="AM1616" s="143"/>
      <c r="AT1616" s="132"/>
      <c r="AU1616" s="132"/>
      <c r="AV1616" s="132"/>
      <c r="AW1616" s="132"/>
      <c r="AX1616" s="132"/>
      <c r="AY1616" s="132"/>
      <c r="AZ1616" s="132"/>
      <c r="BA1616" s="132"/>
      <c r="BB1616" s="132"/>
    </row>
    <row r="1617" spans="3:70" x14ac:dyDescent="0.2">
      <c r="C1617" s="10"/>
      <c r="D1617" s="10"/>
      <c r="AG1617" s="132"/>
      <c r="AH1617" s="132"/>
      <c r="AI1617" s="132"/>
      <c r="AJ1617" s="132"/>
      <c r="AK1617" s="132"/>
      <c r="AM1617" s="143"/>
      <c r="AT1617" s="132"/>
      <c r="AU1617" s="132"/>
      <c r="AV1617" s="132"/>
      <c r="AW1617" s="132"/>
      <c r="AX1617" s="132"/>
      <c r="AY1617" s="132"/>
      <c r="AZ1617" s="132"/>
      <c r="BA1617" s="132"/>
      <c r="BB1617" s="132"/>
    </row>
    <row r="1618" spans="3:70" x14ac:dyDescent="0.2">
      <c r="C1618" s="10"/>
      <c r="D1618" s="10"/>
      <c r="AG1618" s="132"/>
      <c r="AH1618" s="132"/>
      <c r="AI1618" s="132"/>
      <c r="AJ1618" s="132"/>
      <c r="AK1618" s="132"/>
      <c r="AM1618" s="143"/>
      <c r="AT1618" s="132"/>
      <c r="AU1618" s="132"/>
      <c r="AV1618" s="132"/>
      <c r="AW1618" s="132"/>
      <c r="AX1618" s="132"/>
      <c r="AY1618" s="132"/>
      <c r="AZ1618" s="132"/>
      <c r="BA1618" s="132"/>
      <c r="BB1618" s="132"/>
      <c r="BC1618" s="132"/>
      <c r="BD1618" s="132"/>
      <c r="BE1618" s="132"/>
      <c r="BF1618" s="132"/>
      <c r="BG1618" s="132"/>
      <c r="BH1618" s="132"/>
      <c r="BI1618" s="132"/>
      <c r="BJ1618" s="132"/>
      <c r="BK1618" s="132"/>
      <c r="BL1618" s="132"/>
      <c r="BM1618" s="132"/>
      <c r="BN1618" s="132"/>
      <c r="BO1618" s="132"/>
      <c r="BP1618" s="132"/>
      <c r="BQ1618" s="132"/>
      <c r="BR1618" s="132"/>
    </row>
    <row r="1619" spans="3:70" x14ac:dyDescent="0.2">
      <c r="C1619" s="10"/>
      <c r="D1619" s="10"/>
      <c r="AG1619" s="132"/>
      <c r="AH1619" s="132"/>
      <c r="AI1619" s="132"/>
      <c r="AJ1619" s="132"/>
      <c r="AK1619" s="132"/>
      <c r="AM1619" s="143"/>
      <c r="AT1619" s="132"/>
      <c r="AU1619" s="132"/>
      <c r="AV1619" s="132"/>
      <c r="AW1619" s="132"/>
      <c r="AX1619" s="132"/>
      <c r="AY1619" s="132"/>
      <c r="AZ1619" s="132"/>
      <c r="BA1619" s="132"/>
      <c r="BB1619" s="132"/>
      <c r="BD1619" s="132"/>
      <c r="BE1619" s="132"/>
      <c r="BF1619" s="132"/>
      <c r="BG1619" s="132"/>
      <c r="BH1619" s="132"/>
      <c r="BI1619" s="132"/>
      <c r="BJ1619" s="132"/>
      <c r="BK1619" s="132"/>
      <c r="BL1619" s="132"/>
      <c r="BM1619" s="132"/>
      <c r="BN1619" s="132"/>
      <c r="BO1619" s="132"/>
      <c r="BP1619" s="132"/>
      <c r="BQ1619" s="132"/>
      <c r="BR1619" s="132"/>
    </row>
    <row r="1620" spans="3:70" x14ac:dyDescent="0.2">
      <c r="C1620" s="10"/>
      <c r="D1620" s="10"/>
      <c r="AG1620" s="132"/>
      <c r="AH1620" s="132"/>
      <c r="AI1620" s="132"/>
      <c r="AJ1620" s="132"/>
      <c r="AK1620" s="132"/>
      <c r="AM1620" s="143"/>
      <c r="AT1620" s="132"/>
      <c r="AU1620" s="132"/>
      <c r="AV1620" s="132"/>
      <c r="AW1620" s="132"/>
      <c r="AX1620" s="132"/>
      <c r="AY1620" s="132"/>
      <c r="AZ1620" s="132"/>
      <c r="BA1620" s="132"/>
      <c r="BB1620" s="132"/>
      <c r="BD1620" s="132"/>
    </row>
    <row r="1621" spans="3:70" x14ac:dyDescent="0.2">
      <c r="C1621" s="10"/>
      <c r="D1621" s="10"/>
      <c r="AG1621" s="132"/>
      <c r="AH1621" s="132"/>
      <c r="AI1621" s="132"/>
      <c r="AJ1621" s="132"/>
      <c r="AK1621" s="132"/>
      <c r="AM1621" s="143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2"/>
      <c r="BF1621" s="132"/>
      <c r="BG1621" s="132"/>
      <c r="BH1621" s="132"/>
      <c r="BI1621" s="132"/>
      <c r="BJ1621" s="132"/>
      <c r="BK1621" s="132"/>
      <c r="BL1621" s="132"/>
      <c r="BM1621" s="132"/>
      <c r="BN1621" s="132"/>
      <c r="BO1621" s="132"/>
      <c r="BP1621" s="132"/>
      <c r="BQ1621" s="132"/>
      <c r="BR1621" s="132"/>
    </row>
    <row r="1622" spans="3:70" x14ac:dyDescent="0.2">
      <c r="C1622" s="10"/>
      <c r="D1622" s="10"/>
      <c r="AG1622" s="132"/>
      <c r="AH1622" s="132"/>
      <c r="AI1622" s="132"/>
      <c r="AJ1622" s="132"/>
      <c r="AK1622" s="132"/>
      <c r="AM1622" s="143"/>
      <c r="AT1622" s="132"/>
      <c r="AU1622" s="132"/>
      <c r="AV1622" s="132"/>
      <c r="AW1622" s="132"/>
      <c r="AX1622" s="132"/>
      <c r="AY1622" s="132"/>
      <c r="AZ1622" s="132"/>
      <c r="BA1622" s="132"/>
    </row>
    <row r="1623" spans="3:70" x14ac:dyDescent="0.2">
      <c r="C1623" s="10"/>
      <c r="D1623" s="10"/>
      <c r="AG1623" s="132"/>
      <c r="AH1623" s="132"/>
      <c r="AI1623" s="132"/>
      <c r="AJ1623" s="132"/>
      <c r="AK1623" s="132"/>
      <c r="AM1623" s="143"/>
      <c r="AT1623" s="132"/>
      <c r="AU1623" s="132"/>
      <c r="AV1623" s="132"/>
      <c r="AW1623" s="132"/>
      <c r="AX1623" s="132"/>
      <c r="AY1623" s="132"/>
      <c r="AZ1623" s="132"/>
      <c r="BA1623" s="132"/>
    </row>
    <row r="1624" spans="3:70" x14ac:dyDescent="0.2">
      <c r="C1624" s="10"/>
      <c r="D1624" s="10"/>
      <c r="AG1624" s="132"/>
      <c r="AH1624" s="132"/>
      <c r="AI1624" s="132"/>
      <c r="AJ1624" s="132"/>
      <c r="AK1624" s="132"/>
      <c r="AM1624" s="143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D1624" s="132"/>
      <c r="BE1624" s="132"/>
      <c r="BF1624" s="132"/>
      <c r="BG1624" s="132"/>
      <c r="BH1624" s="132"/>
      <c r="BI1624" s="132"/>
      <c r="BJ1624" s="132"/>
      <c r="BK1624" s="132"/>
      <c r="BL1624" s="132"/>
      <c r="BM1624" s="132"/>
      <c r="BN1624" s="132"/>
      <c r="BO1624" s="132"/>
      <c r="BP1624" s="132"/>
      <c r="BQ1624" s="132"/>
      <c r="BR1624" s="132"/>
    </row>
    <row r="1625" spans="3:70" x14ac:dyDescent="0.2">
      <c r="C1625" s="10"/>
      <c r="D1625" s="10"/>
      <c r="AG1625" s="132"/>
      <c r="AH1625" s="132"/>
      <c r="AI1625" s="132"/>
      <c r="AJ1625" s="132"/>
      <c r="AK1625" s="132"/>
      <c r="AM1625" s="143"/>
      <c r="AT1625" s="132"/>
      <c r="AU1625" s="132"/>
      <c r="AV1625" s="132"/>
      <c r="AW1625" s="132"/>
      <c r="AX1625" s="132"/>
      <c r="AY1625" s="132"/>
      <c r="AZ1625" s="132"/>
      <c r="BA1625" s="132"/>
      <c r="BB1625" s="132"/>
    </row>
    <row r="1626" spans="3:70" x14ac:dyDescent="0.2">
      <c r="C1626" s="10"/>
      <c r="D1626" s="10"/>
      <c r="AG1626" s="132"/>
      <c r="AH1626" s="132"/>
      <c r="AI1626" s="132"/>
      <c r="AJ1626" s="132"/>
      <c r="AK1626" s="132"/>
      <c r="AM1626" s="143"/>
      <c r="AT1626" s="132"/>
      <c r="AU1626" s="132"/>
      <c r="AV1626" s="132"/>
      <c r="AW1626" s="132"/>
      <c r="AX1626" s="132"/>
      <c r="AY1626" s="132"/>
      <c r="AZ1626" s="132"/>
      <c r="BA1626" s="132"/>
      <c r="BB1626" s="132"/>
      <c r="BC1626" s="132"/>
      <c r="BD1626" s="132"/>
      <c r="BE1626" s="132"/>
      <c r="BF1626" s="132"/>
      <c r="BG1626" s="132"/>
      <c r="BH1626" s="132"/>
      <c r="BI1626" s="132"/>
      <c r="BJ1626" s="132"/>
      <c r="BK1626" s="132"/>
      <c r="BL1626" s="132"/>
      <c r="BM1626" s="132"/>
      <c r="BN1626" s="132"/>
      <c r="BO1626" s="132"/>
      <c r="BP1626" s="132"/>
      <c r="BQ1626" s="132"/>
      <c r="BR1626" s="132"/>
    </row>
    <row r="1627" spans="3:70" x14ac:dyDescent="0.2">
      <c r="C1627" s="10"/>
      <c r="D1627" s="10"/>
      <c r="AG1627" s="132"/>
      <c r="AH1627" s="132"/>
      <c r="AI1627" s="132"/>
      <c r="AJ1627" s="132"/>
      <c r="AK1627" s="132"/>
      <c r="AM1627" s="143"/>
      <c r="AT1627" s="132"/>
      <c r="AU1627" s="132"/>
      <c r="AV1627" s="132"/>
      <c r="AW1627" s="132"/>
      <c r="AX1627" s="132"/>
      <c r="AY1627" s="132"/>
      <c r="AZ1627" s="132"/>
      <c r="BA1627" s="132"/>
    </row>
    <row r="1628" spans="3:70" x14ac:dyDescent="0.2">
      <c r="C1628" s="10"/>
      <c r="D1628" s="10"/>
      <c r="AG1628" s="132"/>
      <c r="AH1628" s="132"/>
      <c r="AI1628" s="132"/>
      <c r="AJ1628" s="132"/>
      <c r="AK1628" s="132"/>
      <c r="AM1628" s="143"/>
      <c r="AT1628" s="132"/>
      <c r="AU1628" s="132"/>
      <c r="AV1628" s="132"/>
      <c r="AW1628" s="132"/>
      <c r="AX1628" s="132"/>
      <c r="AY1628" s="132"/>
      <c r="AZ1628" s="132"/>
      <c r="BA1628" s="132"/>
      <c r="BB1628" s="132"/>
      <c r="BC1628" s="132"/>
      <c r="BD1628" s="132"/>
      <c r="BE1628" s="132"/>
      <c r="BF1628" s="132"/>
      <c r="BG1628" s="132"/>
      <c r="BH1628" s="132"/>
      <c r="BI1628" s="132"/>
      <c r="BJ1628" s="132"/>
      <c r="BK1628" s="132"/>
      <c r="BL1628" s="132"/>
      <c r="BM1628" s="132"/>
      <c r="BN1628" s="132"/>
      <c r="BO1628" s="132"/>
      <c r="BP1628" s="132"/>
      <c r="BQ1628" s="132"/>
      <c r="BR1628" s="132"/>
    </row>
    <row r="1629" spans="3:70" x14ac:dyDescent="0.2">
      <c r="C1629" s="10"/>
      <c r="D1629" s="10"/>
      <c r="AG1629" s="132"/>
      <c r="AH1629" s="132"/>
      <c r="AI1629" s="132"/>
      <c r="AJ1629" s="132"/>
      <c r="AK1629" s="132"/>
      <c r="AM1629" s="143"/>
      <c r="AT1629" s="132"/>
      <c r="AU1629" s="132"/>
      <c r="AV1629" s="132"/>
      <c r="AW1629" s="132"/>
      <c r="AX1629" s="132"/>
      <c r="AY1629" s="132"/>
      <c r="AZ1629" s="132"/>
      <c r="BA1629" s="132"/>
    </row>
    <row r="1630" spans="3:70" x14ac:dyDescent="0.2">
      <c r="C1630" s="10"/>
      <c r="D1630" s="10"/>
      <c r="AG1630" s="132"/>
      <c r="AH1630" s="132"/>
      <c r="AI1630" s="132"/>
      <c r="AJ1630" s="132"/>
      <c r="AK1630" s="132"/>
      <c r="AM1630" s="143"/>
      <c r="AT1630" s="132"/>
      <c r="AU1630" s="132"/>
      <c r="AV1630" s="132"/>
      <c r="AW1630" s="132"/>
      <c r="AX1630" s="132"/>
      <c r="AY1630" s="132"/>
      <c r="AZ1630" s="132"/>
      <c r="BA1630" s="132"/>
    </row>
    <row r="1631" spans="3:70" x14ac:dyDescent="0.2">
      <c r="C1631" s="10"/>
      <c r="D1631" s="10"/>
      <c r="AG1631" s="132"/>
      <c r="AH1631" s="132"/>
      <c r="AI1631" s="132"/>
      <c r="AJ1631" s="132"/>
      <c r="AK1631" s="132"/>
      <c r="AM1631" s="143"/>
      <c r="AT1631" s="132"/>
      <c r="AU1631" s="132"/>
      <c r="AV1631" s="132"/>
      <c r="AW1631" s="132"/>
      <c r="AX1631" s="132"/>
      <c r="AY1631" s="132"/>
      <c r="AZ1631" s="132"/>
      <c r="BA1631" s="132"/>
    </row>
    <row r="1632" spans="3:70" x14ac:dyDescent="0.2">
      <c r="C1632" s="10"/>
      <c r="D1632" s="10"/>
      <c r="AG1632" s="132"/>
      <c r="AH1632" s="132"/>
      <c r="AI1632" s="132"/>
      <c r="AJ1632" s="132"/>
      <c r="AK1632" s="132"/>
      <c r="AM1632" s="143"/>
      <c r="AT1632" s="132"/>
      <c r="AU1632" s="132"/>
      <c r="AV1632" s="132"/>
      <c r="AW1632" s="132"/>
      <c r="AX1632" s="132"/>
      <c r="AY1632" s="132"/>
      <c r="AZ1632" s="132"/>
      <c r="BA1632" s="132"/>
    </row>
    <row r="1633" spans="3:70" x14ac:dyDescent="0.2">
      <c r="C1633" s="10"/>
      <c r="D1633" s="10"/>
      <c r="AG1633" s="132"/>
      <c r="AH1633" s="132"/>
      <c r="AI1633" s="132"/>
      <c r="AJ1633" s="132"/>
      <c r="AK1633" s="132"/>
      <c r="AM1633" s="143"/>
      <c r="AT1633" s="132"/>
      <c r="AU1633" s="132"/>
      <c r="AV1633" s="132"/>
      <c r="AW1633" s="132"/>
      <c r="AX1633" s="132"/>
      <c r="AY1633" s="132"/>
      <c r="AZ1633" s="132"/>
      <c r="BA1633" s="132"/>
    </row>
    <row r="1634" spans="3:70" x14ac:dyDescent="0.2">
      <c r="C1634" s="10"/>
      <c r="D1634" s="10"/>
      <c r="AG1634" s="132"/>
      <c r="AH1634" s="132"/>
      <c r="AI1634" s="132"/>
      <c r="AJ1634" s="132"/>
      <c r="AK1634" s="132"/>
      <c r="AM1634" s="143"/>
      <c r="AT1634" s="132"/>
      <c r="AU1634" s="132"/>
      <c r="AV1634" s="132"/>
      <c r="AW1634" s="132"/>
      <c r="AX1634" s="132"/>
      <c r="AY1634" s="132"/>
      <c r="AZ1634" s="132"/>
      <c r="BA1634" s="132"/>
      <c r="BB1634" s="132"/>
      <c r="BD1634" s="132"/>
    </row>
    <row r="1635" spans="3:70" x14ac:dyDescent="0.2">
      <c r="C1635" s="10"/>
      <c r="D1635" s="10"/>
      <c r="AG1635" s="132"/>
      <c r="AH1635" s="132"/>
      <c r="AI1635" s="132"/>
      <c r="AJ1635" s="132"/>
      <c r="AK1635" s="132"/>
      <c r="AM1635" s="143"/>
      <c r="AT1635" s="132"/>
      <c r="AU1635" s="132"/>
      <c r="AV1635" s="132"/>
      <c r="AW1635" s="132"/>
      <c r="AX1635" s="132"/>
      <c r="AY1635" s="132"/>
      <c r="AZ1635" s="132"/>
      <c r="BA1635" s="132"/>
      <c r="BB1635" s="132"/>
      <c r="BD1635" s="132"/>
    </row>
    <row r="1636" spans="3:70" x14ac:dyDescent="0.2">
      <c r="C1636" s="10"/>
      <c r="D1636" s="10"/>
      <c r="AG1636" s="132"/>
      <c r="AH1636" s="132"/>
      <c r="AI1636" s="132"/>
      <c r="AJ1636" s="132"/>
      <c r="AK1636" s="132"/>
      <c r="AM1636" s="143"/>
      <c r="AT1636" s="132"/>
      <c r="AU1636" s="132"/>
      <c r="AV1636" s="132"/>
      <c r="AW1636" s="132"/>
      <c r="AX1636" s="132"/>
      <c r="AY1636" s="132"/>
      <c r="AZ1636" s="132"/>
      <c r="BA1636" s="132"/>
      <c r="BB1636" s="132"/>
      <c r="BC1636" s="132"/>
      <c r="BD1636" s="132"/>
      <c r="BE1636" s="132"/>
      <c r="BF1636" s="132"/>
      <c r="BG1636" s="132"/>
      <c r="BH1636" s="132"/>
      <c r="BI1636" s="132"/>
      <c r="BJ1636" s="132"/>
      <c r="BK1636" s="132"/>
      <c r="BL1636" s="132"/>
      <c r="BM1636" s="132"/>
      <c r="BN1636" s="132"/>
      <c r="BO1636" s="132"/>
      <c r="BP1636" s="132"/>
      <c r="BQ1636" s="132"/>
      <c r="BR1636" s="132"/>
    </row>
    <row r="1637" spans="3:70" x14ac:dyDescent="0.2">
      <c r="C1637" s="10"/>
      <c r="D1637" s="10"/>
      <c r="AG1637" s="132"/>
      <c r="AH1637" s="132"/>
      <c r="AI1637" s="132"/>
      <c r="AJ1637" s="132"/>
      <c r="AK1637" s="132"/>
      <c r="AM1637" s="143"/>
      <c r="AT1637" s="132"/>
      <c r="AU1637" s="132"/>
      <c r="AV1637" s="132"/>
      <c r="AW1637" s="132"/>
      <c r="AX1637" s="132"/>
      <c r="AY1637" s="132"/>
      <c r="AZ1637" s="132"/>
      <c r="BA1637" s="132"/>
    </row>
    <row r="1638" spans="3:70" x14ac:dyDescent="0.2">
      <c r="C1638" s="10"/>
      <c r="D1638" s="10"/>
      <c r="AG1638" s="132"/>
      <c r="AH1638" s="132"/>
      <c r="AI1638" s="132"/>
      <c r="AJ1638" s="132"/>
      <c r="AK1638" s="132"/>
      <c r="AM1638" s="143"/>
      <c r="AT1638" s="132"/>
      <c r="AU1638" s="132"/>
      <c r="AV1638" s="132"/>
      <c r="AW1638" s="132"/>
      <c r="AX1638" s="132"/>
      <c r="AY1638" s="132"/>
      <c r="AZ1638" s="132"/>
      <c r="BA1638" s="132"/>
      <c r="BB1638" s="132"/>
      <c r="BD1638" s="132"/>
      <c r="BE1638" s="132"/>
      <c r="BF1638" s="132"/>
      <c r="BG1638" s="132"/>
      <c r="BH1638" s="132"/>
      <c r="BI1638" s="132"/>
      <c r="BJ1638" s="132"/>
      <c r="BK1638" s="132"/>
      <c r="BL1638" s="132"/>
      <c r="BM1638" s="132"/>
      <c r="BN1638" s="132"/>
      <c r="BO1638" s="132"/>
      <c r="BP1638" s="132"/>
      <c r="BQ1638" s="132"/>
      <c r="BR1638" s="132"/>
    </row>
    <row r="1639" spans="3:70" x14ac:dyDescent="0.2">
      <c r="C1639" s="10"/>
      <c r="D1639" s="10"/>
      <c r="AG1639" s="132"/>
      <c r="AH1639" s="132"/>
      <c r="AI1639" s="132"/>
      <c r="AJ1639" s="132"/>
      <c r="AK1639" s="132"/>
      <c r="AM1639" s="143"/>
      <c r="AT1639" s="132"/>
      <c r="AU1639" s="132"/>
      <c r="AV1639" s="132"/>
      <c r="AW1639" s="132"/>
      <c r="AX1639" s="132"/>
      <c r="AY1639" s="132"/>
      <c r="AZ1639" s="132"/>
      <c r="BA1639" s="132"/>
      <c r="BB1639" s="135"/>
    </row>
    <row r="1640" spans="3:70" x14ac:dyDescent="0.2">
      <c r="C1640" s="10"/>
      <c r="D1640" s="10"/>
      <c r="AG1640" s="132"/>
      <c r="AH1640" s="132"/>
      <c r="AI1640" s="132"/>
      <c r="AJ1640" s="132"/>
      <c r="AK1640" s="132"/>
      <c r="AM1640" s="143"/>
      <c r="AT1640" s="132"/>
      <c r="AU1640" s="132"/>
      <c r="AV1640" s="132"/>
      <c r="AW1640" s="132"/>
      <c r="AX1640" s="132"/>
      <c r="AY1640" s="132"/>
      <c r="AZ1640" s="132"/>
      <c r="BA1640" s="132"/>
      <c r="BB1640" s="132"/>
    </row>
    <row r="1641" spans="3:70" x14ac:dyDescent="0.2">
      <c r="C1641" s="10"/>
      <c r="D1641" s="10"/>
      <c r="AG1641" s="132"/>
      <c r="AH1641" s="132"/>
      <c r="AI1641" s="132"/>
      <c r="AJ1641" s="132"/>
      <c r="AK1641" s="132"/>
      <c r="AM1641" s="143"/>
      <c r="AT1641" s="132"/>
      <c r="AU1641" s="132"/>
      <c r="AV1641" s="132"/>
      <c r="AW1641" s="132"/>
      <c r="AX1641" s="132"/>
      <c r="AY1641" s="132"/>
      <c r="AZ1641" s="132"/>
      <c r="BA1641" s="132"/>
      <c r="BB1641" s="132"/>
      <c r="BD1641" s="132"/>
      <c r="BE1641" s="132"/>
      <c r="BF1641" s="132"/>
      <c r="BG1641" s="132"/>
      <c r="BH1641" s="132"/>
      <c r="BI1641" s="132"/>
      <c r="BJ1641" s="132"/>
      <c r="BK1641" s="132"/>
      <c r="BL1641" s="132"/>
      <c r="BM1641" s="132"/>
      <c r="BN1641" s="132"/>
      <c r="BO1641" s="132"/>
      <c r="BP1641" s="132"/>
      <c r="BQ1641" s="132"/>
      <c r="BR1641" s="132"/>
    </row>
    <row r="1642" spans="3:70" x14ac:dyDescent="0.2">
      <c r="C1642" s="10"/>
      <c r="D1642" s="10"/>
      <c r="AG1642" s="132"/>
      <c r="AH1642" s="132"/>
      <c r="AI1642" s="132"/>
      <c r="AJ1642" s="132"/>
      <c r="AK1642" s="132"/>
      <c r="AM1642" s="143"/>
      <c r="AT1642" s="132"/>
      <c r="AU1642" s="132"/>
      <c r="AV1642" s="132"/>
      <c r="AW1642" s="132"/>
      <c r="AX1642" s="132"/>
      <c r="AY1642" s="132"/>
      <c r="AZ1642" s="132"/>
      <c r="BA1642" s="132"/>
      <c r="BB1642" s="132"/>
    </row>
    <row r="1643" spans="3:70" x14ac:dyDescent="0.2">
      <c r="C1643" s="10"/>
      <c r="D1643" s="10"/>
      <c r="AG1643" s="132"/>
      <c r="AH1643" s="132"/>
      <c r="AI1643" s="132"/>
      <c r="AJ1643" s="132"/>
      <c r="AK1643" s="132"/>
      <c r="AM1643" s="143"/>
      <c r="AT1643" s="132"/>
      <c r="AU1643" s="132"/>
      <c r="AV1643" s="132"/>
      <c r="AW1643" s="132"/>
      <c r="AX1643" s="132"/>
      <c r="AY1643" s="132"/>
      <c r="AZ1643" s="132"/>
      <c r="BA1643" s="132"/>
      <c r="BB1643" s="132"/>
    </row>
    <row r="1644" spans="3:70" x14ac:dyDescent="0.2">
      <c r="C1644" s="10"/>
      <c r="D1644" s="10"/>
      <c r="AG1644" s="132"/>
      <c r="AH1644" s="132"/>
      <c r="AI1644" s="132"/>
      <c r="AJ1644" s="132"/>
      <c r="AK1644" s="132"/>
      <c r="AM1644" s="143"/>
      <c r="AT1644" s="132"/>
      <c r="AU1644" s="132"/>
      <c r="AV1644" s="132"/>
      <c r="AW1644" s="132"/>
      <c r="AX1644" s="132"/>
      <c r="AY1644" s="132"/>
      <c r="AZ1644" s="132"/>
      <c r="BA1644" s="132"/>
    </row>
    <row r="1645" spans="3:70" x14ac:dyDescent="0.2">
      <c r="C1645" s="10"/>
      <c r="D1645" s="10"/>
      <c r="AG1645" s="132"/>
      <c r="AH1645" s="132"/>
      <c r="AI1645" s="132"/>
      <c r="AJ1645" s="132"/>
      <c r="AK1645" s="132"/>
      <c r="AM1645" s="143"/>
      <c r="AT1645" s="132"/>
      <c r="AU1645" s="132"/>
      <c r="AV1645" s="132"/>
      <c r="AW1645" s="132"/>
      <c r="AX1645" s="132"/>
      <c r="AY1645" s="132"/>
      <c r="AZ1645" s="132"/>
      <c r="BA1645" s="132"/>
    </row>
    <row r="1646" spans="3:70" x14ac:dyDescent="0.2">
      <c r="C1646" s="10"/>
      <c r="D1646" s="10"/>
      <c r="AG1646" s="132"/>
      <c r="AH1646" s="132"/>
      <c r="AI1646" s="132"/>
      <c r="AJ1646" s="132"/>
      <c r="AK1646" s="132"/>
      <c r="AM1646" s="143"/>
      <c r="AT1646" s="132"/>
      <c r="AU1646" s="132"/>
      <c r="AV1646" s="132"/>
      <c r="AW1646" s="132"/>
      <c r="AX1646" s="132"/>
      <c r="AY1646" s="132"/>
      <c r="AZ1646" s="132"/>
      <c r="BA1646" s="132"/>
    </row>
    <row r="1647" spans="3:70" x14ac:dyDescent="0.2">
      <c r="C1647" s="10"/>
      <c r="D1647" s="10"/>
      <c r="AG1647" s="132"/>
      <c r="AH1647" s="132"/>
      <c r="AI1647" s="132"/>
      <c r="AJ1647" s="132"/>
      <c r="AK1647" s="132"/>
      <c r="AM1647" s="143"/>
      <c r="AT1647" s="132"/>
      <c r="AU1647" s="132"/>
      <c r="AV1647" s="132"/>
      <c r="AW1647" s="132"/>
      <c r="AX1647" s="132"/>
      <c r="AY1647" s="132"/>
      <c r="AZ1647" s="132"/>
      <c r="BA1647" s="132"/>
    </row>
    <row r="1648" spans="3:70" x14ac:dyDescent="0.2">
      <c r="C1648" s="10"/>
      <c r="D1648" s="10"/>
      <c r="AG1648" s="132"/>
      <c r="AH1648" s="132"/>
      <c r="AI1648" s="132"/>
      <c r="AJ1648" s="132"/>
      <c r="AK1648" s="132"/>
      <c r="AM1648" s="143"/>
      <c r="AT1648" s="132"/>
      <c r="AU1648" s="132"/>
      <c r="AV1648" s="132"/>
      <c r="AW1648" s="132"/>
      <c r="AX1648" s="132"/>
      <c r="AY1648" s="132"/>
      <c r="AZ1648" s="132"/>
      <c r="BA1648" s="132"/>
    </row>
    <row r="1649" spans="3:70" x14ac:dyDescent="0.2">
      <c r="C1649" s="10"/>
      <c r="D1649" s="10"/>
      <c r="AG1649" s="132"/>
      <c r="AH1649" s="132"/>
      <c r="AI1649" s="132"/>
      <c r="AJ1649" s="132"/>
      <c r="AK1649" s="132"/>
      <c r="AM1649" s="143"/>
      <c r="AT1649" s="132"/>
      <c r="AU1649" s="132"/>
      <c r="AV1649" s="132"/>
      <c r="AW1649" s="132"/>
      <c r="AX1649" s="132"/>
      <c r="AY1649" s="132"/>
      <c r="AZ1649" s="132"/>
      <c r="BA1649" s="132"/>
    </row>
    <row r="1650" spans="3:70" x14ac:dyDescent="0.2">
      <c r="C1650" s="10"/>
      <c r="D1650" s="10"/>
      <c r="AG1650" s="132"/>
      <c r="AH1650" s="132"/>
      <c r="AI1650" s="132"/>
      <c r="AJ1650" s="132"/>
      <c r="AK1650" s="132"/>
      <c r="AM1650" s="143"/>
      <c r="AT1650" s="132"/>
      <c r="AU1650" s="132"/>
      <c r="AV1650" s="132"/>
      <c r="AW1650" s="132"/>
      <c r="AX1650" s="132"/>
      <c r="AY1650" s="132"/>
      <c r="AZ1650" s="132"/>
      <c r="BA1650" s="132"/>
    </row>
    <row r="1651" spans="3:70" x14ac:dyDescent="0.2">
      <c r="C1651" s="10"/>
      <c r="D1651" s="10"/>
      <c r="AG1651" s="132"/>
      <c r="AH1651" s="132"/>
      <c r="AI1651" s="132"/>
      <c r="AJ1651" s="132"/>
      <c r="AK1651" s="132"/>
      <c r="AM1651" s="143"/>
      <c r="AT1651" s="132"/>
      <c r="AU1651" s="132"/>
      <c r="AV1651" s="132"/>
      <c r="AW1651" s="132"/>
      <c r="AX1651" s="132"/>
      <c r="AY1651" s="132"/>
      <c r="AZ1651" s="132"/>
      <c r="BA1651" s="132"/>
      <c r="BB1651" s="132"/>
    </row>
    <row r="1652" spans="3:70" x14ac:dyDescent="0.2">
      <c r="C1652" s="10"/>
      <c r="D1652" s="10"/>
      <c r="AG1652" s="132"/>
      <c r="AH1652" s="132"/>
      <c r="AI1652" s="132"/>
      <c r="AJ1652" s="132"/>
      <c r="AK1652" s="132"/>
      <c r="AM1652" s="143"/>
      <c r="AT1652" s="132"/>
      <c r="AU1652" s="132"/>
      <c r="AV1652" s="132"/>
      <c r="AW1652" s="132"/>
      <c r="AX1652" s="132"/>
      <c r="AY1652" s="132"/>
      <c r="AZ1652" s="132"/>
      <c r="BA1652" s="132"/>
      <c r="BB1652" s="132"/>
      <c r="BC1652" s="132"/>
      <c r="BD1652" s="132"/>
      <c r="BE1652" s="132"/>
      <c r="BF1652" s="132"/>
      <c r="BG1652" s="132"/>
      <c r="BH1652" s="132"/>
      <c r="BI1652" s="132"/>
      <c r="BJ1652" s="132"/>
      <c r="BK1652" s="132"/>
      <c r="BL1652" s="132"/>
      <c r="BM1652" s="132"/>
      <c r="BN1652" s="132"/>
      <c r="BO1652" s="132"/>
      <c r="BP1652" s="132"/>
      <c r="BQ1652" s="132"/>
      <c r="BR1652" s="132"/>
    </row>
    <row r="1653" spans="3:70" x14ac:dyDescent="0.2">
      <c r="C1653" s="10"/>
      <c r="D1653" s="10"/>
      <c r="AG1653" s="132"/>
      <c r="AH1653" s="132"/>
      <c r="AI1653" s="132"/>
      <c r="AJ1653" s="132"/>
      <c r="AK1653" s="132"/>
      <c r="AM1653" s="143"/>
      <c r="AT1653" s="132"/>
      <c r="AU1653" s="132"/>
      <c r="AV1653" s="132"/>
      <c r="AW1653" s="132"/>
      <c r="AX1653" s="132"/>
      <c r="AY1653" s="132"/>
      <c r="AZ1653" s="132"/>
      <c r="BA1653" s="132"/>
    </row>
    <row r="1654" spans="3:70" x14ac:dyDescent="0.2">
      <c r="C1654" s="10"/>
      <c r="D1654" s="10"/>
      <c r="AG1654" s="132"/>
      <c r="AH1654" s="132"/>
      <c r="AI1654" s="132"/>
      <c r="AJ1654" s="132"/>
      <c r="AK1654" s="132"/>
      <c r="AM1654" s="143"/>
      <c r="AT1654" s="132"/>
      <c r="AU1654" s="132"/>
      <c r="AV1654" s="132"/>
      <c r="AW1654" s="132"/>
      <c r="AX1654" s="132"/>
      <c r="AY1654" s="132"/>
      <c r="AZ1654" s="132"/>
      <c r="BA1654" s="132"/>
    </row>
    <row r="1655" spans="3:70" x14ac:dyDescent="0.2">
      <c r="C1655" s="10"/>
      <c r="D1655" s="10"/>
      <c r="AG1655" s="132"/>
      <c r="AH1655" s="132"/>
      <c r="AI1655" s="132"/>
      <c r="AJ1655" s="132"/>
      <c r="AK1655" s="132"/>
      <c r="AM1655" s="143"/>
      <c r="AT1655" s="132"/>
      <c r="AU1655" s="132"/>
      <c r="AV1655" s="132"/>
      <c r="AW1655" s="132"/>
      <c r="AX1655" s="132"/>
      <c r="AY1655" s="132"/>
      <c r="AZ1655" s="132"/>
      <c r="BA1655" s="132"/>
    </row>
    <row r="1656" spans="3:70" x14ac:dyDescent="0.2">
      <c r="C1656" s="10"/>
      <c r="D1656" s="10"/>
      <c r="AG1656" s="132"/>
      <c r="AH1656" s="132"/>
      <c r="AI1656" s="132"/>
      <c r="AJ1656" s="132"/>
      <c r="AK1656" s="132"/>
      <c r="AM1656" s="143"/>
      <c r="AT1656" s="132"/>
      <c r="AU1656" s="132"/>
      <c r="AV1656" s="132"/>
      <c r="AW1656" s="132"/>
      <c r="AX1656" s="132"/>
      <c r="AY1656" s="132"/>
      <c r="AZ1656" s="132"/>
      <c r="BA1656" s="132"/>
    </row>
    <row r="1657" spans="3:70" x14ac:dyDescent="0.2">
      <c r="C1657" s="10"/>
      <c r="D1657" s="10"/>
      <c r="AG1657" s="132"/>
      <c r="AH1657" s="132"/>
      <c r="AI1657" s="132"/>
      <c r="AJ1657" s="132"/>
      <c r="AK1657" s="132"/>
      <c r="AM1657" s="143"/>
      <c r="AT1657" s="132"/>
      <c r="AU1657" s="132"/>
      <c r="AV1657" s="132"/>
      <c r="AW1657" s="132"/>
      <c r="AX1657" s="132"/>
      <c r="AY1657" s="132"/>
      <c r="AZ1657" s="132"/>
      <c r="BA1657" s="132"/>
      <c r="BB1657" s="132"/>
      <c r="BC1657" s="132"/>
      <c r="BD1657" s="132"/>
      <c r="BE1657" s="132"/>
      <c r="BF1657" s="132"/>
      <c r="BG1657" s="132"/>
      <c r="BH1657" s="132"/>
      <c r="BI1657" s="132"/>
      <c r="BJ1657" s="132"/>
      <c r="BK1657" s="132"/>
      <c r="BL1657" s="132"/>
      <c r="BM1657" s="132"/>
      <c r="BN1657" s="132"/>
      <c r="BO1657" s="132"/>
      <c r="BP1657" s="132"/>
      <c r="BQ1657" s="132"/>
      <c r="BR1657" s="132"/>
    </row>
    <row r="1658" spans="3:70" x14ac:dyDescent="0.2">
      <c r="C1658" s="10"/>
      <c r="D1658" s="10"/>
      <c r="AG1658" s="132"/>
      <c r="AH1658" s="132"/>
      <c r="AI1658" s="132"/>
      <c r="AJ1658" s="132"/>
      <c r="AK1658" s="132"/>
      <c r="AM1658" s="143"/>
      <c r="AT1658" s="132"/>
      <c r="AU1658" s="132"/>
      <c r="AV1658" s="132"/>
      <c r="AW1658" s="132"/>
      <c r="AX1658" s="132"/>
      <c r="AY1658" s="132"/>
      <c r="AZ1658" s="132"/>
      <c r="BA1658" s="132"/>
    </row>
    <row r="1659" spans="3:70" x14ac:dyDescent="0.2">
      <c r="C1659" s="10"/>
      <c r="D1659" s="10"/>
      <c r="AG1659" s="132"/>
      <c r="AH1659" s="132"/>
      <c r="AI1659" s="132"/>
      <c r="AJ1659" s="132"/>
      <c r="AK1659" s="132"/>
      <c r="AM1659" s="143"/>
      <c r="AT1659" s="132"/>
      <c r="AU1659" s="132"/>
      <c r="AV1659" s="132"/>
      <c r="AW1659" s="132"/>
      <c r="AX1659" s="132"/>
      <c r="AY1659" s="132"/>
      <c r="AZ1659" s="132"/>
      <c r="BA1659" s="132"/>
    </row>
    <row r="1660" spans="3:70" x14ac:dyDescent="0.2">
      <c r="C1660" s="10"/>
      <c r="D1660" s="10"/>
      <c r="AG1660" s="132"/>
      <c r="AH1660" s="132"/>
      <c r="AI1660" s="132"/>
      <c r="AJ1660" s="132"/>
      <c r="AK1660" s="132"/>
      <c r="AM1660" s="143"/>
      <c r="AT1660" s="132"/>
      <c r="AU1660" s="132"/>
      <c r="AV1660" s="132"/>
      <c r="AW1660" s="132"/>
      <c r="AX1660" s="132"/>
      <c r="AY1660" s="132"/>
      <c r="AZ1660" s="132"/>
      <c r="BA1660" s="132"/>
      <c r="BB1660" s="132"/>
      <c r="BD1660" s="132"/>
    </row>
    <row r="1661" spans="3:70" x14ac:dyDescent="0.2">
      <c r="C1661" s="10"/>
      <c r="D1661" s="10"/>
      <c r="AG1661" s="132"/>
      <c r="AH1661" s="132"/>
      <c r="AI1661" s="132"/>
      <c r="AJ1661" s="132"/>
      <c r="AK1661" s="132"/>
      <c r="AM1661" s="143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D1661" s="132"/>
      <c r="BE1661" s="132"/>
      <c r="BF1661" s="132"/>
      <c r="BG1661" s="132"/>
      <c r="BH1661" s="132"/>
      <c r="BI1661" s="132"/>
      <c r="BJ1661" s="132"/>
      <c r="BK1661" s="132"/>
      <c r="BL1661" s="132"/>
      <c r="BM1661" s="132"/>
      <c r="BN1661" s="132"/>
      <c r="BO1661" s="132"/>
      <c r="BP1661" s="132"/>
      <c r="BQ1661" s="132"/>
      <c r="BR1661" s="132"/>
    </row>
    <row r="1662" spans="3:70" x14ac:dyDescent="0.2">
      <c r="C1662" s="10"/>
      <c r="D1662" s="10"/>
      <c r="AG1662" s="132"/>
      <c r="AH1662" s="132"/>
      <c r="AI1662" s="132"/>
      <c r="AJ1662" s="132"/>
      <c r="AK1662" s="132"/>
      <c r="AM1662" s="143"/>
      <c r="AT1662" s="132"/>
      <c r="AU1662" s="132"/>
      <c r="AV1662" s="132"/>
      <c r="AW1662" s="132"/>
      <c r="AX1662" s="132"/>
      <c r="AY1662" s="132"/>
      <c r="AZ1662" s="132"/>
      <c r="BA1662" s="132"/>
      <c r="BB1662" s="132"/>
      <c r="BC1662" s="132"/>
      <c r="BD1662" s="132"/>
      <c r="BE1662" s="132"/>
      <c r="BF1662" s="132"/>
      <c r="BG1662" s="132"/>
      <c r="BH1662" s="132"/>
      <c r="BI1662" s="132"/>
      <c r="BJ1662" s="132"/>
      <c r="BK1662" s="132"/>
      <c r="BL1662" s="132"/>
      <c r="BM1662" s="132"/>
      <c r="BN1662" s="132"/>
      <c r="BO1662" s="132"/>
      <c r="BP1662" s="132"/>
      <c r="BQ1662" s="132"/>
      <c r="BR1662" s="132"/>
    </row>
    <row r="1663" spans="3:70" x14ac:dyDescent="0.2">
      <c r="C1663" s="10"/>
      <c r="D1663" s="10"/>
      <c r="AG1663" s="132"/>
      <c r="AH1663" s="132"/>
      <c r="AI1663" s="132"/>
      <c r="AJ1663" s="132"/>
      <c r="AK1663" s="132"/>
      <c r="AM1663" s="143"/>
      <c r="AT1663" s="132"/>
      <c r="AU1663" s="132"/>
      <c r="AV1663" s="132"/>
      <c r="AW1663" s="132"/>
      <c r="AX1663" s="132"/>
      <c r="AY1663" s="132"/>
      <c r="AZ1663" s="132"/>
      <c r="BA1663" s="132"/>
      <c r="BB1663" s="132"/>
    </row>
    <row r="1664" spans="3:70" x14ac:dyDescent="0.2">
      <c r="C1664" s="10"/>
      <c r="D1664" s="10"/>
      <c r="AG1664" s="132"/>
      <c r="AH1664" s="132"/>
      <c r="AI1664" s="132"/>
      <c r="AJ1664" s="132"/>
      <c r="AK1664" s="132"/>
      <c r="AM1664" s="143"/>
      <c r="AT1664" s="132"/>
      <c r="AU1664" s="132"/>
      <c r="AV1664" s="132"/>
      <c r="AW1664" s="132"/>
      <c r="AX1664" s="132"/>
      <c r="AY1664" s="132"/>
      <c r="AZ1664" s="132"/>
      <c r="BA1664" s="132"/>
    </row>
    <row r="1665" spans="3:70" x14ac:dyDescent="0.2">
      <c r="C1665" s="10"/>
      <c r="D1665" s="10"/>
      <c r="AG1665" s="132"/>
      <c r="AH1665" s="132"/>
      <c r="AI1665" s="132"/>
      <c r="AJ1665" s="132"/>
      <c r="AK1665" s="132"/>
      <c r="AM1665" s="143"/>
      <c r="AT1665" s="132"/>
      <c r="AU1665" s="132"/>
      <c r="AV1665" s="132"/>
      <c r="AW1665" s="132"/>
      <c r="AX1665" s="132"/>
      <c r="AY1665" s="132"/>
      <c r="AZ1665" s="132"/>
      <c r="BA1665" s="132"/>
      <c r="BB1665" s="132"/>
    </row>
    <row r="1666" spans="3:70" x14ac:dyDescent="0.2">
      <c r="C1666" s="10"/>
      <c r="D1666" s="10"/>
      <c r="AG1666" s="132"/>
      <c r="AH1666" s="132"/>
      <c r="AI1666" s="132"/>
      <c r="AJ1666" s="132"/>
      <c r="AK1666" s="132"/>
      <c r="AM1666" s="143"/>
      <c r="AT1666" s="132"/>
      <c r="AU1666" s="132"/>
      <c r="AV1666" s="132"/>
      <c r="AW1666" s="132"/>
      <c r="AX1666" s="132"/>
      <c r="AY1666" s="132"/>
      <c r="AZ1666" s="132"/>
      <c r="BA1666" s="132"/>
      <c r="BB1666" s="132"/>
    </row>
    <row r="1667" spans="3:70" x14ac:dyDescent="0.2">
      <c r="C1667" s="10"/>
      <c r="D1667" s="10"/>
      <c r="AG1667" s="132"/>
      <c r="AH1667" s="132"/>
      <c r="AI1667" s="132"/>
      <c r="AJ1667" s="132"/>
      <c r="AK1667" s="132"/>
      <c r="AM1667" s="143"/>
      <c r="AT1667" s="132"/>
      <c r="AU1667" s="132"/>
      <c r="AV1667" s="132"/>
      <c r="AW1667" s="132"/>
      <c r="AX1667" s="132"/>
      <c r="AY1667" s="132"/>
      <c r="AZ1667" s="132"/>
      <c r="BA1667" s="132"/>
    </row>
    <row r="1668" spans="3:70" x14ac:dyDescent="0.2">
      <c r="C1668" s="10"/>
      <c r="D1668" s="10"/>
      <c r="AG1668" s="132"/>
      <c r="AH1668" s="132"/>
      <c r="AI1668" s="132"/>
      <c r="AJ1668" s="132"/>
      <c r="AK1668" s="132"/>
      <c r="AM1668" s="143"/>
      <c r="AT1668" s="132"/>
      <c r="AU1668" s="132"/>
      <c r="AV1668" s="132"/>
      <c r="AW1668" s="132"/>
      <c r="AX1668" s="132"/>
      <c r="AY1668" s="132"/>
      <c r="AZ1668" s="132"/>
      <c r="BA1668" s="132"/>
      <c r="BB1668" s="132"/>
      <c r="BD1668" s="132"/>
    </row>
    <row r="1669" spans="3:70" x14ac:dyDescent="0.2">
      <c r="C1669" s="10"/>
      <c r="D1669" s="10"/>
      <c r="AG1669" s="132"/>
      <c r="AH1669" s="132"/>
      <c r="AI1669" s="132"/>
      <c r="AJ1669" s="132"/>
      <c r="AK1669" s="132"/>
      <c r="AM1669" s="143"/>
      <c r="AT1669" s="132"/>
      <c r="AU1669" s="132"/>
      <c r="AV1669" s="132"/>
      <c r="AW1669" s="132"/>
      <c r="AX1669" s="132"/>
      <c r="AY1669" s="132"/>
      <c r="AZ1669" s="132"/>
      <c r="BA1669" s="132"/>
    </row>
    <row r="1670" spans="3:70" x14ac:dyDescent="0.2">
      <c r="C1670" s="10"/>
      <c r="D1670" s="10"/>
      <c r="AG1670" s="132"/>
      <c r="AH1670" s="132"/>
      <c r="AI1670" s="132"/>
      <c r="AJ1670" s="132"/>
      <c r="AK1670" s="132"/>
      <c r="AM1670" s="143"/>
      <c r="AT1670" s="132"/>
      <c r="AU1670" s="132"/>
      <c r="AV1670" s="132"/>
      <c r="AW1670" s="132"/>
      <c r="AX1670" s="132"/>
      <c r="AY1670" s="132"/>
      <c r="AZ1670" s="132"/>
      <c r="BA1670" s="132"/>
    </row>
    <row r="1671" spans="3:70" x14ac:dyDescent="0.2">
      <c r="C1671" s="10"/>
      <c r="D1671" s="10"/>
      <c r="AG1671" s="132"/>
      <c r="AH1671" s="132"/>
      <c r="AI1671" s="132"/>
      <c r="AJ1671" s="132"/>
      <c r="AK1671" s="132"/>
      <c r="AM1671" s="143"/>
      <c r="AT1671" s="132"/>
      <c r="AU1671" s="132"/>
      <c r="AV1671" s="132"/>
      <c r="AW1671" s="132"/>
      <c r="AX1671" s="132"/>
      <c r="AY1671" s="132"/>
      <c r="AZ1671" s="132"/>
      <c r="BA1671" s="132"/>
    </row>
    <row r="1672" spans="3:70" x14ac:dyDescent="0.2">
      <c r="C1672" s="10"/>
      <c r="D1672" s="10"/>
      <c r="AG1672" s="132"/>
      <c r="AH1672" s="132"/>
      <c r="AI1672" s="132"/>
      <c r="AJ1672" s="132"/>
      <c r="AK1672" s="132"/>
      <c r="AM1672" s="143"/>
      <c r="AT1672" s="132"/>
      <c r="AU1672" s="132"/>
      <c r="AV1672" s="132"/>
      <c r="AW1672" s="132"/>
      <c r="AX1672" s="132"/>
      <c r="AY1672" s="132"/>
      <c r="AZ1672" s="132"/>
      <c r="BA1672" s="132"/>
      <c r="BB1672" s="132"/>
      <c r="BD1672" s="132"/>
    </row>
    <row r="1673" spans="3:70" x14ac:dyDescent="0.2">
      <c r="C1673" s="10"/>
      <c r="D1673" s="10"/>
      <c r="AG1673" s="132"/>
      <c r="AH1673" s="132"/>
      <c r="AI1673" s="132"/>
      <c r="AJ1673" s="132"/>
      <c r="AK1673" s="132"/>
      <c r="AM1673" s="143"/>
      <c r="AT1673" s="132"/>
      <c r="AU1673" s="132"/>
      <c r="AV1673" s="132"/>
      <c r="AW1673" s="132"/>
      <c r="AX1673" s="132"/>
      <c r="AY1673" s="132"/>
      <c r="AZ1673" s="132"/>
      <c r="BA1673" s="132"/>
      <c r="BB1673" s="132"/>
    </row>
    <row r="1674" spans="3:70" x14ac:dyDescent="0.2">
      <c r="C1674" s="10"/>
      <c r="D1674" s="10"/>
      <c r="AG1674" s="132"/>
      <c r="AH1674" s="132"/>
      <c r="AI1674" s="132"/>
      <c r="AJ1674" s="132"/>
      <c r="AK1674" s="132"/>
      <c r="AM1674" s="143"/>
      <c r="AT1674" s="132"/>
      <c r="AU1674" s="132"/>
      <c r="AV1674" s="132"/>
      <c r="AW1674" s="132"/>
      <c r="AX1674" s="132"/>
      <c r="AY1674" s="132"/>
      <c r="AZ1674" s="132"/>
      <c r="BA1674" s="132"/>
      <c r="BB1674" s="132"/>
      <c r="BC1674" s="132"/>
      <c r="BD1674" s="132"/>
      <c r="BE1674" s="132"/>
      <c r="BF1674" s="132"/>
      <c r="BG1674" s="132"/>
      <c r="BH1674" s="132"/>
      <c r="BI1674" s="132"/>
      <c r="BJ1674" s="132"/>
      <c r="BK1674" s="132"/>
      <c r="BL1674" s="132"/>
      <c r="BM1674" s="132"/>
      <c r="BN1674" s="132"/>
      <c r="BO1674" s="132"/>
      <c r="BP1674" s="132"/>
      <c r="BQ1674" s="132"/>
      <c r="BR1674" s="132"/>
    </row>
    <row r="1675" spans="3:70" x14ac:dyDescent="0.2">
      <c r="C1675" s="10"/>
      <c r="D1675" s="10"/>
      <c r="AG1675" s="132"/>
      <c r="AH1675" s="132"/>
      <c r="AI1675" s="132"/>
      <c r="AJ1675" s="132"/>
      <c r="AK1675" s="132"/>
      <c r="AM1675" s="143"/>
      <c r="AT1675" s="132"/>
      <c r="AU1675" s="132"/>
      <c r="AV1675" s="132"/>
      <c r="AW1675" s="132"/>
      <c r="AX1675" s="132"/>
      <c r="AY1675" s="132"/>
      <c r="AZ1675" s="132"/>
      <c r="BA1675" s="132"/>
      <c r="BB1675" s="132"/>
      <c r="BC1675" s="132"/>
      <c r="BD1675" s="132"/>
      <c r="BE1675" s="132"/>
      <c r="BF1675" s="132"/>
      <c r="BG1675" s="132"/>
      <c r="BH1675" s="132"/>
      <c r="BI1675" s="132"/>
      <c r="BJ1675" s="132"/>
      <c r="BK1675" s="132"/>
      <c r="BL1675" s="132"/>
      <c r="BM1675" s="132"/>
      <c r="BN1675" s="132"/>
      <c r="BO1675" s="132"/>
      <c r="BP1675" s="132"/>
      <c r="BQ1675" s="132"/>
      <c r="BR1675" s="132"/>
    </row>
    <row r="1676" spans="3:70" x14ac:dyDescent="0.2">
      <c r="C1676" s="10"/>
      <c r="D1676" s="10"/>
      <c r="AG1676" s="132"/>
      <c r="AH1676" s="132"/>
      <c r="AI1676" s="132"/>
      <c r="AJ1676" s="132"/>
      <c r="AK1676" s="132"/>
      <c r="AM1676" s="143"/>
      <c r="AT1676" s="132"/>
      <c r="AU1676" s="132"/>
      <c r="AV1676" s="132"/>
      <c r="AW1676" s="132"/>
      <c r="AX1676" s="132"/>
      <c r="AY1676" s="132"/>
      <c r="AZ1676" s="132"/>
      <c r="BA1676" s="132"/>
      <c r="BB1676" s="132"/>
      <c r="BC1676" s="132"/>
      <c r="BD1676" s="132"/>
      <c r="BE1676" s="132"/>
      <c r="BF1676" s="132"/>
      <c r="BG1676" s="132"/>
      <c r="BH1676" s="132"/>
      <c r="BI1676" s="132"/>
      <c r="BJ1676" s="132"/>
      <c r="BK1676" s="132"/>
      <c r="BL1676" s="132"/>
      <c r="BM1676" s="132"/>
      <c r="BN1676" s="132"/>
      <c r="BO1676" s="132"/>
      <c r="BP1676" s="132"/>
      <c r="BQ1676" s="132"/>
      <c r="BR1676" s="132"/>
    </row>
    <row r="1677" spans="3:70" x14ac:dyDescent="0.2">
      <c r="C1677" s="10"/>
      <c r="D1677" s="10"/>
      <c r="AG1677" s="132"/>
      <c r="AH1677" s="132"/>
      <c r="AI1677" s="132"/>
      <c r="AJ1677" s="132"/>
      <c r="AK1677" s="132"/>
      <c r="AM1677" s="143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  <c r="BM1677" s="132"/>
      <c r="BN1677" s="132"/>
      <c r="BO1677" s="132"/>
      <c r="BP1677" s="132"/>
      <c r="BQ1677" s="132"/>
      <c r="BR1677" s="132"/>
    </row>
    <row r="1678" spans="3:70" x14ac:dyDescent="0.2">
      <c r="C1678" s="10"/>
      <c r="D1678" s="10"/>
      <c r="AG1678" s="132"/>
      <c r="AH1678" s="132"/>
      <c r="AI1678" s="132"/>
      <c r="AJ1678" s="132"/>
      <c r="AK1678" s="132"/>
      <c r="AM1678" s="143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D1678" s="132"/>
    </row>
    <row r="1679" spans="3:70" x14ac:dyDescent="0.2">
      <c r="C1679" s="10"/>
      <c r="D1679" s="10"/>
      <c r="AG1679" s="132"/>
      <c r="AH1679" s="132"/>
      <c r="AI1679" s="132"/>
      <c r="AJ1679" s="132"/>
      <c r="AK1679" s="132"/>
      <c r="AM1679" s="143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  <c r="BM1679" s="132"/>
      <c r="BN1679" s="132"/>
      <c r="BO1679" s="132"/>
      <c r="BP1679" s="132"/>
      <c r="BQ1679" s="132"/>
      <c r="BR1679" s="132"/>
    </row>
    <row r="1680" spans="3:70" x14ac:dyDescent="0.2">
      <c r="C1680" s="10"/>
      <c r="D1680" s="10"/>
      <c r="AG1680" s="132"/>
      <c r="AH1680" s="132"/>
      <c r="AI1680" s="132"/>
      <c r="AJ1680" s="132"/>
      <c r="AK1680" s="132"/>
      <c r="AM1680" s="143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  <c r="BM1680" s="132"/>
      <c r="BN1680" s="132"/>
      <c r="BO1680" s="132"/>
      <c r="BP1680" s="132"/>
      <c r="BQ1680" s="132"/>
      <c r="BR1680" s="132"/>
    </row>
    <row r="1681" spans="3:70" x14ac:dyDescent="0.2">
      <c r="C1681" s="10"/>
      <c r="D1681" s="10"/>
      <c r="AG1681" s="132"/>
      <c r="AH1681" s="132"/>
      <c r="AI1681" s="132"/>
      <c r="AJ1681" s="132"/>
      <c r="AK1681" s="132"/>
      <c r="AM1681" s="143"/>
      <c r="AT1681" s="132"/>
      <c r="AU1681" s="132"/>
      <c r="AV1681" s="132"/>
      <c r="AW1681" s="132"/>
      <c r="AX1681" s="132"/>
      <c r="AY1681" s="132"/>
      <c r="AZ1681" s="132"/>
      <c r="BA1681" s="132"/>
      <c r="BB1681" s="132"/>
      <c r="BD1681" s="132"/>
    </row>
    <row r="1682" spans="3:70" x14ac:dyDescent="0.2">
      <c r="C1682" s="10"/>
      <c r="D1682" s="10"/>
      <c r="AG1682" s="132"/>
      <c r="AH1682" s="132"/>
      <c r="AI1682" s="132"/>
      <c r="AJ1682" s="132"/>
      <c r="AK1682" s="132"/>
      <c r="AM1682" s="143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D1682" s="132"/>
    </row>
    <row r="1683" spans="3:70" x14ac:dyDescent="0.2">
      <c r="C1683" s="10"/>
      <c r="D1683" s="10"/>
      <c r="AG1683" s="132"/>
      <c r="AH1683" s="132"/>
      <c r="AI1683" s="132"/>
      <c r="AJ1683" s="132"/>
      <c r="AK1683" s="132"/>
      <c r="AM1683" s="143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  <c r="BM1683" s="132"/>
      <c r="BN1683" s="132"/>
      <c r="BO1683" s="132"/>
      <c r="BP1683" s="132"/>
      <c r="BQ1683" s="132"/>
      <c r="BR1683" s="132"/>
    </row>
    <row r="1684" spans="3:70" x14ac:dyDescent="0.2">
      <c r="C1684" s="10"/>
      <c r="D1684" s="10"/>
      <c r="AG1684" s="132"/>
      <c r="AH1684" s="132"/>
      <c r="AI1684" s="132"/>
      <c r="AJ1684" s="132"/>
      <c r="AK1684" s="132"/>
      <c r="AM1684" s="143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  <c r="BM1684" s="132"/>
      <c r="BN1684" s="132"/>
      <c r="BO1684" s="132"/>
      <c r="BP1684" s="132"/>
      <c r="BQ1684" s="132"/>
      <c r="BR1684" s="132"/>
    </row>
    <row r="1685" spans="3:70" x14ac:dyDescent="0.2">
      <c r="C1685" s="10"/>
      <c r="D1685" s="10"/>
      <c r="AG1685" s="132"/>
      <c r="AH1685" s="132"/>
      <c r="AI1685" s="132"/>
      <c r="AJ1685" s="132"/>
      <c r="AK1685" s="132"/>
      <c r="AM1685" s="143"/>
      <c r="AT1685" s="132"/>
      <c r="AU1685" s="132"/>
      <c r="AV1685" s="132"/>
      <c r="AW1685" s="132"/>
      <c r="AX1685" s="132"/>
      <c r="AY1685" s="132"/>
      <c r="AZ1685" s="132"/>
      <c r="BA1685" s="132"/>
      <c r="BB1685" s="132"/>
      <c r="BC1685" s="132"/>
      <c r="BD1685" s="132"/>
      <c r="BE1685" s="132"/>
      <c r="BF1685" s="132"/>
      <c r="BG1685" s="132"/>
      <c r="BH1685" s="132"/>
      <c r="BI1685" s="132"/>
      <c r="BJ1685" s="132"/>
      <c r="BK1685" s="132"/>
      <c r="BL1685" s="132"/>
      <c r="BM1685" s="132"/>
      <c r="BN1685" s="132"/>
      <c r="BO1685" s="132"/>
      <c r="BP1685" s="132"/>
      <c r="BQ1685" s="132"/>
      <c r="BR1685" s="132"/>
    </row>
    <row r="1686" spans="3:70" x14ac:dyDescent="0.2">
      <c r="C1686" s="10"/>
      <c r="D1686" s="10"/>
      <c r="AG1686" s="132"/>
      <c r="AH1686" s="132"/>
      <c r="AI1686" s="132"/>
      <c r="AJ1686" s="132"/>
      <c r="AK1686" s="132"/>
      <c r="AM1686" s="143"/>
      <c r="AT1686" s="132"/>
      <c r="AU1686" s="132"/>
      <c r="AV1686" s="132"/>
      <c r="AW1686" s="132"/>
      <c r="AX1686" s="132"/>
      <c r="AY1686" s="132"/>
      <c r="AZ1686" s="132"/>
      <c r="BA1686" s="132"/>
      <c r="BB1686" s="132"/>
    </row>
    <row r="1687" spans="3:70" x14ac:dyDescent="0.2">
      <c r="C1687" s="10"/>
      <c r="D1687" s="10"/>
      <c r="AG1687" s="132"/>
      <c r="AH1687" s="132"/>
      <c r="AI1687" s="132"/>
      <c r="AJ1687" s="132"/>
      <c r="AK1687" s="132"/>
      <c r="AM1687" s="143"/>
      <c r="AT1687" s="132"/>
      <c r="AU1687" s="132"/>
      <c r="AV1687" s="132"/>
      <c r="AW1687" s="132"/>
      <c r="AX1687" s="132"/>
      <c r="AY1687" s="132"/>
      <c r="AZ1687" s="132"/>
      <c r="BA1687" s="132"/>
      <c r="BB1687" s="132"/>
    </row>
    <row r="1688" spans="3:70" x14ac:dyDescent="0.2">
      <c r="C1688" s="10"/>
      <c r="D1688" s="10"/>
      <c r="AG1688" s="132"/>
      <c r="AH1688" s="132"/>
      <c r="AI1688" s="132"/>
      <c r="AJ1688" s="132"/>
      <c r="AK1688" s="132"/>
      <c r="AM1688" s="143"/>
      <c r="AT1688" s="132"/>
      <c r="AU1688" s="132"/>
      <c r="AV1688" s="132"/>
      <c r="AW1688" s="132"/>
      <c r="AX1688" s="132"/>
      <c r="AY1688" s="132"/>
      <c r="AZ1688" s="132"/>
      <c r="BA1688" s="132"/>
      <c r="BB1688" s="132"/>
    </row>
    <row r="1689" spans="3:70" x14ac:dyDescent="0.2">
      <c r="C1689" s="10"/>
      <c r="D1689" s="10"/>
      <c r="AG1689" s="132"/>
      <c r="AH1689" s="132"/>
      <c r="AI1689" s="132"/>
      <c r="AJ1689" s="132"/>
      <c r="AK1689" s="132"/>
      <c r="AM1689" s="143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D1689" s="132"/>
    </row>
    <row r="1690" spans="3:70" x14ac:dyDescent="0.2">
      <c r="C1690" s="10"/>
      <c r="D1690" s="10"/>
      <c r="AG1690" s="132"/>
      <c r="AH1690" s="132"/>
      <c r="AI1690" s="132"/>
      <c r="AJ1690" s="132"/>
      <c r="AK1690" s="132"/>
      <c r="AM1690" s="143"/>
      <c r="AT1690" s="132"/>
      <c r="AU1690" s="132"/>
      <c r="AV1690" s="132"/>
      <c r="AW1690" s="132"/>
      <c r="AX1690" s="132"/>
      <c r="AY1690" s="132"/>
      <c r="AZ1690" s="132"/>
      <c r="BA1690" s="132"/>
      <c r="BB1690" s="132"/>
      <c r="BC1690" s="132"/>
      <c r="BD1690" s="132"/>
      <c r="BE1690" s="132"/>
      <c r="BF1690" s="132"/>
      <c r="BG1690" s="132"/>
      <c r="BH1690" s="132"/>
      <c r="BI1690" s="132"/>
      <c r="BJ1690" s="132"/>
      <c r="BK1690" s="132"/>
      <c r="BL1690" s="132"/>
      <c r="BM1690" s="132"/>
      <c r="BN1690" s="132"/>
      <c r="BO1690" s="132"/>
      <c r="BP1690" s="132"/>
      <c r="BQ1690" s="132"/>
      <c r="BR1690" s="132"/>
    </row>
    <row r="1691" spans="3:70" x14ac:dyDescent="0.2">
      <c r="C1691" s="10"/>
      <c r="D1691" s="10"/>
      <c r="AG1691" s="132"/>
      <c r="AH1691" s="132"/>
      <c r="AI1691" s="132"/>
      <c r="AJ1691" s="132"/>
      <c r="AK1691" s="132"/>
      <c r="AM1691" s="143"/>
      <c r="AT1691" s="132"/>
      <c r="AU1691" s="132"/>
      <c r="AV1691" s="132"/>
      <c r="AW1691" s="132"/>
      <c r="AX1691" s="132"/>
      <c r="AY1691" s="132"/>
      <c r="AZ1691" s="132"/>
      <c r="BA1691" s="132"/>
      <c r="BB1691" s="132"/>
      <c r="BC1691" s="132"/>
      <c r="BD1691" s="132"/>
      <c r="BE1691" s="132"/>
      <c r="BF1691" s="132"/>
      <c r="BG1691" s="132"/>
      <c r="BH1691" s="132"/>
      <c r="BI1691" s="132"/>
      <c r="BJ1691" s="132"/>
      <c r="BK1691" s="132"/>
      <c r="BL1691" s="132"/>
      <c r="BM1691" s="132"/>
      <c r="BN1691" s="132"/>
      <c r="BO1691" s="132"/>
      <c r="BP1691" s="132"/>
      <c r="BQ1691" s="132"/>
      <c r="BR1691" s="132"/>
    </row>
    <row r="1692" spans="3:70" x14ac:dyDescent="0.2">
      <c r="C1692" s="10"/>
      <c r="D1692" s="10"/>
      <c r="AG1692" s="132"/>
      <c r="AH1692" s="132"/>
      <c r="AI1692" s="132"/>
      <c r="AJ1692" s="132"/>
      <c r="AK1692" s="132"/>
      <c r="AM1692" s="143"/>
      <c r="AT1692" s="132"/>
      <c r="AU1692" s="132"/>
      <c r="AV1692" s="132"/>
      <c r="AW1692" s="132"/>
      <c r="AX1692" s="132"/>
      <c r="AY1692" s="132"/>
      <c r="AZ1692" s="132"/>
      <c r="BA1692" s="132"/>
    </row>
    <row r="1693" spans="3:70" x14ac:dyDescent="0.2">
      <c r="C1693" s="10"/>
      <c r="D1693" s="10"/>
      <c r="AG1693" s="132"/>
      <c r="AH1693" s="132"/>
      <c r="AI1693" s="132"/>
      <c r="AJ1693" s="132"/>
      <c r="AK1693" s="132"/>
      <c r="AM1693" s="143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D1693" s="132"/>
    </row>
    <row r="1694" spans="3:70" x14ac:dyDescent="0.2">
      <c r="C1694" s="10"/>
      <c r="D1694" s="10"/>
      <c r="AG1694" s="132"/>
      <c r="AH1694" s="132"/>
      <c r="AI1694" s="132"/>
      <c r="AJ1694" s="132"/>
      <c r="AK1694" s="132"/>
      <c r="AM1694" s="143"/>
      <c r="AT1694" s="132"/>
      <c r="AU1694" s="132"/>
      <c r="AV1694" s="132"/>
      <c r="AW1694" s="132"/>
      <c r="AX1694" s="132"/>
      <c r="AY1694" s="132"/>
      <c r="AZ1694" s="132"/>
      <c r="BA1694" s="132"/>
      <c r="BB1694" s="132"/>
    </row>
    <row r="1695" spans="3:70" x14ac:dyDescent="0.2">
      <c r="C1695" s="10"/>
      <c r="D1695" s="10"/>
      <c r="AG1695" s="132"/>
      <c r="AH1695" s="132"/>
      <c r="AI1695" s="132"/>
      <c r="AJ1695" s="132"/>
      <c r="AK1695" s="132"/>
      <c r="AM1695" s="143"/>
      <c r="AT1695" s="132"/>
      <c r="AU1695" s="132"/>
      <c r="AV1695" s="132"/>
      <c r="AW1695" s="132"/>
      <c r="AX1695" s="132"/>
      <c r="AY1695" s="132"/>
      <c r="AZ1695" s="132"/>
      <c r="BA1695" s="132"/>
      <c r="BB1695" s="132"/>
    </row>
    <row r="1696" spans="3:70" x14ac:dyDescent="0.2">
      <c r="C1696" s="10"/>
      <c r="D1696" s="10"/>
      <c r="AG1696" s="132"/>
      <c r="AH1696" s="132"/>
      <c r="AI1696" s="132"/>
      <c r="AJ1696" s="132"/>
      <c r="AK1696" s="132"/>
      <c r="AM1696" s="143"/>
      <c r="AT1696" s="132"/>
      <c r="AU1696" s="132"/>
      <c r="AV1696" s="132"/>
      <c r="AW1696" s="132"/>
      <c r="AX1696" s="132"/>
      <c r="AY1696" s="132"/>
      <c r="AZ1696" s="132"/>
      <c r="BA1696" s="132"/>
    </row>
    <row r="1697" spans="3:70" x14ac:dyDescent="0.2">
      <c r="C1697" s="10"/>
      <c r="D1697" s="10"/>
      <c r="AG1697" s="132"/>
      <c r="AH1697" s="132"/>
      <c r="AI1697" s="132"/>
      <c r="AJ1697" s="132"/>
      <c r="AK1697" s="132"/>
      <c r="AM1697" s="143"/>
      <c r="AT1697" s="132"/>
      <c r="AU1697" s="132"/>
      <c r="AV1697" s="132"/>
      <c r="AW1697" s="132"/>
      <c r="AX1697" s="132"/>
      <c r="AY1697" s="132"/>
      <c r="AZ1697" s="132"/>
      <c r="BA1697" s="132"/>
    </row>
    <row r="1698" spans="3:70" x14ac:dyDescent="0.2">
      <c r="C1698" s="10"/>
      <c r="D1698" s="10"/>
      <c r="AG1698" s="132"/>
      <c r="AH1698" s="132"/>
      <c r="AI1698" s="132"/>
      <c r="AJ1698" s="132"/>
      <c r="AK1698" s="132"/>
      <c r="AM1698" s="143"/>
      <c r="AT1698" s="132"/>
      <c r="AU1698" s="132"/>
      <c r="AV1698" s="132"/>
      <c r="AW1698" s="132"/>
      <c r="AX1698" s="132"/>
      <c r="AY1698" s="132"/>
      <c r="AZ1698" s="132"/>
      <c r="BA1698" s="132"/>
    </row>
    <row r="1699" spans="3:70" x14ac:dyDescent="0.2">
      <c r="C1699" s="10"/>
      <c r="D1699" s="10"/>
      <c r="AG1699" s="132"/>
      <c r="AH1699" s="132"/>
      <c r="AI1699" s="132"/>
      <c r="AJ1699" s="132"/>
      <c r="AK1699" s="132"/>
      <c r="AM1699" s="143"/>
      <c r="AT1699" s="132"/>
      <c r="AU1699" s="132"/>
      <c r="AV1699" s="132"/>
      <c r="AW1699" s="132"/>
      <c r="AX1699" s="132"/>
      <c r="AY1699" s="132"/>
      <c r="AZ1699" s="132"/>
      <c r="BA1699" s="132"/>
    </row>
    <row r="1700" spans="3:70" x14ac:dyDescent="0.2">
      <c r="C1700" s="10"/>
      <c r="D1700" s="10"/>
      <c r="AG1700" s="132"/>
      <c r="AH1700" s="132"/>
      <c r="AI1700" s="132"/>
      <c r="AJ1700" s="132"/>
      <c r="AK1700" s="132"/>
      <c r="AM1700" s="143"/>
      <c r="AT1700" s="132"/>
      <c r="AU1700" s="132"/>
      <c r="AV1700" s="132"/>
      <c r="AW1700" s="132"/>
      <c r="AX1700" s="132"/>
      <c r="AY1700" s="132"/>
      <c r="AZ1700" s="132"/>
      <c r="BA1700" s="132"/>
    </row>
    <row r="1701" spans="3:70" x14ac:dyDescent="0.2">
      <c r="C1701" s="10"/>
      <c r="D1701" s="10"/>
      <c r="AG1701" s="132"/>
      <c r="AH1701" s="132"/>
      <c r="AI1701" s="132"/>
      <c r="AJ1701" s="132"/>
      <c r="AK1701" s="132"/>
      <c r="AM1701" s="143"/>
      <c r="AT1701" s="132"/>
      <c r="AU1701" s="132"/>
      <c r="AV1701" s="132"/>
      <c r="AW1701" s="132"/>
      <c r="AX1701" s="132"/>
      <c r="AY1701" s="132"/>
      <c r="AZ1701" s="132"/>
      <c r="BA1701" s="132"/>
    </row>
    <row r="1702" spans="3:70" x14ac:dyDescent="0.2">
      <c r="C1702" s="10"/>
      <c r="D1702" s="10"/>
      <c r="AG1702" s="132"/>
      <c r="AH1702" s="132"/>
      <c r="AI1702" s="132"/>
      <c r="AJ1702" s="132"/>
      <c r="AK1702" s="132"/>
      <c r="AM1702" s="143"/>
      <c r="AT1702" s="132"/>
      <c r="AU1702" s="132"/>
      <c r="AV1702" s="132"/>
      <c r="AW1702" s="132"/>
      <c r="AX1702" s="132"/>
      <c r="AY1702" s="132"/>
      <c r="AZ1702" s="132"/>
      <c r="BA1702" s="132"/>
    </row>
    <row r="1703" spans="3:70" x14ac:dyDescent="0.2">
      <c r="C1703" s="10"/>
      <c r="D1703" s="10"/>
      <c r="AG1703" s="132"/>
      <c r="AH1703" s="132"/>
      <c r="AI1703" s="132"/>
      <c r="AJ1703" s="132"/>
      <c r="AK1703" s="132"/>
      <c r="AM1703" s="143"/>
      <c r="AT1703" s="132"/>
      <c r="AU1703" s="132"/>
      <c r="AV1703" s="132"/>
      <c r="AW1703" s="132"/>
      <c r="AX1703" s="132"/>
      <c r="AY1703" s="132"/>
      <c r="AZ1703" s="132"/>
      <c r="BA1703" s="132"/>
    </row>
    <row r="1704" spans="3:70" x14ac:dyDescent="0.2">
      <c r="C1704" s="10"/>
      <c r="D1704" s="10"/>
      <c r="AG1704" s="132"/>
      <c r="AH1704" s="132"/>
      <c r="AI1704" s="132"/>
      <c r="AJ1704" s="132"/>
      <c r="AK1704" s="132"/>
      <c r="AM1704" s="143"/>
      <c r="AT1704" s="132"/>
      <c r="AU1704" s="132"/>
      <c r="AV1704" s="132"/>
      <c r="AW1704" s="132"/>
      <c r="AX1704" s="132"/>
      <c r="AY1704" s="132"/>
      <c r="AZ1704" s="132"/>
      <c r="BA1704" s="132"/>
      <c r="BB1704" s="132"/>
    </row>
    <row r="1705" spans="3:70" x14ac:dyDescent="0.2">
      <c r="C1705" s="10"/>
      <c r="D1705" s="10"/>
      <c r="AG1705" s="132"/>
      <c r="AH1705" s="132"/>
      <c r="AI1705" s="132"/>
      <c r="AJ1705" s="132"/>
      <c r="AK1705" s="132"/>
      <c r="AM1705" s="143"/>
      <c r="AT1705" s="132"/>
      <c r="AU1705" s="132"/>
      <c r="AV1705" s="132"/>
      <c r="AW1705" s="132"/>
      <c r="AX1705" s="132"/>
      <c r="AY1705" s="132"/>
      <c r="AZ1705" s="132"/>
      <c r="BA1705" s="132"/>
      <c r="BB1705" s="132"/>
      <c r="BC1705" s="132"/>
      <c r="BD1705" s="132"/>
      <c r="BE1705" s="132"/>
      <c r="BF1705" s="132"/>
      <c r="BG1705" s="132"/>
      <c r="BH1705" s="132"/>
      <c r="BI1705" s="132"/>
      <c r="BJ1705" s="132"/>
      <c r="BK1705" s="132"/>
      <c r="BL1705" s="132"/>
      <c r="BM1705" s="132"/>
      <c r="BN1705" s="132"/>
      <c r="BO1705" s="132"/>
      <c r="BP1705" s="132"/>
      <c r="BQ1705" s="132"/>
      <c r="BR1705" s="132"/>
    </row>
    <row r="1706" spans="3:70" x14ac:dyDescent="0.2">
      <c r="C1706" s="10"/>
      <c r="D1706" s="10"/>
      <c r="AG1706" s="132"/>
      <c r="AH1706" s="132"/>
      <c r="AI1706" s="132"/>
      <c r="AJ1706" s="132"/>
      <c r="AK1706" s="132"/>
      <c r="AM1706" s="143"/>
      <c r="AT1706" s="132"/>
      <c r="AU1706" s="132"/>
      <c r="AV1706" s="132"/>
      <c r="AW1706" s="132"/>
      <c r="AX1706" s="132"/>
      <c r="AY1706" s="132"/>
      <c r="AZ1706" s="132"/>
      <c r="BA1706" s="132"/>
      <c r="BB1706" s="132"/>
    </row>
    <row r="1707" spans="3:70" x14ac:dyDescent="0.2">
      <c r="C1707" s="10"/>
      <c r="D1707" s="10"/>
      <c r="AG1707" s="132"/>
      <c r="AH1707" s="132"/>
      <c r="AI1707" s="132"/>
      <c r="AJ1707" s="132"/>
      <c r="AK1707" s="132"/>
      <c r="AM1707" s="143"/>
      <c r="AT1707" s="132"/>
      <c r="AU1707" s="132"/>
      <c r="AV1707" s="132"/>
      <c r="AW1707" s="132"/>
      <c r="AX1707" s="132"/>
      <c r="AY1707" s="132"/>
      <c r="AZ1707" s="132"/>
      <c r="BA1707" s="132"/>
      <c r="BB1707" s="132"/>
    </row>
    <row r="1708" spans="3:70" x14ac:dyDescent="0.2">
      <c r="C1708" s="10"/>
      <c r="D1708" s="10"/>
      <c r="AG1708" s="132"/>
      <c r="AH1708" s="132"/>
      <c r="AI1708" s="132"/>
      <c r="AJ1708" s="132"/>
      <c r="AK1708" s="132"/>
      <c r="AM1708" s="143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D1708" s="132"/>
    </row>
    <row r="1709" spans="3:70" x14ac:dyDescent="0.2">
      <c r="C1709" s="10"/>
      <c r="D1709" s="10"/>
      <c r="AG1709" s="132"/>
      <c r="AH1709" s="132"/>
      <c r="AI1709" s="132"/>
      <c r="AJ1709" s="132"/>
      <c r="AK1709" s="132"/>
      <c r="AM1709" s="143"/>
      <c r="AT1709" s="132"/>
      <c r="AU1709" s="132"/>
      <c r="AV1709" s="132"/>
      <c r="AW1709" s="132"/>
      <c r="AX1709" s="132"/>
      <c r="AY1709" s="132"/>
      <c r="AZ1709" s="132"/>
      <c r="BA1709" s="132"/>
      <c r="BB1709" s="132"/>
    </row>
    <row r="1710" spans="3:70" x14ac:dyDescent="0.2">
      <c r="C1710" s="10"/>
      <c r="D1710" s="10"/>
      <c r="AG1710" s="132"/>
      <c r="AH1710" s="132"/>
      <c r="AI1710" s="132"/>
      <c r="AJ1710" s="132"/>
      <c r="AK1710" s="132"/>
      <c r="AM1710" s="143"/>
      <c r="AT1710" s="132"/>
      <c r="AU1710" s="132"/>
      <c r="AV1710" s="132"/>
      <c r="AW1710" s="132"/>
      <c r="AX1710" s="132"/>
      <c r="AY1710" s="132"/>
      <c r="AZ1710" s="132"/>
      <c r="BA1710" s="132"/>
    </row>
    <row r="1711" spans="3:70" x14ac:dyDescent="0.2">
      <c r="C1711" s="10"/>
      <c r="D1711" s="10"/>
      <c r="AG1711" s="132"/>
      <c r="AH1711" s="132"/>
      <c r="AI1711" s="132"/>
      <c r="AJ1711" s="132"/>
      <c r="AK1711" s="132"/>
      <c r="AM1711" s="143"/>
      <c r="AT1711" s="132"/>
      <c r="AU1711" s="132"/>
      <c r="AV1711" s="132"/>
      <c r="AW1711" s="132"/>
      <c r="AX1711" s="132"/>
      <c r="AY1711" s="132"/>
      <c r="AZ1711" s="132"/>
      <c r="BA1711" s="132"/>
      <c r="BB1711" s="132"/>
      <c r="BD1711" s="132"/>
    </row>
    <row r="1712" spans="3:70" x14ac:dyDescent="0.2">
      <c r="C1712" s="10"/>
      <c r="D1712" s="10"/>
      <c r="AG1712" s="132"/>
      <c r="AH1712" s="132"/>
      <c r="AI1712" s="132"/>
      <c r="AJ1712" s="132"/>
      <c r="AK1712" s="132"/>
      <c r="AM1712" s="143"/>
      <c r="AT1712" s="132"/>
      <c r="AU1712" s="132"/>
      <c r="AV1712" s="132"/>
      <c r="AW1712" s="132"/>
      <c r="AX1712" s="132"/>
      <c r="AY1712" s="132"/>
      <c r="AZ1712" s="132"/>
      <c r="BA1712" s="132"/>
      <c r="BB1712" s="132"/>
      <c r="BD1712" s="132"/>
      <c r="BE1712" s="132"/>
      <c r="BF1712" s="132"/>
      <c r="BG1712" s="132"/>
      <c r="BH1712" s="132"/>
      <c r="BI1712" s="132"/>
      <c r="BJ1712" s="132"/>
      <c r="BK1712" s="132"/>
      <c r="BL1712" s="132"/>
      <c r="BM1712" s="132"/>
      <c r="BN1712" s="132"/>
      <c r="BO1712" s="132"/>
      <c r="BP1712" s="132"/>
      <c r="BQ1712" s="132"/>
      <c r="BR1712" s="132"/>
    </row>
    <row r="1713" spans="3:70" x14ac:dyDescent="0.2">
      <c r="C1713" s="10"/>
      <c r="D1713" s="10"/>
      <c r="AG1713" s="132"/>
      <c r="AH1713" s="132"/>
      <c r="AI1713" s="132"/>
      <c r="AJ1713" s="132"/>
      <c r="AK1713" s="132"/>
      <c r="AM1713" s="143"/>
      <c r="AT1713" s="132"/>
      <c r="AU1713" s="132"/>
      <c r="AV1713" s="132"/>
      <c r="AW1713" s="132"/>
      <c r="AX1713" s="132"/>
      <c r="AY1713" s="132"/>
      <c r="AZ1713" s="132"/>
      <c r="BA1713" s="132"/>
      <c r="BB1713" s="132"/>
      <c r="BC1713" s="132"/>
      <c r="BD1713" s="132"/>
      <c r="BE1713" s="132"/>
      <c r="BF1713" s="132"/>
      <c r="BG1713" s="132"/>
      <c r="BH1713" s="132"/>
      <c r="BI1713" s="132"/>
      <c r="BJ1713" s="132"/>
      <c r="BK1713" s="132"/>
      <c r="BL1713" s="132"/>
      <c r="BM1713" s="132"/>
      <c r="BN1713" s="132"/>
      <c r="BO1713" s="132"/>
      <c r="BP1713" s="132"/>
      <c r="BQ1713" s="132"/>
      <c r="BR1713" s="132"/>
    </row>
    <row r="1714" spans="3:70" x14ac:dyDescent="0.2">
      <c r="C1714" s="10"/>
      <c r="D1714" s="10"/>
      <c r="AG1714" s="132"/>
      <c r="AH1714" s="132"/>
      <c r="AI1714" s="132"/>
      <c r="AJ1714" s="132"/>
      <c r="AK1714" s="132"/>
      <c r="AM1714" s="143"/>
      <c r="AT1714" s="132"/>
      <c r="AU1714" s="132"/>
      <c r="AV1714" s="132"/>
      <c r="AW1714" s="132"/>
      <c r="AX1714" s="132"/>
      <c r="AY1714" s="132"/>
      <c r="AZ1714" s="132"/>
      <c r="BA1714" s="132"/>
      <c r="BB1714" s="132"/>
    </row>
    <row r="1715" spans="3:70" x14ac:dyDescent="0.2">
      <c r="C1715" s="10"/>
      <c r="D1715" s="10"/>
      <c r="AG1715" s="132"/>
      <c r="AH1715" s="132"/>
      <c r="AI1715" s="132"/>
      <c r="AJ1715" s="132"/>
      <c r="AK1715" s="132"/>
      <c r="AM1715" s="143"/>
      <c r="AT1715" s="132"/>
      <c r="AU1715" s="132"/>
      <c r="AV1715" s="132"/>
      <c r="AW1715" s="132"/>
      <c r="AX1715" s="132"/>
      <c r="AY1715" s="132"/>
      <c r="AZ1715" s="132"/>
      <c r="BA1715" s="132"/>
    </row>
    <row r="1716" spans="3:70" x14ac:dyDescent="0.2">
      <c r="C1716" s="10"/>
      <c r="D1716" s="10"/>
      <c r="AG1716" s="132"/>
      <c r="AH1716" s="132"/>
      <c r="AI1716" s="132"/>
      <c r="AJ1716" s="132"/>
      <c r="AK1716" s="132"/>
      <c r="AM1716" s="143"/>
      <c r="AT1716" s="132"/>
      <c r="AU1716" s="132"/>
      <c r="AV1716" s="132"/>
      <c r="AW1716" s="132"/>
      <c r="AX1716" s="132"/>
      <c r="AY1716" s="132"/>
      <c r="AZ1716" s="132"/>
      <c r="BA1716" s="132"/>
      <c r="BB1716" s="132"/>
    </row>
    <row r="1717" spans="3:70" x14ac:dyDescent="0.2">
      <c r="C1717" s="10"/>
      <c r="D1717" s="10"/>
      <c r="AG1717" s="132"/>
      <c r="AH1717" s="132"/>
      <c r="AI1717" s="132"/>
      <c r="AJ1717" s="132"/>
      <c r="AK1717" s="132"/>
      <c r="AM1717" s="143"/>
      <c r="AT1717" s="132"/>
      <c r="AU1717" s="132"/>
      <c r="AV1717" s="132"/>
      <c r="AW1717" s="132"/>
      <c r="AX1717" s="132"/>
      <c r="AY1717" s="132"/>
      <c r="AZ1717" s="132"/>
      <c r="BA1717" s="132"/>
      <c r="BB1717" s="132"/>
    </row>
    <row r="1718" spans="3:70" x14ac:dyDescent="0.2">
      <c r="C1718" s="10"/>
      <c r="D1718" s="10"/>
      <c r="AG1718" s="132"/>
      <c r="AH1718" s="132"/>
      <c r="AI1718" s="132"/>
      <c r="AJ1718" s="132"/>
      <c r="AK1718" s="132"/>
      <c r="AM1718" s="143"/>
      <c r="AT1718" s="132"/>
      <c r="AU1718" s="132"/>
      <c r="AV1718" s="132"/>
      <c r="AW1718" s="132"/>
      <c r="AX1718" s="132"/>
      <c r="AY1718" s="132"/>
      <c r="AZ1718" s="132"/>
      <c r="BA1718" s="132"/>
      <c r="BB1718" s="132"/>
    </row>
    <row r="1719" spans="3:70" x14ac:dyDescent="0.2">
      <c r="C1719" s="10"/>
      <c r="D1719" s="10"/>
      <c r="AG1719" s="132"/>
      <c r="AH1719" s="132"/>
      <c r="AI1719" s="132"/>
      <c r="AJ1719" s="132"/>
      <c r="AK1719" s="132"/>
      <c r="AM1719" s="143"/>
      <c r="AT1719" s="132"/>
      <c r="AU1719" s="132"/>
      <c r="AV1719" s="132"/>
      <c r="AW1719" s="132"/>
      <c r="AX1719" s="132"/>
      <c r="AY1719" s="132"/>
      <c r="AZ1719" s="132"/>
      <c r="BA1719" s="132"/>
      <c r="BB1719" s="132"/>
    </row>
    <row r="1720" spans="3:70" x14ac:dyDescent="0.2">
      <c r="C1720" s="10"/>
      <c r="D1720" s="10"/>
      <c r="AG1720" s="132"/>
      <c r="AH1720" s="132"/>
      <c r="AI1720" s="132"/>
      <c r="AJ1720" s="132"/>
      <c r="AK1720" s="132"/>
      <c r="AM1720" s="143"/>
      <c r="AT1720" s="132"/>
      <c r="AU1720" s="132"/>
      <c r="AV1720" s="132"/>
      <c r="AW1720" s="132"/>
      <c r="AX1720" s="132"/>
      <c r="AY1720" s="132"/>
      <c r="AZ1720" s="132"/>
      <c r="BA1720" s="132"/>
      <c r="BB1720" s="132"/>
    </row>
    <row r="1721" spans="3:70" x14ac:dyDescent="0.2">
      <c r="C1721" s="10"/>
      <c r="D1721" s="10"/>
      <c r="AG1721" s="132"/>
      <c r="AH1721" s="132"/>
      <c r="AI1721" s="132"/>
      <c r="AJ1721" s="132"/>
      <c r="AK1721" s="132"/>
      <c r="AM1721" s="143"/>
      <c r="AT1721" s="132"/>
      <c r="AU1721" s="132"/>
      <c r="AV1721" s="132"/>
      <c r="AW1721" s="132"/>
      <c r="AX1721" s="132"/>
      <c r="AY1721" s="132"/>
      <c r="AZ1721" s="132"/>
      <c r="BA1721" s="132"/>
      <c r="BB1721" s="132"/>
      <c r="BD1721" s="132"/>
      <c r="BE1721" s="132"/>
      <c r="BF1721" s="132"/>
      <c r="BG1721" s="132"/>
      <c r="BH1721" s="132"/>
      <c r="BI1721" s="132"/>
      <c r="BJ1721" s="132"/>
      <c r="BK1721" s="132"/>
      <c r="BL1721" s="132"/>
      <c r="BM1721" s="132"/>
      <c r="BN1721" s="132"/>
      <c r="BO1721" s="132"/>
      <c r="BP1721" s="132"/>
      <c r="BQ1721" s="132"/>
      <c r="BR1721" s="132"/>
    </row>
    <row r="1722" spans="3:70" x14ac:dyDescent="0.2">
      <c r="C1722" s="10"/>
      <c r="D1722" s="10"/>
      <c r="AG1722" s="132"/>
      <c r="AH1722" s="132"/>
      <c r="AI1722" s="132"/>
      <c r="AJ1722" s="132"/>
      <c r="AK1722" s="132"/>
      <c r="AM1722" s="143"/>
      <c r="AT1722" s="132"/>
      <c r="AU1722" s="132"/>
      <c r="AV1722" s="132"/>
      <c r="AW1722" s="132"/>
      <c r="AX1722" s="132"/>
      <c r="AY1722" s="132"/>
      <c r="AZ1722" s="132"/>
      <c r="BA1722" s="132"/>
    </row>
    <row r="1723" spans="3:70" x14ac:dyDescent="0.2">
      <c r="C1723" s="10"/>
      <c r="D1723" s="10"/>
      <c r="AG1723" s="132"/>
      <c r="AH1723" s="132"/>
      <c r="AI1723" s="132"/>
      <c r="AJ1723" s="132"/>
      <c r="AK1723" s="132"/>
      <c r="AM1723" s="143"/>
      <c r="AT1723" s="132"/>
      <c r="AU1723" s="132"/>
      <c r="AV1723" s="132"/>
      <c r="AW1723" s="132"/>
      <c r="AX1723" s="132"/>
      <c r="AY1723" s="132"/>
      <c r="AZ1723" s="132"/>
      <c r="BA1723" s="132"/>
      <c r="BB1723" s="132"/>
    </row>
    <row r="1724" spans="3:70" x14ac:dyDescent="0.2">
      <c r="C1724" s="10"/>
      <c r="D1724" s="10"/>
      <c r="AG1724" s="132"/>
      <c r="AH1724" s="132"/>
      <c r="AI1724" s="132"/>
      <c r="AJ1724" s="132"/>
      <c r="AK1724" s="132"/>
      <c r="AM1724" s="143"/>
      <c r="AT1724" s="132"/>
      <c r="AU1724" s="132"/>
      <c r="AV1724" s="132"/>
      <c r="AW1724" s="132"/>
      <c r="AX1724" s="132"/>
      <c r="AY1724" s="132"/>
      <c r="AZ1724" s="132"/>
      <c r="BA1724" s="132"/>
      <c r="BB1724" s="132"/>
    </row>
    <row r="1725" spans="3:70" x14ac:dyDescent="0.2">
      <c r="C1725" s="10"/>
      <c r="D1725" s="10"/>
      <c r="AG1725" s="132"/>
      <c r="AH1725" s="132"/>
      <c r="AI1725" s="132"/>
      <c r="AJ1725" s="132"/>
      <c r="AK1725" s="132"/>
      <c r="AM1725" s="143"/>
      <c r="AT1725" s="132"/>
      <c r="AU1725" s="132"/>
      <c r="AV1725" s="132"/>
      <c r="AW1725" s="132"/>
      <c r="AX1725" s="132"/>
      <c r="AY1725" s="132"/>
      <c r="AZ1725" s="132"/>
      <c r="BA1725" s="132"/>
    </row>
    <row r="1726" spans="3:70" x14ac:dyDescent="0.2">
      <c r="C1726" s="10"/>
      <c r="D1726" s="10"/>
      <c r="AG1726" s="132"/>
      <c r="AH1726" s="132"/>
      <c r="AI1726" s="132"/>
      <c r="AJ1726" s="132"/>
      <c r="AK1726" s="132"/>
      <c r="AM1726" s="143"/>
      <c r="AT1726" s="132"/>
      <c r="AU1726" s="132"/>
      <c r="AV1726" s="132"/>
      <c r="AW1726" s="132"/>
      <c r="AX1726" s="132"/>
      <c r="AY1726" s="132"/>
      <c r="AZ1726" s="132"/>
      <c r="BA1726" s="132"/>
      <c r="BB1726" s="132"/>
      <c r="BD1726" s="132"/>
      <c r="BE1726" s="132"/>
      <c r="BF1726" s="132"/>
      <c r="BG1726" s="132"/>
      <c r="BH1726" s="132"/>
      <c r="BI1726" s="132"/>
      <c r="BJ1726" s="132"/>
      <c r="BK1726" s="132"/>
      <c r="BL1726" s="132"/>
      <c r="BM1726" s="132"/>
      <c r="BN1726" s="132"/>
      <c r="BO1726" s="132"/>
      <c r="BP1726" s="132"/>
      <c r="BQ1726" s="132"/>
      <c r="BR1726" s="132"/>
    </row>
    <row r="1727" spans="3:70" x14ac:dyDescent="0.2">
      <c r="C1727" s="10"/>
      <c r="D1727" s="10"/>
      <c r="AG1727" s="132"/>
      <c r="AH1727" s="132"/>
      <c r="AI1727" s="132"/>
      <c r="AJ1727" s="132"/>
      <c r="AK1727" s="132"/>
      <c r="AM1727" s="143"/>
      <c r="AT1727" s="132"/>
      <c r="AU1727" s="132"/>
      <c r="AV1727" s="132"/>
      <c r="AW1727" s="132"/>
      <c r="AX1727" s="132"/>
      <c r="AY1727" s="132"/>
      <c r="AZ1727" s="132"/>
      <c r="BA1727" s="132"/>
      <c r="BB1727" s="132"/>
    </row>
    <row r="1728" spans="3:70" x14ac:dyDescent="0.2">
      <c r="C1728" s="10"/>
      <c r="D1728" s="10"/>
      <c r="AG1728" s="132"/>
      <c r="AH1728" s="132"/>
      <c r="AI1728" s="132"/>
      <c r="AJ1728" s="132"/>
      <c r="AK1728" s="132"/>
      <c r="AM1728" s="143"/>
      <c r="AT1728" s="132"/>
      <c r="AU1728" s="132"/>
      <c r="AV1728" s="132"/>
      <c r="AW1728" s="132"/>
      <c r="AX1728" s="132"/>
      <c r="AY1728" s="132"/>
      <c r="AZ1728" s="132"/>
      <c r="BA1728" s="132"/>
    </row>
    <row r="1729" spans="3:70" x14ac:dyDescent="0.2">
      <c r="C1729" s="10"/>
      <c r="D1729" s="10"/>
      <c r="AG1729" s="132"/>
      <c r="AH1729" s="132"/>
      <c r="AI1729" s="132"/>
      <c r="AJ1729" s="132"/>
      <c r="AK1729" s="132"/>
      <c r="AM1729" s="143"/>
      <c r="AT1729" s="132"/>
      <c r="AU1729" s="132"/>
      <c r="AV1729" s="132"/>
      <c r="AW1729" s="132"/>
      <c r="AX1729" s="132"/>
      <c r="AY1729" s="132"/>
      <c r="AZ1729" s="132"/>
      <c r="BA1729" s="132"/>
    </row>
    <row r="1730" spans="3:70" x14ac:dyDescent="0.2">
      <c r="C1730" s="10"/>
      <c r="D1730" s="10"/>
      <c r="AG1730" s="132"/>
      <c r="AH1730" s="132"/>
      <c r="AI1730" s="132"/>
      <c r="AJ1730" s="132"/>
      <c r="AK1730" s="132"/>
      <c r="AM1730" s="143"/>
      <c r="AT1730" s="132"/>
      <c r="AU1730" s="132"/>
      <c r="AV1730" s="132"/>
      <c r="AW1730" s="132"/>
      <c r="AX1730" s="132"/>
      <c r="AY1730" s="132"/>
      <c r="AZ1730" s="132"/>
      <c r="BA1730" s="132"/>
    </row>
    <row r="1731" spans="3:70" x14ac:dyDescent="0.2">
      <c r="C1731" s="10"/>
      <c r="D1731" s="10"/>
      <c r="AG1731" s="132"/>
      <c r="AH1731" s="132"/>
      <c r="AI1731" s="132"/>
      <c r="AJ1731" s="132"/>
      <c r="AK1731" s="132"/>
      <c r="AM1731" s="143"/>
      <c r="AT1731" s="132"/>
      <c r="AU1731" s="132"/>
      <c r="AV1731" s="132"/>
      <c r="AW1731" s="132"/>
      <c r="AX1731" s="132"/>
      <c r="AY1731" s="132"/>
      <c r="AZ1731" s="132"/>
      <c r="BA1731" s="132"/>
      <c r="BB1731" s="132"/>
      <c r="BD1731" s="132"/>
      <c r="BE1731" s="132"/>
      <c r="BF1731" s="132"/>
      <c r="BG1731" s="132"/>
      <c r="BH1731" s="132"/>
      <c r="BI1731" s="132"/>
      <c r="BJ1731" s="132"/>
      <c r="BK1731" s="132"/>
      <c r="BL1731" s="132"/>
      <c r="BM1731" s="132"/>
      <c r="BN1731" s="132"/>
      <c r="BO1731" s="132"/>
      <c r="BP1731" s="132"/>
      <c r="BQ1731" s="132"/>
      <c r="BR1731" s="132"/>
    </row>
    <row r="1732" spans="3:70" x14ac:dyDescent="0.2">
      <c r="C1732" s="10"/>
      <c r="D1732" s="10"/>
      <c r="AG1732" s="132"/>
      <c r="AH1732" s="132"/>
      <c r="AI1732" s="132"/>
      <c r="AJ1732" s="132"/>
      <c r="AK1732" s="132"/>
      <c r="AM1732" s="143"/>
      <c r="AT1732" s="132"/>
      <c r="AU1732" s="132"/>
      <c r="AV1732" s="132"/>
      <c r="AW1732" s="132"/>
      <c r="AX1732" s="132"/>
      <c r="AY1732" s="132"/>
      <c r="AZ1732" s="132"/>
      <c r="BA1732" s="132"/>
    </row>
    <row r="1733" spans="3:70" x14ac:dyDescent="0.2">
      <c r="C1733" s="10"/>
      <c r="D1733" s="10"/>
      <c r="AG1733" s="132"/>
      <c r="AH1733" s="132"/>
      <c r="AI1733" s="132"/>
      <c r="AJ1733" s="132"/>
      <c r="AK1733" s="132"/>
      <c r="AM1733" s="143"/>
      <c r="AT1733" s="132"/>
      <c r="AU1733" s="132"/>
      <c r="AV1733" s="132"/>
      <c r="AW1733" s="132"/>
      <c r="AX1733" s="132"/>
      <c r="AY1733" s="132"/>
      <c r="AZ1733" s="132"/>
      <c r="BA1733" s="132"/>
      <c r="BB1733" s="132"/>
      <c r="BD1733" s="132"/>
    </row>
    <row r="1734" spans="3:70" x14ac:dyDescent="0.2">
      <c r="C1734" s="10"/>
      <c r="D1734" s="10"/>
      <c r="AG1734" s="132"/>
      <c r="AH1734" s="132"/>
      <c r="AI1734" s="132"/>
      <c r="AJ1734" s="132"/>
      <c r="AK1734" s="132"/>
      <c r="AM1734" s="143"/>
      <c r="AT1734" s="132"/>
      <c r="AU1734" s="132"/>
      <c r="AV1734" s="132"/>
      <c r="AW1734" s="132"/>
      <c r="AX1734" s="132"/>
      <c r="AY1734" s="132"/>
      <c r="AZ1734" s="132"/>
      <c r="BA1734" s="132"/>
    </row>
    <row r="1735" spans="3:70" x14ac:dyDescent="0.2">
      <c r="C1735" s="10"/>
      <c r="D1735" s="10"/>
      <c r="AG1735" s="132"/>
      <c r="AH1735" s="132"/>
      <c r="AI1735" s="132"/>
      <c r="AJ1735" s="132"/>
      <c r="AK1735" s="132"/>
      <c r="AM1735" s="143"/>
      <c r="AT1735" s="132"/>
      <c r="AU1735" s="132"/>
      <c r="AV1735" s="132"/>
      <c r="AW1735" s="132"/>
      <c r="AX1735" s="132"/>
      <c r="AY1735" s="132"/>
      <c r="AZ1735" s="132"/>
      <c r="BA1735" s="132"/>
    </row>
    <row r="1736" spans="3:70" x14ac:dyDescent="0.2">
      <c r="C1736" s="10"/>
      <c r="D1736" s="10"/>
      <c r="AG1736" s="132"/>
      <c r="AH1736" s="132"/>
      <c r="AI1736" s="132"/>
      <c r="AJ1736" s="132"/>
      <c r="AK1736" s="132"/>
      <c r="AM1736" s="143"/>
      <c r="AT1736" s="132"/>
      <c r="AU1736" s="132"/>
      <c r="AV1736" s="132"/>
      <c r="AW1736" s="132"/>
      <c r="AX1736" s="132"/>
      <c r="AY1736" s="132"/>
      <c r="AZ1736" s="132"/>
      <c r="BA1736" s="132"/>
      <c r="BB1736" s="132"/>
      <c r="BC1736" s="132"/>
      <c r="BD1736" s="132"/>
      <c r="BE1736" s="132"/>
      <c r="BF1736" s="132"/>
      <c r="BG1736" s="132"/>
      <c r="BH1736" s="132"/>
      <c r="BI1736" s="132"/>
      <c r="BJ1736" s="132"/>
      <c r="BK1736" s="132"/>
      <c r="BL1736" s="132"/>
      <c r="BM1736" s="132"/>
      <c r="BN1736" s="132"/>
      <c r="BO1736" s="132"/>
      <c r="BP1736" s="132"/>
      <c r="BQ1736" s="132"/>
      <c r="BR1736" s="132"/>
    </row>
    <row r="1737" spans="3:70" x14ac:dyDescent="0.2">
      <c r="C1737" s="10"/>
      <c r="D1737" s="10"/>
      <c r="AG1737" s="132"/>
      <c r="AH1737" s="132"/>
      <c r="AI1737" s="132"/>
      <c r="AJ1737" s="132"/>
      <c r="AK1737" s="132"/>
      <c r="AM1737" s="143"/>
      <c r="AT1737" s="132"/>
      <c r="AU1737" s="132"/>
      <c r="AV1737" s="132"/>
      <c r="AW1737" s="132"/>
      <c r="AX1737" s="132"/>
      <c r="AY1737" s="132"/>
      <c r="AZ1737" s="132"/>
      <c r="BA1737" s="132"/>
      <c r="BB1737" s="132"/>
      <c r="BC1737" s="132"/>
      <c r="BD1737" s="132"/>
      <c r="BE1737" s="132"/>
      <c r="BF1737" s="132"/>
      <c r="BG1737" s="132"/>
      <c r="BH1737" s="132"/>
      <c r="BI1737" s="132"/>
      <c r="BJ1737" s="132"/>
      <c r="BK1737" s="132"/>
      <c r="BL1737" s="132"/>
      <c r="BM1737" s="132"/>
      <c r="BN1737" s="132"/>
      <c r="BO1737" s="132"/>
      <c r="BP1737" s="132"/>
      <c r="BQ1737" s="132"/>
      <c r="BR1737" s="132"/>
    </row>
    <row r="1738" spans="3:70" x14ac:dyDescent="0.2">
      <c r="C1738" s="10"/>
      <c r="D1738" s="10"/>
      <c r="AG1738" s="132"/>
      <c r="AH1738" s="132"/>
      <c r="AI1738" s="132"/>
      <c r="AJ1738" s="132"/>
      <c r="AK1738" s="132"/>
      <c r="AM1738" s="143"/>
      <c r="AT1738" s="132"/>
      <c r="AU1738" s="132"/>
      <c r="AV1738" s="132"/>
      <c r="AW1738" s="132"/>
      <c r="AX1738" s="132"/>
      <c r="AY1738" s="132"/>
      <c r="AZ1738" s="132"/>
      <c r="BA1738" s="132"/>
    </row>
    <row r="1739" spans="3:70" x14ac:dyDescent="0.2">
      <c r="C1739" s="10"/>
      <c r="D1739" s="10"/>
      <c r="AG1739" s="132"/>
      <c r="AH1739" s="132"/>
      <c r="AI1739" s="132"/>
      <c r="AJ1739" s="132"/>
      <c r="AK1739" s="132"/>
      <c r="AM1739" s="143"/>
      <c r="AT1739" s="132"/>
      <c r="AU1739" s="132"/>
      <c r="AV1739" s="132"/>
      <c r="AW1739" s="132"/>
      <c r="AX1739" s="132"/>
      <c r="AY1739" s="132"/>
      <c r="AZ1739" s="132"/>
      <c r="BA1739" s="132"/>
    </row>
    <row r="1740" spans="3:70" x14ac:dyDescent="0.2">
      <c r="C1740" s="10"/>
      <c r="D1740" s="10"/>
      <c r="AG1740" s="132"/>
      <c r="AH1740" s="132"/>
      <c r="AI1740" s="132"/>
      <c r="AJ1740" s="132"/>
      <c r="AK1740" s="132"/>
      <c r="AM1740" s="143"/>
      <c r="AT1740" s="132"/>
      <c r="AU1740" s="132"/>
      <c r="AV1740" s="132"/>
      <c r="AW1740" s="132"/>
      <c r="AX1740" s="132"/>
      <c r="AY1740" s="132"/>
      <c r="AZ1740" s="132"/>
      <c r="BA1740" s="132"/>
      <c r="BB1740" s="132"/>
    </row>
    <row r="1741" spans="3:70" x14ac:dyDescent="0.2">
      <c r="C1741" s="10"/>
      <c r="D1741" s="10"/>
      <c r="AG1741" s="132"/>
      <c r="AH1741" s="132"/>
      <c r="AI1741" s="132"/>
      <c r="AJ1741" s="132"/>
      <c r="AK1741" s="132"/>
      <c r="AM1741" s="143"/>
      <c r="AT1741" s="132"/>
      <c r="AU1741" s="132"/>
      <c r="AV1741" s="132"/>
      <c r="AW1741" s="132"/>
      <c r="AX1741" s="132"/>
      <c r="AY1741" s="132"/>
      <c r="AZ1741" s="132"/>
      <c r="BA1741" s="132"/>
    </row>
    <row r="1742" spans="3:70" x14ac:dyDescent="0.2">
      <c r="C1742" s="10"/>
      <c r="D1742" s="10"/>
      <c r="AG1742" s="132"/>
      <c r="AH1742" s="132"/>
      <c r="AI1742" s="132"/>
      <c r="AJ1742" s="132"/>
      <c r="AK1742" s="132"/>
      <c r="AM1742" s="143"/>
      <c r="AT1742" s="132"/>
      <c r="AU1742" s="132"/>
      <c r="AV1742" s="132"/>
      <c r="AW1742" s="132"/>
      <c r="AX1742" s="132"/>
      <c r="AY1742" s="132"/>
      <c r="AZ1742" s="132"/>
      <c r="BA1742" s="132"/>
    </row>
    <row r="1743" spans="3:70" x14ac:dyDescent="0.2">
      <c r="C1743" s="10"/>
      <c r="D1743" s="10"/>
      <c r="AG1743" s="132"/>
      <c r="AH1743" s="132"/>
      <c r="AI1743" s="132"/>
      <c r="AJ1743" s="132"/>
      <c r="AK1743" s="132"/>
      <c r="AM1743" s="143"/>
      <c r="AT1743" s="132"/>
      <c r="AU1743" s="132"/>
      <c r="AV1743" s="132"/>
      <c r="AW1743" s="132"/>
      <c r="AX1743" s="132"/>
      <c r="AY1743" s="132"/>
      <c r="AZ1743" s="132"/>
      <c r="BA1743" s="132"/>
    </row>
    <row r="1744" spans="3:70" x14ac:dyDescent="0.2">
      <c r="C1744" s="10"/>
      <c r="D1744" s="10"/>
      <c r="AG1744" s="132"/>
      <c r="AH1744" s="132"/>
      <c r="AI1744" s="132"/>
      <c r="AJ1744" s="132"/>
      <c r="AK1744" s="132"/>
      <c r="AM1744" s="143"/>
      <c r="AT1744" s="132"/>
      <c r="AU1744" s="132"/>
      <c r="AV1744" s="132"/>
      <c r="AW1744" s="132"/>
      <c r="AX1744" s="132"/>
      <c r="AY1744" s="132"/>
      <c r="AZ1744" s="132"/>
      <c r="BA1744" s="132"/>
    </row>
    <row r="1745" spans="3:70" x14ac:dyDescent="0.2">
      <c r="C1745" s="10"/>
      <c r="D1745" s="10"/>
      <c r="AG1745" s="132"/>
      <c r="AH1745" s="132"/>
      <c r="AI1745" s="132"/>
      <c r="AJ1745" s="132"/>
      <c r="AK1745" s="132"/>
      <c r="AM1745" s="143"/>
      <c r="AT1745" s="132"/>
      <c r="AU1745" s="132"/>
      <c r="AV1745" s="132"/>
      <c r="AW1745" s="132"/>
      <c r="AX1745" s="132"/>
      <c r="AY1745" s="132"/>
      <c r="AZ1745" s="132"/>
      <c r="BA1745" s="132"/>
    </row>
    <row r="1746" spans="3:70" x14ac:dyDescent="0.2">
      <c r="C1746" s="10"/>
      <c r="D1746" s="10"/>
      <c r="AG1746" s="132"/>
      <c r="AH1746" s="132"/>
      <c r="AI1746" s="132"/>
      <c r="AJ1746" s="132"/>
      <c r="AK1746" s="132"/>
      <c r="AM1746" s="143"/>
      <c r="AT1746" s="132"/>
      <c r="AU1746" s="132"/>
      <c r="AV1746" s="132"/>
      <c r="AW1746" s="132"/>
      <c r="AX1746" s="132"/>
      <c r="AY1746" s="132"/>
      <c r="AZ1746" s="132"/>
      <c r="BA1746" s="132"/>
      <c r="BB1746" s="132"/>
    </row>
    <row r="1747" spans="3:70" x14ac:dyDescent="0.2">
      <c r="C1747" s="10"/>
      <c r="D1747" s="10"/>
      <c r="AG1747" s="132"/>
      <c r="AH1747" s="132"/>
      <c r="AI1747" s="132"/>
      <c r="AJ1747" s="132"/>
      <c r="AK1747" s="132"/>
      <c r="AM1747" s="143"/>
      <c r="AT1747" s="132"/>
      <c r="AU1747" s="132"/>
      <c r="AV1747" s="132"/>
      <c r="AW1747" s="132"/>
      <c r="AX1747" s="132"/>
      <c r="AY1747" s="132"/>
      <c r="AZ1747" s="132"/>
      <c r="BA1747" s="132"/>
    </row>
    <row r="1748" spans="3:70" x14ac:dyDescent="0.2">
      <c r="C1748" s="10"/>
      <c r="D1748" s="10"/>
      <c r="AG1748" s="132"/>
      <c r="AH1748" s="132"/>
      <c r="AI1748" s="132"/>
      <c r="AJ1748" s="132"/>
      <c r="AK1748" s="132"/>
      <c r="AM1748" s="143"/>
      <c r="AT1748" s="132"/>
      <c r="AU1748" s="132"/>
      <c r="AV1748" s="132"/>
      <c r="AW1748" s="132"/>
      <c r="AX1748" s="132"/>
      <c r="AY1748" s="132"/>
      <c r="AZ1748" s="132"/>
      <c r="BA1748" s="132"/>
    </row>
    <row r="1749" spans="3:70" x14ac:dyDescent="0.2">
      <c r="C1749" s="10"/>
      <c r="D1749" s="10"/>
      <c r="AG1749" s="132"/>
      <c r="AH1749" s="132"/>
      <c r="AI1749" s="132"/>
      <c r="AJ1749" s="132"/>
      <c r="AK1749" s="132"/>
      <c r="AM1749" s="143"/>
      <c r="AT1749" s="132"/>
      <c r="AU1749" s="132"/>
      <c r="AV1749" s="132"/>
      <c r="AW1749" s="132"/>
      <c r="AX1749" s="132"/>
      <c r="AY1749" s="132"/>
      <c r="AZ1749" s="132"/>
      <c r="BA1749" s="132"/>
      <c r="BB1749" s="132"/>
      <c r="BC1749" s="132"/>
      <c r="BD1749" s="132"/>
      <c r="BE1749" s="132"/>
      <c r="BF1749" s="132"/>
      <c r="BG1749" s="132"/>
      <c r="BH1749" s="132"/>
      <c r="BI1749" s="132"/>
      <c r="BJ1749" s="132"/>
      <c r="BK1749" s="132"/>
      <c r="BL1749" s="132"/>
      <c r="BM1749" s="132"/>
      <c r="BN1749" s="132"/>
      <c r="BO1749" s="132"/>
      <c r="BP1749" s="132"/>
      <c r="BQ1749" s="132"/>
      <c r="BR1749" s="132"/>
    </row>
    <row r="1750" spans="3:70" x14ac:dyDescent="0.2">
      <c r="C1750" s="10"/>
      <c r="D1750" s="10"/>
      <c r="AG1750" s="132"/>
      <c r="AH1750" s="132"/>
      <c r="AI1750" s="132"/>
      <c r="AJ1750" s="132"/>
      <c r="AK1750" s="132"/>
      <c r="AM1750" s="143"/>
      <c r="AT1750" s="132"/>
      <c r="AU1750" s="132"/>
      <c r="AV1750" s="132"/>
      <c r="AW1750" s="132"/>
      <c r="AX1750" s="132"/>
      <c r="AY1750" s="132"/>
      <c r="AZ1750" s="132"/>
      <c r="BA1750" s="132"/>
    </row>
    <row r="1751" spans="3:70" x14ac:dyDescent="0.2">
      <c r="C1751" s="10"/>
      <c r="D1751" s="10"/>
      <c r="AG1751" s="132"/>
      <c r="AH1751" s="132"/>
      <c r="AI1751" s="132"/>
      <c r="AJ1751" s="132"/>
      <c r="AK1751" s="132"/>
      <c r="AM1751" s="143"/>
      <c r="AT1751" s="132"/>
      <c r="AU1751" s="132"/>
      <c r="AV1751" s="132"/>
      <c r="AW1751" s="132"/>
      <c r="AX1751" s="132"/>
      <c r="AY1751" s="132"/>
      <c r="AZ1751" s="132"/>
      <c r="BA1751" s="132"/>
    </row>
    <row r="1752" spans="3:70" x14ac:dyDescent="0.2">
      <c r="C1752" s="10"/>
      <c r="D1752" s="10"/>
      <c r="AG1752" s="132"/>
      <c r="AH1752" s="132"/>
      <c r="AI1752" s="132"/>
      <c r="AJ1752" s="132"/>
      <c r="AK1752" s="132"/>
      <c r="AM1752" s="143"/>
      <c r="AT1752" s="132"/>
      <c r="AU1752" s="132"/>
      <c r="AV1752" s="132"/>
      <c r="AW1752" s="132"/>
      <c r="AX1752" s="132"/>
      <c r="AY1752" s="132"/>
      <c r="AZ1752" s="132"/>
      <c r="BA1752" s="132"/>
    </row>
    <row r="1753" spans="3:70" x14ac:dyDescent="0.2">
      <c r="C1753" s="10"/>
      <c r="D1753" s="10"/>
      <c r="AG1753" s="132"/>
      <c r="AH1753" s="132"/>
      <c r="AI1753" s="132"/>
      <c r="AJ1753" s="132"/>
      <c r="AK1753" s="132"/>
      <c r="AM1753" s="143"/>
      <c r="AT1753" s="132"/>
      <c r="AU1753" s="132"/>
      <c r="AV1753" s="132"/>
      <c r="AW1753" s="132"/>
      <c r="AX1753" s="132"/>
      <c r="AY1753" s="132"/>
      <c r="AZ1753" s="132"/>
      <c r="BA1753" s="132"/>
    </row>
    <row r="1754" spans="3:70" x14ac:dyDescent="0.2">
      <c r="C1754" s="10"/>
      <c r="D1754" s="10"/>
      <c r="AG1754" s="132"/>
      <c r="AH1754" s="132"/>
      <c r="AI1754" s="132"/>
      <c r="AJ1754" s="132"/>
      <c r="AK1754" s="132"/>
      <c r="AM1754" s="143"/>
      <c r="AT1754" s="132"/>
      <c r="AU1754" s="132"/>
      <c r="AV1754" s="132"/>
      <c r="AW1754" s="132"/>
      <c r="AX1754" s="132"/>
      <c r="AY1754" s="132"/>
      <c r="AZ1754" s="132"/>
      <c r="BA1754" s="132"/>
    </row>
    <row r="1755" spans="3:70" x14ac:dyDescent="0.2">
      <c r="C1755" s="10"/>
      <c r="D1755" s="10"/>
      <c r="AG1755" s="132"/>
      <c r="AH1755" s="132"/>
      <c r="AI1755" s="132"/>
      <c r="AJ1755" s="132"/>
      <c r="AK1755" s="132"/>
      <c r="AM1755" s="143"/>
      <c r="AT1755" s="132"/>
      <c r="AU1755" s="132"/>
      <c r="AV1755" s="132"/>
      <c r="AW1755" s="132"/>
      <c r="AX1755" s="132"/>
      <c r="AY1755" s="132"/>
      <c r="AZ1755" s="132"/>
      <c r="BA1755" s="132"/>
      <c r="BB1755" s="132"/>
      <c r="BC1755" s="132"/>
      <c r="BD1755" s="132"/>
      <c r="BE1755" s="132"/>
      <c r="BF1755" s="132"/>
      <c r="BG1755" s="132"/>
      <c r="BH1755" s="132"/>
      <c r="BI1755" s="132"/>
      <c r="BJ1755" s="132"/>
      <c r="BK1755" s="132"/>
      <c r="BL1755" s="132"/>
      <c r="BM1755" s="132"/>
      <c r="BN1755" s="132"/>
      <c r="BO1755" s="132"/>
      <c r="BP1755" s="132"/>
      <c r="BQ1755" s="132"/>
      <c r="BR1755" s="132"/>
    </row>
    <row r="1756" spans="3:70" x14ac:dyDescent="0.2">
      <c r="C1756" s="10"/>
      <c r="D1756" s="10"/>
      <c r="AG1756" s="132"/>
      <c r="AH1756" s="132"/>
      <c r="AI1756" s="132"/>
      <c r="AJ1756" s="132"/>
      <c r="AK1756" s="132"/>
      <c r="AM1756" s="143"/>
      <c r="AT1756" s="132"/>
      <c r="AU1756" s="132"/>
      <c r="AV1756" s="132"/>
      <c r="AW1756" s="132"/>
      <c r="AX1756" s="132"/>
      <c r="AY1756" s="132"/>
      <c r="AZ1756" s="132"/>
      <c r="BA1756" s="132"/>
      <c r="BB1756" s="132"/>
      <c r="BC1756" s="132"/>
      <c r="BD1756" s="132"/>
      <c r="BE1756" s="132"/>
      <c r="BF1756" s="132"/>
      <c r="BG1756" s="132"/>
      <c r="BH1756" s="132"/>
      <c r="BI1756" s="132"/>
      <c r="BJ1756" s="132"/>
      <c r="BK1756" s="132"/>
      <c r="BL1756" s="132"/>
      <c r="BM1756" s="132"/>
      <c r="BN1756" s="132"/>
      <c r="BO1756" s="132"/>
      <c r="BP1756" s="132"/>
      <c r="BQ1756" s="132"/>
      <c r="BR1756" s="132"/>
    </row>
    <row r="1757" spans="3:70" x14ac:dyDescent="0.2">
      <c r="C1757" s="10"/>
      <c r="D1757" s="10"/>
      <c r="AG1757" s="132"/>
      <c r="AH1757" s="132"/>
      <c r="AI1757" s="132"/>
      <c r="AJ1757" s="132"/>
      <c r="AK1757" s="132"/>
      <c r="AM1757" s="143"/>
      <c r="AT1757" s="132"/>
      <c r="AU1757" s="132"/>
      <c r="AV1757" s="132"/>
      <c r="AW1757" s="132"/>
      <c r="AX1757" s="132"/>
      <c r="AY1757" s="132"/>
      <c r="AZ1757" s="132"/>
      <c r="BA1757" s="132"/>
      <c r="BB1757" s="132"/>
    </row>
    <row r="1758" spans="3:70" x14ac:dyDescent="0.2">
      <c r="C1758" s="10"/>
      <c r="D1758" s="10"/>
      <c r="AG1758" s="132"/>
      <c r="AH1758" s="132"/>
      <c r="AI1758" s="132"/>
      <c r="AJ1758" s="132"/>
      <c r="AK1758" s="132"/>
      <c r="AM1758" s="143"/>
      <c r="AT1758" s="132"/>
      <c r="AU1758" s="132"/>
      <c r="AV1758" s="132"/>
      <c r="AW1758" s="132"/>
      <c r="AX1758" s="132"/>
      <c r="AY1758" s="132"/>
      <c r="AZ1758" s="132"/>
      <c r="BA1758" s="132"/>
      <c r="BB1758" s="132"/>
    </row>
    <row r="1759" spans="3:70" x14ac:dyDescent="0.2">
      <c r="C1759" s="10"/>
      <c r="D1759" s="10"/>
      <c r="AG1759" s="132"/>
      <c r="AH1759" s="132"/>
      <c r="AI1759" s="132"/>
      <c r="AJ1759" s="132"/>
      <c r="AK1759" s="132"/>
      <c r="AM1759" s="143"/>
      <c r="AT1759" s="132"/>
      <c r="AU1759" s="132"/>
      <c r="AV1759" s="132"/>
      <c r="AW1759" s="132"/>
      <c r="AX1759" s="132"/>
      <c r="AY1759" s="132"/>
      <c r="AZ1759" s="132"/>
      <c r="BA1759" s="132"/>
    </row>
    <row r="1760" spans="3:70" x14ac:dyDescent="0.2">
      <c r="C1760" s="10"/>
      <c r="D1760" s="10"/>
      <c r="AG1760" s="132"/>
      <c r="AH1760" s="132"/>
      <c r="AI1760" s="132"/>
      <c r="AJ1760" s="132"/>
      <c r="AK1760" s="132"/>
      <c r="AM1760" s="143"/>
      <c r="AT1760" s="132"/>
      <c r="AU1760" s="132"/>
      <c r="AV1760" s="132"/>
      <c r="AW1760" s="132"/>
      <c r="AX1760" s="132"/>
      <c r="AY1760" s="132"/>
      <c r="AZ1760" s="132"/>
      <c r="BA1760" s="132"/>
    </row>
    <row r="1761" spans="3:70" x14ac:dyDescent="0.2">
      <c r="C1761" s="10"/>
      <c r="D1761" s="10"/>
      <c r="AG1761" s="132"/>
      <c r="AH1761" s="132"/>
      <c r="AI1761" s="132"/>
      <c r="AJ1761" s="132"/>
      <c r="AK1761" s="132"/>
      <c r="AM1761" s="143"/>
      <c r="AT1761" s="132"/>
      <c r="AU1761" s="132"/>
      <c r="AV1761" s="132"/>
      <c r="AW1761" s="132"/>
      <c r="AX1761" s="132"/>
      <c r="AY1761" s="132"/>
      <c r="AZ1761" s="132"/>
      <c r="BA1761" s="132"/>
      <c r="BB1761" s="132"/>
      <c r="BC1761" s="132"/>
      <c r="BD1761" s="132"/>
      <c r="BE1761" s="132"/>
      <c r="BF1761" s="132"/>
      <c r="BG1761" s="132"/>
      <c r="BH1761" s="132"/>
      <c r="BI1761" s="132"/>
      <c r="BJ1761" s="132"/>
      <c r="BK1761" s="132"/>
      <c r="BL1761" s="132"/>
      <c r="BM1761" s="132"/>
      <c r="BN1761" s="132"/>
      <c r="BO1761" s="132"/>
      <c r="BP1761" s="132"/>
      <c r="BQ1761" s="132"/>
      <c r="BR1761" s="132"/>
    </row>
    <row r="1762" spans="3:70" x14ac:dyDescent="0.2">
      <c r="C1762" s="10"/>
      <c r="D1762" s="10"/>
      <c r="AG1762" s="132"/>
      <c r="AH1762" s="132"/>
      <c r="AI1762" s="132"/>
      <c r="AJ1762" s="132"/>
      <c r="AK1762" s="132"/>
      <c r="AM1762" s="143"/>
      <c r="AT1762" s="132"/>
      <c r="AU1762" s="132"/>
      <c r="AV1762" s="132"/>
      <c r="AW1762" s="132"/>
      <c r="AX1762" s="132"/>
      <c r="AY1762" s="132"/>
      <c r="AZ1762" s="132"/>
      <c r="BA1762" s="132"/>
      <c r="BB1762" s="132"/>
      <c r="BD1762" s="132"/>
      <c r="BE1762" s="132"/>
      <c r="BF1762" s="132"/>
      <c r="BG1762" s="132"/>
      <c r="BH1762" s="132"/>
      <c r="BI1762" s="132"/>
      <c r="BJ1762" s="132"/>
      <c r="BK1762" s="132"/>
      <c r="BL1762" s="132"/>
      <c r="BM1762" s="132"/>
      <c r="BN1762" s="132"/>
      <c r="BO1762" s="132"/>
      <c r="BP1762" s="132"/>
      <c r="BQ1762" s="132"/>
      <c r="BR1762" s="132"/>
    </row>
    <row r="1763" spans="3:70" x14ac:dyDescent="0.2">
      <c r="C1763" s="10"/>
      <c r="D1763" s="10"/>
      <c r="AG1763" s="132"/>
      <c r="AH1763" s="132"/>
      <c r="AI1763" s="132"/>
      <c r="AJ1763" s="132"/>
      <c r="AK1763" s="132"/>
      <c r="AM1763" s="143"/>
      <c r="AT1763" s="132"/>
      <c r="AU1763" s="132"/>
      <c r="AV1763" s="132"/>
      <c r="AW1763" s="132"/>
      <c r="AX1763" s="132"/>
      <c r="AY1763" s="132"/>
      <c r="AZ1763" s="132"/>
      <c r="BA1763" s="132"/>
    </row>
    <row r="1764" spans="3:70" x14ac:dyDescent="0.2">
      <c r="C1764" s="10"/>
      <c r="D1764" s="10"/>
      <c r="AG1764" s="132"/>
      <c r="AH1764" s="132"/>
      <c r="AI1764" s="132"/>
      <c r="AJ1764" s="132"/>
      <c r="AK1764" s="132"/>
      <c r="AM1764" s="143"/>
      <c r="AT1764" s="132"/>
      <c r="AU1764" s="132"/>
      <c r="AV1764" s="132"/>
      <c r="AW1764" s="132"/>
      <c r="AX1764" s="132"/>
      <c r="AY1764" s="132"/>
      <c r="AZ1764" s="132"/>
      <c r="BA1764" s="132"/>
      <c r="BB1764" s="132"/>
    </row>
    <row r="1765" spans="3:70" x14ac:dyDescent="0.2">
      <c r="C1765" s="10"/>
      <c r="D1765" s="10"/>
      <c r="AG1765" s="132"/>
      <c r="AH1765" s="132"/>
      <c r="AI1765" s="132"/>
      <c r="AJ1765" s="132"/>
      <c r="AK1765" s="132"/>
      <c r="AM1765" s="143"/>
      <c r="AT1765" s="132"/>
      <c r="AU1765" s="132"/>
      <c r="AV1765" s="132"/>
      <c r="AW1765" s="132"/>
      <c r="AX1765" s="132"/>
      <c r="AY1765" s="132"/>
      <c r="AZ1765" s="132"/>
      <c r="BA1765" s="132"/>
    </row>
    <row r="1766" spans="3:70" x14ac:dyDescent="0.2">
      <c r="C1766" s="10"/>
      <c r="D1766" s="10"/>
      <c r="AG1766" s="132"/>
      <c r="AH1766" s="132"/>
      <c r="AI1766" s="132"/>
      <c r="AJ1766" s="132"/>
      <c r="AK1766" s="132"/>
      <c r="AM1766" s="143"/>
      <c r="AT1766" s="132"/>
      <c r="AU1766" s="132"/>
      <c r="AV1766" s="132"/>
      <c r="AW1766" s="132"/>
      <c r="AX1766" s="132"/>
      <c r="AY1766" s="132"/>
      <c r="AZ1766" s="132"/>
      <c r="BA1766" s="132"/>
      <c r="BB1766" s="132"/>
    </row>
    <row r="1767" spans="3:70" x14ac:dyDescent="0.2">
      <c r="C1767" s="10"/>
      <c r="D1767" s="10"/>
      <c r="AG1767" s="132"/>
      <c r="AH1767" s="132"/>
      <c r="AI1767" s="132"/>
      <c r="AJ1767" s="132"/>
      <c r="AK1767" s="132"/>
      <c r="AM1767" s="143"/>
      <c r="AT1767" s="132"/>
      <c r="AU1767" s="132"/>
      <c r="AV1767" s="132"/>
      <c r="AW1767" s="132"/>
      <c r="AX1767" s="132"/>
      <c r="AY1767" s="132"/>
      <c r="AZ1767" s="132"/>
      <c r="BA1767" s="132"/>
    </row>
    <row r="1768" spans="3:70" x14ac:dyDescent="0.2">
      <c r="C1768" s="10"/>
      <c r="D1768" s="10"/>
      <c r="AG1768" s="132"/>
      <c r="AH1768" s="132"/>
      <c r="AI1768" s="132"/>
      <c r="AJ1768" s="132"/>
      <c r="AK1768" s="132"/>
      <c r="AM1768" s="143"/>
      <c r="AT1768" s="132"/>
      <c r="AU1768" s="132"/>
      <c r="AV1768" s="132"/>
      <c r="AW1768" s="132"/>
      <c r="AX1768" s="132"/>
      <c r="AY1768" s="132"/>
      <c r="AZ1768" s="132"/>
      <c r="BA1768" s="132"/>
      <c r="BB1768" s="132"/>
    </row>
    <row r="1769" spans="3:70" x14ac:dyDescent="0.2">
      <c r="C1769" s="10"/>
      <c r="D1769" s="10"/>
      <c r="AG1769" s="132"/>
      <c r="AH1769" s="132"/>
      <c r="AI1769" s="132"/>
      <c r="AJ1769" s="132"/>
      <c r="AK1769" s="132"/>
      <c r="AM1769" s="143"/>
      <c r="AT1769" s="132"/>
      <c r="AU1769" s="132"/>
      <c r="AV1769" s="132"/>
      <c r="AW1769" s="132"/>
      <c r="AX1769" s="132"/>
      <c r="AY1769" s="132"/>
      <c r="AZ1769" s="132"/>
      <c r="BA1769" s="132"/>
      <c r="BB1769" s="132"/>
      <c r="BC1769" s="132"/>
      <c r="BD1769" s="132"/>
      <c r="BE1769" s="132"/>
      <c r="BF1769" s="132"/>
      <c r="BG1769" s="132"/>
      <c r="BH1769" s="132"/>
      <c r="BI1769" s="132"/>
      <c r="BJ1769" s="132"/>
      <c r="BK1769" s="132"/>
      <c r="BL1769" s="132"/>
      <c r="BM1769" s="132"/>
      <c r="BN1769" s="132"/>
      <c r="BO1769" s="132"/>
      <c r="BP1769" s="132"/>
      <c r="BQ1769" s="132"/>
      <c r="BR1769" s="132"/>
    </row>
    <row r="1770" spans="3:70" x14ac:dyDescent="0.2">
      <c r="C1770" s="10"/>
      <c r="D1770" s="10"/>
      <c r="AG1770" s="132"/>
      <c r="AH1770" s="132"/>
      <c r="AI1770" s="132"/>
      <c r="AJ1770" s="132"/>
      <c r="AK1770" s="132"/>
      <c r="AM1770" s="143"/>
      <c r="AT1770" s="132"/>
      <c r="AU1770" s="132"/>
      <c r="AV1770" s="132"/>
      <c r="AW1770" s="132"/>
      <c r="AX1770" s="132"/>
      <c r="AY1770" s="132"/>
      <c r="AZ1770" s="132"/>
      <c r="BA1770" s="132"/>
    </row>
    <row r="1771" spans="3:70" x14ac:dyDescent="0.2">
      <c r="C1771" s="10"/>
      <c r="D1771" s="10"/>
      <c r="AG1771" s="132"/>
      <c r="AH1771" s="132"/>
      <c r="AI1771" s="132"/>
      <c r="AJ1771" s="132"/>
      <c r="AK1771" s="132"/>
      <c r="AM1771" s="143"/>
      <c r="AT1771" s="132"/>
      <c r="AU1771" s="132"/>
      <c r="AV1771" s="132"/>
      <c r="AW1771" s="132"/>
      <c r="AX1771" s="132"/>
      <c r="AY1771" s="132"/>
      <c r="AZ1771" s="132"/>
      <c r="BA1771" s="132"/>
    </row>
    <row r="1772" spans="3:70" x14ac:dyDescent="0.2">
      <c r="C1772" s="10"/>
      <c r="D1772" s="10"/>
      <c r="AG1772" s="132"/>
      <c r="AH1772" s="132"/>
      <c r="AI1772" s="132"/>
      <c r="AJ1772" s="132"/>
      <c r="AK1772" s="132"/>
      <c r="AM1772" s="143"/>
      <c r="AT1772" s="132"/>
      <c r="AU1772" s="132"/>
      <c r="AV1772" s="132"/>
      <c r="AW1772" s="132"/>
      <c r="AX1772" s="132"/>
      <c r="AY1772" s="132"/>
      <c r="AZ1772" s="132"/>
      <c r="BA1772" s="132"/>
    </row>
    <row r="1773" spans="3:70" x14ac:dyDescent="0.2">
      <c r="C1773" s="10"/>
      <c r="D1773" s="10"/>
      <c r="AG1773" s="132"/>
      <c r="AH1773" s="132"/>
      <c r="AI1773" s="132"/>
      <c r="AJ1773" s="132"/>
      <c r="AK1773" s="132"/>
      <c r="AM1773" s="143"/>
      <c r="AT1773" s="132"/>
      <c r="AU1773" s="132"/>
      <c r="AV1773" s="132"/>
      <c r="AW1773" s="132"/>
      <c r="AX1773" s="132"/>
      <c r="AY1773" s="132"/>
      <c r="AZ1773" s="132"/>
      <c r="BA1773" s="132"/>
    </row>
    <row r="1774" spans="3:70" x14ac:dyDescent="0.2">
      <c r="C1774" s="10"/>
      <c r="D1774" s="10"/>
      <c r="AG1774" s="132"/>
      <c r="AH1774" s="132"/>
      <c r="AI1774" s="132"/>
      <c r="AJ1774" s="132"/>
      <c r="AK1774" s="132"/>
      <c r="AM1774" s="143"/>
      <c r="AT1774" s="132"/>
      <c r="AU1774" s="132"/>
      <c r="AV1774" s="132"/>
      <c r="AW1774" s="132"/>
      <c r="AX1774" s="132"/>
      <c r="AY1774" s="132"/>
      <c r="AZ1774" s="132"/>
      <c r="BA1774" s="132"/>
    </row>
    <row r="1775" spans="3:70" x14ac:dyDescent="0.2">
      <c r="C1775" s="10"/>
      <c r="D1775" s="10"/>
      <c r="AG1775" s="132"/>
      <c r="AH1775" s="132"/>
      <c r="AI1775" s="132"/>
      <c r="AJ1775" s="132"/>
      <c r="AK1775" s="132"/>
      <c r="AM1775" s="143"/>
      <c r="AT1775" s="132"/>
      <c r="AU1775" s="132"/>
      <c r="AV1775" s="132"/>
      <c r="AW1775" s="132"/>
      <c r="AX1775" s="132"/>
      <c r="AY1775" s="132"/>
      <c r="AZ1775" s="132"/>
      <c r="BA1775" s="132"/>
    </row>
    <row r="1776" spans="3:70" x14ac:dyDescent="0.2">
      <c r="C1776" s="10"/>
      <c r="D1776" s="10"/>
      <c r="AG1776" s="132"/>
      <c r="AH1776" s="132"/>
      <c r="AI1776" s="132"/>
      <c r="AJ1776" s="132"/>
      <c r="AK1776" s="132"/>
      <c r="AM1776" s="143"/>
      <c r="AT1776" s="132"/>
      <c r="AU1776" s="132"/>
      <c r="AV1776" s="132"/>
      <c r="AW1776" s="132"/>
      <c r="AX1776" s="132"/>
      <c r="AY1776" s="132"/>
      <c r="AZ1776" s="132"/>
      <c r="BA1776" s="132"/>
    </row>
    <row r="1777" spans="3:54" x14ac:dyDescent="0.2">
      <c r="C1777" s="10"/>
      <c r="D1777" s="10"/>
      <c r="AG1777" s="132"/>
      <c r="AH1777" s="132"/>
      <c r="AI1777" s="132"/>
      <c r="AJ1777" s="132"/>
      <c r="AK1777" s="132"/>
      <c r="AM1777" s="143"/>
      <c r="AT1777" s="132"/>
      <c r="AU1777" s="132"/>
      <c r="AV1777" s="132"/>
      <c r="AW1777" s="132"/>
      <c r="AX1777" s="132"/>
      <c r="AY1777" s="132"/>
      <c r="AZ1777" s="132"/>
      <c r="BA1777" s="132"/>
    </row>
    <row r="1778" spans="3:54" x14ac:dyDescent="0.2">
      <c r="C1778" s="10"/>
      <c r="D1778" s="10"/>
      <c r="AG1778" s="132"/>
      <c r="AH1778" s="132"/>
      <c r="AI1778" s="132"/>
      <c r="AJ1778" s="132"/>
      <c r="AK1778" s="132"/>
      <c r="AM1778" s="143"/>
      <c r="AT1778" s="132"/>
      <c r="AU1778" s="132"/>
      <c r="AV1778" s="132"/>
      <c r="AW1778" s="132"/>
      <c r="AX1778" s="132"/>
      <c r="AY1778" s="132"/>
      <c r="AZ1778" s="132"/>
      <c r="BA1778" s="132"/>
    </row>
    <row r="1779" spans="3:54" x14ac:dyDescent="0.2">
      <c r="C1779" s="10"/>
      <c r="D1779" s="10"/>
      <c r="AG1779" s="132"/>
      <c r="AH1779" s="132"/>
      <c r="AI1779" s="132"/>
      <c r="AJ1779" s="132"/>
      <c r="AK1779" s="132"/>
      <c r="AM1779" s="143"/>
      <c r="AT1779" s="132"/>
      <c r="AU1779" s="132"/>
      <c r="AV1779" s="132"/>
      <c r="AW1779" s="132"/>
      <c r="AX1779" s="132"/>
      <c r="AY1779" s="132"/>
      <c r="AZ1779" s="132"/>
      <c r="BA1779" s="132"/>
    </row>
    <row r="1780" spans="3:54" x14ac:dyDescent="0.2">
      <c r="C1780" s="10"/>
      <c r="D1780" s="10"/>
      <c r="AG1780" s="132"/>
      <c r="AH1780" s="132"/>
      <c r="AI1780" s="132"/>
      <c r="AJ1780" s="132"/>
      <c r="AK1780" s="132"/>
      <c r="AM1780" s="143"/>
      <c r="AT1780" s="132"/>
      <c r="AU1780" s="132"/>
      <c r="AV1780" s="132"/>
      <c r="AW1780" s="132"/>
      <c r="AX1780" s="132"/>
      <c r="AY1780" s="132"/>
      <c r="AZ1780" s="132"/>
      <c r="BA1780" s="132"/>
      <c r="BB1780" s="132"/>
    </row>
    <row r="1781" spans="3:54" x14ac:dyDescent="0.2">
      <c r="C1781" s="10"/>
      <c r="D1781" s="10"/>
      <c r="AG1781" s="132"/>
      <c r="AH1781" s="132"/>
      <c r="AI1781" s="132"/>
      <c r="AJ1781" s="132"/>
      <c r="AK1781" s="132"/>
      <c r="AM1781" s="143"/>
      <c r="AT1781" s="132"/>
      <c r="AU1781" s="132"/>
      <c r="AV1781" s="132"/>
      <c r="AW1781" s="132"/>
      <c r="AX1781" s="132"/>
      <c r="AY1781" s="132"/>
      <c r="AZ1781" s="132"/>
      <c r="BA1781" s="132"/>
    </row>
    <row r="1782" spans="3:54" x14ac:dyDescent="0.2">
      <c r="C1782" s="10"/>
      <c r="D1782" s="10"/>
      <c r="AG1782" s="132"/>
      <c r="AH1782" s="132"/>
      <c r="AI1782" s="132"/>
      <c r="AJ1782" s="132"/>
      <c r="AK1782" s="132"/>
      <c r="AM1782" s="143"/>
      <c r="AT1782" s="132"/>
      <c r="AU1782" s="132"/>
      <c r="AV1782" s="132"/>
      <c r="AW1782" s="132"/>
      <c r="AX1782" s="132"/>
      <c r="AY1782" s="132"/>
      <c r="AZ1782" s="132"/>
      <c r="BA1782" s="132"/>
    </row>
    <row r="1783" spans="3:54" x14ac:dyDescent="0.2">
      <c r="C1783" s="10"/>
      <c r="D1783" s="10"/>
      <c r="AG1783" s="132"/>
      <c r="AH1783" s="132"/>
      <c r="AI1783" s="132"/>
      <c r="AJ1783" s="132"/>
      <c r="AK1783" s="132"/>
      <c r="AM1783" s="143"/>
      <c r="AT1783" s="132"/>
      <c r="AU1783" s="132"/>
      <c r="AV1783" s="132"/>
      <c r="AW1783" s="132"/>
      <c r="AX1783" s="132"/>
      <c r="AY1783" s="132"/>
      <c r="AZ1783" s="132"/>
      <c r="BA1783" s="132"/>
    </row>
    <row r="1784" spans="3:54" x14ac:dyDescent="0.2">
      <c r="C1784" s="10"/>
      <c r="D1784" s="10"/>
      <c r="AG1784" s="132"/>
      <c r="AH1784" s="132"/>
      <c r="AI1784" s="132"/>
      <c r="AJ1784" s="132"/>
      <c r="AK1784" s="132"/>
      <c r="AM1784" s="143"/>
      <c r="AT1784" s="132"/>
      <c r="AU1784" s="132"/>
      <c r="AV1784" s="132"/>
      <c r="AW1784" s="132"/>
      <c r="AX1784" s="132"/>
      <c r="AY1784" s="132"/>
      <c r="AZ1784" s="132"/>
      <c r="BA1784" s="132"/>
    </row>
    <row r="1785" spans="3:54" x14ac:dyDescent="0.2">
      <c r="C1785" s="10"/>
      <c r="D1785" s="10"/>
      <c r="AG1785" s="132"/>
      <c r="AH1785" s="132"/>
      <c r="AI1785" s="132"/>
      <c r="AJ1785" s="132"/>
      <c r="AK1785" s="132"/>
      <c r="AM1785" s="143"/>
      <c r="AT1785" s="132"/>
      <c r="AU1785" s="132"/>
      <c r="AV1785" s="132"/>
      <c r="AW1785" s="132"/>
      <c r="AX1785" s="132"/>
      <c r="AY1785" s="132"/>
      <c r="AZ1785" s="132"/>
      <c r="BA1785" s="132"/>
      <c r="BB1785" s="132"/>
    </row>
    <row r="1786" spans="3:54" x14ac:dyDescent="0.2">
      <c r="C1786" s="10"/>
      <c r="D1786" s="10"/>
      <c r="AG1786" s="132"/>
      <c r="AH1786" s="132"/>
      <c r="AI1786" s="132"/>
      <c r="AJ1786" s="132"/>
      <c r="AK1786" s="132"/>
      <c r="AM1786" s="143"/>
      <c r="AT1786" s="132"/>
      <c r="AU1786" s="132"/>
      <c r="AV1786" s="132"/>
      <c r="AW1786" s="132"/>
      <c r="AX1786" s="132"/>
      <c r="AY1786" s="132"/>
      <c r="AZ1786" s="132"/>
      <c r="BA1786" s="132"/>
    </row>
    <row r="1787" spans="3:54" x14ac:dyDescent="0.2">
      <c r="C1787" s="10"/>
      <c r="D1787" s="10"/>
      <c r="AG1787" s="132"/>
      <c r="AH1787" s="132"/>
      <c r="AI1787" s="132"/>
      <c r="AJ1787" s="132"/>
      <c r="AK1787" s="132"/>
      <c r="AM1787" s="143"/>
      <c r="AT1787" s="132"/>
      <c r="AU1787" s="132"/>
      <c r="AV1787" s="132"/>
      <c r="AW1787" s="132"/>
      <c r="AX1787" s="132"/>
      <c r="AY1787" s="132"/>
      <c r="AZ1787" s="132"/>
      <c r="BA1787" s="132"/>
    </row>
    <row r="1788" spans="3:54" x14ac:dyDescent="0.2">
      <c r="C1788" s="10"/>
      <c r="D1788" s="10"/>
      <c r="AG1788" s="132"/>
      <c r="AH1788" s="132"/>
      <c r="AI1788" s="132"/>
      <c r="AJ1788" s="132"/>
      <c r="AK1788" s="132"/>
      <c r="AM1788" s="143"/>
      <c r="AT1788" s="132"/>
      <c r="AU1788" s="132"/>
      <c r="AV1788" s="132"/>
      <c r="AW1788" s="132"/>
      <c r="AX1788" s="132"/>
      <c r="AY1788" s="132"/>
      <c r="AZ1788" s="132"/>
      <c r="BA1788" s="132"/>
    </row>
    <row r="1789" spans="3:54" x14ac:dyDescent="0.2">
      <c r="C1789" s="10"/>
      <c r="D1789" s="10"/>
      <c r="AG1789" s="132"/>
      <c r="AH1789" s="132"/>
      <c r="AI1789" s="132"/>
      <c r="AJ1789" s="132"/>
      <c r="AK1789" s="132"/>
      <c r="AM1789" s="143"/>
      <c r="AT1789" s="132"/>
      <c r="AU1789" s="132"/>
      <c r="AV1789" s="132"/>
      <c r="AW1789" s="132"/>
      <c r="AX1789" s="132"/>
      <c r="AY1789" s="132"/>
      <c r="AZ1789" s="132"/>
      <c r="BA1789" s="132"/>
    </row>
    <row r="1790" spans="3:54" x14ac:dyDescent="0.2">
      <c r="C1790" s="10"/>
      <c r="D1790" s="10"/>
      <c r="AG1790" s="132"/>
      <c r="AH1790" s="132"/>
      <c r="AI1790" s="132"/>
      <c r="AJ1790" s="132"/>
      <c r="AK1790" s="132"/>
      <c r="AM1790" s="143"/>
      <c r="AT1790" s="132"/>
      <c r="AU1790" s="132"/>
      <c r="AV1790" s="132"/>
      <c r="AW1790" s="132"/>
      <c r="AX1790" s="132"/>
      <c r="AY1790" s="132"/>
      <c r="AZ1790" s="132"/>
      <c r="BA1790" s="132"/>
    </row>
    <row r="1791" spans="3:54" x14ac:dyDescent="0.2">
      <c r="C1791" s="10"/>
      <c r="D1791" s="10"/>
      <c r="AG1791" s="132"/>
      <c r="AH1791" s="132"/>
      <c r="AI1791" s="132"/>
      <c r="AJ1791" s="132"/>
      <c r="AK1791" s="132"/>
      <c r="AM1791" s="143"/>
      <c r="AT1791" s="132"/>
      <c r="AU1791" s="132"/>
      <c r="AV1791" s="132"/>
      <c r="AW1791" s="132"/>
      <c r="AX1791" s="132"/>
      <c r="AY1791" s="132"/>
      <c r="AZ1791" s="132"/>
      <c r="BA1791" s="132"/>
    </row>
    <row r="1792" spans="3:54" x14ac:dyDescent="0.2">
      <c r="C1792" s="10"/>
      <c r="D1792" s="10"/>
      <c r="AG1792" s="132"/>
      <c r="AH1792" s="132"/>
      <c r="AI1792" s="132"/>
      <c r="AJ1792" s="132"/>
      <c r="AK1792" s="132"/>
      <c r="AM1792" s="143"/>
      <c r="AT1792" s="132"/>
      <c r="AU1792" s="132"/>
      <c r="AV1792" s="132"/>
      <c r="AW1792" s="132"/>
      <c r="AX1792" s="132"/>
      <c r="AY1792" s="132"/>
      <c r="AZ1792" s="132"/>
      <c r="BA1792" s="132"/>
    </row>
    <row r="1793" spans="3:70" x14ac:dyDescent="0.2">
      <c r="C1793" s="10"/>
      <c r="D1793" s="10"/>
      <c r="AG1793" s="132"/>
      <c r="AH1793" s="132"/>
      <c r="AI1793" s="132"/>
      <c r="AJ1793" s="132"/>
      <c r="AK1793" s="132"/>
      <c r="AM1793" s="143"/>
      <c r="AT1793" s="132"/>
      <c r="AU1793" s="132"/>
      <c r="AV1793" s="132"/>
      <c r="AW1793" s="132"/>
      <c r="AX1793" s="132"/>
      <c r="AY1793" s="132"/>
      <c r="AZ1793" s="132"/>
      <c r="BA1793" s="132"/>
    </row>
    <row r="1794" spans="3:70" x14ac:dyDescent="0.2">
      <c r="C1794" s="10"/>
      <c r="D1794" s="10"/>
      <c r="AG1794" s="132"/>
      <c r="AH1794" s="132"/>
      <c r="AI1794" s="132"/>
      <c r="AJ1794" s="132"/>
      <c r="AK1794" s="132"/>
      <c r="AM1794" s="143"/>
      <c r="AT1794" s="132"/>
      <c r="AU1794" s="132"/>
      <c r="AV1794" s="132"/>
      <c r="AW1794" s="132"/>
      <c r="AX1794" s="132"/>
      <c r="AY1794" s="132"/>
      <c r="AZ1794" s="132"/>
      <c r="BA1794" s="132"/>
      <c r="BB1794" s="132"/>
    </row>
    <row r="1795" spans="3:70" x14ac:dyDescent="0.2">
      <c r="C1795" s="10"/>
      <c r="D1795" s="10"/>
      <c r="AG1795" s="132"/>
      <c r="AH1795" s="132"/>
      <c r="AI1795" s="132"/>
      <c r="AJ1795" s="132"/>
      <c r="AK1795" s="132"/>
      <c r="AM1795" s="143"/>
      <c r="AT1795" s="132"/>
      <c r="AU1795" s="132"/>
      <c r="AV1795" s="132"/>
      <c r="AW1795" s="132"/>
      <c r="AX1795" s="132"/>
      <c r="AY1795" s="132"/>
      <c r="AZ1795" s="132"/>
      <c r="BA1795" s="132"/>
    </row>
    <row r="1796" spans="3:70" x14ac:dyDescent="0.2">
      <c r="C1796" s="10"/>
      <c r="D1796" s="10"/>
      <c r="AG1796" s="132"/>
      <c r="AH1796" s="132"/>
      <c r="AI1796" s="132"/>
      <c r="AJ1796" s="132"/>
      <c r="AK1796" s="132"/>
      <c r="AM1796" s="143"/>
      <c r="AT1796" s="132"/>
      <c r="AU1796" s="132"/>
      <c r="AV1796" s="132"/>
      <c r="AW1796" s="132"/>
      <c r="AX1796" s="132"/>
      <c r="AY1796" s="132"/>
      <c r="AZ1796" s="132"/>
      <c r="BA1796" s="132"/>
      <c r="BB1796" s="132"/>
      <c r="BD1796" s="132"/>
    </row>
    <row r="1797" spans="3:70" x14ac:dyDescent="0.2">
      <c r="C1797" s="10"/>
      <c r="D1797" s="10"/>
      <c r="AG1797" s="132"/>
      <c r="AH1797" s="132"/>
      <c r="AI1797" s="132"/>
      <c r="AJ1797" s="132"/>
      <c r="AK1797" s="132"/>
      <c r="AM1797" s="143"/>
      <c r="AT1797" s="132"/>
      <c r="AU1797" s="132"/>
      <c r="AV1797" s="132"/>
      <c r="AW1797" s="132"/>
      <c r="AX1797" s="132"/>
      <c r="AY1797" s="132"/>
      <c r="AZ1797" s="132"/>
      <c r="BA1797" s="132"/>
      <c r="BB1797" s="132"/>
      <c r="BC1797" s="132"/>
      <c r="BD1797" s="132"/>
      <c r="BE1797" s="132"/>
      <c r="BF1797" s="132"/>
      <c r="BG1797" s="132"/>
      <c r="BH1797" s="132"/>
      <c r="BI1797" s="132"/>
      <c r="BJ1797" s="132"/>
      <c r="BK1797" s="132"/>
      <c r="BL1797" s="132"/>
      <c r="BM1797" s="132"/>
      <c r="BN1797" s="132"/>
      <c r="BO1797" s="132"/>
      <c r="BP1797" s="132"/>
      <c r="BQ1797" s="132"/>
      <c r="BR1797" s="132"/>
    </row>
    <row r="1798" spans="3:70" x14ac:dyDescent="0.2">
      <c r="C1798" s="10"/>
      <c r="D1798" s="10"/>
      <c r="AG1798" s="132"/>
      <c r="AH1798" s="132"/>
      <c r="AI1798" s="132"/>
      <c r="AJ1798" s="132"/>
      <c r="AK1798" s="132"/>
      <c r="AM1798" s="143"/>
      <c r="AT1798" s="132"/>
      <c r="AU1798" s="132"/>
      <c r="AV1798" s="132"/>
      <c r="AW1798" s="132"/>
      <c r="AX1798" s="132"/>
      <c r="AY1798" s="132"/>
      <c r="AZ1798" s="132"/>
      <c r="BA1798" s="132"/>
    </row>
    <row r="1799" spans="3:70" x14ac:dyDescent="0.2">
      <c r="C1799" s="10"/>
      <c r="D1799" s="10"/>
      <c r="AG1799" s="132"/>
      <c r="AH1799" s="132"/>
      <c r="AI1799" s="132"/>
      <c r="AJ1799" s="132"/>
      <c r="AK1799" s="132"/>
      <c r="AM1799" s="143"/>
      <c r="AT1799" s="132"/>
      <c r="AU1799" s="132"/>
      <c r="AV1799" s="132"/>
      <c r="AW1799" s="132"/>
      <c r="AX1799" s="132"/>
      <c r="AY1799" s="132"/>
      <c r="AZ1799" s="132"/>
      <c r="BA1799" s="132"/>
    </row>
    <row r="1800" spans="3:70" x14ac:dyDescent="0.2">
      <c r="C1800" s="10"/>
      <c r="D1800" s="10"/>
      <c r="AG1800" s="132"/>
      <c r="AH1800" s="132"/>
      <c r="AI1800" s="132"/>
      <c r="AJ1800" s="132"/>
      <c r="AK1800" s="132"/>
      <c r="AM1800" s="143"/>
      <c r="AT1800" s="132"/>
      <c r="AU1800" s="132"/>
      <c r="AV1800" s="132"/>
      <c r="AW1800" s="132"/>
      <c r="AX1800" s="132"/>
      <c r="AY1800" s="132"/>
      <c r="AZ1800" s="132"/>
      <c r="BA1800" s="132"/>
      <c r="BB1800" s="132"/>
      <c r="BD1800" s="132"/>
    </row>
    <row r="1801" spans="3:70" x14ac:dyDescent="0.2">
      <c r="C1801" s="10"/>
      <c r="D1801" s="10"/>
      <c r="AG1801" s="132"/>
      <c r="AH1801" s="132"/>
      <c r="AI1801" s="132"/>
      <c r="AJ1801" s="132"/>
      <c r="AK1801" s="132"/>
      <c r="AM1801" s="143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2"/>
      <c r="BF1801" s="132"/>
      <c r="BG1801" s="132"/>
      <c r="BH1801" s="132"/>
      <c r="BI1801" s="132"/>
      <c r="BJ1801" s="132"/>
      <c r="BK1801" s="132"/>
      <c r="BL1801" s="132"/>
      <c r="BM1801" s="132"/>
      <c r="BN1801" s="132"/>
      <c r="BO1801" s="132"/>
      <c r="BP1801" s="132"/>
      <c r="BQ1801" s="132"/>
      <c r="BR1801" s="132"/>
    </row>
    <row r="1802" spans="3:70" x14ac:dyDescent="0.2">
      <c r="C1802" s="10"/>
      <c r="D1802" s="10"/>
      <c r="AG1802" s="132"/>
      <c r="AH1802" s="132"/>
      <c r="AI1802" s="132"/>
      <c r="AJ1802" s="132"/>
      <c r="AK1802" s="132"/>
      <c r="AM1802" s="143"/>
      <c r="AT1802" s="132"/>
      <c r="AU1802" s="132"/>
      <c r="AV1802" s="132"/>
      <c r="AW1802" s="132"/>
      <c r="AX1802" s="132"/>
      <c r="AY1802" s="132"/>
      <c r="AZ1802" s="132"/>
      <c r="BA1802" s="132"/>
    </row>
    <row r="1803" spans="3:70" x14ac:dyDescent="0.2">
      <c r="C1803" s="10"/>
      <c r="D1803" s="10"/>
      <c r="AG1803" s="132"/>
      <c r="AH1803" s="132"/>
      <c r="AI1803" s="132"/>
      <c r="AJ1803" s="132"/>
      <c r="AK1803" s="132"/>
      <c r="AM1803" s="143"/>
      <c r="AT1803" s="132"/>
      <c r="AU1803" s="132"/>
      <c r="AV1803" s="132"/>
      <c r="AW1803" s="132"/>
      <c r="AX1803" s="132"/>
      <c r="AY1803" s="132"/>
      <c r="AZ1803" s="132"/>
      <c r="BA1803" s="132"/>
    </row>
    <row r="1804" spans="3:70" x14ac:dyDescent="0.2">
      <c r="C1804" s="10"/>
      <c r="D1804" s="10"/>
      <c r="AG1804" s="132"/>
      <c r="AH1804" s="132"/>
      <c r="AI1804" s="132"/>
      <c r="AJ1804" s="132"/>
      <c r="AK1804" s="132"/>
      <c r="AM1804" s="143"/>
      <c r="AT1804" s="132"/>
      <c r="AU1804" s="132"/>
      <c r="AV1804" s="132"/>
      <c r="AW1804" s="132"/>
      <c r="AX1804" s="132"/>
      <c r="AY1804" s="132"/>
      <c r="AZ1804" s="132"/>
      <c r="BA1804" s="132"/>
    </row>
    <row r="1805" spans="3:70" x14ac:dyDescent="0.2">
      <c r="C1805" s="10"/>
      <c r="D1805" s="10"/>
      <c r="AG1805" s="132"/>
      <c r="AH1805" s="132"/>
      <c r="AI1805" s="132"/>
      <c r="AJ1805" s="132"/>
      <c r="AK1805" s="132"/>
      <c r="AM1805" s="143"/>
      <c r="AT1805" s="132"/>
      <c r="AU1805" s="132"/>
      <c r="AV1805" s="132"/>
      <c r="AW1805" s="132"/>
      <c r="AX1805" s="132"/>
      <c r="AY1805" s="132"/>
      <c r="AZ1805" s="132"/>
      <c r="BA1805" s="132"/>
    </row>
    <row r="1806" spans="3:70" x14ac:dyDescent="0.2">
      <c r="C1806" s="10"/>
      <c r="D1806" s="10"/>
      <c r="AG1806" s="132"/>
      <c r="AH1806" s="132"/>
      <c r="AI1806" s="132"/>
      <c r="AJ1806" s="132"/>
      <c r="AK1806" s="132"/>
      <c r="AM1806" s="143"/>
      <c r="AT1806" s="132"/>
      <c r="AU1806" s="132"/>
      <c r="AV1806" s="132"/>
      <c r="AW1806" s="132"/>
      <c r="AX1806" s="132"/>
      <c r="AY1806" s="132"/>
      <c r="AZ1806" s="132"/>
      <c r="BA1806" s="132"/>
      <c r="BB1806" s="132"/>
      <c r="BD1806" s="132"/>
    </row>
    <row r="1807" spans="3:70" x14ac:dyDescent="0.2">
      <c r="C1807" s="10"/>
      <c r="D1807" s="10"/>
      <c r="AG1807" s="132"/>
      <c r="AH1807" s="132"/>
      <c r="AI1807" s="132"/>
      <c r="AJ1807" s="132"/>
      <c r="AK1807" s="132"/>
      <c r="AM1807" s="143"/>
      <c r="AT1807" s="132"/>
      <c r="AU1807" s="132"/>
      <c r="AV1807" s="132"/>
      <c r="AW1807" s="132"/>
      <c r="AX1807" s="132"/>
      <c r="AY1807" s="132"/>
      <c r="AZ1807" s="132"/>
      <c r="BA1807" s="132"/>
    </row>
    <row r="1808" spans="3:70" x14ac:dyDescent="0.2">
      <c r="C1808" s="10"/>
      <c r="D1808" s="10"/>
      <c r="AG1808" s="132"/>
      <c r="AH1808" s="132"/>
      <c r="AI1808" s="132"/>
      <c r="AJ1808" s="132"/>
      <c r="AK1808" s="132"/>
      <c r="AM1808" s="143"/>
      <c r="AT1808" s="132"/>
      <c r="AU1808" s="132"/>
      <c r="AV1808" s="132"/>
      <c r="AW1808" s="132"/>
      <c r="AX1808" s="132"/>
      <c r="AY1808" s="132"/>
      <c r="AZ1808" s="132"/>
      <c r="BA1808" s="132"/>
    </row>
    <row r="1809" spans="3:70" x14ac:dyDescent="0.2">
      <c r="C1809" s="10"/>
      <c r="D1809" s="10"/>
      <c r="AG1809" s="132"/>
      <c r="AH1809" s="132"/>
      <c r="AI1809" s="132"/>
      <c r="AJ1809" s="132"/>
      <c r="AK1809" s="132"/>
      <c r="AM1809" s="143"/>
      <c r="AT1809" s="132"/>
      <c r="AU1809" s="132"/>
      <c r="AV1809" s="132"/>
      <c r="AW1809" s="132"/>
      <c r="AX1809" s="132"/>
      <c r="AY1809" s="132"/>
      <c r="AZ1809" s="132"/>
      <c r="BA1809" s="132"/>
    </row>
    <row r="1810" spans="3:70" x14ac:dyDescent="0.2">
      <c r="C1810" s="10"/>
      <c r="D1810" s="10"/>
      <c r="AG1810" s="132"/>
      <c r="AH1810" s="132"/>
      <c r="AI1810" s="132"/>
      <c r="AJ1810" s="132"/>
      <c r="AK1810" s="132"/>
      <c r="AM1810" s="143"/>
      <c r="AT1810" s="132"/>
      <c r="AU1810" s="132"/>
      <c r="AV1810" s="132"/>
      <c r="AW1810" s="132"/>
      <c r="AX1810" s="132"/>
      <c r="AY1810" s="132"/>
      <c r="AZ1810" s="132"/>
      <c r="BA1810" s="132"/>
    </row>
    <row r="1811" spans="3:70" x14ac:dyDescent="0.2">
      <c r="C1811" s="10"/>
      <c r="D1811" s="10"/>
      <c r="AG1811" s="132"/>
      <c r="AH1811" s="132"/>
      <c r="AI1811" s="132"/>
      <c r="AJ1811" s="132"/>
      <c r="AK1811" s="132"/>
      <c r="AM1811" s="143"/>
      <c r="AT1811" s="132"/>
      <c r="AU1811" s="132"/>
      <c r="AV1811" s="132"/>
      <c r="AW1811" s="132"/>
      <c r="AX1811" s="132"/>
      <c r="AY1811" s="132"/>
      <c r="AZ1811" s="132"/>
      <c r="BA1811" s="132"/>
    </row>
    <row r="1812" spans="3:70" x14ac:dyDescent="0.2">
      <c r="C1812" s="10"/>
      <c r="D1812" s="10"/>
      <c r="AG1812" s="132"/>
      <c r="AH1812" s="132"/>
      <c r="AI1812" s="132"/>
      <c r="AJ1812" s="132"/>
      <c r="AK1812" s="132"/>
      <c r="AM1812" s="143"/>
      <c r="AT1812" s="132"/>
      <c r="AU1812" s="132"/>
      <c r="AV1812" s="132"/>
      <c r="AW1812" s="132"/>
      <c r="AX1812" s="132"/>
      <c r="AY1812" s="132"/>
      <c r="AZ1812" s="132"/>
      <c r="BA1812" s="132"/>
    </row>
    <row r="1813" spans="3:70" x14ac:dyDescent="0.2">
      <c r="C1813" s="10"/>
      <c r="D1813" s="10"/>
      <c r="AG1813" s="132"/>
      <c r="AH1813" s="132"/>
      <c r="AI1813" s="132"/>
      <c r="AJ1813" s="132"/>
      <c r="AK1813" s="132"/>
      <c r="AM1813" s="143"/>
      <c r="AT1813" s="132"/>
      <c r="AU1813" s="132"/>
      <c r="AV1813" s="132"/>
      <c r="AW1813" s="132"/>
      <c r="AX1813" s="132"/>
      <c r="AY1813" s="132"/>
      <c r="AZ1813" s="132"/>
      <c r="BA1813" s="132"/>
      <c r="BB1813" s="132"/>
      <c r="BD1813" s="132"/>
      <c r="BE1813" s="132"/>
      <c r="BF1813" s="132"/>
      <c r="BG1813" s="132"/>
      <c r="BH1813" s="132"/>
      <c r="BI1813" s="132"/>
      <c r="BJ1813" s="132"/>
      <c r="BK1813" s="132"/>
      <c r="BL1813" s="132"/>
      <c r="BM1813" s="132"/>
      <c r="BN1813" s="132"/>
      <c r="BO1813" s="132"/>
      <c r="BP1813" s="132"/>
      <c r="BQ1813" s="132"/>
      <c r="BR1813" s="132"/>
    </row>
    <row r="1814" spans="3:70" x14ac:dyDescent="0.2">
      <c r="C1814" s="10"/>
      <c r="D1814" s="10"/>
      <c r="AG1814" s="132"/>
      <c r="AH1814" s="132"/>
      <c r="AI1814" s="132"/>
      <c r="AJ1814" s="132"/>
      <c r="AK1814" s="132"/>
      <c r="AM1814" s="143"/>
      <c r="AT1814" s="132"/>
      <c r="AU1814" s="132"/>
      <c r="AV1814" s="132"/>
      <c r="AW1814" s="132"/>
      <c r="AX1814" s="132"/>
      <c r="AY1814" s="132"/>
      <c r="AZ1814" s="132"/>
      <c r="BA1814" s="132"/>
      <c r="BB1814" s="132"/>
    </row>
    <row r="1815" spans="3:70" x14ac:dyDescent="0.2">
      <c r="C1815" s="10"/>
      <c r="D1815" s="10"/>
      <c r="AG1815" s="132"/>
      <c r="AH1815" s="132"/>
      <c r="AI1815" s="132"/>
      <c r="AJ1815" s="132"/>
      <c r="AK1815" s="132"/>
      <c r="AM1815" s="143"/>
      <c r="AT1815" s="132"/>
      <c r="AU1815" s="132"/>
      <c r="AV1815" s="132"/>
      <c r="AW1815" s="132"/>
      <c r="AX1815" s="132"/>
      <c r="AY1815" s="132"/>
      <c r="AZ1815" s="132"/>
      <c r="BA1815" s="132"/>
    </row>
    <row r="1816" spans="3:70" x14ac:dyDescent="0.2">
      <c r="C1816" s="10"/>
      <c r="D1816" s="10"/>
      <c r="AG1816" s="132"/>
      <c r="AH1816" s="132"/>
      <c r="AI1816" s="132"/>
      <c r="AJ1816" s="132"/>
      <c r="AK1816" s="132"/>
      <c r="AM1816" s="143"/>
      <c r="AT1816" s="132"/>
      <c r="AU1816" s="132"/>
      <c r="AV1816" s="132"/>
      <c r="AW1816" s="132"/>
      <c r="AX1816" s="132"/>
      <c r="AY1816" s="132"/>
      <c r="AZ1816" s="132"/>
      <c r="BA1816" s="132"/>
      <c r="BB1816" s="132"/>
    </row>
    <row r="1817" spans="3:70" x14ac:dyDescent="0.2">
      <c r="C1817" s="10"/>
      <c r="D1817" s="10"/>
      <c r="AG1817" s="132"/>
      <c r="AH1817" s="132"/>
      <c r="AI1817" s="132"/>
      <c r="AJ1817" s="132"/>
      <c r="AK1817" s="132"/>
      <c r="AM1817" s="143"/>
      <c r="AT1817" s="132"/>
      <c r="AU1817" s="132"/>
      <c r="AV1817" s="132"/>
      <c r="AW1817" s="132"/>
      <c r="AX1817" s="132"/>
      <c r="AY1817" s="132"/>
      <c r="AZ1817" s="132"/>
      <c r="BA1817" s="132"/>
    </row>
    <row r="1818" spans="3:70" x14ac:dyDescent="0.2">
      <c r="C1818" s="10"/>
      <c r="D1818" s="10"/>
      <c r="AG1818" s="132"/>
      <c r="AH1818" s="132"/>
      <c r="AI1818" s="132"/>
      <c r="AJ1818" s="132"/>
      <c r="AK1818" s="132"/>
      <c r="AM1818" s="143"/>
      <c r="AT1818" s="132"/>
      <c r="AU1818" s="132"/>
      <c r="AV1818" s="132"/>
      <c r="AW1818" s="132"/>
      <c r="AX1818" s="132"/>
      <c r="AY1818" s="132"/>
      <c r="AZ1818" s="132"/>
      <c r="BA1818" s="132"/>
    </row>
    <row r="1819" spans="3:70" x14ac:dyDescent="0.2">
      <c r="C1819" s="10"/>
      <c r="D1819" s="10"/>
      <c r="AG1819" s="132"/>
      <c r="AH1819" s="132"/>
      <c r="AI1819" s="132"/>
      <c r="AJ1819" s="132"/>
      <c r="AK1819" s="132"/>
      <c r="AM1819" s="143"/>
      <c r="AT1819" s="132"/>
      <c r="AU1819" s="132"/>
      <c r="AV1819" s="132"/>
      <c r="AW1819" s="132"/>
      <c r="AX1819" s="132"/>
      <c r="AY1819" s="132"/>
      <c r="AZ1819" s="132"/>
      <c r="BA1819" s="132"/>
    </row>
    <row r="1820" spans="3:70" x14ac:dyDescent="0.2">
      <c r="C1820" s="10"/>
      <c r="D1820" s="10"/>
      <c r="AG1820" s="132"/>
      <c r="AH1820" s="132"/>
      <c r="AI1820" s="132"/>
      <c r="AJ1820" s="132"/>
      <c r="AK1820" s="132"/>
      <c r="AM1820" s="143"/>
      <c r="AT1820" s="132"/>
      <c r="AU1820" s="132"/>
      <c r="AV1820" s="132"/>
      <c r="AW1820" s="132"/>
      <c r="AX1820" s="132"/>
      <c r="AY1820" s="132"/>
      <c r="AZ1820" s="132"/>
      <c r="BA1820" s="132"/>
    </row>
    <row r="1821" spans="3:70" x14ac:dyDescent="0.2">
      <c r="C1821" s="10"/>
      <c r="D1821" s="10"/>
      <c r="AG1821" s="132"/>
      <c r="AH1821" s="132"/>
      <c r="AI1821" s="132"/>
      <c r="AJ1821" s="132"/>
      <c r="AK1821" s="132"/>
      <c r="AM1821" s="143"/>
      <c r="AT1821" s="132"/>
      <c r="AU1821" s="132"/>
      <c r="AV1821" s="132"/>
      <c r="AW1821" s="132"/>
      <c r="AX1821" s="132"/>
      <c r="AY1821" s="132"/>
      <c r="AZ1821" s="132"/>
      <c r="BA1821" s="132"/>
    </row>
    <row r="1822" spans="3:70" x14ac:dyDescent="0.2">
      <c r="C1822" s="10"/>
      <c r="D1822" s="10"/>
      <c r="AG1822" s="132"/>
      <c r="AH1822" s="132"/>
      <c r="AI1822" s="132"/>
      <c r="AJ1822" s="132"/>
      <c r="AK1822" s="132"/>
      <c r="AM1822" s="143"/>
      <c r="AT1822" s="132"/>
      <c r="AU1822" s="132"/>
      <c r="AV1822" s="132"/>
      <c r="AW1822" s="132"/>
      <c r="AX1822" s="132"/>
      <c r="AY1822" s="132"/>
      <c r="AZ1822" s="132"/>
      <c r="BA1822" s="132"/>
    </row>
    <row r="1823" spans="3:70" x14ac:dyDescent="0.2">
      <c r="C1823" s="10"/>
      <c r="D1823" s="10"/>
      <c r="AG1823" s="132"/>
      <c r="AH1823" s="132"/>
      <c r="AI1823" s="132"/>
      <c r="AJ1823" s="132"/>
      <c r="AK1823" s="132"/>
      <c r="AM1823" s="143"/>
      <c r="AT1823" s="132"/>
      <c r="AU1823" s="132"/>
      <c r="AV1823" s="132"/>
      <c r="AW1823" s="132"/>
      <c r="AX1823" s="132"/>
      <c r="AY1823" s="132"/>
      <c r="AZ1823" s="132"/>
      <c r="BA1823" s="132"/>
    </row>
    <row r="1824" spans="3:70" x14ac:dyDescent="0.2">
      <c r="C1824" s="10"/>
      <c r="D1824" s="10"/>
      <c r="AG1824" s="132"/>
      <c r="AH1824" s="132"/>
      <c r="AI1824" s="132"/>
      <c r="AJ1824" s="132"/>
      <c r="AK1824" s="132"/>
      <c r="AM1824" s="143"/>
      <c r="AT1824" s="132"/>
      <c r="AU1824" s="132"/>
      <c r="AV1824" s="132"/>
      <c r="AW1824" s="132"/>
      <c r="AX1824" s="132"/>
      <c r="AY1824" s="132"/>
      <c r="AZ1824" s="132"/>
      <c r="BA1824" s="132"/>
    </row>
    <row r="1825" spans="3:70" x14ac:dyDescent="0.2">
      <c r="C1825" s="10"/>
      <c r="D1825" s="10"/>
      <c r="AG1825" s="132"/>
      <c r="AH1825" s="132"/>
      <c r="AI1825" s="132"/>
      <c r="AJ1825" s="132"/>
      <c r="AK1825" s="132"/>
      <c r="AM1825" s="143"/>
      <c r="AT1825" s="132"/>
      <c r="AU1825" s="132"/>
      <c r="AV1825" s="132"/>
      <c r="AW1825" s="132"/>
      <c r="AX1825" s="132"/>
      <c r="AY1825" s="132"/>
      <c r="AZ1825" s="132"/>
      <c r="BA1825" s="132"/>
    </row>
    <row r="1826" spans="3:70" x14ac:dyDescent="0.2">
      <c r="C1826" s="10"/>
      <c r="D1826" s="10"/>
      <c r="AG1826" s="132"/>
      <c r="AH1826" s="132"/>
      <c r="AI1826" s="132"/>
      <c r="AJ1826" s="132"/>
      <c r="AK1826" s="132"/>
      <c r="AM1826" s="143"/>
      <c r="AT1826" s="132"/>
      <c r="AU1826" s="132"/>
      <c r="AV1826" s="132"/>
      <c r="AW1826" s="132"/>
      <c r="AX1826" s="132"/>
      <c r="AY1826" s="132"/>
      <c r="AZ1826" s="132"/>
      <c r="BA1826" s="132"/>
      <c r="BB1826" s="132"/>
      <c r="BC1826" s="132"/>
      <c r="BD1826" s="132"/>
      <c r="BE1826" s="132"/>
      <c r="BF1826" s="132"/>
      <c r="BG1826" s="132"/>
      <c r="BH1826" s="132"/>
      <c r="BI1826" s="132"/>
      <c r="BJ1826" s="132"/>
      <c r="BK1826" s="132"/>
      <c r="BL1826" s="132"/>
      <c r="BM1826" s="132"/>
      <c r="BN1826" s="132"/>
      <c r="BO1826" s="132"/>
      <c r="BP1826" s="132"/>
      <c r="BQ1826" s="132"/>
      <c r="BR1826" s="132"/>
    </row>
    <row r="1827" spans="3:70" x14ac:dyDescent="0.2">
      <c r="C1827" s="10"/>
      <c r="D1827" s="10"/>
      <c r="AG1827" s="132"/>
      <c r="AH1827" s="132"/>
      <c r="AI1827" s="132"/>
      <c r="AJ1827" s="132"/>
      <c r="AK1827" s="132"/>
      <c r="AM1827" s="143"/>
      <c r="AT1827" s="132"/>
      <c r="AU1827" s="132"/>
      <c r="AV1827" s="132"/>
      <c r="AW1827" s="132"/>
      <c r="AX1827" s="132"/>
      <c r="AY1827" s="132"/>
      <c r="AZ1827" s="132"/>
      <c r="BA1827" s="132"/>
    </row>
    <row r="1828" spans="3:70" x14ac:dyDescent="0.2">
      <c r="C1828" s="10"/>
      <c r="D1828" s="10"/>
      <c r="AG1828" s="132"/>
      <c r="AH1828" s="132"/>
      <c r="AI1828" s="132"/>
      <c r="AJ1828" s="132"/>
      <c r="AK1828" s="132"/>
      <c r="AM1828" s="143"/>
      <c r="AT1828" s="132"/>
      <c r="AU1828" s="132"/>
      <c r="AV1828" s="132"/>
      <c r="AW1828" s="132"/>
      <c r="AX1828" s="132"/>
      <c r="AY1828" s="132"/>
      <c r="AZ1828" s="132"/>
      <c r="BA1828" s="132"/>
    </row>
    <row r="1829" spans="3:70" x14ac:dyDescent="0.2">
      <c r="C1829" s="10"/>
      <c r="D1829" s="10"/>
      <c r="AG1829" s="132"/>
      <c r="AH1829" s="132"/>
      <c r="AI1829" s="132"/>
      <c r="AJ1829" s="132"/>
      <c r="AK1829" s="132"/>
      <c r="AM1829" s="143"/>
      <c r="AT1829" s="132"/>
      <c r="AU1829" s="132"/>
      <c r="AV1829" s="132"/>
      <c r="AW1829" s="132"/>
      <c r="AX1829" s="132"/>
      <c r="AY1829" s="132"/>
      <c r="AZ1829" s="132"/>
      <c r="BA1829" s="132"/>
    </row>
    <row r="1830" spans="3:70" x14ac:dyDescent="0.2">
      <c r="C1830" s="10"/>
      <c r="D1830" s="10"/>
      <c r="AG1830" s="132"/>
      <c r="AH1830" s="132"/>
      <c r="AI1830" s="132"/>
      <c r="AJ1830" s="132"/>
      <c r="AK1830" s="132"/>
      <c r="AM1830" s="143"/>
      <c r="AT1830" s="132"/>
      <c r="AU1830" s="132"/>
      <c r="AV1830" s="132"/>
      <c r="AW1830" s="132"/>
      <c r="AX1830" s="132"/>
      <c r="AY1830" s="132"/>
      <c r="AZ1830" s="132"/>
      <c r="BA1830" s="132"/>
    </row>
    <row r="1831" spans="3:70" x14ac:dyDescent="0.2">
      <c r="C1831" s="10"/>
      <c r="D1831" s="10"/>
      <c r="AG1831" s="132"/>
      <c r="AH1831" s="132"/>
      <c r="AI1831" s="132"/>
      <c r="AJ1831" s="132"/>
      <c r="AK1831" s="132"/>
      <c r="AM1831" s="143"/>
      <c r="AT1831" s="132"/>
      <c r="AU1831" s="132"/>
      <c r="AV1831" s="132"/>
      <c r="AW1831" s="132"/>
      <c r="AX1831" s="132"/>
      <c r="AY1831" s="132"/>
      <c r="AZ1831" s="132"/>
      <c r="BA1831" s="132"/>
    </row>
    <row r="1832" spans="3:70" x14ac:dyDescent="0.2">
      <c r="C1832" s="10"/>
      <c r="D1832" s="10"/>
      <c r="AG1832" s="132"/>
      <c r="AH1832" s="132"/>
      <c r="AI1832" s="132"/>
      <c r="AJ1832" s="132"/>
      <c r="AK1832" s="132"/>
      <c r="AM1832" s="143"/>
      <c r="AT1832" s="132"/>
      <c r="AU1832" s="132"/>
      <c r="AV1832" s="132"/>
      <c r="AW1832" s="132"/>
      <c r="AX1832" s="132"/>
      <c r="AY1832" s="132"/>
      <c r="AZ1832" s="132"/>
      <c r="BA1832" s="132"/>
    </row>
    <row r="1833" spans="3:70" x14ac:dyDescent="0.2">
      <c r="C1833" s="10"/>
      <c r="D1833" s="10"/>
      <c r="AG1833" s="132"/>
      <c r="AH1833" s="132"/>
      <c r="AI1833" s="132"/>
      <c r="AJ1833" s="132"/>
      <c r="AK1833" s="132"/>
      <c r="AM1833" s="143"/>
      <c r="AT1833" s="132"/>
      <c r="AU1833" s="132"/>
      <c r="AV1833" s="132"/>
      <c r="AW1833" s="132"/>
      <c r="AX1833" s="132"/>
      <c r="AY1833" s="132"/>
      <c r="AZ1833" s="132"/>
      <c r="BA1833" s="132"/>
    </row>
    <row r="1834" spans="3:70" x14ac:dyDescent="0.2">
      <c r="C1834" s="10"/>
      <c r="D1834" s="10"/>
      <c r="AG1834" s="132"/>
      <c r="AH1834" s="132"/>
      <c r="AI1834" s="132"/>
      <c r="AJ1834" s="132"/>
      <c r="AK1834" s="132"/>
      <c r="AM1834" s="143"/>
      <c r="AT1834" s="132"/>
      <c r="AU1834" s="132"/>
      <c r="AV1834" s="132"/>
      <c r="AW1834" s="132"/>
      <c r="AX1834" s="132"/>
      <c r="AY1834" s="132"/>
      <c r="AZ1834" s="132"/>
      <c r="BA1834" s="132"/>
    </row>
    <row r="1835" spans="3:70" x14ac:dyDescent="0.2">
      <c r="C1835" s="10"/>
      <c r="D1835" s="10"/>
      <c r="AG1835" s="132"/>
      <c r="AH1835" s="132"/>
      <c r="AI1835" s="132"/>
      <c r="AJ1835" s="132"/>
      <c r="AK1835" s="132"/>
      <c r="AM1835" s="143"/>
      <c r="AT1835" s="132"/>
      <c r="AU1835" s="132"/>
      <c r="AV1835" s="132"/>
      <c r="AW1835" s="132"/>
      <c r="AX1835" s="132"/>
      <c r="AY1835" s="132"/>
      <c r="AZ1835" s="132"/>
      <c r="BA1835" s="132"/>
    </row>
    <row r="1836" spans="3:70" x14ac:dyDescent="0.2">
      <c r="C1836" s="10"/>
      <c r="D1836" s="10"/>
      <c r="AG1836" s="132"/>
      <c r="AH1836" s="132"/>
      <c r="AI1836" s="132"/>
      <c r="AJ1836" s="132"/>
      <c r="AK1836" s="132"/>
      <c r="AM1836" s="143"/>
      <c r="AT1836" s="132"/>
      <c r="AU1836" s="132"/>
      <c r="AV1836" s="132"/>
      <c r="AW1836" s="132"/>
      <c r="AX1836" s="132"/>
      <c r="AY1836" s="132"/>
      <c r="AZ1836" s="132"/>
      <c r="BA1836" s="132"/>
    </row>
    <row r="1837" spans="3:70" x14ac:dyDescent="0.2">
      <c r="C1837" s="10"/>
      <c r="D1837" s="10"/>
      <c r="AG1837" s="132"/>
      <c r="AH1837" s="132"/>
      <c r="AI1837" s="132"/>
      <c r="AJ1837" s="132"/>
      <c r="AK1837" s="132"/>
      <c r="AM1837" s="143"/>
      <c r="AT1837" s="132"/>
      <c r="AU1837" s="132"/>
      <c r="AV1837" s="132"/>
      <c r="AW1837" s="132"/>
      <c r="AX1837" s="132"/>
      <c r="AY1837" s="132"/>
      <c r="AZ1837" s="132"/>
      <c r="BA1837" s="132"/>
    </row>
    <row r="1838" spans="3:70" x14ac:dyDescent="0.2">
      <c r="C1838" s="10"/>
      <c r="D1838" s="10"/>
      <c r="AG1838" s="132"/>
      <c r="AH1838" s="132"/>
      <c r="AI1838" s="132"/>
      <c r="AJ1838" s="132"/>
      <c r="AK1838" s="132"/>
      <c r="AM1838" s="143"/>
      <c r="AT1838" s="132"/>
      <c r="AU1838" s="132"/>
      <c r="AV1838" s="132"/>
      <c r="AW1838" s="132"/>
      <c r="AX1838" s="132"/>
      <c r="AY1838" s="132"/>
      <c r="AZ1838" s="132"/>
      <c r="BA1838" s="132"/>
    </row>
    <row r="1839" spans="3:70" x14ac:dyDescent="0.2">
      <c r="C1839" s="10"/>
      <c r="D1839" s="10"/>
      <c r="AG1839" s="132"/>
      <c r="AH1839" s="132"/>
      <c r="AI1839" s="132"/>
      <c r="AJ1839" s="132"/>
      <c r="AK1839" s="132"/>
      <c r="AM1839" s="143"/>
      <c r="AT1839" s="132"/>
      <c r="AU1839" s="132"/>
      <c r="AV1839" s="132"/>
      <c r="AW1839" s="132"/>
      <c r="AX1839" s="132"/>
      <c r="AY1839" s="132"/>
      <c r="AZ1839" s="132"/>
      <c r="BA1839" s="132"/>
    </row>
    <row r="1840" spans="3:70" x14ac:dyDescent="0.2">
      <c r="C1840" s="10"/>
      <c r="D1840" s="10"/>
      <c r="AG1840" s="132"/>
      <c r="AH1840" s="132"/>
      <c r="AI1840" s="132"/>
      <c r="AJ1840" s="132"/>
      <c r="AK1840" s="132"/>
      <c r="AM1840" s="143"/>
      <c r="AT1840" s="132"/>
      <c r="AU1840" s="132"/>
      <c r="AV1840" s="132"/>
      <c r="AW1840" s="132"/>
      <c r="AX1840" s="132"/>
      <c r="AY1840" s="132"/>
      <c r="AZ1840" s="132"/>
      <c r="BA1840" s="132"/>
    </row>
    <row r="1841" spans="3:70" x14ac:dyDescent="0.2">
      <c r="C1841" s="10"/>
      <c r="D1841" s="10"/>
      <c r="AG1841" s="132"/>
      <c r="AH1841" s="132"/>
      <c r="AI1841" s="132"/>
      <c r="AJ1841" s="132"/>
      <c r="AK1841" s="132"/>
      <c r="AM1841" s="143"/>
      <c r="AT1841" s="132"/>
      <c r="AU1841" s="132"/>
      <c r="AV1841" s="132"/>
      <c r="AW1841" s="132"/>
      <c r="AX1841" s="132"/>
      <c r="AY1841" s="132"/>
      <c r="AZ1841" s="132"/>
      <c r="BA1841" s="132"/>
    </row>
    <row r="1842" spans="3:70" x14ac:dyDescent="0.2">
      <c r="C1842" s="10"/>
      <c r="D1842" s="10"/>
      <c r="AG1842" s="132"/>
      <c r="AH1842" s="132"/>
      <c r="AI1842" s="132"/>
      <c r="AJ1842" s="132"/>
      <c r="AK1842" s="132"/>
      <c r="AM1842" s="143"/>
      <c r="AT1842" s="132"/>
      <c r="AU1842" s="132"/>
      <c r="AV1842" s="132"/>
      <c r="AW1842" s="132"/>
      <c r="AX1842" s="132"/>
      <c r="AY1842" s="132"/>
      <c r="AZ1842" s="132"/>
      <c r="BA1842" s="132"/>
    </row>
    <row r="1843" spans="3:70" x14ac:dyDescent="0.2">
      <c r="C1843" s="10"/>
      <c r="D1843" s="10"/>
      <c r="AG1843" s="132"/>
      <c r="AH1843" s="132"/>
      <c r="AI1843" s="132"/>
      <c r="AJ1843" s="132"/>
      <c r="AK1843" s="132"/>
      <c r="AM1843" s="143"/>
      <c r="AT1843" s="132"/>
      <c r="AU1843" s="132"/>
      <c r="AV1843" s="132"/>
      <c r="AW1843" s="132"/>
      <c r="AX1843" s="132"/>
      <c r="AY1843" s="132"/>
      <c r="AZ1843" s="132"/>
      <c r="BA1843" s="132"/>
    </row>
    <row r="1844" spans="3:70" x14ac:dyDescent="0.2">
      <c r="C1844" s="10"/>
      <c r="D1844" s="10"/>
      <c r="AG1844" s="132"/>
      <c r="AH1844" s="132"/>
      <c r="AI1844" s="132"/>
      <c r="AJ1844" s="132"/>
      <c r="AK1844" s="132"/>
      <c r="AM1844" s="143"/>
      <c r="AT1844" s="132"/>
      <c r="AU1844" s="132"/>
      <c r="AV1844" s="132"/>
      <c r="AW1844" s="132"/>
      <c r="AX1844" s="132"/>
      <c r="AY1844" s="132"/>
      <c r="AZ1844" s="132"/>
      <c r="BA1844" s="132"/>
    </row>
    <row r="1845" spans="3:70" x14ac:dyDescent="0.2">
      <c r="C1845" s="10"/>
      <c r="D1845" s="10"/>
      <c r="AG1845" s="132"/>
      <c r="AH1845" s="132"/>
      <c r="AI1845" s="132"/>
      <c r="AJ1845" s="132"/>
      <c r="AK1845" s="132"/>
      <c r="AM1845" s="143"/>
      <c r="AT1845" s="132"/>
      <c r="AU1845" s="132"/>
      <c r="AV1845" s="132"/>
      <c r="AW1845" s="132"/>
      <c r="AX1845" s="132"/>
      <c r="AY1845" s="132"/>
      <c r="AZ1845" s="132"/>
      <c r="BA1845" s="132"/>
      <c r="BB1845" s="132"/>
    </row>
    <row r="1846" spans="3:70" x14ac:dyDescent="0.2">
      <c r="C1846" s="10"/>
      <c r="D1846" s="10"/>
      <c r="AG1846" s="132"/>
      <c r="AH1846" s="132"/>
      <c r="AI1846" s="132"/>
      <c r="AJ1846" s="132"/>
      <c r="AK1846" s="132"/>
      <c r="AM1846" s="143"/>
      <c r="AT1846" s="132"/>
      <c r="AU1846" s="132"/>
      <c r="AV1846" s="132"/>
      <c r="AW1846" s="132"/>
      <c r="AX1846" s="132"/>
      <c r="AY1846" s="132"/>
      <c r="AZ1846" s="132"/>
      <c r="BA1846" s="132"/>
    </row>
    <row r="1847" spans="3:70" x14ac:dyDescent="0.2">
      <c r="C1847" s="10"/>
      <c r="D1847" s="10"/>
      <c r="AG1847" s="132"/>
      <c r="AH1847" s="132"/>
      <c r="AI1847" s="132"/>
      <c r="AJ1847" s="132"/>
      <c r="AK1847" s="132"/>
      <c r="AM1847" s="143"/>
      <c r="AT1847" s="132"/>
      <c r="AU1847" s="132"/>
      <c r="AV1847" s="132"/>
      <c r="AW1847" s="132"/>
      <c r="AX1847" s="132"/>
      <c r="AY1847" s="132"/>
      <c r="AZ1847" s="132"/>
      <c r="BA1847" s="132"/>
      <c r="BB1847" s="132"/>
      <c r="BC1847" s="132"/>
      <c r="BD1847" s="132"/>
      <c r="BE1847" s="132"/>
      <c r="BF1847" s="132"/>
      <c r="BG1847" s="132"/>
      <c r="BH1847" s="132"/>
      <c r="BI1847" s="132"/>
      <c r="BJ1847" s="132"/>
      <c r="BK1847" s="132"/>
      <c r="BL1847" s="132"/>
      <c r="BM1847" s="132"/>
      <c r="BN1847" s="132"/>
      <c r="BO1847" s="132"/>
      <c r="BP1847" s="132"/>
      <c r="BQ1847" s="132"/>
      <c r="BR1847" s="132"/>
    </row>
    <row r="1848" spans="3:70" x14ac:dyDescent="0.2">
      <c r="C1848" s="10"/>
      <c r="D1848" s="10"/>
      <c r="AG1848" s="132"/>
      <c r="AH1848" s="132"/>
      <c r="AI1848" s="132"/>
      <c r="AJ1848" s="132"/>
      <c r="AK1848" s="132"/>
      <c r="AM1848" s="143"/>
      <c r="AT1848" s="132"/>
      <c r="AU1848" s="132"/>
      <c r="AV1848" s="132"/>
      <c r="AW1848" s="132"/>
      <c r="AX1848" s="132"/>
      <c r="AY1848" s="132"/>
      <c r="AZ1848" s="132"/>
      <c r="BA1848" s="132"/>
      <c r="BB1848" s="132"/>
    </row>
    <row r="1849" spans="3:70" x14ac:dyDescent="0.2">
      <c r="C1849" s="10"/>
      <c r="D1849" s="10"/>
      <c r="AG1849" s="132"/>
      <c r="AH1849" s="132"/>
      <c r="AI1849" s="132"/>
      <c r="AJ1849" s="132"/>
      <c r="AK1849" s="132"/>
      <c r="AM1849" s="143"/>
      <c r="AT1849" s="132"/>
      <c r="AU1849" s="132"/>
      <c r="AV1849" s="132"/>
      <c r="AW1849" s="132"/>
      <c r="AX1849" s="132"/>
      <c r="AY1849" s="132"/>
      <c r="AZ1849" s="132"/>
      <c r="BA1849" s="132"/>
    </row>
    <row r="1850" spans="3:70" x14ac:dyDescent="0.2">
      <c r="C1850" s="10"/>
      <c r="D1850" s="10"/>
      <c r="AG1850" s="132"/>
      <c r="AH1850" s="132"/>
      <c r="AI1850" s="132"/>
      <c r="AJ1850" s="132"/>
      <c r="AK1850" s="132"/>
      <c r="AM1850" s="143"/>
      <c r="AT1850" s="132"/>
      <c r="AU1850" s="132"/>
      <c r="AV1850" s="132"/>
      <c r="AW1850" s="132"/>
      <c r="AX1850" s="132"/>
      <c r="AY1850" s="132"/>
      <c r="AZ1850" s="132"/>
      <c r="BA1850" s="132"/>
    </row>
    <row r="1851" spans="3:70" x14ac:dyDescent="0.2">
      <c r="C1851" s="10"/>
      <c r="D1851" s="10"/>
      <c r="AG1851" s="132"/>
      <c r="AH1851" s="132"/>
      <c r="AI1851" s="132"/>
      <c r="AJ1851" s="132"/>
      <c r="AK1851" s="132"/>
      <c r="AM1851" s="143"/>
      <c r="AT1851" s="132"/>
      <c r="AU1851" s="132"/>
      <c r="AV1851" s="132"/>
      <c r="AW1851" s="132"/>
      <c r="AX1851" s="132"/>
      <c r="AY1851" s="132"/>
      <c r="AZ1851" s="132"/>
      <c r="BA1851" s="132"/>
    </row>
    <row r="1852" spans="3:70" x14ac:dyDescent="0.2">
      <c r="C1852" s="10"/>
      <c r="D1852" s="10"/>
      <c r="AG1852" s="132"/>
      <c r="AH1852" s="132"/>
      <c r="AI1852" s="132"/>
      <c r="AJ1852" s="132"/>
      <c r="AK1852" s="132"/>
      <c r="AM1852" s="143"/>
      <c r="AT1852" s="132"/>
      <c r="AU1852" s="132"/>
      <c r="AV1852" s="132"/>
      <c r="AW1852" s="132"/>
      <c r="AX1852" s="132"/>
      <c r="AY1852" s="132"/>
      <c r="AZ1852" s="132"/>
      <c r="BA1852" s="132"/>
    </row>
    <row r="1853" spans="3:70" x14ac:dyDescent="0.2">
      <c r="C1853" s="10"/>
      <c r="D1853" s="10"/>
      <c r="AG1853" s="132"/>
      <c r="AH1853" s="132"/>
      <c r="AI1853" s="132"/>
      <c r="AJ1853" s="132"/>
      <c r="AK1853" s="132"/>
      <c r="AM1853" s="143"/>
      <c r="AT1853" s="132"/>
      <c r="AU1853" s="132"/>
      <c r="AV1853" s="132"/>
      <c r="AW1853" s="132"/>
      <c r="AX1853" s="132"/>
      <c r="AY1853" s="132"/>
      <c r="AZ1853" s="132"/>
      <c r="BA1853" s="132"/>
    </row>
    <row r="1854" spans="3:70" x14ac:dyDescent="0.2">
      <c r="C1854" s="10"/>
      <c r="D1854" s="10"/>
      <c r="AG1854" s="132"/>
      <c r="AH1854" s="132"/>
      <c r="AI1854" s="132"/>
      <c r="AJ1854" s="132"/>
      <c r="AK1854" s="132"/>
      <c r="AM1854" s="143"/>
      <c r="AT1854" s="132"/>
      <c r="AU1854" s="132"/>
      <c r="AV1854" s="132"/>
      <c r="AW1854" s="132"/>
      <c r="AX1854" s="132"/>
      <c r="AY1854" s="132"/>
      <c r="AZ1854" s="132"/>
      <c r="BA1854" s="132"/>
    </row>
    <row r="1855" spans="3:70" x14ac:dyDescent="0.2">
      <c r="C1855" s="10"/>
      <c r="D1855" s="10"/>
      <c r="AG1855" s="132"/>
      <c r="AH1855" s="132"/>
      <c r="AI1855" s="132"/>
      <c r="AJ1855" s="132"/>
      <c r="AK1855" s="132"/>
      <c r="AM1855" s="143"/>
      <c r="AT1855" s="132"/>
      <c r="AU1855" s="132"/>
      <c r="AV1855" s="132"/>
      <c r="AW1855" s="132"/>
      <c r="AX1855" s="132"/>
      <c r="AY1855" s="132"/>
      <c r="AZ1855" s="132"/>
      <c r="BA1855" s="132"/>
    </row>
    <row r="1856" spans="3:70" x14ac:dyDescent="0.2">
      <c r="C1856" s="10"/>
      <c r="D1856" s="10"/>
      <c r="AG1856" s="132"/>
      <c r="AH1856" s="132"/>
      <c r="AI1856" s="132"/>
      <c r="AJ1856" s="132"/>
      <c r="AK1856" s="132"/>
      <c r="AM1856" s="143"/>
      <c r="AT1856" s="132"/>
      <c r="AU1856" s="132"/>
      <c r="AV1856" s="132"/>
      <c r="AW1856" s="132"/>
      <c r="AX1856" s="132"/>
      <c r="AY1856" s="132"/>
      <c r="AZ1856" s="132"/>
      <c r="BA1856" s="132"/>
    </row>
    <row r="1857" spans="3:53" x14ac:dyDescent="0.2">
      <c r="C1857" s="10"/>
      <c r="D1857" s="10"/>
      <c r="AG1857" s="132"/>
      <c r="AH1857" s="132"/>
      <c r="AI1857" s="132"/>
      <c r="AJ1857" s="132"/>
      <c r="AK1857" s="132"/>
      <c r="AM1857" s="143"/>
      <c r="AT1857" s="132"/>
      <c r="AU1857" s="132"/>
      <c r="AV1857" s="132"/>
      <c r="AW1857" s="132"/>
      <c r="AX1857" s="132"/>
      <c r="AY1857" s="132"/>
      <c r="AZ1857" s="132"/>
      <c r="BA1857" s="132"/>
    </row>
    <row r="1858" spans="3:53" x14ac:dyDescent="0.2">
      <c r="C1858" s="10"/>
      <c r="D1858" s="10"/>
      <c r="AG1858" s="132"/>
      <c r="AH1858" s="132"/>
      <c r="AI1858" s="132"/>
      <c r="AJ1858" s="132"/>
      <c r="AK1858" s="132"/>
      <c r="AM1858" s="143"/>
      <c r="AT1858" s="132"/>
      <c r="AU1858" s="132"/>
      <c r="AV1858" s="132"/>
      <c r="AW1858" s="132"/>
      <c r="AX1858" s="132"/>
      <c r="AY1858" s="132"/>
      <c r="AZ1858" s="132"/>
      <c r="BA1858" s="132"/>
    </row>
    <row r="1859" spans="3:53" x14ac:dyDescent="0.2">
      <c r="C1859" s="10"/>
      <c r="D1859" s="10"/>
      <c r="AG1859" s="132"/>
      <c r="AH1859" s="132"/>
      <c r="AI1859" s="132"/>
      <c r="AJ1859" s="132"/>
      <c r="AK1859" s="132"/>
      <c r="AM1859" s="143"/>
      <c r="AT1859" s="132"/>
      <c r="AU1859" s="132"/>
      <c r="AV1859" s="132"/>
      <c r="AW1859" s="132"/>
      <c r="AX1859" s="132"/>
      <c r="AY1859" s="132"/>
      <c r="AZ1859" s="132"/>
      <c r="BA1859" s="132"/>
    </row>
    <row r="1860" spans="3:53" x14ac:dyDescent="0.2">
      <c r="C1860" s="10"/>
      <c r="D1860" s="10"/>
      <c r="AG1860" s="132"/>
      <c r="AH1860" s="132"/>
      <c r="AI1860" s="132"/>
      <c r="AJ1860" s="132"/>
      <c r="AK1860" s="132"/>
      <c r="AM1860" s="143"/>
      <c r="AT1860" s="132"/>
      <c r="AU1860" s="132"/>
      <c r="AV1860" s="132"/>
      <c r="AW1860" s="132"/>
      <c r="AX1860" s="132"/>
      <c r="AY1860" s="132"/>
      <c r="AZ1860" s="132"/>
      <c r="BA1860" s="132"/>
    </row>
    <row r="1861" spans="3:53" x14ac:dyDescent="0.2">
      <c r="C1861" s="10"/>
      <c r="D1861" s="10"/>
      <c r="AG1861" s="132"/>
      <c r="AH1861" s="132"/>
      <c r="AI1861" s="132"/>
      <c r="AJ1861" s="132"/>
      <c r="AK1861" s="132"/>
      <c r="AM1861" s="143"/>
      <c r="AT1861" s="132"/>
      <c r="AU1861" s="132"/>
      <c r="AV1861" s="132"/>
      <c r="AW1861" s="132"/>
      <c r="AX1861" s="132"/>
      <c r="AY1861" s="132"/>
      <c r="AZ1861" s="132"/>
      <c r="BA1861" s="132"/>
    </row>
    <row r="1862" spans="3:53" x14ac:dyDescent="0.2">
      <c r="C1862" s="10"/>
      <c r="D1862" s="10"/>
      <c r="AG1862" s="132"/>
      <c r="AH1862" s="132"/>
      <c r="AI1862" s="132"/>
      <c r="AJ1862" s="132"/>
      <c r="AK1862" s="132"/>
      <c r="AM1862" s="143"/>
      <c r="AT1862" s="132"/>
      <c r="AU1862" s="132"/>
      <c r="AV1862" s="132"/>
      <c r="AW1862" s="132"/>
      <c r="AX1862" s="132"/>
      <c r="AY1862" s="132"/>
      <c r="AZ1862" s="132"/>
      <c r="BA1862" s="132"/>
    </row>
    <row r="1863" spans="3:53" x14ac:dyDescent="0.2">
      <c r="C1863" s="10"/>
      <c r="D1863" s="10"/>
      <c r="AG1863" s="132"/>
      <c r="AH1863" s="132"/>
      <c r="AI1863" s="132"/>
      <c r="AJ1863" s="132"/>
      <c r="AK1863" s="132"/>
      <c r="AM1863" s="143"/>
      <c r="AT1863" s="132"/>
      <c r="AU1863" s="132"/>
      <c r="AV1863" s="132"/>
      <c r="AW1863" s="132"/>
      <c r="AX1863" s="132"/>
      <c r="AY1863" s="132"/>
      <c r="AZ1863" s="132"/>
      <c r="BA1863" s="132"/>
    </row>
    <row r="1864" spans="3:53" x14ac:dyDescent="0.2">
      <c r="C1864" s="10"/>
      <c r="D1864" s="10"/>
      <c r="AG1864" s="132"/>
      <c r="AH1864" s="132"/>
      <c r="AI1864" s="132"/>
      <c r="AJ1864" s="132"/>
      <c r="AK1864" s="132"/>
      <c r="AM1864" s="143"/>
      <c r="AT1864" s="132"/>
      <c r="AU1864" s="132"/>
      <c r="AV1864" s="132"/>
      <c r="AW1864" s="132"/>
      <c r="AX1864" s="132"/>
      <c r="AY1864" s="132"/>
      <c r="AZ1864" s="132"/>
      <c r="BA1864" s="132"/>
    </row>
    <row r="1865" spans="3:53" x14ac:dyDescent="0.2">
      <c r="C1865" s="10"/>
      <c r="D1865" s="10"/>
      <c r="AG1865" s="132"/>
      <c r="AH1865" s="132"/>
      <c r="AI1865" s="132"/>
      <c r="AJ1865" s="132"/>
      <c r="AK1865" s="132"/>
      <c r="AM1865" s="143"/>
      <c r="AT1865" s="132"/>
      <c r="AU1865" s="132"/>
      <c r="AV1865" s="132"/>
      <c r="AW1865" s="132"/>
      <c r="AX1865" s="132"/>
      <c r="AY1865" s="132"/>
      <c r="AZ1865" s="132"/>
      <c r="BA1865" s="132"/>
    </row>
    <row r="1866" spans="3:53" x14ac:dyDescent="0.2">
      <c r="C1866" s="10"/>
      <c r="D1866" s="10"/>
      <c r="AG1866" s="132"/>
      <c r="AH1866" s="132"/>
      <c r="AI1866" s="132"/>
      <c r="AJ1866" s="132"/>
      <c r="AK1866" s="132"/>
      <c r="AM1866" s="143"/>
      <c r="AT1866" s="132"/>
      <c r="AU1866" s="132"/>
      <c r="AV1866" s="132"/>
      <c r="AW1866" s="132"/>
      <c r="AX1866" s="132"/>
      <c r="AY1866" s="132"/>
      <c r="AZ1866" s="132"/>
      <c r="BA1866" s="132"/>
    </row>
    <row r="1867" spans="3:53" x14ac:dyDescent="0.2">
      <c r="C1867" s="10"/>
      <c r="D1867" s="10"/>
      <c r="AG1867" s="132"/>
      <c r="AH1867" s="132"/>
      <c r="AI1867" s="132"/>
      <c r="AJ1867" s="132"/>
      <c r="AK1867" s="132"/>
      <c r="AM1867" s="143"/>
      <c r="AT1867" s="132"/>
      <c r="AU1867" s="132"/>
      <c r="AV1867" s="132"/>
      <c r="AW1867" s="132"/>
      <c r="AX1867" s="132"/>
      <c r="AY1867" s="132"/>
      <c r="AZ1867" s="132"/>
      <c r="BA1867" s="132"/>
    </row>
    <row r="1868" spans="3:53" x14ac:dyDescent="0.2">
      <c r="C1868" s="10"/>
      <c r="D1868" s="10"/>
      <c r="AG1868" s="132"/>
      <c r="AH1868" s="132"/>
      <c r="AI1868" s="132"/>
      <c r="AJ1868" s="132"/>
      <c r="AK1868" s="132"/>
      <c r="AM1868" s="143"/>
      <c r="AT1868" s="132"/>
      <c r="AU1868" s="132"/>
      <c r="AV1868" s="132"/>
      <c r="AW1868" s="132"/>
      <c r="AX1868" s="132"/>
      <c r="AY1868" s="132"/>
      <c r="AZ1868" s="132"/>
      <c r="BA1868" s="132"/>
    </row>
    <row r="1869" spans="3:53" x14ac:dyDescent="0.2">
      <c r="C1869" s="10"/>
      <c r="D1869" s="10"/>
      <c r="AG1869" s="132"/>
      <c r="AH1869" s="132"/>
      <c r="AI1869" s="132"/>
      <c r="AJ1869" s="132"/>
      <c r="AK1869" s="132"/>
      <c r="AM1869" s="143"/>
      <c r="AT1869" s="132"/>
      <c r="AU1869" s="132"/>
      <c r="AV1869" s="132"/>
      <c r="AW1869" s="132"/>
      <c r="AX1869" s="132"/>
      <c r="AY1869" s="132"/>
      <c r="AZ1869" s="132"/>
      <c r="BA1869" s="132"/>
    </row>
    <row r="1870" spans="3:53" x14ac:dyDescent="0.2">
      <c r="C1870" s="10"/>
      <c r="D1870" s="10"/>
      <c r="AG1870" s="132"/>
      <c r="AH1870" s="132"/>
      <c r="AI1870" s="132"/>
      <c r="AJ1870" s="132"/>
      <c r="AK1870" s="132"/>
      <c r="AM1870" s="143"/>
      <c r="AT1870" s="132"/>
      <c r="AU1870" s="132"/>
      <c r="AV1870" s="132"/>
      <c r="AW1870" s="132"/>
      <c r="AX1870" s="132"/>
      <c r="AY1870" s="132"/>
      <c r="AZ1870" s="132"/>
      <c r="BA1870" s="132"/>
    </row>
    <row r="1871" spans="3:53" x14ac:dyDescent="0.2">
      <c r="C1871" s="10"/>
      <c r="D1871" s="10"/>
      <c r="AG1871" s="132"/>
      <c r="AH1871" s="132"/>
      <c r="AI1871" s="132"/>
      <c r="AJ1871" s="132"/>
      <c r="AK1871" s="132"/>
      <c r="AM1871" s="143"/>
      <c r="AT1871" s="132"/>
      <c r="AU1871" s="132"/>
      <c r="AV1871" s="132"/>
      <c r="AW1871" s="132"/>
      <c r="AX1871" s="132"/>
      <c r="AY1871" s="132"/>
      <c r="AZ1871" s="132"/>
      <c r="BA1871" s="132"/>
    </row>
    <row r="1872" spans="3:53" x14ac:dyDescent="0.2">
      <c r="C1872" s="10"/>
      <c r="D1872" s="10"/>
      <c r="AG1872" s="132"/>
      <c r="AH1872" s="132"/>
      <c r="AI1872" s="132"/>
      <c r="AJ1872" s="132"/>
      <c r="AK1872" s="132"/>
      <c r="AM1872" s="143"/>
      <c r="AT1872" s="132"/>
      <c r="AU1872" s="132"/>
      <c r="AV1872" s="132"/>
      <c r="AW1872" s="132"/>
      <c r="AX1872" s="132"/>
      <c r="AY1872" s="132"/>
      <c r="AZ1872" s="132"/>
      <c r="BA1872" s="132"/>
    </row>
    <row r="1873" spans="3:53" x14ac:dyDescent="0.2">
      <c r="C1873" s="10"/>
      <c r="D1873" s="10"/>
      <c r="AG1873" s="132"/>
      <c r="AH1873" s="132"/>
      <c r="AI1873" s="132"/>
      <c r="AJ1873" s="132"/>
      <c r="AK1873" s="132"/>
      <c r="AM1873" s="143"/>
      <c r="AT1873" s="132"/>
      <c r="AU1873" s="132"/>
      <c r="AV1873" s="132"/>
      <c r="AW1873" s="132"/>
      <c r="AX1873" s="132"/>
      <c r="AY1873" s="132"/>
      <c r="AZ1873" s="132"/>
      <c r="BA1873" s="132"/>
    </row>
    <row r="1874" spans="3:53" x14ac:dyDescent="0.2">
      <c r="C1874" s="10"/>
      <c r="D1874" s="10"/>
      <c r="AG1874" s="132"/>
      <c r="AH1874" s="132"/>
      <c r="AI1874" s="132"/>
      <c r="AJ1874" s="132"/>
      <c r="AK1874" s="132"/>
      <c r="AM1874" s="143"/>
      <c r="AT1874" s="132"/>
      <c r="AU1874" s="132"/>
      <c r="AV1874" s="132"/>
      <c r="AW1874" s="132"/>
      <c r="AX1874" s="132"/>
      <c r="AY1874" s="132"/>
      <c r="AZ1874" s="132"/>
      <c r="BA1874" s="132"/>
    </row>
    <row r="1875" spans="3:53" x14ac:dyDescent="0.2">
      <c r="C1875" s="10"/>
      <c r="D1875" s="10"/>
      <c r="AG1875" s="132"/>
      <c r="AH1875" s="132"/>
      <c r="AI1875" s="132"/>
      <c r="AJ1875" s="132"/>
      <c r="AK1875" s="132"/>
      <c r="AM1875" s="143"/>
      <c r="AT1875" s="132"/>
      <c r="AU1875" s="132"/>
      <c r="AV1875" s="132"/>
      <c r="AW1875" s="132"/>
      <c r="AX1875" s="132"/>
      <c r="AY1875" s="132"/>
      <c r="AZ1875" s="132"/>
      <c r="BA1875" s="132"/>
    </row>
    <row r="1876" spans="3:53" x14ac:dyDescent="0.2">
      <c r="C1876" s="10"/>
      <c r="D1876" s="10"/>
      <c r="AG1876" s="132"/>
      <c r="AH1876" s="132"/>
      <c r="AI1876" s="132"/>
      <c r="AJ1876" s="132"/>
      <c r="AK1876" s="132"/>
      <c r="AM1876" s="143"/>
      <c r="AT1876" s="132"/>
      <c r="AU1876" s="132"/>
      <c r="AV1876" s="132"/>
      <c r="AW1876" s="132"/>
      <c r="AX1876" s="132"/>
      <c r="AY1876" s="132"/>
      <c r="AZ1876" s="132"/>
      <c r="BA1876" s="132"/>
    </row>
    <row r="1877" spans="3:53" x14ac:dyDescent="0.2">
      <c r="C1877" s="10"/>
      <c r="D1877" s="10"/>
      <c r="AG1877" s="132"/>
      <c r="AH1877" s="132"/>
      <c r="AI1877" s="132"/>
      <c r="AJ1877" s="132"/>
      <c r="AK1877" s="132"/>
      <c r="AM1877" s="143"/>
      <c r="AT1877" s="132"/>
      <c r="AU1877" s="132"/>
      <c r="AV1877" s="132"/>
      <c r="AW1877" s="132"/>
      <c r="AX1877" s="132"/>
      <c r="AY1877" s="132"/>
      <c r="AZ1877" s="132"/>
      <c r="BA1877" s="132"/>
    </row>
    <row r="1878" spans="3:53" x14ac:dyDescent="0.2">
      <c r="C1878" s="10"/>
      <c r="D1878" s="10"/>
      <c r="AG1878" s="132"/>
      <c r="AH1878" s="132"/>
      <c r="AI1878" s="132"/>
      <c r="AJ1878" s="132"/>
      <c r="AK1878" s="132"/>
      <c r="AM1878" s="143"/>
      <c r="AT1878" s="132"/>
      <c r="AU1878" s="132"/>
      <c r="AV1878" s="132"/>
      <c r="AW1878" s="132"/>
      <c r="AX1878" s="132"/>
      <c r="AY1878" s="132"/>
      <c r="AZ1878" s="132"/>
      <c r="BA1878" s="132"/>
    </row>
    <row r="1879" spans="3:53" x14ac:dyDescent="0.2">
      <c r="C1879" s="10"/>
      <c r="D1879" s="10"/>
      <c r="AG1879" s="132"/>
      <c r="AH1879" s="132"/>
      <c r="AI1879" s="132"/>
      <c r="AJ1879" s="132"/>
      <c r="AK1879" s="132"/>
      <c r="AM1879" s="143"/>
      <c r="AT1879" s="132"/>
      <c r="AU1879" s="132"/>
      <c r="AV1879" s="132"/>
      <c r="AW1879" s="132"/>
      <c r="AX1879" s="132"/>
      <c r="AY1879" s="132"/>
      <c r="AZ1879" s="132"/>
      <c r="BA1879" s="132"/>
    </row>
    <row r="1880" spans="3:53" x14ac:dyDescent="0.2">
      <c r="C1880" s="10"/>
      <c r="D1880" s="10"/>
      <c r="AG1880" s="132"/>
      <c r="AH1880" s="132"/>
      <c r="AI1880" s="132"/>
      <c r="AJ1880" s="132"/>
      <c r="AK1880" s="132"/>
      <c r="AM1880" s="143"/>
      <c r="AT1880" s="132"/>
      <c r="AU1880" s="132"/>
      <c r="AV1880" s="132"/>
      <c r="AW1880" s="132"/>
      <c r="AX1880" s="132"/>
      <c r="AY1880" s="132"/>
      <c r="AZ1880" s="132"/>
      <c r="BA1880" s="132"/>
    </row>
    <row r="1881" spans="3:53" x14ac:dyDescent="0.2">
      <c r="C1881" s="10"/>
      <c r="D1881" s="10"/>
      <c r="AG1881" s="132"/>
      <c r="AH1881" s="132"/>
      <c r="AI1881" s="132"/>
      <c r="AJ1881" s="132"/>
      <c r="AK1881" s="132"/>
      <c r="AM1881" s="143"/>
      <c r="AT1881" s="132"/>
      <c r="AU1881" s="132"/>
      <c r="AV1881" s="132"/>
      <c r="AW1881" s="132"/>
      <c r="AX1881" s="132"/>
      <c r="AY1881" s="132"/>
      <c r="AZ1881" s="132"/>
      <c r="BA1881" s="132"/>
    </row>
    <row r="1882" spans="3:53" x14ac:dyDescent="0.2">
      <c r="C1882" s="10"/>
      <c r="D1882" s="10"/>
      <c r="AG1882" s="132"/>
      <c r="AH1882" s="132"/>
      <c r="AI1882" s="132"/>
      <c r="AJ1882" s="132"/>
      <c r="AK1882" s="132"/>
      <c r="AM1882" s="143"/>
      <c r="AT1882" s="132"/>
      <c r="AU1882" s="132"/>
      <c r="AV1882" s="132"/>
      <c r="AW1882" s="132"/>
      <c r="AX1882" s="132"/>
      <c r="AY1882" s="132"/>
      <c r="AZ1882" s="132"/>
      <c r="BA1882" s="132"/>
    </row>
    <row r="1883" spans="3:53" x14ac:dyDescent="0.2">
      <c r="C1883" s="10"/>
      <c r="D1883" s="10"/>
      <c r="AG1883" s="132"/>
      <c r="AH1883" s="132"/>
      <c r="AI1883" s="132"/>
      <c r="AJ1883" s="132"/>
      <c r="AK1883" s="132"/>
      <c r="AM1883" s="143"/>
      <c r="AT1883" s="132"/>
      <c r="AU1883" s="132"/>
      <c r="AV1883" s="132"/>
      <c r="AW1883" s="132"/>
      <c r="AX1883" s="132"/>
      <c r="AY1883" s="132"/>
      <c r="AZ1883" s="132"/>
      <c r="BA1883" s="132"/>
    </row>
    <row r="1884" spans="3:53" x14ac:dyDescent="0.2">
      <c r="C1884" s="10"/>
      <c r="D1884" s="10"/>
      <c r="AG1884" s="132"/>
      <c r="AH1884" s="132"/>
      <c r="AI1884" s="132"/>
      <c r="AJ1884" s="132"/>
      <c r="AK1884" s="132"/>
      <c r="AM1884" s="143"/>
      <c r="AT1884" s="132"/>
      <c r="AU1884" s="132"/>
      <c r="AV1884" s="132"/>
      <c r="AW1884" s="132"/>
      <c r="AX1884" s="132"/>
      <c r="AY1884" s="132"/>
      <c r="AZ1884" s="132"/>
      <c r="BA1884" s="132"/>
    </row>
    <row r="1885" spans="3:53" x14ac:dyDescent="0.2">
      <c r="C1885" s="10"/>
      <c r="D1885" s="10"/>
      <c r="AG1885" s="132"/>
      <c r="AH1885" s="132"/>
      <c r="AI1885" s="132"/>
      <c r="AJ1885" s="132"/>
      <c r="AK1885" s="132"/>
      <c r="AM1885" s="143"/>
      <c r="AT1885" s="132"/>
      <c r="AU1885" s="132"/>
      <c r="AV1885" s="132"/>
      <c r="AW1885" s="132"/>
      <c r="AX1885" s="132"/>
      <c r="AY1885" s="132"/>
      <c r="AZ1885" s="132"/>
      <c r="BA1885" s="132"/>
    </row>
    <row r="1886" spans="3:53" x14ac:dyDescent="0.2">
      <c r="C1886" s="10"/>
      <c r="D1886" s="10"/>
      <c r="AG1886" s="132"/>
      <c r="AH1886" s="132"/>
      <c r="AI1886" s="132"/>
      <c r="AJ1886" s="132"/>
      <c r="AK1886" s="132"/>
      <c r="AM1886" s="143"/>
      <c r="AT1886" s="132"/>
      <c r="AU1886" s="132"/>
      <c r="AV1886" s="132"/>
      <c r="AW1886" s="132"/>
      <c r="AX1886" s="132"/>
      <c r="AY1886" s="132"/>
      <c r="AZ1886" s="132"/>
      <c r="BA1886" s="132"/>
    </row>
    <row r="1887" spans="3:53" x14ac:dyDescent="0.2">
      <c r="C1887" s="10"/>
      <c r="D1887" s="10"/>
      <c r="AG1887" s="132"/>
      <c r="AH1887" s="132"/>
      <c r="AI1887" s="132"/>
      <c r="AJ1887" s="132"/>
      <c r="AK1887" s="132"/>
      <c r="AM1887" s="143"/>
      <c r="AT1887" s="132"/>
      <c r="AU1887" s="132"/>
      <c r="AV1887" s="132"/>
      <c r="AW1887" s="132"/>
      <c r="AX1887" s="132"/>
      <c r="AY1887" s="132"/>
      <c r="AZ1887" s="132"/>
      <c r="BA1887" s="132"/>
    </row>
    <row r="1888" spans="3:53" x14ac:dyDescent="0.2">
      <c r="C1888" s="10"/>
      <c r="D1888" s="10"/>
      <c r="AG1888" s="132"/>
      <c r="AH1888" s="132"/>
      <c r="AI1888" s="132"/>
      <c r="AJ1888" s="132"/>
      <c r="AK1888" s="132"/>
      <c r="AM1888" s="143"/>
      <c r="AT1888" s="132"/>
      <c r="AU1888" s="132"/>
      <c r="AV1888" s="132"/>
      <c r="AW1888" s="132"/>
      <c r="AX1888" s="132"/>
      <c r="AY1888" s="132"/>
      <c r="AZ1888" s="132"/>
      <c r="BA1888" s="132"/>
    </row>
    <row r="1889" spans="3:53" x14ac:dyDescent="0.2">
      <c r="C1889" s="10"/>
      <c r="D1889" s="10"/>
      <c r="AG1889" s="132"/>
      <c r="AH1889" s="132"/>
      <c r="AI1889" s="132"/>
      <c r="AJ1889" s="132"/>
      <c r="AK1889" s="132"/>
      <c r="AM1889" s="143"/>
      <c r="AT1889" s="132"/>
      <c r="AU1889" s="132"/>
      <c r="AV1889" s="132"/>
      <c r="AW1889" s="132"/>
      <c r="AX1889" s="132"/>
      <c r="AY1889" s="132"/>
      <c r="AZ1889" s="132"/>
      <c r="BA1889" s="132"/>
    </row>
    <row r="1890" spans="3:53" x14ac:dyDescent="0.2">
      <c r="C1890" s="10"/>
      <c r="D1890" s="10"/>
      <c r="AG1890" s="132"/>
      <c r="AH1890" s="132"/>
      <c r="AI1890" s="132"/>
      <c r="AJ1890" s="132"/>
      <c r="AK1890" s="132"/>
      <c r="AM1890" s="143"/>
      <c r="AT1890" s="132"/>
      <c r="AU1890" s="132"/>
      <c r="AV1890" s="132"/>
      <c r="AW1890" s="132"/>
      <c r="AX1890" s="132"/>
      <c r="AY1890" s="132"/>
      <c r="AZ1890" s="132"/>
      <c r="BA1890" s="132"/>
    </row>
    <row r="1891" spans="3:53" x14ac:dyDescent="0.2">
      <c r="C1891" s="10"/>
      <c r="D1891" s="10"/>
      <c r="AG1891" s="132"/>
      <c r="AH1891" s="132"/>
      <c r="AI1891" s="132"/>
      <c r="AJ1891" s="132"/>
      <c r="AK1891" s="132"/>
      <c r="AM1891" s="143"/>
      <c r="AT1891" s="132"/>
      <c r="AU1891" s="132"/>
      <c r="AV1891" s="132"/>
      <c r="AW1891" s="132"/>
      <c r="AX1891" s="132"/>
      <c r="AY1891" s="132"/>
      <c r="AZ1891" s="132"/>
      <c r="BA1891" s="132"/>
    </row>
    <row r="1892" spans="3:53" x14ac:dyDescent="0.2">
      <c r="C1892" s="10"/>
      <c r="D1892" s="10"/>
      <c r="AG1892" s="132"/>
      <c r="AH1892" s="132"/>
      <c r="AI1892" s="132"/>
      <c r="AJ1892" s="132"/>
      <c r="AK1892" s="132"/>
      <c r="AM1892" s="143"/>
      <c r="AT1892" s="132"/>
      <c r="AU1892" s="132"/>
      <c r="AV1892" s="132"/>
      <c r="AW1892" s="132"/>
      <c r="AX1892" s="132"/>
      <c r="AY1892" s="132"/>
      <c r="AZ1892" s="132"/>
      <c r="BA1892" s="132"/>
    </row>
    <row r="1893" spans="3:53" x14ac:dyDescent="0.2">
      <c r="C1893" s="10"/>
      <c r="D1893" s="10"/>
      <c r="AG1893" s="132"/>
      <c r="AH1893" s="132"/>
      <c r="AI1893" s="132"/>
      <c r="AJ1893" s="132"/>
      <c r="AK1893" s="132"/>
      <c r="AM1893" s="143"/>
      <c r="AT1893" s="132"/>
      <c r="AU1893" s="132"/>
      <c r="AV1893" s="132"/>
      <c r="AW1893" s="132"/>
      <c r="AX1893" s="132"/>
      <c r="AY1893" s="132"/>
      <c r="AZ1893" s="132"/>
      <c r="BA1893" s="132"/>
    </row>
    <row r="1894" spans="3:53" x14ac:dyDescent="0.2">
      <c r="C1894" s="10"/>
      <c r="D1894" s="10"/>
      <c r="AG1894" s="132"/>
      <c r="AH1894" s="132"/>
      <c r="AI1894" s="132"/>
      <c r="AJ1894" s="132"/>
      <c r="AK1894" s="132"/>
      <c r="AM1894" s="143"/>
      <c r="AT1894" s="132"/>
      <c r="AU1894" s="132"/>
      <c r="AV1894" s="132"/>
      <c r="AW1894" s="132"/>
      <c r="AX1894" s="132"/>
      <c r="AY1894" s="132"/>
      <c r="AZ1894" s="132"/>
      <c r="BA1894" s="132"/>
    </row>
    <row r="1895" spans="3:53" x14ac:dyDescent="0.2">
      <c r="C1895" s="10"/>
      <c r="D1895" s="10"/>
      <c r="AG1895" s="132"/>
      <c r="AH1895" s="132"/>
      <c r="AI1895" s="132"/>
      <c r="AJ1895" s="132"/>
      <c r="AK1895" s="132"/>
      <c r="AM1895" s="143"/>
      <c r="AT1895" s="132"/>
      <c r="AU1895" s="132"/>
      <c r="AV1895" s="132"/>
      <c r="AW1895" s="132"/>
      <c r="AX1895" s="132"/>
      <c r="AY1895" s="132"/>
      <c r="AZ1895" s="132"/>
      <c r="BA1895" s="132"/>
    </row>
    <row r="1896" spans="3:53" x14ac:dyDescent="0.2">
      <c r="C1896" s="10"/>
      <c r="D1896" s="10"/>
      <c r="AG1896" s="132"/>
      <c r="AH1896" s="132"/>
      <c r="AI1896" s="132"/>
      <c r="AJ1896" s="132"/>
      <c r="AK1896" s="132"/>
      <c r="AM1896" s="143"/>
      <c r="AT1896" s="132"/>
      <c r="AU1896" s="132"/>
      <c r="AV1896" s="132"/>
      <c r="AW1896" s="132"/>
      <c r="AX1896" s="132"/>
      <c r="AY1896" s="132"/>
      <c r="AZ1896" s="132"/>
      <c r="BA1896" s="132"/>
    </row>
    <row r="1897" spans="3:53" x14ac:dyDescent="0.2">
      <c r="C1897" s="10"/>
      <c r="D1897" s="10"/>
      <c r="AG1897" s="132"/>
      <c r="AH1897" s="132"/>
      <c r="AI1897" s="132"/>
      <c r="AJ1897" s="132"/>
      <c r="AK1897" s="132"/>
      <c r="AM1897" s="143"/>
      <c r="AT1897" s="132"/>
      <c r="AU1897" s="132"/>
      <c r="AV1897" s="132"/>
      <c r="AW1897" s="132"/>
      <c r="AX1897" s="132"/>
      <c r="AY1897" s="132"/>
      <c r="AZ1897" s="132"/>
      <c r="BA1897" s="132"/>
    </row>
    <row r="1898" spans="3:53" x14ac:dyDescent="0.2">
      <c r="C1898" s="10"/>
      <c r="D1898" s="10"/>
      <c r="AG1898" s="132"/>
      <c r="AH1898" s="132"/>
      <c r="AI1898" s="132"/>
      <c r="AJ1898" s="132"/>
      <c r="AK1898" s="132"/>
      <c r="AM1898" s="143"/>
      <c r="AT1898" s="132"/>
      <c r="AU1898" s="132"/>
      <c r="AV1898" s="132"/>
      <c r="AW1898" s="132"/>
      <c r="AX1898" s="132"/>
      <c r="AY1898" s="132"/>
      <c r="AZ1898" s="132"/>
      <c r="BA1898" s="132"/>
    </row>
    <row r="1899" spans="3:53" x14ac:dyDescent="0.2">
      <c r="C1899" s="10"/>
      <c r="D1899" s="10"/>
      <c r="AG1899" s="132"/>
      <c r="AH1899" s="132"/>
      <c r="AI1899" s="132"/>
      <c r="AJ1899" s="132"/>
      <c r="AK1899" s="132"/>
      <c r="AM1899" s="143"/>
      <c r="AT1899" s="132"/>
      <c r="AU1899" s="132"/>
      <c r="AV1899" s="132"/>
      <c r="AW1899" s="132"/>
      <c r="AX1899" s="132"/>
      <c r="AY1899" s="132"/>
      <c r="AZ1899" s="132"/>
      <c r="BA1899" s="132"/>
    </row>
    <row r="1900" spans="3:53" x14ac:dyDescent="0.2">
      <c r="C1900" s="10"/>
      <c r="D1900" s="10"/>
      <c r="AG1900" s="132"/>
      <c r="AH1900" s="132"/>
      <c r="AI1900" s="132"/>
      <c r="AJ1900" s="132"/>
      <c r="AK1900" s="132"/>
      <c r="AM1900" s="143"/>
      <c r="AT1900" s="132"/>
      <c r="AU1900" s="132"/>
      <c r="AV1900" s="132"/>
      <c r="AW1900" s="132"/>
      <c r="AX1900" s="132"/>
      <c r="AY1900" s="132"/>
      <c r="AZ1900" s="132"/>
      <c r="BA1900" s="132"/>
    </row>
    <row r="1901" spans="3:53" x14ac:dyDescent="0.2">
      <c r="C1901" s="10"/>
      <c r="D1901" s="10"/>
      <c r="AG1901" s="132"/>
      <c r="AH1901" s="132"/>
      <c r="AI1901" s="132"/>
      <c r="AJ1901" s="132"/>
      <c r="AK1901" s="132"/>
      <c r="AM1901" s="143"/>
      <c r="AT1901" s="132"/>
      <c r="AU1901" s="132"/>
      <c r="AV1901" s="132"/>
      <c r="AW1901" s="132"/>
      <c r="AX1901" s="132"/>
      <c r="AY1901" s="132"/>
      <c r="AZ1901" s="132"/>
      <c r="BA1901" s="132"/>
    </row>
    <row r="1902" spans="3:53" x14ac:dyDescent="0.2">
      <c r="C1902" s="10"/>
      <c r="D1902" s="10"/>
      <c r="AG1902" s="132"/>
      <c r="AH1902" s="132"/>
      <c r="AI1902" s="132"/>
      <c r="AJ1902" s="132"/>
      <c r="AK1902" s="132"/>
      <c r="AM1902" s="143"/>
      <c r="AT1902" s="132"/>
      <c r="AU1902" s="132"/>
      <c r="AV1902" s="132"/>
      <c r="AW1902" s="132"/>
      <c r="AX1902" s="132"/>
      <c r="AY1902" s="132"/>
      <c r="AZ1902" s="132"/>
      <c r="BA1902" s="132"/>
    </row>
    <row r="1903" spans="3:53" x14ac:dyDescent="0.2">
      <c r="C1903" s="10"/>
      <c r="D1903" s="10"/>
      <c r="AG1903" s="132"/>
      <c r="AH1903" s="132"/>
      <c r="AI1903" s="132"/>
      <c r="AJ1903" s="132"/>
      <c r="AK1903" s="132"/>
      <c r="AM1903" s="143"/>
      <c r="AT1903" s="132"/>
      <c r="AU1903" s="132"/>
      <c r="AV1903" s="132"/>
      <c r="AW1903" s="132"/>
      <c r="AX1903" s="132"/>
      <c r="AY1903" s="132"/>
      <c r="AZ1903" s="132"/>
      <c r="BA1903" s="132"/>
    </row>
    <row r="1904" spans="3:53" x14ac:dyDescent="0.2">
      <c r="C1904" s="10"/>
      <c r="D1904" s="10"/>
      <c r="AG1904" s="132"/>
      <c r="AH1904" s="132"/>
      <c r="AI1904" s="132"/>
      <c r="AJ1904" s="132"/>
      <c r="AK1904" s="132"/>
      <c r="AM1904" s="143"/>
      <c r="AT1904" s="132"/>
      <c r="AU1904" s="132"/>
      <c r="AV1904" s="132"/>
      <c r="AW1904" s="132"/>
      <c r="AX1904" s="132"/>
      <c r="AY1904" s="132"/>
      <c r="AZ1904" s="132"/>
      <c r="BA1904" s="132"/>
    </row>
    <row r="1905" spans="3:54" x14ac:dyDescent="0.2">
      <c r="C1905" s="10"/>
      <c r="D1905" s="10"/>
      <c r="AG1905" s="132"/>
      <c r="AH1905" s="132"/>
      <c r="AI1905" s="132"/>
      <c r="AJ1905" s="132"/>
      <c r="AK1905" s="132"/>
      <c r="AM1905" s="143"/>
      <c r="AT1905" s="132"/>
      <c r="AU1905" s="132"/>
      <c r="AV1905" s="132"/>
      <c r="AW1905" s="132"/>
      <c r="AX1905" s="132"/>
      <c r="AY1905" s="132"/>
      <c r="AZ1905" s="132"/>
      <c r="BA1905" s="132"/>
    </row>
    <row r="1906" spans="3:54" x14ac:dyDescent="0.2">
      <c r="C1906" s="10"/>
      <c r="D1906" s="10"/>
      <c r="AG1906" s="132"/>
      <c r="AH1906" s="132"/>
      <c r="AI1906" s="132"/>
      <c r="AJ1906" s="132"/>
      <c r="AK1906" s="132"/>
      <c r="AM1906" s="143"/>
      <c r="AT1906" s="132"/>
      <c r="AU1906" s="132"/>
      <c r="AV1906" s="132"/>
      <c r="AW1906" s="132"/>
      <c r="AX1906" s="132"/>
      <c r="AY1906" s="132"/>
      <c r="AZ1906" s="132"/>
      <c r="BA1906" s="132"/>
    </row>
    <row r="1907" spans="3:54" x14ac:dyDescent="0.2">
      <c r="C1907" s="10"/>
      <c r="D1907" s="10"/>
      <c r="AG1907" s="132"/>
      <c r="AH1907" s="132"/>
      <c r="AI1907" s="132"/>
      <c r="AJ1907" s="132"/>
      <c r="AK1907" s="132"/>
      <c r="AM1907" s="143"/>
      <c r="AT1907" s="132"/>
      <c r="AU1907" s="132"/>
      <c r="AV1907" s="132"/>
      <c r="AW1907" s="132"/>
      <c r="AX1907" s="132"/>
      <c r="AY1907" s="132"/>
      <c r="AZ1907" s="132"/>
      <c r="BA1907" s="132"/>
    </row>
    <row r="1908" spans="3:54" x14ac:dyDescent="0.2">
      <c r="C1908" s="10"/>
      <c r="D1908" s="10"/>
      <c r="AG1908" s="132"/>
      <c r="AH1908" s="132"/>
      <c r="AI1908" s="132"/>
      <c r="AJ1908" s="132"/>
      <c r="AK1908" s="132"/>
      <c r="AM1908" s="143"/>
      <c r="AT1908" s="132"/>
      <c r="AU1908" s="132"/>
      <c r="AV1908" s="132"/>
      <c r="AW1908" s="132"/>
      <c r="AX1908" s="132"/>
      <c r="AY1908" s="132"/>
      <c r="AZ1908" s="132"/>
      <c r="BA1908" s="132"/>
    </row>
    <row r="1909" spans="3:54" x14ac:dyDescent="0.2">
      <c r="C1909" s="10"/>
      <c r="D1909" s="10"/>
      <c r="AG1909" s="132"/>
      <c r="AH1909" s="132"/>
      <c r="AI1909" s="132"/>
      <c r="AJ1909" s="132"/>
      <c r="AK1909" s="132"/>
      <c r="AM1909" s="143"/>
      <c r="AT1909" s="132"/>
      <c r="AU1909" s="132"/>
      <c r="AV1909" s="132"/>
      <c r="AW1909" s="132"/>
      <c r="AX1909" s="132"/>
      <c r="AY1909" s="132"/>
      <c r="AZ1909" s="132"/>
      <c r="BA1909" s="132"/>
    </row>
    <row r="1910" spans="3:54" x14ac:dyDescent="0.2">
      <c r="C1910" s="10"/>
      <c r="D1910" s="10"/>
      <c r="AG1910" s="132"/>
      <c r="AH1910" s="132"/>
      <c r="AI1910" s="132"/>
      <c r="AJ1910" s="132"/>
      <c r="AK1910" s="132"/>
      <c r="AM1910" s="143"/>
      <c r="AT1910" s="132"/>
      <c r="AU1910" s="132"/>
      <c r="AV1910" s="132"/>
      <c r="AW1910" s="132"/>
      <c r="AX1910" s="132"/>
      <c r="AY1910" s="132"/>
      <c r="AZ1910" s="132"/>
      <c r="BA1910" s="132"/>
    </row>
    <row r="1911" spans="3:54" x14ac:dyDescent="0.2">
      <c r="C1911" s="10"/>
      <c r="D1911" s="10"/>
      <c r="AG1911" s="132"/>
      <c r="AH1911" s="132"/>
      <c r="AI1911" s="132"/>
      <c r="AJ1911" s="132"/>
      <c r="AK1911" s="132"/>
      <c r="AM1911" s="143"/>
      <c r="AT1911" s="132"/>
      <c r="AU1911" s="132"/>
      <c r="AV1911" s="132"/>
      <c r="AW1911" s="132"/>
      <c r="AX1911" s="132"/>
      <c r="AY1911" s="132"/>
      <c r="AZ1911" s="132"/>
      <c r="BA1911" s="132"/>
      <c r="BB1911" s="132"/>
    </row>
    <row r="1912" spans="3:54" x14ac:dyDescent="0.2">
      <c r="C1912" s="10"/>
      <c r="D1912" s="10"/>
      <c r="AG1912" s="132"/>
      <c r="AH1912" s="132"/>
      <c r="AI1912" s="132"/>
      <c r="AJ1912" s="132"/>
      <c r="AK1912" s="132"/>
      <c r="AM1912" s="143"/>
      <c r="AT1912" s="132"/>
      <c r="AU1912" s="132"/>
      <c r="AV1912" s="132"/>
      <c r="AW1912" s="132"/>
      <c r="AX1912" s="132"/>
      <c r="AY1912" s="132"/>
      <c r="AZ1912" s="132"/>
      <c r="BA1912" s="132"/>
    </row>
    <row r="1913" spans="3:54" x14ac:dyDescent="0.2">
      <c r="C1913" s="10"/>
      <c r="D1913" s="10"/>
      <c r="AG1913" s="132"/>
      <c r="AH1913" s="132"/>
      <c r="AI1913" s="132"/>
      <c r="AJ1913" s="132"/>
      <c r="AK1913" s="132"/>
      <c r="AM1913" s="143"/>
      <c r="AT1913" s="132"/>
      <c r="AU1913" s="132"/>
      <c r="AV1913" s="132"/>
      <c r="AW1913" s="132"/>
      <c r="AX1913" s="132"/>
      <c r="AY1913" s="132"/>
      <c r="AZ1913" s="132"/>
      <c r="BA1913" s="132"/>
    </row>
    <row r="1914" spans="3:54" x14ac:dyDescent="0.2">
      <c r="C1914" s="10"/>
      <c r="D1914" s="10"/>
      <c r="AG1914" s="132"/>
      <c r="AH1914" s="132"/>
      <c r="AI1914" s="132"/>
      <c r="AJ1914" s="132"/>
      <c r="AK1914" s="132"/>
      <c r="AM1914" s="143"/>
      <c r="AT1914" s="132"/>
      <c r="AU1914" s="132"/>
      <c r="AV1914" s="132"/>
      <c r="AW1914" s="132"/>
      <c r="AX1914" s="132"/>
      <c r="AY1914" s="132"/>
      <c r="AZ1914" s="132"/>
      <c r="BA1914" s="132"/>
    </row>
    <row r="1915" spans="3:54" x14ac:dyDescent="0.2">
      <c r="C1915" s="10"/>
      <c r="D1915" s="10"/>
      <c r="AG1915" s="132"/>
      <c r="AH1915" s="132"/>
      <c r="AI1915" s="132"/>
      <c r="AJ1915" s="132"/>
      <c r="AK1915" s="132"/>
      <c r="AM1915" s="143"/>
      <c r="AT1915" s="132"/>
      <c r="AU1915" s="132"/>
      <c r="AV1915" s="132"/>
      <c r="AW1915" s="132"/>
      <c r="AX1915" s="132"/>
      <c r="AY1915" s="132"/>
      <c r="AZ1915" s="132"/>
      <c r="BA1915" s="132"/>
      <c r="BB1915" s="132"/>
    </row>
    <row r="1916" spans="3:54" x14ac:dyDescent="0.2">
      <c r="C1916" s="10"/>
      <c r="D1916" s="10"/>
      <c r="AG1916" s="132"/>
      <c r="AH1916" s="132"/>
      <c r="AI1916" s="132"/>
      <c r="AJ1916" s="132"/>
      <c r="AK1916" s="132"/>
      <c r="AM1916" s="143"/>
      <c r="AT1916" s="132"/>
      <c r="AU1916" s="132"/>
      <c r="AV1916" s="132"/>
      <c r="AW1916" s="132"/>
      <c r="AX1916" s="132"/>
      <c r="AY1916" s="132"/>
      <c r="AZ1916" s="132"/>
      <c r="BA1916" s="132"/>
    </row>
    <row r="1917" spans="3:54" x14ac:dyDescent="0.2">
      <c r="C1917" s="10"/>
      <c r="D1917" s="10"/>
      <c r="AG1917" s="132"/>
      <c r="AH1917" s="132"/>
      <c r="AI1917" s="132"/>
      <c r="AJ1917" s="132"/>
      <c r="AK1917" s="132"/>
      <c r="AM1917" s="143"/>
      <c r="AT1917" s="132"/>
      <c r="AU1917" s="132"/>
      <c r="AV1917" s="132"/>
      <c r="AW1917" s="132"/>
      <c r="AX1917" s="132"/>
      <c r="AY1917" s="132"/>
      <c r="AZ1917" s="132"/>
      <c r="BA1917" s="132"/>
    </row>
    <row r="1918" spans="3:54" x14ac:dyDescent="0.2">
      <c r="C1918" s="10"/>
      <c r="D1918" s="10"/>
      <c r="AG1918" s="132"/>
      <c r="AH1918" s="132"/>
      <c r="AI1918" s="132"/>
      <c r="AJ1918" s="132"/>
      <c r="AK1918" s="132"/>
      <c r="AM1918" s="143"/>
      <c r="AT1918" s="132"/>
      <c r="AU1918" s="132"/>
      <c r="AV1918" s="132"/>
      <c r="AW1918" s="132"/>
      <c r="AX1918" s="132"/>
      <c r="AY1918" s="132"/>
      <c r="AZ1918" s="132"/>
      <c r="BA1918" s="132"/>
      <c r="BB1918" s="132"/>
    </row>
    <row r="1919" spans="3:54" x14ac:dyDescent="0.2">
      <c r="C1919" s="10"/>
      <c r="D1919" s="10"/>
      <c r="AG1919" s="132"/>
      <c r="AH1919" s="132"/>
      <c r="AI1919" s="132"/>
      <c r="AJ1919" s="132"/>
      <c r="AK1919" s="132"/>
      <c r="AM1919" s="143"/>
      <c r="AT1919" s="132"/>
      <c r="AU1919" s="132"/>
      <c r="AV1919" s="132"/>
      <c r="AW1919" s="132"/>
      <c r="AX1919" s="132"/>
      <c r="AY1919" s="132"/>
      <c r="AZ1919" s="132"/>
      <c r="BA1919" s="132"/>
    </row>
    <row r="1920" spans="3:54" x14ac:dyDescent="0.2">
      <c r="C1920" s="10"/>
      <c r="D1920" s="10"/>
      <c r="AG1920" s="132"/>
      <c r="AH1920" s="132"/>
      <c r="AI1920" s="132"/>
      <c r="AJ1920" s="132"/>
      <c r="AK1920" s="132"/>
      <c r="AM1920" s="143"/>
      <c r="AT1920" s="132"/>
      <c r="AU1920" s="132"/>
      <c r="AV1920" s="132"/>
      <c r="AW1920" s="132"/>
      <c r="AX1920" s="132"/>
      <c r="AY1920" s="132"/>
      <c r="AZ1920" s="132"/>
      <c r="BA1920" s="132"/>
    </row>
    <row r="1921" spans="3:53" x14ac:dyDescent="0.2">
      <c r="C1921" s="10"/>
      <c r="D1921" s="10"/>
      <c r="AG1921" s="132"/>
      <c r="AH1921" s="132"/>
      <c r="AI1921" s="132"/>
      <c r="AJ1921" s="132"/>
      <c r="AK1921" s="132"/>
      <c r="AM1921" s="143"/>
      <c r="AT1921" s="132"/>
      <c r="AU1921" s="132"/>
      <c r="AV1921" s="132"/>
      <c r="AW1921" s="132"/>
      <c r="AX1921" s="132"/>
      <c r="AY1921" s="132"/>
      <c r="AZ1921" s="132"/>
      <c r="BA1921" s="132"/>
    </row>
    <row r="1922" spans="3:53" x14ac:dyDescent="0.2">
      <c r="C1922" s="10"/>
      <c r="D1922" s="10"/>
      <c r="AG1922" s="132"/>
      <c r="AH1922" s="132"/>
      <c r="AI1922" s="132"/>
      <c r="AJ1922" s="132"/>
      <c r="AK1922" s="132"/>
      <c r="AM1922" s="143"/>
      <c r="AT1922" s="132"/>
      <c r="AU1922" s="132"/>
      <c r="AV1922" s="132"/>
      <c r="AW1922" s="132"/>
      <c r="AX1922" s="132"/>
      <c r="AY1922" s="132"/>
      <c r="AZ1922" s="132"/>
      <c r="BA1922" s="132"/>
    </row>
    <row r="1923" spans="3:53" x14ac:dyDescent="0.2">
      <c r="C1923" s="10"/>
      <c r="D1923" s="10"/>
      <c r="AG1923" s="132"/>
      <c r="AH1923" s="132"/>
      <c r="AI1923" s="132"/>
      <c r="AJ1923" s="132"/>
      <c r="AK1923" s="132"/>
      <c r="AM1923" s="143"/>
      <c r="AT1923" s="132"/>
      <c r="AU1923" s="132"/>
      <c r="AV1923" s="132"/>
      <c r="AW1923" s="132"/>
      <c r="AX1923" s="132"/>
      <c r="AY1923" s="132"/>
      <c r="AZ1923" s="132"/>
      <c r="BA1923" s="132"/>
    </row>
    <row r="1924" spans="3:53" x14ac:dyDescent="0.2">
      <c r="C1924" s="10"/>
      <c r="D1924" s="10"/>
      <c r="AG1924" s="132"/>
      <c r="AH1924" s="132"/>
      <c r="AI1924" s="132"/>
      <c r="AJ1924" s="132"/>
      <c r="AK1924" s="132"/>
      <c r="AM1924" s="143"/>
      <c r="AT1924" s="132"/>
      <c r="AU1924" s="132"/>
      <c r="AV1924" s="132"/>
      <c r="AW1924" s="132"/>
      <c r="AX1924" s="132"/>
      <c r="AY1924" s="132"/>
      <c r="AZ1924" s="132"/>
      <c r="BA1924" s="132"/>
    </row>
    <row r="1925" spans="3:53" x14ac:dyDescent="0.2">
      <c r="C1925" s="10"/>
      <c r="D1925" s="10"/>
      <c r="AG1925" s="132"/>
      <c r="AH1925" s="132"/>
      <c r="AI1925" s="132"/>
      <c r="AJ1925" s="132"/>
      <c r="AK1925" s="132"/>
      <c r="AM1925" s="143"/>
      <c r="AT1925" s="132"/>
      <c r="AU1925" s="132"/>
      <c r="AV1925" s="132"/>
      <c r="AW1925" s="132"/>
      <c r="AX1925" s="132"/>
      <c r="AY1925" s="132"/>
      <c r="AZ1925" s="132"/>
      <c r="BA1925" s="132"/>
    </row>
    <row r="1926" spans="3:53" x14ac:dyDescent="0.2">
      <c r="C1926" s="10"/>
      <c r="D1926" s="10"/>
      <c r="AG1926" s="132"/>
      <c r="AH1926" s="132"/>
      <c r="AI1926" s="132"/>
      <c r="AJ1926" s="132"/>
      <c r="AK1926" s="132"/>
      <c r="AM1926" s="143"/>
      <c r="AT1926" s="132"/>
      <c r="AU1926" s="132"/>
      <c r="AV1926" s="132"/>
      <c r="AW1926" s="132"/>
      <c r="AX1926" s="132"/>
      <c r="AY1926" s="132"/>
      <c r="AZ1926" s="132"/>
      <c r="BA1926" s="132"/>
    </row>
    <row r="1927" spans="3:53" x14ac:dyDescent="0.2">
      <c r="C1927" s="10"/>
      <c r="D1927" s="10"/>
      <c r="AG1927" s="132"/>
      <c r="AH1927" s="132"/>
      <c r="AI1927" s="132"/>
      <c r="AJ1927" s="132"/>
      <c r="AK1927" s="132"/>
      <c r="AM1927" s="143"/>
      <c r="AT1927" s="132"/>
      <c r="AU1927" s="132"/>
      <c r="AV1927" s="132"/>
      <c r="AW1927" s="132"/>
      <c r="AX1927" s="132"/>
      <c r="AY1927" s="132"/>
      <c r="AZ1927" s="132"/>
      <c r="BA1927" s="132"/>
    </row>
    <row r="1928" spans="3:53" x14ac:dyDescent="0.2">
      <c r="C1928" s="10"/>
      <c r="D1928" s="10"/>
      <c r="AG1928" s="132"/>
      <c r="AH1928" s="132"/>
      <c r="AI1928" s="132"/>
      <c r="AJ1928" s="132"/>
      <c r="AK1928" s="132"/>
      <c r="AM1928" s="143"/>
      <c r="AT1928" s="132"/>
      <c r="AU1928" s="132"/>
      <c r="AV1928" s="132"/>
      <c r="AW1928" s="132"/>
      <c r="AX1928" s="132"/>
      <c r="AY1928" s="132"/>
      <c r="AZ1928" s="132"/>
      <c r="BA1928" s="132"/>
    </row>
    <row r="1929" spans="3:53" x14ac:dyDescent="0.2">
      <c r="C1929" s="10"/>
      <c r="D1929" s="10"/>
      <c r="AG1929" s="132"/>
      <c r="AH1929" s="132"/>
      <c r="AI1929" s="132"/>
      <c r="AJ1929" s="132"/>
      <c r="AK1929" s="132"/>
      <c r="AM1929" s="143"/>
      <c r="AT1929" s="132"/>
      <c r="AU1929" s="132"/>
      <c r="AV1929" s="132"/>
      <c r="AW1929" s="132"/>
      <c r="AX1929" s="132"/>
      <c r="AY1929" s="132"/>
      <c r="AZ1929" s="132"/>
      <c r="BA1929" s="132"/>
    </row>
    <row r="1930" spans="3:53" x14ac:dyDescent="0.2">
      <c r="C1930" s="10"/>
      <c r="D1930" s="10"/>
      <c r="AG1930" s="132"/>
      <c r="AH1930" s="132"/>
      <c r="AI1930" s="132"/>
      <c r="AJ1930" s="132"/>
      <c r="AK1930" s="132"/>
      <c r="AM1930" s="143"/>
      <c r="AT1930" s="132"/>
      <c r="AU1930" s="132"/>
      <c r="AV1930" s="132"/>
      <c r="AW1930" s="132"/>
      <c r="AX1930" s="132"/>
      <c r="AY1930" s="132"/>
      <c r="AZ1930" s="132"/>
      <c r="BA1930" s="132"/>
    </row>
    <row r="1931" spans="3:53" x14ac:dyDescent="0.2">
      <c r="C1931" s="10"/>
      <c r="D1931" s="10"/>
      <c r="AG1931" s="132"/>
      <c r="AH1931" s="132"/>
      <c r="AI1931" s="132"/>
      <c r="AJ1931" s="132"/>
      <c r="AK1931" s="132"/>
      <c r="AM1931" s="143"/>
      <c r="AT1931" s="132"/>
      <c r="AU1931" s="132"/>
      <c r="AV1931" s="132"/>
      <c r="AW1931" s="132"/>
      <c r="AX1931" s="132"/>
      <c r="AY1931" s="132"/>
      <c r="AZ1931" s="132"/>
      <c r="BA1931" s="132"/>
    </row>
    <row r="1932" spans="3:53" x14ac:dyDescent="0.2">
      <c r="C1932" s="10"/>
      <c r="D1932" s="10"/>
      <c r="AG1932" s="132"/>
      <c r="AH1932" s="132"/>
      <c r="AI1932" s="132"/>
      <c r="AJ1932" s="132"/>
      <c r="AK1932" s="132"/>
      <c r="AM1932" s="143"/>
      <c r="AT1932" s="132"/>
      <c r="AU1932" s="132"/>
      <c r="AV1932" s="132"/>
      <c r="AW1932" s="132"/>
      <c r="AX1932" s="132"/>
      <c r="AY1932" s="132"/>
      <c r="AZ1932" s="132"/>
      <c r="BA1932" s="132"/>
    </row>
    <row r="1933" spans="3:53" x14ac:dyDescent="0.2">
      <c r="C1933" s="10"/>
      <c r="D1933" s="10"/>
      <c r="AG1933" s="132"/>
      <c r="AH1933" s="132"/>
      <c r="AI1933" s="132"/>
      <c r="AJ1933" s="132"/>
      <c r="AK1933" s="132"/>
      <c r="AM1933" s="143"/>
      <c r="AT1933" s="132"/>
      <c r="AU1933" s="132"/>
      <c r="AV1933" s="132"/>
      <c r="AW1933" s="132"/>
      <c r="AX1933" s="132"/>
      <c r="AY1933" s="132"/>
      <c r="AZ1933" s="132"/>
      <c r="BA1933" s="132"/>
    </row>
    <row r="1934" spans="3:53" x14ac:dyDescent="0.2">
      <c r="C1934" s="10"/>
      <c r="D1934" s="10"/>
      <c r="AG1934" s="132"/>
      <c r="AH1934" s="132"/>
      <c r="AI1934" s="132"/>
      <c r="AJ1934" s="132"/>
      <c r="AK1934" s="132"/>
      <c r="AM1934" s="143"/>
      <c r="AT1934" s="132"/>
      <c r="AU1934" s="132"/>
      <c r="AV1934" s="132"/>
      <c r="AW1934" s="132"/>
      <c r="AX1934" s="132"/>
      <c r="AY1934" s="132"/>
      <c r="AZ1934" s="132"/>
      <c r="BA1934" s="132"/>
    </row>
    <row r="1935" spans="3:53" x14ac:dyDescent="0.2">
      <c r="C1935" s="10"/>
      <c r="D1935" s="10"/>
      <c r="AG1935" s="132"/>
      <c r="AH1935" s="132"/>
      <c r="AI1935" s="132"/>
      <c r="AJ1935" s="132"/>
      <c r="AK1935" s="132"/>
      <c r="AM1935" s="143"/>
      <c r="AT1935" s="132"/>
      <c r="AU1935" s="132"/>
      <c r="AV1935" s="132"/>
      <c r="AW1935" s="132"/>
      <c r="AX1935" s="132"/>
      <c r="AY1935" s="132"/>
      <c r="AZ1935" s="132"/>
      <c r="BA1935" s="132"/>
    </row>
    <row r="1936" spans="3:53" x14ac:dyDescent="0.2">
      <c r="C1936" s="10"/>
      <c r="D1936" s="10"/>
      <c r="AG1936" s="132"/>
      <c r="AH1936" s="132"/>
      <c r="AI1936" s="132"/>
      <c r="AJ1936" s="132"/>
      <c r="AK1936" s="132"/>
      <c r="AM1936" s="143"/>
      <c r="AT1936" s="132"/>
      <c r="AU1936" s="132"/>
      <c r="AV1936" s="132"/>
      <c r="AW1936" s="132"/>
      <c r="AX1936" s="132"/>
      <c r="AY1936" s="132"/>
      <c r="AZ1936" s="132"/>
      <c r="BA1936" s="132"/>
    </row>
    <row r="1937" spans="3:53" x14ac:dyDescent="0.2">
      <c r="C1937" s="10"/>
      <c r="D1937" s="10"/>
      <c r="AG1937" s="132"/>
      <c r="AH1937" s="132"/>
      <c r="AI1937" s="132"/>
      <c r="AJ1937" s="132"/>
      <c r="AK1937" s="132"/>
      <c r="AM1937" s="143"/>
      <c r="AT1937" s="132"/>
      <c r="AU1937" s="132"/>
      <c r="AV1937" s="132"/>
      <c r="AW1937" s="132"/>
      <c r="AX1937" s="132"/>
      <c r="AY1937" s="132"/>
      <c r="AZ1937" s="132"/>
      <c r="BA1937" s="132"/>
    </row>
    <row r="1938" spans="3:53" x14ac:dyDescent="0.2">
      <c r="C1938" s="10"/>
      <c r="D1938" s="10"/>
      <c r="AG1938" s="132"/>
      <c r="AH1938" s="132"/>
      <c r="AI1938" s="132"/>
      <c r="AJ1938" s="132"/>
      <c r="AK1938" s="132"/>
      <c r="AM1938" s="143"/>
      <c r="AT1938" s="132"/>
      <c r="AU1938" s="132"/>
      <c r="AV1938" s="132"/>
      <c r="AW1938" s="132"/>
      <c r="AX1938" s="132"/>
      <c r="AY1938" s="132"/>
      <c r="AZ1938" s="132"/>
      <c r="BA1938" s="132"/>
    </row>
    <row r="1939" spans="3:53" x14ac:dyDescent="0.2">
      <c r="C1939" s="10"/>
      <c r="D1939" s="10"/>
      <c r="AG1939" s="132"/>
      <c r="AH1939" s="132"/>
      <c r="AI1939" s="132"/>
      <c r="AJ1939" s="132"/>
      <c r="AK1939" s="132"/>
      <c r="AM1939" s="143"/>
      <c r="AT1939" s="132"/>
      <c r="AU1939" s="132"/>
      <c r="AV1939" s="132"/>
      <c r="AW1939" s="132"/>
      <c r="AX1939" s="132"/>
      <c r="AY1939" s="132"/>
      <c r="AZ1939" s="132"/>
      <c r="BA1939" s="132"/>
    </row>
    <row r="1940" spans="3:53" x14ac:dyDescent="0.2">
      <c r="C1940" s="10"/>
      <c r="D1940" s="10"/>
      <c r="AG1940" s="132"/>
      <c r="AH1940" s="132"/>
      <c r="AI1940" s="132"/>
      <c r="AJ1940" s="132"/>
      <c r="AK1940" s="132"/>
      <c r="AM1940" s="143"/>
      <c r="AT1940" s="132"/>
      <c r="AU1940" s="132"/>
      <c r="AV1940" s="132"/>
      <c r="AW1940" s="132"/>
      <c r="AX1940" s="132"/>
      <c r="AY1940" s="132"/>
      <c r="AZ1940" s="132"/>
      <c r="BA1940" s="132"/>
    </row>
    <row r="1941" spans="3:53" x14ac:dyDescent="0.2">
      <c r="C1941" s="10"/>
      <c r="D1941" s="10"/>
      <c r="AG1941" s="132"/>
      <c r="AH1941" s="132"/>
      <c r="AI1941" s="132"/>
      <c r="AJ1941" s="132"/>
      <c r="AK1941" s="132"/>
      <c r="AM1941" s="143"/>
      <c r="AT1941" s="132"/>
      <c r="AU1941" s="132"/>
      <c r="AV1941" s="132"/>
      <c r="AW1941" s="132"/>
      <c r="AX1941" s="132"/>
      <c r="AY1941" s="132"/>
      <c r="AZ1941" s="132"/>
      <c r="BA1941" s="132"/>
    </row>
    <row r="1942" spans="3:53" x14ac:dyDescent="0.2">
      <c r="C1942" s="10"/>
      <c r="D1942" s="10"/>
      <c r="AG1942" s="132"/>
      <c r="AH1942" s="132"/>
      <c r="AI1942" s="132"/>
      <c r="AJ1942" s="132"/>
      <c r="AK1942" s="132"/>
      <c r="AM1942" s="143"/>
      <c r="AT1942" s="132"/>
      <c r="AU1942" s="132"/>
      <c r="AV1942" s="132"/>
      <c r="AW1942" s="132"/>
      <c r="AX1942" s="132"/>
      <c r="AY1942" s="132"/>
      <c r="AZ1942" s="132"/>
      <c r="BA1942" s="132"/>
    </row>
    <row r="1943" spans="3:53" x14ac:dyDescent="0.2">
      <c r="C1943" s="10"/>
      <c r="D1943" s="10"/>
      <c r="AG1943" s="132"/>
      <c r="AH1943" s="132"/>
      <c r="AI1943" s="132"/>
      <c r="AJ1943" s="132"/>
      <c r="AK1943" s="132"/>
      <c r="AM1943" s="143"/>
      <c r="AT1943" s="132"/>
      <c r="AU1943" s="132"/>
      <c r="AV1943" s="132"/>
      <c r="AW1943" s="132"/>
      <c r="AX1943" s="132"/>
      <c r="AY1943" s="132"/>
      <c r="AZ1943" s="132"/>
      <c r="BA1943" s="132"/>
    </row>
    <row r="1944" spans="3:53" x14ac:dyDescent="0.2">
      <c r="C1944" s="10"/>
      <c r="D1944" s="10"/>
      <c r="AG1944" s="132"/>
      <c r="AH1944" s="132"/>
      <c r="AI1944" s="132"/>
      <c r="AJ1944" s="132"/>
      <c r="AK1944" s="132"/>
      <c r="AM1944" s="143"/>
      <c r="AT1944" s="132"/>
      <c r="AU1944" s="132"/>
      <c r="AV1944" s="132"/>
      <c r="AW1944" s="132"/>
      <c r="AX1944" s="132"/>
      <c r="AY1944" s="132"/>
      <c r="AZ1944" s="132"/>
      <c r="BA1944" s="132"/>
    </row>
    <row r="1945" spans="3:53" x14ac:dyDescent="0.2">
      <c r="C1945" s="10"/>
      <c r="D1945" s="10"/>
      <c r="AG1945" s="132"/>
      <c r="AH1945" s="132"/>
      <c r="AI1945" s="132"/>
      <c r="AJ1945" s="132"/>
      <c r="AK1945" s="132"/>
      <c r="AM1945" s="143"/>
      <c r="AT1945" s="132"/>
      <c r="AU1945" s="132"/>
      <c r="AV1945" s="132"/>
      <c r="AW1945" s="132"/>
      <c r="AX1945" s="132"/>
      <c r="AY1945" s="132"/>
      <c r="AZ1945" s="132"/>
      <c r="BA1945" s="132"/>
    </row>
    <row r="1946" spans="3:53" x14ac:dyDescent="0.2">
      <c r="C1946" s="10"/>
      <c r="D1946" s="10"/>
      <c r="AG1946" s="132"/>
      <c r="AH1946" s="132"/>
      <c r="AI1946" s="132"/>
      <c r="AJ1946" s="132"/>
      <c r="AK1946" s="132"/>
      <c r="AM1946" s="143"/>
      <c r="AT1946" s="132"/>
      <c r="AU1946" s="132"/>
      <c r="AV1946" s="132"/>
      <c r="AW1946" s="132"/>
      <c r="AX1946" s="132"/>
      <c r="AY1946" s="132"/>
      <c r="AZ1946" s="132"/>
      <c r="BA1946" s="132"/>
    </row>
    <row r="1947" spans="3:53" x14ac:dyDescent="0.2">
      <c r="C1947" s="10"/>
      <c r="D1947" s="10"/>
      <c r="AG1947" s="132"/>
      <c r="AH1947" s="132"/>
      <c r="AI1947" s="132"/>
      <c r="AJ1947" s="132"/>
      <c r="AK1947" s="132"/>
      <c r="AM1947" s="143"/>
      <c r="AT1947" s="132"/>
      <c r="AU1947" s="132"/>
      <c r="AV1947" s="132"/>
      <c r="AW1947" s="132"/>
      <c r="AX1947" s="132"/>
      <c r="AY1947" s="132"/>
      <c r="AZ1947" s="132"/>
      <c r="BA1947" s="132"/>
    </row>
    <row r="1948" spans="3:53" x14ac:dyDescent="0.2">
      <c r="C1948" s="10"/>
      <c r="D1948" s="10"/>
      <c r="AG1948" s="132"/>
      <c r="AH1948" s="132"/>
      <c r="AI1948" s="132"/>
      <c r="AJ1948" s="132"/>
      <c r="AK1948" s="132"/>
      <c r="AM1948" s="143"/>
      <c r="AT1948" s="132"/>
      <c r="AU1948" s="132"/>
      <c r="AV1948" s="132"/>
      <c r="AW1948" s="132"/>
      <c r="AX1948" s="132"/>
      <c r="AY1948" s="132"/>
      <c r="AZ1948" s="132"/>
      <c r="BA1948" s="132"/>
    </row>
    <row r="1949" spans="3:53" x14ac:dyDescent="0.2">
      <c r="C1949" s="10"/>
      <c r="D1949" s="10"/>
      <c r="AG1949" s="132"/>
      <c r="AH1949" s="132"/>
      <c r="AI1949" s="132"/>
      <c r="AJ1949" s="132"/>
      <c r="AK1949" s="132"/>
      <c r="AM1949" s="143"/>
      <c r="AT1949" s="132"/>
      <c r="AU1949" s="132"/>
      <c r="AV1949" s="132"/>
      <c r="AW1949" s="132"/>
      <c r="AX1949" s="132"/>
      <c r="AY1949" s="132"/>
      <c r="AZ1949" s="132"/>
      <c r="BA1949" s="132"/>
    </row>
    <row r="1950" spans="3:53" x14ac:dyDescent="0.2">
      <c r="C1950" s="10"/>
      <c r="D1950" s="10"/>
      <c r="AG1950" s="132"/>
      <c r="AH1950" s="132"/>
      <c r="AI1950" s="132"/>
      <c r="AJ1950" s="132"/>
      <c r="AK1950" s="132"/>
      <c r="AM1950" s="143"/>
      <c r="AT1950" s="132"/>
      <c r="AU1950" s="132"/>
      <c r="AV1950" s="132"/>
      <c r="AW1950" s="132"/>
      <c r="AX1950" s="132"/>
      <c r="AY1950" s="132"/>
      <c r="AZ1950" s="132"/>
      <c r="BA1950" s="132"/>
    </row>
    <row r="1951" spans="3:53" x14ac:dyDescent="0.2">
      <c r="C1951" s="10"/>
      <c r="D1951" s="10"/>
      <c r="AG1951" s="132"/>
      <c r="AH1951" s="132"/>
      <c r="AI1951" s="132"/>
      <c r="AJ1951" s="132"/>
      <c r="AK1951" s="132"/>
      <c r="AM1951" s="143"/>
      <c r="AT1951" s="132"/>
      <c r="AU1951" s="132"/>
      <c r="AV1951" s="132"/>
      <c r="AW1951" s="132"/>
      <c r="AX1951" s="132"/>
      <c r="AY1951" s="132"/>
      <c r="AZ1951" s="132"/>
      <c r="BA1951" s="132"/>
    </row>
    <row r="1952" spans="3:53" x14ac:dyDescent="0.2">
      <c r="C1952" s="10"/>
      <c r="D1952" s="10"/>
      <c r="AG1952" s="132"/>
      <c r="AH1952" s="132"/>
      <c r="AI1952" s="132"/>
      <c r="AJ1952" s="132"/>
      <c r="AK1952" s="132"/>
      <c r="AM1952" s="143"/>
      <c r="AT1952" s="132"/>
      <c r="AU1952" s="132"/>
      <c r="AV1952" s="132"/>
      <c r="AW1952" s="132"/>
      <c r="AX1952" s="132"/>
      <c r="AY1952" s="132"/>
      <c r="AZ1952" s="132"/>
      <c r="BA1952" s="132"/>
    </row>
    <row r="1953" spans="3:53" x14ac:dyDescent="0.2">
      <c r="C1953" s="10"/>
      <c r="D1953" s="10"/>
      <c r="AG1953" s="132"/>
      <c r="AH1953" s="132"/>
      <c r="AI1953" s="132"/>
      <c r="AJ1953" s="132"/>
      <c r="AK1953" s="132"/>
      <c r="AM1953" s="143"/>
      <c r="AT1953" s="132"/>
      <c r="AU1953" s="132"/>
      <c r="AV1953" s="132"/>
      <c r="AW1953" s="132"/>
      <c r="AX1953" s="132"/>
      <c r="AY1953" s="132"/>
      <c r="AZ1953" s="132"/>
      <c r="BA1953" s="132"/>
    </row>
    <row r="1954" spans="3:53" x14ac:dyDescent="0.2">
      <c r="C1954" s="10"/>
      <c r="D1954" s="10"/>
      <c r="AG1954" s="132"/>
      <c r="AH1954" s="132"/>
      <c r="AI1954" s="132"/>
      <c r="AJ1954" s="132"/>
      <c r="AK1954" s="132"/>
      <c r="AM1954" s="143"/>
      <c r="AT1954" s="132"/>
      <c r="AU1954" s="132"/>
      <c r="AV1954" s="132"/>
      <c r="AW1954" s="132"/>
      <c r="AX1954" s="132"/>
      <c r="AY1954" s="132"/>
      <c r="AZ1954" s="132"/>
      <c r="BA1954" s="132"/>
    </row>
    <row r="1955" spans="3:53" x14ac:dyDescent="0.2">
      <c r="C1955" s="10"/>
      <c r="D1955" s="10"/>
      <c r="AG1955" s="132"/>
      <c r="AH1955" s="132"/>
      <c r="AI1955" s="132"/>
      <c r="AJ1955" s="132"/>
      <c r="AK1955" s="132"/>
      <c r="AM1955" s="143"/>
      <c r="AT1955" s="132"/>
      <c r="AU1955" s="132"/>
      <c r="AV1955" s="132"/>
      <c r="AW1955" s="132"/>
      <c r="AX1955" s="132"/>
      <c r="AY1955" s="132"/>
      <c r="AZ1955" s="132"/>
      <c r="BA1955" s="132"/>
    </row>
    <row r="1956" spans="3:53" x14ac:dyDescent="0.2">
      <c r="C1956" s="10"/>
      <c r="D1956" s="10"/>
      <c r="AG1956" s="132"/>
      <c r="AH1956" s="132"/>
      <c r="AI1956" s="132"/>
      <c r="AJ1956" s="132"/>
      <c r="AK1956" s="132"/>
      <c r="AM1956" s="143"/>
      <c r="AT1956" s="132"/>
      <c r="AU1956" s="132"/>
      <c r="AV1956" s="132"/>
      <c r="AW1956" s="132"/>
      <c r="AX1956" s="132"/>
      <c r="AY1956" s="132"/>
      <c r="AZ1956" s="132"/>
      <c r="BA1956" s="132"/>
    </row>
    <row r="1957" spans="3:53" x14ac:dyDescent="0.2">
      <c r="C1957" s="10"/>
      <c r="D1957" s="10"/>
      <c r="AG1957" s="132"/>
      <c r="AH1957" s="132"/>
      <c r="AI1957" s="132"/>
      <c r="AJ1957" s="132"/>
      <c r="AK1957" s="132"/>
      <c r="AM1957" s="143"/>
      <c r="AT1957" s="132"/>
      <c r="AU1957" s="132"/>
      <c r="AV1957" s="132"/>
      <c r="AW1957" s="132"/>
      <c r="AX1957" s="132"/>
      <c r="AY1957" s="132"/>
      <c r="AZ1957" s="132"/>
      <c r="BA1957" s="132"/>
    </row>
    <row r="1958" spans="3:53" x14ac:dyDescent="0.2">
      <c r="C1958" s="10"/>
      <c r="D1958" s="10"/>
      <c r="AG1958" s="132"/>
      <c r="AH1958" s="132"/>
      <c r="AI1958" s="132"/>
      <c r="AJ1958" s="132"/>
      <c r="AK1958" s="132"/>
      <c r="AM1958" s="143"/>
      <c r="AT1958" s="132"/>
      <c r="AU1958" s="132"/>
      <c r="AV1958" s="132"/>
      <c r="AW1958" s="132"/>
      <c r="AX1958" s="132"/>
      <c r="AY1958" s="132"/>
      <c r="AZ1958" s="132"/>
      <c r="BA1958" s="132"/>
    </row>
    <row r="1959" spans="3:53" x14ac:dyDescent="0.2">
      <c r="C1959" s="10"/>
      <c r="D1959" s="10"/>
      <c r="AG1959" s="132"/>
      <c r="AH1959" s="132"/>
      <c r="AI1959" s="132"/>
      <c r="AJ1959" s="132"/>
      <c r="AK1959" s="132"/>
      <c r="AM1959" s="143"/>
      <c r="AT1959" s="132"/>
      <c r="AU1959" s="132"/>
      <c r="AV1959" s="132"/>
      <c r="AW1959" s="132"/>
      <c r="AX1959" s="132"/>
      <c r="AY1959" s="132"/>
      <c r="AZ1959" s="132"/>
      <c r="BA1959" s="132"/>
    </row>
    <row r="1960" spans="3:53" x14ac:dyDescent="0.2">
      <c r="C1960" s="10"/>
      <c r="D1960" s="10"/>
      <c r="AG1960" s="132"/>
      <c r="AH1960" s="132"/>
      <c r="AI1960" s="132"/>
      <c r="AJ1960" s="132"/>
      <c r="AK1960" s="132"/>
      <c r="AM1960" s="143"/>
      <c r="AT1960" s="132"/>
      <c r="AU1960" s="132"/>
      <c r="AV1960" s="132"/>
      <c r="AW1960" s="132"/>
      <c r="AX1960" s="132"/>
      <c r="AY1960" s="132"/>
      <c r="AZ1960" s="132"/>
      <c r="BA1960" s="132"/>
    </row>
    <row r="1961" spans="3:53" x14ac:dyDescent="0.2">
      <c r="C1961" s="10"/>
      <c r="D1961" s="10"/>
      <c r="AG1961" s="132"/>
      <c r="AH1961" s="132"/>
      <c r="AI1961" s="132"/>
      <c r="AJ1961" s="132"/>
      <c r="AK1961" s="132"/>
      <c r="AM1961" s="143"/>
      <c r="AT1961" s="132"/>
      <c r="AU1961" s="132"/>
      <c r="AV1961" s="132"/>
      <c r="AW1961" s="132"/>
      <c r="AX1961" s="132"/>
      <c r="AY1961" s="132"/>
      <c r="AZ1961" s="132"/>
      <c r="BA1961" s="132"/>
    </row>
    <row r="1962" spans="3:53" x14ac:dyDescent="0.2">
      <c r="C1962" s="10"/>
      <c r="D1962" s="10"/>
      <c r="AG1962" s="132"/>
      <c r="AH1962" s="132"/>
      <c r="AI1962" s="132"/>
      <c r="AJ1962" s="132"/>
      <c r="AK1962" s="132"/>
      <c r="AM1962" s="143"/>
      <c r="AT1962" s="132"/>
      <c r="AU1962" s="132"/>
      <c r="AV1962" s="132"/>
      <c r="AW1962" s="132"/>
      <c r="AX1962" s="132"/>
      <c r="AY1962" s="132"/>
      <c r="AZ1962" s="132"/>
      <c r="BA1962" s="132"/>
    </row>
    <row r="1963" spans="3:53" x14ac:dyDescent="0.2">
      <c r="C1963" s="10"/>
      <c r="D1963" s="10"/>
      <c r="AG1963" s="132"/>
      <c r="AH1963" s="132"/>
      <c r="AI1963" s="132"/>
      <c r="AJ1963" s="132"/>
      <c r="AK1963" s="132"/>
      <c r="AM1963" s="143"/>
      <c r="AT1963" s="132"/>
      <c r="AU1963" s="132"/>
      <c r="AV1963" s="132"/>
      <c r="AW1963" s="132"/>
      <c r="AX1963" s="132"/>
      <c r="AY1963" s="132"/>
      <c r="AZ1963" s="132"/>
      <c r="BA1963" s="132"/>
    </row>
    <row r="1964" spans="3:53" x14ac:dyDescent="0.2">
      <c r="C1964" s="10"/>
      <c r="D1964" s="10"/>
      <c r="AG1964" s="132"/>
      <c r="AH1964" s="132"/>
      <c r="AI1964" s="132"/>
      <c r="AJ1964" s="132"/>
      <c r="AK1964" s="132"/>
      <c r="AM1964" s="143"/>
      <c r="AT1964" s="132"/>
      <c r="AU1964" s="132"/>
      <c r="AV1964" s="132"/>
      <c r="AW1964" s="132"/>
      <c r="AX1964" s="132"/>
      <c r="AY1964" s="132"/>
      <c r="AZ1964" s="132"/>
      <c r="BA1964" s="132"/>
    </row>
    <row r="1965" spans="3:53" x14ac:dyDescent="0.2">
      <c r="C1965" s="10"/>
      <c r="D1965" s="10"/>
      <c r="AG1965" s="132"/>
      <c r="AH1965" s="132"/>
      <c r="AI1965" s="132"/>
      <c r="AJ1965" s="132"/>
      <c r="AK1965" s="132"/>
      <c r="AM1965" s="143"/>
      <c r="AT1965" s="132"/>
      <c r="AU1965" s="132"/>
      <c r="AV1965" s="132"/>
      <c r="AW1965" s="132"/>
      <c r="AX1965" s="132"/>
      <c r="AY1965" s="132"/>
      <c r="AZ1965" s="132"/>
      <c r="BA1965" s="132"/>
    </row>
    <row r="1966" spans="3:53" x14ac:dyDescent="0.2">
      <c r="C1966" s="10"/>
      <c r="D1966" s="10"/>
      <c r="AG1966" s="132"/>
      <c r="AH1966" s="132"/>
      <c r="AI1966" s="132"/>
      <c r="AJ1966" s="132"/>
      <c r="AK1966" s="132"/>
      <c r="AM1966" s="143"/>
      <c r="AT1966" s="132"/>
      <c r="AU1966" s="132"/>
      <c r="AV1966" s="132"/>
      <c r="AW1966" s="132"/>
      <c r="AX1966" s="132"/>
      <c r="AY1966" s="132"/>
      <c r="AZ1966" s="132"/>
      <c r="BA1966" s="132"/>
    </row>
    <row r="1967" spans="3:53" x14ac:dyDescent="0.2">
      <c r="C1967" s="10"/>
      <c r="D1967" s="10"/>
      <c r="AG1967" s="132"/>
      <c r="AH1967" s="132"/>
      <c r="AI1967" s="132"/>
      <c r="AJ1967" s="132"/>
      <c r="AK1967" s="132"/>
      <c r="AM1967" s="143"/>
      <c r="AT1967" s="132"/>
      <c r="AU1967" s="132"/>
      <c r="AV1967" s="132"/>
      <c r="AW1967" s="132"/>
      <c r="AX1967" s="132"/>
      <c r="AY1967" s="132"/>
      <c r="AZ1967" s="132"/>
      <c r="BA1967" s="132"/>
    </row>
    <row r="1968" spans="3:53" x14ac:dyDescent="0.2">
      <c r="C1968" s="10"/>
      <c r="D1968" s="10"/>
      <c r="AG1968" s="132"/>
      <c r="AH1968" s="132"/>
      <c r="AI1968" s="132"/>
      <c r="AJ1968" s="132"/>
      <c r="AK1968" s="132"/>
      <c r="AM1968" s="143"/>
      <c r="AT1968" s="132"/>
      <c r="AU1968" s="132"/>
      <c r="AV1968" s="132"/>
      <c r="AW1968" s="132"/>
      <c r="AX1968" s="132"/>
      <c r="AY1968" s="132"/>
      <c r="AZ1968" s="132"/>
      <c r="BA1968" s="132"/>
    </row>
    <row r="1969" spans="3:53" x14ac:dyDescent="0.2">
      <c r="C1969" s="10"/>
      <c r="D1969" s="10"/>
      <c r="AG1969" s="132"/>
      <c r="AH1969" s="132"/>
      <c r="AI1969" s="132"/>
      <c r="AJ1969" s="132"/>
      <c r="AK1969" s="132"/>
      <c r="AM1969" s="143"/>
      <c r="AT1969" s="132"/>
      <c r="AU1969" s="132"/>
      <c r="AV1969" s="132"/>
      <c r="AW1969" s="132"/>
      <c r="AX1969" s="132"/>
      <c r="AY1969" s="132"/>
      <c r="AZ1969" s="132"/>
      <c r="BA1969" s="132"/>
    </row>
    <row r="1970" spans="3:53" x14ac:dyDescent="0.2">
      <c r="C1970" s="10"/>
      <c r="D1970" s="10"/>
      <c r="AG1970" s="132"/>
      <c r="AH1970" s="132"/>
      <c r="AI1970" s="132"/>
      <c r="AJ1970" s="132"/>
      <c r="AK1970" s="132"/>
      <c r="AM1970" s="143"/>
      <c r="AT1970" s="132"/>
      <c r="AU1970" s="132"/>
      <c r="AV1970" s="132"/>
      <c r="AW1970" s="132"/>
      <c r="AX1970" s="132"/>
      <c r="AY1970" s="132"/>
      <c r="AZ1970" s="132"/>
      <c r="BA1970" s="132"/>
    </row>
    <row r="1971" spans="3:53" x14ac:dyDescent="0.2">
      <c r="C1971" s="10"/>
      <c r="D1971" s="10"/>
      <c r="AG1971" s="132"/>
      <c r="AH1971" s="132"/>
      <c r="AI1971" s="132"/>
      <c r="AJ1971" s="132"/>
      <c r="AK1971" s="132"/>
      <c r="AM1971" s="143"/>
      <c r="AT1971" s="132"/>
      <c r="AU1971" s="132"/>
      <c r="AV1971" s="132"/>
      <c r="AW1971" s="132"/>
      <c r="AX1971" s="132"/>
      <c r="AY1971" s="132"/>
      <c r="AZ1971" s="132"/>
      <c r="BA1971" s="132"/>
    </row>
    <row r="1972" spans="3:53" x14ac:dyDescent="0.2">
      <c r="C1972" s="10"/>
      <c r="D1972" s="10"/>
      <c r="AG1972" s="132"/>
      <c r="AH1972" s="132"/>
      <c r="AI1972" s="132"/>
      <c r="AJ1972" s="132"/>
      <c r="AK1972" s="132"/>
      <c r="AM1972" s="143"/>
      <c r="AT1972" s="132"/>
      <c r="AU1972" s="132"/>
      <c r="AV1972" s="132"/>
      <c r="AW1972" s="132"/>
      <c r="AX1972" s="132"/>
      <c r="AY1972" s="132"/>
      <c r="AZ1972" s="132"/>
      <c r="BA1972" s="132"/>
    </row>
    <row r="1973" spans="3:53" x14ac:dyDescent="0.2">
      <c r="C1973" s="10"/>
      <c r="D1973" s="10"/>
      <c r="AG1973" s="132"/>
      <c r="AH1973" s="132"/>
      <c r="AI1973" s="132"/>
      <c r="AJ1973" s="132"/>
      <c r="AK1973" s="132"/>
      <c r="AM1973" s="143"/>
      <c r="AT1973" s="132"/>
      <c r="AU1973" s="132"/>
      <c r="AV1973" s="132"/>
      <c r="AW1973" s="132"/>
      <c r="AX1973" s="132"/>
      <c r="AY1973" s="132"/>
      <c r="AZ1973" s="132"/>
      <c r="BA1973" s="132"/>
    </row>
    <row r="1974" spans="3:53" x14ac:dyDescent="0.2">
      <c r="C1974" s="10"/>
      <c r="D1974" s="10"/>
      <c r="AG1974" s="132"/>
      <c r="AH1974" s="132"/>
      <c r="AI1974" s="132"/>
      <c r="AJ1974" s="132"/>
      <c r="AK1974" s="132"/>
      <c r="AM1974" s="143"/>
      <c r="AT1974" s="132"/>
      <c r="AU1974" s="132"/>
      <c r="AV1974" s="132"/>
      <c r="AW1974" s="132"/>
      <c r="AX1974" s="132"/>
      <c r="AY1974" s="132"/>
      <c r="AZ1974" s="132"/>
      <c r="BA1974" s="132"/>
    </row>
    <row r="1975" spans="3:53" x14ac:dyDescent="0.2">
      <c r="C1975" s="10"/>
      <c r="D1975" s="10"/>
      <c r="AG1975" s="132"/>
      <c r="AH1975" s="132"/>
      <c r="AI1975" s="132"/>
      <c r="AJ1975" s="132"/>
      <c r="AK1975" s="132"/>
      <c r="AM1975" s="143"/>
      <c r="AT1975" s="132"/>
      <c r="AU1975" s="132"/>
      <c r="AV1975" s="132"/>
      <c r="AW1975" s="132"/>
      <c r="AX1975" s="132"/>
      <c r="AY1975" s="132"/>
      <c r="AZ1975" s="132"/>
      <c r="BA1975" s="132"/>
    </row>
    <row r="1976" spans="3:53" x14ac:dyDescent="0.2">
      <c r="C1976" s="10"/>
      <c r="D1976" s="10"/>
      <c r="AG1976" s="132"/>
      <c r="AH1976" s="132"/>
      <c r="AI1976" s="132"/>
      <c r="AJ1976" s="132"/>
      <c r="AK1976" s="132"/>
      <c r="AM1976" s="143"/>
      <c r="AT1976" s="132"/>
      <c r="AU1976" s="132"/>
      <c r="AV1976" s="132"/>
      <c r="AW1976" s="132"/>
      <c r="AX1976" s="132"/>
      <c r="AY1976" s="132"/>
      <c r="AZ1976" s="132"/>
      <c r="BA1976" s="132"/>
    </row>
    <row r="1977" spans="3:53" x14ac:dyDescent="0.2">
      <c r="C1977" s="10"/>
      <c r="D1977" s="10"/>
      <c r="AG1977" s="132"/>
      <c r="AH1977" s="132"/>
      <c r="AI1977" s="132"/>
      <c r="AJ1977" s="132"/>
      <c r="AK1977" s="132"/>
      <c r="AM1977" s="143"/>
      <c r="AT1977" s="132"/>
      <c r="AU1977" s="132"/>
      <c r="AV1977" s="132"/>
      <c r="AW1977" s="132"/>
      <c r="AX1977" s="132"/>
      <c r="AY1977" s="132"/>
      <c r="AZ1977" s="132"/>
      <c r="BA1977" s="132"/>
    </row>
    <row r="1978" spans="3:53" x14ac:dyDescent="0.2">
      <c r="C1978" s="10"/>
      <c r="D1978" s="10"/>
      <c r="AG1978" s="132"/>
      <c r="AH1978" s="132"/>
      <c r="AI1978" s="132"/>
      <c r="AJ1978" s="132"/>
      <c r="AK1978" s="132"/>
      <c r="AM1978" s="143"/>
      <c r="AT1978" s="132"/>
      <c r="AU1978" s="132"/>
      <c r="AV1978" s="132"/>
      <c r="AW1978" s="132"/>
      <c r="AX1978" s="132"/>
      <c r="AY1978" s="132"/>
      <c r="AZ1978" s="132"/>
      <c r="BA1978" s="132"/>
    </row>
    <row r="1979" spans="3:53" x14ac:dyDescent="0.2">
      <c r="C1979" s="10"/>
      <c r="D1979" s="10"/>
      <c r="AG1979" s="132"/>
      <c r="AH1979" s="132"/>
      <c r="AI1979" s="132"/>
      <c r="AJ1979" s="132"/>
      <c r="AK1979" s="132"/>
      <c r="AM1979" s="143"/>
      <c r="AT1979" s="132"/>
      <c r="AU1979" s="132"/>
      <c r="AV1979" s="132"/>
      <c r="AW1979" s="132"/>
      <c r="AX1979" s="132"/>
      <c r="AY1979" s="132"/>
      <c r="AZ1979" s="132"/>
      <c r="BA1979" s="132"/>
    </row>
    <row r="1980" spans="3:53" x14ac:dyDescent="0.2">
      <c r="C1980" s="10"/>
      <c r="D1980" s="10"/>
      <c r="AG1980" s="132"/>
      <c r="AH1980" s="132"/>
      <c r="AI1980" s="132"/>
      <c r="AJ1980" s="132"/>
      <c r="AK1980" s="132"/>
      <c r="AM1980" s="143"/>
      <c r="AT1980" s="132"/>
      <c r="AU1980" s="132"/>
      <c r="AV1980" s="132"/>
      <c r="AW1980" s="132"/>
      <c r="AX1980" s="132"/>
      <c r="AY1980" s="132"/>
      <c r="AZ1980" s="132"/>
      <c r="BA1980" s="132"/>
    </row>
    <row r="1981" spans="3:53" x14ac:dyDescent="0.2">
      <c r="C1981" s="10"/>
      <c r="D1981" s="10"/>
      <c r="AG1981" s="132"/>
      <c r="AH1981" s="132"/>
      <c r="AI1981" s="132"/>
      <c r="AJ1981" s="132"/>
      <c r="AK1981" s="132"/>
      <c r="AM1981" s="143"/>
      <c r="AT1981" s="132"/>
      <c r="AU1981" s="132"/>
      <c r="AV1981" s="132"/>
      <c r="AW1981" s="132"/>
      <c r="AX1981" s="132"/>
      <c r="AY1981" s="132"/>
      <c r="AZ1981" s="132"/>
      <c r="BA1981" s="132"/>
    </row>
    <row r="1982" spans="3:53" x14ac:dyDescent="0.2">
      <c r="C1982" s="10"/>
      <c r="D1982" s="10"/>
      <c r="AG1982" s="132"/>
      <c r="AH1982" s="132"/>
      <c r="AI1982" s="132"/>
      <c r="AJ1982" s="132"/>
      <c r="AK1982" s="132"/>
      <c r="AM1982" s="143"/>
      <c r="AT1982" s="132"/>
      <c r="AU1982" s="132"/>
      <c r="AV1982" s="132"/>
      <c r="AW1982" s="132"/>
      <c r="AX1982" s="132"/>
      <c r="AY1982" s="132"/>
      <c r="AZ1982" s="132"/>
      <c r="BA1982" s="132"/>
    </row>
    <row r="1983" spans="3:53" x14ac:dyDescent="0.2">
      <c r="C1983" s="10"/>
      <c r="D1983" s="10"/>
      <c r="AG1983" s="132"/>
      <c r="AH1983" s="132"/>
      <c r="AI1983" s="132"/>
      <c r="AJ1983" s="132"/>
      <c r="AK1983" s="132"/>
      <c r="AM1983" s="143"/>
      <c r="AT1983" s="132"/>
      <c r="AU1983" s="132"/>
      <c r="AV1983" s="132"/>
      <c r="AW1983" s="132"/>
      <c r="AX1983" s="132"/>
      <c r="AY1983" s="132"/>
      <c r="AZ1983" s="132"/>
      <c r="BA1983" s="132"/>
    </row>
    <row r="1984" spans="3:53" x14ac:dyDescent="0.2">
      <c r="C1984" s="10"/>
      <c r="D1984" s="10"/>
      <c r="AG1984" s="132"/>
      <c r="AH1984" s="132"/>
      <c r="AI1984" s="132"/>
      <c r="AJ1984" s="132"/>
      <c r="AK1984" s="132"/>
      <c r="AM1984" s="143"/>
      <c r="AT1984" s="132"/>
      <c r="AU1984" s="132"/>
      <c r="AV1984" s="132"/>
      <c r="AW1984" s="132"/>
      <c r="AX1984" s="132"/>
      <c r="AY1984" s="132"/>
      <c r="AZ1984" s="132"/>
      <c r="BA1984" s="132"/>
    </row>
    <row r="1985" spans="3:53" x14ac:dyDescent="0.2">
      <c r="C1985" s="10"/>
      <c r="D1985" s="10"/>
      <c r="AG1985" s="132"/>
      <c r="AH1985" s="132"/>
      <c r="AI1985" s="132"/>
      <c r="AJ1985" s="132"/>
      <c r="AK1985" s="132"/>
      <c r="AM1985" s="143"/>
      <c r="AT1985" s="132"/>
      <c r="AU1985" s="132"/>
      <c r="AV1985" s="132"/>
      <c r="AW1985" s="132"/>
      <c r="AX1985" s="132"/>
      <c r="AY1985" s="132"/>
      <c r="AZ1985" s="132"/>
      <c r="BA1985" s="132"/>
    </row>
    <row r="1986" spans="3:53" x14ac:dyDescent="0.2">
      <c r="C1986" s="10"/>
      <c r="D1986" s="10"/>
      <c r="AG1986" s="132"/>
      <c r="AH1986" s="132"/>
      <c r="AI1986" s="132"/>
      <c r="AJ1986" s="132"/>
      <c r="AK1986" s="132"/>
      <c r="AM1986" s="143"/>
      <c r="AT1986" s="132"/>
      <c r="AU1986" s="132"/>
      <c r="AV1986" s="132"/>
      <c r="AW1986" s="132"/>
      <c r="AX1986" s="132"/>
      <c r="AY1986" s="132"/>
      <c r="AZ1986" s="132"/>
      <c r="BA1986" s="132"/>
    </row>
    <row r="1987" spans="3:53" x14ac:dyDescent="0.2">
      <c r="C1987" s="10"/>
      <c r="D1987" s="10"/>
      <c r="AG1987" s="132"/>
      <c r="AH1987" s="132"/>
      <c r="AI1987" s="132"/>
      <c r="AJ1987" s="132"/>
      <c r="AK1987" s="132"/>
      <c r="AM1987" s="143"/>
      <c r="AT1987" s="132"/>
      <c r="AU1987" s="132"/>
      <c r="AV1987" s="132"/>
      <c r="AW1987" s="132"/>
      <c r="AX1987" s="132"/>
      <c r="AY1987" s="132"/>
      <c r="AZ1987" s="132"/>
      <c r="BA1987" s="132"/>
    </row>
    <row r="1988" spans="3:53" x14ac:dyDescent="0.2">
      <c r="C1988" s="10"/>
      <c r="D1988" s="10"/>
      <c r="AG1988" s="132"/>
      <c r="AH1988" s="132"/>
      <c r="AI1988" s="132"/>
      <c r="AJ1988" s="132"/>
      <c r="AK1988" s="132"/>
      <c r="AM1988" s="143"/>
      <c r="AT1988" s="132"/>
      <c r="AU1988" s="132"/>
      <c r="AV1988" s="132"/>
      <c r="AW1988" s="132"/>
      <c r="AX1988" s="132"/>
      <c r="AY1988" s="132"/>
      <c r="AZ1988" s="132"/>
      <c r="BA1988" s="132"/>
    </row>
    <row r="1989" spans="3:53" x14ac:dyDescent="0.2">
      <c r="C1989" s="10"/>
      <c r="D1989" s="10"/>
      <c r="AG1989" s="132"/>
      <c r="AH1989" s="132"/>
      <c r="AI1989" s="132"/>
      <c r="AJ1989" s="132"/>
      <c r="AK1989" s="132"/>
      <c r="AM1989" s="143"/>
      <c r="AT1989" s="132"/>
      <c r="AU1989" s="132"/>
      <c r="AV1989" s="132"/>
      <c r="AW1989" s="132"/>
      <c r="AX1989" s="132"/>
      <c r="AY1989" s="132"/>
      <c r="AZ1989" s="132"/>
      <c r="BA1989" s="132"/>
    </row>
    <row r="1990" spans="3:53" x14ac:dyDescent="0.2">
      <c r="C1990" s="10"/>
      <c r="D1990" s="10"/>
      <c r="AG1990" s="132"/>
      <c r="AH1990" s="132"/>
      <c r="AI1990" s="132"/>
      <c r="AJ1990" s="132"/>
      <c r="AK1990" s="132"/>
      <c r="AM1990" s="143"/>
      <c r="AT1990" s="132"/>
      <c r="AU1990" s="132"/>
      <c r="AV1990" s="132"/>
      <c r="AW1990" s="132"/>
      <c r="AX1990" s="132"/>
      <c r="AY1990" s="132"/>
      <c r="AZ1990" s="132"/>
      <c r="BA1990" s="132"/>
    </row>
    <row r="1991" spans="3:53" x14ac:dyDescent="0.2">
      <c r="C1991" s="10"/>
      <c r="D1991" s="10"/>
      <c r="AG1991" s="132"/>
      <c r="AH1991" s="132"/>
      <c r="AI1991" s="132"/>
      <c r="AJ1991" s="132"/>
      <c r="AK1991" s="132"/>
      <c r="AM1991" s="143"/>
      <c r="AT1991" s="132"/>
      <c r="AU1991" s="132"/>
      <c r="AV1991" s="132"/>
      <c r="AW1991" s="132"/>
      <c r="AX1991" s="132"/>
      <c r="AY1991" s="132"/>
      <c r="AZ1991" s="132"/>
      <c r="BA1991" s="132"/>
    </row>
    <row r="1992" spans="3:53" x14ac:dyDescent="0.2">
      <c r="C1992" s="10"/>
      <c r="D1992" s="10"/>
      <c r="AG1992" s="132"/>
      <c r="AH1992" s="132"/>
      <c r="AI1992" s="132"/>
      <c r="AJ1992" s="132"/>
      <c r="AK1992" s="132"/>
      <c r="AM1992" s="143"/>
      <c r="AT1992" s="132"/>
      <c r="AU1992" s="132"/>
      <c r="AV1992" s="132"/>
      <c r="AW1992" s="132"/>
      <c r="AX1992" s="132"/>
      <c r="AY1992" s="132"/>
      <c r="AZ1992" s="132"/>
      <c r="BA1992" s="132"/>
    </row>
    <row r="1993" spans="3:53" x14ac:dyDescent="0.2">
      <c r="C1993" s="10"/>
      <c r="D1993" s="10"/>
      <c r="AG1993" s="132"/>
      <c r="AH1993" s="132"/>
      <c r="AI1993" s="132"/>
      <c r="AJ1993" s="132"/>
      <c r="AK1993" s="132"/>
      <c r="AM1993" s="143"/>
      <c r="AT1993" s="132"/>
      <c r="AU1993" s="132"/>
      <c r="AV1993" s="132"/>
      <c r="AW1993" s="132"/>
      <c r="AX1993" s="132"/>
      <c r="AY1993" s="132"/>
      <c r="AZ1993" s="132"/>
      <c r="BA1993" s="132"/>
    </row>
    <row r="1994" spans="3:53" x14ac:dyDescent="0.2">
      <c r="C1994" s="10"/>
      <c r="D1994" s="10"/>
      <c r="AG1994" s="132"/>
      <c r="AH1994" s="132"/>
      <c r="AI1994" s="132"/>
      <c r="AJ1994" s="132"/>
      <c r="AK1994" s="132"/>
      <c r="AM1994" s="143"/>
      <c r="AT1994" s="132"/>
      <c r="AU1994" s="132"/>
      <c r="AV1994" s="132"/>
      <c r="AW1994" s="132"/>
      <c r="AX1994" s="132"/>
      <c r="AY1994" s="132"/>
      <c r="AZ1994" s="132"/>
      <c r="BA1994" s="132"/>
    </row>
    <row r="1995" spans="3:53" x14ac:dyDescent="0.2">
      <c r="C1995" s="10"/>
      <c r="D1995" s="10"/>
      <c r="AG1995" s="132"/>
      <c r="AH1995" s="132"/>
      <c r="AI1995" s="132"/>
      <c r="AJ1995" s="132"/>
      <c r="AK1995" s="132"/>
      <c r="AM1995" s="143"/>
      <c r="AT1995" s="132"/>
      <c r="AU1995" s="132"/>
      <c r="AV1995" s="132"/>
      <c r="AW1995" s="132"/>
      <c r="AX1995" s="132"/>
      <c r="AY1995" s="132"/>
      <c r="AZ1995" s="132"/>
      <c r="BA1995" s="132"/>
    </row>
    <row r="1996" spans="3:53" x14ac:dyDescent="0.2">
      <c r="C1996" s="10"/>
      <c r="D1996" s="10"/>
      <c r="AG1996" s="132"/>
      <c r="AH1996" s="132"/>
      <c r="AI1996" s="132"/>
      <c r="AJ1996" s="132"/>
      <c r="AK1996" s="132"/>
      <c r="AM1996" s="143"/>
      <c r="AT1996" s="132"/>
      <c r="AU1996" s="132"/>
      <c r="AV1996" s="132"/>
      <c r="AW1996" s="132"/>
      <c r="AX1996" s="132"/>
      <c r="AY1996" s="132"/>
      <c r="AZ1996" s="132"/>
      <c r="BA1996" s="132"/>
    </row>
    <row r="1997" spans="3:53" x14ac:dyDescent="0.2">
      <c r="C1997" s="10"/>
      <c r="D1997" s="10"/>
      <c r="AG1997" s="132"/>
      <c r="AH1997" s="132"/>
      <c r="AI1997" s="132"/>
      <c r="AJ1997" s="132"/>
      <c r="AK1997" s="132"/>
      <c r="AM1997" s="143"/>
      <c r="AT1997" s="132"/>
      <c r="AU1997" s="132"/>
      <c r="AV1997" s="132"/>
      <c r="AW1997" s="132"/>
      <c r="AX1997" s="132"/>
      <c r="AY1997" s="132"/>
      <c r="AZ1997" s="132"/>
      <c r="BA1997" s="132"/>
    </row>
    <row r="1998" spans="3:53" x14ac:dyDescent="0.2">
      <c r="C1998" s="10"/>
      <c r="D1998" s="10"/>
      <c r="AG1998" s="132"/>
      <c r="AH1998" s="132"/>
      <c r="AI1998" s="132"/>
      <c r="AJ1998" s="132"/>
      <c r="AK1998" s="132"/>
      <c r="AM1998" s="143"/>
      <c r="AT1998" s="132"/>
      <c r="AU1998" s="132"/>
      <c r="AV1998" s="132"/>
      <c r="AW1998" s="132"/>
      <c r="AX1998" s="132"/>
      <c r="AY1998" s="132"/>
      <c r="AZ1998" s="132"/>
      <c r="BA1998" s="132"/>
    </row>
    <row r="1999" spans="3:53" x14ac:dyDescent="0.2">
      <c r="C1999" s="10"/>
      <c r="D1999" s="10"/>
      <c r="AG1999" s="132"/>
      <c r="AH1999" s="132"/>
      <c r="AI1999" s="132"/>
      <c r="AJ1999" s="132"/>
      <c r="AK1999" s="132"/>
      <c r="AM1999" s="143"/>
      <c r="AT1999" s="132"/>
      <c r="AU1999" s="132"/>
      <c r="AV1999" s="132"/>
      <c r="AW1999" s="132"/>
      <c r="AX1999" s="132"/>
      <c r="AY1999" s="132"/>
      <c r="AZ1999" s="132"/>
      <c r="BA1999" s="132"/>
    </row>
    <row r="2000" spans="3:53" x14ac:dyDescent="0.2">
      <c r="C2000" s="10"/>
      <c r="D2000" s="10"/>
      <c r="AG2000" s="132"/>
      <c r="AH2000" s="132"/>
      <c r="AI2000" s="132"/>
      <c r="AJ2000" s="132"/>
      <c r="AK2000" s="132"/>
      <c r="AM2000" s="143"/>
      <c r="AT2000" s="132"/>
      <c r="AU2000" s="132"/>
      <c r="AV2000" s="132"/>
      <c r="AW2000" s="132"/>
      <c r="AX2000" s="132"/>
      <c r="AY2000" s="132"/>
      <c r="AZ2000" s="132"/>
      <c r="BA2000" s="132"/>
    </row>
    <row r="2001" spans="3:53" x14ac:dyDescent="0.2">
      <c r="C2001" s="10"/>
      <c r="D2001" s="10"/>
      <c r="AG2001" s="132"/>
      <c r="AH2001" s="132"/>
      <c r="AI2001" s="132"/>
      <c r="AJ2001" s="132"/>
      <c r="AK2001" s="132"/>
      <c r="AM2001" s="143"/>
      <c r="AT2001" s="132"/>
      <c r="AU2001" s="132"/>
      <c r="AV2001" s="132"/>
      <c r="AW2001" s="132"/>
      <c r="AX2001" s="132"/>
      <c r="AY2001" s="132"/>
      <c r="AZ2001" s="132"/>
      <c r="BA2001" s="132"/>
    </row>
    <row r="2002" spans="3:53" x14ac:dyDescent="0.2">
      <c r="C2002" s="10"/>
      <c r="D2002" s="10"/>
      <c r="AG2002" s="132"/>
      <c r="AH2002" s="132"/>
      <c r="AI2002" s="132"/>
      <c r="AJ2002" s="132"/>
      <c r="AK2002" s="132"/>
      <c r="AM2002" s="143"/>
      <c r="AT2002" s="132"/>
      <c r="AU2002" s="132"/>
      <c r="AV2002" s="132"/>
      <c r="AW2002" s="132"/>
      <c r="AX2002" s="132"/>
      <c r="AY2002" s="132"/>
      <c r="AZ2002" s="132"/>
      <c r="BA2002" s="132"/>
    </row>
    <row r="2003" spans="3:53" x14ac:dyDescent="0.2">
      <c r="C2003" s="10"/>
      <c r="D2003" s="10"/>
      <c r="AG2003" s="132"/>
      <c r="AH2003" s="132"/>
      <c r="AI2003" s="132"/>
      <c r="AJ2003" s="132"/>
      <c r="AK2003" s="132"/>
      <c r="AM2003" s="143"/>
      <c r="AT2003" s="132"/>
      <c r="AU2003" s="132"/>
      <c r="AV2003" s="132"/>
      <c r="AW2003" s="132"/>
      <c r="AX2003" s="132"/>
      <c r="AY2003" s="132"/>
      <c r="AZ2003" s="132"/>
      <c r="BA2003" s="132"/>
    </row>
    <row r="2004" spans="3:53" x14ac:dyDescent="0.2">
      <c r="C2004" s="10"/>
      <c r="D2004" s="10"/>
      <c r="AG2004" s="132"/>
      <c r="AH2004" s="132"/>
      <c r="AI2004" s="132"/>
      <c r="AJ2004" s="132"/>
      <c r="AK2004" s="132"/>
      <c r="AM2004" s="143"/>
      <c r="AT2004" s="132"/>
      <c r="AU2004" s="132"/>
      <c r="AV2004" s="132"/>
      <c r="AW2004" s="132"/>
      <c r="AX2004" s="132"/>
      <c r="AY2004" s="132"/>
      <c r="AZ2004" s="132"/>
      <c r="BA2004" s="132"/>
    </row>
    <row r="2005" spans="3:53" x14ac:dyDescent="0.2">
      <c r="C2005" s="10"/>
      <c r="D2005" s="10"/>
      <c r="AG2005" s="132"/>
      <c r="AH2005" s="132"/>
      <c r="AI2005" s="132"/>
      <c r="AJ2005" s="132"/>
      <c r="AK2005" s="132"/>
      <c r="AM2005" s="143"/>
      <c r="AT2005" s="132"/>
      <c r="AU2005" s="132"/>
      <c r="AV2005" s="132"/>
      <c r="AW2005" s="132"/>
      <c r="AX2005" s="132"/>
      <c r="AY2005" s="132"/>
      <c r="AZ2005" s="132"/>
      <c r="BA2005" s="132"/>
    </row>
    <row r="2006" spans="3:53" x14ac:dyDescent="0.2">
      <c r="C2006" s="10"/>
      <c r="D2006" s="10"/>
      <c r="AG2006" s="132"/>
      <c r="AH2006" s="132"/>
      <c r="AI2006" s="132"/>
      <c r="AJ2006" s="132"/>
      <c r="AK2006" s="132"/>
      <c r="AM2006" s="143"/>
      <c r="AT2006" s="132"/>
      <c r="AU2006" s="132"/>
      <c r="AV2006" s="132"/>
      <c r="AW2006" s="132"/>
      <c r="AX2006" s="132"/>
      <c r="AY2006" s="132"/>
      <c r="AZ2006" s="132"/>
      <c r="BA2006" s="132"/>
    </row>
    <row r="2007" spans="3:53" x14ac:dyDescent="0.2">
      <c r="C2007" s="10"/>
      <c r="D2007" s="10"/>
      <c r="AG2007" s="132"/>
      <c r="AH2007" s="132"/>
      <c r="AI2007" s="132"/>
      <c r="AJ2007" s="132"/>
      <c r="AK2007" s="132"/>
      <c r="AM2007" s="143"/>
      <c r="AT2007" s="132"/>
      <c r="AU2007" s="132"/>
      <c r="AV2007" s="132"/>
      <c r="AW2007" s="132"/>
      <c r="AX2007" s="132"/>
      <c r="AY2007" s="132"/>
      <c r="AZ2007" s="132"/>
      <c r="BA2007" s="132"/>
    </row>
    <row r="2008" spans="3:53" x14ac:dyDescent="0.2">
      <c r="C2008" s="10"/>
      <c r="D2008" s="10"/>
      <c r="AG2008" s="132"/>
      <c r="AH2008" s="132"/>
      <c r="AI2008" s="132"/>
      <c r="AJ2008" s="132"/>
      <c r="AK2008" s="132"/>
      <c r="AM2008" s="143"/>
      <c r="AT2008" s="132"/>
      <c r="AU2008" s="132"/>
      <c r="AV2008" s="132"/>
      <c r="AW2008" s="132"/>
      <c r="AX2008" s="132"/>
      <c r="AY2008" s="132"/>
      <c r="AZ2008" s="132"/>
      <c r="BA2008" s="132"/>
    </row>
    <row r="2009" spans="3:53" x14ac:dyDescent="0.2">
      <c r="C2009" s="10"/>
      <c r="D2009" s="10"/>
      <c r="AG2009" s="132"/>
      <c r="AH2009" s="132"/>
      <c r="AI2009" s="132"/>
      <c r="AJ2009" s="132"/>
      <c r="AK2009" s="132"/>
      <c r="AM2009" s="143"/>
      <c r="AT2009" s="132"/>
      <c r="AU2009" s="132"/>
      <c r="AV2009" s="132"/>
      <c r="AW2009" s="132"/>
      <c r="AX2009" s="132"/>
      <c r="AY2009" s="132"/>
      <c r="AZ2009" s="132"/>
      <c r="BA2009" s="132"/>
    </row>
    <row r="2010" spans="3:53" x14ac:dyDescent="0.2">
      <c r="C2010" s="10"/>
      <c r="D2010" s="10"/>
      <c r="AG2010" s="132"/>
      <c r="AH2010" s="132"/>
      <c r="AI2010" s="132"/>
      <c r="AJ2010" s="132"/>
      <c r="AK2010" s="132"/>
      <c r="AM2010" s="143"/>
      <c r="AT2010" s="132"/>
      <c r="AU2010" s="132"/>
      <c r="AV2010" s="132"/>
      <c r="AW2010" s="132"/>
      <c r="AX2010" s="132"/>
      <c r="AY2010" s="132"/>
      <c r="AZ2010" s="132"/>
      <c r="BA2010" s="132"/>
    </row>
    <row r="2011" spans="3:53" x14ac:dyDescent="0.2">
      <c r="C2011" s="10"/>
      <c r="D2011" s="10"/>
      <c r="AG2011" s="132"/>
      <c r="AH2011" s="132"/>
      <c r="AI2011" s="132"/>
      <c r="AJ2011" s="132"/>
      <c r="AK2011" s="132"/>
      <c r="AM2011" s="143"/>
      <c r="AT2011" s="132"/>
      <c r="AU2011" s="132"/>
      <c r="AV2011" s="132"/>
      <c r="AW2011" s="132"/>
      <c r="AX2011" s="132"/>
      <c r="AY2011" s="132"/>
      <c r="AZ2011" s="132"/>
      <c r="BA2011" s="132"/>
    </row>
    <row r="2012" spans="3:53" x14ac:dyDescent="0.2">
      <c r="C2012" s="10"/>
      <c r="D2012" s="10"/>
      <c r="AG2012" s="132"/>
      <c r="AH2012" s="132"/>
      <c r="AI2012" s="132"/>
      <c r="AJ2012" s="132"/>
      <c r="AK2012" s="132"/>
      <c r="AM2012" s="143"/>
      <c r="AT2012" s="132"/>
      <c r="AU2012" s="132"/>
      <c r="AV2012" s="132"/>
      <c r="AW2012" s="132"/>
      <c r="AX2012" s="132"/>
      <c r="AY2012" s="132"/>
      <c r="AZ2012" s="132"/>
      <c r="BA2012" s="132"/>
    </row>
    <row r="2013" spans="3:53" x14ac:dyDescent="0.2">
      <c r="C2013" s="10"/>
      <c r="D2013" s="10"/>
      <c r="AG2013" s="132"/>
      <c r="AH2013" s="132"/>
      <c r="AI2013" s="132"/>
      <c r="AJ2013" s="132"/>
      <c r="AK2013" s="132"/>
      <c r="AM2013" s="143"/>
      <c r="AT2013" s="132"/>
      <c r="AU2013" s="132"/>
      <c r="AV2013" s="132"/>
      <c r="AW2013" s="132"/>
      <c r="AX2013" s="132"/>
      <c r="AY2013" s="132"/>
      <c r="AZ2013" s="132"/>
      <c r="BA2013" s="132"/>
    </row>
    <row r="2014" spans="3:53" x14ac:dyDescent="0.2">
      <c r="C2014" s="10"/>
      <c r="D2014" s="10"/>
      <c r="AG2014" s="132"/>
      <c r="AH2014" s="132"/>
      <c r="AI2014" s="132"/>
      <c r="AJ2014" s="132"/>
      <c r="AK2014" s="132"/>
      <c r="AM2014" s="143"/>
      <c r="AT2014" s="132"/>
      <c r="AU2014" s="132"/>
      <c r="AV2014" s="132"/>
      <c r="AW2014" s="132"/>
      <c r="AX2014" s="132"/>
      <c r="AY2014" s="132"/>
      <c r="AZ2014" s="132"/>
      <c r="BA2014" s="132"/>
    </row>
    <row r="2015" spans="3:53" x14ac:dyDescent="0.2">
      <c r="C2015" s="10"/>
      <c r="D2015" s="10"/>
      <c r="AG2015" s="132"/>
      <c r="AH2015" s="132"/>
      <c r="AI2015" s="132"/>
      <c r="AJ2015" s="132"/>
      <c r="AK2015" s="132"/>
      <c r="AM2015" s="143"/>
      <c r="AT2015" s="132"/>
      <c r="AU2015" s="132"/>
      <c r="AV2015" s="132"/>
      <c r="AW2015" s="132"/>
      <c r="AX2015" s="132"/>
      <c r="AY2015" s="132"/>
      <c r="AZ2015" s="132"/>
      <c r="BA2015" s="132"/>
    </row>
    <row r="2016" spans="3:53" x14ac:dyDescent="0.2">
      <c r="C2016" s="10"/>
      <c r="D2016" s="10"/>
      <c r="AG2016" s="132"/>
      <c r="AH2016" s="132"/>
      <c r="AI2016" s="132"/>
      <c r="AJ2016" s="132"/>
      <c r="AK2016" s="132"/>
      <c r="AM2016" s="143"/>
      <c r="AT2016" s="132"/>
      <c r="AU2016" s="132"/>
      <c r="AV2016" s="132"/>
      <c r="AW2016" s="132"/>
      <c r="AX2016" s="132"/>
      <c r="AY2016" s="132"/>
      <c r="AZ2016" s="132"/>
      <c r="BA2016" s="132"/>
    </row>
    <row r="2017" spans="3:53" x14ac:dyDescent="0.2">
      <c r="C2017" s="10"/>
      <c r="D2017" s="10"/>
      <c r="AG2017" s="132"/>
      <c r="AH2017" s="132"/>
      <c r="AI2017" s="132"/>
      <c r="AJ2017" s="132"/>
      <c r="AK2017" s="132"/>
      <c r="AM2017" s="143"/>
      <c r="AT2017" s="132"/>
      <c r="AU2017" s="132"/>
      <c r="AV2017" s="132"/>
      <c r="AW2017" s="132"/>
      <c r="AX2017" s="132"/>
      <c r="AY2017" s="132"/>
      <c r="AZ2017" s="132"/>
      <c r="BA2017" s="132"/>
    </row>
    <row r="2018" spans="3:53" x14ac:dyDescent="0.2">
      <c r="C2018" s="10"/>
      <c r="D2018" s="10"/>
      <c r="AG2018" s="132"/>
      <c r="AH2018" s="132"/>
      <c r="AI2018" s="132"/>
      <c r="AJ2018" s="132"/>
      <c r="AK2018" s="132"/>
      <c r="AM2018" s="143"/>
      <c r="AT2018" s="132"/>
      <c r="AU2018" s="132"/>
      <c r="AV2018" s="132"/>
      <c r="AW2018" s="132"/>
      <c r="AX2018" s="132"/>
      <c r="AY2018" s="132"/>
      <c r="AZ2018" s="132"/>
      <c r="BA2018" s="132"/>
    </row>
    <row r="2019" spans="3:53" x14ac:dyDescent="0.2">
      <c r="C2019" s="10"/>
      <c r="D2019" s="10"/>
      <c r="AG2019" s="132"/>
      <c r="AH2019" s="132"/>
      <c r="AI2019" s="132"/>
      <c r="AJ2019" s="132"/>
      <c r="AK2019" s="132"/>
      <c r="AM2019" s="143"/>
      <c r="AT2019" s="132"/>
      <c r="AU2019" s="132"/>
      <c r="AV2019" s="132"/>
      <c r="AW2019" s="132"/>
      <c r="AX2019" s="132"/>
      <c r="AY2019" s="132"/>
      <c r="AZ2019" s="132"/>
      <c r="BA2019" s="132"/>
    </row>
    <row r="2020" spans="3:53" x14ac:dyDescent="0.2">
      <c r="C2020" s="10"/>
      <c r="D2020" s="10"/>
      <c r="AG2020" s="132"/>
      <c r="AH2020" s="132"/>
      <c r="AI2020" s="132"/>
      <c r="AJ2020" s="132"/>
      <c r="AK2020" s="132"/>
      <c r="AM2020" s="143"/>
      <c r="AT2020" s="132"/>
      <c r="AU2020" s="132"/>
      <c r="AV2020" s="132"/>
      <c r="AW2020" s="132"/>
      <c r="AX2020" s="132"/>
      <c r="AY2020" s="132"/>
      <c r="AZ2020" s="132"/>
      <c r="BA2020" s="132"/>
    </row>
    <row r="2021" spans="3:53" x14ac:dyDescent="0.2">
      <c r="C2021" s="10"/>
      <c r="D2021" s="10"/>
      <c r="AG2021" s="132"/>
      <c r="AH2021" s="132"/>
      <c r="AI2021" s="132"/>
      <c r="AJ2021" s="132"/>
      <c r="AK2021" s="132"/>
      <c r="AM2021" s="143"/>
      <c r="AT2021" s="132"/>
      <c r="AU2021" s="132"/>
      <c r="AV2021" s="132"/>
      <c r="AW2021" s="132"/>
      <c r="AX2021" s="132"/>
      <c r="AY2021" s="132"/>
      <c r="AZ2021" s="132"/>
      <c r="BA2021" s="132"/>
    </row>
    <row r="2022" spans="3:53" x14ac:dyDescent="0.2">
      <c r="C2022" s="10"/>
      <c r="D2022" s="10"/>
      <c r="AG2022" s="132"/>
      <c r="AH2022" s="132"/>
      <c r="AI2022" s="132"/>
      <c r="AJ2022" s="132"/>
      <c r="AK2022" s="132"/>
      <c r="AM2022" s="143"/>
      <c r="AT2022" s="132"/>
      <c r="AU2022" s="132"/>
      <c r="AV2022" s="132"/>
      <c r="AW2022" s="132"/>
      <c r="AX2022" s="132"/>
      <c r="AY2022" s="132"/>
      <c r="AZ2022" s="132"/>
      <c r="BA2022" s="132"/>
    </row>
    <row r="2023" spans="3:53" x14ac:dyDescent="0.2">
      <c r="C2023" s="10"/>
      <c r="D2023" s="10"/>
      <c r="AG2023" s="132"/>
      <c r="AH2023" s="132"/>
      <c r="AI2023" s="132"/>
      <c r="AJ2023" s="132"/>
      <c r="AK2023" s="132"/>
      <c r="AM2023" s="143"/>
      <c r="AT2023" s="132"/>
      <c r="AU2023" s="132"/>
      <c r="AV2023" s="132"/>
      <c r="AW2023" s="132"/>
      <c r="AX2023" s="132"/>
      <c r="AY2023" s="132"/>
      <c r="AZ2023" s="132"/>
      <c r="BA2023" s="132"/>
    </row>
    <row r="2024" spans="3:53" x14ac:dyDescent="0.2">
      <c r="C2024" s="10"/>
      <c r="D2024" s="10"/>
      <c r="AG2024" s="132"/>
      <c r="AH2024" s="132"/>
      <c r="AI2024" s="132"/>
      <c r="AJ2024" s="132"/>
      <c r="AK2024" s="132"/>
      <c r="AM2024" s="143"/>
      <c r="AT2024" s="132"/>
      <c r="AU2024" s="132"/>
      <c r="AV2024" s="132"/>
      <c r="AW2024" s="132"/>
      <c r="AX2024" s="132"/>
      <c r="AY2024" s="132"/>
      <c r="AZ2024" s="132"/>
      <c r="BA2024" s="132"/>
    </row>
    <row r="2025" spans="3:53" x14ac:dyDescent="0.2">
      <c r="C2025" s="10"/>
      <c r="D2025" s="10"/>
      <c r="AG2025" s="132"/>
      <c r="AH2025" s="132"/>
      <c r="AI2025" s="132"/>
      <c r="AJ2025" s="132"/>
      <c r="AK2025" s="132"/>
      <c r="AM2025" s="143"/>
      <c r="AT2025" s="132"/>
      <c r="AU2025" s="132"/>
      <c r="AV2025" s="132"/>
      <c r="AW2025" s="132"/>
      <c r="AX2025" s="132"/>
      <c r="AY2025" s="132"/>
      <c r="AZ2025" s="132"/>
      <c r="BA2025" s="132"/>
    </row>
    <row r="2026" spans="3:53" x14ac:dyDescent="0.2">
      <c r="C2026" s="10"/>
      <c r="D2026" s="10"/>
      <c r="AG2026" s="132"/>
      <c r="AH2026" s="132"/>
      <c r="AI2026" s="132"/>
      <c r="AJ2026" s="132"/>
      <c r="AK2026" s="132"/>
      <c r="AM2026" s="143"/>
      <c r="AT2026" s="132"/>
      <c r="AU2026" s="132"/>
      <c r="AV2026" s="132"/>
      <c r="AW2026" s="132"/>
      <c r="AX2026" s="132"/>
      <c r="AY2026" s="132"/>
      <c r="AZ2026" s="132"/>
      <c r="BA2026" s="132"/>
    </row>
    <row r="2027" spans="3:53" x14ac:dyDescent="0.2">
      <c r="C2027" s="10"/>
      <c r="D2027" s="10"/>
      <c r="AG2027" s="132"/>
      <c r="AH2027" s="132"/>
      <c r="AI2027" s="132"/>
      <c r="AJ2027" s="132"/>
      <c r="AK2027" s="132"/>
      <c r="AM2027" s="143"/>
      <c r="AT2027" s="132"/>
      <c r="AU2027" s="132"/>
      <c r="AV2027" s="132"/>
      <c r="AW2027" s="132"/>
      <c r="AX2027" s="132"/>
      <c r="AY2027" s="132"/>
      <c r="AZ2027" s="132"/>
      <c r="BA2027" s="132"/>
    </row>
    <row r="2028" spans="3:53" x14ac:dyDescent="0.2">
      <c r="C2028" s="10"/>
      <c r="D2028" s="10"/>
      <c r="AG2028" s="132"/>
      <c r="AH2028" s="132"/>
      <c r="AI2028" s="132"/>
      <c r="AJ2028" s="132"/>
      <c r="AK2028" s="132"/>
      <c r="AM2028" s="143"/>
      <c r="AT2028" s="132"/>
      <c r="AU2028" s="132"/>
      <c r="AV2028" s="132"/>
      <c r="AW2028" s="132"/>
      <c r="AX2028" s="132"/>
      <c r="AY2028" s="132"/>
      <c r="AZ2028" s="132"/>
      <c r="BA2028" s="132"/>
    </row>
    <row r="2029" spans="3:53" x14ac:dyDescent="0.2">
      <c r="C2029" s="10"/>
      <c r="D2029" s="10"/>
      <c r="AG2029" s="132"/>
      <c r="AH2029" s="132"/>
      <c r="AI2029" s="132"/>
      <c r="AJ2029" s="132"/>
      <c r="AK2029" s="132"/>
      <c r="AM2029" s="143"/>
      <c r="AT2029" s="132"/>
      <c r="AU2029" s="132"/>
      <c r="AV2029" s="132"/>
      <c r="AW2029" s="132"/>
      <c r="AX2029" s="132"/>
      <c r="AY2029" s="132"/>
      <c r="AZ2029" s="132"/>
      <c r="BA2029" s="132"/>
    </row>
    <row r="2030" spans="3:53" x14ac:dyDescent="0.2">
      <c r="C2030" s="10"/>
      <c r="D2030" s="10"/>
      <c r="AG2030" s="132"/>
      <c r="AH2030" s="132"/>
      <c r="AI2030" s="132"/>
      <c r="AJ2030" s="132"/>
      <c r="AK2030" s="132"/>
      <c r="AM2030" s="143"/>
      <c r="AT2030" s="132"/>
      <c r="AU2030" s="132"/>
      <c r="AV2030" s="132"/>
      <c r="AW2030" s="132"/>
      <c r="AX2030" s="132"/>
      <c r="AY2030" s="132"/>
      <c r="AZ2030" s="132"/>
      <c r="BA2030" s="132"/>
    </row>
    <row r="2031" spans="3:53" x14ac:dyDescent="0.2">
      <c r="C2031" s="10"/>
      <c r="D2031" s="10"/>
      <c r="AG2031" s="132"/>
      <c r="AH2031" s="132"/>
      <c r="AI2031" s="132"/>
      <c r="AJ2031" s="132"/>
      <c r="AK2031" s="132"/>
      <c r="AM2031" s="143"/>
      <c r="AT2031" s="132"/>
      <c r="AU2031" s="132"/>
      <c r="AV2031" s="132"/>
      <c r="AW2031" s="132"/>
      <c r="AX2031" s="132"/>
      <c r="AY2031" s="132"/>
      <c r="AZ2031" s="132"/>
      <c r="BA2031" s="132"/>
    </row>
    <row r="2032" spans="3:53" x14ac:dyDescent="0.2">
      <c r="C2032" s="10"/>
      <c r="D2032" s="10"/>
      <c r="AG2032" s="132"/>
      <c r="AH2032" s="132"/>
      <c r="AI2032" s="132"/>
      <c r="AJ2032" s="132"/>
      <c r="AK2032" s="132"/>
      <c r="AM2032" s="143"/>
      <c r="AT2032" s="132"/>
      <c r="AU2032" s="132"/>
      <c r="AV2032" s="132"/>
      <c r="AW2032" s="132"/>
      <c r="AX2032" s="132"/>
      <c r="AY2032" s="132"/>
      <c r="AZ2032" s="132"/>
      <c r="BA2032" s="132"/>
    </row>
    <row r="2033" spans="3:53" x14ac:dyDescent="0.2">
      <c r="C2033" s="10"/>
      <c r="D2033" s="10"/>
      <c r="AG2033" s="132"/>
      <c r="AH2033" s="132"/>
      <c r="AI2033" s="132"/>
      <c r="AJ2033" s="132"/>
      <c r="AK2033" s="132"/>
      <c r="AM2033" s="143"/>
      <c r="AT2033" s="132"/>
      <c r="AU2033" s="132"/>
      <c r="AV2033" s="132"/>
      <c r="AW2033" s="132"/>
      <c r="AX2033" s="132"/>
      <c r="AY2033" s="132"/>
      <c r="AZ2033" s="132"/>
      <c r="BA2033" s="132"/>
    </row>
    <row r="2034" spans="3:53" x14ac:dyDescent="0.2">
      <c r="C2034" s="10"/>
      <c r="D2034" s="10"/>
      <c r="AG2034" s="132"/>
      <c r="AH2034" s="132"/>
      <c r="AI2034" s="132"/>
      <c r="AJ2034" s="132"/>
      <c r="AK2034" s="132"/>
      <c r="AM2034" s="143"/>
      <c r="AT2034" s="132"/>
      <c r="AU2034" s="132"/>
      <c r="AV2034" s="132"/>
      <c r="AW2034" s="132"/>
      <c r="AX2034" s="132"/>
      <c r="AY2034" s="132"/>
      <c r="AZ2034" s="132"/>
      <c r="BA2034" s="132"/>
    </row>
    <row r="2035" spans="3:53" x14ac:dyDescent="0.2">
      <c r="C2035" s="10"/>
      <c r="D2035" s="10"/>
      <c r="AG2035" s="132"/>
      <c r="AH2035" s="132"/>
      <c r="AI2035" s="132"/>
      <c r="AJ2035" s="132"/>
      <c r="AK2035" s="132"/>
      <c r="AM2035" s="143"/>
      <c r="AT2035" s="132"/>
      <c r="AU2035" s="132"/>
      <c r="AV2035" s="132"/>
      <c r="AW2035" s="132"/>
      <c r="AX2035" s="132"/>
      <c r="AY2035" s="132"/>
      <c r="AZ2035" s="132"/>
      <c r="BA2035" s="132"/>
    </row>
    <row r="2036" spans="3:53" x14ac:dyDescent="0.2">
      <c r="C2036" s="10"/>
      <c r="D2036" s="10"/>
      <c r="AG2036" s="132"/>
      <c r="AH2036" s="132"/>
      <c r="AI2036" s="132"/>
      <c r="AJ2036" s="132"/>
      <c r="AK2036" s="132"/>
      <c r="AM2036" s="143"/>
      <c r="AT2036" s="132"/>
      <c r="AU2036" s="132"/>
      <c r="AV2036" s="132"/>
      <c r="AW2036" s="132"/>
      <c r="AX2036" s="132"/>
      <c r="AY2036" s="132"/>
      <c r="AZ2036" s="132"/>
      <c r="BA2036" s="132"/>
    </row>
    <row r="2037" spans="3:53" x14ac:dyDescent="0.2">
      <c r="C2037" s="10"/>
      <c r="D2037" s="10"/>
      <c r="AG2037" s="132"/>
      <c r="AH2037" s="132"/>
      <c r="AI2037" s="132"/>
      <c r="AJ2037" s="132"/>
      <c r="AK2037" s="132"/>
      <c r="AM2037" s="143"/>
      <c r="AT2037" s="132"/>
      <c r="AU2037" s="132"/>
      <c r="AV2037" s="132"/>
      <c r="AW2037" s="132"/>
      <c r="AX2037" s="132"/>
      <c r="AY2037" s="132"/>
      <c r="AZ2037" s="132"/>
      <c r="BA2037" s="132"/>
    </row>
    <row r="2038" spans="3:53" x14ac:dyDescent="0.2">
      <c r="C2038" s="10"/>
      <c r="D2038" s="10"/>
      <c r="AG2038" s="132"/>
      <c r="AH2038" s="132"/>
      <c r="AI2038" s="132"/>
      <c r="AJ2038" s="132"/>
      <c r="AK2038" s="132"/>
      <c r="AM2038" s="143"/>
      <c r="AT2038" s="132"/>
      <c r="AU2038" s="132"/>
      <c r="AV2038" s="132"/>
      <c r="AW2038" s="132"/>
      <c r="AX2038" s="132"/>
      <c r="AY2038" s="132"/>
      <c r="AZ2038" s="132"/>
      <c r="BA2038" s="132"/>
    </row>
    <row r="2039" spans="3:53" x14ac:dyDescent="0.2">
      <c r="C2039" s="10"/>
      <c r="D2039" s="10"/>
      <c r="AG2039" s="132"/>
      <c r="AH2039" s="132"/>
      <c r="AI2039" s="132"/>
      <c r="AJ2039" s="132"/>
      <c r="AK2039" s="132"/>
      <c r="AM2039" s="143"/>
      <c r="AT2039" s="132"/>
      <c r="AU2039" s="132"/>
      <c r="AV2039" s="132"/>
      <c r="AW2039" s="132"/>
      <c r="AX2039" s="132"/>
      <c r="AY2039" s="132"/>
      <c r="AZ2039" s="132"/>
      <c r="BA2039" s="132"/>
    </row>
    <row r="2040" spans="3:53" x14ac:dyDescent="0.2">
      <c r="C2040" s="10"/>
      <c r="D2040" s="10"/>
      <c r="AG2040" s="132"/>
      <c r="AH2040" s="132"/>
      <c r="AI2040" s="132"/>
      <c r="AJ2040" s="132"/>
      <c r="AK2040" s="132"/>
      <c r="AM2040" s="143"/>
      <c r="AT2040" s="132"/>
      <c r="AU2040" s="132"/>
      <c r="AV2040" s="132"/>
      <c r="AW2040" s="132"/>
      <c r="AX2040" s="132"/>
      <c r="AY2040" s="132"/>
      <c r="AZ2040" s="132"/>
      <c r="BA2040" s="132"/>
    </row>
    <row r="2041" spans="3:53" x14ac:dyDescent="0.2">
      <c r="C2041" s="10"/>
      <c r="D2041" s="10"/>
      <c r="AG2041" s="132"/>
      <c r="AH2041" s="132"/>
      <c r="AI2041" s="132"/>
      <c r="AJ2041" s="132"/>
      <c r="AK2041" s="132"/>
      <c r="AM2041" s="143"/>
      <c r="AT2041" s="132"/>
      <c r="AU2041" s="132"/>
      <c r="AV2041" s="132"/>
      <c r="AW2041" s="132"/>
      <c r="AX2041" s="132"/>
      <c r="AY2041" s="132"/>
      <c r="AZ2041" s="132"/>
      <c r="BA2041" s="132"/>
    </row>
    <row r="2042" spans="3:53" x14ac:dyDescent="0.2">
      <c r="C2042" s="10"/>
      <c r="D2042" s="10"/>
      <c r="AG2042" s="132"/>
      <c r="AH2042" s="132"/>
      <c r="AI2042" s="132"/>
      <c r="AJ2042" s="132"/>
      <c r="AK2042" s="132"/>
      <c r="AM2042" s="143"/>
      <c r="AT2042" s="132"/>
      <c r="AU2042" s="132"/>
      <c r="AV2042" s="132"/>
      <c r="AW2042" s="132"/>
      <c r="AX2042" s="132"/>
      <c r="AY2042" s="132"/>
      <c r="AZ2042" s="132"/>
      <c r="BA2042" s="132"/>
    </row>
    <row r="2043" spans="3:53" x14ac:dyDescent="0.2">
      <c r="C2043" s="10"/>
      <c r="D2043" s="10"/>
      <c r="AG2043" s="132"/>
      <c r="AH2043" s="132"/>
      <c r="AI2043" s="132"/>
      <c r="AJ2043" s="132"/>
      <c r="AK2043" s="132"/>
      <c r="AM2043" s="143"/>
      <c r="AT2043" s="132"/>
      <c r="AU2043" s="132"/>
      <c r="AV2043" s="132"/>
      <c r="AW2043" s="132"/>
      <c r="AX2043" s="132"/>
      <c r="AY2043" s="132"/>
      <c r="AZ2043" s="132"/>
      <c r="BA2043" s="132"/>
    </row>
    <row r="2044" spans="3:53" x14ac:dyDescent="0.2">
      <c r="C2044" s="10"/>
      <c r="D2044" s="10"/>
      <c r="AG2044" s="132"/>
      <c r="AH2044" s="132"/>
      <c r="AI2044" s="132"/>
      <c r="AJ2044" s="132"/>
      <c r="AK2044" s="132"/>
      <c r="AM2044" s="143"/>
      <c r="AT2044" s="132"/>
      <c r="AU2044" s="132"/>
      <c r="AV2044" s="132"/>
      <c r="AW2044" s="132"/>
      <c r="AX2044" s="132"/>
      <c r="AY2044" s="132"/>
      <c r="AZ2044" s="132"/>
      <c r="BA2044" s="132"/>
    </row>
    <row r="2045" spans="3:53" x14ac:dyDescent="0.2">
      <c r="C2045" s="10"/>
      <c r="D2045" s="10"/>
      <c r="AG2045" s="132"/>
      <c r="AH2045" s="132"/>
      <c r="AI2045" s="132"/>
      <c r="AJ2045" s="132"/>
      <c r="AK2045" s="132"/>
      <c r="AM2045" s="143"/>
      <c r="AT2045" s="132"/>
      <c r="AU2045" s="132"/>
      <c r="AV2045" s="132"/>
      <c r="AW2045" s="132"/>
      <c r="AX2045" s="132"/>
      <c r="AY2045" s="132"/>
      <c r="AZ2045" s="132"/>
      <c r="BA2045" s="132"/>
    </row>
    <row r="2046" spans="3:53" x14ac:dyDescent="0.2">
      <c r="C2046" s="10"/>
      <c r="D2046" s="10"/>
      <c r="AG2046" s="132"/>
      <c r="AH2046" s="132"/>
      <c r="AI2046" s="132"/>
      <c r="AJ2046" s="132"/>
      <c r="AK2046" s="132"/>
      <c r="AM2046" s="143"/>
      <c r="AT2046" s="132"/>
      <c r="AU2046" s="132"/>
      <c r="AV2046" s="132"/>
      <c r="AW2046" s="132"/>
      <c r="AX2046" s="132"/>
      <c r="AY2046" s="132"/>
      <c r="AZ2046" s="132"/>
      <c r="BA2046" s="132"/>
    </row>
    <row r="2047" spans="3:53" x14ac:dyDescent="0.2">
      <c r="C2047" s="10"/>
      <c r="D2047" s="10"/>
      <c r="AG2047" s="132"/>
      <c r="AH2047" s="132"/>
      <c r="AI2047" s="132"/>
      <c r="AJ2047" s="132"/>
      <c r="AK2047" s="132"/>
      <c r="AM2047" s="143"/>
      <c r="AT2047" s="132"/>
      <c r="AU2047" s="132"/>
      <c r="AV2047" s="132"/>
      <c r="AW2047" s="132"/>
      <c r="AX2047" s="132"/>
      <c r="AY2047" s="132"/>
      <c r="AZ2047" s="132"/>
      <c r="BA2047" s="132"/>
    </row>
    <row r="2048" spans="3:53" x14ac:dyDescent="0.2">
      <c r="C2048" s="10"/>
      <c r="D2048" s="10"/>
      <c r="AG2048" s="132"/>
      <c r="AH2048" s="132"/>
      <c r="AI2048" s="132"/>
      <c r="AJ2048" s="132"/>
      <c r="AK2048" s="132"/>
      <c r="AM2048" s="143"/>
      <c r="AT2048" s="132"/>
      <c r="AU2048" s="132"/>
      <c r="AV2048" s="132"/>
      <c r="AW2048" s="132"/>
      <c r="AX2048" s="132"/>
      <c r="AY2048" s="132"/>
      <c r="AZ2048" s="132"/>
      <c r="BA2048" s="132"/>
    </row>
    <row r="2049" spans="3:53" x14ac:dyDescent="0.2">
      <c r="C2049" s="10"/>
      <c r="D2049" s="10"/>
      <c r="AG2049" s="132"/>
      <c r="AH2049" s="132"/>
      <c r="AI2049" s="132"/>
      <c r="AJ2049" s="132"/>
      <c r="AK2049" s="132"/>
      <c r="AM2049" s="143"/>
      <c r="AT2049" s="132"/>
      <c r="AU2049" s="132"/>
      <c r="AV2049" s="132"/>
      <c r="AW2049" s="132"/>
      <c r="AX2049" s="132"/>
      <c r="AY2049" s="132"/>
      <c r="AZ2049" s="132"/>
      <c r="BA2049" s="132"/>
    </row>
    <row r="2050" spans="3:53" x14ac:dyDescent="0.2">
      <c r="C2050" s="10"/>
      <c r="D2050" s="10"/>
      <c r="AG2050" s="132"/>
      <c r="AH2050" s="132"/>
      <c r="AI2050" s="132"/>
      <c r="AJ2050" s="132"/>
      <c r="AK2050" s="132"/>
      <c r="AM2050" s="143"/>
      <c r="AT2050" s="132"/>
      <c r="AU2050" s="132"/>
      <c r="AV2050" s="132"/>
      <c r="AW2050" s="132"/>
      <c r="AX2050" s="132"/>
      <c r="AY2050" s="132"/>
      <c r="AZ2050" s="132"/>
      <c r="BA2050" s="132"/>
    </row>
    <row r="2051" spans="3:53" x14ac:dyDescent="0.2">
      <c r="C2051" s="10"/>
      <c r="D2051" s="10"/>
      <c r="AG2051" s="132"/>
      <c r="AH2051" s="132"/>
      <c r="AI2051" s="132"/>
      <c r="AJ2051" s="132"/>
      <c r="AK2051" s="132"/>
      <c r="AM2051" s="143"/>
      <c r="AT2051" s="132"/>
      <c r="AU2051" s="132"/>
      <c r="AV2051" s="132"/>
      <c r="AW2051" s="132"/>
      <c r="AX2051" s="132"/>
      <c r="AY2051" s="132"/>
      <c r="AZ2051" s="132"/>
      <c r="BA2051" s="132"/>
    </row>
    <row r="2052" spans="3:53" x14ac:dyDescent="0.2">
      <c r="C2052" s="10"/>
      <c r="D2052" s="10"/>
      <c r="AG2052" s="132"/>
      <c r="AH2052" s="132"/>
      <c r="AI2052" s="132"/>
      <c r="AJ2052" s="132"/>
      <c r="AK2052" s="132"/>
      <c r="AM2052" s="143"/>
      <c r="AT2052" s="132"/>
      <c r="AU2052" s="132"/>
      <c r="AV2052" s="132"/>
      <c r="AW2052" s="132"/>
      <c r="AX2052" s="132"/>
      <c r="AY2052" s="132"/>
      <c r="AZ2052" s="132"/>
      <c r="BA2052" s="132"/>
    </row>
    <row r="2053" spans="3:53" x14ac:dyDescent="0.2">
      <c r="C2053" s="10"/>
      <c r="D2053" s="10"/>
      <c r="AG2053" s="132"/>
      <c r="AH2053" s="132"/>
      <c r="AI2053" s="132"/>
      <c r="AJ2053" s="132"/>
      <c r="AK2053" s="132"/>
      <c r="AM2053" s="143"/>
      <c r="AT2053" s="132"/>
      <c r="AU2053" s="132"/>
      <c r="AV2053" s="132"/>
      <c r="AW2053" s="132"/>
      <c r="AX2053" s="132"/>
      <c r="AY2053" s="132"/>
      <c r="AZ2053" s="132"/>
      <c r="BA2053" s="132"/>
    </row>
    <row r="2054" spans="3:53" x14ac:dyDescent="0.2">
      <c r="C2054" s="10"/>
      <c r="D2054" s="10"/>
      <c r="AG2054" s="132"/>
      <c r="AH2054" s="132"/>
      <c r="AI2054" s="132"/>
      <c r="AJ2054" s="132"/>
      <c r="AK2054" s="132"/>
      <c r="AM2054" s="143"/>
      <c r="AT2054" s="132"/>
      <c r="AU2054" s="132"/>
      <c r="AV2054" s="132"/>
      <c r="AW2054" s="132"/>
      <c r="AX2054" s="132"/>
      <c r="AY2054" s="132"/>
      <c r="AZ2054" s="132"/>
      <c r="BA2054" s="132"/>
    </row>
    <row r="2055" spans="3:53" x14ac:dyDescent="0.2">
      <c r="C2055" s="10"/>
      <c r="D2055" s="10"/>
      <c r="AG2055" s="132"/>
      <c r="AH2055" s="132"/>
      <c r="AI2055" s="132"/>
      <c r="AJ2055" s="132"/>
      <c r="AK2055" s="132"/>
      <c r="AM2055" s="143"/>
      <c r="AT2055" s="132"/>
      <c r="AU2055" s="132"/>
      <c r="AV2055" s="132"/>
      <c r="AW2055" s="132"/>
      <c r="AX2055" s="132"/>
      <c r="AY2055" s="132"/>
      <c r="AZ2055" s="132"/>
      <c r="BA2055" s="132"/>
    </row>
    <row r="2056" spans="3:53" x14ac:dyDescent="0.2">
      <c r="C2056" s="10"/>
      <c r="D2056" s="10"/>
      <c r="AG2056" s="132"/>
      <c r="AH2056" s="132"/>
      <c r="AI2056" s="132"/>
      <c r="AJ2056" s="132"/>
      <c r="AK2056" s="132"/>
      <c r="AM2056" s="143"/>
      <c r="AT2056" s="132"/>
      <c r="AU2056" s="132"/>
      <c r="AV2056" s="132"/>
      <c r="AW2056" s="132"/>
      <c r="AX2056" s="132"/>
      <c r="AY2056" s="132"/>
      <c r="AZ2056" s="132"/>
      <c r="BA2056" s="132"/>
    </row>
    <row r="2057" spans="3:53" x14ac:dyDescent="0.2">
      <c r="C2057" s="10"/>
      <c r="D2057" s="10"/>
      <c r="AG2057" s="132"/>
      <c r="AH2057" s="132"/>
      <c r="AI2057" s="132"/>
      <c r="AJ2057" s="132"/>
      <c r="AK2057" s="132"/>
      <c r="AM2057" s="143"/>
      <c r="AT2057" s="132"/>
      <c r="AU2057" s="132"/>
      <c r="AV2057" s="132"/>
      <c r="AW2057" s="132"/>
      <c r="AX2057" s="132"/>
      <c r="AY2057" s="132"/>
      <c r="AZ2057" s="132"/>
      <c r="BA2057" s="132"/>
    </row>
    <row r="2058" spans="3:53" x14ac:dyDescent="0.2">
      <c r="C2058" s="10"/>
      <c r="D2058" s="10"/>
      <c r="AG2058" s="132"/>
      <c r="AH2058" s="132"/>
      <c r="AI2058" s="132"/>
      <c r="AJ2058" s="132"/>
      <c r="AK2058" s="132"/>
      <c r="AM2058" s="143"/>
      <c r="AT2058" s="132"/>
      <c r="AU2058" s="132"/>
      <c r="AV2058" s="132"/>
      <c r="AW2058" s="132"/>
      <c r="AX2058" s="132"/>
      <c r="AY2058" s="132"/>
      <c r="AZ2058" s="132"/>
      <c r="BA2058" s="132"/>
    </row>
    <row r="2059" spans="3:53" x14ac:dyDescent="0.2">
      <c r="C2059" s="10"/>
      <c r="D2059" s="10"/>
      <c r="AG2059" s="132"/>
      <c r="AH2059" s="132"/>
      <c r="AI2059" s="132"/>
      <c r="AJ2059" s="132"/>
      <c r="AK2059" s="132"/>
      <c r="AM2059" s="143"/>
      <c r="AT2059" s="132"/>
      <c r="AU2059" s="132"/>
      <c r="AV2059" s="132"/>
      <c r="AW2059" s="132"/>
      <c r="AX2059" s="132"/>
      <c r="AY2059" s="132"/>
      <c r="AZ2059" s="132"/>
      <c r="BA2059" s="132"/>
    </row>
    <row r="2060" spans="3:53" x14ac:dyDescent="0.2">
      <c r="C2060" s="10"/>
      <c r="D2060" s="10"/>
      <c r="AG2060" s="132"/>
      <c r="AH2060" s="132"/>
      <c r="AI2060" s="132"/>
      <c r="AJ2060" s="132"/>
      <c r="AK2060" s="132"/>
      <c r="AM2060" s="143"/>
      <c r="AT2060" s="132"/>
      <c r="AU2060" s="132"/>
      <c r="AV2060" s="132"/>
      <c r="AW2060" s="132"/>
      <c r="AX2060" s="132"/>
      <c r="AY2060" s="132"/>
      <c r="AZ2060" s="132"/>
      <c r="BA2060" s="132"/>
    </row>
    <row r="2061" spans="3:53" x14ac:dyDescent="0.2">
      <c r="C2061" s="10"/>
      <c r="D2061" s="10"/>
      <c r="AG2061" s="132"/>
      <c r="AH2061" s="132"/>
      <c r="AI2061" s="132"/>
      <c r="AJ2061" s="132"/>
      <c r="AK2061" s="132"/>
      <c r="AM2061" s="143"/>
      <c r="AT2061" s="132"/>
      <c r="AU2061" s="132"/>
      <c r="AV2061" s="132"/>
      <c r="AW2061" s="132"/>
      <c r="AX2061" s="132"/>
      <c r="AY2061" s="132"/>
      <c r="AZ2061" s="132"/>
      <c r="BA2061" s="132"/>
    </row>
    <row r="2062" spans="3:53" x14ac:dyDescent="0.2">
      <c r="C2062" s="10"/>
      <c r="D2062" s="10"/>
      <c r="AG2062" s="132"/>
      <c r="AH2062" s="132"/>
      <c r="AI2062" s="132"/>
      <c r="AJ2062" s="132"/>
      <c r="AK2062" s="132"/>
      <c r="AM2062" s="143"/>
      <c r="AT2062" s="132"/>
      <c r="AU2062" s="132"/>
      <c r="AV2062" s="132"/>
      <c r="AW2062" s="132"/>
      <c r="AX2062" s="132"/>
      <c r="AY2062" s="132"/>
      <c r="AZ2062" s="132"/>
      <c r="BA2062" s="132"/>
    </row>
    <row r="2063" spans="3:53" x14ac:dyDescent="0.2">
      <c r="C2063" s="10"/>
      <c r="D2063" s="10"/>
      <c r="AG2063" s="132"/>
      <c r="AH2063" s="132"/>
      <c r="AI2063" s="132"/>
      <c r="AJ2063" s="132"/>
      <c r="AK2063" s="132"/>
      <c r="AM2063" s="143"/>
      <c r="AT2063" s="132"/>
      <c r="AU2063" s="132"/>
      <c r="AV2063" s="132"/>
      <c r="AW2063" s="132"/>
      <c r="AX2063" s="132"/>
      <c r="AY2063" s="132"/>
      <c r="AZ2063" s="132"/>
      <c r="BA2063" s="132"/>
    </row>
    <row r="2064" spans="3:53" x14ac:dyDescent="0.2">
      <c r="C2064" s="10"/>
      <c r="D2064" s="10"/>
      <c r="AG2064" s="132"/>
      <c r="AH2064" s="132"/>
      <c r="AI2064" s="132"/>
      <c r="AJ2064" s="132"/>
      <c r="AK2064" s="132"/>
      <c r="AM2064" s="143"/>
      <c r="AT2064" s="132"/>
      <c r="AU2064" s="132"/>
      <c r="AV2064" s="132"/>
      <c r="AW2064" s="132"/>
      <c r="AX2064" s="132"/>
      <c r="AY2064" s="132"/>
      <c r="AZ2064" s="132"/>
      <c r="BA2064" s="132"/>
    </row>
    <row r="2065" spans="3:53" x14ac:dyDescent="0.2">
      <c r="C2065" s="10"/>
      <c r="D2065" s="10"/>
      <c r="AG2065" s="132"/>
      <c r="AH2065" s="132"/>
      <c r="AI2065" s="132"/>
      <c r="AJ2065" s="132"/>
      <c r="AK2065" s="132"/>
      <c r="AM2065" s="143"/>
      <c r="AT2065" s="132"/>
      <c r="AU2065" s="132"/>
      <c r="AV2065" s="132"/>
      <c r="AW2065" s="132"/>
      <c r="AX2065" s="132"/>
      <c r="AY2065" s="132"/>
      <c r="AZ2065" s="132"/>
      <c r="BA2065" s="132"/>
    </row>
    <row r="2066" spans="3:53" x14ac:dyDescent="0.2">
      <c r="C2066" s="10"/>
      <c r="D2066" s="10"/>
      <c r="AG2066" s="132"/>
      <c r="AH2066" s="132"/>
      <c r="AI2066" s="132"/>
      <c r="AJ2066" s="132"/>
      <c r="AK2066" s="132"/>
      <c r="AM2066" s="143"/>
      <c r="AT2066" s="132"/>
      <c r="AU2066" s="132"/>
      <c r="AV2066" s="132"/>
      <c r="AW2066" s="132"/>
      <c r="AX2066" s="132"/>
      <c r="AY2066" s="132"/>
      <c r="AZ2066" s="132"/>
      <c r="BA2066" s="132"/>
    </row>
    <row r="2067" spans="3:53" x14ac:dyDescent="0.2">
      <c r="C2067" s="10"/>
      <c r="D2067" s="10"/>
      <c r="AG2067" s="132"/>
      <c r="AH2067" s="132"/>
      <c r="AI2067" s="132"/>
      <c r="AJ2067" s="132"/>
      <c r="AK2067" s="132"/>
      <c r="AL2067" s="148"/>
      <c r="AM2067" s="143"/>
      <c r="AT2067" s="132"/>
      <c r="AU2067" s="132"/>
      <c r="AV2067" s="132"/>
      <c r="AW2067" s="132"/>
      <c r="AX2067" s="132"/>
      <c r="AY2067" s="132"/>
      <c r="AZ2067" s="132"/>
      <c r="BA2067" s="132"/>
    </row>
    <row r="2068" spans="3:53" x14ac:dyDescent="0.2">
      <c r="C2068" s="10"/>
      <c r="D2068" s="10"/>
      <c r="AG2068" s="132"/>
      <c r="AH2068" s="132"/>
      <c r="AI2068" s="132"/>
      <c r="AJ2068" s="132"/>
      <c r="AK2068" s="132"/>
      <c r="AL2068" s="148"/>
      <c r="AM2068" s="143"/>
      <c r="AT2068" s="132"/>
      <c r="AU2068" s="132"/>
      <c r="AV2068" s="132"/>
      <c r="AW2068" s="132"/>
      <c r="AX2068" s="132"/>
      <c r="AY2068" s="132"/>
      <c r="AZ2068" s="132"/>
      <c r="BA2068" s="132"/>
    </row>
    <row r="2069" spans="3:53" x14ac:dyDescent="0.2">
      <c r="C2069" s="10"/>
      <c r="D2069" s="10"/>
      <c r="AG2069" s="132"/>
      <c r="AH2069" s="132"/>
      <c r="AI2069" s="132"/>
      <c r="AJ2069" s="132"/>
      <c r="AK2069" s="132"/>
      <c r="AL2069" s="148"/>
      <c r="AM2069" s="143"/>
      <c r="AT2069" s="132"/>
      <c r="AU2069" s="132"/>
      <c r="AV2069" s="132"/>
      <c r="AW2069" s="132"/>
      <c r="AX2069" s="132"/>
      <c r="AY2069" s="132"/>
      <c r="AZ2069" s="132"/>
      <c r="BA2069" s="132"/>
    </row>
    <row r="2070" spans="3:53" x14ac:dyDescent="0.2">
      <c r="C2070" s="10"/>
      <c r="D2070" s="10"/>
      <c r="AG2070" s="132"/>
      <c r="AH2070" s="132"/>
      <c r="AI2070" s="132"/>
      <c r="AJ2070" s="132"/>
      <c r="AK2070" s="132"/>
      <c r="AL2070" s="148"/>
      <c r="AM2070" s="143"/>
      <c r="AT2070" s="132"/>
      <c r="AU2070" s="132"/>
      <c r="AV2070" s="132"/>
      <c r="AW2070" s="132"/>
      <c r="AX2070" s="132"/>
      <c r="AY2070" s="132"/>
      <c r="AZ2070" s="132"/>
      <c r="BA2070" s="132"/>
    </row>
    <row r="2071" spans="3:53" x14ac:dyDescent="0.2">
      <c r="C2071" s="10"/>
      <c r="D2071" s="10"/>
      <c r="AG2071" s="132"/>
      <c r="AH2071" s="132"/>
      <c r="AI2071" s="132"/>
      <c r="AJ2071" s="132"/>
      <c r="AK2071" s="132"/>
      <c r="AL2071" s="148"/>
      <c r="AM2071" s="143"/>
      <c r="AT2071" s="132"/>
      <c r="AU2071" s="132"/>
      <c r="AV2071" s="132"/>
      <c r="AW2071" s="132"/>
      <c r="AX2071" s="132"/>
      <c r="AY2071" s="132"/>
      <c r="AZ2071" s="132"/>
      <c r="BA2071" s="132"/>
    </row>
    <row r="2072" spans="3:53" x14ac:dyDescent="0.2">
      <c r="C2072" s="10"/>
      <c r="D2072" s="10"/>
      <c r="AG2072" s="132"/>
      <c r="AH2072" s="132"/>
      <c r="AI2072" s="132"/>
      <c r="AJ2072" s="132"/>
      <c r="AK2072" s="132"/>
      <c r="AL2072" s="148"/>
      <c r="AM2072" s="143"/>
      <c r="AT2072" s="132"/>
      <c r="AU2072" s="132"/>
      <c r="AV2072" s="132"/>
      <c r="AW2072" s="132"/>
      <c r="AX2072" s="132"/>
      <c r="AY2072" s="132"/>
      <c r="AZ2072" s="132"/>
      <c r="BA2072" s="132"/>
    </row>
    <row r="2073" spans="3:53" x14ac:dyDescent="0.2">
      <c r="C2073" s="10"/>
      <c r="D2073" s="10"/>
      <c r="AG2073" s="132"/>
      <c r="AH2073" s="132"/>
      <c r="AI2073" s="132"/>
      <c r="AJ2073" s="132"/>
      <c r="AK2073" s="132"/>
      <c r="AL2073" s="148"/>
      <c r="AM2073" s="143"/>
      <c r="AT2073" s="132"/>
      <c r="AU2073" s="132"/>
      <c r="AV2073" s="132"/>
      <c r="AW2073" s="132"/>
      <c r="AX2073" s="132"/>
      <c r="AY2073" s="132"/>
      <c r="AZ2073" s="132"/>
      <c r="BA2073" s="132"/>
    </row>
    <row r="2074" spans="3:53" x14ac:dyDescent="0.2">
      <c r="C2074" s="10"/>
      <c r="D2074" s="10"/>
      <c r="AG2074" s="132"/>
      <c r="AH2074" s="132"/>
      <c r="AI2074" s="132"/>
      <c r="AJ2074" s="132"/>
      <c r="AK2074" s="132"/>
      <c r="AL2074" s="148"/>
      <c r="AM2074" s="143"/>
      <c r="AT2074" s="132"/>
      <c r="AU2074" s="132"/>
      <c r="AV2074" s="132"/>
      <c r="AW2074" s="132"/>
      <c r="AX2074" s="132"/>
      <c r="AY2074" s="132"/>
      <c r="AZ2074" s="132"/>
      <c r="BA2074" s="132"/>
    </row>
    <row r="2075" spans="3:53" x14ac:dyDescent="0.2">
      <c r="C2075" s="10"/>
      <c r="D2075" s="10"/>
      <c r="AG2075" s="132"/>
      <c r="AH2075" s="132"/>
      <c r="AI2075" s="132"/>
      <c r="AJ2075" s="132"/>
      <c r="AK2075" s="132"/>
      <c r="AL2075" s="148"/>
      <c r="AM2075" s="143"/>
      <c r="AT2075" s="132"/>
      <c r="AU2075" s="132"/>
      <c r="AV2075" s="132"/>
      <c r="AW2075" s="132"/>
      <c r="AX2075" s="132"/>
      <c r="AY2075" s="132"/>
      <c r="AZ2075" s="132"/>
      <c r="BA2075" s="132"/>
    </row>
    <row r="2076" spans="3:53" x14ac:dyDescent="0.2">
      <c r="C2076" s="10"/>
      <c r="D2076" s="10"/>
      <c r="AG2076" s="132"/>
      <c r="AH2076" s="132"/>
      <c r="AI2076" s="132"/>
      <c r="AJ2076" s="132"/>
      <c r="AK2076" s="132"/>
      <c r="AL2076" s="148"/>
      <c r="AM2076" s="143"/>
      <c r="AT2076" s="132"/>
      <c r="AU2076" s="132"/>
      <c r="AV2076" s="132"/>
      <c r="AW2076" s="132"/>
      <c r="AX2076" s="132"/>
      <c r="AY2076" s="132"/>
      <c r="AZ2076" s="132"/>
      <c r="BA2076" s="132"/>
    </row>
    <row r="2077" spans="3:53" x14ac:dyDescent="0.2">
      <c r="C2077" s="10"/>
      <c r="D2077" s="10"/>
      <c r="AG2077" s="132"/>
      <c r="AH2077" s="132"/>
      <c r="AI2077" s="132"/>
      <c r="AJ2077" s="132"/>
      <c r="AK2077" s="132"/>
      <c r="AL2077" s="148"/>
      <c r="AM2077" s="143"/>
      <c r="AT2077" s="132"/>
      <c r="AU2077" s="132"/>
      <c r="AV2077" s="132"/>
      <c r="AW2077" s="132"/>
      <c r="AX2077" s="132"/>
      <c r="AY2077" s="132"/>
      <c r="AZ2077" s="132"/>
      <c r="BA2077" s="132"/>
    </row>
    <row r="2078" spans="3:53" x14ac:dyDescent="0.2">
      <c r="C2078" s="10"/>
      <c r="D2078" s="10"/>
      <c r="AG2078" s="132"/>
      <c r="AH2078" s="132"/>
      <c r="AI2078" s="132"/>
      <c r="AJ2078" s="132"/>
      <c r="AK2078" s="132"/>
      <c r="AL2078" s="148"/>
      <c r="AM2078" s="143"/>
      <c r="AT2078" s="132"/>
      <c r="AU2078" s="132"/>
      <c r="AV2078" s="132"/>
      <c r="AW2078" s="132"/>
      <c r="AX2078" s="132"/>
      <c r="AY2078" s="132"/>
      <c r="AZ2078" s="132"/>
      <c r="BA2078" s="132"/>
    </row>
    <row r="2079" spans="3:53" x14ac:dyDescent="0.2">
      <c r="C2079" s="10"/>
      <c r="D2079" s="10"/>
      <c r="AG2079" s="132"/>
      <c r="AH2079" s="132"/>
      <c r="AI2079" s="132"/>
      <c r="AJ2079" s="132"/>
      <c r="AK2079" s="132"/>
      <c r="AL2079" s="148"/>
      <c r="AM2079" s="143"/>
      <c r="AT2079" s="132"/>
      <c r="AU2079" s="132"/>
      <c r="AV2079" s="132"/>
      <c r="AW2079" s="132"/>
      <c r="AX2079" s="132"/>
      <c r="AY2079" s="132"/>
      <c r="AZ2079" s="132"/>
      <c r="BA2079" s="132"/>
    </row>
    <row r="2080" spans="3:53" x14ac:dyDescent="0.2">
      <c r="C2080" s="10"/>
      <c r="D2080" s="10"/>
      <c r="AG2080" s="132"/>
      <c r="AH2080" s="132"/>
      <c r="AI2080" s="132"/>
      <c r="AJ2080" s="132"/>
      <c r="AK2080" s="132"/>
      <c r="AL2080" s="148"/>
      <c r="AM2080" s="143"/>
      <c r="AT2080" s="132"/>
      <c r="AU2080" s="132"/>
      <c r="AV2080" s="132"/>
      <c r="AW2080" s="132"/>
      <c r="AX2080" s="132"/>
      <c r="AY2080" s="132"/>
      <c r="AZ2080" s="132"/>
      <c r="BA2080" s="132"/>
    </row>
    <row r="2081" spans="3:53" x14ac:dyDescent="0.2">
      <c r="C2081" s="10"/>
      <c r="D2081" s="10"/>
      <c r="AG2081" s="132"/>
      <c r="AH2081" s="132"/>
      <c r="AI2081" s="132"/>
      <c r="AJ2081" s="132"/>
      <c r="AK2081" s="132"/>
      <c r="AL2081" s="148"/>
      <c r="AM2081" s="143"/>
      <c r="AT2081" s="132"/>
      <c r="AU2081" s="132"/>
      <c r="AV2081" s="132"/>
      <c r="AW2081" s="132"/>
      <c r="AX2081" s="132"/>
      <c r="AY2081" s="132"/>
      <c r="AZ2081" s="132"/>
      <c r="BA2081" s="132"/>
    </row>
    <row r="2082" spans="3:53" x14ac:dyDescent="0.2">
      <c r="C2082" s="10"/>
      <c r="D2082" s="10"/>
      <c r="AG2082" s="132"/>
      <c r="AH2082" s="132"/>
      <c r="AI2082" s="132"/>
      <c r="AJ2082" s="132"/>
      <c r="AK2082" s="132"/>
      <c r="AL2082" s="148"/>
      <c r="AM2082" s="143"/>
      <c r="AT2082" s="132"/>
      <c r="AU2082" s="132"/>
      <c r="AV2082" s="132"/>
      <c r="AW2082" s="132"/>
      <c r="AX2082" s="132"/>
      <c r="AY2082" s="132"/>
      <c r="AZ2082" s="132"/>
      <c r="BA2082" s="132"/>
    </row>
    <row r="2083" spans="3:53" x14ac:dyDescent="0.2">
      <c r="C2083" s="10"/>
      <c r="D2083" s="10"/>
      <c r="AG2083" s="132"/>
      <c r="AH2083" s="132"/>
      <c r="AI2083" s="132"/>
      <c r="AJ2083" s="132"/>
      <c r="AK2083" s="132"/>
      <c r="AL2083" s="148"/>
      <c r="AM2083" s="143"/>
      <c r="AT2083" s="132"/>
      <c r="AU2083" s="132"/>
      <c r="AV2083" s="132"/>
      <c r="AW2083" s="132"/>
      <c r="AX2083" s="132"/>
      <c r="AY2083" s="132"/>
      <c r="AZ2083" s="132"/>
      <c r="BA2083" s="132"/>
    </row>
    <row r="2084" spans="3:53" x14ac:dyDescent="0.2">
      <c r="C2084" s="10"/>
      <c r="D2084" s="10"/>
      <c r="AG2084" s="132"/>
      <c r="AH2084" s="132"/>
      <c r="AI2084" s="132"/>
      <c r="AJ2084" s="132"/>
      <c r="AK2084" s="132"/>
      <c r="AL2084" s="148"/>
      <c r="AM2084" s="143"/>
      <c r="AT2084" s="132"/>
      <c r="AU2084" s="132"/>
      <c r="AV2084" s="132"/>
      <c r="AW2084" s="132"/>
      <c r="AX2084" s="132"/>
      <c r="AY2084" s="132"/>
      <c r="AZ2084" s="132"/>
      <c r="BA2084" s="132"/>
    </row>
    <row r="2085" spans="3:53" x14ac:dyDescent="0.2">
      <c r="C2085" s="10"/>
      <c r="D2085" s="10"/>
      <c r="AG2085" s="132"/>
      <c r="AH2085" s="132"/>
      <c r="AI2085" s="132"/>
      <c r="AJ2085" s="132"/>
      <c r="AK2085" s="132"/>
      <c r="AL2085" s="148"/>
      <c r="AM2085" s="143"/>
      <c r="AT2085" s="132"/>
      <c r="AU2085" s="132"/>
      <c r="AV2085" s="132"/>
      <c r="AW2085" s="132"/>
      <c r="AX2085" s="132"/>
      <c r="AY2085" s="132"/>
      <c r="AZ2085" s="132"/>
      <c r="BA2085" s="132"/>
    </row>
    <row r="2086" spans="3:53" x14ac:dyDescent="0.2">
      <c r="C2086" s="10"/>
      <c r="D2086" s="10"/>
      <c r="AG2086" s="132"/>
      <c r="AH2086" s="132"/>
      <c r="AI2086" s="132"/>
      <c r="AJ2086" s="132"/>
      <c r="AK2086" s="132"/>
      <c r="AL2086" s="148"/>
      <c r="AM2086" s="143"/>
      <c r="AT2086" s="132"/>
      <c r="AU2086" s="132"/>
      <c r="AV2086" s="132"/>
      <c r="AW2086" s="132"/>
      <c r="AX2086" s="132"/>
      <c r="AY2086" s="132"/>
      <c r="AZ2086" s="132"/>
      <c r="BA2086" s="132"/>
    </row>
    <row r="2087" spans="3:53" x14ac:dyDescent="0.2">
      <c r="C2087" s="10"/>
      <c r="D2087" s="10"/>
      <c r="AG2087" s="132"/>
      <c r="AH2087" s="132"/>
      <c r="AI2087" s="132"/>
      <c r="AJ2087" s="132"/>
      <c r="AK2087" s="132"/>
      <c r="AL2087" s="148"/>
      <c r="AM2087" s="143"/>
      <c r="AT2087" s="132"/>
      <c r="AU2087" s="132"/>
      <c r="AV2087" s="132"/>
      <c r="AW2087" s="132"/>
      <c r="AX2087" s="132"/>
      <c r="AY2087" s="132"/>
      <c r="AZ2087" s="132"/>
      <c r="BA2087" s="132"/>
    </row>
    <row r="2088" spans="3:53" x14ac:dyDescent="0.2">
      <c r="C2088" s="10"/>
      <c r="D2088" s="10"/>
      <c r="AG2088" s="132"/>
      <c r="AH2088" s="132"/>
      <c r="AI2088" s="132"/>
      <c r="AJ2088" s="132"/>
      <c r="AK2088" s="132"/>
      <c r="AL2088" s="148"/>
      <c r="AM2088" s="143"/>
      <c r="AT2088" s="132"/>
      <c r="AU2088" s="132"/>
      <c r="AV2088" s="132"/>
      <c r="AW2088" s="132"/>
      <c r="AX2088" s="132"/>
      <c r="AY2088" s="132"/>
      <c r="AZ2088" s="132"/>
      <c r="BA2088" s="132"/>
    </row>
    <row r="2089" spans="3:53" x14ac:dyDescent="0.2">
      <c r="C2089" s="10"/>
      <c r="D2089" s="10"/>
      <c r="AG2089" s="132"/>
      <c r="AH2089" s="132"/>
      <c r="AI2089" s="132"/>
      <c r="AJ2089" s="132"/>
      <c r="AK2089" s="132"/>
      <c r="AL2089" s="148"/>
      <c r="AM2089" s="143"/>
      <c r="AT2089" s="132"/>
      <c r="AU2089" s="132"/>
      <c r="AV2089" s="132"/>
      <c r="AW2089" s="132"/>
      <c r="AX2089" s="132"/>
      <c r="AY2089" s="132"/>
      <c r="AZ2089" s="132"/>
      <c r="BA2089" s="132"/>
    </row>
    <row r="2090" spans="3:53" x14ac:dyDescent="0.2">
      <c r="C2090" s="10"/>
      <c r="D2090" s="10"/>
      <c r="AG2090" s="132"/>
      <c r="AH2090" s="132"/>
      <c r="AI2090" s="132"/>
      <c r="AJ2090" s="132"/>
      <c r="AK2090" s="132"/>
      <c r="AL2090" s="148"/>
      <c r="AM2090" s="143"/>
      <c r="AT2090" s="132"/>
      <c r="AU2090" s="132"/>
      <c r="AV2090" s="132"/>
      <c r="AW2090" s="132"/>
      <c r="AX2090" s="132"/>
      <c r="AY2090" s="132"/>
      <c r="AZ2090" s="132"/>
      <c r="BA2090" s="132"/>
    </row>
    <row r="2091" spans="3:53" x14ac:dyDescent="0.2">
      <c r="C2091" s="10"/>
      <c r="D2091" s="10"/>
      <c r="AG2091" s="132"/>
      <c r="AH2091" s="132"/>
      <c r="AI2091" s="132"/>
      <c r="AJ2091" s="132"/>
      <c r="AK2091" s="132"/>
      <c r="AL2091" s="148"/>
      <c r="AM2091" s="143"/>
      <c r="AT2091" s="132"/>
      <c r="AU2091" s="132"/>
      <c r="AV2091" s="132"/>
      <c r="AW2091" s="132"/>
      <c r="AX2091" s="132"/>
      <c r="AY2091" s="132"/>
      <c r="AZ2091" s="132"/>
      <c r="BA2091" s="132"/>
    </row>
    <row r="2092" spans="3:53" x14ac:dyDescent="0.2">
      <c r="C2092" s="10"/>
      <c r="D2092" s="10"/>
      <c r="AG2092" s="132"/>
      <c r="AH2092" s="132"/>
      <c r="AI2092" s="132"/>
      <c r="AJ2092" s="132"/>
      <c r="AK2092" s="132"/>
      <c r="AL2092" s="148"/>
      <c r="AM2092" s="143"/>
      <c r="AT2092" s="132"/>
      <c r="AU2092" s="132"/>
      <c r="AV2092" s="132"/>
      <c r="AW2092" s="132"/>
      <c r="AX2092" s="132"/>
      <c r="AY2092" s="132"/>
      <c r="AZ2092" s="132"/>
      <c r="BA2092" s="132"/>
    </row>
    <row r="2093" spans="3:53" x14ac:dyDescent="0.2">
      <c r="C2093" s="10"/>
      <c r="D2093" s="10"/>
      <c r="AG2093" s="132"/>
      <c r="AH2093" s="132"/>
      <c r="AI2093" s="132"/>
      <c r="AJ2093" s="132"/>
      <c r="AK2093" s="132"/>
      <c r="AL2093" s="148"/>
      <c r="AM2093" s="143"/>
      <c r="AT2093" s="132"/>
      <c r="AU2093" s="132"/>
      <c r="AV2093" s="132"/>
      <c r="AW2093" s="132"/>
      <c r="AX2093" s="132"/>
      <c r="AY2093" s="132"/>
      <c r="AZ2093" s="132"/>
      <c r="BA2093" s="132"/>
    </row>
    <row r="2094" spans="3:53" x14ac:dyDescent="0.2">
      <c r="C2094" s="10"/>
      <c r="D2094" s="10"/>
      <c r="AG2094" s="132"/>
      <c r="AH2094" s="132"/>
      <c r="AI2094" s="132"/>
      <c r="AJ2094" s="132"/>
      <c r="AK2094" s="132"/>
      <c r="AL2094" s="148"/>
      <c r="AM2094" s="143"/>
      <c r="AT2094" s="132"/>
      <c r="AU2094" s="132"/>
      <c r="AV2094" s="132"/>
      <c r="AW2094" s="132"/>
      <c r="AX2094" s="132"/>
      <c r="AY2094" s="132"/>
      <c r="AZ2094" s="132"/>
      <c r="BA2094" s="132"/>
    </row>
    <row r="2095" spans="3:53" x14ac:dyDescent="0.2">
      <c r="C2095" s="10"/>
      <c r="D2095" s="10"/>
      <c r="AG2095" s="132"/>
      <c r="AH2095" s="132"/>
      <c r="AI2095" s="132"/>
      <c r="AJ2095" s="132"/>
      <c r="AK2095" s="132"/>
      <c r="AL2095" s="148"/>
      <c r="AM2095" s="143"/>
      <c r="AT2095" s="132"/>
      <c r="AU2095" s="132"/>
      <c r="AV2095" s="132"/>
      <c r="AW2095" s="132"/>
      <c r="AX2095" s="132"/>
      <c r="AY2095" s="132"/>
      <c r="AZ2095" s="132"/>
      <c r="BA2095" s="132"/>
    </row>
    <row r="2096" spans="3:53" x14ac:dyDescent="0.2">
      <c r="C2096" s="10"/>
      <c r="D2096" s="10"/>
      <c r="AG2096" s="132"/>
      <c r="AH2096" s="132"/>
      <c r="AI2096" s="132"/>
      <c r="AJ2096" s="132"/>
      <c r="AK2096" s="132"/>
      <c r="AL2096" s="148"/>
      <c r="AM2096" s="143"/>
      <c r="AT2096" s="132"/>
      <c r="AU2096" s="132"/>
      <c r="AV2096" s="132"/>
      <c r="AW2096" s="132"/>
      <c r="AX2096" s="132"/>
      <c r="AY2096" s="132"/>
      <c r="AZ2096" s="132"/>
      <c r="BA2096" s="132"/>
    </row>
    <row r="2097" spans="3:53" x14ac:dyDescent="0.2">
      <c r="C2097" s="10"/>
      <c r="D2097" s="10"/>
      <c r="AG2097" s="132"/>
      <c r="AH2097" s="132"/>
      <c r="AI2097" s="132"/>
      <c r="AJ2097" s="132"/>
      <c r="AK2097" s="132"/>
      <c r="AL2097" s="148"/>
      <c r="AM2097" s="143"/>
      <c r="AT2097" s="132"/>
      <c r="AU2097" s="132"/>
      <c r="AV2097" s="132"/>
      <c r="AW2097" s="132"/>
      <c r="AX2097" s="132"/>
      <c r="AY2097" s="132"/>
      <c r="AZ2097" s="132"/>
      <c r="BA2097" s="132"/>
    </row>
    <row r="2098" spans="3:53" x14ac:dyDescent="0.2">
      <c r="C2098" s="10"/>
      <c r="D2098" s="10"/>
      <c r="AG2098" s="132"/>
      <c r="AH2098" s="132"/>
      <c r="AI2098" s="132"/>
      <c r="AJ2098" s="132"/>
      <c r="AK2098" s="132"/>
      <c r="AL2098" s="148"/>
      <c r="AM2098" s="143"/>
      <c r="AT2098" s="132"/>
      <c r="AU2098" s="132"/>
      <c r="AV2098" s="132"/>
      <c r="AW2098" s="132"/>
      <c r="AX2098" s="132"/>
      <c r="AY2098" s="132"/>
      <c r="AZ2098" s="132"/>
      <c r="BA2098" s="132"/>
    </row>
    <row r="2099" spans="3:53" x14ac:dyDescent="0.2">
      <c r="C2099" s="10"/>
      <c r="D2099" s="10"/>
      <c r="AG2099" s="132"/>
      <c r="AH2099" s="132"/>
      <c r="AI2099" s="132"/>
      <c r="AJ2099" s="132"/>
      <c r="AK2099" s="132"/>
      <c r="AL2099" s="148"/>
      <c r="AM2099" s="143"/>
      <c r="AT2099" s="132"/>
      <c r="AU2099" s="132"/>
      <c r="AV2099" s="132"/>
      <c r="AW2099" s="132"/>
      <c r="AX2099" s="132"/>
      <c r="AY2099" s="132"/>
      <c r="AZ2099" s="132"/>
      <c r="BA2099" s="132"/>
    </row>
    <row r="2100" spans="3:53" x14ac:dyDescent="0.2">
      <c r="C2100" s="10"/>
      <c r="D2100" s="10"/>
      <c r="AG2100" s="132"/>
      <c r="AH2100" s="132"/>
      <c r="AI2100" s="132"/>
      <c r="AJ2100" s="132"/>
      <c r="AK2100" s="132"/>
      <c r="AL2100" s="148"/>
      <c r="AM2100" s="143"/>
      <c r="AT2100" s="132"/>
      <c r="AU2100" s="132"/>
      <c r="AV2100" s="132"/>
      <c r="AW2100" s="132"/>
      <c r="AX2100" s="132"/>
      <c r="AY2100" s="132"/>
      <c r="AZ2100" s="132"/>
      <c r="BA2100" s="132"/>
    </row>
    <row r="2101" spans="3:53" x14ac:dyDescent="0.2">
      <c r="C2101" s="10"/>
      <c r="D2101" s="10"/>
      <c r="AG2101" s="132"/>
      <c r="AH2101" s="132"/>
      <c r="AI2101" s="132"/>
      <c r="AJ2101" s="132"/>
      <c r="AK2101" s="132"/>
      <c r="AL2101" s="148"/>
      <c r="AM2101" s="143"/>
      <c r="AT2101" s="132"/>
      <c r="AU2101" s="132"/>
      <c r="AV2101" s="132"/>
      <c r="AW2101" s="132"/>
      <c r="AX2101" s="132"/>
      <c r="AY2101" s="132"/>
      <c r="AZ2101" s="132"/>
      <c r="BA2101" s="132"/>
    </row>
    <row r="2102" spans="3:53" x14ac:dyDescent="0.2">
      <c r="C2102" s="10"/>
      <c r="D2102" s="10"/>
      <c r="AG2102" s="132"/>
      <c r="AH2102" s="132"/>
      <c r="AI2102" s="132"/>
      <c r="AJ2102" s="132"/>
      <c r="AK2102" s="132"/>
      <c r="AL2102" s="148"/>
      <c r="AM2102" s="143"/>
      <c r="AT2102" s="132"/>
      <c r="AU2102" s="132"/>
      <c r="AV2102" s="132"/>
      <c r="AW2102" s="132"/>
      <c r="AX2102" s="132"/>
      <c r="AY2102" s="132"/>
      <c r="AZ2102" s="132"/>
      <c r="BA2102" s="132"/>
    </row>
    <row r="2103" spans="3:53" x14ac:dyDescent="0.2">
      <c r="C2103" s="10"/>
      <c r="D2103" s="10"/>
      <c r="AG2103" s="132"/>
      <c r="AH2103" s="132"/>
      <c r="AI2103" s="132"/>
      <c r="AJ2103" s="132"/>
      <c r="AK2103" s="132"/>
      <c r="AL2103" s="148"/>
      <c r="AM2103" s="143"/>
      <c r="AT2103" s="132"/>
      <c r="AU2103" s="132"/>
      <c r="AV2103" s="132"/>
      <c r="AW2103" s="132"/>
      <c r="AX2103" s="132"/>
      <c r="AY2103" s="132"/>
      <c r="AZ2103" s="132"/>
      <c r="BA2103" s="132"/>
    </row>
    <row r="2104" spans="3:53" x14ac:dyDescent="0.2">
      <c r="C2104" s="10"/>
      <c r="D2104" s="10"/>
      <c r="AG2104" s="132"/>
      <c r="AH2104" s="132"/>
      <c r="AI2104" s="132"/>
      <c r="AJ2104" s="132"/>
      <c r="AK2104" s="132"/>
      <c r="AL2104" s="148"/>
      <c r="AM2104" s="143"/>
      <c r="AT2104" s="132"/>
      <c r="AU2104" s="132"/>
      <c r="AV2104" s="132"/>
      <c r="AW2104" s="132"/>
      <c r="AX2104" s="132"/>
      <c r="AY2104" s="132"/>
      <c r="AZ2104" s="132"/>
      <c r="BA2104" s="132"/>
    </row>
    <row r="2105" spans="3:53" x14ac:dyDescent="0.2">
      <c r="C2105" s="10"/>
      <c r="D2105" s="10"/>
      <c r="AG2105" s="132"/>
      <c r="AH2105" s="132"/>
      <c r="AI2105" s="132"/>
      <c r="AJ2105" s="132"/>
      <c r="AK2105" s="132"/>
      <c r="AL2105" s="148"/>
      <c r="AM2105" s="143"/>
      <c r="AT2105" s="132"/>
      <c r="AU2105" s="132"/>
      <c r="AV2105" s="132"/>
      <c r="AW2105" s="132"/>
      <c r="AX2105" s="132"/>
      <c r="AY2105" s="132"/>
      <c r="AZ2105" s="132"/>
      <c r="BA2105" s="132"/>
    </row>
    <row r="2106" spans="3:53" x14ac:dyDescent="0.2">
      <c r="C2106" s="10"/>
      <c r="D2106" s="10"/>
      <c r="AG2106" s="132"/>
      <c r="AH2106" s="132"/>
      <c r="AI2106" s="132"/>
      <c r="AJ2106" s="132"/>
      <c r="AK2106" s="132"/>
      <c r="AL2106" s="148"/>
      <c r="AM2106" s="143"/>
      <c r="AT2106" s="132"/>
      <c r="AU2106" s="132"/>
      <c r="AV2106" s="132"/>
      <c r="AW2106" s="132"/>
      <c r="AX2106" s="132"/>
      <c r="AY2106" s="132"/>
      <c r="AZ2106" s="132"/>
      <c r="BA2106" s="132"/>
    </row>
    <row r="2107" spans="3:53" x14ac:dyDescent="0.2">
      <c r="C2107" s="10"/>
      <c r="D2107" s="10"/>
      <c r="AG2107" s="132"/>
      <c r="AH2107" s="132"/>
      <c r="AI2107" s="132"/>
      <c r="AJ2107" s="132"/>
      <c r="AK2107" s="132"/>
      <c r="AL2107" s="148"/>
      <c r="AM2107" s="143"/>
      <c r="AT2107" s="132"/>
      <c r="AU2107" s="132"/>
      <c r="AV2107" s="132"/>
      <c r="AW2107" s="132"/>
      <c r="AX2107" s="132"/>
      <c r="AY2107" s="132"/>
      <c r="AZ2107" s="132"/>
      <c r="BA2107" s="132"/>
    </row>
    <row r="2108" spans="3:53" x14ac:dyDescent="0.2">
      <c r="C2108" s="10"/>
      <c r="D2108" s="10"/>
      <c r="AG2108" s="132"/>
      <c r="AH2108" s="132"/>
      <c r="AI2108" s="132"/>
      <c r="AJ2108" s="132"/>
      <c r="AK2108" s="132"/>
      <c r="AL2108" s="148"/>
      <c r="AM2108" s="143"/>
      <c r="AT2108" s="132"/>
      <c r="AU2108" s="132"/>
      <c r="AV2108" s="132"/>
      <c r="AW2108" s="132"/>
      <c r="AX2108" s="132"/>
      <c r="AY2108" s="132"/>
      <c r="AZ2108" s="132"/>
      <c r="BA2108" s="132"/>
    </row>
    <row r="2109" spans="3:53" x14ac:dyDescent="0.2">
      <c r="C2109" s="10"/>
      <c r="D2109" s="10"/>
      <c r="AG2109" s="132"/>
      <c r="AH2109" s="132"/>
      <c r="AI2109" s="132"/>
      <c r="AJ2109" s="132"/>
      <c r="AK2109" s="132"/>
      <c r="AL2109" s="148"/>
      <c r="AM2109" s="143"/>
      <c r="AT2109" s="132"/>
      <c r="AU2109" s="132"/>
      <c r="AV2109" s="132"/>
      <c r="AW2109" s="132"/>
      <c r="AX2109" s="132"/>
      <c r="AY2109" s="132"/>
      <c r="AZ2109" s="132"/>
      <c r="BA2109" s="132"/>
    </row>
    <row r="2110" spans="3:53" x14ac:dyDescent="0.2">
      <c r="C2110" s="10"/>
      <c r="D2110" s="10"/>
      <c r="AG2110" s="132"/>
      <c r="AH2110" s="132"/>
      <c r="AI2110" s="132"/>
      <c r="AJ2110" s="132"/>
      <c r="AK2110" s="132"/>
      <c r="AL2110" s="148"/>
      <c r="AM2110" s="143"/>
      <c r="AT2110" s="132"/>
      <c r="AU2110" s="132"/>
      <c r="AV2110" s="132"/>
      <c r="AW2110" s="132"/>
      <c r="AX2110" s="132"/>
      <c r="AY2110" s="132"/>
      <c r="AZ2110" s="132"/>
      <c r="BA2110" s="132"/>
    </row>
    <row r="2111" spans="3:53" x14ac:dyDescent="0.2">
      <c r="C2111" s="10"/>
      <c r="D2111" s="10"/>
      <c r="AG2111" s="132"/>
      <c r="AH2111" s="132"/>
      <c r="AI2111" s="132"/>
      <c r="AJ2111" s="132"/>
      <c r="AK2111" s="132"/>
      <c r="AL2111" s="148"/>
      <c r="AM2111" s="143"/>
      <c r="AT2111" s="132"/>
      <c r="AU2111" s="132"/>
      <c r="AV2111" s="132"/>
      <c r="AW2111" s="132"/>
      <c r="AX2111" s="132"/>
      <c r="AY2111" s="132"/>
      <c r="AZ2111" s="132"/>
      <c r="BA2111" s="132"/>
    </row>
    <row r="2112" spans="3:53" x14ac:dyDescent="0.2">
      <c r="C2112" s="10"/>
      <c r="D2112" s="10"/>
      <c r="AG2112" s="132"/>
      <c r="AH2112" s="132"/>
      <c r="AI2112" s="132"/>
      <c r="AJ2112" s="132"/>
      <c r="AK2112" s="132"/>
      <c r="AL2112" s="148"/>
      <c r="AM2112" s="143"/>
      <c r="AT2112" s="132"/>
      <c r="AU2112" s="132"/>
      <c r="AV2112" s="132"/>
      <c r="AW2112" s="132"/>
      <c r="AX2112" s="132"/>
      <c r="AY2112" s="132"/>
      <c r="AZ2112" s="132"/>
      <c r="BA2112" s="132"/>
    </row>
    <row r="2113" spans="3:53" x14ac:dyDescent="0.2">
      <c r="C2113" s="10"/>
      <c r="D2113" s="10"/>
      <c r="AG2113" s="132"/>
      <c r="AH2113" s="132"/>
      <c r="AI2113" s="132"/>
      <c r="AJ2113" s="132"/>
      <c r="AK2113" s="132"/>
      <c r="AL2113" s="148"/>
      <c r="AM2113" s="143"/>
      <c r="AT2113" s="132"/>
      <c r="AU2113" s="132"/>
      <c r="AV2113" s="132"/>
      <c r="AW2113" s="132"/>
      <c r="AX2113" s="132"/>
      <c r="AY2113" s="132"/>
      <c r="AZ2113" s="132"/>
      <c r="BA2113" s="132"/>
    </row>
    <row r="2114" spans="3:53" x14ac:dyDescent="0.2">
      <c r="C2114" s="10"/>
      <c r="D2114" s="10"/>
      <c r="AG2114" s="132"/>
      <c r="AH2114" s="132"/>
      <c r="AI2114" s="132"/>
      <c r="AJ2114" s="132"/>
      <c r="AK2114" s="132"/>
      <c r="AL2114" s="148"/>
      <c r="AM2114" s="143"/>
      <c r="AT2114" s="132"/>
      <c r="AU2114" s="132"/>
      <c r="AV2114" s="132"/>
      <c r="AW2114" s="132"/>
      <c r="AX2114" s="132"/>
      <c r="AY2114" s="132"/>
      <c r="AZ2114" s="132"/>
      <c r="BA2114" s="132"/>
    </row>
    <row r="2115" spans="3:53" x14ac:dyDescent="0.2">
      <c r="C2115" s="10"/>
      <c r="D2115" s="10"/>
      <c r="AG2115" s="132"/>
      <c r="AH2115" s="132"/>
      <c r="AI2115" s="132"/>
      <c r="AJ2115" s="132"/>
      <c r="AK2115" s="132"/>
      <c r="AL2115" s="148"/>
      <c r="AM2115" s="143"/>
      <c r="AT2115" s="132"/>
      <c r="AU2115" s="132"/>
      <c r="AV2115" s="132"/>
      <c r="AW2115" s="132"/>
      <c r="AX2115" s="132"/>
      <c r="AY2115" s="132"/>
      <c r="AZ2115" s="132"/>
      <c r="BA2115" s="132"/>
    </row>
    <row r="2116" spans="3:53" x14ac:dyDescent="0.2">
      <c r="C2116" s="10"/>
      <c r="D2116" s="10"/>
      <c r="AG2116" s="132"/>
      <c r="AH2116" s="132"/>
      <c r="AI2116" s="132"/>
      <c r="AJ2116" s="132"/>
      <c r="AK2116" s="132"/>
      <c r="AL2116" s="148"/>
      <c r="AM2116" s="143"/>
      <c r="AT2116" s="132"/>
      <c r="AU2116" s="132"/>
      <c r="AV2116" s="132"/>
      <c r="AW2116" s="132"/>
      <c r="AX2116" s="132"/>
      <c r="AY2116" s="132"/>
      <c r="AZ2116" s="132"/>
      <c r="BA2116" s="132"/>
    </row>
    <row r="2117" spans="3:53" x14ac:dyDescent="0.2">
      <c r="C2117" s="10"/>
      <c r="D2117" s="10"/>
      <c r="AG2117" s="132"/>
      <c r="AH2117" s="132"/>
      <c r="AI2117" s="132"/>
      <c r="AJ2117" s="132"/>
      <c r="AK2117" s="132"/>
      <c r="AL2117" s="148"/>
      <c r="AM2117" s="143"/>
      <c r="AT2117" s="132"/>
      <c r="AU2117" s="132"/>
      <c r="AV2117" s="132"/>
      <c r="AW2117" s="132"/>
      <c r="AX2117" s="132"/>
      <c r="AY2117" s="132"/>
      <c r="AZ2117" s="132"/>
      <c r="BA2117" s="132"/>
    </row>
    <row r="2118" spans="3:53" x14ac:dyDescent="0.2">
      <c r="C2118" s="10"/>
      <c r="D2118" s="10"/>
      <c r="AG2118" s="132"/>
      <c r="AH2118" s="132"/>
      <c r="AI2118" s="132"/>
      <c r="AJ2118" s="132"/>
      <c r="AK2118" s="132"/>
      <c r="AL2118" s="148"/>
      <c r="AM2118" s="143"/>
      <c r="AT2118" s="132"/>
      <c r="AU2118" s="132"/>
      <c r="AV2118" s="132"/>
      <c r="AW2118" s="132"/>
      <c r="AX2118" s="132"/>
      <c r="AY2118" s="132"/>
      <c r="AZ2118" s="132"/>
      <c r="BA2118" s="132"/>
    </row>
    <row r="2119" spans="3:53" x14ac:dyDescent="0.2">
      <c r="C2119" s="10"/>
      <c r="D2119" s="10"/>
      <c r="AG2119" s="132"/>
      <c r="AH2119" s="132"/>
      <c r="AI2119" s="132"/>
      <c r="AJ2119" s="132"/>
      <c r="AK2119" s="132"/>
      <c r="AL2119" s="148"/>
      <c r="AM2119" s="143"/>
      <c r="AT2119" s="132"/>
      <c r="AU2119" s="132"/>
      <c r="AV2119" s="132"/>
      <c r="AW2119" s="132"/>
      <c r="AX2119" s="132"/>
      <c r="AY2119" s="132"/>
      <c r="AZ2119" s="132"/>
      <c r="BA2119" s="132"/>
    </row>
    <row r="2120" spans="3:53" x14ac:dyDescent="0.2">
      <c r="C2120" s="10"/>
      <c r="D2120" s="10"/>
      <c r="AG2120" s="132"/>
      <c r="AH2120" s="132"/>
      <c r="AI2120" s="132"/>
      <c r="AJ2120" s="132"/>
      <c r="AK2120" s="132"/>
      <c r="AL2120" s="148"/>
      <c r="AM2120" s="143"/>
      <c r="AT2120" s="132"/>
      <c r="AU2120" s="132"/>
      <c r="AV2120" s="132"/>
      <c r="AW2120" s="132"/>
      <c r="AX2120" s="132"/>
      <c r="AY2120" s="132"/>
      <c r="AZ2120" s="132"/>
      <c r="BA2120" s="132"/>
    </row>
    <row r="2121" spans="3:53" x14ac:dyDescent="0.2">
      <c r="C2121" s="10"/>
      <c r="D2121" s="10"/>
      <c r="AG2121" s="132"/>
      <c r="AH2121" s="132"/>
      <c r="AI2121" s="132"/>
      <c r="AJ2121" s="132"/>
      <c r="AK2121" s="132"/>
      <c r="AL2121" s="148"/>
      <c r="AM2121" s="143"/>
      <c r="AT2121" s="132"/>
      <c r="AU2121" s="132"/>
      <c r="AV2121" s="132"/>
      <c r="AW2121" s="132"/>
      <c r="AX2121" s="132"/>
      <c r="AY2121" s="132"/>
      <c r="AZ2121" s="132"/>
      <c r="BA2121" s="132"/>
    </row>
    <row r="2122" spans="3:53" x14ac:dyDescent="0.2">
      <c r="C2122" s="10"/>
      <c r="D2122" s="10"/>
      <c r="AG2122" s="132"/>
      <c r="AH2122" s="132"/>
      <c r="AI2122" s="132"/>
      <c r="AJ2122" s="132"/>
      <c r="AK2122" s="132"/>
      <c r="AL2122" s="148"/>
      <c r="AM2122" s="143"/>
      <c r="AT2122" s="132"/>
      <c r="AU2122" s="132"/>
      <c r="AV2122" s="132"/>
      <c r="AW2122" s="132"/>
      <c r="AX2122" s="132"/>
      <c r="AY2122" s="132"/>
      <c r="AZ2122" s="132"/>
      <c r="BA2122" s="132"/>
    </row>
    <row r="2123" spans="3:53" x14ac:dyDescent="0.2">
      <c r="C2123" s="10"/>
      <c r="D2123" s="10"/>
      <c r="AG2123" s="132"/>
      <c r="AH2123" s="132"/>
      <c r="AI2123" s="132"/>
      <c r="AJ2123" s="132"/>
      <c r="AK2123" s="132"/>
      <c r="AL2123" s="148"/>
      <c r="AM2123" s="143"/>
      <c r="AT2123" s="132"/>
      <c r="AU2123" s="132"/>
      <c r="AV2123" s="132"/>
      <c r="AW2123" s="132"/>
      <c r="AX2123" s="132"/>
      <c r="AY2123" s="132"/>
      <c r="AZ2123" s="132"/>
      <c r="BA2123" s="132"/>
    </row>
    <row r="2124" spans="3:53" x14ac:dyDescent="0.2">
      <c r="C2124" s="10"/>
      <c r="D2124" s="10"/>
      <c r="AG2124" s="132"/>
      <c r="AH2124" s="132"/>
      <c r="AI2124" s="132"/>
      <c r="AJ2124" s="132"/>
      <c r="AK2124" s="132"/>
      <c r="AL2124" s="148"/>
      <c r="AM2124" s="143"/>
      <c r="AT2124" s="132"/>
      <c r="AU2124" s="132"/>
      <c r="AV2124" s="132"/>
      <c r="AW2124" s="132"/>
      <c r="AX2124" s="132"/>
      <c r="AY2124" s="132"/>
      <c r="AZ2124" s="132"/>
      <c r="BA2124" s="132"/>
    </row>
    <row r="2125" spans="3:53" x14ac:dyDescent="0.2">
      <c r="C2125" s="10"/>
      <c r="D2125" s="10"/>
      <c r="AG2125" s="132"/>
      <c r="AH2125" s="132"/>
      <c r="AI2125" s="132"/>
      <c r="AJ2125" s="132"/>
      <c r="AK2125" s="132"/>
      <c r="AL2125" s="148"/>
      <c r="AM2125" s="143"/>
      <c r="AT2125" s="132"/>
      <c r="AU2125" s="132"/>
      <c r="AV2125" s="132"/>
      <c r="AW2125" s="132"/>
      <c r="AX2125" s="132"/>
      <c r="AY2125" s="132"/>
      <c r="AZ2125" s="132"/>
      <c r="BA2125" s="132"/>
    </row>
    <row r="2126" spans="3:53" x14ac:dyDescent="0.2">
      <c r="C2126" s="10"/>
      <c r="D2126" s="10"/>
      <c r="AG2126" s="132"/>
      <c r="AH2126" s="132"/>
      <c r="AI2126" s="132"/>
      <c r="AJ2126" s="132"/>
      <c r="AK2126" s="132"/>
      <c r="AL2126" s="148"/>
      <c r="AM2126" s="143"/>
      <c r="AT2126" s="132"/>
      <c r="AU2126" s="132"/>
      <c r="AV2126" s="132"/>
      <c r="AW2126" s="132"/>
      <c r="AX2126" s="132"/>
      <c r="AY2126" s="132"/>
      <c r="AZ2126" s="132"/>
      <c r="BA2126" s="132"/>
    </row>
    <row r="2127" spans="3:53" x14ac:dyDescent="0.2">
      <c r="C2127" s="10"/>
      <c r="D2127" s="10"/>
      <c r="AG2127" s="132"/>
      <c r="AH2127" s="132"/>
      <c r="AI2127" s="132"/>
      <c r="AJ2127" s="132"/>
      <c r="AK2127" s="132"/>
      <c r="AL2127" s="148"/>
      <c r="AM2127" s="143"/>
      <c r="AT2127" s="132"/>
      <c r="AU2127" s="132"/>
      <c r="AV2127" s="132"/>
      <c r="AW2127" s="132"/>
      <c r="AX2127" s="132"/>
      <c r="AY2127" s="132"/>
      <c r="AZ2127" s="132"/>
      <c r="BA2127" s="132"/>
    </row>
    <row r="2128" spans="3:53" x14ac:dyDescent="0.2">
      <c r="C2128" s="10"/>
      <c r="D2128" s="10"/>
      <c r="AG2128" s="132"/>
      <c r="AH2128" s="132"/>
      <c r="AI2128" s="132"/>
      <c r="AJ2128" s="132"/>
      <c r="AK2128" s="132"/>
      <c r="AL2128" s="148"/>
      <c r="AM2128" s="143"/>
      <c r="AT2128" s="132"/>
      <c r="AU2128" s="132"/>
      <c r="AV2128" s="132"/>
      <c r="AW2128" s="132"/>
      <c r="AX2128" s="132"/>
      <c r="AY2128" s="132"/>
      <c r="AZ2128" s="132"/>
      <c r="BA2128" s="132"/>
    </row>
    <row r="2129" spans="3:53" x14ac:dyDescent="0.2">
      <c r="C2129" s="10"/>
      <c r="D2129" s="10"/>
      <c r="AG2129" s="132"/>
      <c r="AH2129" s="132"/>
      <c r="AI2129" s="132"/>
      <c r="AJ2129" s="132"/>
      <c r="AK2129" s="132"/>
      <c r="AL2129" s="148"/>
      <c r="AM2129" s="143"/>
      <c r="AT2129" s="132"/>
      <c r="AU2129" s="132"/>
      <c r="AV2129" s="132"/>
      <c r="AW2129" s="132"/>
      <c r="AX2129" s="132"/>
      <c r="AY2129" s="132"/>
      <c r="AZ2129" s="132"/>
      <c r="BA2129" s="132"/>
    </row>
    <row r="2130" spans="3:53" x14ac:dyDescent="0.2">
      <c r="C2130" s="10"/>
      <c r="D2130" s="10"/>
      <c r="AG2130" s="132"/>
      <c r="AH2130" s="132"/>
      <c r="AI2130" s="132"/>
      <c r="AJ2130" s="132"/>
      <c r="AK2130" s="132"/>
      <c r="AL2130" s="148"/>
      <c r="AM2130" s="143"/>
      <c r="AT2130" s="132"/>
      <c r="AU2130" s="132"/>
      <c r="AV2130" s="132"/>
      <c r="AW2130" s="132"/>
      <c r="AX2130" s="132"/>
      <c r="AY2130" s="132"/>
      <c r="AZ2130" s="132"/>
      <c r="BA2130" s="132"/>
    </row>
    <row r="2131" spans="3:53" x14ac:dyDescent="0.2">
      <c r="C2131" s="10"/>
      <c r="D2131" s="10"/>
      <c r="AG2131" s="132"/>
      <c r="AH2131" s="132"/>
      <c r="AI2131" s="132"/>
      <c r="AJ2131" s="132"/>
      <c r="AK2131" s="132"/>
      <c r="AL2131" s="148"/>
      <c r="AM2131" s="143"/>
      <c r="AT2131" s="132"/>
      <c r="AU2131" s="132"/>
      <c r="AV2131" s="132"/>
      <c r="AW2131" s="132"/>
      <c r="AX2131" s="132"/>
      <c r="AY2131" s="132"/>
      <c r="AZ2131" s="132"/>
      <c r="BA2131" s="132"/>
    </row>
    <row r="2132" spans="3:53" x14ac:dyDescent="0.2">
      <c r="C2132" s="10"/>
      <c r="D2132" s="10"/>
      <c r="AG2132" s="132"/>
      <c r="AH2132" s="132"/>
      <c r="AI2132" s="132"/>
      <c r="AJ2132" s="132"/>
      <c r="AK2132" s="132"/>
      <c r="AL2132" s="148"/>
      <c r="AM2132" s="143"/>
      <c r="AT2132" s="132"/>
      <c r="AU2132" s="132"/>
      <c r="AV2132" s="132"/>
      <c r="AW2132" s="132"/>
      <c r="AX2132" s="132"/>
      <c r="AY2132" s="132"/>
      <c r="AZ2132" s="132"/>
      <c r="BA2132" s="132"/>
    </row>
    <row r="2133" spans="3:53" x14ac:dyDescent="0.2">
      <c r="C2133" s="10"/>
      <c r="D2133" s="10"/>
      <c r="AG2133" s="132"/>
      <c r="AH2133" s="132"/>
      <c r="AI2133" s="132"/>
      <c r="AJ2133" s="132"/>
      <c r="AK2133" s="132"/>
      <c r="AL2133" s="148"/>
      <c r="AM2133" s="143"/>
      <c r="AT2133" s="132"/>
      <c r="AU2133" s="132"/>
      <c r="AV2133" s="132"/>
      <c r="AW2133" s="132"/>
      <c r="AX2133" s="132"/>
      <c r="AY2133" s="132"/>
      <c r="AZ2133" s="132"/>
      <c r="BA2133" s="132"/>
    </row>
    <row r="2134" spans="3:53" x14ac:dyDescent="0.2">
      <c r="C2134" s="10"/>
      <c r="D2134" s="10"/>
      <c r="AG2134" s="132"/>
      <c r="AH2134" s="132"/>
      <c r="AI2134" s="132"/>
      <c r="AJ2134" s="132"/>
      <c r="AK2134" s="132"/>
      <c r="AL2134" s="148"/>
      <c r="AM2134" s="143"/>
      <c r="AT2134" s="132"/>
      <c r="AU2134" s="132"/>
      <c r="AV2134" s="132"/>
      <c r="AW2134" s="132"/>
      <c r="AX2134" s="132"/>
      <c r="AY2134" s="132"/>
      <c r="AZ2134" s="132"/>
      <c r="BA2134" s="132"/>
    </row>
    <row r="2135" spans="3:53" x14ac:dyDescent="0.2">
      <c r="C2135" s="10"/>
      <c r="D2135" s="10"/>
      <c r="AG2135" s="132"/>
      <c r="AH2135" s="132"/>
      <c r="AI2135" s="132"/>
      <c r="AJ2135" s="132"/>
      <c r="AK2135" s="132"/>
      <c r="AL2135" s="148"/>
      <c r="AM2135" s="143"/>
      <c r="AT2135" s="132"/>
      <c r="AU2135" s="132"/>
      <c r="AV2135" s="132"/>
      <c r="AW2135" s="132"/>
      <c r="AX2135" s="132"/>
      <c r="AY2135" s="132"/>
      <c r="AZ2135" s="132"/>
      <c r="BA2135" s="132"/>
    </row>
    <row r="2136" spans="3:53" x14ac:dyDescent="0.2">
      <c r="C2136" s="10"/>
      <c r="D2136" s="10"/>
      <c r="AG2136" s="132"/>
      <c r="AH2136" s="132"/>
      <c r="AI2136" s="132"/>
      <c r="AJ2136" s="132"/>
      <c r="AK2136" s="132"/>
      <c r="AL2136" s="148"/>
      <c r="AM2136" s="143"/>
      <c r="AT2136" s="132"/>
      <c r="AU2136" s="132"/>
      <c r="AV2136" s="132"/>
      <c r="AW2136" s="132"/>
      <c r="AX2136" s="132"/>
      <c r="AY2136" s="132"/>
      <c r="AZ2136" s="132"/>
      <c r="BA2136" s="132"/>
    </row>
    <row r="2137" spans="3:53" x14ac:dyDescent="0.2">
      <c r="C2137" s="10"/>
      <c r="D2137" s="10"/>
      <c r="AG2137" s="132"/>
      <c r="AH2137" s="132"/>
      <c r="AI2137" s="132"/>
      <c r="AJ2137" s="132"/>
      <c r="AK2137" s="132"/>
      <c r="AL2137" s="148"/>
      <c r="AM2137" s="143"/>
      <c r="AT2137" s="132"/>
      <c r="AU2137" s="132"/>
      <c r="AV2137" s="132"/>
      <c r="AW2137" s="132"/>
      <c r="AX2137" s="132"/>
      <c r="AY2137" s="132"/>
      <c r="AZ2137" s="132"/>
      <c r="BA2137" s="132"/>
    </row>
    <row r="2138" spans="3:53" x14ac:dyDescent="0.2">
      <c r="C2138" s="10"/>
      <c r="D2138" s="10"/>
      <c r="AG2138" s="132"/>
      <c r="AH2138" s="132"/>
      <c r="AI2138" s="132"/>
      <c r="AJ2138" s="132"/>
      <c r="AK2138" s="132"/>
      <c r="AL2138" s="148"/>
      <c r="AM2138" s="143"/>
      <c r="AT2138" s="132"/>
      <c r="AU2138" s="132"/>
      <c r="AV2138" s="132"/>
      <c r="AW2138" s="132"/>
      <c r="AX2138" s="132"/>
      <c r="AY2138" s="132"/>
      <c r="AZ2138" s="132"/>
      <c r="BA2138" s="132"/>
    </row>
    <row r="2139" spans="3:53" x14ac:dyDescent="0.2">
      <c r="C2139" s="10"/>
      <c r="D2139" s="10"/>
      <c r="AG2139" s="132"/>
      <c r="AH2139" s="132"/>
      <c r="AI2139" s="132"/>
      <c r="AJ2139" s="132"/>
      <c r="AK2139" s="132"/>
      <c r="AL2139" s="148"/>
      <c r="AM2139" s="143"/>
      <c r="AT2139" s="132"/>
      <c r="AU2139" s="132"/>
      <c r="AV2139" s="132"/>
      <c r="AW2139" s="132"/>
      <c r="AX2139" s="132"/>
      <c r="AY2139" s="132"/>
      <c r="AZ2139" s="132"/>
      <c r="BA2139" s="132"/>
    </row>
    <row r="2140" spans="3:53" x14ac:dyDescent="0.2">
      <c r="C2140" s="10"/>
      <c r="D2140" s="10"/>
      <c r="AG2140" s="132"/>
      <c r="AH2140" s="132"/>
      <c r="AI2140" s="132"/>
      <c r="AJ2140" s="132"/>
      <c r="AK2140" s="132"/>
      <c r="AL2140" s="148"/>
      <c r="AM2140" s="143"/>
      <c r="AT2140" s="132"/>
      <c r="AU2140" s="132"/>
      <c r="AV2140" s="132"/>
      <c r="AW2140" s="132"/>
      <c r="AX2140" s="132"/>
      <c r="AY2140" s="132"/>
      <c r="AZ2140" s="132"/>
      <c r="BA2140" s="132"/>
    </row>
    <row r="2141" spans="3:53" x14ac:dyDescent="0.2">
      <c r="C2141" s="10"/>
      <c r="D2141" s="10"/>
      <c r="AG2141" s="132"/>
      <c r="AH2141" s="132"/>
      <c r="AI2141" s="132"/>
      <c r="AJ2141" s="132"/>
      <c r="AK2141" s="132"/>
      <c r="AL2141" s="148"/>
      <c r="AM2141" s="143"/>
      <c r="AT2141" s="132"/>
      <c r="AU2141" s="132"/>
      <c r="AV2141" s="132"/>
      <c r="AW2141" s="132"/>
      <c r="AX2141" s="132"/>
      <c r="AY2141" s="132"/>
      <c r="AZ2141" s="132"/>
      <c r="BA2141" s="132"/>
    </row>
    <row r="2142" spans="3:53" x14ac:dyDescent="0.2">
      <c r="C2142" s="10"/>
      <c r="D2142" s="10"/>
      <c r="AG2142" s="132"/>
      <c r="AH2142" s="132"/>
      <c r="AI2142" s="132"/>
      <c r="AJ2142" s="132"/>
      <c r="AK2142" s="132"/>
      <c r="AL2142" s="148"/>
      <c r="AM2142" s="143"/>
      <c r="AT2142" s="132"/>
      <c r="AU2142" s="132"/>
      <c r="AV2142" s="132"/>
      <c r="AW2142" s="132"/>
      <c r="AX2142" s="132"/>
      <c r="AY2142" s="132"/>
      <c r="AZ2142" s="132"/>
      <c r="BA2142" s="132"/>
    </row>
    <row r="2143" spans="3:53" x14ac:dyDescent="0.2">
      <c r="C2143" s="10"/>
      <c r="D2143" s="10"/>
      <c r="AG2143" s="132"/>
      <c r="AH2143" s="132"/>
      <c r="AI2143" s="132"/>
      <c r="AJ2143" s="132"/>
      <c r="AK2143" s="132"/>
      <c r="AL2143" s="148"/>
      <c r="AM2143" s="143"/>
      <c r="AT2143" s="132"/>
      <c r="AU2143" s="132"/>
      <c r="AV2143" s="132"/>
      <c r="AW2143" s="132"/>
      <c r="AX2143" s="132"/>
      <c r="AY2143" s="132"/>
      <c r="AZ2143" s="132"/>
      <c r="BA2143" s="132"/>
    </row>
    <row r="2144" spans="3:53" x14ac:dyDescent="0.2">
      <c r="C2144" s="10"/>
      <c r="D2144" s="10"/>
      <c r="AG2144" s="132"/>
      <c r="AH2144" s="132"/>
      <c r="AI2144" s="132"/>
      <c r="AJ2144" s="132"/>
      <c r="AK2144" s="132"/>
      <c r="AL2144" s="148"/>
      <c r="AM2144" s="143"/>
      <c r="AT2144" s="132"/>
      <c r="AU2144" s="132"/>
      <c r="AV2144" s="132"/>
      <c r="AW2144" s="132"/>
      <c r="AX2144" s="132"/>
      <c r="AY2144" s="132"/>
      <c r="AZ2144" s="132"/>
      <c r="BA2144" s="132"/>
    </row>
    <row r="2145" spans="3:53" x14ac:dyDescent="0.2">
      <c r="C2145" s="10"/>
      <c r="D2145" s="10"/>
      <c r="AG2145" s="132"/>
      <c r="AH2145" s="132"/>
      <c r="AI2145" s="132"/>
      <c r="AJ2145" s="132"/>
      <c r="AK2145" s="132"/>
      <c r="AL2145" s="148"/>
      <c r="AM2145" s="143"/>
      <c r="AT2145" s="132"/>
      <c r="AU2145" s="132"/>
      <c r="AV2145" s="132"/>
      <c r="AW2145" s="132"/>
      <c r="AX2145" s="132"/>
      <c r="AY2145" s="132"/>
      <c r="AZ2145" s="132"/>
      <c r="BA2145" s="132"/>
    </row>
    <row r="2146" spans="3:53" x14ac:dyDescent="0.2">
      <c r="C2146" s="10"/>
      <c r="D2146" s="10"/>
      <c r="AG2146" s="132"/>
      <c r="AH2146" s="132"/>
      <c r="AI2146" s="132"/>
      <c r="AJ2146" s="132"/>
      <c r="AK2146" s="132"/>
      <c r="AL2146" s="148"/>
      <c r="AM2146" s="143"/>
      <c r="AT2146" s="132"/>
      <c r="AU2146" s="132"/>
      <c r="AV2146" s="132"/>
      <c r="AW2146" s="132"/>
      <c r="AX2146" s="132"/>
      <c r="AY2146" s="132"/>
      <c r="AZ2146" s="132"/>
      <c r="BA2146" s="132"/>
    </row>
    <row r="2147" spans="3:53" x14ac:dyDescent="0.2">
      <c r="C2147" s="10"/>
      <c r="D2147" s="10"/>
      <c r="AG2147" s="132"/>
      <c r="AH2147" s="132"/>
      <c r="AI2147" s="132"/>
      <c r="AJ2147" s="132"/>
      <c r="AK2147" s="132"/>
      <c r="AL2147" s="148"/>
      <c r="AM2147" s="143"/>
      <c r="AT2147" s="132"/>
      <c r="AU2147" s="132"/>
      <c r="AV2147" s="132"/>
      <c r="AW2147" s="132"/>
      <c r="AX2147" s="132"/>
      <c r="AY2147" s="132"/>
      <c r="AZ2147" s="132"/>
      <c r="BA2147" s="132"/>
    </row>
    <row r="2148" spans="3:53" x14ac:dyDescent="0.2">
      <c r="C2148" s="10"/>
      <c r="D2148" s="10"/>
      <c r="AG2148" s="132"/>
      <c r="AH2148" s="132"/>
      <c r="AI2148" s="132"/>
      <c r="AJ2148" s="132"/>
      <c r="AK2148" s="132"/>
      <c r="AL2148" s="148"/>
      <c r="AM2148" s="143"/>
      <c r="AT2148" s="132"/>
      <c r="AU2148" s="132"/>
      <c r="AV2148" s="132"/>
      <c r="AW2148" s="132"/>
      <c r="AX2148" s="132"/>
      <c r="AY2148" s="132"/>
      <c r="AZ2148" s="132"/>
      <c r="BA2148" s="132"/>
    </row>
    <row r="2149" spans="3:53" x14ac:dyDescent="0.2">
      <c r="C2149" s="10"/>
      <c r="D2149" s="10"/>
      <c r="AG2149" s="132"/>
      <c r="AH2149" s="132"/>
      <c r="AI2149" s="132"/>
      <c r="AJ2149" s="132"/>
      <c r="AK2149" s="132"/>
      <c r="AL2149" s="148"/>
      <c r="AM2149" s="143"/>
      <c r="AT2149" s="132"/>
      <c r="AU2149" s="132"/>
      <c r="AV2149" s="132"/>
      <c r="AW2149" s="132"/>
      <c r="AX2149" s="132"/>
      <c r="AY2149" s="132"/>
      <c r="AZ2149" s="132"/>
      <c r="BA2149" s="132"/>
    </row>
    <row r="2150" spans="3:53" x14ac:dyDescent="0.2">
      <c r="C2150" s="10"/>
      <c r="D2150" s="10"/>
      <c r="AG2150" s="132"/>
      <c r="AH2150" s="132"/>
      <c r="AI2150" s="132"/>
      <c r="AJ2150" s="132"/>
      <c r="AK2150" s="132"/>
      <c r="AL2150" s="148"/>
      <c r="AM2150" s="143"/>
      <c r="AT2150" s="132"/>
      <c r="AU2150" s="132"/>
      <c r="AV2150" s="132"/>
      <c r="AW2150" s="132"/>
      <c r="AX2150" s="132"/>
      <c r="AY2150" s="132"/>
      <c r="AZ2150" s="132"/>
      <c r="BA2150" s="132"/>
    </row>
    <row r="2151" spans="3:53" x14ac:dyDescent="0.2">
      <c r="C2151" s="10"/>
      <c r="D2151" s="10"/>
      <c r="AG2151" s="132"/>
      <c r="AH2151" s="132"/>
      <c r="AI2151" s="132"/>
      <c r="AJ2151" s="132"/>
      <c r="AK2151" s="132"/>
      <c r="AL2151" s="148"/>
      <c r="AM2151" s="143"/>
      <c r="AT2151" s="132"/>
      <c r="AU2151" s="132"/>
      <c r="AV2151" s="132"/>
      <c r="AW2151" s="132"/>
      <c r="AX2151" s="132"/>
      <c r="AY2151" s="132"/>
      <c r="AZ2151" s="132"/>
      <c r="BA2151" s="132"/>
    </row>
    <row r="2152" spans="3:53" x14ac:dyDescent="0.2">
      <c r="C2152" s="10"/>
      <c r="D2152" s="10"/>
      <c r="AG2152" s="132"/>
      <c r="AH2152" s="132"/>
      <c r="AI2152" s="132"/>
      <c r="AJ2152" s="132"/>
      <c r="AK2152" s="132"/>
      <c r="AL2152" s="148"/>
      <c r="AM2152" s="143"/>
      <c r="AT2152" s="132"/>
      <c r="AU2152" s="132"/>
      <c r="AV2152" s="132"/>
      <c r="AW2152" s="132"/>
      <c r="AX2152" s="132"/>
      <c r="AY2152" s="132"/>
      <c r="AZ2152" s="132"/>
      <c r="BA2152" s="132"/>
    </row>
    <row r="2153" spans="3:53" x14ac:dyDescent="0.2">
      <c r="C2153" s="10"/>
      <c r="D2153" s="10"/>
      <c r="AG2153" s="132"/>
      <c r="AH2153" s="132"/>
      <c r="AI2153" s="132"/>
      <c r="AJ2153" s="132"/>
      <c r="AK2153" s="132"/>
      <c r="AL2153" s="148"/>
      <c r="AM2153" s="143"/>
      <c r="AT2153" s="132"/>
      <c r="AU2153" s="132"/>
      <c r="AV2153" s="132"/>
      <c r="AW2153" s="132"/>
      <c r="AX2153" s="132"/>
      <c r="AY2153" s="132"/>
      <c r="AZ2153" s="132"/>
      <c r="BA2153" s="132"/>
    </row>
    <row r="2154" spans="3:53" x14ac:dyDescent="0.2">
      <c r="C2154" s="10"/>
      <c r="D2154" s="10"/>
      <c r="AG2154" s="132"/>
      <c r="AH2154" s="132"/>
      <c r="AI2154" s="132"/>
      <c r="AJ2154" s="132"/>
      <c r="AK2154" s="132"/>
      <c r="AL2154" s="148"/>
      <c r="AM2154" s="143"/>
      <c r="AT2154" s="132"/>
      <c r="AU2154" s="132"/>
      <c r="AV2154" s="132"/>
      <c r="AW2154" s="132"/>
      <c r="AX2154" s="132"/>
      <c r="AY2154" s="132"/>
      <c r="AZ2154" s="132"/>
      <c r="BA2154" s="132"/>
    </row>
    <row r="2155" spans="3:53" x14ac:dyDescent="0.2">
      <c r="C2155" s="10"/>
      <c r="D2155" s="10"/>
      <c r="AG2155" s="132"/>
      <c r="AH2155" s="132"/>
      <c r="AI2155" s="132"/>
      <c r="AJ2155" s="132"/>
      <c r="AK2155" s="132"/>
      <c r="AL2155" s="148"/>
      <c r="AM2155" s="143"/>
      <c r="AT2155" s="132"/>
      <c r="AU2155" s="132"/>
      <c r="AV2155" s="132"/>
      <c r="AW2155" s="132"/>
      <c r="AX2155" s="132"/>
      <c r="AY2155" s="132"/>
      <c r="AZ2155" s="132"/>
      <c r="BA2155" s="132"/>
    </row>
    <row r="2156" spans="3:53" x14ac:dyDescent="0.2">
      <c r="C2156" s="10"/>
      <c r="D2156" s="10"/>
      <c r="AG2156" s="132"/>
      <c r="AH2156" s="132"/>
      <c r="AI2156" s="132"/>
      <c r="AJ2156" s="132"/>
      <c r="AK2156" s="132"/>
      <c r="AL2156" s="148"/>
      <c r="AM2156" s="143"/>
      <c r="AT2156" s="132"/>
      <c r="AU2156" s="132"/>
      <c r="AV2156" s="132"/>
      <c r="AW2156" s="132"/>
      <c r="AX2156" s="132"/>
      <c r="AY2156" s="132"/>
      <c r="AZ2156" s="132"/>
      <c r="BA2156" s="132"/>
    </row>
    <row r="2157" spans="3:53" x14ac:dyDescent="0.2">
      <c r="C2157" s="10"/>
      <c r="D2157" s="10"/>
      <c r="AG2157" s="132"/>
      <c r="AH2157" s="132"/>
      <c r="AI2157" s="132"/>
      <c r="AJ2157" s="132"/>
      <c r="AK2157" s="132"/>
      <c r="AL2157" s="148"/>
      <c r="AM2157" s="143"/>
      <c r="AT2157" s="132"/>
      <c r="AU2157" s="132"/>
      <c r="AV2157" s="132"/>
      <c r="AW2157" s="132"/>
      <c r="AX2157" s="132"/>
      <c r="AY2157" s="132"/>
      <c r="AZ2157" s="132"/>
      <c r="BA2157" s="132"/>
    </row>
    <row r="2158" spans="3:53" x14ac:dyDescent="0.2">
      <c r="C2158" s="10"/>
      <c r="D2158" s="10"/>
      <c r="AG2158" s="132"/>
      <c r="AH2158" s="132"/>
      <c r="AI2158" s="132"/>
      <c r="AJ2158" s="132"/>
      <c r="AK2158" s="132"/>
      <c r="AL2158" s="148"/>
      <c r="AM2158" s="143"/>
      <c r="AT2158" s="132"/>
      <c r="AU2158" s="132"/>
      <c r="AV2158" s="132"/>
      <c r="AW2158" s="132"/>
      <c r="AX2158" s="132"/>
      <c r="AY2158" s="132"/>
      <c r="AZ2158" s="132"/>
      <c r="BA2158" s="132"/>
    </row>
    <row r="2159" spans="3:53" x14ac:dyDescent="0.2">
      <c r="C2159" s="10"/>
      <c r="D2159" s="10"/>
      <c r="AG2159" s="132"/>
      <c r="AH2159" s="132"/>
      <c r="AI2159" s="132"/>
      <c r="AJ2159" s="132"/>
      <c r="AK2159" s="132"/>
      <c r="AL2159" s="148"/>
      <c r="AM2159" s="143"/>
      <c r="AT2159" s="132"/>
      <c r="AU2159" s="132"/>
      <c r="AV2159" s="132"/>
      <c r="AW2159" s="132"/>
      <c r="AX2159" s="132"/>
      <c r="AY2159" s="132"/>
      <c r="AZ2159" s="132"/>
      <c r="BA2159" s="132"/>
    </row>
    <row r="2160" spans="3:53" x14ac:dyDescent="0.2">
      <c r="C2160" s="10"/>
      <c r="D2160" s="10"/>
      <c r="AG2160" s="132"/>
      <c r="AH2160" s="132"/>
      <c r="AI2160" s="132"/>
      <c r="AJ2160" s="132"/>
      <c r="AK2160" s="132"/>
      <c r="AL2160" s="148"/>
      <c r="AM2160" s="143"/>
      <c r="AT2160" s="132"/>
      <c r="AU2160" s="132"/>
      <c r="AV2160" s="132"/>
      <c r="AW2160" s="132"/>
      <c r="AX2160" s="132"/>
      <c r="AY2160" s="132"/>
      <c r="AZ2160" s="132"/>
      <c r="BA2160" s="132"/>
    </row>
    <row r="2161" spans="3:53" x14ac:dyDescent="0.2">
      <c r="C2161" s="10"/>
      <c r="D2161" s="10"/>
      <c r="AG2161" s="132"/>
      <c r="AH2161" s="132"/>
      <c r="AI2161" s="132"/>
      <c r="AJ2161" s="132"/>
      <c r="AK2161" s="132"/>
      <c r="AL2161" s="148"/>
      <c r="AM2161" s="143"/>
      <c r="AT2161" s="132"/>
      <c r="AU2161" s="132"/>
      <c r="AV2161" s="132"/>
      <c r="AW2161" s="132"/>
      <c r="AX2161" s="132"/>
      <c r="AY2161" s="132"/>
      <c r="AZ2161" s="132"/>
      <c r="BA2161" s="132"/>
    </row>
    <row r="2162" spans="3:53" x14ac:dyDescent="0.2">
      <c r="C2162" s="10"/>
      <c r="D2162" s="10"/>
      <c r="AG2162" s="132"/>
      <c r="AH2162" s="132"/>
      <c r="AI2162" s="132"/>
      <c r="AJ2162" s="132"/>
      <c r="AK2162" s="132"/>
      <c r="AL2162" s="148"/>
      <c r="AM2162" s="143"/>
      <c r="AT2162" s="132"/>
      <c r="AU2162" s="132"/>
      <c r="AV2162" s="132"/>
      <c r="AW2162" s="132"/>
      <c r="AX2162" s="132"/>
      <c r="AY2162" s="132"/>
      <c r="AZ2162" s="132"/>
      <c r="BA2162" s="132"/>
    </row>
    <row r="2163" spans="3:53" x14ac:dyDescent="0.2">
      <c r="C2163" s="10"/>
      <c r="D2163" s="10"/>
      <c r="AG2163" s="132"/>
      <c r="AH2163" s="132"/>
      <c r="AI2163" s="132"/>
      <c r="AJ2163" s="132"/>
      <c r="AK2163" s="132"/>
      <c r="AL2163" s="148"/>
      <c r="AM2163" s="143"/>
      <c r="AT2163" s="132"/>
      <c r="AU2163" s="132"/>
      <c r="AV2163" s="132"/>
      <c r="AW2163" s="132"/>
      <c r="AX2163" s="132"/>
      <c r="AY2163" s="132"/>
      <c r="AZ2163" s="132"/>
      <c r="BA2163" s="132"/>
    </row>
    <row r="2164" spans="3:53" x14ac:dyDescent="0.2">
      <c r="C2164" s="10"/>
      <c r="D2164" s="10"/>
      <c r="AG2164" s="132"/>
      <c r="AH2164" s="132"/>
      <c r="AI2164" s="132"/>
      <c r="AJ2164" s="132"/>
      <c r="AK2164" s="132"/>
      <c r="AL2164" s="148"/>
      <c r="AM2164" s="143"/>
      <c r="AT2164" s="132"/>
      <c r="AU2164" s="132"/>
      <c r="AV2164" s="132"/>
      <c r="AW2164" s="132"/>
      <c r="AX2164" s="132"/>
      <c r="AY2164" s="132"/>
      <c r="AZ2164" s="132"/>
      <c r="BA2164" s="132"/>
    </row>
    <row r="2165" spans="3:53" x14ac:dyDescent="0.2">
      <c r="C2165" s="10"/>
      <c r="D2165" s="10"/>
      <c r="AG2165" s="132"/>
      <c r="AH2165" s="132"/>
      <c r="AI2165" s="132"/>
      <c r="AJ2165" s="132"/>
      <c r="AK2165" s="132"/>
      <c r="AL2165" s="148"/>
      <c r="AM2165" s="143"/>
      <c r="AT2165" s="132"/>
      <c r="AU2165" s="132"/>
      <c r="AV2165" s="132"/>
      <c r="AW2165" s="132"/>
      <c r="AX2165" s="132"/>
      <c r="AY2165" s="132"/>
      <c r="AZ2165" s="132"/>
      <c r="BA2165" s="132"/>
    </row>
    <row r="2166" spans="3:53" x14ac:dyDescent="0.2">
      <c r="C2166" s="10"/>
      <c r="D2166" s="10"/>
      <c r="AG2166" s="132"/>
      <c r="AH2166" s="132"/>
      <c r="AI2166" s="132"/>
      <c r="AJ2166" s="132"/>
      <c r="AK2166" s="132"/>
      <c r="AL2166" s="148"/>
      <c r="AM2166" s="143"/>
      <c r="AT2166" s="132"/>
      <c r="AU2166" s="132"/>
      <c r="AV2166" s="132"/>
      <c r="AW2166" s="132"/>
      <c r="AX2166" s="132"/>
      <c r="AY2166" s="132"/>
      <c r="AZ2166" s="132"/>
      <c r="BA2166" s="132"/>
    </row>
    <row r="2167" spans="3:53" x14ac:dyDescent="0.2">
      <c r="C2167" s="10"/>
      <c r="D2167" s="10"/>
      <c r="AG2167" s="132"/>
      <c r="AH2167" s="132"/>
      <c r="AI2167" s="132"/>
      <c r="AJ2167" s="132"/>
      <c r="AK2167" s="132"/>
      <c r="AL2167" s="148"/>
      <c r="AM2167" s="143"/>
      <c r="AT2167" s="132"/>
      <c r="AU2167" s="132"/>
      <c r="AV2167" s="132"/>
      <c r="AW2167" s="132"/>
      <c r="AX2167" s="132"/>
      <c r="AY2167" s="132"/>
      <c r="AZ2167" s="132"/>
      <c r="BA2167" s="132"/>
    </row>
    <row r="2168" spans="3:53" x14ac:dyDescent="0.2">
      <c r="C2168" s="10"/>
      <c r="D2168" s="10"/>
      <c r="AG2168" s="132"/>
      <c r="AH2168" s="132"/>
      <c r="AI2168" s="132"/>
      <c r="AJ2168" s="132"/>
      <c r="AK2168" s="132"/>
      <c r="AL2168" s="148"/>
      <c r="AM2168" s="143"/>
      <c r="AT2168" s="132"/>
      <c r="AU2168" s="132"/>
      <c r="AV2168" s="132"/>
      <c r="AW2168" s="132"/>
      <c r="AX2168" s="132"/>
      <c r="AY2168" s="132"/>
      <c r="AZ2168" s="132"/>
      <c r="BA2168" s="132"/>
    </row>
    <row r="2169" spans="3:53" x14ac:dyDescent="0.2">
      <c r="C2169" s="10"/>
      <c r="D2169" s="10"/>
      <c r="AG2169" s="132"/>
      <c r="AH2169" s="132"/>
      <c r="AI2169" s="132"/>
      <c r="AJ2169" s="132"/>
      <c r="AK2169" s="132"/>
      <c r="AL2169" s="148"/>
      <c r="AM2169" s="143"/>
      <c r="AT2169" s="132"/>
      <c r="AU2169" s="132"/>
      <c r="AV2169" s="132"/>
      <c r="AW2169" s="132"/>
      <c r="AX2169" s="132"/>
      <c r="AY2169" s="132"/>
      <c r="AZ2169" s="132"/>
      <c r="BA2169" s="132"/>
    </row>
    <row r="2170" spans="3:53" x14ac:dyDescent="0.2">
      <c r="C2170" s="10"/>
      <c r="D2170" s="10"/>
      <c r="AG2170" s="132"/>
      <c r="AH2170" s="132"/>
      <c r="AI2170" s="132"/>
      <c r="AJ2170" s="132"/>
      <c r="AK2170" s="132"/>
      <c r="AL2170" s="148"/>
      <c r="AM2170" s="143"/>
      <c r="AT2170" s="132"/>
      <c r="AU2170" s="132"/>
      <c r="AV2170" s="132"/>
      <c r="AW2170" s="132"/>
      <c r="AX2170" s="132"/>
      <c r="AY2170" s="132"/>
      <c r="AZ2170" s="132"/>
      <c r="BA2170" s="132"/>
    </row>
    <row r="2171" spans="3:53" x14ac:dyDescent="0.2">
      <c r="C2171" s="10"/>
      <c r="D2171" s="10"/>
      <c r="AG2171" s="132"/>
      <c r="AH2171" s="132"/>
      <c r="AI2171" s="132"/>
      <c r="AJ2171" s="132"/>
      <c r="AK2171" s="132"/>
      <c r="AL2171" s="148"/>
      <c r="AM2171" s="143"/>
      <c r="AT2171" s="132"/>
      <c r="AU2171" s="132"/>
      <c r="AV2171" s="132"/>
      <c r="AW2171" s="132"/>
      <c r="AX2171" s="132"/>
      <c r="AY2171" s="132"/>
      <c r="AZ2171" s="132"/>
      <c r="BA2171" s="132"/>
    </row>
    <row r="2172" spans="3:53" x14ac:dyDescent="0.2">
      <c r="C2172" s="10"/>
      <c r="D2172" s="10"/>
      <c r="AG2172" s="132"/>
      <c r="AH2172" s="132"/>
      <c r="AI2172" s="132"/>
      <c r="AJ2172" s="132"/>
      <c r="AK2172" s="132"/>
      <c r="AL2172" s="148"/>
      <c r="AM2172" s="143"/>
      <c r="AT2172" s="132"/>
      <c r="AU2172" s="132"/>
      <c r="AV2172" s="132"/>
      <c r="AW2172" s="132"/>
      <c r="AX2172" s="132"/>
      <c r="AY2172" s="132"/>
      <c r="AZ2172" s="132"/>
      <c r="BA2172" s="132"/>
    </row>
    <row r="2173" spans="3:53" x14ac:dyDescent="0.2">
      <c r="C2173" s="10"/>
      <c r="D2173" s="10"/>
      <c r="AG2173" s="132"/>
      <c r="AH2173" s="132"/>
      <c r="AI2173" s="132"/>
      <c r="AJ2173" s="132"/>
      <c r="AK2173" s="132"/>
      <c r="AL2173" s="148"/>
      <c r="AM2173" s="143"/>
      <c r="AT2173" s="132"/>
      <c r="AU2173" s="132"/>
      <c r="AV2173" s="132"/>
      <c r="AW2173" s="132"/>
      <c r="AX2173" s="132"/>
      <c r="AY2173" s="132"/>
      <c r="AZ2173" s="132"/>
      <c r="BA2173" s="132"/>
    </row>
    <row r="2174" spans="3:53" x14ac:dyDescent="0.2">
      <c r="C2174" s="10"/>
      <c r="D2174" s="10"/>
      <c r="AG2174" s="132"/>
      <c r="AH2174" s="132"/>
      <c r="AI2174" s="132"/>
      <c r="AJ2174" s="132"/>
      <c r="AK2174" s="132"/>
      <c r="AL2174" s="148"/>
      <c r="AM2174" s="143"/>
      <c r="AT2174" s="132"/>
      <c r="AU2174" s="132"/>
      <c r="AV2174" s="132"/>
      <c r="AW2174" s="132"/>
      <c r="AX2174" s="132"/>
      <c r="AY2174" s="132"/>
      <c r="AZ2174" s="132"/>
      <c r="BA2174" s="132"/>
    </row>
    <row r="2175" spans="3:53" x14ac:dyDescent="0.2">
      <c r="C2175" s="10"/>
      <c r="D2175" s="10"/>
      <c r="AG2175" s="132"/>
      <c r="AH2175" s="132"/>
      <c r="AI2175" s="132"/>
      <c r="AJ2175" s="132"/>
      <c r="AK2175" s="132"/>
      <c r="AL2175" s="148"/>
      <c r="AM2175" s="143"/>
      <c r="AT2175" s="132"/>
      <c r="AU2175" s="132"/>
      <c r="AV2175" s="132"/>
      <c r="AW2175" s="132"/>
      <c r="AX2175" s="132"/>
      <c r="AY2175" s="132"/>
      <c r="AZ2175" s="132"/>
      <c r="BA2175" s="132"/>
    </row>
    <row r="2176" spans="3:53" x14ac:dyDescent="0.2">
      <c r="C2176" s="10"/>
      <c r="D2176" s="10"/>
      <c r="AG2176" s="132"/>
      <c r="AH2176" s="132"/>
      <c r="AI2176" s="132"/>
      <c r="AJ2176" s="132"/>
      <c r="AK2176" s="132"/>
      <c r="AL2176" s="148"/>
      <c r="AM2176" s="143"/>
      <c r="AT2176" s="132"/>
      <c r="AU2176" s="132"/>
      <c r="AV2176" s="132"/>
      <c r="AW2176" s="132"/>
      <c r="AX2176" s="132"/>
      <c r="AY2176" s="132"/>
      <c r="AZ2176" s="132"/>
      <c r="BA2176" s="132"/>
    </row>
    <row r="2177" spans="3:53" x14ac:dyDescent="0.2">
      <c r="C2177" s="10"/>
      <c r="D2177" s="10"/>
      <c r="AG2177" s="132"/>
      <c r="AH2177" s="132"/>
      <c r="AI2177" s="132"/>
      <c r="AJ2177" s="132"/>
      <c r="AK2177" s="132"/>
      <c r="AL2177" s="148"/>
      <c r="AM2177" s="143"/>
      <c r="AT2177" s="132"/>
      <c r="AU2177" s="132"/>
      <c r="AV2177" s="132"/>
      <c r="AW2177" s="132"/>
      <c r="AX2177" s="132"/>
      <c r="AY2177" s="132"/>
      <c r="AZ2177" s="132"/>
      <c r="BA2177" s="132"/>
    </row>
    <row r="2178" spans="3:53" x14ac:dyDescent="0.2">
      <c r="C2178" s="10"/>
      <c r="D2178" s="10"/>
      <c r="AG2178" s="132"/>
      <c r="AH2178" s="132"/>
      <c r="AI2178" s="132"/>
      <c r="AJ2178" s="132"/>
      <c r="AK2178" s="132"/>
      <c r="AL2178" s="148"/>
      <c r="AM2178" s="143"/>
      <c r="AT2178" s="132"/>
      <c r="AU2178" s="132"/>
      <c r="AV2178" s="132"/>
      <c r="AW2178" s="132"/>
      <c r="AX2178" s="132"/>
      <c r="AY2178" s="132"/>
      <c r="AZ2178" s="132"/>
      <c r="BA2178" s="132"/>
    </row>
    <row r="2179" spans="3:53" x14ac:dyDescent="0.2">
      <c r="C2179" s="10"/>
      <c r="D2179" s="10"/>
      <c r="AG2179" s="132"/>
      <c r="AH2179" s="132"/>
      <c r="AI2179" s="132"/>
      <c r="AJ2179" s="132"/>
      <c r="AK2179" s="132"/>
      <c r="AL2179" s="148"/>
      <c r="AM2179" s="143"/>
      <c r="AT2179" s="132"/>
      <c r="AU2179" s="132"/>
      <c r="AV2179" s="132"/>
      <c r="AW2179" s="132"/>
      <c r="AX2179" s="132"/>
      <c r="AY2179" s="132"/>
      <c r="AZ2179" s="132"/>
      <c r="BA2179" s="132"/>
    </row>
    <row r="2180" spans="3:53" x14ac:dyDescent="0.2">
      <c r="C2180" s="10"/>
      <c r="D2180" s="10"/>
      <c r="AG2180" s="132"/>
      <c r="AH2180" s="132"/>
      <c r="AI2180" s="132"/>
      <c r="AJ2180" s="132"/>
      <c r="AK2180" s="132"/>
      <c r="AL2180" s="148"/>
      <c r="AM2180" s="143"/>
      <c r="AT2180" s="132"/>
      <c r="AU2180" s="132"/>
      <c r="AV2180" s="132"/>
      <c r="AW2180" s="132"/>
      <c r="AX2180" s="132"/>
      <c r="AY2180" s="132"/>
      <c r="AZ2180" s="132"/>
      <c r="BA2180" s="132"/>
    </row>
    <row r="2181" spans="3:53" x14ac:dyDescent="0.2">
      <c r="C2181" s="10"/>
      <c r="D2181" s="10"/>
      <c r="AG2181" s="132"/>
      <c r="AH2181" s="132"/>
      <c r="AI2181" s="132"/>
      <c r="AJ2181" s="132"/>
      <c r="AK2181" s="132"/>
      <c r="AL2181" s="148"/>
      <c r="AM2181" s="143"/>
      <c r="AT2181" s="132"/>
      <c r="AU2181" s="132"/>
      <c r="AV2181" s="132"/>
      <c r="AW2181" s="132"/>
      <c r="AX2181" s="132"/>
      <c r="AY2181" s="132"/>
      <c r="AZ2181" s="132"/>
      <c r="BA2181" s="132"/>
    </row>
    <row r="2182" spans="3:53" x14ac:dyDescent="0.2">
      <c r="C2182" s="10"/>
      <c r="D2182" s="10"/>
      <c r="AG2182" s="132"/>
      <c r="AH2182" s="132"/>
      <c r="AI2182" s="132"/>
      <c r="AJ2182" s="132"/>
      <c r="AK2182" s="132"/>
      <c r="AL2182" s="148"/>
      <c r="AM2182" s="143"/>
      <c r="AT2182" s="132"/>
      <c r="AU2182" s="132"/>
      <c r="AV2182" s="132"/>
      <c r="AW2182" s="132"/>
      <c r="AX2182" s="132"/>
      <c r="AY2182" s="132"/>
      <c r="AZ2182" s="132"/>
      <c r="BA2182" s="132"/>
    </row>
    <row r="2183" spans="3:53" x14ac:dyDescent="0.2">
      <c r="C2183" s="10"/>
      <c r="D2183" s="10"/>
      <c r="AG2183" s="132"/>
      <c r="AH2183" s="132"/>
      <c r="AI2183" s="132"/>
      <c r="AJ2183" s="132"/>
      <c r="AK2183" s="132"/>
      <c r="AL2183" s="148"/>
      <c r="AM2183" s="143"/>
      <c r="AT2183" s="132"/>
      <c r="AU2183" s="132"/>
      <c r="AV2183" s="132"/>
      <c r="AW2183" s="132"/>
      <c r="AX2183" s="132"/>
      <c r="AY2183" s="132"/>
      <c r="AZ2183" s="132"/>
      <c r="BA2183" s="132"/>
    </row>
    <row r="2184" spans="3:53" x14ac:dyDescent="0.2">
      <c r="C2184" s="10"/>
      <c r="D2184" s="10"/>
      <c r="AG2184" s="132"/>
      <c r="AH2184" s="132"/>
      <c r="AI2184" s="132"/>
      <c r="AJ2184" s="132"/>
      <c r="AK2184" s="132"/>
      <c r="AL2184" s="148"/>
      <c r="AM2184" s="143"/>
      <c r="AT2184" s="132"/>
      <c r="AU2184" s="132"/>
      <c r="AV2184" s="132"/>
      <c r="AW2184" s="132"/>
      <c r="AX2184" s="132"/>
      <c r="AY2184" s="132"/>
      <c r="AZ2184" s="132"/>
      <c r="BA2184" s="132"/>
    </row>
    <row r="2185" spans="3:53" x14ac:dyDescent="0.2">
      <c r="C2185" s="10"/>
      <c r="D2185" s="10"/>
      <c r="AG2185" s="132"/>
      <c r="AH2185" s="132"/>
      <c r="AI2185" s="132"/>
      <c r="AJ2185" s="132"/>
      <c r="AK2185" s="132"/>
      <c r="AL2185" s="148"/>
      <c r="AM2185" s="143"/>
      <c r="AT2185" s="132"/>
      <c r="AU2185" s="132"/>
      <c r="AV2185" s="132"/>
      <c r="AW2185" s="132"/>
      <c r="AX2185" s="132"/>
      <c r="AY2185" s="132"/>
      <c r="AZ2185" s="132"/>
      <c r="BA2185" s="132"/>
    </row>
    <row r="2186" spans="3:53" x14ac:dyDescent="0.2">
      <c r="C2186" s="10"/>
      <c r="D2186" s="10"/>
      <c r="AG2186" s="132"/>
      <c r="AH2186" s="132"/>
      <c r="AI2186" s="132"/>
      <c r="AJ2186" s="132"/>
      <c r="AK2186" s="132"/>
      <c r="AL2186" s="148"/>
      <c r="AM2186" s="143"/>
      <c r="AT2186" s="132"/>
      <c r="AU2186" s="132"/>
      <c r="AV2186" s="132"/>
      <c r="AW2186" s="132"/>
      <c r="AX2186" s="132"/>
      <c r="AY2186" s="132"/>
      <c r="AZ2186" s="132"/>
      <c r="BA2186" s="132"/>
    </row>
    <row r="2187" spans="3:53" x14ac:dyDescent="0.2">
      <c r="C2187" s="10"/>
      <c r="D2187" s="10"/>
      <c r="AG2187" s="132"/>
      <c r="AH2187" s="132"/>
      <c r="AI2187" s="132"/>
      <c r="AJ2187" s="132"/>
      <c r="AK2187" s="132"/>
      <c r="AL2187" s="148"/>
      <c r="AM2187" s="143"/>
      <c r="AT2187" s="132"/>
      <c r="AU2187" s="132"/>
      <c r="AV2187" s="132"/>
      <c r="AW2187" s="132"/>
      <c r="AX2187" s="132"/>
      <c r="AY2187" s="132"/>
      <c r="AZ2187" s="132"/>
      <c r="BA2187" s="132"/>
    </row>
    <row r="2188" spans="3:53" x14ac:dyDescent="0.2">
      <c r="C2188" s="10"/>
      <c r="D2188" s="10"/>
      <c r="AG2188" s="132"/>
      <c r="AH2188" s="132"/>
      <c r="AI2188" s="132"/>
      <c r="AJ2188" s="132"/>
      <c r="AK2188" s="132"/>
      <c r="AL2188" s="148"/>
      <c r="AM2188" s="143"/>
      <c r="AT2188" s="132"/>
      <c r="AU2188" s="132"/>
      <c r="AV2188" s="132"/>
      <c r="AW2188" s="132"/>
      <c r="AX2188" s="132"/>
      <c r="AY2188" s="132"/>
      <c r="AZ2188" s="132"/>
      <c r="BA2188" s="132"/>
    </row>
    <row r="2189" spans="3:53" x14ac:dyDescent="0.2">
      <c r="C2189" s="10"/>
      <c r="D2189" s="10"/>
      <c r="AG2189" s="132"/>
      <c r="AH2189" s="132"/>
      <c r="AI2189" s="132"/>
      <c r="AJ2189" s="132"/>
      <c r="AK2189" s="132"/>
      <c r="AL2189" s="148"/>
      <c r="AM2189" s="143"/>
      <c r="AT2189" s="132"/>
      <c r="AU2189" s="132"/>
      <c r="AV2189" s="132"/>
      <c r="AW2189" s="132"/>
      <c r="AX2189" s="132"/>
      <c r="AY2189" s="132"/>
      <c r="AZ2189" s="132"/>
      <c r="BA2189" s="132"/>
    </row>
    <row r="2190" spans="3:53" x14ac:dyDescent="0.2">
      <c r="C2190" s="10"/>
      <c r="D2190" s="10"/>
      <c r="AG2190" s="132"/>
      <c r="AH2190" s="132"/>
      <c r="AI2190" s="132"/>
      <c r="AJ2190" s="132"/>
      <c r="AK2190" s="132"/>
      <c r="AL2190" s="148"/>
      <c r="AM2190" s="143"/>
      <c r="AT2190" s="132"/>
      <c r="AU2190" s="132"/>
      <c r="AV2190" s="132"/>
      <c r="AW2190" s="132"/>
      <c r="AX2190" s="132"/>
      <c r="AY2190" s="132"/>
      <c r="AZ2190" s="132"/>
      <c r="BA2190" s="132"/>
    </row>
    <row r="2191" spans="3:53" x14ac:dyDescent="0.2">
      <c r="C2191" s="10"/>
      <c r="D2191" s="10"/>
      <c r="AG2191" s="132"/>
      <c r="AH2191" s="132"/>
      <c r="AI2191" s="132"/>
      <c r="AJ2191" s="132"/>
      <c r="AK2191" s="132"/>
      <c r="AL2191" s="148"/>
      <c r="AM2191" s="143"/>
      <c r="AT2191" s="132"/>
      <c r="AU2191" s="132"/>
      <c r="AV2191" s="132"/>
      <c r="AW2191" s="132"/>
      <c r="AX2191" s="132"/>
      <c r="AY2191" s="132"/>
      <c r="AZ2191" s="132"/>
      <c r="BA2191" s="132"/>
    </row>
    <row r="2192" spans="3:53" x14ac:dyDescent="0.2">
      <c r="C2192" s="10"/>
      <c r="D2192" s="10"/>
      <c r="AG2192" s="132"/>
      <c r="AH2192" s="132"/>
      <c r="AI2192" s="132"/>
      <c r="AJ2192" s="132"/>
      <c r="AK2192" s="132"/>
      <c r="AL2192" s="148"/>
      <c r="AM2192" s="143"/>
      <c r="AT2192" s="132"/>
      <c r="AU2192" s="132"/>
      <c r="AV2192" s="132"/>
      <c r="AW2192" s="132"/>
      <c r="AX2192" s="132"/>
      <c r="AY2192" s="132"/>
      <c r="AZ2192" s="132"/>
      <c r="BA2192" s="132"/>
    </row>
    <row r="2193" spans="3:53" x14ac:dyDescent="0.2">
      <c r="C2193" s="10"/>
      <c r="D2193" s="10"/>
      <c r="AG2193" s="132"/>
      <c r="AH2193" s="132"/>
      <c r="AI2193" s="132"/>
      <c r="AJ2193" s="132"/>
      <c r="AK2193" s="132"/>
      <c r="AL2193" s="148"/>
      <c r="AM2193" s="143"/>
      <c r="AT2193" s="132"/>
      <c r="AU2193" s="132"/>
      <c r="AV2193" s="132"/>
      <c r="AW2193" s="132"/>
      <c r="AX2193" s="132"/>
      <c r="AY2193" s="132"/>
      <c r="AZ2193" s="132"/>
      <c r="BA2193" s="132"/>
    </row>
    <row r="2194" spans="3:53" x14ac:dyDescent="0.2">
      <c r="C2194" s="10"/>
      <c r="D2194" s="10"/>
      <c r="AG2194" s="132"/>
      <c r="AH2194" s="132"/>
      <c r="AI2194" s="132"/>
      <c r="AJ2194" s="132"/>
      <c r="AK2194" s="132"/>
      <c r="AL2194" s="148"/>
      <c r="AM2194" s="143"/>
      <c r="AT2194" s="132"/>
      <c r="AU2194" s="132"/>
      <c r="AV2194" s="132"/>
      <c r="AW2194" s="132"/>
      <c r="AX2194" s="132"/>
      <c r="AY2194" s="132"/>
      <c r="AZ2194" s="132"/>
      <c r="BA2194" s="132"/>
    </row>
    <row r="2195" spans="3:53" x14ac:dyDescent="0.2">
      <c r="C2195" s="10"/>
      <c r="D2195" s="10"/>
      <c r="AG2195" s="132"/>
      <c r="AH2195" s="132"/>
      <c r="AI2195" s="132"/>
      <c r="AJ2195" s="132"/>
      <c r="AK2195" s="132"/>
      <c r="AL2195" s="148"/>
      <c r="AM2195" s="143"/>
      <c r="AT2195" s="132"/>
      <c r="AU2195" s="132"/>
      <c r="AV2195" s="132"/>
      <c r="AW2195" s="132"/>
      <c r="AX2195" s="132"/>
      <c r="AY2195" s="132"/>
      <c r="AZ2195" s="132"/>
      <c r="BA2195" s="132"/>
    </row>
    <row r="2196" spans="3:53" x14ac:dyDescent="0.2">
      <c r="C2196" s="10"/>
      <c r="D2196" s="10"/>
      <c r="AG2196" s="132"/>
      <c r="AH2196" s="132"/>
      <c r="AI2196" s="132"/>
      <c r="AJ2196" s="132"/>
      <c r="AK2196" s="132"/>
      <c r="AL2196" s="148"/>
      <c r="AM2196" s="143"/>
      <c r="AT2196" s="132"/>
      <c r="AU2196" s="132"/>
      <c r="AV2196" s="132"/>
      <c r="AW2196" s="132"/>
      <c r="AX2196" s="132"/>
      <c r="AY2196" s="132"/>
      <c r="AZ2196" s="132"/>
      <c r="BA2196" s="132"/>
    </row>
    <row r="2197" spans="3:53" x14ac:dyDescent="0.2">
      <c r="C2197" s="10"/>
      <c r="D2197" s="10"/>
      <c r="AG2197" s="132"/>
      <c r="AH2197" s="132"/>
      <c r="AI2197" s="132"/>
      <c r="AJ2197" s="132"/>
      <c r="AK2197" s="132"/>
      <c r="AL2197" s="148"/>
      <c r="AM2197" s="143"/>
      <c r="AT2197" s="132"/>
      <c r="AU2197" s="132"/>
      <c r="AV2197" s="132"/>
      <c r="AW2197" s="132"/>
      <c r="AX2197" s="132"/>
      <c r="AY2197" s="132"/>
      <c r="AZ2197" s="132"/>
      <c r="BA2197" s="132"/>
    </row>
    <row r="2198" spans="3:53" x14ac:dyDescent="0.2">
      <c r="C2198" s="10"/>
      <c r="D2198" s="10"/>
      <c r="AG2198" s="132"/>
      <c r="AH2198" s="132"/>
      <c r="AI2198" s="132"/>
      <c r="AJ2198" s="132"/>
      <c r="AK2198" s="132"/>
      <c r="AL2198" s="148"/>
      <c r="AM2198" s="143"/>
      <c r="AT2198" s="132"/>
      <c r="AU2198" s="132"/>
      <c r="AV2198" s="132"/>
      <c r="AW2198" s="132"/>
      <c r="AX2198" s="132"/>
      <c r="AY2198" s="132"/>
      <c r="AZ2198" s="132"/>
      <c r="BA2198" s="132"/>
    </row>
    <row r="2199" spans="3:53" x14ac:dyDescent="0.2">
      <c r="C2199" s="10"/>
      <c r="D2199" s="10"/>
      <c r="AG2199" s="132"/>
      <c r="AH2199" s="132"/>
      <c r="AI2199" s="132"/>
      <c r="AJ2199" s="132"/>
      <c r="AK2199" s="132"/>
      <c r="AL2199" s="148"/>
      <c r="AM2199" s="143"/>
      <c r="AT2199" s="132"/>
      <c r="AU2199" s="132"/>
      <c r="AV2199" s="132"/>
      <c r="AW2199" s="132"/>
      <c r="AX2199" s="132"/>
      <c r="AY2199" s="132"/>
      <c r="AZ2199" s="132"/>
      <c r="BA2199" s="132"/>
    </row>
    <row r="2200" spans="3:53" x14ac:dyDescent="0.2">
      <c r="C2200" s="10"/>
      <c r="D2200" s="10"/>
      <c r="AG2200" s="132"/>
      <c r="AH2200" s="132"/>
      <c r="AI2200" s="132"/>
      <c r="AJ2200" s="132"/>
      <c r="AK2200" s="132"/>
      <c r="AL2200" s="148"/>
      <c r="AM2200" s="143"/>
      <c r="AT2200" s="132"/>
      <c r="AU2200" s="132"/>
      <c r="AV2200" s="132"/>
      <c r="AW2200" s="132"/>
      <c r="AX2200" s="132"/>
      <c r="AY2200" s="132"/>
      <c r="AZ2200" s="132"/>
      <c r="BA2200" s="132"/>
    </row>
    <row r="2201" spans="3:53" x14ac:dyDescent="0.2">
      <c r="C2201" s="10"/>
      <c r="D2201" s="10"/>
      <c r="AG2201" s="132"/>
      <c r="AH2201" s="132"/>
      <c r="AI2201" s="132"/>
      <c r="AJ2201" s="132"/>
      <c r="AK2201" s="132"/>
      <c r="AL2201" s="148"/>
      <c r="AM2201" s="143"/>
      <c r="AT2201" s="132"/>
      <c r="AU2201" s="132"/>
      <c r="AV2201" s="132"/>
      <c r="AW2201" s="132"/>
      <c r="AX2201" s="132"/>
      <c r="AY2201" s="132"/>
      <c r="AZ2201" s="132"/>
      <c r="BA2201" s="132"/>
    </row>
    <row r="2202" spans="3:53" x14ac:dyDescent="0.2">
      <c r="C2202" s="10"/>
      <c r="D2202" s="10"/>
      <c r="AG2202" s="132"/>
      <c r="AH2202" s="132"/>
      <c r="AI2202" s="132"/>
      <c r="AJ2202" s="132"/>
      <c r="AK2202" s="132"/>
      <c r="AL2202" s="148"/>
      <c r="AM2202" s="143"/>
      <c r="AT2202" s="132"/>
      <c r="AU2202" s="132"/>
      <c r="AV2202" s="132"/>
      <c r="AW2202" s="132"/>
      <c r="AX2202" s="132"/>
      <c r="AY2202" s="132"/>
      <c r="AZ2202" s="132"/>
      <c r="BA2202" s="132"/>
    </row>
    <row r="2203" spans="3:53" x14ac:dyDescent="0.2">
      <c r="C2203" s="10"/>
      <c r="D2203" s="10"/>
      <c r="AG2203" s="132"/>
      <c r="AH2203" s="132"/>
      <c r="AI2203" s="132"/>
      <c r="AJ2203" s="132"/>
      <c r="AK2203" s="132"/>
      <c r="AL2203" s="148"/>
      <c r="AM2203" s="143"/>
      <c r="AT2203" s="132"/>
      <c r="AU2203" s="132"/>
      <c r="AV2203" s="132"/>
      <c r="AW2203" s="132"/>
      <c r="AX2203" s="132"/>
      <c r="AY2203" s="132"/>
      <c r="AZ2203" s="132"/>
      <c r="BA2203" s="132"/>
    </row>
    <row r="2204" spans="3:53" x14ac:dyDescent="0.2">
      <c r="C2204" s="10"/>
      <c r="D2204" s="10"/>
      <c r="AG2204" s="132"/>
      <c r="AH2204" s="132"/>
      <c r="AI2204" s="132"/>
      <c r="AJ2204" s="132"/>
      <c r="AK2204" s="132"/>
      <c r="AL2204" s="148"/>
      <c r="AM2204" s="143"/>
      <c r="AT2204" s="132"/>
      <c r="AU2204" s="132"/>
      <c r="AV2204" s="132"/>
      <c r="AW2204" s="132"/>
      <c r="AX2204" s="132"/>
      <c r="AY2204" s="132"/>
      <c r="AZ2204" s="132"/>
      <c r="BA2204" s="132"/>
    </row>
    <row r="2205" spans="3:53" x14ac:dyDescent="0.2">
      <c r="C2205" s="10"/>
      <c r="D2205" s="10"/>
      <c r="AG2205" s="132"/>
      <c r="AH2205" s="132"/>
      <c r="AI2205" s="132"/>
      <c r="AJ2205" s="132"/>
      <c r="AK2205" s="132"/>
      <c r="AL2205" s="148"/>
      <c r="AM2205" s="143"/>
      <c r="AT2205" s="132"/>
      <c r="AU2205" s="132"/>
      <c r="AV2205" s="132"/>
      <c r="AW2205" s="132"/>
      <c r="AX2205" s="132"/>
      <c r="AY2205" s="132"/>
      <c r="AZ2205" s="132"/>
      <c r="BA2205" s="132"/>
    </row>
    <row r="2206" spans="3:53" x14ac:dyDescent="0.2">
      <c r="C2206" s="10"/>
      <c r="D2206" s="10"/>
      <c r="AG2206" s="132"/>
      <c r="AH2206" s="132"/>
      <c r="AI2206" s="132"/>
      <c r="AJ2206" s="132"/>
      <c r="AK2206" s="132"/>
      <c r="AL2206" s="148"/>
      <c r="AM2206" s="143"/>
      <c r="AT2206" s="132"/>
      <c r="AU2206" s="132"/>
      <c r="AV2206" s="132"/>
      <c r="AW2206" s="132"/>
      <c r="AX2206" s="132"/>
      <c r="AY2206" s="132"/>
      <c r="AZ2206" s="132"/>
      <c r="BA2206" s="132"/>
    </row>
    <row r="2207" spans="3:53" x14ac:dyDescent="0.2">
      <c r="C2207" s="10"/>
      <c r="D2207" s="10"/>
      <c r="AG2207" s="132"/>
      <c r="AH2207" s="132"/>
      <c r="AI2207" s="132"/>
      <c r="AJ2207" s="132"/>
      <c r="AK2207" s="132"/>
      <c r="AL2207" s="148"/>
      <c r="AM2207" s="143"/>
      <c r="AT2207" s="132"/>
      <c r="AU2207" s="132"/>
      <c r="AV2207" s="132"/>
      <c r="AW2207" s="132"/>
      <c r="AX2207" s="132"/>
      <c r="AY2207" s="132"/>
      <c r="AZ2207" s="132"/>
      <c r="BA2207" s="132"/>
    </row>
    <row r="2208" spans="3:53" x14ac:dyDescent="0.2">
      <c r="C2208" s="10"/>
      <c r="D2208" s="10"/>
      <c r="AG2208" s="132"/>
      <c r="AH2208" s="132"/>
      <c r="AI2208" s="132"/>
      <c r="AJ2208" s="132"/>
      <c r="AK2208" s="132"/>
      <c r="AL2208" s="148"/>
      <c r="AM2208" s="143"/>
      <c r="AT2208" s="132"/>
      <c r="AU2208" s="132"/>
      <c r="AV2208" s="132"/>
      <c r="AW2208" s="132"/>
      <c r="AX2208" s="132"/>
      <c r="AY2208" s="132"/>
      <c r="AZ2208" s="132"/>
      <c r="BA2208" s="132"/>
    </row>
    <row r="2209" spans="3:53" x14ac:dyDescent="0.2">
      <c r="C2209" s="10"/>
      <c r="D2209" s="10"/>
      <c r="AG2209" s="132"/>
      <c r="AH2209" s="132"/>
      <c r="AI2209" s="132"/>
      <c r="AJ2209" s="132"/>
      <c r="AK2209" s="132"/>
      <c r="AL2209" s="148"/>
      <c r="AM2209" s="143"/>
      <c r="AT2209" s="132"/>
      <c r="AU2209" s="132"/>
      <c r="AV2209" s="132"/>
      <c r="AW2209" s="132"/>
      <c r="AX2209" s="132"/>
      <c r="AY2209" s="132"/>
      <c r="AZ2209" s="132"/>
      <c r="BA2209" s="132"/>
    </row>
    <row r="2210" spans="3:53" x14ac:dyDescent="0.2">
      <c r="C2210" s="10"/>
      <c r="D2210" s="10"/>
      <c r="AG2210" s="132"/>
      <c r="AH2210" s="132"/>
      <c r="AI2210" s="132"/>
      <c r="AJ2210" s="132"/>
      <c r="AK2210" s="132"/>
      <c r="AL2210" s="148"/>
      <c r="AM2210" s="143"/>
      <c r="AT2210" s="132"/>
      <c r="AU2210" s="132"/>
      <c r="AV2210" s="132"/>
      <c r="AW2210" s="132"/>
      <c r="AX2210" s="132"/>
      <c r="AY2210" s="132"/>
      <c r="AZ2210" s="132"/>
      <c r="BA2210" s="132"/>
    </row>
    <row r="2211" spans="3:53" x14ac:dyDescent="0.2">
      <c r="C2211" s="10"/>
      <c r="D2211" s="10"/>
      <c r="AG2211" s="132"/>
      <c r="AH2211" s="132"/>
      <c r="AI2211" s="132"/>
      <c r="AJ2211" s="132"/>
      <c r="AK2211" s="132"/>
      <c r="AL2211" s="148"/>
      <c r="AM2211" s="143"/>
      <c r="AT2211" s="132"/>
      <c r="AU2211" s="132"/>
      <c r="AV2211" s="132"/>
      <c r="AW2211" s="132"/>
      <c r="AX2211" s="132"/>
      <c r="AY2211" s="132"/>
      <c r="AZ2211" s="132"/>
      <c r="BA2211" s="132"/>
    </row>
    <row r="2212" spans="3:53" x14ac:dyDescent="0.2">
      <c r="C2212" s="10"/>
      <c r="D2212" s="10"/>
      <c r="AG2212" s="132"/>
      <c r="AH2212" s="132"/>
      <c r="AI2212" s="132"/>
      <c r="AJ2212" s="132"/>
      <c r="AK2212" s="132"/>
      <c r="AL2212" s="148"/>
      <c r="AM2212" s="143"/>
      <c r="AT2212" s="132"/>
      <c r="AU2212" s="132"/>
      <c r="AV2212" s="132"/>
      <c r="AW2212" s="132"/>
      <c r="AX2212" s="132"/>
      <c r="AY2212" s="132"/>
      <c r="AZ2212" s="132"/>
      <c r="BA2212" s="132"/>
    </row>
    <row r="2213" spans="3:53" x14ac:dyDescent="0.2">
      <c r="C2213" s="10"/>
      <c r="D2213" s="10"/>
      <c r="AG2213" s="132"/>
      <c r="AH2213" s="132"/>
      <c r="AI2213" s="132"/>
      <c r="AJ2213" s="132"/>
      <c r="AK2213" s="132"/>
      <c r="AL2213" s="148"/>
      <c r="AM2213" s="143"/>
      <c r="AT2213" s="132"/>
      <c r="AU2213" s="132"/>
      <c r="AV2213" s="132"/>
      <c r="AW2213" s="132"/>
      <c r="AX2213" s="132"/>
      <c r="AY2213" s="132"/>
      <c r="AZ2213" s="132"/>
      <c r="BA2213" s="132"/>
    </row>
    <row r="2214" spans="3:53" x14ac:dyDescent="0.2">
      <c r="C2214" s="10"/>
      <c r="D2214" s="10"/>
      <c r="AG2214" s="132"/>
      <c r="AH2214" s="132"/>
      <c r="AI2214" s="132"/>
      <c r="AJ2214" s="132"/>
      <c r="AK2214" s="132"/>
      <c r="AL2214" s="148"/>
      <c r="AM2214" s="143"/>
      <c r="AT2214" s="132"/>
      <c r="AU2214" s="132"/>
      <c r="AV2214" s="132"/>
      <c r="AW2214" s="132"/>
      <c r="AX2214" s="132"/>
      <c r="AY2214" s="132"/>
      <c r="AZ2214" s="132"/>
      <c r="BA2214" s="132"/>
    </row>
    <row r="2215" spans="3:53" x14ac:dyDescent="0.2">
      <c r="C2215" s="10"/>
      <c r="D2215" s="10"/>
      <c r="AG2215" s="132"/>
      <c r="AH2215" s="132"/>
      <c r="AI2215" s="132"/>
      <c r="AJ2215" s="132"/>
      <c r="AK2215" s="132"/>
      <c r="AL2215" s="148"/>
      <c r="AM2215" s="143"/>
      <c r="AT2215" s="132"/>
      <c r="AU2215" s="132"/>
      <c r="AV2215" s="132"/>
      <c r="AW2215" s="132"/>
      <c r="AX2215" s="132"/>
      <c r="AY2215" s="132"/>
      <c r="AZ2215" s="132"/>
      <c r="BA2215" s="132"/>
    </row>
    <row r="2216" spans="3:53" x14ac:dyDescent="0.2">
      <c r="C2216" s="10"/>
      <c r="D2216" s="10"/>
      <c r="AG2216" s="132"/>
      <c r="AH2216" s="132"/>
      <c r="AI2216" s="132"/>
      <c r="AJ2216" s="132"/>
      <c r="AK2216" s="132"/>
      <c r="AL2216" s="148"/>
      <c r="AM2216" s="143"/>
      <c r="AT2216" s="132"/>
      <c r="AU2216" s="132"/>
      <c r="AV2216" s="132"/>
      <c r="AW2216" s="132"/>
      <c r="AX2216" s="132"/>
      <c r="AY2216" s="132"/>
      <c r="AZ2216" s="132"/>
      <c r="BA2216" s="132"/>
    </row>
    <row r="2217" spans="3:53" x14ac:dyDescent="0.2">
      <c r="C2217" s="10"/>
      <c r="D2217" s="10"/>
      <c r="AG2217" s="132"/>
      <c r="AH2217" s="132"/>
      <c r="AI2217" s="132"/>
      <c r="AJ2217" s="132"/>
      <c r="AK2217" s="132"/>
      <c r="AL2217" s="148"/>
      <c r="AM2217" s="143"/>
      <c r="AT2217" s="132"/>
      <c r="AU2217" s="132"/>
      <c r="AV2217" s="132"/>
      <c r="AW2217" s="132"/>
      <c r="AX2217" s="132"/>
      <c r="AY2217" s="132"/>
      <c r="AZ2217" s="132"/>
      <c r="BA2217" s="132"/>
    </row>
    <row r="2218" spans="3:53" x14ac:dyDescent="0.2">
      <c r="C2218" s="10"/>
      <c r="D2218" s="10"/>
      <c r="AG2218" s="132"/>
      <c r="AH2218" s="132"/>
      <c r="AI2218" s="132"/>
      <c r="AJ2218" s="132"/>
      <c r="AK2218" s="132"/>
      <c r="AL2218" s="148"/>
      <c r="AM2218" s="143"/>
      <c r="AT2218" s="132"/>
      <c r="AU2218" s="132"/>
      <c r="AV2218" s="132"/>
      <c r="AW2218" s="132"/>
      <c r="AX2218" s="132"/>
      <c r="AY2218" s="132"/>
      <c r="AZ2218" s="132"/>
      <c r="BA2218" s="132"/>
    </row>
    <row r="2219" spans="3:53" x14ac:dyDescent="0.2">
      <c r="C2219" s="10"/>
      <c r="D2219" s="10"/>
      <c r="AG2219" s="132"/>
      <c r="AH2219" s="132"/>
      <c r="AI2219" s="132"/>
      <c r="AJ2219" s="132"/>
      <c r="AK2219" s="132"/>
      <c r="AL2219" s="148"/>
      <c r="AM2219" s="143"/>
      <c r="AT2219" s="132"/>
      <c r="AU2219" s="132"/>
      <c r="AV2219" s="132"/>
      <c r="AW2219" s="132"/>
      <c r="AX2219" s="132"/>
      <c r="AY2219" s="132"/>
      <c r="AZ2219" s="132"/>
      <c r="BA2219" s="132"/>
    </row>
    <row r="2220" spans="3:53" x14ac:dyDescent="0.2">
      <c r="C2220" s="10"/>
      <c r="D2220" s="10"/>
      <c r="AG2220" s="132"/>
      <c r="AH2220" s="132"/>
      <c r="AI2220" s="132"/>
      <c r="AJ2220" s="132"/>
      <c r="AK2220" s="132"/>
      <c r="AL2220" s="148"/>
      <c r="AM2220" s="143"/>
      <c r="AT2220" s="132"/>
      <c r="AU2220" s="132"/>
      <c r="AV2220" s="132"/>
      <c r="AW2220" s="132"/>
      <c r="AX2220" s="132"/>
      <c r="AY2220" s="132"/>
      <c r="AZ2220" s="132"/>
      <c r="BA2220" s="132"/>
    </row>
    <row r="2221" spans="3:53" x14ac:dyDescent="0.2">
      <c r="C2221" s="10"/>
      <c r="D2221" s="10"/>
      <c r="AG2221" s="132"/>
      <c r="AH2221" s="132"/>
      <c r="AI2221" s="132"/>
      <c r="AJ2221" s="132"/>
      <c r="AK2221" s="132"/>
      <c r="AL2221" s="148"/>
      <c r="AM2221" s="143"/>
      <c r="AT2221" s="132"/>
      <c r="AU2221" s="132"/>
      <c r="AV2221" s="132"/>
      <c r="AW2221" s="132"/>
      <c r="AX2221" s="132"/>
      <c r="AY2221" s="132"/>
      <c r="AZ2221" s="132"/>
      <c r="BA2221" s="132"/>
    </row>
    <row r="2222" spans="3:53" x14ac:dyDescent="0.2">
      <c r="C2222" s="10"/>
      <c r="D2222" s="10"/>
      <c r="AG2222" s="132"/>
      <c r="AH2222" s="132"/>
      <c r="AI2222" s="132"/>
      <c r="AJ2222" s="132"/>
      <c r="AK2222" s="132"/>
      <c r="AL2222" s="148"/>
      <c r="AM2222" s="143"/>
      <c r="AT2222" s="132"/>
      <c r="AU2222" s="132"/>
      <c r="AV2222" s="132"/>
      <c r="AW2222" s="132"/>
      <c r="AX2222" s="132"/>
      <c r="AY2222" s="132"/>
      <c r="AZ2222" s="132"/>
      <c r="BA2222" s="132"/>
    </row>
    <row r="2223" spans="3:53" x14ac:dyDescent="0.2">
      <c r="C2223" s="10"/>
      <c r="D2223" s="10"/>
      <c r="AG2223" s="132"/>
      <c r="AH2223" s="132"/>
      <c r="AI2223" s="132"/>
      <c r="AJ2223" s="132"/>
      <c r="AK2223" s="132"/>
      <c r="AL2223" s="148"/>
      <c r="AM2223" s="143"/>
      <c r="AT2223" s="132"/>
      <c r="AU2223" s="132"/>
      <c r="AV2223" s="132"/>
      <c r="AW2223" s="132"/>
      <c r="AX2223" s="132"/>
      <c r="AY2223" s="132"/>
      <c r="AZ2223" s="132"/>
      <c r="BA2223" s="132"/>
    </row>
    <row r="2224" spans="3:53" x14ac:dyDescent="0.2">
      <c r="C2224" s="10"/>
      <c r="D2224" s="10"/>
      <c r="AG2224" s="132"/>
      <c r="AH2224" s="132"/>
      <c r="AI2224" s="132"/>
      <c r="AJ2224" s="132"/>
      <c r="AK2224" s="132"/>
      <c r="AL2224" s="148"/>
      <c r="AM2224" s="143"/>
      <c r="AT2224" s="132"/>
      <c r="AU2224" s="132"/>
      <c r="AV2224" s="132"/>
      <c r="AW2224" s="132"/>
      <c r="AX2224" s="132"/>
      <c r="AY2224" s="132"/>
      <c r="AZ2224" s="132"/>
      <c r="BA2224" s="132"/>
    </row>
    <row r="2225" spans="3:53" x14ac:dyDescent="0.2">
      <c r="C2225" s="10"/>
      <c r="D2225" s="10"/>
      <c r="AG2225" s="132"/>
      <c r="AH2225" s="132"/>
      <c r="AI2225" s="132"/>
      <c r="AJ2225" s="132"/>
      <c r="AK2225" s="132"/>
      <c r="AL2225" s="148"/>
      <c r="AM2225" s="143"/>
      <c r="AT2225" s="132"/>
      <c r="AU2225" s="132"/>
      <c r="AV2225" s="132"/>
      <c r="AW2225" s="132"/>
      <c r="AX2225" s="132"/>
      <c r="AY2225" s="132"/>
      <c r="AZ2225" s="132"/>
      <c r="BA2225" s="132"/>
    </row>
    <row r="2226" spans="3:53" x14ac:dyDescent="0.2">
      <c r="C2226" s="10"/>
      <c r="D2226" s="10"/>
      <c r="AG2226" s="132"/>
      <c r="AH2226" s="132"/>
      <c r="AI2226" s="132"/>
      <c r="AJ2226" s="132"/>
      <c r="AK2226" s="132"/>
      <c r="AL2226" s="148"/>
      <c r="AM2226" s="143"/>
      <c r="AT2226" s="132"/>
      <c r="AU2226" s="132"/>
      <c r="AV2226" s="132"/>
      <c r="AW2226" s="132"/>
      <c r="AX2226" s="132"/>
      <c r="AY2226" s="132"/>
      <c r="AZ2226" s="132"/>
      <c r="BA2226" s="132"/>
    </row>
    <row r="2227" spans="3:53" x14ac:dyDescent="0.2">
      <c r="C2227" s="10"/>
      <c r="D2227" s="10"/>
      <c r="AG2227" s="132"/>
      <c r="AH2227" s="132"/>
      <c r="AI2227" s="132"/>
      <c r="AJ2227" s="132"/>
      <c r="AK2227" s="132"/>
      <c r="AL2227" s="148"/>
      <c r="AM2227" s="143"/>
      <c r="AT2227" s="132"/>
      <c r="AU2227" s="132"/>
      <c r="AV2227" s="132"/>
      <c r="AW2227" s="132"/>
      <c r="AX2227" s="132"/>
      <c r="AY2227" s="132"/>
      <c r="AZ2227" s="132"/>
      <c r="BA2227" s="132"/>
    </row>
    <row r="2228" spans="3:53" x14ac:dyDescent="0.2">
      <c r="C2228" s="10"/>
      <c r="D2228" s="10"/>
      <c r="AG2228" s="132"/>
      <c r="AH2228" s="132"/>
      <c r="AI2228" s="132"/>
      <c r="AJ2228" s="132"/>
      <c r="AK2228" s="132"/>
      <c r="AL2228" s="148"/>
      <c r="AM2228" s="143"/>
      <c r="AT2228" s="132"/>
      <c r="AU2228" s="132"/>
      <c r="AV2228" s="132"/>
      <c r="AW2228" s="132"/>
      <c r="AX2228" s="132"/>
      <c r="AY2228" s="132"/>
      <c r="AZ2228" s="132"/>
      <c r="BA2228" s="132"/>
    </row>
    <row r="2229" spans="3:53" x14ac:dyDescent="0.2">
      <c r="C2229" s="10"/>
      <c r="D2229" s="10"/>
      <c r="AG2229" s="132"/>
      <c r="AH2229" s="132"/>
      <c r="AI2229" s="132"/>
      <c r="AJ2229" s="132"/>
      <c r="AK2229" s="132"/>
      <c r="AL2229" s="148"/>
      <c r="AM2229" s="143"/>
      <c r="AT2229" s="132"/>
      <c r="AU2229" s="132"/>
      <c r="AV2229" s="132"/>
      <c r="AW2229" s="132"/>
      <c r="AX2229" s="132"/>
      <c r="AY2229" s="132"/>
      <c r="AZ2229" s="132"/>
      <c r="BA2229" s="132"/>
    </row>
    <row r="2230" spans="3:53" x14ac:dyDescent="0.2">
      <c r="C2230" s="10"/>
      <c r="D2230" s="10"/>
      <c r="AG2230" s="132"/>
      <c r="AH2230" s="132"/>
      <c r="AI2230" s="132"/>
      <c r="AJ2230" s="132"/>
      <c r="AK2230" s="132"/>
      <c r="AL2230" s="148"/>
      <c r="AM2230" s="143"/>
      <c r="AT2230" s="132"/>
      <c r="AU2230" s="132"/>
      <c r="AV2230" s="132"/>
      <c r="AW2230" s="132"/>
      <c r="AX2230" s="132"/>
      <c r="AY2230" s="132"/>
      <c r="AZ2230" s="132"/>
      <c r="BA2230" s="132"/>
    </row>
    <row r="2231" spans="3:53" x14ac:dyDescent="0.2">
      <c r="C2231" s="10"/>
      <c r="D2231" s="10"/>
      <c r="AG2231" s="132"/>
      <c r="AH2231" s="132"/>
      <c r="AI2231" s="132"/>
      <c r="AJ2231" s="132"/>
      <c r="AK2231" s="132"/>
      <c r="AL2231" s="148"/>
      <c r="AM2231" s="143"/>
      <c r="AT2231" s="132"/>
      <c r="AU2231" s="132"/>
      <c r="AV2231" s="132"/>
      <c r="AW2231" s="132"/>
      <c r="AX2231" s="132"/>
      <c r="AY2231" s="132"/>
      <c r="AZ2231" s="132"/>
      <c r="BA2231" s="132"/>
    </row>
    <row r="2232" spans="3:53" x14ac:dyDescent="0.2">
      <c r="C2232" s="10"/>
      <c r="D2232" s="10"/>
      <c r="AG2232" s="132"/>
      <c r="AH2232" s="132"/>
      <c r="AI2232" s="132"/>
      <c r="AJ2232" s="132"/>
      <c r="AK2232" s="132"/>
      <c r="AL2232" s="148"/>
      <c r="AM2232" s="143"/>
      <c r="AT2232" s="132"/>
      <c r="AU2232" s="132"/>
      <c r="AV2232" s="132"/>
      <c r="AW2232" s="132"/>
      <c r="AX2232" s="132"/>
      <c r="AY2232" s="132"/>
      <c r="AZ2232" s="132"/>
      <c r="BA2232" s="132"/>
    </row>
    <row r="2233" spans="3:53" x14ac:dyDescent="0.2">
      <c r="C2233" s="10"/>
      <c r="D2233" s="10"/>
      <c r="AG2233" s="132"/>
      <c r="AH2233" s="132"/>
      <c r="AI2233" s="132"/>
      <c r="AJ2233" s="132"/>
      <c r="AK2233" s="132"/>
      <c r="AL2233" s="148"/>
      <c r="AM2233" s="143"/>
      <c r="AT2233" s="132"/>
      <c r="AU2233" s="132"/>
      <c r="AV2233" s="132"/>
      <c r="AW2233" s="132"/>
      <c r="AX2233" s="132"/>
      <c r="AY2233" s="132"/>
      <c r="AZ2233" s="132"/>
      <c r="BA2233" s="132"/>
    </row>
    <row r="2234" spans="3:53" x14ac:dyDescent="0.2">
      <c r="C2234" s="10"/>
      <c r="D2234" s="10"/>
      <c r="AG2234" s="132"/>
      <c r="AH2234" s="132"/>
      <c r="AI2234" s="132"/>
      <c r="AJ2234" s="132"/>
      <c r="AK2234" s="132"/>
      <c r="AL2234" s="148"/>
      <c r="AM2234" s="143"/>
      <c r="AT2234" s="132"/>
      <c r="AU2234" s="132"/>
      <c r="AV2234" s="132"/>
      <c r="AW2234" s="132"/>
      <c r="AX2234" s="132"/>
      <c r="AY2234" s="132"/>
      <c r="AZ2234" s="132"/>
      <c r="BA2234" s="132"/>
    </row>
    <row r="2235" spans="3:53" x14ac:dyDescent="0.2">
      <c r="C2235" s="10"/>
      <c r="D2235" s="10"/>
      <c r="AG2235" s="132"/>
      <c r="AH2235" s="132"/>
      <c r="AI2235" s="132"/>
      <c r="AJ2235" s="132"/>
      <c r="AK2235" s="132"/>
      <c r="AL2235" s="148"/>
      <c r="AM2235" s="143"/>
      <c r="AT2235" s="132"/>
      <c r="AU2235" s="132"/>
      <c r="AV2235" s="132"/>
      <c r="AW2235" s="132"/>
      <c r="AX2235" s="132"/>
      <c r="AY2235" s="132"/>
      <c r="AZ2235" s="132"/>
      <c r="BA2235" s="132"/>
    </row>
    <row r="2236" spans="3:53" x14ac:dyDescent="0.2">
      <c r="C2236" s="10"/>
      <c r="D2236" s="10"/>
      <c r="AG2236" s="132"/>
      <c r="AH2236" s="132"/>
      <c r="AI2236" s="132"/>
      <c r="AJ2236" s="132"/>
      <c r="AK2236" s="132"/>
      <c r="AL2236" s="148"/>
      <c r="AM2236" s="143"/>
      <c r="AT2236" s="132"/>
      <c r="AU2236" s="132"/>
      <c r="AV2236" s="132"/>
      <c r="AW2236" s="132"/>
      <c r="AX2236" s="132"/>
      <c r="AY2236" s="132"/>
      <c r="AZ2236" s="132"/>
      <c r="BA2236" s="132"/>
    </row>
    <row r="2237" spans="3:53" x14ac:dyDescent="0.2">
      <c r="C2237" s="10"/>
      <c r="D2237" s="10"/>
      <c r="AG2237" s="132"/>
      <c r="AH2237" s="132"/>
      <c r="AI2237" s="132"/>
      <c r="AJ2237" s="132"/>
      <c r="AK2237" s="132"/>
      <c r="AL2237" s="148"/>
      <c r="AM2237" s="143"/>
      <c r="AT2237" s="132"/>
      <c r="AU2237" s="132"/>
      <c r="AV2237" s="132"/>
      <c r="AW2237" s="132"/>
      <c r="AX2237" s="132"/>
      <c r="AY2237" s="132"/>
      <c r="AZ2237" s="132"/>
      <c r="BA2237" s="132"/>
    </row>
    <row r="2238" spans="3:53" x14ac:dyDescent="0.2">
      <c r="C2238" s="10"/>
      <c r="D2238" s="10"/>
      <c r="AG2238" s="132"/>
      <c r="AH2238" s="132"/>
      <c r="AI2238" s="132"/>
      <c r="AJ2238" s="132"/>
      <c r="AK2238" s="132"/>
      <c r="AL2238" s="148"/>
      <c r="AM2238" s="143"/>
      <c r="AT2238" s="132"/>
      <c r="AU2238" s="132"/>
      <c r="AV2238" s="132"/>
      <c r="AW2238" s="132"/>
      <c r="AX2238" s="132"/>
      <c r="AY2238" s="132"/>
      <c r="AZ2238" s="132"/>
      <c r="BA2238" s="132"/>
    </row>
    <row r="2239" spans="3:53" x14ac:dyDescent="0.2">
      <c r="C2239" s="10"/>
      <c r="D2239" s="10"/>
      <c r="AG2239" s="132"/>
      <c r="AH2239" s="132"/>
      <c r="AI2239" s="132"/>
      <c r="AJ2239" s="132"/>
      <c r="AK2239" s="132"/>
      <c r="AL2239" s="148"/>
      <c r="AM2239" s="143"/>
      <c r="AT2239" s="132"/>
      <c r="AU2239" s="132"/>
      <c r="AV2239" s="132"/>
      <c r="AW2239" s="132"/>
      <c r="AX2239" s="132"/>
      <c r="AY2239" s="132"/>
      <c r="AZ2239" s="132"/>
      <c r="BA2239" s="132"/>
    </row>
    <row r="2240" spans="3:53" x14ac:dyDescent="0.2">
      <c r="C2240" s="10"/>
      <c r="D2240" s="10"/>
      <c r="AG2240" s="132"/>
      <c r="AH2240" s="132"/>
      <c r="AI2240" s="132"/>
      <c r="AJ2240" s="132"/>
      <c r="AK2240" s="132"/>
      <c r="AL2240" s="148"/>
      <c r="AM2240" s="143"/>
      <c r="AT2240" s="132"/>
      <c r="AU2240" s="132"/>
      <c r="AV2240" s="132"/>
      <c r="AW2240" s="132"/>
      <c r="AX2240" s="132"/>
      <c r="AY2240" s="132"/>
      <c r="AZ2240" s="132"/>
      <c r="BA2240" s="132"/>
    </row>
    <row r="2241" spans="3:53" x14ac:dyDescent="0.2">
      <c r="C2241" s="10"/>
      <c r="D2241" s="10"/>
      <c r="AG2241" s="132"/>
      <c r="AH2241" s="132"/>
      <c r="AI2241" s="132"/>
      <c r="AJ2241" s="132"/>
      <c r="AK2241" s="132"/>
      <c r="AL2241" s="148"/>
      <c r="AM2241" s="143"/>
      <c r="AT2241" s="132"/>
      <c r="AU2241" s="132"/>
      <c r="AV2241" s="132"/>
      <c r="AW2241" s="132"/>
      <c r="AX2241" s="132"/>
      <c r="AY2241" s="132"/>
      <c r="AZ2241" s="132"/>
      <c r="BA2241" s="132"/>
    </row>
    <row r="2242" spans="3:53" x14ac:dyDescent="0.2">
      <c r="C2242" s="10"/>
      <c r="D2242" s="10"/>
      <c r="AG2242" s="132"/>
      <c r="AH2242" s="132"/>
      <c r="AI2242" s="132"/>
      <c r="AJ2242" s="132"/>
      <c r="AK2242" s="132"/>
      <c r="AL2242" s="148"/>
      <c r="AM2242" s="143"/>
      <c r="AT2242" s="132"/>
      <c r="AU2242" s="132"/>
      <c r="AV2242" s="132"/>
      <c r="AW2242" s="132"/>
      <c r="AX2242" s="132"/>
      <c r="AY2242" s="132"/>
      <c r="AZ2242" s="132"/>
      <c r="BA2242" s="132"/>
    </row>
    <row r="2243" spans="3:53" x14ac:dyDescent="0.2">
      <c r="C2243" s="10"/>
      <c r="D2243" s="10"/>
      <c r="AG2243" s="132"/>
      <c r="AH2243" s="132"/>
      <c r="AI2243" s="132"/>
      <c r="AJ2243" s="132"/>
      <c r="AK2243" s="132"/>
      <c r="AL2243" s="148"/>
      <c r="AM2243" s="143"/>
      <c r="AT2243" s="132"/>
      <c r="AU2243" s="132"/>
      <c r="AV2243" s="132"/>
      <c r="AW2243" s="132"/>
      <c r="AX2243" s="132"/>
      <c r="AY2243" s="132"/>
      <c r="AZ2243" s="132"/>
      <c r="BA2243" s="132"/>
    </row>
    <row r="2244" spans="3:53" x14ac:dyDescent="0.2">
      <c r="C2244" s="10"/>
      <c r="D2244" s="10"/>
      <c r="AG2244" s="132"/>
      <c r="AH2244" s="132"/>
      <c r="AI2244" s="132"/>
      <c r="AJ2244" s="132"/>
      <c r="AK2244" s="132"/>
      <c r="AL2244" s="148"/>
      <c r="AM2244" s="143"/>
      <c r="AT2244" s="132"/>
      <c r="AU2244" s="132"/>
      <c r="AV2244" s="132"/>
      <c r="AW2244" s="132"/>
      <c r="AX2244" s="132"/>
      <c r="AY2244" s="132"/>
      <c r="AZ2244" s="132"/>
      <c r="BA2244" s="132"/>
    </row>
    <row r="2245" spans="3:53" x14ac:dyDescent="0.2">
      <c r="C2245" s="10"/>
      <c r="D2245" s="10"/>
      <c r="AG2245" s="132"/>
      <c r="AH2245" s="132"/>
      <c r="AI2245" s="132"/>
      <c r="AJ2245" s="132"/>
      <c r="AK2245" s="132"/>
      <c r="AL2245" s="148"/>
      <c r="AM2245" s="143"/>
      <c r="AT2245" s="132"/>
      <c r="AU2245" s="132"/>
      <c r="AV2245" s="132"/>
      <c r="AW2245" s="132"/>
      <c r="AX2245" s="132"/>
      <c r="AY2245" s="132"/>
      <c r="AZ2245" s="132"/>
      <c r="BA2245" s="132"/>
    </row>
    <row r="2246" spans="3:53" x14ac:dyDescent="0.2">
      <c r="C2246" s="10"/>
      <c r="D2246" s="10"/>
      <c r="AG2246" s="132"/>
      <c r="AH2246" s="132"/>
      <c r="AI2246" s="132"/>
      <c r="AJ2246" s="132"/>
      <c r="AK2246" s="132"/>
      <c r="AL2246" s="148"/>
      <c r="AM2246" s="143"/>
      <c r="AT2246" s="132"/>
      <c r="AU2246" s="132"/>
      <c r="AV2246" s="132"/>
      <c r="AW2246" s="132"/>
      <c r="AX2246" s="132"/>
      <c r="AY2246" s="132"/>
      <c r="AZ2246" s="132"/>
      <c r="BA2246" s="132"/>
    </row>
    <row r="2247" spans="3:53" x14ac:dyDescent="0.2">
      <c r="C2247" s="10"/>
      <c r="D2247" s="10"/>
      <c r="AG2247" s="132"/>
      <c r="AH2247" s="132"/>
      <c r="AI2247" s="132"/>
      <c r="AJ2247" s="132"/>
      <c r="AK2247" s="132"/>
      <c r="AL2247" s="148"/>
      <c r="AM2247" s="143"/>
      <c r="AT2247" s="132"/>
      <c r="AU2247" s="132"/>
      <c r="AV2247" s="132"/>
      <c r="AW2247" s="132"/>
      <c r="AX2247" s="132"/>
      <c r="AY2247" s="132"/>
      <c r="AZ2247" s="132"/>
      <c r="BA2247" s="132"/>
    </row>
    <row r="2248" spans="3:53" x14ac:dyDescent="0.2">
      <c r="C2248" s="10"/>
      <c r="D2248" s="10"/>
      <c r="AG2248" s="132"/>
      <c r="AH2248" s="132"/>
      <c r="AI2248" s="132"/>
      <c r="AJ2248" s="132"/>
      <c r="AK2248" s="132"/>
      <c r="AL2248" s="148"/>
      <c r="AM2248" s="143"/>
      <c r="AT2248" s="132"/>
      <c r="AU2248" s="132"/>
      <c r="AV2248" s="132"/>
      <c r="AW2248" s="132"/>
      <c r="AX2248" s="132"/>
      <c r="AY2248" s="132"/>
      <c r="AZ2248" s="132"/>
      <c r="BA2248" s="132"/>
    </row>
    <row r="2249" spans="3:53" x14ac:dyDescent="0.2">
      <c r="C2249" s="10"/>
      <c r="D2249" s="10"/>
      <c r="AG2249" s="132"/>
      <c r="AH2249" s="132"/>
      <c r="AI2249" s="132"/>
      <c r="AJ2249" s="132"/>
      <c r="AK2249" s="132"/>
      <c r="AL2249" s="148"/>
      <c r="AM2249" s="143"/>
      <c r="AT2249" s="132"/>
      <c r="AU2249" s="132"/>
      <c r="AV2249" s="132"/>
      <c r="AW2249" s="132"/>
      <c r="AX2249" s="132"/>
      <c r="AY2249" s="132"/>
      <c r="AZ2249" s="132"/>
      <c r="BA2249" s="132"/>
    </row>
    <row r="2250" spans="3:53" x14ac:dyDescent="0.2">
      <c r="C2250" s="10"/>
      <c r="D2250" s="10"/>
      <c r="AG2250" s="132"/>
      <c r="AH2250" s="132"/>
      <c r="AI2250" s="132"/>
      <c r="AJ2250" s="132"/>
      <c r="AK2250" s="132"/>
      <c r="AL2250" s="148"/>
      <c r="AM2250" s="143"/>
      <c r="AT2250" s="132"/>
      <c r="AU2250" s="132"/>
      <c r="AV2250" s="132"/>
      <c r="AW2250" s="132"/>
      <c r="AX2250" s="132"/>
      <c r="AY2250" s="132"/>
      <c r="AZ2250" s="132"/>
      <c r="BA2250" s="132"/>
    </row>
    <row r="2251" spans="3:53" x14ac:dyDescent="0.2">
      <c r="C2251" s="10"/>
      <c r="D2251" s="10"/>
      <c r="AG2251" s="132"/>
      <c r="AH2251" s="132"/>
      <c r="AI2251" s="132"/>
      <c r="AJ2251" s="132"/>
      <c r="AK2251" s="132"/>
      <c r="AL2251" s="148"/>
      <c r="AM2251" s="143"/>
      <c r="AT2251" s="132"/>
      <c r="AU2251" s="132"/>
      <c r="AV2251" s="132"/>
      <c r="AW2251" s="132"/>
      <c r="AX2251" s="132"/>
      <c r="AY2251" s="132"/>
      <c r="AZ2251" s="132"/>
      <c r="BA2251" s="132"/>
    </row>
    <row r="2252" spans="3:53" x14ac:dyDescent="0.2">
      <c r="C2252" s="10"/>
      <c r="D2252" s="10"/>
      <c r="AG2252" s="132"/>
      <c r="AH2252" s="132"/>
      <c r="AI2252" s="132"/>
      <c r="AJ2252" s="132"/>
      <c r="AK2252" s="132"/>
      <c r="AL2252" s="148"/>
      <c r="AM2252" s="143"/>
      <c r="AT2252" s="132"/>
      <c r="AU2252" s="132"/>
      <c r="AV2252" s="132"/>
      <c r="AW2252" s="132"/>
      <c r="AX2252" s="132"/>
      <c r="AY2252" s="132"/>
      <c r="AZ2252" s="132"/>
      <c r="BA2252" s="132"/>
    </row>
    <row r="2253" spans="3:53" x14ac:dyDescent="0.2">
      <c r="C2253" s="10"/>
      <c r="D2253" s="10"/>
      <c r="AG2253" s="132"/>
      <c r="AH2253" s="132"/>
      <c r="AI2253" s="132"/>
      <c r="AJ2253" s="132"/>
      <c r="AK2253" s="132"/>
      <c r="AL2253" s="148"/>
      <c r="AM2253" s="143"/>
      <c r="AT2253" s="132"/>
      <c r="AU2253" s="132"/>
      <c r="AV2253" s="132"/>
      <c r="AW2253" s="132"/>
      <c r="AX2253" s="132"/>
      <c r="AY2253" s="132"/>
      <c r="AZ2253" s="132"/>
      <c r="BA2253" s="132"/>
    </row>
    <row r="2254" spans="3:53" x14ac:dyDescent="0.2">
      <c r="C2254" s="10"/>
      <c r="D2254" s="10"/>
      <c r="AG2254" s="132"/>
      <c r="AH2254" s="132"/>
      <c r="AI2254" s="132"/>
      <c r="AJ2254" s="132"/>
      <c r="AK2254" s="132"/>
      <c r="AL2254" s="148"/>
      <c r="AM2254" s="143"/>
      <c r="AT2254" s="132"/>
      <c r="AU2254" s="132"/>
      <c r="AV2254" s="132"/>
      <c r="AW2254" s="132"/>
      <c r="AX2254" s="132"/>
      <c r="AY2254" s="132"/>
      <c r="AZ2254" s="132"/>
      <c r="BA2254" s="132"/>
    </row>
    <row r="2255" spans="3:53" x14ac:dyDescent="0.2">
      <c r="C2255" s="10"/>
      <c r="D2255" s="10"/>
      <c r="AG2255" s="132"/>
      <c r="AH2255" s="132"/>
      <c r="AI2255" s="132"/>
      <c r="AJ2255" s="132"/>
      <c r="AK2255" s="132"/>
      <c r="AL2255" s="148"/>
      <c r="AM2255" s="143"/>
      <c r="AT2255" s="132"/>
      <c r="AU2255" s="132"/>
      <c r="AV2255" s="132"/>
      <c r="AW2255" s="132"/>
      <c r="AX2255" s="132"/>
      <c r="AY2255" s="132"/>
      <c r="AZ2255" s="132"/>
      <c r="BA2255" s="132"/>
    </row>
    <row r="2256" spans="3:53" x14ac:dyDescent="0.2">
      <c r="C2256" s="10"/>
      <c r="D2256" s="10"/>
      <c r="AG2256" s="132"/>
      <c r="AH2256" s="132"/>
      <c r="AI2256" s="132"/>
      <c r="AJ2256" s="132"/>
      <c r="AK2256" s="132"/>
      <c r="AL2256" s="148"/>
      <c r="AM2256" s="143"/>
      <c r="AT2256" s="132"/>
      <c r="AU2256" s="132"/>
      <c r="AV2256" s="132"/>
      <c r="AW2256" s="132"/>
      <c r="AX2256" s="132"/>
      <c r="AY2256" s="132"/>
      <c r="AZ2256" s="132"/>
      <c r="BA2256" s="132"/>
    </row>
    <row r="2257" spans="3:53" x14ac:dyDescent="0.2">
      <c r="C2257" s="10"/>
      <c r="D2257" s="10"/>
      <c r="AG2257" s="132"/>
      <c r="AH2257" s="132"/>
      <c r="AI2257" s="132"/>
      <c r="AJ2257" s="132"/>
      <c r="AK2257" s="132"/>
      <c r="AL2257" s="148"/>
      <c r="AM2257" s="143"/>
      <c r="AT2257" s="132"/>
      <c r="AU2257" s="132"/>
      <c r="AV2257" s="132"/>
      <c r="AW2257" s="132"/>
      <c r="AX2257" s="132"/>
      <c r="AY2257" s="132"/>
      <c r="AZ2257" s="132"/>
      <c r="BA2257" s="132"/>
    </row>
    <row r="2258" spans="3:53" x14ac:dyDescent="0.2">
      <c r="C2258" s="10"/>
      <c r="D2258" s="10"/>
      <c r="AG2258" s="132"/>
      <c r="AH2258" s="132"/>
      <c r="AI2258" s="132"/>
      <c r="AJ2258" s="132"/>
      <c r="AK2258" s="132"/>
      <c r="AL2258" s="148"/>
      <c r="AM2258" s="143"/>
      <c r="AT2258" s="132"/>
      <c r="AU2258" s="132"/>
      <c r="AV2258" s="132"/>
      <c r="AW2258" s="132"/>
      <c r="AX2258" s="132"/>
      <c r="AY2258" s="132"/>
      <c r="AZ2258" s="132"/>
      <c r="BA2258" s="132"/>
    </row>
    <row r="2259" spans="3:53" x14ac:dyDescent="0.2">
      <c r="C2259" s="10"/>
      <c r="D2259" s="10"/>
      <c r="AG2259" s="132"/>
      <c r="AH2259" s="132"/>
      <c r="AI2259" s="132"/>
      <c r="AJ2259" s="132"/>
      <c r="AK2259" s="132"/>
      <c r="AL2259" s="148"/>
      <c r="AM2259" s="143"/>
      <c r="AT2259" s="132"/>
      <c r="AU2259" s="132"/>
      <c r="AV2259" s="132"/>
      <c r="AW2259" s="132"/>
      <c r="AX2259" s="132"/>
      <c r="AY2259" s="132"/>
      <c r="AZ2259" s="132"/>
      <c r="BA2259" s="132"/>
    </row>
    <row r="2260" spans="3:53" x14ac:dyDescent="0.2">
      <c r="C2260" s="10"/>
      <c r="D2260" s="10"/>
      <c r="AG2260" s="132"/>
      <c r="AH2260" s="132"/>
      <c r="AI2260" s="132"/>
      <c r="AJ2260" s="132"/>
      <c r="AK2260" s="132"/>
      <c r="AL2260" s="148"/>
      <c r="AM2260" s="143"/>
      <c r="AT2260" s="132"/>
      <c r="AU2260" s="132"/>
      <c r="AV2260" s="132"/>
      <c r="AW2260" s="132"/>
      <c r="AX2260" s="132"/>
      <c r="AY2260" s="132"/>
      <c r="AZ2260" s="132"/>
      <c r="BA2260" s="132"/>
    </row>
    <row r="2261" spans="3:53" x14ac:dyDescent="0.2">
      <c r="C2261" s="10"/>
      <c r="D2261" s="10"/>
      <c r="AG2261" s="132"/>
      <c r="AH2261" s="132"/>
      <c r="AI2261" s="132"/>
      <c r="AJ2261" s="132"/>
      <c r="AK2261" s="132"/>
      <c r="AL2261" s="148"/>
      <c r="AM2261" s="143"/>
      <c r="AT2261" s="132"/>
      <c r="AU2261" s="132"/>
      <c r="AV2261" s="132"/>
      <c r="AW2261" s="132"/>
      <c r="AX2261" s="132"/>
      <c r="AY2261" s="132"/>
      <c r="AZ2261" s="132"/>
      <c r="BA2261" s="132"/>
    </row>
    <row r="2262" spans="3:53" x14ac:dyDescent="0.2">
      <c r="C2262" s="10"/>
      <c r="D2262" s="10"/>
      <c r="AG2262" s="132"/>
      <c r="AH2262" s="132"/>
      <c r="AI2262" s="132"/>
      <c r="AJ2262" s="132"/>
      <c r="AK2262" s="132"/>
      <c r="AL2262" s="148"/>
      <c r="AM2262" s="143"/>
      <c r="AT2262" s="132"/>
      <c r="AU2262" s="132"/>
      <c r="AV2262" s="132"/>
      <c r="AW2262" s="132"/>
      <c r="AX2262" s="132"/>
      <c r="AY2262" s="132"/>
      <c r="AZ2262" s="132"/>
      <c r="BA2262" s="132"/>
    </row>
    <row r="2263" spans="3:53" x14ac:dyDescent="0.2">
      <c r="C2263" s="10"/>
      <c r="D2263" s="10"/>
      <c r="AG2263" s="132"/>
      <c r="AH2263" s="132"/>
      <c r="AI2263" s="132"/>
      <c r="AJ2263" s="132"/>
      <c r="AK2263" s="132"/>
      <c r="AL2263" s="148"/>
      <c r="AM2263" s="143"/>
      <c r="AT2263" s="132"/>
      <c r="AU2263" s="132"/>
      <c r="AV2263" s="132"/>
      <c r="AW2263" s="132"/>
      <c r="AX2263" s="132"/>
      <c r="AY2263" s="132"/>
      <c r="AZ2263" s="132"/>
      <c r="BA2263" s="132"/>
    </row>
    <row r="2264" spans="3:53" x14ac:dyDescent="0.2">
      <c r="C2264" s="10"/>
      <c r="D2264" s="10"/>
      <c r="AG2264" s="132"/>
      <c r="AH2264" s="132"/>
      <c r="AI2264" s="132"/>
      <c r="AJ2264" s="132"/>
      <c r="AK2264" s="132"/>
      <c r="AL2264" s="148"/>
      <c r="AM2264" s="143"/>
      <c r="AT2264" s="132"/>
      <c r="AU2264" s="132"/>
      <c r="AV2264" s="132"/>
      <c r="AW2264" s="132"/>
      <c r="AX2264" s="132"/>
      <c r="AY2264" s="132"/>
      <c r="AZ2264" s="132"/>
      <c r="BA2264" s="132"/>
    </row>
    <row r="2265" spans="3:53" x14ac:dyDescent="0.2">
      <c r="C2265" s="10"/>
      <c r="D2265" s="10"/>
      <c r="AG2265" s="132"/>
      <c r="AH2265" s="132"/>
      <c r="AI2265" s="132"/>
      <c r="AJ2265" s="132"/>
      <c r="AK2265" s="132"/>
      <c r="AL2265" s="148"/>
      <c r="AM2265" s="143"/>
      <c r="AT2265" s="132"/>
      <c r="AU2265" s="132"/>
      <c r="AV2265" s="132"/>
      <c r="AW2265" s="132"/>
      <c r="AX2265" s="132"/>
      <c r="AY2265" s="132"/>
      <c r="AZ2265" s="132"/>
      <c r="BA2265" s="132"/>
    </row>
    <row r="2266" spans="3:53" x14ac:dyDescent="0.2">
      <c r="C2266" s="10"/>
      <c r="D2266" s="10"/>
      <c r="AG2266" s="132"/>
      <c r="AH2266" s="132"/>
      <c r="AI2266" s="132"/>
      <c r="AJ2266" s="132"/>
      <c r="AK2266" s="132"/>
      <c r="AL2266" s="148"/>
      <c r="AM2266" s="143"/>
      <c r="AT2266" s="132"/>
      <c r="AU2266" s="132"/>
      <c r="AV2266" s="132"/>
      <c r="AW2266" s="132"/>
      <c r="AX2266" s="132"/>
      <c r="AY2266" s="132"/>
      <c r="AZ2266" s="132"/>
      <c r="BA2266" s="132"/>
    </row>
    <row r="2267" spans="3:53" x14ac:dyDescent="0.2">
      <c r="C2267" s="10"/>
      <c r="D2267" s="10"/>
      <c r="AG2267" s="132"/>
      <c r="AH2267" s="132"/>
      <c r="AI2267" s="132"/>
      <c r="AJ2267" s="132"/>
      <c r="AK2267" s="132"/>
      <c r="AL2267" s="148"/>
      <c r="AM2267" s="143"/>
      <c r="AT2267" s="132"/>
      <c r="AU2267" s="132"/>
      <c r="AV2267" s="132"/>
      <c r="AW2267" s="132"/>
      <c r="AX2267" s="132"/>
      <c r="AY2267" s="132"/>
      <c r="AZ2267" s="132"/>
      <c r="BA2267" s="132"/>
    </row>
    <row r="2268" spans="3:53" x14ac:dyDescent="0.2">
      <c r="C2268" s="10"/>
      <c r="D2268" s="10"/>
      <c r="AG2268" s="132"/>
      <c r="AH2268" s="132"/>
      <c r="AI2268" s="132"/>
      <c r="AJ2268" s="132"/>
      <c r="AK2268" s="132"/>
      <c r="AL2268" s="148"/>
      <c r="AM2268" s="143"/>
      <c r="AT2268" s="132"/>
      <c r="AU2268" s="132"/>
      <c r="AV2268" s="132"/>
      <c r="AW2268" s="132"/>
      <c r="AX2268" s="132"/>
      <c r="AY2268" s="132"/>
      <c r="AZ2268" s="132"/>
      <c r="BA2268" s="132"/>
    </row>
    <row r="2269" spans="3:53" x14ac:dyDescent="0.2">
      <c r="C2269" s="10"/>
      <c r="D2269" s="10"/>
      <c r="AG2269" s="132"/>
      <c r="AH2269" s="132"/>
      <c r="AI2269" s="132"/>
      <c r="AJ2269" s="132"/>
      <c r="AK2269" s="132"/>
      <c r="AL2269" s="148"/>
      <c r="AM2269" s="143"/>
      <c r="AT2269" s="132"/>
      <c r="AU2269" s="132"/>
      <c r="AV2269" s="132"/>
      <c r="AW2269" s="132"/>
      <c r="AX2269" s="132"/>
      <c r="AY2269" s="132"/>
      <c r="AZ2269" s="132"/>
      <c r="BA2269" s="132"/>
    </row>
    <row r="2270" spans="3:53" x14ac:dyDescent="0.2">
      <c r="C2270" s="10"/>
      <c r="D2270" s="10"/>
      <c r="AG2270" s="132"/>
      <c r="AH2270" s="132"/>
      <c r="AI2270" s="132"/>
      <c r="AJ2270" s="132"/>
      <c r="AK2270" s="132"/>
      <c r="AL2270" s="148"/>
      <c r="AM2270" s="143"/>
      <c r="AT2270" s="132"/>
      <c r="AU2270" s="132"/>
      <c r="AV2270" s="132"/>
      <c r="AW2270" s="132"/>
      <c r="AX2270" s="132"/>
      <c r="AY2270" s="132"/>
      <c r="AZ2270" s="132"/>
      <c r="BA2270" s="132"/>
    </row>
    <row r="2271" spans="3:53" x14ac:dyDescent="0.2">
      <c r="C2271" s="10"/>
      <c r="D2271" s="10"/>
      <c r="AG2271" s="132"/>
      <c r="AH2271" s="132"/>
      <c r="AI2271" s="132"/>
      <c r="AJ2271" s="132"/>
      <c r="AK2271" s="132"/>
      <c r="AL2271" s="148"/>
      <c r="AM2271" s="143"/>
      <c r="AT2271" s="132"/>
      <c r="AU2271" s="132"/>
      <c r="AV2271" s="132"/>
      <c r="AW2271" s="132"/>
      <c r="AX2271" s="132"/>
      <c r="AY2271" s="132"/>
      <c r="AZ2271" s="132"/>
      <c r="BA2271" s="132"/>
    </row>
    <row r="2272" spans="3:53" x14ac:dyDescent="0.2">
      <c r="C2272" s="10"/>
      <c r="D2272" s="10"/>
      <c r="AG2272" s="132"/>
      <c r="AH2272" s="132"/>
      <c r="AI2272" s="132"/>
      <c r="AJ2272" s="132"/>
      <c r="AK2272" s="132"/>
      <c r="AL2272" s="148"/>
      <c r="AM2272" s="143"/>
      <c r="AT2272" s="132"/>
      <c r="AU2272" s="132"/>
      <c r="AV2272" s="132"/>
      <c r="AW2272" s="132"/>
      <c r="AX2272" s="132"/>
      <c r="AY2272" s="132"/>
      <c r="AZ2272" s="132"/>
      <c r="BA2272" s="132"/>
    </row>
    <row r="2273" spans="3:53" x14ac:dyDescent="0.2">
      <c r="C2273" s="10"/>
      <c r="D2273" s="10"/>
      <c r="AG2273" s="132"/>
      <c r="AH2273" s="132"/>
      <c r="AI2273" s="132"/>
      <c r="AJ2273" s="132"/>
      <c r="AK2273" s="132"/>
      <c r="AL2273" s="148"/>
      <c r="AM2273" s="143"/>
      <c r="AT2273" s="132"/>
      <c r="AU2273" s="132"/>
      <c r="AV2273" s="132"/>
      <c r="AW2273" s="132"/>
      <c r="AX2273" s="132"/>
      <c r="AY2273" s="132"/>
      <c r="AZ2273" s="132"/>
      <c r="BA2273" s="132"/>
    </row>
    <row r="2274" spans="3:53" x14ac:dyDescent="0.2">
      <c r="C2274" s="10"/>
      <c r="D2274" s="10"/>
      <c r="AG2274" s="132"/>
      <c r="AH2274" s="132"/>
      <c r="AI2274" s="132"/>
      <c r="AJ2274" s="132"/>
      <c r="AK2274" s="132"/>
      <c r="AL2274" s="148"/>
      <c r="AM2274" s="143"/>
      <c r="AT2274" s="132"/>
      <c r="AU2274" s="132"/>
      <c r="AV2274" s="132"/>
      <c r="AW2274" s="132"/>
      <c r="AX2274" s="132"/>
      <c r="AY2274" s="132"/>
      <c r="AZ2274" s="132"/>
      <c r="BA2274" s="132"/>
    </row>
    <row r="2275" spans="3:53" x14ac:dyDescent="0.2">
      <c r="C2275" s="10"/>
      <c r="D2275" s="10"/>
      <c r="AG2275" s="132"/>
      <c r="AH2275" s="132"/>
      <c r="AI2275" s="132"/>
      <c r="AJ2275" s="132"/>
      <c r="AK2275" s="132"/>
      <c r="AL2275" s="148"/>
      <c r="AM2275" s="143"/>
      <c r="AT2275" s="132"/>
      <c r="AU2275" s="132"/>
      <c r="AV2275" s="132"/>
      <c r="AW2275" s="132"/>
      <c r="AX2275" s="132"/>
      <c r="AY2275" s="132"/>
      <c r="AZ2275" s="132"/>
      <c r="BA2275" s="132"/>
    </row>
    <row r="2276" spans="3:53" x14ac:dyDescent="0.2">
      <c r="C2276" s="10"/>
      <c r="D2276" s="10"/>
      <c r="AG2276" s="132"/>
      <c r="AH2276" s="132"/>
      <c r="AI2276" s="132"/>
      <c r="AJ2276" s="132"/>
      <c r="AK2276" s="132"/>
      <c r="AL2276" s="148"/>
      <c r="AM2276" s="143"/>
      <c r="AT2276" s="132"/>
      <c r="AU2276" s="132"/>
      <c r="AV2276" s="132"/>
      <c r="AW2276" s="132"/>
      <c r="AX2276" s="132"/>
      <c r="AY2276" s="132"/>
      <c r="AZ2276" s="132"/>
      <c r="BA2276" s="132"/>
    </row>
    <row r="2277" spans="3:53" x14ac:dyDescent="0.2">
      <c r="C2277" s="10"/>
      <c r="D2277" s="10"/>
      <c r="AG2277" s="132"/>
      <c r="AH2277" s="132"/>
      <c r="AI2277" s="132"/>
      <c r="AJ2277" s="132"/>
      <c r="AK2277" s="132"/>
      <c r="AL2277" s="148"/>
      <c r="AM2277" s="143"/>
      <c r="AT2277" s="132"/>
      <c r="AU2277" s="132"/>
      <c r="AV2277" s="132"/>
      <c r="AW2277" s="132"/>
      <c r="AX2277" s="132"/>
      <c r="AY2277" s="132"/>
      <c r="AZ2277" s="132"/>
      <c r="BA2277" s="132"/>
    </row>
    <row r="2278" spans="3:53" x14ac:dyDescent="0.2">
      <c r="C2278" s="10"/>
      <c r="D2278" s="10"/>
      <c r="AG2278" s="132"/>
      <c r="AH2278" s="132"/>
      <c r="AI2278" s="132"/>
      <c r="AJ2278" s="132"/>
      <c r="AK2278" s="132"/>
      <c r="AL2278" s="148"/>
      <c r="AM2278" s="143"/>
      <c r="AT2278" s="132"/>
      <c r="AU2278" s="132"/>
      <c r="AV2278" s="132"/>
      <c r="AW2278" s="132"/>
      <c r="AX2278" s="132"/>
      <c r="AY2278" s="132"/>
      <c r="AZ2278" s="132"/>
      <c r="BA2278" s="132"/>
    </row>
    <row r="2279" spans="3:53" x14ac:dyDescent="0.2">
      <c r="C2279" s="10"/>
      <c r="D2279" s="10"/>
      <c r="AG2279" s="132"/>
      <c r="AH2279" s="132"/>
      <c r="AI2279" s="132"/>
      <c r="AJ2279" s="132"/>
      <c r="AK2279" s="132"/>
      <c r="AL2279" s="148"/>
      <c r="AM2279" s="143"/>
      <c r="AT2279" s="132"/>
      <c r="AU2279" s="132"/>
      <c r="AV2279" s="132"/>
      <c r="AW2279" s="132"/>
      <c r="AX2279" s="132"/>
      <c r="AY2279" s="132"/>
      <c r="AZ2279" s="132"/>
      <c r="BA2279" s="132"/>
    </row>
    <row r="2280" spans="3:53" x14ac:dyDescent="0.2">
      <c r="C2280" s="10"/>
      <c r="D2280" s="10"/>
      <c r="AG2280" s="132"/>
      <c r="AH2280" s="132"/>
      <c r="AI2280" s="132"/>
      <c r="AJ2280" s="132"/>
      <c r="AK2280" s="132"/>
      <c r="AL2280" s="148"/>
      <c r="AM2280" s="143"/>
      <c r="AT2280" s="132"/>
      <c r="AU2280" s="132"/>
      <c r="AV2280" s="132"/>
      <c r="AW2280" s="132"/>
      <c r="AX2280" s="132"/>
      <c r="AY2280" s="132"/>
      <c r="AZ2280" s="132"/>
      <c r="BA2280" s="132"/>
    </row>
    <row r="2281" spans="3:53" x14ac:dyDescent="0.2">
      <c r="C2281" s="10"/>
      <c r="D2281" s="10"/>
      <c r="AG2281" s="132"/>
      <c r="AH2281" s="132"/>
      <c r="AI2281" s="132"/>
      <c r="AJ2281" s="132"/>
      <c r="AK2281" s="132"/>
      <c r="AL2281" s="148"/>
      <c r="AM2281" s="143"/>
      <c r="AT2281" s="132"/>
      <c r="AU2281" s="132"/>
      <c r="AV2281" s="132"/>
      <c r="AW2281" s="132"/>
      <c r="AX2281" s="132"/>
      <c r="AY2281" s="132"/>
      <c r="AZ2281" s="132"/>
      <c r="BA2281" s="132"/>
    </row>
    <row r="2282" spans="3:53" x14ac:dyDescent="0.2">
      <c r="C2282" s="10"/>
      <c r="D2282" s="10"/>
      <c r="AG2282" s="132"/>
      <c r="AH2282" s="132"/>
      <c r="AI2282" s="132"/>
      <c r="AJ2282" s="132"/>
      <c r="AK2282" s="132"/>
      <c r="AL2282" s="148"/>
      <c r="AM2282" s="143"/>
      <c r="AT2282" s="132"/>
      <c r="AU2282" s="132"/>
      <c r="AV2282" s="132"/>
      <c r="AW2282" s="132"/>
      <c r="AX2282" s="132"/>
      <c r="AY2282" s="132"/>
      <c r="AZ2282" s="132"/>
      <c r="BA2282" s="132"/>
    </row>
    <row r="2283" spans="3:53" x14ac:dyDescent="0.2">
      <c r="C2283" s="10"/>
      <c r="D2283" s="10"/>
      <c r="AG2283" s="132"/>
      <c r="AH2283" s="132"/>
      <c r="AI2283" s="132"/>
      <c r="AJ2283" s="132"/>
      <c r="AK2283" s="132"/>
      <c r="AL2283" s="148"/>
      <c r="AM2283" s="143"/>
      <c r="AT2283" s="132"/>
      <c r="AU2283" s="132"/>
      <c r="AV2283" s="132"/>
      <c r="AW2283" s="132"/>
      <c r="AX2283" s="132"/>
      <c r="AY2283" s="132"/>
      <c r="AZ2283" s="132"/>
      <c r="BA2283" s="132"/>
    </row>
    <row r="2284" spans="3:53" x14ac:dyDescent="0.2">
      <c r="C2284" s="10"/>
      <c r="D2284" s="10"/>
      <c r="AG2284" s="132"/>
      <c r="AH2284" s="132"/>
      <c r="AI2284" s="132"/>
      <c r="AJ2284" s="132"/>
      <c r="AK2284" s="132"/>
      <c r="AL2284" s="148"/>
      <c r="AM2284" s="143"/>
      <c r="AT2284" s="132"/>
      <c r="AU2284" s="132"/>
      <c r="AV2284" s="132"/>
      <c r="AW2284" s="132"/>
      <c r="AX2284" s="132"/>
      <c r="AY2284" s="132"/>
      <c r="AZ2284" s="132"/>
      <c r="BA2284" s="132"/>
    </row>
    <row r="2285" spans="3:53" x14ac:dyDescent="0.2">
      <c r="C2285" s="10"/>
      <c r="D2285" s="10"/>
      <c r="AG2285" s="132"/>
      <c r="AH2285" s="132"/>
      <c r="AI2285" s="132"/>
      <c r="AJ2285" s="132"/>
      <c r="AK2285" s="132"/>
      <c r="AL2285" s="148"/>
      <c r="AM2285" s="143"/>
      <c r="AT2285" s="132"/>
      <c r="AU2285" s="132"/>
      <c r="AV2285" s="132"/>
      <c r="AW2285" s="132"/>
      <c r="AX2285" s="132"/>
      <c r="AY2285" s="132"/>
      <c r="AZ2285" s="132"/>
      <c r="BA2285" s="132"/>
    </row>
    <row r="2286" spans="3:53" x14ac:dyDescent="0.2">
      <c r="C2286" s="10"/>
      <c r="D2286" s="10"/>
      <c r="AG2286" s="132"/>
      <c r="AH2286" s="132"/>
      <c r="AI2286" s="132"/>
      <c r="AJ2286" s="132"/>
      <c r="AK2286" s="132"/>
      <c r="AL2286" s="148"/>
      <c r="AM2286" s="143"/>
      <c r="AT2286" s="132"/>
      <c r="AU2286" s="132"/>
      <c r="AV2286" s="132"/>
      <c r="AW2286" s="132"/>
      <c r="AX2286" s="132"/>
      <c r="AY2286" s="132"/>
      <c r="AZ2286" s="132"/>
      <c r="BA2286" s="132"/>
    </row>
    <row r="2287" spans="3:53" x14ac:dyDescent="0.2">
      <c r="C2287" s="10"/>
      <c r="D2287" s="10"/>
      <c r="AG2287" s="132"/>
      <c r="AH2287" s="132"/>
      <c r="AI2287" s="132"/>
      <c r="AJ2287" s="132"/>
      <c r="AK2287" s="132"/>
      <c r="AL2287" s="148"/>
      <c r="AM2287" s="143"/>
      <c r="AT2287" s="132"/>
      <c r="AU2287" s="132"/>
      <c r="AV2287" s="132"/>
      <c r="AW2287" s="132"/>
      <c r="AX2287" s="132"/>
      <c r="AY2287" s="132"/>
      <c r="AZ2287" s="132"/>
      <c r="BA2287" s="132"/>
    </row>
    <row r="2288" spans="3:53" x14ac:dyDescent="0.2">
      <c r="C2288" s="10"/>
      <c r="D2288" s="10"/>
      <c r="AG2288" s="132"/>
      <c r="AH2288" s="132"/>
      <c r="AI2288" s="132"/>
      <c r="AJ2288" s="132"/>
      <c r="AK2288" s="132"/>
      <c r="AL2288" s="148"/>
      <c r="AM2288" s="143"/>
      <c r="AT2288" s="132"/>
      <c r="AU2288" s="132"/>
      <c r="AV2288" s="132"/>
      <c r="AW2288" s="132"/>
      <c r="AX2288" s="132"/>
      <c r="AY2288" s="132"/>
      <c r="AZ2288" s="132"/>
      <c r="BA2288" s="132"/>
    </row>
    <row r="2289" spans="3:53" x14ac:dyDescent="0.2">
      <c r="C2289" s="10"/>
      <c r="D2289" s="10"/>
      <c r="AG2289" s="132"/>
      <c r="AH2289" s="132"/>
      <c r="AI2289" s="132"/>
      <c r="AJ2289" s="132"/>
      <c r="AK2289" s="132"/>
      <c r="AL2289" s="148"/>
      <c r="AM2289" s="143"/>
      <c r="AT2289" s="132"/>
      <c r="AU2289" s="132"/>
      <c r="AV2289" s="132"/>
      <c r="AW2289" s="132"/>
      <c r="AX2289" s="132"/>
      <c r="AY2289" s="132"/>
      <c r="AZ2289" s="132"/>
      <c r="BA2289" s="132"/>
    </row>
    <row r="2290" spans="3:53" x14ac:dyDescent="0.2">
      <c r="C2290" s="10"/>
      <c r="D2290" s="10"/>
      <c r="AG2290" s="132"/>
      <c r="AH2290" s="132"/>
      <c r="AI2290" s="132"/>
      <c r="AJ2290" s="132"/>
      <c r="AK2290" s="132"/>
      <c r="AL2290" s="148"/>
      <c r="AM2290" s="143"/>
      <c r="AT2290" s="132"/>
      <c r="AU2290" s="132"/>
      <c r="AV2290" s="132"/>
      <c r="AW2290" s="132"/>
      <c r="AX2290" s="132"/>
      <c r="AY2290" s="132"/>
      <c r="AZ2290" s="132"/>
      <c r="BA2290" s="132"/>
    </row>
    <row r="2291" spans="3:53" x14ac:dyDescent="0.2">
      <c r="C2291" s="10"/>
      <c r="D2291" s="10"/>
      <c r="AG2291" s="132"/>
      <c r="AH2291" s="132"/>
      <c r="AI2291" s="132"/>
      <c r="AJ2291" s="132"/>
      <c r="AK2291" s="132"/>
      <c r="AL2291" s="148"/>
      <c r="AM2291" s="143"/>
      <c r="AT2291" s="132"/>
      <c r="AU2291" s="132"/>
      <c r="AV2291" s="132"/>
      <c r="AW2291" s="132"/>
      <c r="AX2291" s="132"/>
      <c r="AY2291" s="132"/>
      <c r="AZ2291" s="132"/>
      <c r="BA2291" s="132"/>
    </row>
    <row r="2292" spans="3:53" x14ac:dyDescent="0.2">
      <c r="C2292" s="10"/>
      <c r="D2292" s="10"/>
      <c r="AG2292" s="132"/>
      <c r="AH2292" s="132"/>
      <c r="AI2292" s="132"/>
      <c r="AJ2292" s="132"/>
      <c r="AK2292" s="132"/>
      <c r="AL2292" s="148"/>
      <c r="AM2292" s="143"/>
      <c r="AT2292" s="132"/>
      <c r="AU2292" s="132"/>
      <c r="AV2292" s="132"/>
      <c r="AW2292" s="132"/>
      <c r="AX2292" s="132"/>
      <c r="AY2292" s="132"/>
      <c r="AZ2292" s="132"/>
      <c r="BA2292" s="132"/>
    </row>
    <row r="2293" spans="3:53" x14ac:dyDescent="0.2">
      <c r="C2293" s="10"/>
      <c r="D2293" s="10"/>
      <c r="AG2293" s="132"/>
      <c r="AH2293" s="132"/>
      <c r="AI2293" s="132"/>
      <c r="AJ2293" s="132"/>
      <c r="AK2293" s="132"/>
      <c r="AL2293" s="148"/>
      <c r="AM2293" s="143"/>
      <c r="AT2293" s="132"/>
      <c r="AU2293" s="132"/>
      <c r="AV2293" s="132"/>
      <c r="AW2293" s="132"/>
      <c r="AX2293" s="132"/>
      <c r="AY2293" s="132"/>
      <c r="AZ2293" s="132"/>
      <c r="BA2293" s="132"/>
    </row>
    <row r="2294" spans="3:53" x14ac:dyDescent="0.2">
      <c r="C2294" s="10"/>
      <c r="D2294" s="10"/>
      <c r="AG2294" s="132"/>
      <c r="AH2294" s="132"/>
      <c r="AI2294" s="132"/>
      <c r="AJ2294" s="132"/>
      <c r="AK2294" s="132"/>
      <c r="AL2294" s="148"/>
      <c r="AM2294" s="143"/>
      <c r="AT2294" s="132"/>
      <c r="AU2294" s="132"/>
      <c r="AV2294" s="132"/>
      <c r="AW2294" s="132"/>
      <c r="AX2294" s="132"/>
      <c r="AY2294" s="132"/>
      <c r="AZ2294" s="132"/>
      <c r="BA2294" s="132"/>
    </row>
    <row r="2295" spans="3:53" x14ac:dyDescent="0.2">
      <c r="C2295" s="10"/>
      <c r="D2295" s="10"/>
      <c r="AG2295" s="132"/>
      <c r="AH2295" s="132"/>
      <c r="AI2295" s="132"/>
      <c r="AJ2295" s="132"/>
      <c r="AK2295" s="132"/>
      <c r="AL2295" s="148"/>
      <c r="AM2295" s="143"/>
      <c r="AT2295" s="132"/>
      <c r="AU2295" s="132"/>
      <c r="AV2295" s="132"/>
      <c r="AW2295" s="132"/>
      <c r="AX2295" s="132"/>
      <c r="AY2295" s="132"/>
      <c r="AZ2295" s="132"/>
      <c r="BA2295" s="132"/>
    </row>
    <row r="2296" spans="3:53" x14ac:dyDescent="0.2">
      <c r="C2296" s="10"/>
      <c r="D2296" s="10"/>
      <c r="AG2296" s="132"/>
      <c r="AH2296" s="132"/>
      <c r="AI2296" s="132"/>
      <c r="AJ2296" s="132"/>
      <c r="AK2296" s="132"/>
      <c r="AL2296" s="148"/>
      <c r="AM2296" s="143"/>
      <c r="AT2296" s="132"/>
      <c r="AU2296" s="132"/>
      <c r="AV2296" s="132"/>
      <c r="AW2296" s="132"/>
      <c r="AX2296" s="132"/>
      <c r="AY2296" s="132"/>
      <c r="AZ2296" s="132"/>
      <c r="BA2296" s="132"/>
    </row>
    <row r="2297" spans="3:53" x14ac:dyDescent="0.2">
      <c r="C2297" s="10"/>
      <c r="D2297" s="10"/>
      <c r="AG2297" s="132"/>
      <c r="AH2297" s="132"/>
      <c r="AI2297" s="132"/>
      <c r="AJ2297" s="132"/>
      <c r="AK2297" s="132"/>
      <c r="AL2297" s="148"/>
      <c r="AM2297" s="143"/>
      <c r="AT2297" s="132"/>
      <c r="AU2297" s="132"/>
      <c r="AV2297" s="132"/>
      <c r="AW2297" s="132"/>
      <c r="AX2297" s="132"/>
      <c r="AY2297" s="132"/>
      <c r="AZ2297" s="132"/>
      <c r="BA2297" s="132"/>
    </row>
    <row r="2298" spans="3:53" x14ac:dyDescent="0.2">
      <c r="C2298" s="10"/>
      <c r="D2298" s="10"/>
      <c r="AG2298" s="132"/>
      <c r="AH2298" s="132"/>
      <c r="AI2298" s="132"/>
      <c r="AJ2298" s="132"/>
      <c r="AK2298" s="132"/>
      <c r="AL2298" s="148"/>
      <c r="AM2298" s="143"/>
      <c r="AT2298" s="132"/>
      <c r="AU2298" s="132"/>
      <c r="AV2298" s="132"/>
      <c r="AW2298" s="132"/>
      <c r="AX2298" s="132"/>
      <c r="AY2298" s="132"/>
      <c r="AZ2298" s="132"/>
      <c r="BA2298" s="132"/>
    </row>
    <row r="2299" spans="3:53" x14ac:dyDescent="0.2">
      <c r="C2299" s="10"/>
      <c r="D2299" s="10"/>
      <c r="AG2299" s="132"/>
      <c r="AH2299" s="132"/>
      <c r="AI2299" s="132"/>
      <c r="AJ2299" s="132"/>
      <c r="AK2299" s="132"/>
      <c r="AL2299" s="148"/>
      <c r="AM2299" s="143"/>
      <c r="AT2299" s="132"/>
      <c r="AU2299" s="132"/>
      <c r="AV2299" s="132"/>
      <c r="AW2299" s="132"/>
      <c r="AX2299" s="132"/>
      <c r="AY2299" s="132"/>
      <c r="AZ2299" s="132"/>
      <c r="BA2299" s="132"/>
    </row>
    <row r="2300" spans="3:53" x14ac:dyDescent="0.2">
      <c r="C2300" s="10"/>
      <c r="D2300" s="10"/>
      <c r="AG2300" s="132"/>
      <c r="AH2300" s="132"/>
      <c r="AI2300" s="132"/>
      <c r="AJ2300" s="132"/>
      <c r="AK2300" s="132"/>
      <c r="AL2300" s="148"/>
      <c r="AM2300" s="143"/>
      <c r="AT2300" s="132"/>
      <c r="AU2300" s="132"/>
      <c r="AV2300" s="132"/>
      <c r="AW2300" s="132"/>
      <c r="AX2300" s="132"/>
      <c r="AY2300" s="132"/>
      <c r="AZ2300" s="132"/>
      <c r="BA2300" s="132"/>
    </row>
    <row r="2301" spans="3:53" x14ac:dyDescent="0.2">
      <c r="C2301" s="10"/>
      <c r="D2301" s="10"/>
      <c r="AG2301" s="132"/>
      <c r="AH2301" s="132"/>
      <c r="AI2301" s="132"/>
      <c r="AJ2301" s="132"/>
      <c r="AK2301" s="132"/>
      <c r="AL2301" s="148"/>
      <c r="AM2301" s="143"/>
      <c r="AT2301" s="132"/>
      <c r="AU2301" s="132"/>
      <c r="AV2301" s="132"/>
      <c r="AW2301" s="132"/>
      <c r="AX2301" s="132"/>
      <c r="AY2301" s="132"/>
      <c r="AZ2301" s="132"/>
      <c r="BA2301" s="132"/>
    </row>
    <row r="2302" spans="3:53" x14ac:dyDescent="0.2">
      <c r="C2302" s="10"/>
      <c r="D2302" s="10"/>
      <c r="AG2302" s="132"/>
      <c r="AH2302" s="132"/>
      <c r="AI2302" s="132"/>
      <c r="AJ2302" s="132"/>
      <c r="AK2302" s="132"/>
      <c r="AL2302" s="148"/>
      <c r="AM2302" s="143"/>
      <c r="AT2302" s="132"/>
      <c r="AU2302" s="132"/>
      <c r="AV2302" s="132"/>
      <c r="AW2302" s="132"/>
      <c r="AX2302" s="132"/>
      <c r="AY2302" s="132"/>
      <c r="AZ2302" s="132"/>
      <c r="BA2302" s="132"/>
    </row>
    <row r="2303" spans="3:53" x14ac:dyDescent="0.2">
      <c r="C2303" s="10"/>
      <c r="D2303" s="10"/>
      <c r="AG2303" s="132"/>
      <c r="AH2303" s="132"/>
      <c r="AI2303" s="132"/>
      <c r="AJ2303" s="132"/>
      <c r="AK2303" s="132"/>
      <c r="AL2303" s="148"/>
      <c r="AM2303" s="143"/>
      <c r="AT2303" s="132"/>
      <c r="AU2303" s="132"/>
      <c r="AV2303" s="132"/>
      <c r="AW2303" s="132"/>
      <c r="AX2303" s="132"/>
      <c r="AY2303" s="132"/>
      <c r="AZ2303" s="132"/>
      <c r="BA2303" s="132"/>
    </row>
    <row r="2304" spans="3:53" x14ac:dyDescent="0.2">
      <c r="C2304" s="10"/>
      <c r="D2304" s="10"/>
      <c r="AG2304" s="132"/>
      <c r="AH2304" s="132"/>
      <c r="AI2304" s="132"/>
      <c r="AJ2304" s="132"/>
      <c r="AK2304" s="132"/>
      <c r="AL2304" s="148"/>
      <c r="AM2304" s="143"/>
      <c r="AT2304" s="132"/>
      <c r="AU2304" s="132"/>
      <c r="AV2304" s="132"/>
      <c r="AW2304" s="132"/>
      <c r="AX2304" s="132"/>
      <c r="AY2304" s="132"/>
      <c r="AZ2304" s="132"/>
      <c r="BA2304" s="132"/>
    </row>
    <row r="2305" spans="3:53" x14ac:dyDescent="0.2">
      <c r="C2305" s="10"/>
      <c r="D2305" s="10"/>
      <c r="AG2305" s="132"/>
      <c r="AH2305" s="132"/>
      <c r="AI2305" s="132"/>
      <c r="AJ2305" s="132"/>
      <c r="AK2305" s="132"/>
      <c r="AL2305" s="148"/>
      <c r="AM2305" s="143"/>
      <c r="AT2305" s="132"/>
      <c r="AU2305" s="132"/>
      <c r="AV2305" s="132"/>
      <c r="AW2305" s="132"/>
      <c r="AX2305" s="132"/>
      <c r="AY2305" s="132"/>
      <c r="AZ2305" s="132"/>
      <c r="BA2305" s="132"/>
    </row>
    <row r="2306" spans="3:53" x14ac:dyDescent="0.2">
      <c r="C2306" s="10"/>
      <c r="D2306" s="10"/>
      <c r="AG2306" s="132"/>
      <c r="AH2306" s="132"/>
      <c r="AI2306" s="132"/>
      <c r="AJ2306" s="132"/>
      <c r="AK2306" s="132"/>
      <c r="AL2306" s="148"/>
      <c r="AM2306" s="143"/>
      <c r="AT2306" s="132"/>
      <c r="AU2306" s="132"/>
      <c r="AV2306" s="132"/>
      <c r="AW2306" s="132"/>
      <c r="AX2306" s="132"/>
      <c r="AY2306" s="132"/>
      <c r="AZ2306" s="132"/>
      <c r="BA2306" s="132"/>
    </row>
    <row r="2307" spans="3:53" x14ac:dyDescent="0.2">
      <c r="C2307" s="10"/>
      <c r="D2307" s="10"/>
      <c r="AG2307" s="132"/>
      <c r="AH2307" s="132"/>
      <c r="AI2307" s="132"/>
      <c r="AJ2307" s="132"/>
      <c r="AK2307" s="132"/>
      <c r="AL2307" s="148"/>
      <c r="AM2307" s="143"/>
      <c r="AT2307" s="132"/>
      <c r="AU2307" s="132"/>
      <c r="AV2307" s="132"/>
      <c r="AW2307" s="132"/>
      <c r="AX2307" s="132"/>
      <c r="AY2307" s="132"/>
      <c r="AZ2307" s="132"/>
      <c r="BA2307" s="132"/>
    </row>
    <row r="2308" spans="3:53" x14ac:dyDescent="0.2">
      <c r="C2308" s="10"/>
      <c r="D2308" s="10"/>
      <c r="AG2308" s="132"/>
      <c r="AH2308" s="132"/>
      <c r="AI2308" s="132"/>
      <c r="AJ2308" s="132"/>
      <c r="AK2308" s="132"/>
      <c r="AL2308" s="148"/>
      <c r="AM2308" s="143"/>
      <c r="AT2308" s="132"/>
      <c r="AU2308" s="132"/>
      <c r="AV2308" s="132"/>
      <c r="AW2308" s="132"/>
      <c r="AX2308" s="132"/>
      <c r="AY2308" s="132"/>
      <c r="AZ2308" s="132"/>
      <c r="BA2308" s="132"/>
    </row>
    <row r="2309" spans="3:53" x14ac:dyDescent="0.2">
      <c r="C2309" s="10"/>
      <c r="D2309" s="10"/>
      <c r="AG2309" s="132"/>
      <c r="AH2309" s="132"/>
      <c r="AI2309" s="132"/>
      <c r="AJ2309" s="132"/>
      <c r="AK2309" s="132"/>
      <c r="AL2309" s="148"/>
      <c r="AM2309" s="143"/>
      <c r="AT2309" s="132"/>
      <c r="AU2309" s="132"/>
      <c r="AV2309" s="132"/>
      <c r="AW2309" s="132"/>
      <c r="AX2309" s="132"/>
      <c r="AY2309" s="132"/>
      <c r="AZ2309" s="132"/>
      <c r="BA2309" s="132"/>
    </row>
    <row r="2310" spans="3:53" x14ac:dyDescent="0.2">
      <c r="C2310" s="10"/>
      <c r="D2310" s="10"/>
      <c r="AG2310" s="132"/>
      <c r="AH2310" s="132"/>
      <c r="AI2310" s="132"/>
      <c r="AJ2310" s="132"/>
      <c r="AK2310" s="132"/>
      <c r="AL2310" s="148"/>
      <c r="AM2310" s="143"/>
      <c r="AT2310" s="132"/>
      <c r="AU2310" s="132"/>
      <c r="AV2310" s="132"/>
      <c r="AW2310" s="132"/>
      <c r="AX2310" s="132"/>
      <c r="AY2310" s="132"/>
      <c r="AZ2310" s="132"/>
      <c r="BA2310" s="132"/>
    </row>
    <row r="2311" spans="3:53" x14ac:dyDescent="0.2">
      <c r="C2311" s="10"/>
      <c r="D2311" s="10"/>
      <c r="AG2311" s="132"/>
      <c r="AH2311" s="132"/>
      <c r="AI2311" s="132"/>
      <c r="AJ2311" s="132"/>
      <c r="AK2311" s="132"/>
      <c r="AL2311" s="148"/>
      <c r="AM2311" s="143"/>
      <c r="AT2311" s="132"/>
      <c r="AU2311" s="132"/>
      <c r="AV2311" s="132"/>
      <c r="AW2311" s="132"/>
      <c r="AX2311" s="132"/>
      <c r="AY2311" s="132"/>
      <c r="AZ2311" s="132"/>
      <c r="BA2311" s="132"/>
    </row>
    <row r="2312" spans="3:53" x14ac:dyDescent="0.2">
      <c r="C2312" s="10"/>
      <c r="D2312" s="10"/>
      <c r="AG2312" s="132"/>
      <c r="AH2312" s="132"/>
      <c r="AI2312" s="132"/>
      <c r="AJ2312" s="132"/>
      <c r="AK2312" s="132"/>
      <c r="AL2312" s="148"/>
      <c r="AM2312" s="143"/>
      <c r="AT2312" s="132"/>
      <c r="AU2312" s="132"/>
      <c r="AV2312" s="132"/>
      <c r="AW2312" s="132"/>
      <c r="AX2312" s="132"/>
      <c r="AY2312" s="132"/>
      <c r="AZ2312" s="132"/>
      <c r="BA2312" s="132"/>
    </row>
    <row r="2313" spans="3:53" x14ac:dyDescent="0.2">
      <c r="C2313" s="10"/>
      <c r="D2313" s="10"/>
      <c r="AG2313" s="132"/>
      <c r="AH2313" s="132"/>
      <c r="AI2313" s="132"/>
      <c r="AJ2313" s="132"/>
      <c r="AK2313" s="132"/>
      <c r="AL2313" s="148"/>
      <c r="AM2313" s="143"/>
      <c r="AT2313" s="132"/>
      <c r="AU2313" s="132"/>
      <c r="AV2313" s="132"/>
      <c r="AW2313" s="132"/>
      <c r="AX2313" s="132"/>
      <c r="AY2313" s="132"/>
      <c r="AZ2313" s="132"/>
      <c r="BA2313" s="132"/>
    </row>
    <row r="2314" spans="3:53" x14ac:dyDescent="0.2">
      <c r="C2314" s="10"/>
      <c r="D2314" s="10"/>
      <c r="AG2314" s="132"/>
      <c r="AH2314" s="132"/>
      <c r="AI2314" s="132"/>
      <c r="AJ2314" s="132"/>
      <c r="AK2314" s="132"/>
      <c r="AL2314" s="148"/>
      <c r="AM2314" s="143"/>
      <c r="AT2314" s="132"/>
      <c r="AU2314" s="132"/>
      <c r="AV2314" s="132"/>
      <c r="AW2314" s="132"/>
      <c r="AX2314" s="132"/>
      <c r="AY2314" s="132"/>
      <c r="AZ2314" s="132"/>
      <c r="BA2314" s="132"/>
    </row>
    <row r="2315" spans="3:53" x14ac:dyDescent="0.2">
      <c r="C2315" s="10"/>
      <c r="D2315" s="10"/>
      <c r="AG2315" s="132"/>
      <c r="AH2315" s="132"/>
      <c r="AI2315" s="132"/>
      <c r="AJ2315" s="132"/>
      <c r="AK2315" s="132"/>
      <c r="AL2315" s="148"/>
      <c r="AM2315" s="143"/>
      <c r="AT2315" s="132"/>
      <c r="AU2315" s="132"/>
      <c r="AV2315" s="132"/>
      <c r="AW2315" s="132"/>
      <c r="AX2315" s="132"/>
      <c r="AY2315" s="132"/>
      <c r="AZ2315" s="132"/>
      <c r="BA2315" s="132"/>
    </row>
    <row r="2316" spans="3:53" x14ac:dyDescent="0.2">
      <c r="C2316" s="10"/>
      <c r="D2316" s="10"/>
      <c r="AG2316" s="132"/>
      <c r="AH2316" s="132"/>
      <c r="AI2316" s="132"/>
      <c r="AJ2316" s="132"/>
      <c r="AK2316" s="132"/>
      <c r="AL2316" s="148"/>
      <c r="AM2316" s="143"/>
      <c r="AT2316" s="132"/>
      <c r="AU2316" s="132"/>
      <c r="AV2316" s="132"/>
      <c r="AW2316" s="132"/>
      <c r="AX2316" s="132"/>
      <c r="AY2316" s="132"/>
      <c r="AZ2316" s="132"/>
      <c r="BA2316" s="132"/>
    </row>
    <row r="2317" spans="3:53" x14ac:dyDescent="0.2">
      <c r="C2317" s="10"/>
      <c r="D2317" s="10"/>
      <c r="AG2317" s="132"/>
      <c r="AH2317" s="132"/>
      <c r="AI2317" s="132"/>
      <c r="AJ2317" s="132"/>
      <c r="AK2317" s="132"/>
      <c r="AL2317" s="148"/>
      <c r="AM2317" s="143"/>
      <c r="AT2317" s="132"/>
      <c r="AU2317" s="132"/>
      <c r="AV2317" s="132"/>
      <c r="AW2317" s="132"/>
      <c r="AX2317" s="132"/>
      <c r="AY2317" s="132"/>
      <c r="AZ2317" s="132"/>
      <c r="BA2317" s="132"/>
    </row>
    <row r="2318" spans="3:53" x14ac:dyDescent="0.2">
      <c r="C2318" s="10"/>
      <c r="D2318" s="10"/>
      <c r="AG2318" s="132"/>
      <c r="AH2318" s="132"/>
      <c r="AI2318" s="132"/>
      <c r="AJ2318" s="132"/>
      <c r="AK2318" s="132"/>
      <c r="AL2318" s="148"/>
      <c r="AM2318" s="143"/>
      <c r="AT2318" s="132"/>
      <c r="AU2318" s="132"/>
      <c r="AV2318" s="132"/>
      <c r="AW2318" s="132"/>
      <c r="AX2318" s="132"/>
      <c r="AY2318" s="132"/>
      <c r="AZ2318" s="132"/>
      <c r="BA2318" s="132"/>
    </row>
    <row r="2319" spans="3:53" x14ac:dyDescent="0.2">
      <c r="C2319" s="10"/>
      <c r="D2319" s="10"/>
      <c r="AG2319" s="132"/>
      <c r="AH2319" s="132"/>
      <c r="AI2319" s="132"/>
      <c r="AJ2319" s="132"/>
      <c r="AK2319" s="132"/>
      <c r="AL2319" s="148"/>
      <c r="AM2319" s="143"/>
      <c r="AT2319" s="132"/>
      <c r="AU2319" s="132"/>
      <c r="AV2319" s="132"/>
      <c r="AW2319" s="132"/>
      <c r="AX2319" s="132"/>
      <c r="AY2319" s="132"/>
      <c r="AZ2319" s="132"/>
      <c r="BA2319" s="132"/>
    </row>
    <row r="2320" spans="3:53" x14ac:dyDescent="0.2">
      <c r="C2320" s="10"/>
      <c r="D2320" s="10"/>
      <c r="AG2320" s="132"/>
      <c r="AH2320" s="132"/>
      <c r="AI2320" s="132"/>
      <c r="AJ2320" s="132"/>
      <c r="AK2320" s="132"/>
      <c r="AL2320" s="148"/>
      <c r="AM2320" s="143"/>
      <c r="AT2320" s="132"/>
      <c r="AU2320" s="132"/>
      <c r="AV2320" s="132"/>
      <c r="AW2320" s="132"/>
      <c r="AX2320" s="132"/>
      <c r="AY2320" s="132"/>
      <c r="AZ2320" s="132"/>
      <c r="BA2320" s="132"/>
    </row>
    <row r="2321" spans="3:53" x14ac:dyDescent="0.2">
      <c r="C2321" s="10"/>
      <c r="D2321" s="10"/>
      <c r="AG2321" s="132"/>
      <c r="AH2321" s="132"/>
      <c r="AI2321" s="132"/>
      <c r="AJ2321" s="132"/>
      <c r="AK2321" s="132"/>
      <c r="AL2321" s="148"/>
      <c r="AM2321" s="143"/>
      <c r="AT2321" s="132"/>
      <c r="AU2321" s="132"/>
      <c r="AV2321" s="132"/>
      <c r="AW2321" s="132"/>
      <c r="AX2321" s="132"/>
      <c r="AY2321" s="132"/>
      <c r="AZ2321" s="132"/>
      <c r="BA2321" s="132"/>
    </row>
    <row r="2322" spans="3:53" x14ac:dyDescent="0.2">
      <c r="C2322" s="10"/>
      <c r="D2322" s="10"/>
      <c r="AG2322" s="132"/>
      <c r="AH2322" s="132"/>
      <c r="AI2322" s="132"/>
      <c r="AJ2322" s="132"/>
      <c r="AK2322" s="132"/>
      <c r="AL2322" s="148"/>
      <c r="AM2322" s="143"/>
      <c r="AT2322" s="132"/>
      <c r="AU2322" s="132"/>
      <c r="AV2322" s="132"/>
      <c r="AW2322" s="132"/>
      <c r="AX2322" s="132"/>
      <c r="AY2322" s="132"/>
      <c r="AZ2322" s="132"/>
      <c r="BA2322" s="132"/>
    </row>
    <row r="2323" spans="3:53" x14ac:dyDescent="0.2">
      <c r="C2323" s="10"/>
      <c r="D2323" s="10"/>
      <c r="AG2323" s="132"/>
      <c r="AH2323" s="132"/>
      <c r="AI2323" s="132"/>
      <c r="AJ2323" s="132"/>
      <c r="AK2323" s="132"/>
      <c r="AL2323" s="148"/>
      <c r="AM2323" s="143"/>
      <c r="AT2323" s="132"/>
      <c r="AU2323" s="132"/>
      <c r="AV2323" s="132"/>
      <c r="AW2323" s="132"/>
      <c r="AX2323" s="132"/>
      <c r="AY2323" s="132"/>
      <c r="AZ2323" s="132"/>
      <c r="BA2323" s="132"/>
    </row>
    <row r="2324" spans="3:53" x14ac:dyDescent="0.2">
      <c r="C2324" s="10"/>
      <c r="D2324" s="10"/>
      <c r="AG2324" s="132"/>
      <c r="AH2324" s="132"/>
      <c r="AI2324" s="132"/>
      <c r="AJ2324" s="132"/>
      <c r="AK2324" s="132"/>
      <c r="AL2324" s="148"/>
      <c r="AM2324" s="143"/>
      <c r="AT2324" s="132"/>
      <c r="AU2324" s="132"/>
      <c r="AV2324" s="132"/>
      <c r="AW2324" s="132"/>
      <c r="AX2324" s="132"/>
      <c r="AY2324" s="132"/>
      <c r="AZ2324" s="132"/>
      <c r="BA2324" s="132"/>
    </row>
    <row r="2325" spans="3:53" x14ac:dyDescent="0.2">
      <c r="C2325" s="10"/>
      <c r="D2325" s="10"/>
      <c r="AG2325" s="132"/>
      <c r="AH2325" s="132"/>
      <c r="AI2325" s="132"/>
      <c r="AJ2325" s="132"/>
      <c r="AK2325" s="132"/>
      <c r="AL2325" s="148"/>
      <c r="AM2325" s="143"/>
      <c r="AT2325" s="132"/>
      <c r="AU2325" s="132"/>
      <c r="AV2325" s="132"/>
      <c r="AW2325" s="132"/>
      <c r="AX2325" s="132"/>
      <c r="AY2325" s="132"/>
      <c r="AZ2325" s="132"/>
      <c r="BA2325" s="132"/>
    </row>
    <row r="2326" spans="3:53" x14ac:dyDescent="0.2">
      <c r="C2326" s="10"/>
      <c r="D2326" s="10"/>
      <c r="AG2326" s="132"/>
      <c r="AH2326" s="132"/>
      <c r="AI2326" s="132"/>
      <c r="AJ2326" s="132"/>
      <c r="AK2326" s="132"/>
      <c r="AL2326" s="148"/>
      <c r="AM2326" s="143"/>
      <c r="AT2326" s="132"/>
      <c r="AU2326" s="132"/>
      <c r="AV2326" s="132"/>
      <c r="AW2326" s="132"/>
      <c r="AX2326" s="132"/>
      <c r="AY2326" s="132"/>
      <c r="AZ2326" s="132"/>
      <c r="BA2326" s="132"/>
    </row>
    <row r="2327" spans="3:53" x14ac:dyDescent="0.2">
      <c r="C2327" s="10"/>
      <c r="D2327" s="10"/>
      <c r="AG2327" s="132"/>
      <c r="AH2327" s="132"/>
      <c r="AI2327" s="132"/>
      <c r="AJ2327" s="132"/>
      <c r="AK2327" s="132"/>
      <c r="AL2327" s="148"/>
      <c r="AM2327" s="143"/>
      <c r="AT2327" s="132"/>
      <c r="AU2327" s="132"/>
      <c r="AV2327" s="132"/>
      <c r="AW2327" s="132"/>
      <c r="AX2327" s="132"/>
      <c r="AY2327" s="132"/>
      <c r="AZ2327" s="132"/>
      <c r="BA2327" s="132"/>
    </row>
    <row r="2328" spans="3:53" x14ac:dyDescent="0.2">
      <c r="C2328" s="10"/>
      <c r="D2328" s="10"/>
      <c r="AG2328" s="132"/>
      <c r="AH2328" s="132"/>
      <c r="AI2328" s="132"/>
      <c r="AJ2328" s="132"/>
      <c r="AK2328" s="132"/>
      <c r="AL2328" s="148"/>
      <c r="AM2328" s="143"/>
      <c r="AT2328" s="132"/>
      <c r="AU2328" s="132"/>
      <c r="AV2328" s="132"/>
      <c r="AW2328" s="132"/>
      <c r="AX2328" s="132"/>
      <c r="AY2328" s="132"/>
      <c r="AZ2328" s="132"/>
      <c r="BA2328" s="132"/>
    </row>
    <row r="2329" spans="3:53" x14ac:dyDescent="0.2">
      <c r="C2329" s="10"/>
      <c r="D2329" s="10"/>
      <c r="AG2329" s="132"/>
      <c r="AH2329" s="132"/>
      <c r="AI2329" s="132"/>
      <c r="AJ2329" s="132"/>
      <c r="AK2329" s="132"/>
      <c r="AL2329" s="148"/>
      <c r="AM2329" s="143"/>
      <c r="AT2329" s="132"/>
      <c r="AU2329" s="132"/>
      <c r="AV2329" s="132"/>
      <c r="AW2329" s="132"/>
      <c r="AX2329" s="132"/>
      <c r="AY2329" s="132"/>
      <c r="AZ2329" s="132"/>
      <c r="BA2329" s="132"/>
    </row>
    <row r="2330" spans="3:53" x14ac:dyDescent="0.2">
      <c r="C2330" s="10"/>
      <c r="D2330" s="10"/>
      <c r="AG2330" s="132"/>
      <c r="AH2330" s="132"/>
      <c r="AI2330" s="132"/>
      <c r="AJ2330" s="132"/>
      <c r="AK2330" s="132"/>
      <c r="AL2330" s="148"/>
      <c r="AM2330" s="143"/>
      <c r="AT2330" s="132"/>
      <c r="AU2330" s="132"/>
      <c r="AV2330" s="132"/>
      <c r="AW2330" s="132"/>
      <c r="AX2330" s="132"/>
      <c r="AY2330" s="132"/>
      <c r="AZ2330" s="132"/>
      <c r="BA2330" s="132"/>
    </row>
    <row r="2331" spans="3:53" x14ac:dyDescent="0.2">
      <c r="C2331" s="10"/>
      <c r="D2331" s="10"/>
      <c r="AG2331" s="132"/>
      <c r="AH2331" s="132"/>
      <c r="AI2331" s="132"/>
      <c r="AJ2331" s="132"/>
      <c r="AK2331" s="132"/>
      <c r="AL2331" s="148"/>
      <c r="AM2331" s="143"/>
      <c r="AT2331" s="132"/>
      <c r="AU2331" s="132"/>
      <c r="AV2331" s="132"/>
      <c r="AW2331" s="132"/>
      <c r="AX2331" s="132"/>
      <c r="AY2331" s="132"/>
      <c r="AZ2331" s="132"/>
      <c r="BA2331" s="132"/>
    </row>
    <row r="2332" spans="3:53" x14ac:dyDescent="0.2">
      <c r="C2332" s="10"/>
      <c r="D2332" s="10"/>
      <c r="AG2332" s="132"/>
      <c r="AH2332" s="132"/>
      <c r="AI2332" s="132"/>
      <c r="AJ2332" s="132"/>
      <c r="AK2332" s="132"/>
      <c r="AL2332" s="148"/>
      <c r="AM2332" s="143"/>
      <c r="AT2332" s="132"/>
      <c r="AU2332" s="132"/>
      <c r="AV2332" s="132"/>
      <c r="AW2332" s="132"/>
      <c r="AX2332" s="132"/>
      <c r="AY2332" s="132"/>
      <c r="AZ2332" s="132"/>
      <c r="BA2332" s="132"/>
    </row>
    <row r="2333" spans="3:53" x14ac:dyDescent="0.2">
      <c r="C2333" s="10"/>
      <c r="D2333" s="10"/>
      <c r="AG2333" s="132"/>
      <c r="AH2333" s="132"/>
      <c r="AI2333" s="132"/>
      <c r="AJ2333" s="132"/>
      <c r="AK2333" s="132"/>
      <c r="AL2333" s="148"/>
      <c r="AM2333" s="143"/>
      <c r="AT2333" s="132"/>
      <c r="AU2333" s="132"/>
      <c r="AV2333" s="132"/>
      <c r="AW2333" s="132"/>
      <c r="AX2333" s="132"/>
      <c r="AY2333" s="132"/>
      <c r="AZ2333" s="132"/>
      <c r="BA2333" s="132"/>
    </row>
    <row r="2334" spans="3:53" x14ac:dyDescent="0.2">
      <c r="C2334" s="10"/>
      <c r="D2334" s="10"/>
      <c r="AG2334" s="132"/>
      <c r="AH2334" s="132"/>
      <c r="AI2334" s="132"/>
      <c r="AJ2334" s="132"/>
      <c r="AK2334" s="132"/>
      <c r="AL2334" s="148"/>
      <c r="AM2334" s="143"/>
      <c r="AT2334" s="132"/>
      <c r="AU2334" s="132"/>
      <c r="AV2334" s="132"/>
      <c r="AW2334" s="132"/>
      <c r="AX2334" s="132"/>
      <c r="AY2334" s="132"/>
      <c r="AZ2334" s="132"/>
      <c r="BA2334" s="132"/>
    </row>
    <row r="2335" spans="3:53" x14ac:dyDescent="0.2">
      <c r="C2335" s="10"/>
      <c r="D2335" s="10"/>
      <c r="AG2335" s="132"/>
      <c r="AH2335" s="132"/>
      <c r="AI2335" s="132"/>
      <c r="AJ2335" s="132"/>
      <c r="AK2335" s="132"/>
      <c r="AL2335" s="148"/>
      <c r="AM2335" s="143"/>
      <c r="AT2335" s="132"/>
      <c r="AU2335" s="132"/>
      <c r="AV2335" s="132"/>
      <c r="AW2335" s="132"/>
      <c r="AX2335" s="132"/>
      <c r="AY2335" s="132"/>
      <c r="AZ2335" s="132"/>
      <c r="BA2335" s="132"/>
    </row>
    <row r="2336" spans="3:53" x14ac:dyDescent="0.2">
      <c r="C2336" s="10"/>
      <c r="D2336" s="10"/>
      <c r="AG2336" s="132"/>
      <c r="AH2336" s="132"/>
      <c r="AI2336" s="132"/>
      <c r="AJ2336" s="132"/>
      <c r="AK2336" s="132"/>
      <c r="AL2336" s="148"/>
      <c r="AM2336" s="143"/>
      <c r="AT2336" s="132"/>
      <c r="AU2336" s="132"/>
      <c r="AV2336" s="132"/>
      <c r="AW2336" s="132"/>
      <c r="AX2336" s="132"/>
      <c r="AY2336" s="132"/>
      <c r="AZ2336" s="132"/>
      <c r="BA2336" s="132"/>
    </row>
    <row r="2337" spans="3:53" x14ac:dyDescent="0.2">
      <c r="C2337" s="10"/>
      <c r="D2337" s="10"/>
      <c r="AG2337" s="132"/>
      <c r="AH2337" s="132"/>
      <c r="AI2337" s="132"/>
      <c r="AJ2337" s="132"/>
      <c r="AK2337" s="132"/>
      <c r="AL2337" s="148"/>
      <c r="AM2337" s="143"/>
      <c r="AT2337" s="132"/>
      <c r="AU2337" s="132"/>
      <c r="AV2337" s="132"/>
      <c r="AW2337" s="132"/>
      <c r="AX2337" s="132"/>
      <c r="AY2337" s="132"/>
      <c r="AZ2337" s="132"/>
      <c r="BA2337" s="132"/>
    </row>
    <row r="2338" spans="3:53" x14ac:dyDescent="0.2">
      <c r="C2338" s="10"/>
      <c r="D2338" s="10"/>
      <c r="AG2338" s="132"/>
      <c r="AH2338" s="132"/>
      <c r="AI2338" s="132"/>
      <c r="AJ2338" s="132"/>
      <c r="AK2338" s="132"/>
      <c r="AL2338" s="148"/>
      <c r="AM2338" s="143"/>
      <c r="AT2338" s="132"/>
      <c r="AU2338" s="132"/>
      <c r="AV2338" s="132"/>
      <c r="AW2338" s="132"/>
      <c r="AX2338" s="132"/>
      <c r="AY2338" s="132"/>
      <c r="AZ2338" s="132"/>
      <c r="BA2338" s="132"/>
    </row>
    <row r="2339" spans="3:53" x14ac:dyDescent="0.2">
      <c r="C2339" s="10"/>
      <c r="D2339" s="10"/>
      <c r="AG2339" s="132"/>
      <c r="AH2339" s="132"/>
      <c r="AI2339" s="132"/>
      <c r="AJ2339" s="132"/>
      <c r="AK2339" s="132"/>
      <c r="AL2339" s="148"/>
      <c r="AM2339" s="143"/>
      <c r="AT2339" s="132"/>
      <c r="AU2339" s="132"/>
      <c r="AV2339" s="132"/>
      <c r="AW2339" s="132"/>
      <c r="AX2339" s="132"/>
      <c r="AY2339" s="132"/>
      <c r="AZ2339" s="132"/>
      <c r="BA2339" s="132"/>
    </row>
    <row r="2340" spans="3:53" x14ac:dyDescent="0.2">
      <c r="C2340" s="10"/>
      <c r="D2340" s="10"/>
      <c r="AG2340" s="132"/>
      <c r="AH2340" s="132"/>
      <c r="AI2340" s="132"/>
      <c r="AJ2340" s="132"/>
      <c r="AK2340" s="132"/>
      <c r="AL2340" s="148"/>
      <c r="AM2340" s="143"/>
      <c r="AT2340" s="132"/>
      <c r="AU2340" s="132"/>
      <c r="AV2340" s="132"/>
      <c r="AW2340" s="132"/>
      <c r="AX2340" s="132"/>
      <c r="AY2340" s="132"/>
      <c r="AZ2340" s="132"/>
      <c r="BA2340" s="132"/>
    </row>
    <row r="2341" spans="3:53" x14ac:dyDescent="0.2">
      <c r="C2341" s="10"/>
      <c r="D2341" s="10"/>
      <c r="AG2341" s="132"/>
      <c r="AH2341" s="132"/>
      <c r="AI2341" s="132"/>
      <c r="AJ2341" s="132"/>
      <c r="AK2341" s="132"/>
      <c r="AL2341" s="148"/>
      <c r="AM2341" s="143"/>
      <c r="AT2341" s="132"/>
      <c r="AU2341" s="132"/>
      <c r="AV2341" s="132"/>
      <c r="AW2341" s="132"/>
      <c r="AX2341" s="132"/>
      <c r="AY2341" s="132"/>
      <c r="AZ2341" s="132"/>
      <c r="BA2341" s="132"/>
    </row>
    <row r="2342" spans="3:53" x14ac:dyDescent="0.2">
      <c r="C2342" s="10"/>
      <c r="D2342" s="10"/>
      <c r="AG2342" s="132"/>
      <c r="AH2342" s="132"/>
      <c r="AI2342" s="132"/>
      <c r="AJ2342" s="132"/>
      <c r="AK2342" s="132"/>
      <c r="AL2342" s="148"/>
      <c r="AM2342" s="143"/>
      <c r="AT2342" s="132"/>
      <c r="AU2342" s="132"/>
      <c r="AV2342" s="132"/>
      <c r="AW2342" s="132"/>
      <c r="AX2342" s="132"/>
      <c r="AY2342" s="132"/>
      <c r="AZ2342" s="132"/>
      <c r="BA2342" s="132"/>
    </row>
    <row r="2343" spans="3:53" x14ac:dyDescent="0.2">
      <c r="C2343" s="10"/>
      <c r="D2343" s="10"/>
      <c r="AG2343" s="132"/>
      <c r="AH2343" s="132"/>
      <c r="AI2343" s="132"/>
      <c r="AJ2343" s="132"/>
      <c r="AK2343" s="132"/>
      <c r="AL2343" s="148"/>
      <c r="AM2343" s="143"/>
      <c r="AT2343" s="132"/>
      <c r="AU2343" s="132"/>
      <c r="AV2343" s="132"/>
      <c r="AW2343" s="132"/>
      <c r="AX2343" s="132"/>
      <c r="AY2343" s="132"/>
      <c r="AZ2343" s="132"/>
      <c r="BA2343" s="132"/>
    </row>
    <row r="2344" spans="3:53" x14ac:dyDescent="0.2">
      <c r="C2344" s="10"/>
      <c r="D2344" s="10"/>
      <c r="AG2344" s="132"/>
      <c r="AH2344" s="132"/>
      <c r="AI2344" s="132"/>
      <c r="AJ2344" s="132"/>
      <c r="AK2344" s="132"/>
      <c r="AL2344" s="148"/>
      <c r="AM2344" s="143"/>
      <c r="AT2344" s="132"/>
      <c r="AU2344" s="132"/>
      <c r="AV2344" s="132"/>
      <c r="AW2344" s="132"/>
      <c r="AX2344" s="132"/>
      <c r="AY2344" s="132"/>
      <c r="AZ2344" s="132"/>
      <c r="BA2344" s="132"/>
    </row>
    <row r="2345" spans="3:53" x14ac:dyDescent="0.2">
      <c r="C2345" s="10"/>
      <c r="D2345" s="10"/>
      <c r="AG2345" s="132"/>
      <c r="AH2345" s="132"/>
      <c r="AI2345" s="132"/>
      <c r="AJ2345" s="132"/>
      <c r="AK2345" s="132"/>
      <c r="AL2345" s="148"/>
      <c r="AM2345" s="143"/>
      <c r="AT2345" s="132"/>
      <c r="AU2345" s="132"/>
      <c r="AV2345" s="132"/>
      <c r="AW2345" s="132"/>
      <c r="AX2345" s="132"/>
      <c r="AY2345" s="132"/>
      <c r="AZ2345" s="132"/>
      <c r="BA2345" s="132"/>
    </row>
    <row r="2346" spans="3:53" x14ac:dyDescent="0.2">
      <c r="C2346" s="10"/>
      <c r="D2346" s="10"/>
      <c r="AG2346" s="132"/>
      <c r="AH2346" s="132"/>
      <c r="AI2346" s="132"/>
      <c r="AJ2346" s="132"/>
      <c r="AK2346" s="132"/>
      <c r="AL2346" s="148"/>
      <c r="AM2346" s="143"/>
      <c r="AT2346" s="132"/>
      <c r="AU2346" s="132"/>
      <c r="AV2346" s="132"/>
      <c r="AW2346" s="132"/>
      <c r="AX2346" s="132"/>
      <c r="AY2346" s="132"/>
      <c r="AZ2346" s="132"/>
      <c r="BA2346" s="132"/>
    </row>
    <row r="2347" spans="3:53" x14ac:dyDescent="0.2">
      <c r="C2347" s="10"/>
      <c r="D2347" s="10"/>
      <c r="AG2347" s="132"/>
      <c r="AH2347" s="132"/>
      <c r="AI2347" s="132"/>
      <c r="AJ2347" s="132"/>
      <c r="AK2347" s="132"/>
      <c r="AL2347" s="148"/>
      <c r="AM2347" s="143"/>
      <c r="AT2347" s="132"/>
      <c r="AU2347" s="132"/>
      <c r="AV2347" s="132"/>
      <c r="AW2347" s="132"/>
      <c r="AX2347" s="132"/>
      <c r="AY2347" s="132"/>
      <c r="AZ2347" s="132"/>
      <c r="BA2347" s="132"/>
    </row>
    <row r="2348" spans="3:53" x14ac:dyDescent="0.2">
      <c r="C2348" s="10"/>
      <c r="D2348" s="10"/>
      <c r="AG2348" s="132"/>
      <c r="AH2348" s="132"/>
      <c r="AI2348" s="132"/>
      <c r="AJ2348" s="132"/>
      <c r="AK2348" s="132"/>
      <c r="AL2348" s="148"/>
      <c r="AM2348" s="143"/>
      <c r="AT2348" s="132"/>
      <c r="AU2348" s="132"/>
      <c r="AV2348" s="132"/>
      <c r="AW2348" s="132"/>
      <c r="AX2348" s="132"/>
      <c r="AY2348" s="132"/>
      <c r="AZ2348" s="132"/>
      <c r="BA2348" s="132"/>
    </row>
    <row r="2349" spans="3:53" x14ac:dyDescent="0.2">
      <c r="C2349" s="10"/>
      <c r="D2349" s="10"/>
      <c r="AG2349" s="132"/>
      <c r="AH2349" s="132"/>
      <c r="AI2349" s="132"/>
      <c r="AJ2349" s="132"/>
      <c r="AK2349" s="132"/>
      <c r="AL2349" s="148"/>
      <c r="AM2349" s="143"/>
      <c r="AT2349" s="132"/>
      <c r="AU2349" s="132"/>
      <c r="AV2349" s="132"/>
      <c r="AW2349" s="132"/>
      <c r="AX2349" s="132"/>
      <c r="AY2349" s="132"/>
      <c r="AZ2349" s="132"/>
      <c r="BA2349" s="132"/>
    </row>
    <row r="2350" spans="3:53" x14ac:dyDescent="0.2">
      <c r="C2350" s="10"/>
      <c r="D2350" s="10"/>
      <c r="AG2350" s="132"/>
      <c r="AH2350" s="132"/>
      <c r="AI2350" s="132"/>
      <c r="AJ2350" s="132"/>
      <c r="AK2350" s="132"/>
      <c r="AL2350" s="148"/>
      <c r="AM2350" s="143"/>
      <c r="AT2350" s="132"/>
      <c r="AU2350" s="132"/>
      <c r="AV2350" s="132"/>
      <c r="AW2350" s="132"/>
      <c r="AX2350" s="132"/>
      <c r="AY2350" s="132"/>
      <c r="AZ2350" s="132"/>
      <c r="BA2350" s="132"/>
    </row>
    <row r="2351" spans="3:53" x14ac:dyDescent="0.2">
      <c r="C2351" s="10"/>
      <c r="D2351" s="10"/>
      <c r="AG2351" s="132"/>
      <c r="AH2351" s="132"/>
      <c r="AI2351" s="132"/>
      <c r="AJ2351" s="132"/>
      <c r="AK2351" s="132"/>
      <c r="AL2351" s="148"/>
      <c r="AM2351" s="143"/>
      <c r="AT2351" s="132"/>
      <c r="AU2351" s="132"/>
      <c r="AV2351" s="132"/>
      <c r="AW2351" s="132"/>
      <c r="AX2351" s="132"/>
      <c r="AY2351" s="132"/>
      <c r="AZ2351" s="132"/>
      <c r="BA2351" s="132"/>
    </row>
    <row r="2352" spans="3:53" x14ac:dyDescent="0.2">
      <c r="C2352" s="10"/>
      <c r="D2352" s="10"/>
      <c r="AG2352" s="132"/>
      <c r="AH2352" s="132"/>
      <c r="AI2352" s="132"/>
      <c r="AJ2352" s="132"/>
      <c r="AK2352" s="132"/>
      <c r="AL2352" s="148"/>
      <c r="AM2352" s="143"/>
      <c r="AT2352" s="132"/>
      <c r="AU2352" s="132"/>
      <c r="AV2352" s="132"/>
      <c r="AW2352" s="132"/>
      <c r="AX2352" s="132"/>
      <c r="AY2352" s="132"/>
      <c r="AZ2352" s="132"/>
      <c r="BA2352" s="132"/>
    </row>
    <row r="2353" spans="3:53" x14ac:dyDescent="0.2">
      <c r="C2353" s="10"/>
      <c r="D2353" s="10"/>
      <c r="AG2353" s="132"/>
      <c r="AH2353" s="132"/>
      <c r="AI2353" s="132"/>
      <c r="AJ2353" s="132"/>
      <c r="AK2353" s="132"/>
      <c r="AL2353" s="148"/>
      <c r="AM2353" s="143"/>
      <c r="AT2353" s="132"/>
      <c r="AU2353" s="132"/>
      <c r="AV2353" s="132"/>
      <c r="AW2353" s="132"/>
      <c r="AX2353" s="132"/>
      <c r="AY2353" s="132"/>
      <c r="AZ2353" s="132"/>
      <c r="BA2353" s="132"/>
    </row>
    <row r="2354" spans="3:53" x14ac:dyDescent="0.2">
      <c r="C2354" s="10"/>
      <c r="D2354" s="10"/>
      <c r="AG2354" s="132"/>
      <c r="AH2354" s="132"/>
      <c r="AI2354" s="132"/>
      <c r="AJ2354" s="132"/>
      <c r="AK2354" s="132"/>
      <c r="AL2354" s="148"/>
      <c r="AM2354" s="143"/>
      <c r="AT2354" s="132"/>
      <c r="AU2354" s="132"/>
      <c r="AV2354" s="132"/>
      <c r="AW2354" s="132"/>
      <c r="AX2354" s="132"/>
      <c r="AY2354" s="132"/>
      <c r="AZ2354" s="132"/>
      <c r="BA2354" s="132"/>
    </row>
    <row r="2355" spans="3:53" x14ac:dyDescent="0.2">
      <c r="C2355" s="10"/>
      <c r="D2355" s="10"/>
      <c r="AG2355" s="132"/>
      <c r="AH2355" s="132"/>
      <c r="AI2355" s="132"/>
      <c r="AJ2355" s="132"/>
      <c r="AK2355" s="132"/>
      <c r="AL2355" s="148"/>
      <c r="AM2355" s="143"/>
      <c r="AT2355" s="132"/>
      <c r="AU2355" s="132"/>
      <c r="AV2355" s="132"/>
      <c r="AW2355" s="132"/>
      <c r="AX2355" s="132"/>
      <c r="AY2355" s="132"/>
      <c r="AZ2355" s="132"/>
      <c r="BA2355" s="132"/>
    </row>
    <row r="2356" spans="3:53" x14ac:dyDescent="0.2">
      <c r="C2356" s="10"/>
      <c r="D2356" s="10"/>
      <c r="AG2356" s="132"/>
      <c r="AH2356" s="132"/>
      <c r="AI2356" s="132"/>
      <c r="AJ2356" s="132"/>
      <c r="AK2356" s="132"/>
      <c r="AL2356" s="148"/>
      <c r="AM2356" s="143"/>
      <c r="AT2356" s="132"/>
      <c r="AU2356" s="132"/>
      <c r="AV2356" s="132"/>
      <c r="AW2356" s="132"/>
      <c r="AX2356" s="132"/>
      <c r="AY2356" s="132"/>
      <c r="AZ2356" s="132"/>
      <c r="BA2356" s="132"/>
    </row>
    <row r="2357" spans="3:53" x14ac:dyDescent="0.2">
      <c r="C2357" s="10"/>
      <c r="D2357" s="10"/>
      <c r="AG2357" s="132"/>
      <c r="AH2357" s="132"/>
      <c r="AI2357" s="132"/>
      <c r="AJ2357" s="132"/>
      <c r="AK2357" s="132"/>
      <c r="AL2357" s="148"/>
      <c r="AM2357" s="143"/>
      <c r="AT2357" s="132"/>
      <c r="AU2357" s="132"/>
      <c r="AV2357" s="132"/>
      <c r="AW2357" s="132"/>
      <c r="AX2357" s="132"/>
      <c r="AY2357" s="132"/>
      <c r="AZ2357" s="132"/>
      <c r="BA2357" s="132"/>
    </row>
    <row r="2358" spans="3:53" x14ac:dyDescent="0.2">
      <c r="C2358" s="10"/>
      <c r="D2358" s="10"/>
      <c r="AG2358" s="132"/>
      <c r="AH2358" s="132"/>
      <c r="AI2358" s="132"/>
      <c r="AJ2358" s="132"/>
      <c r="AK2358" s="132"/>
      <c r="AL2358" s="148"/>
      <c r="AM2358" s="143"/>
      <c r="AT2358" s="132"/>
      <c r="AU2358" s="132"/>
      <c r="AV2358" s="132"/>
      <c r="AW2358" s="132"/>
      <c r="AX2358" s="132"/>
      <c r="AY2358" s="132"/>
      <c r="AZ2358" s="132"/>
      <c r="BA2358" s="132"/>
    </row>
    <row r="2359" spans="3:53" x14ac:dyDescent="0.2">
      <c r="C2359" s="10"/>
      <c r="D2359" s="10"/>
      <c r="AG2359" s="132"/>
      <c r="AH2359" s="132"/>
      <c r="AI2359" s="132"/>
      <c r="AJ2359" s="132"/>
      <c r="AK2359" s="132"/>
      <c r="AL2359" s="148"/>
      <c r="AM2359" s="143"/>
      <c r="AT2359" s="132"/>
      <c r="AU2359" s="132"/>
      <c r="AV2359" s="132"/>
      <c r="AW2359" s="132"/>
      <c r="AX2359" s="132"/>
      <c r="AY2359" s="132"/>
      <c r="AZ2359" s="132"/>
      <c r="BA2359" s="132"/>
    </row>
    <row r="2360" spans="3:53" x14ac:dyDescent="0.2">
      <c r="C2360" s="10"/>
      <c r="D2360" s="10"/>
      <c r="AG2360" s="132"/>
      <c r="AH2360" s="132"/>
      <c r="AI2360" s="132"/>
      <c r="AJ2360" s="132"/>
      <c r="AK2360" s="132"/>
      <c r="AL2360" s="148"/>
      <c r="AM2360" s="143"/>
      <c r="AT2360" s="132"/>
      <c r="AU2360" s="132"/>
      <c r="AV2360" s="132"/>
      <c r="AW2360" s="132"/>
      <c r="AX2360" s="132"/>
      <c r="AY2360" s="132"/>
      <c r="AZ2360" s="132"/>
      <c r="BA2360" s="132"/>
    </row>
    <row r="2361" spans="3:53" x14ac:dyDescent="0.2">
      <c r="C2361" s="10"/>
      <c r="D2361" s="10"/>
      <c r="AG2361" s="132"/>
      <c r="AH2361" s="132"/>
      <c r="AI2361" s="132"/>
      <c r="AJ2361" s="132"/>
      <c r="AK2361" s="132"/>
      <c r="AL2361" s="148"/>
      <c r="AM2361" s="143"/>
      <c r="AT2361" s="132"/>
      <c r="AU2361" s="132"/>
      <c r="AV2361" s="132"/>
      <c r="AW2361" s="132"/>
      <c r="AX2361" s="132"/>
      <c r="AY2361" s="132"/>
      <c r="AZ2361" s="132"/>
      <c r="BA2361" s="132"/>
    </row>
    <row r="2362" spans="3:53" x14ac:dyDescent="0.2">
      <c r="C2362" s="10"/>
      <c r="D2362" s="10"/>
      <c r="AG2362" s="132"/>
      <c r="AH2362" s="132"/>
      <c r="AI2362" s="132"/>
      <c r="AJ2362" s="132"/>
      <c r="AK2362" s="132"/>
      <c r="AL2362" s="148"/>
      <c r="AM2362" s="143"/>
      <c r="AT2362" s="132"/>
      <c r="AU2362" s="132"/>
      <c r="AV2362" s="132"/>
      <c r="AW2362" s="132"/>
      <c r="AX2362" s="132"/>
      <c r="AY2362" s="132"/>
      <c r="AZ2362" s="132"/>
      <c r="BA2362" s="132"/>
    </row>
    <row r="2363" spans="3:53" x14ac:dyDescent="0.2">
      <c r="C2363" s="10"/>
      <c r="D2363" s="10"/>
      <c r="AG2363" s="132"/>
      <c r="AH2363" s="132"/>
      <c r="AI2363" s="132"/>
      <c r="AJ2363" s="132"/>
      <c r="AK2363" s="132"/>
      <c r="AL2363" s="148"/>
      <c r="AM2363" s="143"/>
      <c r="AT2363" s="132"/>
      <c r="AU2363" s="132"/>
      <c r="AV2363" s="132"/>
      <c r="AW2363" s="132"/>
      <c r="AX2363" s="132"/>
      <c r="AY2363" s="132"/>
      <c r="AZ2363" s="132"/>
      <c r="BA2363" s="132"/>
    </row>
    <row r="2364" spans="3:53" x14ac:dyDescent="0.2">
      <c r="C2364" s="10"/>
      <c r="D2364" s="10"/>
      <c r="AG2364" s="132"/>
      <c r="AH2364" s="132"/>
      <c r="AI2364" s="132"/>
      <c r="AJ2364" s="132"/>
      <c r="AK2364" s="132"/>
      <c r="AL2364" s="148"/>
      <c r="AM2364" s="143"/>
      <c r="AT2364" s="132"/>
      <c r="AU2364" s="132"/>
      <c r="AV2364" s="132"/>
      <c r="AW2364" s="132"/>
      <c r="AX2364" s="132"/>
      <c r="AY2364" s="132"/>
      <c r="AZ2364" s="132"/>
      <c r="BA2364" s="132"/>
    </row>
    <row r="2365" spans="3:53" x14ac:dyDescent="0.2">
      <c r="C2365" s="10"/>
      <c r="D2365" s="10"/>
      <c r="AG2365" s="132"/>
      <c r="AH2365" s="132"/>
      <c r="AI2365" s="132"/>
      <c r="AJ2365" s="132"/>
      <c r="AK2365" s="132"/>
      <c r="AL2365" s="148"/>
      <c r="AM2365" s="143"/>
      <c r="AT2365" s="132"/>
      <c r="AU2365" s="132"/>
      <c r="AV2365" s="132"/>
      <c r="AW2365" s="132"/>
      <c r="AX2365" s="132"/>
      <c r="AY2365" s="132"/>
      <c r="AZ2365" s="132"/>
      <c r="BA2365" s="132"/>
    </row>
    <row r="2366" spans="3:53" x14ac:dyDescent="0.2">
      <c r="C2366" s="10"/>
      <c r="D2366" s="10"/>
      <c r="AG2366" s="132"/>
      <c r="AH2366" s="132"/>
      <c r="AI2366" s="132"/>
      <c r="AJ2366" s="132"/>
      <c r="AK2366" s="132"/>
      <c r="AL2366" s="148"/>
      <c r="AM2366" s="143"/>
      <c r="AT2366" s="132"/>
      <c r="AU2366" s="132"/>
      <c r="AV2366" s="132"/>
      <c r="AW2366" s="132"/>
      <c r="AX2366" s="132"/>
      <c r="AY2366" s="132"/>
      <c r="AZ2366" s="132"/>
      <c r="BA2366" s="132"/>
    </row>
    <row r="2367" spans="3:53" x14ac:dyDescent="0.2">
      <c r="C2367" s="10"/>
      <c r="D2367" s="10"/>
      <c r="AG2367" s="132"/>
      <c r="AH2367" s="132"/>
      <c r="AI2367" s="132"/>
      <c r="AJ2367" s="132"/>
      <c r="AK2367" s="132"/>
      <c r="AL2367" s="148"/>
      <c r="AM2367" s="143"/>
      <c r="AT2367" s="132"/>
      <c r="AU2367" s="132"/>
      <c r="AV2367" s="132"/>
      <c r="AW2367" s="132"/>
      <c r="AX2367" s="132"/>
      <c r="AY2367" s="132"/>
      <c r="AZ2367" s="132"/>
      <c r="BA2367" s="132"/>
    </row>
    <row r="2368" spans="3:53" x14ac:dyDescent="0.2">
      <c r="C2368" s="10"/>
      <c r="D2368" s="10"/>
      <c r="AG2368" s="132"/>
      <c r="AH2368" s="132"/>
      <c r="AI2368" s="132"/>
      <c r="AJ2368" s="132"/>
      <c r="AK2368" s="132"/>
      <c r="AL2368" s="148"/>
      <c r="AM2368" s="143"/>
      <c r="AT2368" s="132"/>
      <c r="AU2368" s="132"/>
      <c r="AV2368" s="132"/>
      <c r="AW2368" s="132"/>
      <c r="AX2368" s="132"/>
      <c r="AY2368" s="132"/>
      <c r="AZ2368" s="132"/>
      <c r="BA2368" s="132"/>
    </row>
    <row r="2369" spans="3:53" x14ac:dyDescent="0.2">
      <c r="C2369" s="10"/>
      <c r="D2369" s="10"/>
      <c r="AG2369" s="132"/>
      <c r="AH2369" s="132"/>
      <c r="AI2369" s="132"/>
      <c r="AJ2369" s="132"/>
      <c r="AK2369" s="132"/>
      <c r="AL2369" s="148"/>
      <c r="AM2369" s="143"/>
      <c r="AT2369" s="132"/>
      <c r="AU2369" s="132"/>
      <c r="AV2369" s="132"/>
      <c r="AW2369" s="132"/>
      <c r="AX2369" s="132"/>
      <c r="AY2369" s="132"/>
      <c r="AZ2369" s="132"/>
      <c r="BA2369" s="132"/>
    </row>
    <row r="2370" spans="3:53" x14ac:dyDescent="0.2">
      <c r="C2370" s="10"/>
      <c r="D2370" s="10"/>
      <c r="AG2370" s="132"/>
      <c r="AH2370" s="132"/>
      <c r="AI2370" s="132"/>
      <c r="AJ2370" s="132"/>
      <c r="AK2370" s="132"/>
      <c r="AL2370" s="148"/>
      <c r="AM2370" s="143"/>
      <c r="AT2370" s="132"/>
      <c r="AU2370" s="132"/>
      <c r="AV2370" s="132"/>
      <c r="AW2370" s="132"/>
      <c r="AX2370" s="132"/>
      <c r="AY2370" s="132"/>
      <c r="AZ2370" s="132"/>
      <c r="BA2370" s="132"/>
    </row>
    <row r="2371" spans="3:53" x14ac:dyDescent="0.2">
      <c r="C2371" s="10"/>
      <c r="D2371" s="10"/>
      <c r="AG2371" s="132"/>
      <c r="AH2371" s="132"/>
      <c r="AI2371" s="132"/>
      <c r="AJ2371" s="132"/>
      <c r="AK2371" s="132"/>
      <c r="AL2371" s="148"/>
      <c r="AM2371" s="143"/>
      <c r="AT2371" s="132"/>
      <c r="AU2371" s="132"/>
      <c r="AV2371" s="132"/>
      <c r="AW2371" s="132"/>
      <c r="AX2371" s="132"/>
      <c r="AY2371" s="132"/>
      <c r="AZ2371" s="132"/>
      <c r="BA2371" s="132"/>
    </row>
    <row r="2372" spans="3:53" x14ac:dyDescent="0.2">
      <c r="C2372" s="10"/>
      <c r="D2372" s="10"/>
      <c r="AG2372" s="132"/>
      <c r="AH2372" s="132"/>
      <c r="AI2372" s="132"/>
      <c r="AJ2372" s="132"/>
      <c r="AK2372" s="132"/>
      <c r="AL2372" s="148"/>
      <c r="AM2372" s="143"/>
      <c r="AT2372" s="132"/>
      <c r="AU2372" s="132"/>
      <c r="AV2372" s="132"/>
      <c r="AW2372" s="132"/>
      <c r="AX2372" s="132"/>
      <c r="AY2372" s="132"/>
      <c r="AZ2372" s="132"/>
      <c r="BA2372" s="132"/>
    </row>
    <row r="2373" spans="3:53" x14ac:dyDescent="0.2">
      <c r="C2373" s="10"/>
      <c r="D2373" s="10"/>
      <c r="AG2373" s="132"/>
      <c r="AH2373" s="132"/>
      <c r="AI2373" s="132"/>
      <c r="AJ2373" s="132"/>
      <c r="AK2373" s="132"/>
      <c r="AL2373" s="148"/>
      <c r="AM2373" s="143"/>
      <c r="AT2373" s="132"/>
      <c r="AU2373" s="132"/>
      <c r="AV2373" s="132"/>
      <c r="AW2373" s="132"/>
      <c r="AX2373" s="132"/>
      <c r="AY2373" s="132"/>
      <c r="AZ2373" s="132"/>
      <c r="BA2373" s="132"/>
    </row>
    <row r="2374" spans="3:53" x14ac:dyDescent="0.2">
      <c r="C2374" s="10"/>
      <c r="D2374" s="10"/>
      <c r="AG2374" s="132"/>
      <c r="AH2374" s="132"/>
      <c r="AI2374" s="132"/>
      <c r="AJ2374" s="132"/>
      <c r="AK2374" s="132"/>
      <c r="AL2374" s="148"/>
      <c r="AM2374" s="143"/>
      <c r="AT2374" s="132"/>
      <c r="AU2374" s="132"/>
      <c r="AV2374" s="132"/>
      <c r="AW2374" s="132"/>
      <c r="AX2374" s="132"/>
      <c r="AY2374" s="132"/>
      <c r="AZ2374" s="132"/>
      <c r="BA2374" s="132"/>
    </row>
    <row r="2375" spans="3:53" x14ac:dyDescent="0.2">
      <c r="C2375" s="10"/>
      <c r="D2375" s="10"/>
      <c r="AG2375" s="132"/>
      <c r="AH2375" s="132"/>
      <c r="AI2375" s="132"/>
      <c r="AJ2375" s="132"/>
      <c r="AK2375" s="132"/>
      <c r="AL2375" s="148"/>
      <c r="AM2375" s="143"/>
      <c r="AT2375" s="132"/>
      <c r="AU2375" s="132"/>
      <c r="AV2375" s="132"/>
      <c r="AW2375" s="132"/>
      <c r="AX2375" s="132"/>
      <c r="AY2375" s="132"/>
      <c r="AZ2375" s="132"/>
      <c r="BA2375" s="132"/>
    </row>
    <row r="2376" spans="3:53" x14ac:dyDescent="0.2">
      <c r="C2376" s="10"/>
      <c r="D2376" s="10"/>
      <c r="AG2376" s="132"/>
      <c r="AH2376" s="132"/>
      <c r="AI2376" s="132"/>
      <c r="AJ2376" s="132"/>
      <c r="AK2376" s="132"/>
      <c r="AL2376" s="148"/>
      <c r="AM2376" s="143"/>
      <c r="AT2376" s="132"/>
      <c r="AU2376" s="132"/>
      <c r="AV2376" s="132"/>
      <c r="AW2376" s="132"/>
      <c r="AX2376" s="132"/>
      <c r="AY2376" s="132"/>
      <c r="AZ2376" s="132"/>
      <c r="BA2376" s="132"/>
    </row>
    <row r="2377" spans="3:53" x14ac:dyDescent="0.2">
      <c r="C2377" s="10"/>
      <c r="D2377" s="10"/>
      <c r="AG2377" s="132"/>
      <c r="AH2377" s="132"/>
      <c r="AI2377" s="132"/>
      <c r="AJ2377" s="132"/>
      <c r="AK2377" s="132"/>
      <c r="AL2377" s="148"/>
      <c r="AM2377" s="143"/>
      <c r="AT2377" s="132"/>
      <c r="AU2377" s="132"/>
      <c r="AV2377" s="132"/>
      <c r="AW2377" s="132"/>
      <c r="AX2377" s="132"/>
      <c r="AY2377" s="132"/>
      <c r="AZ2377" s="132"/>
      <c r="BA2377" s="132"/>
    </row>
    <row r="2378" spans="3:53" x14ac:dyDescent="0.2">
      <c r="C2378" s="10"/>
      <c r="D2378" s="10"/>
      <c r="AG2378" s="132"/>
      <c r="AH2378" s="132"/>
      <c r="AI2378" s="132"/>
      <c r="AJ2378" s="132"/>
      <c r="AK2378" s="132"/>
      <c r="AL2378" s="148"/>
      <c r="AM2378" s="143"/>
      <c r="AT2378" s="132"/>
      <c r="AU2378" s="132"/>
      <c r="AV2378" s="132"/>
      <c r="AW2378" s="132"/>
      <c r="AX2378" s="132"/>
      <c r="AY2378" s="132"/>
      <c r="AZ2378" s="132"/>
      <c r="BA2378" s="132"/>
    </row>
    <row r="2379" spans="3:53" x14ac:dyDescent="0.2">
      <c r="C2379" s="10"/>
      <c r="D2379" s="10"/>
      <c r="AG2379" s="132"/>
      <c r="AH2379" s="132"/>
      <c r="AI2379" s="132"/>
      <c r="AJ2379" s="132"/>
      <c r="AK2379" s="132"/>
      <c r="AL2379" s="148"/>
      <c r="AM2379" s="143"/>
      <c r="AT2379" s="132"/>
      <c r="AU2379" s="132"/>
      <c r="AV2379" s="132"/>
      <c r="AW2379" s="132"/>
      <c r="AX2379" s="132"/>
      <c r="AY2379" s="132"/>
      <c r="AZ2379" s="132"/>
      <c r="BA2379" s="132"/>
    </row>
    <row r="2380" spans="3:53" x14ac:dyDescent="0.2">
      <c r="C2380" s="10"/>
      <c r="D2380" s="10"/>
      <c r="AG2380" s="132"/>
      <c r="AH2380" s="132"/>
      <c r="AI2380" s="132"/>
      <c r="AJ2380" s="132"/>
      <c r="AK2380" s="132"/>
      <c r="AL2380" s="148"/>
      <c r="AM2380" s="143"/>
      <c r="AT2380" s="132"/>
      <c r="AU2380" s="132"/>
      <c r="AV2380" s="132"/>
      <c r="AW2380" s="132"/>
      <c r="AX2380" s="132"/>
      <c r="AY2380" s="132"/>
      <c r="AZ2380" s="132"/>
      <c r="BA2380" s="132"/>
    </row>
    <row r="2381" spans="3:53" x14ac:dyDescent="0.2">
      <c r="C2381" s="10"/>
      <c r="D2381" s="10"/>
      <c r="AG2381" s="132"/>
      <c r="AH2381" s="132"/>
      <c r="AI2381" s="132"/>
      <c r="AJ2381" s="132"/>
      <c r="AK2381" s="132"/>
      <c r="AL2381" s="148"/>
      <c r="AM2381" s="143"/>
      <c r="AT2381" s="132"/>
      <c r="AU2381" s="132"/>
      <c r="AV2381" s="132"/>
      <c r="AW2381" s="132"/>
      <c r="AX2381" s="132"/>
      <c r="AY2381" s="132"/>
      <c r="AZ2381" s="132"/>
      <c r="BA2381" s="132"/>
    </row>
    <row r="2382" spans="3:53" x14ac:dyDescent="0.2">
      <c r="C2382" s="10"/>
      <c r="D2382" s="10"/>
      <c r="AG2382" s="132"/>
      <c r="AH2382" s="132"/>
      <c r="AI2382" s="132"/>
      <c r="AJ2382" s="132"/>
      <c r="AK2382" s="132"/>
      <c r="AL2382" s="148"/>
      <c r="AM2382" s="143"/>
      <c r="AT2382" s="132"/>
      <c r="AU2382" s="132"/>
      <c r="AV2382" s="132"/>
      <c r="AW2382" s="132"/>
      <c r="AX2382" s="132"/>
      <c r="AY2382" s="132"/>
      <c r="AZ2382" s="132"/>
      <c r="BA2382" s="132"/>
    </row>
    <row r="2383" spans="3:53" x14ac:dyDescent="0.2">
      <c r="C2383" s="10"/>
      <c r="D2383" s="10"/>
      <c r="AG2383" s="132"/>
      <c r="AH2383" s="132"/>
      <c r="AI2383" s="132"/>
      <c r="AJ2383" s="132"/>
      <c r="AK2383" s="132"/>
      <c r="AL2383" s="148"/>
      <c r="AM2383" s="143"/>
      <c r="AT2383" s="132"/>
      <c r="AU2383" s="132"/>
      <c r="AV2383" s="132"/>
      <c r="AW2383" s="132"/>
      <c r="AX2383" s="132"/>
      <c r="AY2383" s="132"/>
      <c r="AZ2383" s="132"/>
      <c r="BA2383" s="132"/>
    </row>
    <row r="2384" spans="3:53" x14ac:dyDescent="0.2">
      <c r="C2384" s="10"/>
      <c r="D2384" s="10"/>
      <c r="AG2384" s="132"/>
      <c r="AH2384" s="132"/>
      <c r="AI2384" s="132"/>
      <c r="AJ2384" s="132"/>
      <c r="AK2384" s="132"/>
      <c r="AL2384" s="148"/>
      <c r="AM2384" s="143"/>
      <c r="AT2384" s="132"/>
      <c r="AU2384" s="132"/>
      <c r="AV2384" s="132"/>
      <c r="AW2384" s="132"/>
      <c r="AX2384" s="132"/>
      <c r="AY2384" s="132"/>
      <c r="AZ2384" s="132"/>
      <c r="BA2384" s="132"/>
    </row>
    <row r="2385" spans="3:53" x14ac:dyDescent="0.2">
      <c r="C2385" s="10"/>
      <c r="D2385" s="10"/>
      <c r="AG2385" s="132"/>
      <c r="AH2385" s="132"/>
      <c r="AI2385" s="132"/>
      <c r="AJ2385" s="132"/>
      <c r="AK2385" s="132"/>
      <c r="AL2385" s="148"/>
      <c r="AM2385" s="143"/>
      <c r="AT2385" s="132"/>
      <c r="AU2385" s="132"/>
      <c r="AV2385" s="132"/>
      <c r="AW2385" s="132"/>
      <c r="AX2385" s="132"/>
      <c r="AY2385" s="132"/>
      <c r="AZ2385" s="132"/>
      <c r="BA2385" s="132"/>
    </row>
    <row r="2386" spans="3:53" x14ac:dyDescent="0.2">
      <c r="C2386" s="10"/>
      <c r="D2386" s="10"/>
      <c r="AG2386" s="132"/>
      <c r="AH2386" s="132"/>
      <c r="AI2386" s="132"/>
      <c r="AJ2386" s="132"/>
      <c r="AK2386" s="132"/>
      <c r="AL2386" s="148"/>
      <c r="AM2386" s="143"/>
      <c r="AT2386" s="132"/>
      <c r="AU2386" s="132"/>
      <c r="AV2386" s="132"/>
      <c r="AW2386" s="132"/>
      <c r="AX2386" s="132"/>
      <c r="AY2386" s="132"/>
      <c r="AZ2386" s="132"/>
      <c r="BA2386" s="132"/>
    </row>
    <row r="2387" spans="3:53" x14ac:dyDescent="0.2">
      <c r="C2387" s="10"/>
      <c r="D2387" s="10"/>
      <c r="AG2387" s="132"/>
      <c r="AH2387" s="132"/>
      <c r="AI2387" s="132"/>
      <c r="AJ2387" s="132"/>
      <c r="AK2387" s="132"/>
      <c r="AL2387" s="148"/>
      <c r="AM2387" s="143"/>
      <c r="AT2387" s="132"/>
      <c r="AU2387" s="132"/>
      <c r="AV2387" s="132"/>
      <c r="AW2387" s="132"/>
      <c r="AX2387" s="132"/>
      <c r="AY2387" s="132"/>
      <c r="AZ2387" s="132"/>
      <c r="BA2387" s="132"/>
    </row>
    <row r="2388" spans="3:53" x14ac:dyDescent="0.2">
      <c r="C2388" s="10"/>
      <c r="D2388" s="10"/>
      <c r="AG2388" s="132"/>
      <c r="AH2388" s="132"/>
      <c r="AI2388" s="132"/>
      <c r="AJ2388" s="132"/>
      <c r="AK2388" s="132"/>
      <c r="AL2388" s="148"/>
      <c r="AM2388" s="143"/>
      <c r="AT2388" s="132"/>
      <c r="AU2388" s="132"/>
      <c r="AV2388" s="132"/>
      <c r="AW2388" s="132"/>
      <c r="AX2388" s="132"/>
      <c r="AY2388" s="132"/>
      <c r="AZ2388" s="132"/>
      <c r="BA2388" s="132"/>
    </row>
    <row r="2389" spans="3:53" x14ac:dyDescent="0.2">
      <c r="C2389" s="10"/>
      <c r="D2389" s="10"/>
      <c r="AG2389" s="132"/>
      <c r="AH2389" s="132"/>
      <c r="AI2389" s="132"/>
      <c r="AJ2389" s="132"/>
      <c r="AK2389" s="132"/>
      <c r="AL2389" s="148"/>
      <c r="AM2389" s="143"/>
      <c r="AT2389" s="132"/>
      <c r="AU2389" s="132"/>
      <c r="AV2389" s="132"/>
      <c r="AW2389" s="132"/>
      <c r="AX2389" s="132"/>
      <c r="AY2389" s="132"/>
      <c r="AZ2389" s="132"/>
      <c r="BA2389" s="132"/>
    </row>
    <row r="2390" spans="3:53" x14ac:dyDescent="0.2">
      <c r="C2390" s="10"/>
      <c r="D2390" s="10"/>
      <c r="AG2390" s="132"/>
      <c r="AH2390" s="132"/>
      <c r="AI2390" s="132"/>
      <c r="AJ2390" s="132"/>
      <c r="AK2390" s="132"/>
      <c r="AL2390" s="148"/>
      <c r="AM2390" s="143"/>
      <c r="AT2390" s="132"/>
      <c r="AU2390" s="132"/>
      <c r="AV2390" s="132"/>
      <c r="AW2390" s="132"/>
      <c r="AX2390" s="132"/>
      <c r="AY2390" s="132"/>
      <c r="AZ2390" s="132"/>
      <c r="BA2390" s="132"/>
    </row>
    <row r="2391" spans="3:53" x14ac:dyDescent="0.2">
      <c r="C2391" s="10"/>
      <c r="D2391" s="10"/>
      <c r="AG2391" s="132"/>
      <c r="AH2391" s="132"/>
      <c r="AI2391" s="132"/>
      <c r="AJ2391" s="132"/>
      <c r="AK2391" s="132"/>
      <c r="AL2391" s="148"/>
      <c r="AM2391" s="143"/>
      <c r="AT2391" s="132"/>
      <c r="AU2391" s="132"/>
      <c r="AV2391" s="132"/>
      <c r="AW2391" s="132"/>
      <c r="AX2391" s="132"/>
      <c r="AY2391" s="132"/>
      <c r="AZ2391" s="132"/>
      <c r="BA2391" s="132"/>
    </row>
    <row r="2392" spans="3:53" x14ac:dyDescent="0.2">
      <c r="C2392" s="10"/>
      <c r="D2392" s="10"/>
      <c r="AG2392" s="132"/>
      <c r="AH2392" s="132"/>
      <c r="AI2392" s="132"/>
      <c r="AJ2392" s="132"/>
      <c r="AK2392" s="132"/>
      <c r="AL2392" s="148"/>
      <c r="AM2392" s="143"/>
      <c r="AT2392" s="132"/>
      <c r="AU2392" s="132"/>
      <c r="AV2392" s="132"/>
      <c r="AW2392" s="132"/>
      <c r="AX2392" s="132"/>
      <c r="AY2392" s="132"/>
      <c r="AZ2392" s="132"/>
      <c r="BA2392" s="132"/>
    </row>
    <row r="2393" spans="3:53" x14ac:dyDescent="0.2">
      <c r="C2393" s="10"/>
      <c r="D2393" s="10"/>
      <c r="AG2393" s="132"/>
      <c r="AH2393" s="132"/>
      <c r="AI2393" s="132"/>
      <c r="AJ2393" s="132"/>
      <c r="AK2393" s="132"/>
      <c r="AL2393" s="148"/>
      <c r="AM2393" s="143"/>
      <c r="AT2393" s="132"/>
      <c r="AU2393" s="132"/>
      <c r="AV2393" s="132"/>
      <c r="AW2393" s="132"/>
      <c r="AX2393" s="132"/>
      <c r="AY2393" s="132"/>
      <c r="AZ2393" s="132"/>
      <c r="BA2393" s="132"/>
    </row>
    <row r="2394" spans="3:53" x14ac:dyDescent="0.2">
      <c r="C2394" s="10"/>
      <c r="D2394" s="10"/>
      <c r="AG2394" s="132"/>
      <c r="AH2394" s="132"/>
      <c r="AI2394" s="132"/>
      <c r="AJ2394" s="132"/>
      <c r="AK2394" s="132"/>
      <c r="AL2394" s="148"/>
      <c r="AM2394" s="143"/>
      <c r="AT2394" s="132"/>
      <c r="AU2394" s="132"/>
      <c r="AV2394" s="132"/>
      <c r="AW2394" s="132"/>
      <c r="AX2394" s="132"/>
      <c r="AY2394" s="132"/>
      <c r="AZ2394" s="132"/>
      <c r="BA2394" s="132"/>
    </row>
    <row r="2395" spans="3:53" x14ac:dyDescent="0.2">
      <c r="C2395" s="10"/>
      <c r="D2395" s="10"/>
      <c r="AG2395" s="132"/>
      <c r="AH2395" s="132"/>
      <c r="AI2395" s="132"/>
      <c r="AJ2395" s="132"/>
      <c r="AK2395" s="132"/>
      <c r="AL2395" s="148"/>
      <c r="AM2395" s="143"/>
      <c r="AT2395" s="132"/>
      <c r="AU2395" s="132"/>
      <c r="AV2395" s="132"/>
      <c r="AW2395" s="132"/>
      <c r="AX2395" s="132"/>
      <c r="AY2395" s="132"/>
      <c r="AZ2395" s="132"/>
      <c r="BA2395" s="132"/>
    </row>
    <row r="2396" spans="3:53" x14ac:dyDescent="0.2">
      <c r="C2396" s="10"/>
      <c r="D2396" s="10"/>
      <c r="AG2396" s="132"/>
      <c r="AH2396" s="132"/>
      <c r="AI2396" s="132"/>
      <c r="AJ2396" s="132"/>
      <c r="AK2396" s="132"/>
      <c r="AL2396" s="148"/>
      <c r="AM2396" s="143"/>
      <c r="AT2396" s="132"/>
      <c r="AU2396" s="132"/>
      <c r="AV2396" s="132"/>
      <c r="AW2396" s="132"/>
      <c r="AX2396" s="132"/>
      <c r="AY2396" s="132"/>
      <c r="AZ2396" s="132"/>
      <c r="BA2396" s="132"/>
    </row>
    <row r="2397" spans="3:53" x14ac:dyDescent="0.2">
      <c r="C2397" s="10"/>
      <c r="D2397" s="10"/>
      <c r="AG2397" s="132"/>
      <c r="AH2397" s="132"/>
      <c r="AI2397" s="132"/>
      <c r="AJ2397" s="132"/>
      <c r="AK2397" s="132"/>
      <c r="AL2397" s="148"/>
      <c r="AM2397" s="143"/>
      <c r="AT2397" s="132"/>
      <c r="AU2397" s="132"/>
      <c r="AV2397" s="132"/>
      <c r="AW2397" s="132"/>
      <c r="AX2397" s="132"/>
      <c r="AY2397" s="132"/>
      <c r="AZ2397" s="132"/>
      <c r="BA2397" s="132"/>
    </row>
    <row r="2398" spans="3:53" x14ac:dyDescent="0.2">
      <c r="C2398" s="10"/>
      <c r="D2398" s="10"/>
      <c r="AG2398" s="132"/>
      <c r="AH2398" s="132"/>
      <c r="AI2398" s="132"/>
      <c r="AJ2398" s="132"/>
      <c r="AK2398" s="132"/>
      <c r="AL2398" s="148"/>
      <c r="AM2398" s="143"/>
      <c r="AT2398" s="132"/>
      <c r="AU2398" s="132"/>
      <c r="AV2398" s="132"/>
      <c r="AW2398" s="132"/>
      <c r="AX2398" s="132"/>
      <c r="AY2398" s="132"/>
      <c r="AZ2398" s="132"/>
      <c r="BA2398" s="132"/>
    </row>
    <row r="2399" spans="3:53" x14ac:dyDescent="0.2">
      <c r="C2399" s="10"/>
      <c r="D2399" s="10"/>
      <c r="AG2399" s="132"/>
      <c r="AH2399" s="132"/>
      <c r="AI2399" s="132"/>
      <c r="AJ2399" s="132"/>
      <c r="AK2399" s="132"/>
      <c r="AL2399" s="148"/>
      <c r="AM2399" s="143"/>
      <c r="AT2399" s="132"/>
      <c r="AU2399" s="132"/>
      <c r="AV2399" s="132"/>
      <c r="AW2399" s="132"/>
      <c r="AX2399" s="132"/>
      <c r="AY2399" s="132"/>
      <c r="AZ2399" s="132"/>
      <c r="BA2399" s="132"/>
    </row>
    <row r="2400" spans="3:53" x14ac:dyDescent="0.2">
      <c r="C2400" s="10"/>
      <c r="D2400" s="10"/>
      <c r="AG2400" s="132"/>
      <c r="AH2400" s="132"/>
      <c r="AI2400" s="132"/>
      <c r="AJ2400" s="132"/>
      <c r="AK2400" s="132"/>
      <c r="AL2400" s="148"/>
      <c r="AM2400" s="143"/>
      <c r="AT2400" s="132"/>
      <c r="AU2400" s="132"/>
      <c r="AV2400" s="132"/>
      <c r="AW2400" s="132"/>
      <c r="AX2400" s="132"/>
      <c r="AY2400" s="132"/>
      <c r="AZ2400" s="132"/>
      <c r="BA2400" s="132"/>
    </row>
    <row r="2401" spans="3:53" x14ac:dyDescent="0.2">
      <c r="C2401" s="10"/>
      <c r="D2401" s="10"/>
      <c r="AG2401" s="132"/>
      <c r="AH2401" s="132"/>
      <c r="AI2401" s="132"/>
      <c r="AJ2401" s="132"/>
      <c r="AK2401" s="132"/>
      <c r="AL2401" s="148"/>
      <c r="AM2401" s="143"/>
      <c r="AT2401" s="132"/>
      <c r="AU2401" s="132"/>
      <c r="AV2401" s="132"/>
      <c r="AW2401" s="132"/>
      <c r="AX2401" s="132"/>
      <c r="AY2401" s="132"/>
      <c r="AZ2401" s="132"/>
      <c r="BA2401" s="132"/>
    </row>
    <row r="2402" spans="3:53" x14ac:dyDescent="0.2">
      <c r="C2402" s="10"/>
      <c r="D2402" s="10"/>
      <c r="AG2402" s="132"/>
      <c r="AH2402" s="132"/>
      <c r="AI2402" s="132"/>
      <c r="AJ2402" s="132"/>
      <c r="AK2402" s="132"/>
      <c r="AL2402" s="148"/>
      <c r="AM2402" s="143"/>
      <c r="AT2402" s="132"/>
      <c r="AU2402" s="132"/>
      <c r="AV2402" s="132"/>
      <c r="AW2402" s="132"/>
      <c r="AX2402" s="132"/>
      <c r="AY2402" s="132"/>
      <c r="AZ2402" s="132"/>
      <c r="BA2402" s="132"/>
    </row>
    <row r="2403" spans="3:53" x14ac:dyDescent="0.2">
      <c r="C2403" s="10"/>
      <c r="D2403" s="10"/>
      <c r="AG2403" s="132"/>
      <c r="AH2403" s="132"/>
      <c r="AI2403" s="132"/>
      <c r="AJ2403" s="132"/>
      <c r="AK2403" s="132"/>
      <c r="AL2403" s="148"/>
      <c r="AM2403" s="143"/>
      <c r="AT2403" s="132"/>
      <c r="AU2403" s="132"/>
      <c r="AV2403" s="132"/>
      <c r="AW2403" s="132"/>
      <c r="AX2403" s="132"/>
      <c r="AY2403" s="132"/>
      <c r="AZ2403" s="132"/>
      <c r="BA2403" s="132"/>
    </row>
    <row r="2404" spans="3:53" x14ac:dyDescent="0.2">
      <c r="C2404" s="10"/>
      <c r="D2404" s="10"/>
      <c r="AG2404" s="132"/>
      <c r="AH2404" s="132"/>
      <c r="AI2404" s="132"/>
      <c r="AJ2404" s="132"/>
      <c r="AK2404" s="132"/>
      <c r="AL2404" s="148"/>
      <c r="AM2404" s="143"/>
      <c r="AT2404" s="132"/>
      <c r="AU2404" s="132"/>
      <c r="AV2404" s="132"/>
      <c r="AW2404" s="132"/>
      <c r="AX2404" s="132"/>
      <c r="AY2404" s="132"/>
      <c r="AZ2404" s="132"/>
      <c r="BA2404" s="132"/>
    </row>
    <row r="2405" spans="3:53" x14ac:dyDescent="0.2">
      <c r="C2405" s="10"/>
      <c r="D2405" s="10"/>
      <c r="AG2405" s="132"/>
      <c r="AH2405" s="132"/>
      <c r="AI2405" s="132"/>
      <c r="AJ2405" s="132"/>
      <c r="AK2405" s="132"/>
      <c r="AL2405" s="148"/>
      <c r="AM2405" s="143"/>
      <c r="AT2405" s="132"/>
      <c r="AU2405" s="132"/>
      <c r="AV2405" s="132"/>
      <c r="AW2405" s="132"/>
      <c r="AX2405" s="132"/>
      <c r="AY2405" s="132"/>
      <c r="AZ2405" s="132"/>
      <c r="BA2405" s="132"/>
    </row>
    <row r="2406" spans="3:53" x14ac:dyDescent="0.2">
      <c r="C2406" s="10"/>
      <c r="D2406" s="10"/>
      <c r="AG2406" s="132"/>
      <c r="AH2406" s="132"/>
      <c r="AI2406" s="132"/>
      <c r="AJ2406" s="132"/>
      <c r="AK2406" s="132"/>
      <c r="AL2406" s="148"/>
      <c r="AM2406" s="143"/>
      <c r="AT2406" s="132"/>
      <c r="AU2406" s="132"/>
      <c r="AV2406" s="132"/>
      <c r="AW2406" s="132"/>
      <c r="AX2406" s="132"/>
      <c r="AY2406" s="132"/>
      <c r="AZ2406" s="132"/>
      <c r="BA2406" s="132"/>
    </row>
    <row r="2407" spans="3:53" x14ac:dyDescent="0.2">
      <c r="C2407" s="10"/>
      <c r="D2407" s="10"/>
      <c r="AG2407" s="132"/>
      <c r="AH2407" s="132"/>
      <c r="AI2407" s="132"/>
      <c r="AJ2407" s="132"/>
      <c r="AK2407" s="132"/>
      <c r="AL2407" s="148"/>
      <c r="AM2407" s="143"/>
      <c r="AT2407" s="132"/>
      <c r="AU2407" s="132"/>
      <c r="AV2407" s="132"/>
      <c r="AW2407" s="132"/>
      <c r="AX2407" s="132"/>
      <c r="AY2407" s="132"/>
      <c r="AZ2407" s="132"/>
      <c r="BA2407" s="132"/>
    </row>
    <row r="2408" spans="3:53" x14ac:dyDescent="0.2">
      <c r="C2408" s="10"/>
      <c r="D2408" s="10"/>
      <c r="AG2408" s="132"/>
      <c r="AH2408" s="132"/>
      <c r="AI2408" s="132"/>
      <c r="AJ2408" s="132"/>
      <c r="AK2408" s="132"/>
      <c r="AL2408" s="148"/>
      <c r="AM2408" s="143"/>
      <c r="AT2408" s="132"/>
      <c r="AU2408" s="132"/>
      <c r="AV2408" s="132"/>
      <c r="AW2408" s="132"/>
      <c r="AX2408" s="132"/>
      <c r="AY2408" s="132"/>
      <c r="AZ2408" s="132"/>
      <c r="BA2408" s="132"/>
    </row>
    <row r="2409" spans="3:53" x14ac:dyDescent="0.2">
      <c r="C2409" s="10"/>
      <c r="D2409" s="10"/>
      <c r="AG2409" s="132"/>
      <c r="AH2409" s="132"/>
      <c r="AI2409" s="132"/>
      <c r="AJ2409" s="132"/>
      <c r="AK2409" s="132"/>
      <c r="AL2409" s="148"/>
      <c r="AM2409" s="143"/>
      <c r="AT2409" s="132"/>
      <c r="AU2409" s="132"/>
      <c r="AV2409" s="132"/>
      <c r="AW2409" s="132"/>
      <c r="AX2409" s="132"/>
      <c r="AY2409" s="132"/>
      <c r="AZ2409" s="132"/>
      <c r="BA2409" s="132"/>
    </row>
    <row r="2410" spans="3:53" x14ac:dyDescent="0.2">
      <c r="C2410" s="10"/>
      <c r="D2410" s="10"/>
      <c r="AG2410" s="132"/>
      <c r="AH2410" s="132"/>
      <c r="AI2410" s="132"/>
      <c r="AJ2410" s="132"/>
      <c r="AK2410" s="132"/>
      <c r="AL2410" s="148"/>
      <c r="AM2410" s="143"/>
      <c r="AT2410" s="132"/>
      <c r="AU2410" s="132"/>
      <c r="AV2410" s="132"/>
      <c r="AW2410" s="132"/>
      <c r="AX2410" s="132"/>
      <c r="AY2410" s="132"/>
      <c r="AZ2410" s="132"/>
      <c r="BA2410" s="132"/>
    </row>
    <row r="2411" spans="3:53" x14ac:dyDescent="0.2">
      <c r="C2411" s="10"/>
      <c r="D2411" s="10"/>
      <c r="AG2411" s="132"/>
      <c r="AH2411" s="132"/>
      <c r="AI2411" s="132"/>
      <c r="AJ2411" s="132"/>
      <c r="AK2411" s="132"/>
      <c r="AL2411" s="148"/>
      <c r="AM2411" s="143"/>
      <c r="AT2411" s="132"/>
      <c r="AU2411" s="132"/>
      <c r="AV2411" s="132"/>
      <c r="AW2411" s="132"/>
      <c r="AX2411" s="132"/>
      <c r="AY2411" s="132"/>
      <c r="AZ2411" s="132"/>
      <c r="BA2411" s="132"/>
    </row>
    <row r="2412" spans="3:53" x14ac:dyDescent="0.2">
      <c r="C2412" s="10"/>
      <c r="D2412" s="10"/>
      <c r="AG2412" s="132"/>
      <c r="AH2412" s="132"/>
      <c r="AI2412" s="132"/>
      <c r="AJ2412" s="132"/>
      <c r="AK2412" s="132"/>
      <c r="AL2412" s="148"/>
      <c r="AM2412" s="143"/>
      <c r="AT2412" s="132"/>
      <c r="AU2412" s="132"/>
      <c r="AV2412" s="132"/>
      <c r="AW2412" s="132"/>
      <c r="AX2412" s="132"/>
      <c r="AY2412" s="132"/>
      <c r="AZ2412" s="132"/>
      <c r="BA2412" s="132"/>
    </row>
    <row r="2413" spans="3:53" x14ac:dyDescent="0.2">
      <c r="C2413" s="10"/>
      <c r="D2413" s="10"/>
      <c r="AG2413" s="132"/>
      <c r="AH2413" s="132"/>
      <c r="AI2413" s="132"/>
      <c r="AJ2413" s="132"/>
      <c r="AK2413" s="132"/>
      <c r="AL2413" s="148"/>
      <c r="AM2413" s="143"/>
      <c r="AT2413" s="132"/>
      <c r="AU2413" s="132"/>
      <c r="AV2413" s="132"/>
      <c r="AW2413" s="132"/>
      <c r="AX2413" s="132"/>
      <c r="AY2413" s="132"/>
      <c r="AZ2413" s="132"/>
      <c r="BA2413" s="132"/>
    </row>
    <row r="2414" spans="3:53" x14ac:dyDescent="0.2">
      <c r="C2414" s="10"/>
      <c r="D2414" s="10"/>
      <c r="AG2414" s="132"/>
      <c r="AH2414" s="132"/>
      <c r="AI2414" s="132"/>
      <c r="AJ2414" s="132"/>
      <c r="AK2414" s="132"/>
      <c r="AL2414" s="148"/>
      <c r="AM2414" s="143"/>
      <c r="AT2414" s="132"/>
      <c r="AU2414" s="132"/>
      <c r="AV2414" s="132"/>
      <c r="AW2414" s="132"/>
      <c r="AX2414" s="132"/>
      <c r="AY2414" s="132"/>
      <c r="AZ2414" s="132"/>
      <c r="BA2414" s="132"/>
    </row>
    <row r="2415" spans="3:53" x14ac:dyDescent="0.2">
      <c r="C2415" s="10"/>
      <c r="D2415" s="10"/>
      <c r="AG2415" s="132"/>
      <c r="AH2415" s="132"/>
      <c r="AI2415" s="132"/>
      <c r="AJ2415" s="132"/>
      <c r="AK2415" s="132"/>
      <c r="AL2415" s="148"/>
      <c r="AM2415" s="143"/>
      <c r="AT2415" s="132"/>
      <c r="AU2415" s="132"/>
      <c r="AV2415" s="132"/>
      <c r="AW2415" s="132"/>
      <c r="AX2415" s="132"/>
      <c r="AY2415" s="132"/>
      <c r="AZ2415" s="132"/>
      <c r="BA2415" s="132"/>
    </row>
    <row r="2416" spans="3:53" x14ac:dyDescent="0.2">
      <c r="C2416" s="10"/>
      <c r="D2416" s="10"/>
      <c r="AG2416" s="132"/>
      <c r="AH2416" s="132"/>
      <c r="AI2416" s="132"/>
      <c r="AJ2416" s="132"/>
      <c r="AK2416" s="132"/>
      <c r="AL2416" s="148"/>
      <c r="AM2416" s="143"/>
      <c r="AT2416" s="132"/>
      <c r="AU2416" s="132"/>
      <c r="AV2416" s="132"/>
      <c r="AW2416" s="132"/>
      <c r="AX2416" s="132"/>
      <c r="AY2416" s="132"/>
      <c r="AZ2416" s="132"/>
      <c r="BA2416" s="132"/>
    </row>
    <row r="2417" spans="3:53" x14ac:dyDescent="0.2">
      <c r="C2417" s="10"/>
      <c r="D2417" s="10"/>
      <c r="AG2417" s="132"/>
      <c r="AH2417" s="132"/>
      <c r="AI2417" s="132"/>
      <c r="AJ2417" s="132"/>
      <c r="AK2417" s="132"/>
      <c r="AL2417" s="148"/>
      <c r="AM2417" s="143"/>
      <c r="AT2417" s="132"/>
      <c r="AU2417" s="132"/>
      <c r="AV2417" s="132"/>
      <c r="AW2417" s="132"/>
      <c r="AX2417" s="132"/>
      <c r="AY2417" s="132"/>
      <c r="AZ2417" s="132"/>
      <c r="BA2417" s="132"/>
    </row>
    <row r="2418" spans="3:53" x14ac:dyDescent="0.2">
      <c r="C2418" s="10"/>
      <c r="D2418" s="10"/>
      <c r="AG2418" s="132"/>
      <c r="AH2418" s="132"/>
      <c r="AI2418" s="132"/>
      <c r="AJ2418" s="132"/>
      <c r="AK2418" s="132"/>
      <c r="AL2418" s="148"/>
      <c r="AM2418" s="143"/>
      <c r="AT2418" s="132"/>
      <c r="AU2418" s="132"/>
      <c r="AV2418" s="132"/>
      <c r="AW2418" s="132"/>
      <c r="AX2418" s="132"/>
      <c r="AY2418" s="132"/>
      <c r="AZ2418" s="132"/>
      <c r="BA2418" s="132"/>
    </row>
    <row r="2419" spans="3:53" x14ac:dyDescent="0.2">
      <c r="C2419" s="10"/>
      <c r="D2419" s="10"/>
      <c r="AG2419" s="132"/>
      <c r="AH2419" s="132"/>
      <c r="AI2419" s="132"/>
      <c r="AJ2419" s="132"/>
      <c r="AK2419" s="132"/>
      <c r="AL2419" s="148"/>
      <c r="AM2419" s="143"/>
      <c r="AT2419" s="132"/>
      <c r="AU2419" s="132"/>
      <c r="AV2419" s="132"/>
      <c r="AW2419" s="132"/>
      <c r="AX2419" s="132"/>
      <c r="AY2419" s="132"/>
      <c r="AZ2419" s="132"/>
      <c r="BA2419" s="132"/>
    </row>
    <row r="2420" spans="3:53" x14ac:dyDescent="0.2">
      <c r="C2420" s="10"/>
      <c r="D2420" s="10"/>
      <c r="AG2420" s="132"/>
      <c r="AH2420" s="132"/>
      <c r="AI2420" s="132"/>
      <c r="AJ2420" s="132"/>
      <c r="AK2420" s="132"/>
      <c r="AL2420" s="148"/>
      <c r="AM2420" s="143"/>
      <c r="AT2420" s="132"/>
      <c r="AU2420" s="132"/>
      <c r="AV2420" s="132"/>
      <c r="AW2420" s="132"/>
      <c r="AX2420" s="132"/>
      <c r="AY2420" s="132"/>
      <c r="AZ2420" s="132"/>
      <c r="BA2420" s="132"/>
    </row>
    <row r="2421" spans="3:53" x14ac:dyDescent="0.2">
      <c r="C2421" s="10"/>
      <c r="D2421" s="10"/>
      <c r="AG2421" s="132"/>
      <c r="AH2421" s="132"/>
      <c r="AI2421" s="132"/>
      <c r="AJ2421" s="132"/>
      <c r="AK2421" s="132"/>
      <c r="AL2421" s="148"/>
      <c r="AM2421" s="143"/>
      <c r="AT2421" s="132"/>
      <c r="AU2421" s="132"/>
      <c r="AV2421" s="132"/>
      <c r="AW2421" s="132"/>
      <c r="AX2421" s="132"/>
      <c r="AY2421" s="132"/>
      <c r="AZ2421" s="132"/>
      <c r="BA2421" s="132"/>
    </row>
    <row r="2422" spans="3:53" x14ac:dyDescent="0.2">
      <c r="C2422" s="10"/>
      <c r="D2422" s="10"/>
      <c r="AG2422" s="132"/>
      <c r="AH2422" s="132"/>
      <c r="AI2422" s="132"/>
      <c r="AJ2422" s="132"/>
      <c r="AK2422" s="132"/>
      <c r="AL2422" s="148"/>
      <c r="AM2422" s="143"/>
      <c r="AT2422" s="132"/>
      <c r="AU2422" s="132"/>
      <c r="AV2422" s="132"/>
      <c r="AW2422" s="132"/>
      <c r="AX2422" s="132"/>
      <c r="AY2422" s="132"/>
      <c r="AZ2422" s="132"/>
      <c r="BA2422" s="132"/>
    </row>
    <row r="2423" spans="3:53" x14ac:dyDescent="0.2">
      <c r="C2423" s="10"/>
      <c r="D2423" s="10"/>
      <c r="AG2423" s="132"/>
      <c r="AH2423" s="132"/>
      <c r="AI2423" s="132"/>
      <c r="AJ2423" s="132"/>
      <c r="AK2423" s="132"/>
      <c r="AL2423" s="148"/>
      <c r="AM2423" s="143"/>
      <c r="AT2423" s="132"/>
      <c r="AU2423" s="132"/>
      <c r="AV2423" s="132"/>
      <c r="AW2423" s="132"/>
      <c r="AX2423" s="132"/>
      <c r="AY2423" s="132"/>
      <c r="AZ2423" s="132"/>
      <c r="BA2423" s="132"/>
    </row>
    <row r="2424" spans="3:53" x14ac:dyDescent="0.2">
      <c r="C2424" s="10"/>
      <c r="D2424" s="10"/>
      <c r="AG2424" s="132"/>
      <c r="AH2424" s="132"/>
      <c r="AI2424" s="132"/>
      <c r="AJ2424" s="132"/>
      <c r="AK2424" s="132"/>
      <c r="AL2424" s="148"/>
      <c r="AM2424" s="143"/>
      <c r="AT2424" s="132"/>
      <c r="AU2424" s="132"/>
      <c r="AV2424" s="132"/>
      <c r="AW2424" s="132"/>
      <c r="AX2424" s="132"/>
      <c r="AY2424" s="132"/>
      <c r="AZ2424" s="132"/>
      <c r="BA2424" s="132"/>
    </row>
    <row r="2425" spans="3:53" x14ac:dyDescent="0.2">
      <c r="C2425" s="10"/>
      <c r="D2425" s="10"/>
      <c r="AG2425" s="132"/>
      <c r="AH2425" s="132"/>
      <c r="AI2425" s="132"/>
      <c r="AJ2425" s="132"/>
      <c r="AK2425" s="132"/>
      <c r="AL2425" s="148"/>
      <c r="AM2425" s="143"/>
      <c r="AT2425" s="132"/>
      <c r="AU2425" s="132"/>
      <c r="AV2425" s="132"/>
      <c r="AW2425" s="132"/>
      <c r="AX2425" s="132"/>
      <c r="AY2425" s="132"/>
      <c r="AZ2425" s="132"/>
      <c r="BA2425" s="132"/>
    </row>
    <row r="2426" spans="3:53" x14ac:dyDescent="0.2">
      <c r="C2426" s="10"/>
      <c r="D2426" s="10"/>
      <c r="AG2426" s="132"/>
      <c r="AH2426" s="132"/>
      <c r="AI2426" s="132"/>
      <c r="AJ2426" s="132"/>
      <c r="AK2426" s="132"/>
      <c r="AL2426" s="148"/>
      <c r="AM2426" s="143"/>
      <c r="AT2426" s="132"/>
      <c r="AU2426" s="132"/>
      <c r="AV2426" s="132"/>
      <c r="AW2426" s="132"/>
      <c r="AX2426" s="132"/>
      <c r="AY2426" s="132"/>
      <c r="AZ2426" s="132"/>
      <c r="BA2426" s="132"/>
    </row>
    <row r="2427" spans="3:53" x14ac:dyDescent="0.2">
      <c r="C2427" s="10"/>
      <c r="D2427" s="10"/>
      <c r="AG2427" s="132"/>
      <c r="AH2427" s="132"/>
      <c r="AI2427" s="132"/>
      <c r="AJ2427" s="132"/>
      <c r="AK2427" s="132"/>
      <c r="AL2427" s="148"/>
      <c r="AM2427" s="143"/>
      <c r="AT2427" s="132"/>
      <c r="AU2427" s="132"/>
      <c r="AV2427" s="132"/>
      <c r="AW2427" s="132"/>
      <c r="AX2427" s="132"/>
      <c r="AY2427" s="132"/>
      <c r="AZ2427" s="132"/>
      <c r="BA2427" s="132"/>
    </row>
    <row r="2428" spans="3:53" x14ac:dyDescent="0.2">
      <c r="C2428" s="10"/>
      <c r="D2428" s="10"/>
      <c r="AG2428" s="132"/>
      <c r="AH2428" s="132"/>
      <c r="AI2428" s="132"/>
      <c r="AJ2428" s="132"/>
      <c r="AK2428" s="132"/>
      <c r="AL2428" s="148"/>
      <c r="AM2428" s="143"/>
      <c r="AT2428" s="132"/>
      <c r="AU2428" s="132"/>
      <c r="AV2428" s="132"/>
      <c r="AW2428" s="132"/>
      <c r="AX2428" s="132"/>
      <c r="AY2428" s="132"/>
      <c r="AZ2428" s="132"/>
      <c r="BA2428" s="132"/>
    </row>
    <row r="2429" spans="3:53" x14ac:dyDescent="0.2">
      <c r="C2429" s="10"/>
      <c r="D2429" s="10"/>
      <c r="AG2429" s="132"/>
      <c r="AH2429" s="132"/>
      <c r="AI2429" s="132"/>
      <c r="AJ2429" s="132"/>
      <c r="AK2429" s="132"/>
      <c r="AL2429" s="148"/>
      <c r="AM2429" s="143"/>
      <c r="AT2429" s="132"/>
      <c r="AU2429" s="132"/>
      <c r="AV2429" s="132"/>
      <c r="AW2429" s="132"/>
      <c r="AX2429" s="132"/>
      <c r="AY2429" s="132"/>
      <c r="AZ2429" s="132"/>
      <c r="BA2429" s="132"/>
    </row>
    <row r="2430" spans="3:53" x14ac:dyDescent="0.2">
      <c r="C2430" s="10"/>
      <c r="D2430" s="10"/>
      <c r="AG2430" s="132"/>
      <c r="AH2430" s="132"/>
      <c r="AI2430" s="132"/>
      <c r="AJ2430" s="132"/>
      <c r="AK2430" s="132"/>
      <c r="AL2430" s="148"/>
      <c r="AM2430" s="143"/>
      <c r="AT2430" s="132"/>
      <c r="AU2430" s="132"/>
      <c r="AV2430" s="132"/>
      <c r="AW2430" s="132"/>
      <c r="AX2430" s="132"/>
      <c r="AY2430" s="132"/>
      <c r="AZ2430" s="132"/>
      <c r="BA2430" s="132"/>
    </row>
    <row r="2431" spans="3:53" x14ac:dyDescent="0.2">
      <c r="C2431" s="10"/>
      <c r="D2431" s="10"/>
      <c r="AG2431" s="132"/>
      <c r="AH2431" s="132"/>
      <c r="AI2431" s="132"/>
      <c r="AJ2431" s="132"/>
      <c r="AK2431" s="132"/>
      <c r="AL2431" s="148"/>
      <c r="AM2431" s="143"/>
      <c r="AT2431" s="132"/>
      <c r="AU2431" s="132"/>
      <c r="AV2431" s="132"/>
      <c r="AW2431" s="132"/>
      <c r="AX2431" s="132"/>
      <c r="AY2431" s="132"/>
      <c r="AZ2431" s="132"/>
      <c r="BA2431" s="132"/>
    </row>
    <row r="2432" spans="3:53" x14ac:dyDescent="0.2">
      <c r="C2432" s="10"/>
      <c r="D2432" s="10"/>
      <c r="AG2432" s="132"/>
      <c r="AH2432" s="132"/>
      <c r="AI2432" s="132"/>
      <c r="AJ2432" s="132"/>
      <c r="AK2432" s="132"/>
      <c r="AL2432" s="148"/>
      <c r="AM2432" s="143"/>
      <c r="AT2432" s="132"/>
      <c r="AU2432" s="132"/>
      <c r="AV2432" s="132"/>
      <c r="AW2432" s="132"/>
      <c r="AX2432" s="132"/>
      <c r="AY2432" s="132"/>
      <c r="AZ2432" s="132"/>
      <c r="BA2432" s="132"/>
    </row>
    <row r="2433" spans="3:53" x14ac:dyDescent="0.2">
      <c r="C2433" s="10"/>
      <c r="D2433" s="10"/>
      <c r="AG2433" s="132"/>
      <c r="AH2433" s="132"/>
      <c r="AI2433" s="132"/>
      <c r="AJ2433" s="132"/>
      <c r="AK2433" s="132"/>
      <c r="AL2433" s="148"/>
      <c r="AM2433" s="143"/>
      <c r="AT2433" s="132"/>
      <c r="AU2433" s="132"/>
      <c r="AV2433" s="132"/>
      <c r="AW2433" s="132"/>
      <c r="AX2433" s="132"/>
      <c r="AY2433" s="132"/>
      <c r="AZ2433" s="132"/>
      <c r="BA2433" s="132"/>
    </row>
    <row r="2434" spans="3:53" x14ac:dyDescent="0.2">
      <c r="C2434" s="10"/>
      <c r="D2434" s="10"/>
      <c r="AG2434" s="132"/>
      <c r="AH2434" s="132"/>
      <c r="AI2434" s="132"/>
      <c r="AJ2434" s="132"/>
      <c r="AK2434" s="132"/>
      <c r="AL2434" s="148"/>
      <c r="AM2434" s="143"/>
      <c r="AT2434" s="132"/>
      <c r="AU2434" s="132"/>
      <c r="AV2434" s="132"/>
      <c r="AW2434" s="132"/>
      <c r="AX2434" s="132"/>
      <c r="AY2434" s="132"/>
      <c r="AZ2434" s="132"/>
      <c r="BA2434" s="132"/>
    </row>
    <row r="2435" spans="3:53" x14ac:dyDescent="0.2">
      <c r="C2435" s="10"/>
      <c r="D2435" s="10"/>
      <c r="AG2435" s="132"/>
      <c r="AH2435" s="132"/>
      <c r="AI2435" s="132"/>
      <c r="AJ2435" s="132"/>
      <c r="AK2435" s="132"/>
      <c r="AL2435" s="148"/>
      <c r="AM2435" s="143"/>
      <c r="AT2435" s="132"/>
      <c r="AU2435" s="132"/>
      <c r="AV2435" s="132"/>
      <c r="AW2435" s="132"/>
      <c r="AX2435" s="132"/>
      <c r="AY2435" s="132"/>
      <c r="AZ2435" s="132"/>
      <c r="BA2435" s="132"/>
    </row>
    <row r="2436" spans="3:53" x14ac:dyDescent="0.2">
      <c r="C2436" s="10"/>
      <c r="D2436" s="10"/>
      <c r="AG2436" s="132"/>
      <c r="AH2436" s="132"/>
      <c r="AI2436" s="132"/>
      <c r="AJ2436" s="132"/>
      <c r="AK2436" s="132"/>
      <c r="AL2436" s="148"/>
      <c r="AM2436" s="143"/>
      <c r="AT2436" s="132"/>
      <c r="AU2436" s="132"/>
      <c r="AV2436" s="132"/>
      <c r="AW2436" s="132"/>
      <c r="AX2436" s="132"/>
      <c r="AY2436" s="132"/>
      <c r="AZ2436" s="132"/>
      <c r="BA2436" s="132"/>
    </row>
    <row r="2437" spans="3:53" x14ac:dyDescent="0.2">
      <c r="C2437" s="10"/>
      <c r="D2437" s="10"/>
      <c r="AG2437" s="132"/>
      <c r="AH2437" s="132"/>
      <c r="AI2437" s="132"/>
      <c r="AJ2437" s="132"/>
      <c r="AK2437" s="132"/>
      <c r="AL2437" s="148"/>
      <c r="AM2437" s="143"/>
      <c r="AT2437" s="132"/>
      <c r="AU2437" s="132"/>
      <c r="AV2437" s="132"/>
      <c r="AW2437" s="132"/>
      <c r="AX2437" s="132"/>
      <c r="AY2437" s="132"/>
      <c r="AZ2437" s="132"/>
      <c r="BA2437" s="132"/>
    </row>
    <row r="2438" spans="3:53" x14ac:dyDescent="0.2">
      <c r="C2438" s="10"/>
      <c r="D2438" s="10"/>
      <c r="AG2438" s="132"/>
      <c r="AH2438" s="132"/>
      <c r="AI2438" s="132"/>
      <c r="AJ2438" s="132"/>
      <c r="AK2438" s="132"/>
      <c r="AL2438" s="148"/>
      <c r="AM2438" s="143"/>
      <c r="AT2438" s="132"/>
      <c r="AU2438" s="132"/>
      <c r="AV2438" s="132"/>
      <c r="AW2438" s="132"/>
      <c r="AX2438" s="132"/>
      <c r="AY2438" s="132"/>
      <c r="AZ2438" s="132"/>
      <c r="BA2438" s="132"/>
    </row>
    <row r="2439" spans="3:53" x14ac:dyDescent="0.2">
      <c r="C2439" s="10"/>
      <c r="D2439" s="10"/>
      <c r="AG2439" s="132"/>
      <c r="AH2439" s="132"/>
      <c r="AI2439" s="132"/>
      <c r="AJ2439" s="132"/>
      <c r="AK2439" s="132"/>
      <c r="AL2439" s="148"/>
      <c r="AM2439" s="143"/>
      <c r="AT2439" s="132"/>
      <c r="AU2439" s="132"/>
      <c r="AV2439" s="132"/>
      <c r="AW2439" s="132"/>
      <c r="AX2439" s="132"/>
      <c r="AY2439" s="132"/>
      <c r="AZ2439" s="132"/>
      <c r="BA2439" s="132"/>
    </row>
    <row r="2440" spans="3:53" x14ac:dyDescent="0.2">
      <c r="C2440" s="10"/>
      <c r="D2440" s="10"/>
      <c r="AG2440" s="132"/>
      <c r="AH2440" s="132"/>
      <c r="AI2440" s="132"/>
      <c r="AJ2440" s="132"/>
      <c r="AK2440" s="132"/>
      <c r="AL2440" s="148"/>
      <c r="AM2440" s="143"/>
      <c r="AT2440" s="132"/>
      <c r="AU2440" s="132"/>
      <c r="AV2440" s="132"/>
      <c r="AW2440" s="132"/>
      <c r="AX2440" s="132"/>
      <c r="AY2440" s="132"/>
      <c r="AZ2440" s="132"/>
      <c r="BA2440" s="132"/>
    </row>
    <row r="2441" spans="3:53" x14ac:dyDescent="0.2">
      <c r="C2441" s="10"/>
      <c r="D2441" s="10"/>
      <c r="AG2441" s="132"/>
      <c r="AH2441" s="132"/>
      <c r="AI2441" s="132"/>
      <c r="AJ2441" s="132"/>
      <c r="AK2441" s="132"/>
      <c r="AL2441" s="148"/>
      <c r="AM2441" s="143"/>
      <c r="AT2441" s="132"/>
      <c r="AU2441" s="132"/>
      <c r="AV2441" s="132"/>
      <c r="AW2441" s="132"/>
      <c r="AX2441" s="132"/>
      <c r="AY2441" s="132"/>
      <c r="AZ2441" s="132"/>
      <c r="BA2441" s="132"/>
    </row>
    <row r="2442" spans="3:53" x14ac:dyDescent="0.2">
      <c r="C2442" s="10"/>
      <c r="D2442" s="10"/>
      <c r="AG2442" s="132"/>
      <c r="AH2442" s="132"/>
      <c r="AI2442" s="132"/>
      <c r="AJ2442" s="132"/>
      <c r="AK2442" s="132"/>
      <c r="AL2442" s="148"/>
      <c r="AM2442" s="143"/>
      <c r="AT2442" s="132"/>
      <c r="AU2442" s="132"/>
      <c r="AV2442" s="132"/>
      <c r="AW2442" s="132"/>
      <c r="AX2442" s="132"/>
      <c r="AY2442" s="132"/>
      <c r="AZ2442" s="132"/>
      <c r="BA2442" s="132"/>
    </row>
    <row r="2443" spans="3:53" x14ac:dyDescent="0.2">
      <c r="C2443" s="10"/>
      <c r="D2443" s="10"/>
      <c r="AG2443" s="132"/>
      <c r="AH2443" s="132"/>
      <c r="AI2443" s="132"/>
      <c r="AJ2443" s="132"/>
      <c r="AK2443" s="132"/>
      <c r="AL2443" s="148"/>
      <c r="AM2443" s="143"/>
      <c r="AT2443" s="132"/>
      <c r="AU2443" s="132"/>
      <c r="AV2443" s="132"/>
      <c r="AW2443" s="132"/>
      <c r="AX2443" s="132"/>
      <c r="AY2443" s="132"/>
      <c r="AZ2443" s="132"/>
      <c r="BA2443" s="132"/>
    </row>
    <row r="2444" spans="3:53" x14ac:dyDescent="0.2">
      <c r="C2444" s="10"/>
      <c r="D2444" s="10"/>
      <c r="AG2444" s="132"/>
      <c r="AH2444" s="132"/>
      <c r="AI2444" s="132"/>
      <c r="AJ2444" s="132"/>
      <c r="AK2444" s="132"/>
      <c r="AL2444" s="148"/>
      <c r="AM2444" s="143"/>
      <c r="AT2444" s="132"/>
      <c r="AU2444" s="132"/>
      <c r="AV2444" s="132"/>
      <c r="AW2444" s="132"/>
      <c r="AX2444" s="132"/>
      <c r="AY2444" s="132"/>
      <c r="AZ2444" s="132"/>
      <c r="BA2444" s="132"/>
    </row>
    <row r="2445" spans="3:53" x14ac:dyDescent="0.2">
      <c r="C2445" s="10"/>
      <c r="D2445" s="10"/>
      <c r="AG2445" s="132"/>
      <c r="AH2445" s="132"/>
      <c r="AI2445" s="132"/>
      <c r="AJ2445" s="132"/>
      <c r="AK2445" s="132"/>
      <c r="AL2445" s="148"/>
      <c r="AM2445" s="143"/>
      <c r="AT2445" s="132"/>
      <c r="AU2445" s="132"/>
      <c r="AV2445" s="132"/>
      <c r="AW2445" s="132"/>
      <c r="AX2445" s="132"/>
      <c r="AY2445" s="132"/>
      <c r="AZ2445" s="132"/>
      <c r="BA2445" s="132"/>
    </row>
    <row r="2446" spans="3:53" x14ac:dyDescent="0.2">
      <c r="C2446" s="10"/>
      <c r="D2446" s="10"/>
      <c r="AG2446" s="132"/>
      <c r="AH2446" s="132"/>
      <c r="AI2446" s="132"/>
      <c r="AJ2446" s="132"/>
      <c r="AK2446" s="132"/>
      <c r="AL2446" s="148"/>
      <c r="AM2446" s="143"/>
      <c r="AT2446" s="132"/>
      <c r="AU2446" s="132"/>
      <c r="AV2446" s="132"/>
      <c r="AW2446" s="132"/>
      <c r="AX2446" s="132"/>
      <c r="AY2446" s="132"/>
      <c r="AZ2446" s="132"/>
      <c r="BA2446" s="132"/>
    </row>
    <row r="2447" spans="3:53" x14ac:dyDescent="0.2">
      <c r="C2447" s="10"/>
      <c r="D2447" s="10"/>
      <c r="AG2447" s="132"/>
      <c r="AH2447" s="132"/>
      <c r="AI2447" s="132"/>
      <c r="AJ2447" s="132"/>
      <c r="AK2447" s="132"/>
      <c r="AL2447" s="148"/>
      <c r="AM2447" s="143"/>
      <c r="AT2447" s="132"/>
      <c r="AU2447" s="132"/>
      <c r="AV2447" s="132"/>
      <c r="AW2447" s="132"/>
      <c r="AX2447" s="132"/>
      <c r="AY2447" s="132"/>
      <c r="AZ2447" s="132"/>
      <c r="BA2447" s="132"/>
    </row>
    <row r="2448" spans="3:53" x14ac:dyDescent="0.2">
      <c r="C2448" s="10"/>
      <c r="D2448" s="10"/>
      <c r="AG2448" s="132"/>
      <c r="AH2448" s="132"/>
      <c r="AI2448" s="132"/>
      <c r="AJ2448" s="132"/>
      <c r="AK2448" s="132"/>
      <c r="AL2448" s="148"/>
      <c r="AM2448" s="143"/>
      <c r="AT2448" s="132"/>
      <c r="AU2448" s="132"/>
      <c r="AV2448" s="132"/>
      <c r="AW2448" s="132"/>
      <c r="AX2448" s="132"/>
      <c r="AY2448" s="132"/>
      <c r="AZ2448" s="132"/>
      <c r="BA2448" s="132"/>
    </row>
    <row r="2449" spans="3:53" x14ac:dyDescent="0.2">
      <c r="C2449" s="10"/>
      <c r="D2449" s="10"/>
      <c r="AG2449" s="132"/>
      <c r="AH2449" s="132"/>
      <c r="AI2449" s="132"/>
      <c r="AJ2449" s="132"/>
      <c r="AK2449" s="132"/>
      <c r="AL2449" s="148"/>
      <c r="AM2449" s="143"/>
      <c r="AT2449" s="132"/>
      <c r="AU2449" s="132"/>
      <c r="AV2449" s="132"/>
      <c r="AW2449" s="132"/>
      <c r="AX2449" s="132"/>
      <c r="AY2449" s="132"/>
      <c r="AZ2449" s="132"/>
      <c r="BA2449" s="132"/>
    </row>
    <row r="2450" spans="3:53" x14ac:dyDescent="0.2">
      <c r="C2450" s="10"/>
      <c r="D2450" s="10"/>
      <c r="AG2450" s="132"/>
      <c r="AH2450" s="132"/>
      <c r="AI2450" s="132"/>
      <c r="AJ2450" s="132"/>
      <c r="AK2450" s="132"/>
      <c r="AL2450" s="148"/>
      <c r="AM2450" s="143"/>
      <c r="AT2450" s="132"/>
      <c r="AU2450" s="132"/>
      <c r="AV2450" s="132"/>
      <c r="AW2450" s="132"/>
      <c r="AX2450" s="132"/>
      <c r="AY2450" s="132"/>
      <c r="AZ2450" s="132"/>
      <c r="BA2450" s="132"/>
    </row>
    <row r="2451" spans="3:53" x14ac:dyDescent="0.2">
      <c r="C2451" s="10"/>
      <c r="D2451" s="10"/>
      <c r="AG2451" s="132"/>
      <c r="AH2451" s="132"/>
      <c r="AI2451" s="132"/>
      <c r="AJ2451" s="132"/>
      <c r="AK2451" s="132"/>
      <c r="AL2451" s="148"/>
      <c r="AM2451" s="143"/>
      <c r="AT2451" s="132"/>
      <c r="AU2451" s="132"/>
      <c r="AV2451" s="132"/>
      <c r="AW2451" s="132"/>
      <c r="AX2451" s="132"/>
      <c r="AY2451" s="132"/>
      <c r="AZ2451" s="132"/>
      <c r="BA2451" s="132"/>
    </row>
    <row r="2452" spans="3:53" x14ac:dyDescent="0.2">
      <c r="C2452" s="10"/>
      <c r="D2452" s="10"/>
      <c r="AG2452" s="132"/>
      <c r="AH2452" s="132"/>
      <c r="AI2452" s="132"/>
      <c r="AJ2452" s="132"/>
      <c r="AK2452" s="132"/>
      <c r="AL2452" s="148"/>
      <c r="AM2452" s="143"/>
      <c r="AT2452" s="132"/>
      <c r="AU2452" s="132"/>
      <c r="AV2452" s="132"/>
      <c r="AW2452" s="132"/>
      <c r="AX2452" s="132"/>
      <c r="AY2452" s="132"/>
      <c r="AZ2452" s="132"/>
      <c r="BA2452" s="132"/>
    </row>
    <row r="2453" spans="3:53" x14ac:dyDescent="0.2">
      <c r="C2453" s="10"/>
      <c r="D2453" s="10"/>
      <c r="AG2453" s="132"/>
      <c r="AH2453" s="132"/>
      <c r="AI2453" s="132"/>
      <c r="AJ2453" s="132"/>
      <c r="AK2453" s="132"/>
      <c r="AL2453" s="148"/>
      <c r="AM2453" s="143"/>
      <c r="AT2453" s="132"/>
      <c r="AU2453" s="132"/>
      <c r="AV2453" s="132"/>
      <c r="AW2453" s="132"/>
      <c r="AX2453" s="132"/>
      <c r="AY2453" s="132"/>
      <c r="AZ2453" s="132"/>
      <c r="BA2453" s="132"/>
    </row>
    <row r="2454" spans="3:53" x14ac:dyDescent="0.2">
      <c r="C2454" s="10"/>
      <c r="D2454" s="10"/>
      <c r="AG2454" s="132"/>
      <c r="AH2454" s="132"/>
      <c r="AI2454" s="132"/>
      <c r="AJ2454" s="132"/>
      <c r="AK2454" s="132"/>
      <c r="AL2454" s="148"/>
      <c r="AM2454" s="143"/>
      <c r="AT2454" s="132"/>
      <c r="AU2454" s="132"/>
      <c r="AV2454" s="132"/>
      <c r="AW2454" s="132"/>
      <c r="AX2454" s="132"/>
      <c r="AY2454" s="132"/>
      <c r="AZ2454" s="132"/>
      <c r="BA2454" s="132"/>
    </row>
    <row r="2455" spans="3:53" x14ac:dyDescent="0.2">
      <c r="C2455" s="10"/>
      <c r="D2455" s="10"/>
      <c r="AG2455" s="132"/>
      <c r="AH2455" s="132"/>
      <c r="AI2455" s="132"/>
      <c r="AJ2455" s="132"/>
      <c r="AK2455" s="132"/>
      <c r="AL2455" s="148"/>
      <c r="AM2455" s="143"/>
      <c r="AT2455" s="132"/>
      <c r="AU2455" s="132"/>
      <c r="AV2455" s="132"/>
      <c r="AW2455" s="132"/>
      <c r="AX2455" s="132"/>
      <c r="AY2455" s="132"/>
      <c r="AZ2455" s="132"/>
      <c r="BA2455" s="132"/>
    </row>
    <row r="2456" spans="3:53" x14ac:dyDescent="0.2">
      <c r="C2456" s="10"/>
      <c r="D2456" s="10"/>
      <c r="AG2456" s="132"/>
      <c r="AH2456" s="132"/>
      <c r="AI2456" s="132"/>
      <c r="AJ2456" s="132"/>
      <c r="AK2456" s="132"/>
      <c r="AL2456" s="148"/>
      <c r="AM2456" s="143"/>
      <c r="AT2456" s="132"/>
      <c r="AU2456" s="132"/>
      <c r="AV2456" s="132"/>
      <c r="AW2456" s="132"/>
      <c r="AX2456" s="132"/>
      <c r="AY2456" s="132"/>
      <c r="AZ2456" s="132"/>
      <c r="BA2456" s="132"/>
    </row>
    <row r="2457" spans="3:53" x14ac:dyDescent="0.2">
      <c r="C2457" s="10"/>
      <c r="D2457" s="10"/>
      <c r="AG2457" s="132"/>
      <c r="AH2457" s="132"/>
      <c r="AI2457" s="132"/>
      <c r="AJ2457" s="132"/>
      <c r="AK2457" s="132"/>
      <c r="AL2457" s="148"/>
      <c r="AM2457" s="143"/>
      <c r="AT2457" s="132"/>
      <c r="AU2457" s="132"/>
      <c r="AV2457" s="132"/>
      <c r="AW2457" s="132"/>
      <c r="AX2457" s="132"/>
      <c r="AY2457" s="132"/>
      <c r="AZ2457" s="132"/>
      <c r="BA2457" s="132"/>
    </row>
    <row r="2458" spans="3:53" x14ac:dyDescent="0.2">
      <c r="C2458" s="10"/>
      <c r="D2458" s="10"/>
      <c r="AG2458" s="132"/>
      <c r="AH2458" s="132"/>
      <c r="AI2458" s="132"/>
      <c r="AJ2458" s="132"/>
      <c r="AK2458" s="132"/>
      <c r="AL2458" s="148"/>
      <c r="AM2458" s="143"/>
      <c r="AT2458" s="132"/>
      <c r="AU2458" s="132"/>
      <c r="AV2458" s="132"/>
      <c r="AW2458" s="132"/>
      <c r="AX2458" s="132"/>
      <c r="AY2458" s="132"/>
      <c r="AZ2458" s="132"/>
      <c r="BA2458" s="132"/>
    </row>
    <row r="2459" spans="3:53" x14ac:dyDescent="0.2">
      <c r="C2459" s="10"/>
      <c r="D2459" s="10"/>
      <c r="AG2459" s="132"/>
      <c r="AH2459" s="132"/>
      <c r="AI2459" s="132"/>
      <c r="AJ2459" s="132"/>
      <c r="AK2459" s="132"/>
      <c r="AL2459" s="148"/>
      <c r="AM2459" s="143"/>
      <c r="AT2459" s="132"/>
      <c r="AU2459" s="132"/>
      <c r="AV2459" s="132"/>
      <c r="AW2459" s="132"/>
      <c r="AX2459" s="132"/>
      <c r="AY2459" s="132"/>
      <c r="AZ2459" s="132"/>
      <c r="BA2459" s="132"/>
    </row>
    <row r="2460" spans="3:53" x14ac:dyDescent="0.2">
      <c r="C2460" s="10"/>
      <c r="D2460" s="10"/>
      <c r="AG2460" s="132"/>
      <c r="AH2460" s="132"/>
      <c r="AI2460" s="132"/>
      <c r="AJ2460" s="132"/>
      <c r="AK2460" s="132"/>
      <c r="AL2460" s="148"/>
      <c r="AM2460" s="143"/>
      <c r="AT2460" s="132"/>
      <c r="AU2460" s="132"/>
      <c r="AV2460" s="132"/>
      <c r="AW2460" s="132"/>
      <c r="AX2460" s="132"/>
      <c r="AY2460" s="132"/>
      <c r="AZ2460" s="132"/>
      <c r="BA2460" s="132"/>
    </row>
    <row r="2461" spans="3:53" x14ac:dyDescent="0.2">
      <c r="C2461" s="10"/>
      <c r="D2461" s="10"/>
      <c r="AG2461" s="132"/>
      <c r="AH2461" s="132"/>
      <c r="AI2461" s="132"/>
      <c r="AJ2461" s="132"/>
      <c r="AK2461" s="132"/>
      <c r="AL2461" s="148"/>
      <c r="AM2461" s="143"/>
      <c r="AT2461" s="132"/>
      <c r="AU2461" s="132"/>
      <c r="AV2461" s="132"/>
      <c r="AW2461" s="132"/>
      <c r="AX2461" s="132"/>
      <c r="AY2461" s="132"/>
      <c r="AZ2461" s="132"/>
      <c r="BA2461" s="132"/>
    </row>
    <row r="2462" spans="3:53" x14ac:dyDescent="0.2">
      <c r="C2462" s="10"/>
      <c r="D2462" s="10"/>
      <c r="AG2462" s="132"/>
      <c r="AH2462" s="132"/>
      <c r="AI2462" s="132"/>
      <c r="AJ2462" s="132"/>
      <c r="AK2462" s="132"/>
      <c r="AL2462" s="148"/>
      <c r="AM2462" s="143"/>
      <c r="AT2462" s="132"/>
      <c r="AU2462" s="132"/>
      <c r="AV2462" s="132"/>
      <c r="AW2462" s="132"/>
      <c r="AX2462" s="132"/>
      <c r="AY2462" s="132"/>
      <c r="AZ2462" s="132"/>
      <c r="BA2462" s="132"/>
    </row>
    <row r="2463" spans="3:53" x14ac:dyDescent="0.2">
      <c r="C2463" s="10"/>
      <c r="D2463" s="10"/>
      <c r="AG2463" s="132"/>
      <c r="AH2463" s="132"/>
      <c r="AI2463" s="132"/>
      <c r="AJ2463" s="132"/>
      <c r="AK2463" s="132"/>
      <c r="AL2463" s="148"/>
      <c r="AM2463" s="143"/>
      <c r="AT2463" s="132"/>
      <c r="AU2463" s="132"/>
      <c r="AV2463" s="132"/>
      <c r="AW2463" s="132"/>
      <c r="AX2463" s="132"/>
      <c r="AY2463" s="132"/>
      <c r="AZ2463" s="132"/>
      <c r="BA2463" s="132"/>
    </row>
    <row r="2464" spans="3:53" x14ac:dyDescent="0.2">
      <c r="C2464" s="10"/>
      <c r="D2464" s="10"/>
      <c r="AG2464" s="132"/>
      <c r="AH2464" s="132"/>
      <c r="AI2464" s="132"/>
      <c r="AJ2464" s="132"/>
      <c r="AK2464" s="132"/>
      <c r="AL2464" s="148"/>
      <c r="AM2464" s="143"/>
      <c r="AT2464" s="132"/>
      <c r="AU2464" s="132"/>
      <c r="AV2464" s="132"/>
      <c r="AW2464" s="132"/>
      <c r="AX2464" s="132"/>
      <c r="AY2464" s="132"/>
      <c r="AZ2464" s="132"/>
      <c r="BA2464" s="132"/>
    </row>
    <row r="2465" spans="3:53" x14ac:dyDescent="0.2">
      <c r="C2465" s="10"/>
      <c r="D2465" s="10"/>
      <c r="AG2465" s="132"/>
      <c r="AH2465" s="132"/>
      <c r="AI2465" s="132"/>
      <c r="AJ2465" s="132"/>
      <c r="AK2465" s="132"/>
      <c r="AL2465" s="148"/>
      <c r="AM2465" s="143"/>
      <c r="AT2465" s="132"/>
      <c r="AU2465" s="132"/>
      <c r="AV2465" s="132"/>
      <c r="AW2465" s="132"/>
      <c r="AX2465" s="132"/>
      <c r="AY2465" s="132"/>
      <c r="AZ2465" s="132"/>
      <c r="BA2465" s="132"/>
    </row>
    <row r="2466" spans="3:53" x14ac:dyDescent="0.2">
      <c r="C2466" s="10"/>
      <c r="D2466" s="10"/>
      <c r="AG2466" s="132"/>
      <c r="AH2466" s="132"/>
      <c r="AI2466" s="132"/>
      <c r="AJ2466" s="132"/>
      <c r="AK2466" s="132"/>
      <c r="AL2466" s="148"/>
      <c r="AM2466" s="143"/>
      <c r="AT2466" s="132"/>
      <c r="AU2466" s="132"/>
      <c r="AV2466" s="132"/>
      <c r="AW2466" s="132"/>
      <c r="AX2466" s="132"/>
      <c r="AY2466" s="132"/>
      <c r="AZ2466" s="132"/>
      <c r="BA2466" s="132"/>
    </row>
    <row r="2467" spans="3:53" x14ac:dyDescent="0.2">
      <c r="C2467" s="10"/>
      <c r="D2467" s="10"/>
      <c r="AG2467" s="132"/>
      <c r="AH2467" s="132"/>
      <c r="AI2467" s="132"/>
      <c r="AJ2467" s="132"/>
      <c r="AK2467" s="132"/>
      <c r="AL2467" s="148"/>
      <c r="AM2467" s="143"/>
      <c r="AT2467" s="132"/>
      <c r="AU2467" s="132"/>
      <c r="AV2467" s="132"/>
      <c r="AW2467" s="132"/>
      <c r="AX2467" s="132"/>
      <c r="AY2467" s="132"/>
      <c r="AZ2467" s="132"/>
      <c r="BA2467" s="132"/>
    </row>
    <row r="2468" spans="3:53" x14ac:dyDescent="0.2">
      <c r="C2468" s="10"/>
      <c r="D2468" s="10"/>
      <c r="AG2468" s="132"/>
      <c r="AH2468" s="132"/>
      <c r="AI2468" s="132"/>
      <c r="AJ2468" s="132"/>
      <c r="AK2468" s="132"/>
      <c r="AL2468" s="148"/>
      <c r="AM2468" s="143"/>
      <c r="AT2468" s="132"/>
      <c r="AU2468" s="132"/>
      <c r="AV2468" s="132"/>
      <c r="AW2468" s="132"/>
      <c r="AX2468" s="132"/>
      <c r="AY2468" s="132"/>
      <c r="AZ2468" s="132"/>
      <c r="BA2468" s="132"/>
    </row>
    <row r="2469" spans="3:53" x14ac:dyDescent="0.2">
      <c r="C2469" s="10"/>
      <c r="D2469" s="10"/>
      <c r="AG2469" s="132"/>
      <c r="AH2469" s="132"/>
      <c r="AI2469" s="132"/>
      <c r="AJ2469" s="132"/>
      <c r="AK2469" s="132"/>
      <c r="AL2469" s="148"/>
      <c r="AM2469" s="143"/>
      <c r="AT2469" s="132"/>
      <c r="AU2469" s="132"/>
      <c r="AV2469" s="132"/>
      <c r="AW2469" s="132"/>
      <c r="AX2469" s="132"/>
      <c r="AY2469" s="132"/>
      <c r="AZ2469" s="132"/>
      <c r="BA2469" s="132"/>
    </row>
    <row r="2470" spans="3:53" x14ac:dyDescent="0.2">
      <c r="C2470" s="10"/>
      <c r="D2470" s="10"/>
      <c r="AG2470" s="132"/>
      <c r="AH2470" s="132"/>
      <c r="AI2470" s="132"/>
      <c r="AJ2470" s="132"/>
      <c r="AK2470" s="132"/>
      <c r="AL2470" s="148"/>
      <c r="AM2470" s="143"/>
      <c r="AT2470" s="132"/>
      <c r="AU2470" s="132"/>
      <c r="AV2470" s="132"/>
      <c r="AW2470" s="132"/>
      <c r="AX2470" s="132"/>
      <c r="AY2470" s="132"/>
      <c r="AZ2470" s="132"/>
      <c r="BA2470" s="132"/>
    </row>
    <row r="2471" spans="3:53" x14ac:dyDescent="0.2">
      <c r="C2471" s="10"/>
      <c r="D2471" s="10"/>
      <c r="AG2471" s="132"/>
      <c r="AH2471" s="132"/>
      <c r="AI2471" s="132"/>
      <c r="AJ2471" s="132"/>
      <c r="AK2471" s="132"/>
      <c r="AL2471" s="148"/>
      <c r="AM2471" s="143"/>
      <c r="AT2471" s="132"/>
      <c r="AU2471" s="132"/>
      <c r="AV2471" s="132"/>
      <c r="AW2471" s="132"/>
      <c r="AX2471" s="132"/>
      <c r="AY2471" s="132"/>
      <c r="AZ2471" s="132"/>
      <c r="BA2471" s="132"/>
    </row>
    <row r="2472" spans="3:53" x14ac:dyDescent="0.2">
      <c r="C2472" s="10"/>
      <c r="D2472" s="10"/>
      <c r="AG2472" s="132"/>
      <c r="AH2472" s="132"/>
      <c r="AI2472" s="132"/>
      <c r="AJ2472" s="132"/>
      <c r="AK2472" s="132"/>
      <c r="AL2472" s="148"/>
      <c r="AM2472" s="143"/>
      <c r="AT2472" s="132"/>
      <c r="AU2472" s="132"/>
      <c r="AV2472" s="132"/>
      <c r="AW2472" s="132"/>
      <c r="AX2472" s="132"/>
      <c r="AY2472" s="132"/>
      <c r="AZ2472" s="132"/>
      <c r="BA2472" s="132"/>
    </row>
    <row r="2473" spans="3:53" x14ac:dyDescent="0.2">
      <c r="C2473" s="10"/>
      <c r="D2473" s="10"/>
      <c r="AG2473" s="132"/>
      <c r="AH2473" s="132"/>
      <c r="AI2473" s="132"/>
      <c r="AJ2473" s="132"/>
      <c r="AK2473" s="132"/>
      <c r="AL2473" s="148"/>
      <c r="AM2473" s="143"/>
      <c r="AT2473" s="132"/>
      <c r="AU2473" s="132"/>
      <c r="AV2473" s="132"/>
      <c r="AW2473" s="132"/>
      <c r="AX2473" s="132"/>
      <c r="AY2473" s="132"/>
      <c r="AZ2473" s="132"/>
      <c r="BA2473" s="132"/>
    </row>
    <row r="2474" spans="3:53" x14ac:dyDescent="0.2">
      <c r="C2474" s="10"/>
      <c r="D2474" s="10"/>
      <c r="AG2474" s="132"/>
      <c r="AH2474" s="132"/>
      <c r="AI2474" s="132"/>
      <c r="AJ2474" s="132"/>
      <c r="AK2474" s="132"/>
      <c r="AL2474" s="148"/>
      <c r="AM2474" s="143"/>
      <c r="AT2474" s="132"/>
      <c r="AU2474" s="132"/>
      <c r="AV2474" s="132"/>
      <c r="AW2474" s="132"/>
      <c r="AX2474" s="132"/>
      <c r="AY2474" s="132"/>
      <c r="AZ2474" s="132"/>
      <c r="BA2474" s="132"/>
    </row>
    <row r="2475" spans="3:53" x14ac:dyDescent="0.2">
      <c r="C2475" s="10"/>
      <c r="D2475" s="10"/>
      <c r="AG2475" s="132"/>
      <c r="AH2475" s="132"/>
      <c r="AI2475" s="132"/>
      <c r="AJ2475" s="132"/>
      <c r="AK2475" s="132"/>
      <c r="AL2475" s="148"/>
      <c r="AM2475" s="143"/>
      <c r="AT2475" s="132"/>
      <c r="AU2475" s="132"/>
      <c r="AV2475" s="132"/>
      <c r="AW2475" s="132"/>
      <c r="AX2475" s="132"/>
      <c r="AY2475" s="132"/>
      <c r="AZ2475" s="132"/>
      <c r="BA2475" s="132"/>
    </row>
    <row r="2476" spans="3:53" x14ac:dyDescent="0.2">
      <c r="C2476" s="10"/>
      <c r="D2476" s="10"/>
      <c r="AG2476" s="132"/>
      <c r="AH2476" s="132"/>
      <c r="AI2476" s="132"/>
      <c r="AJ2476" s="132"/>
      <c r="AK2476" s="132"/>
      <c r="AL2476" s="148"/>
      <c r="AM2476" s="143"/>
      <c r="AT2476" s="132"/>
      <c r="AU2476" s="132"/>
      <c r="AV2476" s="132"/>
      <c r="AW2476" s="132"/>
      <c r="AX2476" s="132"/>
      <c r="AY2476" s="132"/>
      <c r="AZ2476" s="132"/>
      <c r="BA2476" s="132"/>
    </row>
    <row r="2477" spans="3:53" x14ac:dyDescent="0.2">
      <c r="C2477" s="10"/>
      <c r="D2477" s="10"/>
      <c r="AG2477" s="132"/>
      <c r="AH2477" s="132"/>
      <c r="AI2477" s="132"/>
      <c r="AJ2477" s="132"/>
      <c r="AK2477" s="132"/>
      <c r="AL2477" s="148"/>
      <c r="AM2477" s="143"/>
      <c r="AT2477" s="132"/>
      <c r="AU2477" s="132"/>
      <c r="AV2477" s="132"/>
      <c r="AW2477" s="132"/>
      <c r="AX2477" s="132"/>
      <c r="AY2477" s="132"/>
      <c r="AZ2477" s="132"/>
      <c r="BA2477" s="132"/>
    </row>
    <row r="2478" spans="3:53" x14ac:dyDescent="0.2">
      <c r="C2478" s="10"/>
      <c r="D2478" s="10"/>
      <c r="AG2478" s="132"/>
      <c r="AH2478" s="132"/>
      <c r="AI2478" s="132"/>
      <c r="AJ2478" s="132"/>
      <c r="AK2478" s="132"/>
      <c r="AL2478" s="148"/>
      <c r="AM2478" s="143"/>
      <c r="AT2478" s="132"/>
      <c r="AU2478" s="132"/>
      <c r="AV2478" s="132"/>
      <c r="AW2478" s="132"/>
      <c r="AX2478" s="132"/>
      <c r="AY2478" s="132"/>
      <c r="AZ2478" s="132"/>
      <c r="BA2478" s="132"/>
    </row>
    <row r="2479" spans="3:53" x14ac:dyDescent="0.2">
      <c r="C2479" s="10"/>
      <c r="D2479" s="10"/>
      <c r="AG2479" s="132"/>
      <c r="AH2479" s="132"/>
      <c r="AI2479" s="132"/>
      <c r="AJ2479" s="132"/>
      <c r="AK2479" s="132"/>
      <c r="AL2479" s="148"/>
      <c r="AM2479" s="143"/>
      <c r="AT2479" s="132"/>
      <c r="AU2479" s="132"/>
      <c r="AV2479" s="132"/>
      <c r="AW2479" s="132"/>
      <c r="AX2479" s="132"/>
      <c r="AY2479" s="132"/>
      <c r="AZ2479" s="132"/>
      <c r="BA2479" s="132"/>
    </row>
    <row r="2480" spans="3:53" x14ac:dyDescent="0.2">
      <c r="C2480" s="10"/>
      <c r="D2480" s="10"/>
      <c r="AG2480" s="132"/>
      <c r="AH2480" s="132"/>
      <c r="AI2480" s="132"/>
      <c r="AJ2480" s="132"/>
      <c r="AK2480" s="132"/>
      <c r="AL2480" s="148"/>
      <c r="AM2480" s="143"/>
      <c r="AT2480" s="132"/>
      <c r="AU2480" s="132"/>
      <c r="AV2480" s="132"/>
      <c r="AW2480" s="132"/>
      <c r="AX2480" s="132"/>
      <c r="AY2480" s="132"/>
      <c r="AZ2480" s="132"/>
      <c r="BA2480" s="132"/>
    </row>
    <row r="2481" spans="3:53" x14ac:dyDescent="0.2">
      <c r="C2481" s="10"/>
      <c r="D2481" s="10"/>
      <c r="AG2481" s="132"/>
      <c r="AH2481" s="132"/>
      <c r="AI2481" s="132"/>
      <c r="AJ2481" s="132"/>
      <c r="AK2481" s="132"/>
      <c r="AL2481" s="148"/>
      <c r="AM2481" s="143"/>
      <c r="AT2481" s="132"/>
      <c r="AU2481" s="132"/>
      <c r="AV2481" s="132"/>
      <c r="AW2481" s="132"/>
      <c r="AX2481" s="132"/>
      <c r="AY2481" s="132"/>
      <c r="AZ2481" s="132"/>
      <c r="BA2481" s="132"/>
    </row>
    <row r="2482" spans="3:53" x14ac:dyDescent="0.2">
      <c r="C2482" s="10"/>
      <c r="D2482" s="10"/>
      <c r="AG2482" s="132"/>
      <c r="AH2482" s="132"/>
      <c r="AI2482" s="132"/>
      <c r="AJ2482" s="132"/>
      <c r="AK2482" s="132"/>
      <c r="AL2482" s="148"/>
      <c r="AM2482" s="143"/>
      <c r="AT2482" s="132"/>
      <c r="AU2482" s="132"/>
      <c r="AV2482" s="132"/>
      <c r="AW2482" s="132"/>
      <c r="AX2482" s="132"/>
      <c r="AY2482" s="132"/>
      <c r="AZ2482" s="132"/>
      <c r="BA2482" s="132"/>
    </row>
    <row r="2483" spans="3:53" x14ac:dyDescent="0.2">
      <c r="C2483" s="10"/>
      <c r="D2483" s="10"/>
      <c r="AG2483" s="132"/>
      <c r="AH2483" s="132"/>
      <c r="AI2483" s="132"/>
      <c r="AJ2483" s="132"/>
      <c r="AK2483" s="132"/>
      <c r="AL2483" s="148"/>
      <c r="AM2483" s="143"/>
      <c r="AT2483" s="132"/>
      <c r="AU2483" s="132"/>
      <c r="AV2483" s="132"/>
      <c r="AW2483" s="132"/>
      <c r="AX2483" s="132"/>
      <c r="AY2483" s="132"/>
      <c r="AZ2483" s="132"/>
      <c r="BA2483" s="132"/>
    </row>
    <row r="2484" spans="3:53" x14ac:dyDescent="0.2">
      <c r="C2484" s="10"/>
      <c r="D2484" s="10"/>
      <c r="AG2484" s="132"/>
      <c r="AH2484" s="132"/>
      <c r="AI2484" s="132"/>
      <c r="AJ2484" s="132"/>
      <c r="AK2484" s="132"/>
      <c r="AL2484" s="148"/>
      <c r="AM2484" s="143"/>
      <c r="AT2484" s="132"/>
      <c r="AU2484" s="132"/>
      <c r="AV2484" s="132"/>
      <c r="AW2484" s="132"/>
      <c r="AX2484" s="132"/>
      <c r="AY2484" s="132"/>
      <c r="AZ2484" s="132"/>
      <c r="BA2484" s="132"/>
    </row>
    <row r="2485" spans="3:53" x14ac:dyDescent="0.2">
      <c r="C2485" s="10"/>
      <c r="D2485" s="10"/>
      <c r="AG2485" s="132"/>
      <c r="AH2485" s="132"/>
      <c r="AI2485" s="132"/>
      <c r="AJ2485" s="132"/>
      <c r="AK2485" s="132"/>
      <c r="AL2485" s="148"/>
      <c r="AM2485" s="143"/>
      <c r="AT2485" s="132"/>
      <c r="AU2485" s="132"/>
      <c r="AV2485" s="132"/>
      <c r="AW2485" s="132"/>
      <c r="AX2485" s="132"/>
      <c r="AY2485" s="132"/>
      <c r="AZ2485" s="132"/>
      <c r="BA2485" s="132"/>
    </row>
    <row r="2486" spans="3:53" x14ac:dyDescent="0.2">
      <c r="C2486" s="10"/>
      <c r="D2486" s="10"/>
      <c r="AG2486" s="132"/>
      <c r="AH2486" s="132"/>
      <c r="AI2486" s="132"/>
      <c r="AJ2486" s="132"/>
      <c r="AK2486" s="132"/>
      <c r="AL2486" s="148"/>
      <c r="AM2486" s="143"/>
      <c r="AT2486" s="132"/>
      <c r="AU2486" s="132"/>
      <c r="AV2486" s="132"/>
      <c r="AW2486" s="132"/>
      <c r="AX2486" s="132"/>
      <c r="AY2486" s="132"/>
      <c r="AZ2486" s="132"/>
      <c r="BA2486" s="132"/>
    </row>
    <row r="2487" spans="3:53" x14ac:dyDescent="0.2">
      <c r="C2487" s="10"/>
      <c r="D2487" s="10"/>
      <c r="AG2487" s="132"/>
      <c r="AH2487" s="132"/>
      <c r="AI2487" s="132"/>
      <c r="AJ2487" s="132"/>
      <c r="AK2487" s="132"/>
      <c r="AL2487" s="148"/>
      <c r="AM2487" s="143"/>
      <c r="AT2487" s="132"/>
      <c r="AU2487" s="132"/>
      <c r="AV2487" s="132"/>
      <c r="AW2487" s="132"/>
      <c r="AX2487" s="132"/>
      <c r="AY2487" s="132"/>
      <c r="AZ2487" s="132"/>
      <c r="BA2487" s="132"/>
    </row>
    <row r="2488" spans="3:53" x14ac:dyDescent="0.2">
      <c r="C2488" s="10"/>
      <c r="D2488" s="10"/>
      <c r="AG2488" s="132"/>
      <c r="AH2488" s="132"/>
      <c r="AI2488" s="132"/>
      <c r="AJ2488" s="132"/>
      <c r="AK2488" s="132"/>
      <c r="AL2488" s="148"/>
      <c r="AM2488" s="143"/>
      <c r="AT2488" s="132"/>
      <c r="AU2488" s="132"/>
      <c r="AV2488" s="132"/>
      <c r="AW2488" s="132"/>
      <c r="AX2488" s="132"/>
      <c r="AY2488" s="132"/>
      <c r="AZ2488" s="132"/>
      <c r="BA2488" s="132"/>
    </row>
    <row r="2489" spans="3:53" x14ac:dyDescent="0.2">
      <c r="C2489" s="10"/>
      <c r="D2489" s="10"/>
      <c r="AG2489" s="132"/>
      <c r="AH2489" s="132"/>
      <c r="AI2489" s="132"/>
      <c r="AJ2489" s="132"/>
      <c r="AK2489" s="132"/>
      <c r="AL2489" s="148"/>
      <c r="AM2489" s="143"/>
      <c r="AT2489" s="132"/>
      <c r="AU2489" s="132"/>
      <c r="AV2489" s="132"/>
      <c r="AW2489" s="132"/>
      <c r="AX2489" s="132"/>
      <c r="AY2489" s="132"/>
      <c r="AZ2489" s="132"/>
      <c r="BA2489" s="132"/>
    </row>
    <row r="2490" spans="3:53" x14ac:dyDescent="0.2">
      <c r="C2490" s="10"/>
      <c r="D2490" s="10"/>
      <c r="AG2490" s="132"/>
      <c r="AH2490" s="132"/>
      <c r="AI2490" s="132"/>
      <c r="AJ2490" s="132"/>
      <c r="AK2490" s="132"/>
      <c r="AL2490" s="148"/>
      <c r="AM2490" s="143"/>
      <c r="AT2490" s="132"/>
      <c r="AU2490" s="132"/>
      <c r="AV2490" s="132"/>
      <c r="AW2490" s="132"/>
      <c r="AX2490" s="132"/>
      <c r="AY2490" s="132"/>
      <c r="AZ2490" s="132"/>
      <c r="BA2490" s="132"/>
    </row>
    <row r="2491" spans="3:53" x14ac:dyDescent="0.2">
      <c r="C2491" s="10"/>
      <c r="D2491" s="10"/>
      <c r="AG2491" s="132"/>
      <c r="AH2491" s="132"/>
      <c r="AI2491" s="132"/>
      <c r="AJ2491" s="132"/>
      <c r="AK2491" s="132"/>
      <c r="AL2491" s="148"/>
      <c r="AM2491" s="143"/>
      <c r="AT2491" s="132"/>
      <c r="AU2491" s="132"/>
      <c r="AV2491" s="132"/>
      <c r="AW2491" s="132"/>
      <c r="AX2491" s="132"/>
      <c r="AY2491" s="132"/>
      <c r="AZ2491" s="132"/>
      <c r="BA2491" s="132"/>
    </row>
    <row r="2492" spans="3:53" x14ac:dyDescent="0.2">
      <c r="C2492" s="10"/>
      <c r="D2492" s="10"/>
      <c r="AG2492" s="132"/>
      <c r="AH2492" s="132"/>
      <c r="AI2492" s="132"/>
      <c r="AJ2492" s="132"/>
      <c r="AK2492" s="132"/>
      <c r="AL2492" s="148"/>
      <c r="AM2492" s="143"/>
      <c r="AT2492" s="132"/>
      <c r="AU2492" s="132"/>
      <c r="AV2492" s="132"/>
      <c r="AW2492" s="132"/>
      <c r="AX2492" s="132"/>
      <c r="AY2492" s="132"/>
      <c r="AZ2492" s="132"/>
      <c r="BA2492" s="132"/>
    </row>
    <row r="2493" spans="3:53" x14ac:dyDescent="0.2">
      <c r="C2493" s="10"/>
      <c r="D2493" s="10"/>
      <c r="AG2493" s="132"/>
      <c r="AH2493" s="132"/>
      <c r="AI2493" s="132"/>
      <c r="AJ2493" s="132"/>
      <c r="AK2493" s="132"/>
      <c r="AL2493" s="148"/>
      <c r="AM2493" s="143"/>
      <c r="AT2493" s="132"/>
      <c r="AU2493" s="132"/>
      <c r="AV2493" s="132"/>
      <c r="AW2493" s="132"/>
      <c r="AX2493" s="132"/>
      <c r="AY2493" s="132"/>
      <c r="AZ2493" s="132"/>
      <c r="BA2493" s="132"/>
    </row>
    <row r="2494" spans="3:53" x14ac:dyDescent="0.2">
      <c r="C2494" s="10"/>
      <c r="D2494" s="10"/>
      <c r="AG2494" s="132"/>
      <c r="AH2494" s="132"/>
      <c r="AI2494" s="132"/>
      <c r="AJ2494" s="132"/>
      <c r="AK2494" s="132"/>
      <c r="AL2494" s="148"/>
      <c r="AM2494" s="143"/>
      <c r="AT2494" s="132"/>
      <c r="AU2494" s="132"/>
      <c r="AV2494" s="132"/>
      <c r="AW2494" s="132"/>
      <c r="AX2494" s="132"/>
      <c r="AY2494" s="132"/>
      <c r="AZ2494" s="132"/>
      <c r="BA2494" s="132"/>
    </row>
    <row r="2495" spans="3:53" x14ac:dyDescent="0.2">
      <c r="C2495" s="10"/>
      <c r="D2495" s="10"/>
      <c r="AG2495" s="132"/>
      <c r="AH2495" s="132"/>
      <c r="AI2495" s="132"/>
      <c r="AJ2495" s="132"/>
      <c r="AK2495" s="132"/>
      <c r="AL2495" s="148"/>
      <c r="AM2495" s="143"/>
      <c r="AT2495" s="132"/>
      <c r="AU2495" s="132"/>
      <c r="AV2495" s="132"/>
      <c r="AW2495" s="132"/>
      <c r="AX2495" s="132"/>
      <c r="AY2495" s="132"/>
      <c r="AZ2495" s="132"/>
      <c r="BA2495" s="132"/>
    </row>
    <row r="2496" spans="3:53" x14ac:dyDescent="0.2">
      <c r="C2496" s="10"/>
      <c r="D2496" s="10"/>
      <c r="AG2496" s="132"/>
      <c r="AH2496" s="132"/>
      <c r="AI2496" s="132"/>
      <c r="AJ2496" s="132"/>
      <c r="AK2496" s="132"/>
      <c r="AL2496" s="148"/>
      <c r="AM2496" s="143"/>
      <c r="AT2496" s="132"/>
      <c r="AU2496" s="132"/>
      <c r="AV2496" s="132"/>
      <c r="AW2496" s="132"/>
      <c r="AX2496" s="132"/>
      <c r="AY2496" s="132"/>
      <c r="AZ2496" s="132"/>
      <c r="BA2496" s="132"/>
    </row>
    <row r="2497" spans="3:53" x14ac:dyDescent="0.2">
      <c r="C2497" s="10"/>
      <c r="D2497" s="10"/>
      <c r="AG2497" s="132"/>
      <c r="AH2497" s="132"/>
      <c r="AI2497" s="132"/>
      <c r="AJ2497" s="132"/>
      <c r="AK2497" s="132"/>
      <c r="AL2497" s="148"/>
      <c r="AM2497" s="143"/>
      <c r="AT2497" s="132"/>
      <c r="AU2497" s="132"/>
      <c r="AV2497" s="132"/>
      <c r="AW2497" s="132"/>
      <c r="AX2497" s="132"/>
      <c r="AY2497" s="132"/>
      <c r="AZ2497" s="132"/>
      <c r="BA2497" s="132"/>
    </row>
    <row r="2498" spans="3:53" x14ac:dyDescent="0.2">
      <c r="C2498" s="10"/>
      <c r="D2498" s="10"/>
      <c r="AG2498" s="132"/>
      <c r="AH2498" s="132"/>
      <c r="AI2498" s="132"/>
      <c r="AJ2498" s="132"/>
      <c r="AK2498" s="132"/>
      <c r="AL2498" s="148"/>
      <c r="AM2498" s="143"/>
      <c r="AT2498" s="132"/>
      <c r="AU2498" s="132"/>
      <c r="AV2498" s="132"/>
      <c r="AW2498" s="132"/>
      <c r="AX2498" s="132"/>
      <c r="AY2498" s="132"/>
      <c r="AZ2498" s="132"/>
      <c r="BA2498" s="132"/>
    </row>
    <row r="2499" spans="3:53" x14ac:dyDescent="0.2">
      <c r="C2499" s="10"/>
      <c r="D2499" s="10"/>
      <c r="AG2499" s="132"/>
      <c r="AH2499" s="132"/>
      <c r="AI2499" s="132"/>
      <c r="AJ2499" s="132"/>
      <c r="AK2499" s="132"/>
      <c r="AL2499" s="148"/>
      <c r="AM2499" s="143"/>
      <c r="AT2499" s="132"/>
      <c r="AU2499" s="132"/>
      <c r="AV2499" s="132"/>
      <c r="AW2499" s="132"/>
      <c r="AX2499" s="132"/>
      <c r="AY2499" s="132"/>
      <c r="AZ2499" s="132"/>
      <c r="BA2499" s="132"/>
    </row>
    <row r="2500" spans="3:53" x14ac:dyDescent="0.2">
      <c r="C2500" s="10"/>
      <c r="D2500" s="10"/>
      <c r="AG2500" s="132"/>
      <c r="AH2500" s="132"/>
      <c r="AI2500" s="132"/>
      <c r="AJ2500" s="132"/>
      <c r="AK2500" s="132"/>
      <c r="AL2500" s="148"/>
      <c r="AM2500" s="143"/>
      <c r="AT2500" s="132"/>
      <c r="AU2500" s="132"/>
      <c r="AV2500" s="132"/>
      <c r="AW2500" s="132"/>
      <c r="AX2500" s="132"/>
      <c r="AY2500" s="132"/>
      <c r="AZ2500" s="132"/>
      <c r="BA2500" s="132"/>
    </row>
    <row r="2501" spans="3:53" x14ac:dyDescent="0.2">
      <c r="C2501" s="10"/>
      <c r="D2501" s="10"/>
      <c r="AG2501" s="132"/>
      <c r="AH2501" s="132"/>
      <c r="AI2501" s="132"/>
      <c r="AJ2501" s="132"/>
      <c r="AK2501" s="132"/>
      <c r="AL2501" s="148"/>
      <c r="AM2501" s="143"/>
      <c r="AT2501" s="132"/>
      <c r="AU2501" s="132"/>
      <c r="AV2501" s="132"/>
      <c r="AW2501" s="132"/>
      <c r="AX2501" s="132"/>
      <c r="AY2501" s="132"/>
      <c r="AZ2501" s="132"/>
      <c r="BA2501" s="132"/>
    </row>
    <row r="2502" spans="3:53" x14ac:dyDescent="0.2">
      <c r="C2502" s="10"/>
      <c r="D2502" s="10"/>
      <c r="AG2502" s="132"/>
      <c r="AH2502" s="132"/>
      <c r="AI2502" s="132"/>
      <c r="AJ2502" s="132"/>
      <c r="AK2502" s="132"/>
      <c r="AL2502" s="148"/>
      <c r="AM2502" s="143"/>
      <c r="AT2502" s="132"/>
      <c r="AU2502" s="132"/>
      <c r="AV2502" s="132"/>
      <c r="AW2502" s="132"/>
      <c r="AX2502" s="132"/>
      <c r="AY2502" s="132"/>
      <c r="AZ2502" s="132"/>
      <c r="BA2502" s="132"/>
    </row>
    <row r="2503" spans="3:53" x14ac:dyDescent="0.2">
      <c r="C2503" s="10"/>
      <c r="D2503" s="10"/>
      <c r="AG2503" s="132"/>
      <c r="AH2503" s="132"/>
      <c r="AI2503" s="132"/>
      <c r="AJ2503" s="132"/>
      <c r="AK2503" s="132"/>
      <c r="AL2503" s="148"/>
      <c r="AM2503" s="143"/>
      <c r="AT2503" s="132"/>
      <c r="AU2503" s="132"/>
      <c r="AV2503" s="132"/>
      <c r="AW2503" s="132"/>
      <c r="AX2503" s="132"/>
      <c r="AY2503" s="132"/>
      <c r="AZ2503" s="132"/>
      <c r="BA2503" s="132"/>
    </row>
    <row r="2504" spans="3:53" x14ac:dyDescent="0.2">
      <c r="C2504" s="10"/>
      <c r="D2504" s="10"/>
      <c r="AG2504" s="132"/>
      <c r="AH2504" s="132"/>
      <c r="AI2504" s="132"/>
      <c r="AJ2504" s="132"/>
      <c r="AK2504" s="132"/>
      <c r="AL2504" s="148"/>
      <c r="AM2504" s="143"/>
      <c r="AT2504" s="132"/>
      <c r="AU2504" s="132"/>
      <c r="AV2504" s="132"/>
      <c r="AW2504" s="132"/>
      <c r="AX2504" s="132"/>
      <c r="AY2504" s="132"/>
      <c r="AZ2504" s="132"/>
      <c r="BA2504" s="132"/>
    </row>
    <row r="2505" spans="3:53" x14ac:dyDescent="0.2">
      <c r="C2505" s="10"/>
      <c r="D2505" s="10"/>
      <c r="AG2505" s="132"/>
      <c r="AH2505" s="132"/>
      <c r="AI2505" s="132"/>
      <c r="AJ2505" s="132"/>
      <c r="AK2505" s="132"/>
      <c r="AL2505" s="148"/>
      <c r="AM2505" s="143"/>
      <c r="AT2505" s="132"/>
      <c r="AU2505" s="132"/>
      <c r="AV2505" s="132"/>
      <c r="AW2505" s="132"/>
      <c r="AX2505" s="132"/>
      <c r="AY2505" s="132"/>
      <c r="AZ2505" s="132"/>
      <c r="BA2505" s="132"/>
    </row>
    <row r="2506" spans="3:53" x14ac:dyDescent="0.2">
      <c r="C2506" s="10"/>
      <c r="D2506" s="10"/>
      <c r="AG2506" s="132"/>
      <c r="AH2506" s="132"/>
      <c r="AI2506" s="132"/>
      <c r="AJ2506" s="132"/>
      <c r="AK2506" s="132"/>
      <c r="AL2506" s="148"/>
      <c r="AM2506" s="143"/>
      <c r="AT2506" s="132"/>
      <c r="AU2506" s="132"/>
      <c r="AV2506" s="132"/>
      <c r="AW2506" s="132"/>
      <c r="AX2506" s="132"/>
      <c r="AY2506" s="132"/>
      <c r="AZ2506" s="132"/>
      <c r="BA2506" s="132"/>
    </row>
    <row r="2507" spans="3:53" x14ac:dyDescent="0.2">
      <c r="C2507" s="10"/>
      <c r="D2507" s="10"/>
      <c r="AG2507" s="132"/>
      <c r="AH2507" s="132"/>
      <c r="AI2507" s="132"/>
      <c r="AJ2507" s="132"/>
      <c r="AK2507" s="132"/>
      <c r="AL2507" s="148"/>
      <c r="AM2507" s="143"/>
      <c r="AT2507" s="132"/>
      <c r="AU2507" s="132"/>
      <c r="AV2507" s="132"/>
      <c r="AW2507" s="132"/>
      <c r="AX2507" s="132"/>
      <c r="AY2507" s="132"/>
      <c r="AZ2507" s="132"/>
      <c r="BA2507" s="132"/>
    </row>
    <row r="2508" spans="3:53" x14ac:dyDescent="0.2">
      <c r="C2508" s="10"/>
      <c r="D2508" s="10"/>
      <c r="AG2508" s="132"/>
      <c r="AH2508" s="132"/>
      <c r="AI2508" s="132"/>
      <c r="AJ2508" s="132"/>
      <c r="AK2508" s="132"/>
      <c r="AL2508" s="148"/>
      <c r="AM2508" s="143"/>
      <c r="AT2508" s="132"/>
      <c r="AU2508" s="132"/>
      <c r="AV2508" s="132"/>
      <c r="AW2508" s="132"/>
      <c r="AX2508" s="132"/>
      <c r="AY2508" s="132"/>
      <c r="AZ2508" s="132"/>
      <c r="BA2508" s="132"/>
    </row>
    <row r="2509" spans="3:53" x14ac:dyDescent="0.2">
      <c r="C2509" s="10"/>
      <c r="D2509" s="10"/>
      <c r="AG2509" s="132"/>
      <c r="AH2509" s="132"/>
      <c r="AI2509" s="132"/>
      <c r="AJ2509" s="132"/>
      <c r="AK2509" s="132"/>
      <c r="AL2509" s="148"/>
      <c r="AM2509" s="143"/>
      <c r="AT2509" s="132"/>
      <c r="AU2509" s="132"/>
      <c r="AV2509" s="132"/>
      <c r="AW2509" s="132"/>
      <c r="AX2509" s="132"/>
      <c r="AY2509" s="132"/>
      <c r="AZ2509" s="132"/>
      <c r="BA2509" s="132"/>
    </row>
    <row r="2510" spans="3:53" x14ac:dyDescent="0.2">
      <c r="C2510" s="10"/>
      <c r="D2510" s="10"/>
      <c r="AG2510" s="132"/>
      <c r="AH2510" s="132"/>
      <c r="AI2510" s="132"/>
      <c r="AJ2510" s="132"/>
      <c r="AK2510" s="132"/>
      <c r="AL2510" s="148"/>
      <c r="AM2510" s="143"/>
      <c r="AT2510" s="132"/>
      <c r="AU2510" s="132"/>
      <c r="AV2510" s="132"/>
      <c r="AW2510" s="132"/>
      <c r="AX2510" s="132"/>
      <c r="AY2510" s="132"/>
      <c r="AZ2510" s="132"/>
      <c r="BA2510" s="132"/>
    </row>
    <row r="2511" spans="3:53" x14ac:dyDescent="0.2">
      <c r="C2511" s="10"/>
      <c r="D2511" s="10"/>
      <c r="AG2511" s="132"/>
      <c r="AH2511" s="132"/>
      <c r="AI2511" s="132"/>
      <c r="AJ2511" s="132"/>
      <c r="AK2511" s="132"/>
      <c r="AL2511" s="148"/>
      <c r="AM2511" s="143"/>
      <c r="AT2511" s="132"/>
      <c r="AU2511" s="132"/>
      <c r="AV2511" s="132"/>
      <c r="AW2511" s="132"/>
      <c r="AX2511" s="132"/>
      <c r="AY2511" s="132"/>
      <c r="AZ2511" s="132"/>
      <c r="BA2511" s="132"/>
    </row>
    <row r="2512" spans="3:53" x14ac:dyDescent="0.2">
      <c r="C2512" s="10"/>
      <c r="D2512" s="10"/>
      <c r="AG2512" s="132"/>
      <c r="AH2512" s="132"/>
      <c r="AI2512" s="132"/>
      <c r="AJ2512" s="132"/>
      <c r="AK2512" s="132"/>
      <c r="AL2512" s="148"/>
      <c r="AM2512" s="143"/>
      <c r="AT2512" s="132"/>
      <c r="AU2512" s="132"/>
      <c r="AV2512" s="132"/>
      <c r="AW2512" s="132"/>
      <c r="AX2512" s="132"/>
      <c r="AY2512" s="132"/>
      <c r="AZ2512" s="132"/>
      <c r="BA2512" s="132"/>
    </row>
    <row r="2513" spans="3:53" x14ac:dyDescent="0.2">
      <c r="C2513" s="10"/>
      <c r="D2513" s="10"/>
      <c r="AG2513" s="132"/>
      <c r="AH2513" s="132"/>
      <c r="AI2513" s="132"/>
      <c r="AJ2513" s="132"/>
      <c r="AK2513" s="132"/>
      <c r="AL2513" s="148"/>
      <c r="AM2513" s="143"/>
      <c r="AT2513" s="132"/>
      <c r="AU2513" s="132"/>
      <c r="AV2513" s="132"/>
      <c r="AW2513" s="132"/>
      <c r="AX2513" s="132"/>
      <c r="AY2513" s="132"/>
      <c r="AZ2513" s="132"/>
      <c r="BA2513" s="132"/>
    </row>
    <row r="2514" spans="3:53" x14ac:dyDescent="0.2">
      <c r="C2514" s="10"/>
      <c r="D2514" s="10"/>
      <c r="AG2514" s="132"/>
      <c r="AH2514" s="132"/>
      <c r="AI2514" s="132"/>
      <c r="AJ2514" s="132"/>
      <c r="AK2514" s="132"/>
      <c r="AL2514" s="148"/>
      <c r="AM2514" s="143"/>
      <c r="AT2514" s="132"/>
      <c r="AU2514" s="132"/>
      <c r="AV2514" s="132"/>
      <c r="AW2514" s="132"/>
      <c r="AX2514" s="132"/>
      <c r="AY2514" s="132"/>
      <c r="AZ2514" s="132"/>
      <c r="BA2514" s="132"/>
    </row>
    <row r="2515" spans="3:53" x14ac:dyDescent="0.2">
      <c r="C2515" s="10"/>
      <c r="D2515" s="10"/>
      <c r="AG2515" s="132"/>
      <c r="AH2515" s="132"/>
      <c r="AI2515" s="132"/>
      <c r="AJ2515" s="132"/>
      <c r="AK2515" s="132"/>
      <c r="AL2515" s="148"/>
      <c r="AM2515" s="143"/>
      <c r="AT2515" s="132"/>
      <c r="AU2515" s="132"/>
      <c r="AV2515" s="132"/>
      <c r="AW2515" s="132"/>
      <c r="AX2515" s="132"/>
      <c r="AY2515" s="132"/>
      <c r="AZ2515" s="132"/>
      <c r="BA2515" s="132"/>
    </row>
    <row r="2516" spans="3:53" x14ac:dyDescent="0.2">
      <c r="C2516" s="10"/>
      <c r="D2516" s="10"/>
      <c r="AG2516" s="132"/>
      <c r="AH2516" s="132"/>
      <c r="AI2516" s="132"/>
      <c r="AJ2516" s="132"/>
      <c r="AK2516" s="132"/>
      <c r="AL2516" s="148"/>
      <c r="AM2516" s="143"/>
      <c r="AT2516" s="132"/>
      <c r="AU2516" s="132"/>
      <c r="AV2516" s="132"/>
      <c r="AW2516" s="132"/>
      <c r="AX2516" s="132"/>
      <c r="AY2516" s="132"/>
      <c r="AZ2516" s="132"/>
      <c r="BA2516" s="132"/>
    </row>
    <row r="2517" spans="3:53" x14ac:dyDescent="0.2">
      <c r="C2517" s="10"/>
      <c r="D2517" s="10"/>
      <c r="AG2517" s="132"/>
      <c r="AH2517" s="132"/>
      <c r="AI2517" s="132"/>
      <c r="AJ2517" s="132"/>
      <c r="AK2517" s="132"/>
      <c r="AL2517" s="148"/>
      <c r="AM2517" s="143"/>
      <c r="AT2517" s="132"/>
      <c r="AU2517" s="132"/>
      <c r="AV2517" s="132"/>
      <c r="AW2517" s="132"/>
      <c r="AX2517" s="132"/>
      <c r="AY2517" s="132"/>
      <c r="AZ2517" s="132"/>
      <c r="BA2517" s="132"/>
    </row>
    <row r="2518" spans="3:53" x14ac:dyDescent="0.2">
      <c r="C2518" s="10"/>
      <c r="D2518" s="10"/>
      <c r="AG2518" s="132"/>
      <c r="AH2518" s="132"/>
      <c r="AI2518" s="132"/>
      <c r="AJ2518" s="132"/>
      <c r="AK2518" s="132"/>
      <c r="AL2518" s="148"/>
      <c r="AM2518" s="143"/>
      <c r="AT2518" s="132"/>
      <c r="AU2518" s="132"/>
      <c r="AV2518" s="132"/>
      <c r="AW2518" s="132"/>
      <c r="AX2518" s="132"/>
      <c r="AY2518" s="132"/>
      <c r="AZ2518" s="132"/>
      <c r="BA2518" s="132"/>
    </row>
    <row r="2519" spans="3:53" x14ac:dyDescent="0.2">
      <c r="C2519" s="10"/>
      <c r="D2519" s="10"/>
      <c r="AG2519" s="132"/>
      <c r="AH2519" s="132"/>
      <c r="AI2519" s="132"/>
      <c r="AJ2519" s="132"/>
      <c r="AK2519" s="132"/>
      <c r="AL2519" s="148"/>
      <c r="AM2519" s="143"/>
      <c r="AT2519" s="132"/>
      <c r="AU2519" s="132"/>
      <c r="AV2519" s="132"/>
      <c r="AW2519" s="132"/>
      <c r="AX2519" s="132"/>
      <c r="AY2519" s="132"/>
      <c r="AZ2519" s="132"/>
      <c r="BA2519" s="132"/>
    </row>
    <row r="2520" spans="3:53" x14ac:dyDescent="0.2">
      <c r="C2520" s="10"/>
      <c r="D2520" s="10"/>
      <c r="AG2520" s="132"/>
      <c r="AH2520" s="132"/>
      <c r="AI2520" s="132"/>
      <c r="AJ2520" s="132"/>
      <c r="AK2520" s="132"/>
      <c r="AL2520" s="148"/>
      <c r="AM2520" s="143"/>
      <c r="AT2520" s="132"/>
      <c r="AU2520" s="132"/>
      <c r="AV2520" s="132"/>
      <c r="AW2520" s="132"/>
      <c r="AX2520" s="132"/>
      <c r="AY2520" s="132"/>
      <c r="AZ2520" s="132"/>
      <c r="BA2520" s="132"/>
    </row>
    <row r="2521" spans="3:53" x14ac:dyDescent="0.2">
      <c r="C2521" s="10"/>
      <c r="D2521" s="10"/>
      <c r="AG2521" s="132"/>
      <c r="AH2521" s="132"/>
      <c r="AI2521" s="132"/>
      <c r="AJ2521" s="132"/>
      <c r="AK2521" s="132"/>
      <c r="AL2521" s="148"/>
      <c r="AM2521" s="143"/>
      <c r="AT2521" s="132"/>
      <c r="AU2521" s="132"/>
      <c r="AV2521" s="132"/>
      <c r="AW2521" s="132"/>
      <c r="AX2521" s="132"/>
      <c r="AY2521" s="132"/>
      <c r="AZ2521" s="132"/>
      <c r="BA2521" s="132"/>
    </row>
    <row r="2522" spans="3:53" x14ac:dyDescent="0.2">
      <c r="C2522" s="10"/>
      <c r="D2522" s="10"/>
      <c r="AG2522" s="132"/>
      <c r="AH2522" s="132"/>
      <c r="AI2522" s="132"/>
      <c r="AJ2522" s="132"/>
      <c r="AK2522" s="132"/>
      <c r="AL2522" s="148"/>
      <c r="AM2522" s="143"/>
      <c r="AT2522" s="132"/>
      <c r="AU2522" s="132"/>
      <c r="AV2522" s="132"/>
      <c r="AW2522" s="132"/>
      <c r="AX2522" s="132"/>
      <c r="AY2522" s="132"/>
      <c r="AZ2522" s="132"/>
      <c r="BA2522" s="132"/>
    </row>
    <row r="2523" spans="3:53" x14ac:dyDescent="0.2">
      <c r="C2523" s="10"/>
      <c r="D2523" s="10"/>
      <c r="AG2523" s="132"/>
      <c r="AH2523" s="132"/>
      <c r="AI2523" s="132"/>
      <c r="AJ2523" s="132"/>
      <c r="AK2523" s="132"/>
      <c r="AL2523" s="148"/>
      <c r="AM2523" s="143"/>
      <c r="AT2523" s="132"/>
      <c r="AU2523" s="132"/>
      <c r="AV2523" s="132"/>
      <c r="AW2523" s="132"/>
      <c r="AX2523" s="132"/>
      <c r="AY2523" s="132"/>
      <c r="AZ2523" s="132"/>
      <c r="BA2523" s="132"/>
    </row>
    <row r="2524" spans="3:53" x14ac:dyDescent="0.2">
      <c r="C2524" s="10"/>
      <c r="D2524" s="10"/>
      <c r="AG2524" s="132"/>
      <c r="AH2524" s="132"/>
      <c r="AI2524" s="132"/>
      <c r="AJ2524" s="132"/>
      <c r="AK2524" s="132"/>
      <c r="AL2524" s="148"/>
      <c r="AM2524" s="143"/>
      <c r="AT2524" s="132"/>
      <c r="AU2524" s="132"/>
      <c r="AV2524" s="132"/>
      <c r="AW2524" s="132"/>
      <c r="AX2524" s="132"/>
      <c r="AY2524" s="132"/>
      <c r="AZ2524" s="132"/>
      <c r="BA2524" s="132"/>
    </row>
    <row r="2525" spans="3:53" x14ac:dyDescent="0.2">
      <c r="C2525" s="10"/>
      <c r="D2525" s="10"/>
      <c r="AG2525" s="132"/>
      <c r="AH2525" s="132"/>
      <c r="AI2525" s="132"/>
      <c r="AJ2525" s="132"/>
      <c r="AK2525" s="132"/>
      <c r="AL2525" s="148"/>
      <c r="AM2525" s="143"/>
      <c r="AT2525" s="132"/>
      <c r="AU2525" s="132"/>
      <c r="AV2525" s="132"/>
      <c r="AW2525" s="132"/>
      <c r="AX2525" s="132"/>
      <c r="AY2525" s="132"/>
      <c r="AZ2525" s="132"/>
      <c r="BA2525" s="132"/>
    </row>
    <row r="2526" spans="3:53" x14ac:dyDescent="0.2">
      <c r="C2526" s="10"/>
      <c r="D2526" s="10"/>
      <c r="AG2526" s="132"/>
      <c r="AH2526" s="132"/>
      <c r="AI2526" s="132"/>
      <c r="AJ2526" s="132"/>
      <c r="AK2526" s="132"/>
      <c r="AL2526" s="148"/>
      <c r="AM2526" s="143"/>
      <c r="AT2526" s="132"/>
      <c r="AU2526" s="132"/>
      <c r="AV2526" s="132"/>
      <c r="AW2526" s="132"/>
      <c r="AX2526" s="132"/>
      <c r="AY2526" s="132"/>
      <c r="AZ2526" s="132"/>
      <c r="BA2526" s="132"/>
    </row>
    <row r="2527" spans="3:53" x14ac:dyDescent="0.2">
      <c r="C2527" s="10"/>
      <c r="D2527" s="10"/>
      <c r="AG2527" s="132"/>
      <c r="AH2527" s="132"/>
      <c r="AI2527" s="132"/>
      <c r="AJ2527" s="132"/>
      <c r="AK2527" s="132"/>
      <c r="AL2527" s="148"/>
      <c r="AM2527" s="143"/>
      <c r="AT2527" s="132"/>
      <c r="AU2527" s="132"/>
      <c r="AV2527" s="132"/>
      <c r="AW2527" s="132"/>
      <c r="AX2527" s="132"/>
      <c r="AY2527" s="132"/>
      <c r="AZ2527" s="132"/>
      <c r="BA2527" s="132"/>
    </row>
    <row r="2528" spans="3:53" x14ac:dyDescent="0.2">
      <c r="C2528" s="10"/>
      <c r="D2528" s="10"/>
      <c r="AG2528" s="132"/>
      <c r="AH2528" s="132"/>
      <c r="AI2528" s="132"/>
      <c r="AJ2528" s="132"/>
      <c r="AK2528" s="132"/>
      <c r="AL2528" s="148"/>
      <c r="AM2528" s="143"/>
      <c r="AT2528" s="132"/>
      <c r="AU2528" s="132"/>
      <c r="AV2528" s="132"/>
      <c r="AW2528" s="132"/>
      <c r="AX2528" s="132"/>
      <c r="AY2528" s="132"/>
      <c r="AZ2528" s="132"/>
      <c r="BA2528" s="132"/>
    </row>
    <row r="2529" spans="3:53" x14ac:dyDescent="0.2">
      <c r="C2529" s="10"/>
      <c r="D2529" s="10"/>
      <c r="AG2529" s="132"/>
      <c r="AH2529" s="132"/>
      <c r="AI2529" s="132"/>
      <c r="AJ2529" s="132"/>
      <c r="AK2529" s="132"/>
      <c r="AL2529" s="148"/>
      <c r="AM2529" s="143"/>
      <c r="AT2529" s="132"/>
      <c r="AU2529" s="132"/>
      <c r="AV2529" s="132"/>
      <c r="AW2529" s="132"/>
      <c r="AX2529" s="132"/>
      <c r="AY2529" s="132"/>
      <c r="AZ2529" s="132"/>
      <c r="BA2529" s="132"/>
    </row>
    <row r="2530" spans="3:53" x14ac:dyDescent="0.2">
      <c r="C2530" s="10"/>
      <c r="D2530" s="10"/>
      <c r="AG2530" s="132"/>
      <c r="AH2530" s="132"/>
      <c r="AI2530" s="132"/>
      <c r="AJ2530" s="132"/>
      <c r="AK2530" s="132"/>
      <c r="AL2530" s="148"/>
      <c r="AM2530" s="143"/>
      <c r="AT2530" s="132"/>
      <c r="AU2530" s="132"/>
      <c r="AV2530" s="132"/>
      <c r="AW2530" s="132"/>
      <c r="AX2530" s="132"/>
      <c r="AY2530" s="132"/>
      <c r="AZ2530" s="132"/>
      <c r="BA2530" s="132"/>
    </row>
    <row r="2531" spans="3:53" x14ac:dyDescent="0.2">
      <c r="C2531" s="10"/>
      <c r="D2531" s="10"/>
      <c r="AG2531" s="132"/>
      <c r="AH2531" s="132"/>
      <c r="AI2531" s="132"/>
      <c r="AJ2531" s="132"/>
      <c r="AK2531" s="132"/>
      <c r="AL2531" s="148"/>
      <c r="AM2531" s="143"/>
      <c r="AT2531" s="132"/>
      <c r="AU2531" s="132"/>
      <c r="AV2531" s="132"/>
      <c r="AW2531" s="132"/>
      <c r="AX2531" s="132"/>
      <c r="AY2531" s="132"/>
      <c r="AZ2531" s="132"/>
      <c r="BA2531" s="132"/>
    </row>
    <row r="2532" spans="3:53" x14ac:dyDescent="0.2">
      <c r="C2532" s="10"/>
      <c r="D2532" s="10"/>
      <c r="AG2532" s="132"/>
      <c r="AH2532" s="132"/>
      <c r="AI2532" s="132"/>
      <c r="AJ2532" s="132"/>
      <c r="AK2532" s="132"/>
      <c r="AL2532" s="148"/>
      <c r="AM2532" s="143"/>
      <c r="AT2532" s="132"/>
      <c r="AU2532" s="132"/>
      <c r="AV2532" s="132"/>
      <c r="AW2532" s="132"/>
      <c r="AX2532" s="132"/>
      <c r="AY2532" s="132"/>
      <c r="AZ2532" s="132"/>
      <c r="BA2532" s="132"/>
    </row>
    <row r="2533" spans="3:53" x14ac:dyDescent="0.2">
      <c r="C2533" s="10"/>
      <c r="D2533" s="10"/>
      <c r="AG2533" s="132"/>
      <c r="AH2533" s="132"/>
      <c r="AI2533" s="132"/>
      <c r="AJ2533" s="132"/>
      <c r="AK2533" s="132"/>
      <c r="AL2533" s="148"/>
      <c r="AM2533" s="143"/>
      <c r="AT2533" s="132"/>
      <c r="AU2533" s="132"/>
      <c r="AV2533" s="132"/>
      <c r="AW2533" s="132"/>
      <c r="AX2533" s="132"/>
      <c r="AY2533" s="132"/>
      <c r="AZ2533" s="132"/>
      <c r="BA2533" s="132"/>
    </row>
    <row r="2534" spans="3:53" x14ac:dyDescent="0.2">
      <c r="C2534" s="10"/>
      <c r="D2534" s="10"/>
      <c r="AG2534" s="132"/>
      <c r="AH2534" s="132"/>
      <c r="AI2534" s="132"/>
      <c r="AJ2534" s="132"/>
      <c r="AK2534" s="132"/>
      <c r="AL2534" s="148"/>
      <c r="AM2534" s="143"/>
      <c r="AT2534" s="132"/>
      <c r="AU2534" s="132"/>
      <c r="AV2534" s="132"/>
      <c r="AW2534" s="132"/>
      <c r="AX2534" s="132"/>
      <c r="AY2534" s="132"/>
      <c r="AZ2534" s="132"/>
      <c r="BA2534" s="132"/>
    </row>
    <row r="2535" spans="3:53" x14ac:dyDescent="0.2">
      <c r="C2535" s="10"/>
      <c r="D2535" s="10"/>
      <c r="AG2535" s="132"/>
      <c r="AH2535" s="132"/>
      <c r="AI2535" s="132"/>
      <c r="AJ2535" s="132"/>
      <c r="AK2535" s="132"/>
      <c r="AL2535" s="148"/>
      <c r="AM2535" s="143"/>
      <c r="AT2535" s="132"/>
      <c r="AU2535" s="132"/>
      <c r="AV2535" s="132"/>
      <c r="AW2535" s="132"/>
      <c r="AX2535" s="132"/>
      <c r="AY2535" s="132"/>
      <c r="AZ2535" s="132"/>
      <c r="BA2535" s="132"/>
    </row>
    <row r="2536" spans="3:53" x14ac:dyDescent="0.2">
      <c r="C2536" s="10"/>
      <c r="D2536" s="10"/>
      <c r="AG2536" s="132"/>
      <c r="AH2536" s="132"/>
      <c r="AI2536" s="132"/>
      <c r="AJ2536" s="132"/>
      <c r="AK2536" s="132"/>
      <c r="AL2536" s="148"/>
      <c r="AM2536" s="143"/>
      <c r="AT2536" s="132"/>
      <c r="AU2536" s="132"/>
      <c r="AV2536" s="132"/>
      <c r="AW2536" s="132"/>
      <c r="AX2536" s="132"/>
      <c r="AY2536" s="132"/>
      <c r="AZ2536" s="132"/>
      <c r="BA2536" s="132"/>
    </row>
    <row r="2537" spans="3:53" x14ac:dyDescent="0.2">
      <c r="C2537" s="10"/>
      <c r="D2537" s="10"/>
      <c r="AG2537" s="132"/>
      <c r="AH2537" s="132"/>
      <c r="AI2537" s="132"/>
      <c r="AJ2537" s="132"/>
      <c r="AK2537" s="132"/>
      <c r="AL2537" s="148"/>
      <c r="AM2537" s="143"/>
      <c r="AT2537" s="132"/>
      <c r="AU2537" s="132"/>
      <c r="AV2537" s="132"/>
      <c r="AW2537" s="132"/>
      <c r="AX2537" s="132"/>
      <c r="AY2537" s="132"/>
      <c r="AZ2537" s="132"/>
      <c r="BA2537" s="132"/>
    </row>
    <row r="2538" spans="3:53" x14ac:dyDescent="0.2">
      <c r="C2538" s="10"/>
      <c r="D2538" s="10"/>
      <c r="AG2538" s="132"/>
      <c r="AH2538" s="132"/>
      <c r="AI2538" s="132"/>
      <c r="AJ2538" s="132"/>
      <c r="AK2538" s="132"/>
      <c r="AL2538" s="148"/>
      <c r="AM2538" s="143"/>
      <c r="AT2538" s="132"/>
      <c r="AU2538" s="132"/>
      <c r="AV2538" s="132"/>
      <c r="AW2538" s="132"/>
      <c r="AX2538" s="132"/>
      <c r="AY2538" s="132"/>
      <c r="AZ2538" s="132"/>
      <c r="BA2538" s="132"/>
    </row>
    <row r="2539" spans="3:53" x14ac:dyDescent="0.2">
      <c r="C2539" s="10"/>
      <c r="D2539" s="10"/>
    </row>
    <row r="2540" spans="3:53" x14ac:dyDescent="0.2">
      <c r="C2540" s="10"/>
      <c r="D2540" s="10"/>
    </row>
    <row r="2541" spans="3:53" x14ac:dyDescent="0.2">
      <c r="C2541" s="10"/>
      <c r="D2541" s="10"/>
    </row>
    <row r="2542" spans="3:53" x14ac:dyDescent="0.2">
      <c r="C2542" s="10"/>
      <c r="D2542" s="10"/>
    </row>
    <row r="2543" spans="3:53" x14ac:dyDescent="0.2">
      <c r="C2543" s="10"/>
      <c r="D2543" s="10"/>
    </row>
    <row r="2544" spans="3:53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</sheetData>
  <phoneticPr fontId="8" type="noConversion"/>
  <hyperlinks>
    <hyperlink ref="H64167" r:id="rId1" display="http://vsolj.cetus-net.org/bulletin.html" xr:uid="{00000000-0004-0000-0100-000000000000}"/>
    <hyperlink ref="H64160" r:id="rId2" display="https://www.aavso.org/ejaavso" xr:uid="{00000000-0004-0000-0100-000001000000}"/>
    <hyperlink ref="I64167" r:id="rId3" display="http://vsolj.cetus-net.org/bulletin.html" xr:uid="{00000000-0004-0000-0100-000002000000}"/>
    <hyperlink ref="AW57818" r:id="rId4" display="http://cdsbib.u-strasbg.fr/cgi-bin/cdsbib?1990RMxAA..21..381G" xr:uid="{00000000-0004-0000-0100-000003000000}"/>
    <hyperlink ref="H64164" r:id="rId5" display="https://www.aavso.org/ejaavso" xr:uid="{00000000-0004-0000-0100-000004000000}"/>
    <hyperlink ref="AV5182" r:id="rId6" display="http://cdsbib.u-strasbg.fr/cgi-bin/cdsbib?1990RMxAA..21..381G" xr:uid="{00000000-0004-0000-0100-000005000000}"/>
    <hyperlink ref="AV5185" r:id="rId7" display="http://cdsbib.u-strasbg.fr/cgi-bin/cdsbib?1990RMxAA..21..381G" xr:uid="{00000000-0004-0000-0100-000006000000}"/>
    <hyperlink ref="AV5183" r:id="rId8" display="http://cdsbib.u-strasbg.fr/cgi-bin/cdsbib?1990RMxAA..21..381G" xr:uid="{00000000-0004-0000-0100-000007000000}"/>
    <hyperlink ref="AV5167" r:id="rId9" display="http://cdsbib.u-strasbg.fr/cgi-bin/cdsbib?1990RMxAA..21..381G" xr:uid="{00000000-0004-0000-0100-000008000000}"/>
    <hyperlink ref="AW5396" r:id="rId10" display="http://cdsbib.u-strasbg.fr/cgi-bin/cdsbib?1990RMxAA..21..381G" xr:uid="{00000000-0004-0000-0100-000009000000}"/>
    <hyperlink ref="AW5400" r:id="rId11" display="http://cdsbib.u-strasbg.fr/cgi-bin/cdsbib?1990RMxAA..21..381G" xr:uid="{00000000-0004-0000-0100-00000A000000}"/>
    <hyperlink ref="AW65080" r:id="rId12" display="http://cdsbib.u-strasbg.fr/cgi-bin/cdsbib?1990RMxAA..21..381G" xr:uid="{00000000-0004-0000-0100-00000B000000}"/>
    <hyperlink ref="I2288" r:id="rId13" display="http://vsolj.cetus-net.org/bulletin.html" xr:uid="{00000000-0004-0000-0100-00000C000000}"/>
    <hyperlink ref="H2288" r:id="rId14" display="http://vsolj.cetus-net.org/bulletin.html" xr:uid="{00000000-0004-0000-0100-00000D000000}"/>
    <hyperlink ref="AW205" r:id="rId15" display="http://cdsbib.u-strasbg.fr/cgi-bin/cdsbib?1990RMxAA..21..381G" xr:uid="{00000000-0004-0000-0100-00000E000000}"/>
    <hyperlink ref="AW204" r:id="rId16" display="http://cdsbib.u-strasbg.fr/cgi-bin/cdsbib?1990RMxAA..21..381G" xr:uid="{00000000-0004-0000-0100-00000F000000}"/>
    <hyperlink ref="AV3458" r:id="rId17" display="http://cdsbib.u-strasbg.fr/cgi-bin/cdsbib?1990RMxAA..21..381G" xr:uid="{00000000-0004-0000-0100-000010000000}"/>
    <hyperlink ref="AV3476" r:id="rId18" display="http://cdsbib.u-strasbg.fr/cgi-bin/cdsbib?1990RMxAA..21..381G" xr:uid="{00000000-0004-0000-0100-000011000000}"/>
    <hyperlink ref="AV3477" r:id="rId19" display="http://cdsbib.u-strasbg.fr/cgi-bin/cdsbib?1990RMxAA..21..381G" xr:uid="{00000000-0004-0000-0100-000012000000}"/>
    <hyperlink ref="AV3473" r:id="rId20" display="http://cdsbib.u-strasbg.fr/cgi-bin/cdsbib?1990RMxAA..21..381G" xr:uid="{00000000-0004-0000-01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</sheetPr>
  <dimension ref="A1:BL6915"/>
  <sheetViews>
    <sheetView workbookViewId="0">
      <pane xSplit="14" ySplit="22" topLeftCell="O100" activePane="bottomRight" state="frozen"/>
      <selection pane="topRight" activeCell="O1" sqref="O1"/>
      <selection pane="bottomLeft" activeCell="A23" sqref="A23"/>
      <selection pane="bottomRight" activeCell="C7" sqref="C7"/>
    </sheetView>
  </sheetViews>
  <sheetFormatPr defaultColWidth="10.28515625" defaultRowHeight="12.75" x14ac:dyDescent="0.2"/>
  <cols>
    <col min="1" max="1" width="14.7109375" customWidth="1"/>
    <col min="2" max="2" width="3.85546875" customWidth="1"/>
    <col min="3" max="3" width="11.85546875" customWidth="1"/>
    <col min="4" max="4" width="9.42578125" customWidth="1"/>
    <col min="5" max="5" width="13.140625" customWidth="1"/>
    <col min="6" max="6" width="1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26" width="10.28515625" customWidth="1"/>
    <col min="27" max="27" width="12.140625" customWidth="1"/>
    <col min="28" max="28" width="10.71093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89</v>
      </c>
      <c r="E1" s="30" t="s">
        <v>354</v>
      </c>
      <c r="F1" s="3"/>
      <c r="G1" s="3"/>
      <c r="H1" s="3"/>
      <c r="V1" s="7" t="s">
        <v>61</v>
      </c>
      <c r="W1" s="7" t="s">
        <v>114</v>
      </c>
      <c r="AA1" s="129" t="s">
        <v>20</v>
      </c>
      <c r="AB1" s="76"/>
      <c r="AC1" s="76" t="s">
        <v>21</v>
      </c>
      <c r="AD1" s="76" t="s">
        <v>22</v>
      </c>
      <c r="AE1" s="77"/>
      <c r="AF1" s="3" t="s">
        <v>363</v>
      </c>
      <c r="AW1" s="130" t="s">
        <v>61</v>
      </c>
      <c r="AX1" s="131" t="s">
        <v>352</v>
      </c>
      <c r="AY1" s="7" t="s">
        <v>23</v>
      </c>
      <c r="AZ1" s="80" t="s">
        <v>356</v>
      </c>
      <c r="BA1" s="81" t="s">
        <v>25</v>
      </c>
      <c r="BB1" s="80" t="s">
        <v>26</v>
      </c>
      <c r="BC1" s="81" t="s">
        <v>27</v>
      </c>
      <c r="BD1" s="80" t="s">
        <v>28</v>
      </c>
      <c r="BE1" s="82" t="s">
        <v>29</v>
      </c>
      <c r="BF1" s="81" t="s">
        <v>30</v>
      </c>
      <c r="BG1" s="80" t="s">
        <v>31</v>
      </c>
      <c r="BH1" s="82" t="s">
        <v>32</v>
      </c>
      <c r="BI1" s="81" t="s">
        <v>33</v>
      </c>
      <c r="BJ1" s="80" t="s">
        <v>34</v>
      </c>
      <c r="BK1" s="82" t="s">
        <v>35</v>
      </c>
      <c r="BL1" s="81" t="s">
        <v>15</v>
      </c>
    </row>
    <row r="2" spans="1:64" ht="12.95" customHeight="1" thickBot="1" x14ac:dyDescent="0.35">
      <c r="A2" t="s">
        <v>73</v>
      </c>
      <c r="B2" t="s">
        <v>90</v>
      </c>
      <c r="C2" s="3"/>
      <c r="D2" s="3"/>
      <c r="V2">
        <v>-28000</v>
      </c>
      <c r="W2">
        <f t="shared" ref="W2:W23" si="0">+I$3*V2^2+I$4*V2+I$5+I$6*SIN(RADIANS(I$7*V2+I$8))</f>
        <v>0</v>
      </c>
      <c r="AA2" s="83" t="s">
        <v>3</v>
      </c>
      <c r="AB2" s="84">
        <f>C7</f>
        <v>52500.241999999998</v>
      </c>
      <c r="AC2" s="85" t="s">
        <v>4</v>
      </c>
      <c r="AD2" s="84">
        <f>C8</f>
        <v>0.44974809999999998</v>
      </c>
      <c r="AE2" s="86" t="s">
        <v>18</v>
      </c>
      <c r="AF2" s="3" t="s">
        <v>364</v>
      </c>
      <c r="AW2">
        <v>-50000</v>
      </c>
      <c r="AX2">
        <f t="shared" ref="AX2:AX33" si="1">AB$3+AB$4*AW2+AB$5*AW2^2+AZ2</f>
        <v>-0.47192064390033583</v>
      </c>
      <c r="AY2">
        <f t="shared" ref="AY2:AY33" si="2">AB$3+AB$4*AW2+AB$5*AW2^2</f>
        <v>-0.58123557705269302</v>
      </c>
      <c r="AZ2" s="132">
        <f t="shared" ref="AZ2:AZ33" si="3">$AB$6*($AB$11/BA2*BB2+$AB$12)</f>
        <v>0.10931493315235716</v>
      </c>
      <c r="BA2">
        <f t="shared" ref="BA2:BA33" si="4">1+$AB$7*COS(BC2)</f>
        <v>1.0085265775527805</v>
      </c>
      <c r="BB2">
        <f t="shared" ref="BB2:BB33" si="5">SIN(BC2+RADIANS($AB$9))</f>
        <v>0.64522524316825614</v>
      </c>
      <c r="BC2">
        <f t="shared" ref="BC2:BC33" si="6">2*ATAN(BD2)</f>
        <v>-1.1642294579243153</v>
      </c>
      <c r="BD2">
        <f t="shared" ref="BD2:BD33" si="7">SQRT((1+$AB$7)/(1-$AB$7))*TAN(BE2/2)</f>
        <v>-0.65819511399710584</v>
      </c>
      <c r="BE2">
        <f t="shared" ref="BE2:BK11" si="8">$BL2+$AB$7*SIN(BF2)</f>
        <v>-1.144508223101838</v>
      </c>
      <c r="BF2">
        <f t="shared" si="8"/>
        <v>-1.144508223101828</v>
      </c>
      <c r="BG2">
        <f t="shared" si="8"/>
        <v>-1.1445082231007082</v>
      </c>
      <c r="BH2">
        <f t="shared" si="8"/>
        <v>-1.1445082229751093</v>
      </c>
      <c r="BI2">
        <f t="shared" si="8"/>
        <v>-1.1445082088873202</v>
      </c>
      <c r="BJ2">
        <f t="shared" si="8"/>
        <v>-1.1445066287349972</v>
      </c>
      <c r="BK2">
        <f t="shared" si="8"/>
        <v>-1.1443294263368733</v>
      </c>
      <c r="BL2">
        <f t="shared" ref="BL2:BL33" si="9">RADIANS($AB$9)+$AB$18*(AW2-AB$15)</f>
        <v>-1.1248765561172143</v>
      </c>
    </row>
    <row r="3" spans="1:64" ht="12.95" customHeight="1" thickBot="1" x14ac:dyDescent="0.25">
      <c r="A3" s="40"/>
      <c r="V3">
        <v>-26000</v>
      </c>
      <c r="W3">
        <f t="shared" si="0"/>
        <v>0</v>
      </c>
      <c r="AA3" s="88" t="s">
        <v>36</v>
      </c>
      <c r="AB3" s="133">
        <f t="shared" ref="AB3:AB10" si="10">AC3*AD3</f>
        <v>0.16436032212432738</v>
      </c>
      <c r="AC3" s="134">
        <v>16.436032212432739</v>
      </c>
      <c r="AD3">
        <v>0.01</v>
      </c>
      <c r="AE3" s="91"/>
      <c r="AF3" s="134">
        <v>16.436032212432739</v>
      </c>
      <c r="AW3">
        <v>-49000</v>
      </c>
      <c r="AX3">
        <f t="shared" si="1"/>
        <v>-0.4351233276636442</v>
      </c>
      <c r="AY3">
        <f t="shared" si="2"/>
        <v>-0.55402818678625887</v>
      </c>
      <c r="AZ3" s="132">
        <f t="shared" si="3"/>
        <v>0.11890485912261468</v>
      </c>
      <c r="BA3">
        <f t="shared" si="4"/>
        <v>1.0100962695394038</v>
      </c>
      <c r="BB3">
        <f t="shared" si="5"/>
        <v>0.7047506495366952</v>
      </c>
      <c r="BC3">
        <f t="shared" si="6"/>
        <v>-1.0834759114157291</v>
      </c>
      <c r="BD3">
        <f t="shared" si="7"/>
        <v>-0.6017945200313366</v>
      </c>
      <c r="BE3">
        <f t="shared" si="8"/>
        <v>-1.064518654924552</v>
      </c>
      <c r="BF3">
        <f t="shared" si="8"/>
        <v>-1.0645186549245271</v>
      </c>
      <c r="BG3">
        <f t="shared" si="8"/>
        <v>-1.0645186549221557</v>
      </c>
      <c r="BH3">
        <f t="shared" si="8"/>
        <v>-1.0645186546953427</v>
      </c>
      <c r="BI3">
        <f t="shared" si="8"/>
        <v>-1.0645186330023622</v>
      </c>
      <c r="BJ3">
        <f t="shared" si="8"/>
        <v>-1.0645165582337746</v>
      </c>
      <c r="BK3">
        <f t="shared" si="8"/>
        <v>-1.0643181582650674</v>
      </c>
      <c r="BL3">
        <f t="shared" si="9"/>
        <v>-1.0456621419109864</v>
      </c>
    </row>
    <row r="4" spans="1:64" ht="12.95" customHeight="1" thickTop="1" thickBot="1" x14ac:dyDescent="0.25">
      <c r="A4" s="135" t="s">
        <v>88</v>
      </c>
      <c r="C4" s="8">
        <v>52500.241999999998</v>
      </c>
      <c r="D4" s="9">
        <v>0.44975100000000001</v>
      </c>
      <c r="E4" s="31" t="s">
        <v>86</v>
      </c>
      <c r="V4">
        <v>-24000</v>
      </c>
      <c r="W4">
        <f t="shared" si="0"/>
        <v>0</v>
      </c>
      <c r="AA4" s="92" t="s">
        <v>37</v>
      </c>
      <c r="AB4" s="136">
        <f t="shared" si="10"/>
        <v>2.3655176948733364E-6</v>
      </c>
      <c r="AC4" s="137">
        <v>23.655176948733367</v>
      </c>
      <c r="AD4" s="50">
        <v>9.9999999999999995E-8</v>
      </c>
      <c r="AE4" s="91"/>
      <c r="AF4" s="137">
        <v>23.655176948733367</v>
      </c>
      <c r="AW4">
        <v>-48000</v>
      </c>
      <c r="AX4">
        <f t="shared" si="1"/>
        <v>-0.39957539348414545</v>
      </c>
      <c r="AY4">
        <f t="shared" si="2"/>
        <v>-0.52732265253137145</v>
      </c>
      <c r="AZ4" s="132">
        <f t="shared" si="3"/>
        <v>0.127747259047226</v>
      </c>
      <c r="BA4">
        <f t="shared" si="4"/>
        <v>1.0116046397436136</v>
      </c>
      <c r="BB4">
        <f t="shared" si="5"/>
        <v>0.75984311893130874</v>
      </c>
      <c r="BC4">
        <f t="shared" si="6"/>
        <v>-1.0024757632819399</v>
      </c>
      <c r="BD4">
        <f t="shared" si="7"/>
        <v>-0.5479109013394261</v>
      </c>
      <c r="BE4">
        <f t="shared" si="8"/>
        <v>-0.98440704489514075</v>
      </c>
      <c r="BF4">
        <f t="shared" si="8"/>
        <v>-0.9844070448950889</v>
      </c>
      <c r="BG4">
        <f t="shared" si="8"/>
        <v>-0.98440704489074016</v>
      </c>
      <c r="BH4">
        <f t="shared" si="8"/>
        <v>-0.9844070445262596</v>
      </c>
      <c r="BI4">
        <f t="shared" si="8"/>
        <v>-0.98440701397740449</v>
      </c>
      <c r="BJ4">
        <f t="shared" si="8"/>
        <v>-0.98440445353722683</v>
      </c>
      <c r="BK4">
        <f t="shared" si="8"/>
        <v>-0.98418988632108206</v>
      </c>
      <c r="BL4">
        <f t="shared" si="9"/>
        <v>-0.96644772770475806</v>
      </c>
    </row>
    <row r="5" spans="1:64" ht="12.95" customHeight="1" thickTop="1" x14ac:dyDescent="0.2">
      <c r="A5" s="11" t="s">
        <v>78</v>
      </c>
      <c r="B5" s="12"/>
      <c r="C5" s="13">
        <v>-9.5</v>
      </c>
      <c r="D5" s="12" t="s">
        <v>79</v>
      </c>
      <c r="E5" s="12"/>
      <c r="V5">
        <v>-22000</v>
      </c>
      <c r="W5">
        <f t="shared" si="0"/>
        <v>0</v>
      </c>
      <c r="AA5" s="92" t="s">
        <v>109</v>
      </c>
      <c r="AB5" s="136">
        <f t="shared" si="10"/>
        <v>-2.5092800577334143E-10</v>
      </c>
      <c r="AC5" s="137">
        <v>-25.092800577334145</v>
      </c>
      <c r="AD5">
        <v>9.9999999999999994E-12</v>
      </c>
      <c r="AE5" s="91"/>
      <c r="AF5" s="137">
        <v>-25.092800577334145</v>
      </c>
      <c r="AW5">
        <v>-47000</v>
      </c>
      <c r="AX5">
        <f t="shared" si="1"/>
        <v>-0.36533767319158222</v>
      </c>
      <c r="AY5">
        <f t="shared" si="2"/>
        <v>-0.50111897428803065</v>
      </c>
      <c r="AZ5" s="132">
        <f t="shared" si="3"/>
        <v>0.13578130109644843</v>
      </c>
      <c r="BA5">
        <f t="shared" si="4"/>
        <v>1.0130409704710699</v>
      </c>
      <c r="BB5">
        <f t="shared" si="5"/>
        <v>0.81009151384853884</v>
      </c>
      <c r="BC5">
        <f t="shared" si="6"/>
        <v>-0.92123934381771388</v>
      </c>
      <c r="BD5">
        <f t="shared" si="7"/>
        <v>-0.49622078869232739</v>
      </c>
      <c r="BE5">
        <f t="shared" si="8"/>
        <v>-0.9041786794653548</v>
      </c>
      <c r="BF5">
        <f t="shared" si="8"/>
        <v>-0.90417867946525987</v>
      </c>
      <c r="BG5">
        <f t="shared" si="8"/>
        <v>-0.90417867945814123</v>
      </c>
      <c r="BH5">
        <f t="shared" si="8"/>
        <v>-0.90417867892419468</v>
      </c>
      <c r="BI5">
        <f t="shared" si="8"/>
        <v>-0.90417863887418604</v>
      </c>
      <c r="BJ5">
        <f t="shared" si="8"/>
        <v>-0.90417563482808405</v>
      </c>
      <c r="BK5">
        <f t="shared" si="8"/>
        <v>-0.90395034189429502</v>
      </c>
      <c r="BL5">
        <f t="shared" si="9"/>
        <v>-0.88723331349853019</v>
      </c>
    </row>
    <row r="6" spans="1:64" ht="12.95" customHeight="1" x14ac:dyDescent="0.2">
      <c r="A6" s="135" t="s">
        <v>52</v>
      </c>
      <c r="V6">
        <v>-20000</v>
      </c>
      <c r="W6">
        <f t="shared" si="0"/>
        <v>0</v>
      </c>
      <c r="AA6" s="92" t="s">
        <v>38</v>
      </c>
      <c r="AB6" s="136">
        <f t="shared" si="10"/>
        <v>0.16560254601049035</v>
      </c>
      <c r="AC6" s="137">
        <v>16.560254601049035</v>
      </c>
      <c r="AD6">
        <v>0.01</v>
      </c>
      <c r="AE6" s="91" t="s">
        <v>18</v>
      </c>
      <c r="AF6" s="137">
        <v>16.560254601049035</v>
      </c>
      <c r="AW6">
        <v>-46000</v>
      </c>
      <c r="AX6">
        <f t="shared" si="1"/>
        <v>-0.33246605969253673</v>
      </c>
      <c r="AY6">
        <f t="shared" si="2"/>
        <v>-0.47541715205623647</v>
      </c>
      <c r="AZ6">
        <f t="shared" si="3"/>
        <v>0.14295109236369977</v>
      </c>
      <c r="BA6">
        <f t="shared" si="4"/>
        <v>1.0143948857566691</v>
      </c>
      <c r="BB6">
        <f t="shared" si="5"/>
        <v>0.85511302104830245</v>
      </c>
      <c r="BC6">
        <f t="shared" si="6"/>
        <v>-0.83977872640412554</v>
      </c>
      <c r="BD6">
        <f t="shared" si="7"/>
        <v>-0.44643985207315912</v>
      </c>
      <c r="BE6">
        <f t="shared" si="8"/>
        <v>-0.823839681595673</v>
      </c>
      <c r="BF6">
        <f t="shared" si="8"/>
        <v>-0.82383968159551768</v>
      </c>
      <c r="BG6">
        <f t="shared" si="8"/>
        <v>-0.82383968158491105</v>
      </c>
      <c r="BH6">
        <f t="shared" si="8"/>
        <v>-0.82383968086085602</v>
      </c>
      <c r="BI6">
        <f t="shared" si="8"/>
        <v>-0.82383963143360783</v>
      </c>
      <c r="BJ6">
        <f t="shared" si="8"/>
        <v>-0.82383625731391086</v>
      </c>
      <c r="BK6">
        <f t="shared" si="8"/>
        <v>-0.82360595423535621</v>
      </c>
      <c r="BL6">
        <f t="shared" si="9"/>
        <v>-0.80801889929230186</v>
      </c>
    </row>
    <row r="7" spans="1:64" ht="12.95" customHeight="1" x14ac:dyDescent="0.2">
      <c r="A7" t="s">
        <v>53</v>
      </c>
      <c r="C7">
        <f>C4</f>
        <v>52500.241999999998</v>
      </c>
      <c r="V7">
        <v>-18000</v>
      </c>
      <c r="W7">
        <f t="shared" si="0"/>
        <v>0</v>
      </c>
      <c r="AA7" s="95" t="s">
        <v>44</v>
      </c>
      <c r="AB7" s="138">
        <f t="shared" si="10"/>
        <v>2.1561250915450834E-2</v>
      </c>
      <c r="AC7" s="137">
        <v>2.1561250915450834E-2</v>
      </c>
      <c r="AD7">
        <v>1</v>
      </c>
      <c r="AE7" s="91"/>
      <c r="AF7" s="137">
        <v>2.1561250915450834E-2</v>
      </c>
      <c r="AW7">
        <v>-45000</v>
      </c>
      <c r="AX7">
        <f t="shared" si="1"/>
        <v>-0.30101101243259604</v>
      </c>
      <c r="AY7">
        <f t="shared" si="2"/>
        <v>-0.45021718583598919</v>
      </c>
      <c r="AZ7">
        <f t="shared" si="3"/>
        <v>0.14920617340339315</v>
      </c>
      <c r="BA7">
        <f t="shared" si="4"/>
        <v>1.0156564517690012</v>
      </c>
      <c r="BB7">
        <f t="shared" si="5"/>
        <v>0.89455735454821583</v>
      </c>
      <c r="BC7">
        <f t="shared" si="6"/>
        <v>-0.75810767119228772</v>
      </c>
      <c r="BD7">
        <f t="shared" si="7"/>
        <v>-0.39831602907193375</v>
      </c>
      <c r="BE7">
        <f t="shared" si="8"/>
        <v>-0.74339697970063812</v>
      </c>
      <c r="BF7">
        <f t="shared" si="8"/>
        <v>-0.74339697970040686</v>
      </c>
      <c r="BG7">
        <f t="shared" si="8"/>
        <v>-0.74339697968583929</v>
      </c>
      <c r="BH7">
        <f t="shared" si="8"/>
        <v>-0.74339697876807054</v>
      </c>
      <c r="BI7">
        <f t="shared" si="8"/>
        <v>-0.74339692094795662</v>
      </c>
      <c r="BJ7">
        <f t="shared" si="8"/>
        <v>-0.74339327824376666</v>
      </c>
      <c r="BK7">
        <f t="shared" si="8"/>
        <v>-0.7431638101342285</v>
      </c>
      <c r="BL7">
        <f t="shared" si="9"/>
        <v>-0.72880448508607398</v>
      </c>
    </row>
    <row r="8" spans="1:64" ht="12.95" customHeight="1" x14ac:dyDescent="0.3">
      <c r="A8" t="s">
        <v>54</v>
      </c>
      <c r="C8">
        <v>0.44974809999999998</v>
      </c>
      <c r="D8" s="30"/>
      <c r="V8">
        <v>-16000</v>
      </c>
      <c r="W8">
        <f t="shared" si="0"/>
        <v>0</v>
      </c>
      <c r="AA8" s="92" t="s">
        <v>5</v>
      </c>
      <c r="AB8" s="138">
        <f t="shared" si="10"/>
        <v>97.670641616237532</v>
      </c>
      <c r="AC8" s="137">
        <v>9.7670641616237539</v>
      </c>
      <c r="AD8">
        <v>10</v>
      </c>
      <c r="AE8" s="91" t="s">
        <v>19</v>
      </c>
      <c r="AF8" s="137">
        <v>9.7670641616237539</v>
      </c>
      <c r="AW8">
        <v>-44000</v>
      </c>
      <c r="AX8">
        <f t="shared" si="1"/>
        <v>-0.27101709506346106</v>
      </c>
      <c r="AY8">
        <f t="shared" si="2"/>
        <v>-0.42551907562728841</v>
      </c>
      <c r="AZ8">
        <f t="shared" si="3"/>
        <v>0.15450198056382736</v>
      </c>
      <c r="BA8">
        <f t="shared" si="4"/>
        <v>1.0168162773762923</v>
      </c>
      <c r="BB8">
        <f t="shared" si="5"/>
        <v>0.92811080336455931</v>
      </c>
      <c r="BC8">
        <f t="shared" si="6"/>
        <v>-0.67624155081941617</v>
      </c>
      <c r="BD8">
        <f t="shared" si="7"/>
        <v>-0.35162390860269488</v>
      </c>
      <c r="BE8">
        <f t="shared" si="8"/>
        <v>-0.66285826861982611</v>
      </c>
      <c r="BF8">
        <f t="shared" si="8"/>
        <v>-0.66285826861951025</v>
      </c>
      <c r="BG8">
        <f t="shared" si="8"/>
        <v>-0.66285826860091979</v>
      </c>
      <c r="BH8">
        <f t="shared" si="8"/>
        <v>-0.66285826750706545</v>
      </c>
      <c r="BI8">
        <f t="shared" si="8"/>
        <v>-0.66285820314515398</v>
      </c>
      <c r="BJ8">
        <f t="shared" si="8"/>
        <v>-0.66285441612387885</v>
      </c>
      <c r="BK8">
        <f t="shared" si="8"/>
        <v>-0.66263160947436783</v>
      </c>
      <c r="BL8">
        <f t="shared" si="9"/>
        <v>-0.64959007087984566</v>
      </c>
    </row>
    <row r="9" spans="1:64" ht="12.95" customHeight="1" x14ac:dyDescent="0.3">
      <c r="A9" s="16" t="s">
        <v>84</v>
      </c>
      <c r="B9" s="28">
        <v>81</v>
      </c>
      <c r="C9" s="25" t="str">
        <f>"F"&amp;B9</f>
        <v>F81</v>
      </c>
      <c r="D9" s="26" t="str">
        <f>"G"&amp;B9</f>
        <v>G81</v>
      </c>
      <c r="V9">
        <v>-14000</v>
      </c>
      <c r="W9">
        <f t="shared" si="0"/>
        <v>0</v>
      </c>
      <c r="Y9">
        <f>AB9-360</f>
        <v>-253.11200014764665</v>
      </c>
      <c r="Z9">
        <f>Y9/AD9</f>
        <v>-25.311200014764665</v>
      </c>
      <c r="AA9" s="139" t="s">
        <v>362</v>
      </c>
      <c r="AB9" s="138">
        <f t="shared" si="10"/>
        <v>106.88799985235335</v>
      </c>
      <c r="AC9" s="137">
        <v>10.688799985235335</v>
      </c>
      <c r="AD9">
        <v>10</v>
      </c>
      <c r="AE9" s="91" t="s">
        <v>48</v>
      </c>
      <c r="AF9" s="137">
        <v>46.688799985235335</v>
      </c>
      <c r="AW9">
        <v>-43000</v>
      </c>
      <c r="AX9">
        <f t="shared" si="1"/>
        <v>-0.24252255232904119</v>
      </c>
      <c r="AY9">
        <f t="shared" si="2"/>
        <v>-0.40132282143013437</v>
      </c>
      <c r="AZ9">
        <f t="shared" si="3"/>
        <v>0.15880026910109318</v>
      </c>
      <c r="BA9">
        <f t="shared" si="4"/>
        <v>1.0178656131772694</v>
      </c>
      <c r="BB9">
        <f t="shared" si="5"/>
        <v>0.95550004401572997</v>
      </c>
      <c r="BC9">
        <f t="shared" si="6"/>
        <v>-0.59419725808456603</v>
      </c>
      <c r="BD9">
        <f t="shared" si="7"/>
        <v>-0.30616009129933486</v>
      </c>
      <c r="BE9">
        <f t="shared" si="8"/>
        <v>-0.58223196266808308</v>
      </c>
      <c r="BF9">
        <f t="shared" si="8"/>
        <v>-0.5822319626676844</v>
      </c>
      <c r="BG9">
        <f t="shared" si="8"/>
        <v>-0.58223196264554378</v>
      </c>
      <c r="BH9">
        <f t="shared" si="8"/>
        <v>-0.58223196141610956</v>
      </c>
      <c r="BI9">
        <f t="shared" si="8"/>
        <v>-0.58223189314744572</v>
      </c>
      <c r="BJ9">
        <f t="shared" si="8"/>
        <v>-0.58222810229434541</v>
      </c>
      <c r="BK9">
        <f t="shared" si="8"/>
        <v>-0.5820176169418072</v>
      </c>
      <c r="BL9">
        <f t="shared" si="9"/>
        <v>-0.57037565667361778</v>
      </c>
    </row>
    <row r="10" spans="1:64" ht="12.95" customHeight="1" thickBot="1" x14ac:dyDescent="0.25">
      <c r="A10" s="12"/>
      <c r="B10" s="12"/>
      <c r="C10" s="4" t="s">
        <v>70</v>
      </c>
      <c r="D10" s="4" t="s">
        <v>71</v>
      </c>
      <c r="E10" s="12"/>
      <c r="J10" t="s">
        <v>353</v>
      </c>
      <c r="K10">
        <v>20000</v>
      </c>
      <c r="V10">
        <v>-12000</v>
      </c>
      <c r="W10">
        <f t="shared" si="0"/>
        <v>0</v>
      </c>
      <c r="X10">
        <v>1</v>
      </c>
      <c r="Y10">
        <f>AB10+X10*AB16</f>
        <v>82664.506832744853</v>
      </c>
      <c r="Z10">
        <f>Y10/AD10</f>
        <v>8.2664506832744848</v>
      </c>
      <c r="AA10" s="98" t="s">
        <v>46</v>
      </c>
      <c r="AB10" s="140">
        <f t="shared" si="10"/>
        <v>46991.281688830255</v>
      </c>
      <c r="AC10" s="141">
        <v>4.6991281688830258</v>
      </c>
      <c r="AD10">
        <v>10000</v>
      </c>
      <c r="AE10" s="91" t="s">
        <v>45</v>
      </c>
      <c r="AF10" s="141">
        <v>1.1318056544915656</v>
      </c>
      <c r="AW10">
        <v>-42000</v>
      </c>
      <c r="AX10">
        <f t="shared" si="1"/>
        <v>-0.21555893299941184</v>
      </c>
      <c r="AY10">
        <f t="shared" si="2"/>
        <v>-0.37762842324452706</v>
      </c>
      <c r="AZ10">
        <f t="shared" si="3"/>
        <v>0.16206949024511522</v>
      </c>
      <c r="BA10">
        <f t="shared" si="4"/>
        <v>1.0187964471996209</v>
      </c>
      <c r="BB10">
        <f t="shared" si="5"/>
        <v>0.97649563702769127</v>
      </c>
      <c r="BC10">
        <f t="shared" si="6"/>
        <v>-0.51199309585448605</v>
      </c>
      <c r="BD10">
        <f t="shared" si="7"/>
        <v>-0.26173931323100796</v>
      </c>
      <c r="BE10">
        <f t="shared" si="8"/>
        <v>-0.5015271409573776</v>
      </c>
      <c r="BF10">
        <f t="shared" si="8"/>
        <v>-0.50152714095691187</v>
      </c>
      <c r="BG10">
        <f t="shared" si="8"/>
        <v>-0.50152714093227635</v>
      </c>
      <c r="BH10">
        <f t="shared" si="8"/>
        <v>-0.50152713962922391</v>
      </c>
      <c r="BI10">
        <f t="shared" si="8"/>
        <v>-0.50152707070642111</v>
      </c>
      <c r="BJ10">
        <f t="shared" si="8"/>
        <v>-0.5015234251525309</v>
      </c>
      <c r="BK10">
        <f t="shared" si="8"/>
        <v>-0.50133061019199443</v>
      </c>
      <c r="BL10">
        <f t="shared" si="9"/>
        <v>-0.49116124246738946</v>
      </c>
    </row>
    <row r="11" spans="1:64" ht="12.95" customHeight="1" x14ac:dyDescent="0.2">
      <c r="A11" s="12" t="s">
        <v>66</v>
      </c>
      <c r="B11" s="12"/>
      <c r="C11" s="24">
        <f ca="1">INTERCEPT(INDIRECT($D$9):G984,INDIRECT($C$9):F984)</f>
        <v>5.749179608886483E-3</v>
      </c>
      <c r="D11" s="3">
        <f>AB3</f>
        <v>0.16436032212432738</v>
      </c>
      <c r="E11" s="12"/>
      <c r="J11" t="s">
        <v>18</v>
      </c>
      <c r="K11">
        <f>K10*C8</f>
        <v>8994.9619999999995</v>
      </c>
      <c r="V11">
        <v>-10000</v>
      </c>
      <c r="W11">
        <f t="shared" si="0"/>
        <v>0</v>
      </c>
      <c r="AA11" s="101" t="s">
        <v>7</v>
      </c>
      <c r="AB11" s="26">
        <f>1-AB7^2</f>
        <v>0.99953511245896098</v>
      </c>
      <c r="AC11" s="26">
        <f>SUM(AE21:AE1949)</f>
        <v>1.0067309628715104E-2</v>
      </c>
      <c r="AD11" s="101" t="s">
        <v>8</v>
      </c>
      <c r="AE11" s="91"/>
      <c r="AF11" s="26">
        <v>1.3813464469204842E-3</v>
      </c>
      <c r="AW11">
        <v>-41000</v>
      </c>
      <c r="AX11">
        <f t="shared" si="1"/>
        <v>-0.1901507653153523</v>
      </c>
      <c r="AY11">
        <f t="shared" si="2"/>
        <v>-0.35443588107046636</v>
      </c>
      <c r="AZ11">
        <f t="shared" si="3"/>
        <v>0.16428511575511406</v>
      </c>
      <c r="BA11">
        <f t="shared" si="4"/>
        <v>1.0196015954177742</v>
      </c>
      <c r="BB11">
        <f t="shared" si="5"/>
        <v>0.99091512845461682</v>
      </c>
      <c r="BC11">
        <f t="shared" si="6"/>
        <v>-0.42964864983351564</v>
      </c>
      <c r="BD11">
        <f t="shared" si="7"/>
        <v>-0.21819116755154369</v>
      </c>
      <c r="BE11">
        <f t="shared" si="8"/>
        <v>-0.42075348532746598</v>
      </c>
      <c r="BF11">
        <f t="shared" si="8"/>
        <v>-0.42075348532696327</v>
      </c>
      <c r="BG11">
        <f t="shared" si="8"/>
        <v>-0.42075348530142165</v>
      </c>
      <c r="BH11">
        <f t="shared" si="8"/>
        <v>-0.42075348400362056</v>
      </c>
      <c r="BI11">
        <f t="shared" si="8"/>
        <v>-0.42075341806082145</v>
      </c>
      <c r="BJ11">
        <f t="shared" si="8"/>
        <v>-0.42075006743226839</v>
      </c>
      <c r="BK11">
        <f t="shared" si="8"/>
        <v>-0.4205798247994747</v>
      </c>
      <c r="BL11">
        <f t="shared" si="9"/>
        <v>-0.41194682826116158</v>
      </c>
    </row>
    <row r="12" spans="1:64" ht="12.95" customHeight="1" x14ac:dyDescent="0.2">
      <c r="A12" s="12" t="s">
        <v>67</v>
      </c>
      <c r="B12" s="12"/>
      <c r="C12" s="24">
        <f ca="1">SLOPE(INDIRECT($D$9):G984,INDIRECT($C$9):F984)</f>
        <v>3.4869005065605405E-6</v>
      </c>
      <c r="D12" s="3">
        <f>AB4</f>
        <v>2.3655176948733364E-6</v>
      </c>
      <c r="E12" s="12"/>
      <c r="J12" t="s">
        <v>19</v>
      </c>
      <c r="K12">
        <f>K11/365.24</f>
        <v>24.627538057167889</v>
      </c>
      <c r="V12">
        <v>-8000</v>
      </c>
      <c r="W12">
        <f t="shared" si="0"/>
        <v>0</v>
      </c>
      <c r="AA12" s="102" t="s">
        <v>40</v>
      </c>
      <c r="AB12" s="26">
        <f>AB7*SIN(RADIANS(AB9))</f>
        <v>2.0631410075361893E-2</v>
      </c>
      <c r="AE12" s="91"/>
      <c r="AW12">
        <v>-40000</v>
      </c>
      <c r="AX12">
        <f t="shared" si="1"/>
        <v>-0.16631529085653046</v>
      </c>
      <c r="AY12">
        <f t="shared" si="2"/>
        <v>-0.3317451949079524</v>
      </c>
      <c r="AZ12">
        <f t="shared" si="3"/>
        <v>0.16542990405142194</v>
      </c>
      <c r="BA12">
        <f t="shared" si="4"/>
        <v>1.0202747852468905</v>
      </c>
      <c r="BB12">
        <f t="shared" si="5"/>
        <v>0.99862568189778989</v>
      </c>
      <c r="BC12">
        <f t="shared" si="6"/>
        <v>-0.34718464520397635</v>
      </c>
      <c r="BD12">
        <f t="shared" si="7"/>
        <v>-0.17535729418370707</v>
      </c>
      <c r="BE12">
        <f t="shared" ref="BE12:BK21" si="11">$BL12+$AB$7*SIN(BF12)</f>
        <v>-0.33992121136919273</v>
      </c>
      <c r="BF12">
        <f t="shared" si="11"/>
        <v>-0.33992121136869524</v>
      </c>
      <c r="BG12">
        <f t="shared" si="11"/>
        <v>-0.33992121134422038</v>
      </c>
      <c r="BH12">
        <f t="shared" si="11"/>
        <v>-0.33992121014019522</v>
      </c>
      <c r="BI12">
        <f t="shared" si="11"/>
        <v>-0.33992115090895747</v>
      </c>
      <c r="BJ12">
        <f t="shared" si="11"/>
        <v>-0.33991823706810104</v>
      </c>
      <c r="BK12">
        <f t="shared" si="11"/>
        <v>-0.33977489633566227</v>
      </c>
      <c r="BL12">
        <f t="shared" si="9"/>
        <v>-0.33273241405493326</v>
      </c>
    </row>
    <row r="13" spans="1:64" ht="12.95" customHeight="1" x14ac:dyDescent="0.3">
      <c r="A13" s="12" t="s">
        <v>69</v>
      </c>
      <c r="B13" s="12"/>
      <c r="C13" s="3" t="s">
        <v>64</v>
      </c>
      <c r="D13" s="3">
        <f>AB5</f>
        <v>-2.5092800577334143E-10</v>
      </c>
      <c r="V13">
        <v>-6000</v>
      </c>
      <c r="W13">
        <f t="shared" si="0"/>
        <v>0</v>
      </c>
      <c r="AA13" s="103" t="s">
        <v>9</v>
      </c>
      <c r="AB13" s="104">
        <f>AB6*86400*300000/149600000</f>
        <v>28.692633640320249</v>
      </c>
      <c r="AC13" t="s">
        <v>2</v>
      </c>
      <c r="AE13" s="91"/>
      <c r="AW13">
        <v>-39000</v>
      </c>
      <c r="AX13">
        <f t="shared" si="1"/>
        <v>-0.14406226201812369</v>
      </c>
      <c r="AY13">
        <f t="shared" si="2"/>
        <v>-0.30955636475698506</v>
      </c>
      <c r="AZ13">
        <f t="shared" si="3"/>
        <v>0.16549410273886137</v>
      </c>
      <c r="BA13">
        <f t="shared" si="4"/>
        <v>1.020810730235423</v>
      </c>
      <c r="BB13">
        <f t="shared" si="5"/>
        <v>0.99954617369597898</v>
      </c>
      <c r="BC13">
        <f t="shared" si="6"/>
        <v>-0.26462278851275289</v>
      </c>
      <c r="BD13">
        <f t="shared" si="7"/>
        <v>-0.13308893399289864</v>
      </c>
      <c r="BE13">
        <f t="shared" si="11"/>
        <v>-0.25904099316816237</v>
      </c>
      <c r="BF13">
        <f t="shared" si="11"/>
        <v>-0.25904099316771878</v>
      </c>
      <c r="BG13">
        <f t="shared" si="11"/>
        <v>-0.25904099314643575</v>
      </c>
      <c r="BH13">
        <f t="shared" si="11"/>
        <v>-0.25904099212526721</v>
      </c>
      <c r="BI13">
        <f t="shared" si="11"/>
        <v>-0.25904094312928627</v>
      </c>
      <c r="BJ13">
        <f t="shared" si="11"/>
        <v>-0.25903859228771065</v>
      </c>
      <c r="BK13">
        <f t="shared" si="11"/>
        <v>-0.25892579993798076</v>
      </c>
      <c r="BL13">
        <f t="shared" si="9"/>
        <v>-0.25351799984870538</v>
      </c>
    </row>
    <row r="14" spans="1:64" ht="12.95" customHeight="1" x14ac:dyDescent="0.2">
      <c r="A14" s="12"/>
      <c r="B14" s="12"/>
      <c r="C14" s="12"/>
      <c r="V14">
        <v>-4000</v>
      </c>
      <c r="W14">
        <f t="shared" si="0"/>
        <v>0</v>
      </c>
      <c r="AA14" s="103" t="s">
        <v>41</v>
      </c>
      <c r="AB14" s="26">
        <f>2*AB5*365.24/C8</f>
        <v>-4.075567849142897E-7</v>
      </c>
      <c r="AC14" t="s">
        <v>16</v>
      </c>
      <c r="AE14" s="91"/>
      <c r="AF14">
        <v>-4.570471886232542E-7</v>
      </c>
      <c r="AW14">
        <v>-38000</v>
      </c>
      <c r="AX14">
        <f t="shared" si="1"/>
        <v>-0.12339380738624411</v>
      </c>
      <c r="AY14">
        <f t="shared" si="2"/>
        <v>-0.28786939061756445</v>
      </c>
      <c r="AZ14">
        <f t="shared" si="3"/>
        <v>0.16447558323132033</v>
      </c>
      <c r="BA14">
        <f t="shared" si="4"/>
        <v>1.0212051943056557</v>
      </c>
      <c r="BB14">
        <f t="shared" si="5"/>
        <v>0.99364869376019782</v>
      </c>
      <c r="BC14">
        <f t="shared" si="6"/>
        <v>-0.18198559653226584</v>
      </c>
      <c r="BD14">
        <f t="shared" si="7"/>
        <v>-9.1244763477008661E-2</v>
      </c>
      <c r="BE14">
        <f t="shared" si="11"/>
        <v>-0.1781238825327385</v>
      </c>
      <c r="BF14">
        <f t="shared" si="11"/>
        <v>-0.178123882532397</v>
      </c>
      <c r="BG14">
        <f t="shared" si="11"/>
        <v>-0.17812388251630273</v>
      </c>
      <c r="BH14">
        <f t="shared" si="11"/>
        <v>-0.17812388175785823</v>
      </c>
      <c r="BI14">
        <f t="shared" si="11"/>
        <v>-0.17812384601607076</v>
      </c>
      <c r="BJ14">
        <f t="shared" si="11"/>
        <v>-0.17812216168033604</v>
      </c>
      <c r="BK14">
        <f t="shared" si="11"/>
        <v>-0.17804278774936014</v>
      </c>
      <c r="BL14">
        <f t="shared" si="9"/>
        <v>-0.17430358564247705</v>
      </c>
    </row>
    <row r="15" spans="1:64" ht="12.95" customHeight="1" x14ac:dyDescent="0.3">
      <c r="A15" s="14" t="s">
        <v>68</v>
      </c>
      <c r="B15" s="12"/>
      <c r="C15" s="15">
        <f ca="1">(C7+C11)+(C8+C12)*INT(MAX(F21:F3525))</f>
        <v>59926.995703667671</v>
      </c>
      <c r="E15" s="16" t="s">
        <v>98</v>
      </c>
      <c r="F15" s="13">
        <v>1</v>
      </c>
      <c r="V15">
        <v>-2000</v>
      </c>
      <c r="W15">
        <f t="shared" si="0"/>
        <v>0</v>
      </c>
      <c r="AA15" s="102" t="s">
        <v>10</v>
      </c>
      <c r="AB15" s="105">
        <f>(AB10-AB2)/AD2</f>
        <v>-12248.990737636786</v>
      </c>
      <c r="AC15" t="s">
        <v>47</v>
      </c>
      <c r="AE15" s="91"/>
      <c r="AW15">
        <v>-37000</v>
      </c>
      <c r="AX15">
        <f t="shared" si="1"/>
        <v>-0.10430436826207973</v>
      </c>
      <c r="AY15">
        <f t="shared" si="2"/>
        <v>-0.26668427248969045</v>
      </c>
      <c r="AZ15">
        <f t="shared" si="3"/>
        <v>0.16237990422761073</v>
      </c>
      <c r="BA15">
        <f t="shared" si="4"/>
        <v>1.0214550440787478</v>
      </c>
      <c r="BB15">
        <f t="shared" si="5"/>
        <v>0.98095940668465931</v>
      </c>
      <c r="BC15">
        <f t="shared" si="6"/>
        <v>-9.9296214146535555E-2</v>
      </c>
      <c r="BD15">
        <f t="shared" si="7"/>
        <v>-4.9688940445632927E-2</v>
      </c>
      <c r="BE15">
        <f t="shared" si="11"/>
        <v>-9.7181223594138305E-2</v>
      </c>
      <c r="BF15">
        <f t="shared" si="11"/>
        <v>-9.7181223593938354E-2</v>
      </c>
      <c r="BG15">
        <f t="shared" si="11"/>
        <v>-9.7181223584620932E-2</v>
      </c>
      <c r="BH15">
        <f t="shared" si="11"/>
        <v>-9.7181223150434759E-2</v>
      </c>
      <c r="BI15">
        <f t="shared" si="11"/>
        <v>-9.7181202917631548E-2</v>
      </c>
      <c r="BJ15">
        <f t="shared" si="11"/>
        <v>-9.7180260081756883E-2</v>
      </c>
      <c r="BK15">
        <f t="shared" si="11"/>
        <v>-9.7136324620460887E-2</v>
      </c>
      <c r="BL15">
        <f t="shared" si="9"/>
        <v>-9.5089171436249176E-2</v>
      </c>
    </row>
    <row r="16" spans="1:64" ht="12.95" customHeight="1" x14ac:dyDescent="0.3">
      <c r="A16" s="14" t="s">
        <v>55</v>
      </c>
      <c r="B16" s="12"/>
      <c r="C16" s="15">
        <f ca="1">+C8+C12</f>
        <v>0.44975158690050654</v>
      </c>
      <c r="E16" s="16" t="s">
        <v>80</v>
      </c>
      <c r="F16" s="24">
        <f ca="1">NOW()+15018.5+$C$5/24</f>
        <v>60355.74300844907</v>
      </c>
      <c r="V16">
        <v>0</v>
      </c>
      <c r="W16">
        <f t="shared" si="0"/>
        <v>0</v>
      </c>
      <c r="AA16" s="101" t="s">
        <v>11</v>
      </c>
      <c r="AB16" s="105">
        <f>365.24*AB8</f>
        <v>35673.225143914598</v>
      </c>
      <c r="AC16" t="s">
        <v>18</v>
      </c>
      <c r="AD16" s="26"/>
      <c r="AE16" s="91"/>
      <c r="AW16">
        <v>-36000</v>
      </c>
      <c r="AX16">
        <f t="shared" si="1"/>
        <v>-8.6780708425373859E-2</v>
      </c>
      <c r="AY16">
        <f t="shared" si="2"/>
        <v>-0.24600101037336322</v>
      </c>
      <c r="AZ16">
        <f t="shared" si="3"/>
        <v>0.15922030194798936</v>
      </c>
      <c r="BA16">
        <f t="shared" si="4"/>
        <v>1.0215582880631882</v>
      </c>
      <c r="BB16">
        <f t="shared" si="5"/>
        <v>0.96155874189947366</v>
      </c>
      <c r="BC16">
        <f t="shared" si="6"/>
        <v>-1.6578223592531086E-2</v>
      </c>
      <c r="BD16">
        <f t="shared" si="7"/>
        <v>-8.2893016480452553E-3</v>
      </c>
      <c r="BE16">
        <f t="shared" si="11"/>
        <v>-1.6224563773080892E-2</v>
      </c>
      <c r="BF16">
        <f t="shared" si="11"/>
        <v>-1.622456377304653E-2</v>
      </c>
      <c r="BG16">
        <f t="shared" si="11"/>
        <v>-1.6224563771452677E-2</v>
      </c>
      <c r="BH16">
        <f t="shared" si="11"/>
        <v>-1.6224563697520886E-2</v>
      </c>
      <c r="BI16">
        <f t="shared" si="11"/>
        <v>-1.6224560268150025E-2</v>
      </c>
      <c r="BJ16">
        <f t="shared" si="11"/>
        <v>-1.6224401194713925E-2</v>
      </c>
      <c r="BK16">
        <f t="shared" si="11"/>
        <v>-1.6217022477864725E-2</v>
      </c>
      <c r="BL16">
        <f t="shared" si="9"/>
        <v>-1.5874757230021075E-2</v>
      </c>
    </row>
    <row r="17" spans="1:64" ht="12.95" customHeight="1" thickBot="1" x14ac:dyDescent="0.35">
      <c r="A17" s="16" t="s">
        <v>77</v>
      </c>
      <c r="B17" s="12"/>
      <c r="C17" s="12">
        <f>COUNT(C21:C2183)</f>
        <v>99</v>
      </c>
      <c r="E17" s="16" t="s">
        <v>99</v>
      </c>
      <c r="F17" s="24">
        <f ca="1">ROUND(2*(F16-$C$7)/$C$8,0)/2+F15</f>
        <v>17467.5</v>
      </c>
      <c r="V17">
        <v>2000</v>
      </c>
      <c r="W17">
        <f t="shared" si="0"/>
        <v>0</v>
      </c>
      <c r="AA17" s="101" t="s">
        <v>12</v>
      </c>
      <c r="AB17" s="106">
        <f>AB13^3/AB8^2</f>
        <v>2.4761853963508185</v>
      </c>
      <c r="AE17" s="91"/>
      <c r="AW17">
        <v>-35000</v>
      </c>
      <c r="AX17">
        <f t="shared" si="1"/>
        <v>-7.0801997983021364E-2</v>
      </c>
      <c r="AY17">
        <f t="shared" si="2"/>
        <v>-0.22581960426858261</v>
      </c>
      <c r="AZ17">
        <f t="shared" si="3"/>
        <v>0.15501760628556124</v>
      </c>
      <c r="BA17">
        <f t="shared" si="4"/>
        <v>1.0215141017754432</v>
      </c>
      <c r="BB17">
        <f t="shared" si="5"/>
        <v>0.9355808972360139</v>
      </c>
      <c r="BC17">
        <f t="shared" si="6"/>
        <v>6.6144552387908451E-2</v>
      </c>
      <c r="BD17">
        <f t="shared" si="7"/>
        <v>3.3084339353024683E-2</v>
      </c>
      <c r="BE17">
        <f t="shared" si="11"/>
        <v>6.4734437806954981E-2</v>
      </c>
      <c r="BF17">
        <f t="shared" si="11"/>
        <v>6.4734437806819561E-2</v>
      </c>
      <c r="BG17">
        <f t="shared" si="11"/>
        <v>6.4734437800525998E-2</v>
      </c>
      <c r="BH17">
        <f t="shared" si="11"/>
        <v>6.4734437508021214E-2</v>
      </c>
      <c r="BI17">
        <f t="shared" si="11"/>
        <v>6.4734423913320932E-2</v>
      </c>
      <c r="BJ17">
        <f t="shared" si="11"/>
        <v>6.4733792074542981E-2</v>
      </c>
      <c r="BK17">
        <f t="shared" si="11"/>
        <v>6.4704426230136933E-2</v>
      </c>
      <c r="BL17">
        <f t="shared" si="9"/>
        <v>6.3339656976207026E-2</v>
      </c>
    </row>
    <row r="18" spans="1:64" ht="12.95" customHeight="1" thickTop="1" thickBot="1" x14ac:dyDescent="0.35">
      <c r="A18" s="14" t="s">
        <v>56</v>
      </c>
      <c r="B18" s="12"/>
      <c r="C18" s="127">
        <f ca="1">+C15</f>
        <v>59926.995703667671</v>
      </c>
      <c r="D18" s="128">
        <f ca="1">+C16</f>
        <v>0.44975158690050654</v>
      </c>
      <c r="E18" s="16" t="s">
        <v>81</v>
      </c>
      <c r="F18" s="26">
        <f ca="1">ROUND(2*(F16-$C$15)/$C$16,0)/2+F15</f>
        <v>954.5</v>
      </c>
      <c r="V18">
        <v>4000</v>
      </c>
      <c r="W18">
        <f t="shared" si="0"/>
        <v>0</v>
      </c>
      <c r="AA18" s="142" t="s">
        <v>13</v>
      </c>
      <c r="AB18" s="108">
        <f>2*PI()/(AB8*365.2422)*AD2</f>
        <v>7.9214414206228091E-5</v>
      </c>
      <c r="AC18" s="68" t="s">
        <v>39</v>
      </c>
      <c r="AD18" s="68"/>
      <c r="AE18" s="109"/>
      <c r="AW18">
        <v>-34000</v>
      </c>
      <c r="AX18">
        <f t="shared" si="1"/>
        <v>-5.6339970856145921E-2</v>
      </c>
      <c r="AY18">
        <f t="shared" si="2"/>
        <v>-0.20614005417534875</v>
      </c>
      <c r="AZ18">
        <f t="shared" si="3"/>
        <v>0.14980008331920283</v>
      </c>
      <c r="BA18">
        <f t="shared" si="4"/>
        <v>1.0213228381884807</v>
      </c>
      <c r="BB18">
        <f t="shared" si="5"/>
        <v>0.90321265675593809</v>
      </c>
      <c r="BC18">
        <f t="shared" si="6"/>
        <v>0.14884825076925975</v>
      </c>
      <c r="BD18">
        <f t="shared" si="7"/>
        <v>7.456184102672328E-2</v>
      </c>
      <c r="BE18">
        <f t="shared" si="11"/>
        <v>0.14568410331878004</v>
      </c>
      <c r="BF18">
        <f t="shared" si="11"/>
        <v>0.14568410331849124</v>
      </c>
      <c r="BG18">
        <f t="shared" si="11"/>
        <v>0.14568410330495402</v>
      </c>
      <c r="BH18">
        <f t="shared" si="11"/>
        <v>0.14568410267038276</v>
      </c>
      <c r="BI18">
        <f t="shared" si="11"/>
        <v>0.14568407292417862</v>
      </c>
      <c r="BJ18">
        <f t="shared" si="11"/>
        <v>0.14568267853934244</v>
      </c>
      <c r="BK18">
        <f t="shared" si="11"/>
        <v>0.14561731559276123</v>
      </c>
      <c r="BL18">
        <f t="shared" si="9"/>
        <v>0.14255407118243513</v>
      </c>
    </row>
    <row r="19" spans="1:64" ht="12.95" customHeight="1" thickTop="1" x14ac:dyDescent="0.2">
      <c r="E19" s="16" t="s">
        <v>82</v>
      </c>
      <c r="F19" s="20">
        <f ca="1">+$C$15+$C$16*F18-15018.5-$C$5/24</f>
        <v>45338.179426697541</v>
      </c>
      <c r="V19">
        <v>6000</v>
      </c>
      <c r="W19">
        <f t="shared" si="0"/>
        <v>0</v>
      </c>
      <c r="AA19" s="110"/>
      <c r="AC19" s="110"/>
      <c r="AW19">
        <v>-33000</v>
      </c>
      <c r="AX19">
        <f t="shared" si="1"/>
        <v>-4.3359154159919117E-2</v>
      </c>
      <c r="AY19">
        <f t="shared" si="2"/>
        <v>-0.18696236009366152</v>
      </c>
      <c r="AZ19">
        <f t="shared" si="3"/>
        <v>0.1436032059337424</v>
      </c>
      <c r="BA19">
        <f t="shared" si="4"/>
        <v>1.0209860232551362</v>
      </c>
      <c r="BB19">
        <f t="shared" si="5"/>
        <v>0.86469154039171314</v>
      </c>
      <c r="BC19">
        <f t="shared" si="6"/>
        <v>0.23150916903017621</v>
      </c>
      <c r="BD19">
        <f t="shared" si="7"/>
        <v>0.11627437391949891</v>
      </c>
      <c r="BE19">
        <f t="shared" si="11"/>
        <v>0.2266128294676629</v>
      </c>
      <c r="BF19">
        <f t="shared" si="11"/>
        <v>0.22661282946725475</v>
      </c>
      <c r="BG19">
        <f t="shared" si="11"/>
        <v>0.22661282944782851</v>
      </c>
      <c r="BH19">
        <f t="shared" si="11"/>
        <v>0.22661282852320913</v>
      </c>
      <c r="BI19">
        <f t="shared" si="11"/>
        <v>0.22661278451466033</v>
      </c>
      <c r="BJ19">
        <f t="shared" si="11"/>
        <v>0.2266106898669159</v>
      </c>
      <c r="BK19">
        <f t="shared" si="11"/>
        <v>0.2265109933803828</v>
      </c>
      <c r="BL19">
        <f t="shared" si="9"/>
        <v>0.22176848538866323</v>
      </c>
    </row>
    <row r="20" spans="1:64" ht="12.95" customHeight="1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7" t="s">
        <v>357</v>
      </c>
      <c r="Q20" s="4" t="s">
        <v>65</v>
      </c>
      <c r="R20" s="7" t="s">
        <v>115</v>
      </c>
      <c r="S20" s="7" t="s">
        <v>17</v>
      </c>
      <c r="V20">
        <v>8000</v>
      </c>
      <c r="W20">
        <f t="shared" si="0"/>
        <v>0</v>
      </c>
      <c r="Z20" s="4" t="s">
        <v>61</v>
      </c>
      <c r="AA20" s="7" t="s">
        <v>344</v>
      </c>
      <c r="AB20" s="7" t="s">
        <v>355</v>
      </c>
      <c r="AC20" s="7" t="s">
        <v>50</v>
      </c>
      <c r="AD20" s="7" t="s">
        <v>42</v>
      </c>
      <c r="AE20" s="7" t="s">
        <v>14</v>
      </c>
      <c r="AF20" s="7" t="s">
        <v>51</v>
      </c>
      <c r="AG20" s="81"/>
      <c r="AH20" s="7" t="s">
        <v>24</v>
      </c>
      <c r="AI20" s="7" t="s">
        <v>25</v>
      </c>
      <c r="AJ20" s="7" t="s">
        <v>26</v>
      </c>
      <c r="AK20" s="7" t="s">
        <v>43</v>
      </c>
      <c r="AL20" s="7" t="s">
        <v>27</v>
      </c>
      <c r="AM20" s="7" t="s">
        <v>28</v>
      </c>
      <c r="AN20" s="4" t="s">
        <v>29</v>
      </c>
      <c r="AO20" s="4" t="s">
        <v>30</v>
      </c>
      <c r="AP20" s="4" t="s">
        <v>31</v>
      </c>
      <c r="AQ20" s="4" t="s">
        <v>32</v>
      </c>
      <c r="AR20" s="4" t="s">
        <v>33</v>
      </c>
      <c r="AS20" s="4" t="s">
        <v>34</v>
      </c>
      <c r="AT20" s="4" t="s">
        <v>35</v>
      </c>
      <c r="AU20" s="4" t="s">
        <v>15</v>
      </c>
      <c r="AV20" s="111"/>
      <c r="AW20">
        <v>-32000</v>
      </c>
      <c r="AX20">
        <f t="shared" si="1"/>
        <v>-3.1817166466421298E-2</v>
      </c>
      <c r="AY20">
        <f t="shared" si="2"/>
        <v>-0.16828652202352101</v>
      </c>
      <c r="AZ20">
        <f t="shared" si="3"/>
        <v>0.13646935555709971</v>
      </c>
      <c r="BA20">
        <f t="shared" si="4"/>
        <v>1.0205063366148521</v>
      </c>
      <c r="BB20">
        <f t="shared" si="5"/>
        <v>0.82030331917973831</v>
      </c>
      <c r="BC20">
        <f t="shared" si="6"/>
        <v>0.31410396368640248</v>
      </c>
      <c r="BD20">
        <f t="shared" si="7"/>
        <v>0.15835609597369943</v>
      </c>
      <c r="BE20">
        <f t="shared" si="11"/>
        <v>0.30750917978369136</v>
      </c>
      <c r="BF20">
        <f t="shared" si="11"/>
        <v>0.30750917978320946</v>
      </c>
      <c r="BG20">
        <f t="shared" si="11"/>
        <v>0.30750917975975939</v>
      </c>
      <c r="BH20">
        <f t="shared" si="11"/>
        <v>0.30750917861862553</v>
      </c>
      <c r="BI20">
        <f t="shared" si="11"/>
        <v>0.30750912308852058</v>
      </c>
      <c r="BJ20">
        <f t="shared" si="11"/>
        <v>0.30750642087150926</v>
      </c>
      <c r="BK20">
        <f t="shared" si="11"/>
        <v>0.30737492785151393</v>
      </c>
      <c r="BL20">
        <f t="shared" si="9"/>
        <v>0.30098289959489133</v>
      </c>
    </row>
    <row r="21" spans="1:64" ht="12.95" customHeight="1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12">+(C21-C$7)/C$8</f>
        <v>-47437.358823750445</v>
      </c>
      <c r="F21" s="114">
        <f>ROUND(2*E21,0)/2+1</f>
        <v>-47436.5</v>
      </c>
      <c r="G21">
        <f t="shared" ref="G21:G52" si="13">+C21-(C$7+F21*C$8)</f>
        <v>-0.3862543499963067</v>
      </c>
      <c r="I21">
        <f t="shared" ref="I21:I31" si="14">G21</f>
        <v>-0.3862543499963067</v>
      </c>
      <c r="P21">
        <f t="shared" ref="P21:P52" si="15">+D$11+D$12*F21+D$13*F21^2</f>
        <v>-0.51249515964425685</v>
      </c>
      <c r="Q21" s="2">
        <f t="shared" ref="Q21:Q52" si="16">+C21-15018.5</f>
        <v>16146.880000000001</v>
      </c>
      <c r="R21">
        <f t="shared" ref="R21:R52" si="17">+(P21-G21)^2</f>
        <v>1.5936742020569983E-2</v>
      </c>
      <c r="S21" s="3">
        <v>0.1</v>
      </c>
      <c r="V21">
        <v>10000</v>
      </c>
      <c r="W21">
        <f t="shared" si="0"/>
        <v>0</v>
      </c>
      <c r="Z21">
        <f t="shared" ref="Z21:Z52" si="18">F21</f>
        <v>-47436.5</v>
      </c>
      <c r="AA21" s="132">
        <f t="shared" ref="AA21:AA52" si="19">AB$3+AB$4*Z21+AB$5*Z21^2+AH21</f>
        <v>-0.38011760079831225</v>
      </c>
      <c r="AB21" s="132">
        <f t="shared" ref="AB21:AB52" si="20">IF(R21&lt;&gt;0,G21-AH21, -9999)</f>
        <v>-0.5186319088422513</v>
      </c>
      <c r="AC21" s="132">
        <f t="shared" ref="AC21:AC52" si="21">+G21-P21</f>
        <v>0.12624080964795015</v>
      </c>
      <c r="AD21" s="132">
        <f t="shared" ref="AD21:AD52" si="22">IF(R21&lt;&gt;0,G21-AA21, -9999)</f>
        <v>-6.1367491979944511E-3</v>
      </c>
      <c r="AE21" s="132">
        <f t="shared" ref="AE21:AE52" si="23">+(G21-AA21)^2*S21</f>
        <v>3.765969071908554E-6</v>
      </c>
      <c r="AF21">
        <f t="shared" ref="AF21:AF52" si="24">IF(R21&lt;&gt;0,G21-P21, -9999)</f>
        <v>0.12624080964795015</v>
      </c>
      <c r="AG21" s="143"/>
      <c r="AH21">
        <f t="shared" ref="AH21:AH52" si="25">$AB$6*($AB$11/AI21*AJ21+$AB$12)</f>
        <v>0.13237755884594463</v>
      </c>
      <c r="AI21">
        <f t="shared" ref="AI21:AI52" si="26">1+$AB$7*COS(AL21)</f>
        <v>1.0124235458973112</v>
      </c>
      <c r="AJ21">
        <f t="shared" ref="AJ21:AJ52" si="27">SIN(AL21+RADIANS($AB$9))</f>
        <v>0.78877907110081813</v>
      </c>
      <c r="AK21">
        <f t="shared" ref="AK21:AK52" si="28">$AB$7*SIN(AL21)</f>
        <v>-1.7622231651423483E-2</v>
      </c>
      <c r="AL21">
        <f t="shared" ref="AL21:AL52" si="29">2*ATAN(AM21)</f>
        <v>-0.95672736417661886</v>
      </c>
      <c r="AM21">
        <f t="shared" ref="AM21:AM52" si="30">SQRT((1+$AB$7)/(1-$AB$7))*TAN(AN21/2)</f>
        <v>-0.51853279419360709</v>
      </c>
      <c r="AN21" s="132">
        <f t="shared" ref="AN21:AT30" si="31">$AU21+$AB$7*SIN(AO21)</f>
        <v>-0.93921234648184437</v>
      </c>
      <c r="AO21" s="132">
        <f t="shared" si="31"/>
        <v>-0.93921234648177032</v>
      </c>
      <c r="AP21" s="132">
        <f t="shared" si="31"/>
        <v>-0.9392123464759573</v>
      </c>
      <c r="AQ21" s="132">
        <f t="shared" si="31"/>
        <v>-0.93921234601932591</v>
      </c>
      <c r="AR21" s="132">
        <f t="shared" si="31"/>
        <v>-0.93921231014962114</v>
      </c>
      <c r="AS21" s="132">
        <f t="shared" si="31"/>
        <v>-0.93920949248662411</v>
      </c>
      <c r="AT21" s="132">
        <f t="shared" si="31"/>
        <v>-0.93898819128227096</v>
      </c>
      <c r="AU21" s="132">
        <f t="shared" ref="AU21:AU52" si="32">RADIANS($AB$9)+$AB$18*(F21-AB$15)</f>
        <v>-0.92181040529954861</v>
      </c>
      <c r="AW21">
        <v>-31000</v>
      </c>
      <c r="AX21">
        <f t="shared" si="1"/>
        <v>-2.1665080752680088E-2</v>
      </c>
      <c r="AY21">
        <f t="shared" si="2"/>
        <v>-0.15011253996492718</v>
      </c>
      <c r="AZ21">
        <f t="shared" si="3"/>
        <v>0.12844745921224709</v>
      </c>
      <c r="BA21">
        <f t="shared" si="4"/>
        <v>1.019887577949472</v>
      </c>
      <c r="BB21">
        <f t="shared" si="5"/>
        <v>0.77037894497471415</v>
      </c>
      <c r="BC21">
        <f t="shared" si="6"/>
        <v>0.39660984380748637</v>
      </c>
      <c r="BD21">
        <f t="shared" si="7"/>
        <v>0.2009459088314729</v>
      </c>
      <c r="BE21">
        <f t="shared" si="11"/>
        <v>0.38836197481222928</v>
      </c>
      <c r="BF21">
        <f t="shared" si="11"/>
        <v>0.38836197481172313</v>
      </c>
      <c r="BG21">
        <f t="shared" si="11"/>
        <v>0.3883619747863577</v>
      </c>
      <c r="BH21">
        <f t="shared" si="11"/>
        <v>0.38836197351526403</v>
      </c>
      <c r="BI21">
        <f t="shared" si="11"/>
        <v>0.38836190981916635</v>
      </c>
      <c r="BJ21">
        <f t="shared" si="11"/>
        <v>0.38835871792997512</v>
      </c>
      <c r="BK21">
        <f t="shared" si="11"/>
        <v>0.38819877380412615</v>
      </c>
      <c r="BL21">
        <f t="shared" si="9"/>
        <v>0.38019731380111943</v>
      </c>
    </row>
    <row r="22" spans="1:64" ht="12.95" customHeight="1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12"/>
        <v>-47428.842945640012</v>
      </c>
      <c r="F22" s="114">
        <f t="shared" ref="F22:F31" si="33">ROUND(2*E22,0)/2+1</f>
        <v>-47428</v>
      </c>
      <c r="G22">
        <f t="shared" si="13"/>
        <v>-0.37911320000057458</v>
      </c>
      <c r="I22">
        <f t="shared" si="14"/>
        <v>-0.37911320000057458</v>
      </c>
      <c r="P22">
        <f t="shared" si="15"/>
        <v>-0.51227271738551905</v>
      </c>
      <c r="Q22" s="2">
        <f t="shared" si="16"/>
        <v>16150.71</v>
      </c>
      <c r="R22">
        <f t="shared" si="17"/>
        <v>1.7731457070191328E-2</v>
      </c>
      <c r="S22" s="3">
        <v>0.1</v>
      </c>
      <c r="V22">
        <v>12000</v>
      </c>
      <c r="W22">
        <f t="shared" si="0"/>
        <v>0</v>
      </c>
      <c r="Z22">
        <f t="shared" si="18"/>
        <v>-47428</v>
      </c>
      <c r="AA22" s="132">
        <f t="shared" si="19"/>
        <v>-0.37982733268739627</v>
      </c>
      <c r="AB22" s="132">
        <f t="shared" si="20"/>
        <v>-0.51155858469869742</v>
      </c>
      <c r="AC22" s="132">
        <f t="shared" si="21"/>
        <v>0.13315951738494447</v>
      </c>
      <c r="AD22" s="132">
        <f t="shared" si="22"/>
        <v>7.1413268682168907E-4</v>
      </c>
      <c r="AE22" s="132">
        <f t="shared" si="23"/>
        <v>5.0998549438716471E-8</v>
      </c>
      <c r="AF22">
        <f t="shared" si="24"/>
        <v>0.13315951738494447</v>
      </c>
      <c r="AG22" s="143"/>
      <c r="AH22">
        <f t="shared" si="25"/>
        <v>0.13244538469812278</v>
      </c>
      <c r="AI22">
        <f t="shared" si="26"/>
        <v>1.0124357136642166</v>
      </c>
      <c r="AJ22">
        <f t="shared" si="27"/>
        <v>0.78920340726983385</v>
      </c>
      <c r="AK22">
        <f t="shared" si="28"/>
        <v>-1.7613647172026715E-2</v>
      </c>
      <c r="AL22">
        <f t="shared" si="29"/>
        <v>-0.95603671777709165</v>
      </c>
      <c r="AM22">
        <f t="shared" si="30"/>
        <v>-0.51809470021217385</v>
      </c>
      <c r="AN22" s="132">
        <f t="shared" si="31"/>
        <v>-0.93853033775375838</v>
      </c>
      <c r="AO22" s="132">
        <f t="shared" si="31"/>
        <v>-0.938530337753684</v>
      </c>
      <c r="AP22" s="132">
        <f t="shared" si="31"/>
        <v>-0.93853033774784689</v>
      </c>
      <c r="AQ22" s="132">
        <f t="shared" si="31"/>
        <v>-0.93853033728975555</v>
      </c>
      <c r="AR22" s="132">
        <f t="shared" si="31"/>
        <v>-0.93853030133886495</v>
      </c>
      <c r="AS22" s="132">
        <f t="shared" si="31"/>
        <v>-0.93852747992821473</v>
      </c>
      <c r="AT22" s="132">
        <f t="shared" si="31"/>
        <v>-0.93830609069275683</v>
      </c>
      <c r="AU22" s="132">
        <f t="shared" si="32"/>
        <v>-0.92113708277879547</v>
      </c>
      <c r="AW22">
        <v>-30000</v>
      </c>
      <c r="AX22">
        <f t="shared" si="1"/>
        <v>-1.2847846761137344E-2</v>
      </c>
      <c r="AY22">
        <f t="shared" si="2"/>
        <v>-0.13244041391787997</v>
      </c>
      <c r="AZ22">
        <f t="shared" si="3"/>
        <v>0.11959256715674263</v>
      </c>
      <c r="BA22">
        <f t="shared" si="4"/>
        <v>1.0191346197920661</v>
      </c>
      <c r="BB22">
        <f t="shared" si="5"/>
        <v>0.71529095691182765</v>
      </c>
      <c r="BC22">
        <f t="shared" si="6"/>
        <v>0.47900475688932481</v>
      </c>
      <c r="BD22">
        <f t="shared" si="7"/>
        <v>0.24418934463918909</v>
      </c>
      <c r="BE22">
        <f t="shared" ref="BE22:BK31" si="34">$BL22+$AB$7*SIN(BF22)</f>
        <v>0.46916037909485425</v>
      </c>
      <c r="BF22">
        <f t="shared" si="34"/>
        <v>0.46916037909436936</v>
      </c>
      <c r="BG22">
        <f t="shared" si="34"/>
        <v>0.46916037906915398</v>
      </c>
      <c r="BH22">
        <f t="shared" si="34"/>
        <v>0.46916037775800695</v>
      </c>
      <c r="BI22">
        <f t="shared" si="34"/>
        <v>0.46916030958102223</v>
      </c>
      <c r="BJ22">
        <f t="shared" si="34"/>
        <v>0.469156764519438</v>
      </c>
      <c r="BK22">
        <f t="shared" si="34"/>
        <v>0.46897243745706257</v>
      </c>
      <c r="BL22">
        <f t="shared" si="9"/>
        <v>0.45941172800734753</v>
      </c>
    </row>
    <row r="23" spans="1:64" ht="12.95" customHeight="1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12"/>
        <v>-47426.819590788713</v>
      </c>
      <c r="F23" s="114">
        <f t="shared" si="33"/>
        <v>-47426</v>
      </c>
      <c r="G23">
        <f t="shared" si="13"/>
        <v>-0.36860940000042319</v>
      </c>
      <c r="I23">
        <f t="shared" si="14"/>
        <v>-0.36860940000042319</v>
      </c>
      <c r="P23">
        <f t="shared" si="15"/>
        <v>-0.51222038330001007</v>
      </c>
      <c r="Q23" s="2">
        <f t="shared" si="16"/>
        <v>16151.619999999999</v>
      </c>
      <c r="R23">
        <f t="shared" si="17"/>
        <v>2.0624114524274224E-2</v>
      </c>
      <c r="S23" s="3">
        <v>0.1</v>
      </c>
      <c r="V23">
        <v>14000</v>
      </c>
      <c r="W23">
        <f t="shared" si="0"/>
        <v>0</v>
      </c>
      <c r="Z23">
        <f t="shared" si="18"/>
        <v>-47426</v>
      </c>
      <c r="AA23" s="132">
        <f t="shared" si="19"/>
        <v>-0.3797590484112946</v>
      </c>
      <c r="AB23" s="132">
        <f t="shared" si="20"/>
        <v>-0.50107073488913867</v>
      </c>
      <c r="AC23" s="132">
        <f t="shared" si="21"/>
        <v>0.14361098329958688</v>
      </c>
      <c r="AD23" s="132">
        <f t="shared" si="22"/>
        <v>1.1149648410871404E-2</v>
      </c>
      <c r="AE23" s="132">
        <f t="shared" si="23"/>
        <v>1.2431465968604724E-5</v>
      </c>
      <c r="AF23">
        <f t="shared" si="24"/>
        <v>0.14361098329958688</v>
      </c>
      <c r="AG23" s="143"/>
      <c r="AH23">
        <f t="shared" si="25"/>
        <v>0.13246133488871545</v>
      </c>
      <c r="AI23">
        <f t="shared" si="26"/>
        <v>1.0124385758488419</v>
      </c>
      <c r="AJ23">
        <f t="shared" si="27"/>
        <v>0.7893031978548446</v>
      </c>
      <c r="AK23">
        <f t="shared" si="28"/>
        <v>-1.7611626043373643E-2</v>
      </c>
      <c r="AL23">
        <f t="shared" si="29"/>
        <v>-0.95587421032958741</v>
      </c>
      <c r="AM23">
        <f t="shared" si="30"/>
        <v>-0.51799164053005464</v>
      </c>
      <c r="AN23" s="132">
        <f t="shared" si="31"/>
        <v>-0.93836986392078381</v>
      </c>
      <c r="AO23" s="132">
        <f t="shared" si="31"/>
        <v>-0.93836986392070942</v>
      </c>
      <c r="AP23" s="132">
        <f t="shared" si="31"/>
        <v>-0.93836986391486665</v>
      </c>
      <c r="AQ23" s="132">
        <f t="shared" si="31"/>
        <v>-0.93836986345643136</v>
      </c>
      <c r="AR23" s="132">
        <f t="shared" si="31"/>
        <v>-0.93836982748643583</v>
      </c>
      <c r="AS23" s="132">
        <f t="shared" si="31"/>
        <v>-0.93836700519462068</v>
      </c>
      <c r="AT23" s="132">
        <f t="shared" si="31"/>
        <v>-0.93814559530504416</v>
      </c>
      <c r="AU23" s="132">
        <f t="shared" si="32"/>
        <v>-0.92097865395038325</v>
      </c>
      <c r="AW23">
        <v>-29000</v>
      </c>
      <c r="AX23">
        <f t="shared" si="1"/>
        <v>-5.3047665706235925E-3</v>
      </c>
      <c r="AY23">
        <f t="shared" si="2"/>
        <v>-0.11527014388237951</v>
      </c>
      <c r="AZ23">
        <f t="shared" si="3"/>
        <v>0.10996537731175592</v>
      </c>
      <c r="BA23">
        <f t="shared" si="4"/>
        <v>1.0182533478988653</v>
      </c>
      <c r="BB23">
        <f t="shared" si="5"/>
        <v>0.65544943802148659</v>
      </c>
      <c r="BC23">
        <f t="shared" si="6"/>
        <v>0.56126756465499905</v>
      </c>
      <c r="BD23">
        <f t="shared" si="7"/>
        <v>0.28824063910984604</v>
      </c>
      <c r="BE23">
        <f t="shared" si="34"/>
        <v>0.54989398390925825</v>
      </c>
      <c r="BF23">
        <f t="shared" si="34"/>
        <v>0.54989398390882993</v>
      </c>
      <c r="BG23">
        <f t="shared" si="34"/>
        <v>0.54989398388553057</v>
      </c>
      <c r="BH23">
        <f t="shared" si="34"/>
        <v>0.54989398261806732</v>
      </c>
      <c r="BI23">
        <f t="shared" si="34"/>
        <v>0.54989391366933116</v>
      </c>
      <c r="BJ23">
        <f t="shared" si="34"/>
        <v>0.54989016293129001</v>
      </c>
      <c r="BK23">
        <f t="shared" si="34"/>
        <v>0.54968613975462921</v>
      </c>
      <c r="BL23">
        <f t="shared" si="9"/>
        <v>0.53862614221357563</v>
      </c>
    </row>
    <row r="24" spans="1:64" ht="12.95" customHeight="1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12"/>
        <v>-47426.352662746096</v>
      </c>
      <c r="F24" s="114">
        <f t="shared" si="33"/>
        <v>-47425.5</v>
      </c>
      <c r="G24">
        <f t="shared" si="13"/>
        <v>-0.3834834499975841</v>
      </c>
      <c r="I24">
        <f t="shared" si="14"/>
        <v>-0.3834834499975841</v>
      </c>
      <c r="P24">
        <f t="shared" si="15"/>
        <v>-0.51220730009229287</v>
      </c>
      <c r="Q24" s="2">
        <f t="shared" si="16"/>
        <v>16151.830000000002</v>
      </c>
      <c r="R24">
        <f t="shared" si="17"/>
        <v>1.6569829583205055E-2</v>
      </c>
      <c r="S24" s="3">
        <v>0.1</v>
      </c>
      <c r="Z24">
        <f t="shared" si="18"/>
        <v>-47425.5</v>
      </c>
      <c r="AA24" s="132">
        <f t="shared" si="19"/>
        <v>-0.37974197818185718</v>
      </c>
      <c r="AB24" s="132">
        <f t="shared" si="20"/>
        <v>-0.5159487719080198</v>
      </c>
      <c r="AC24" s="132">
        <f t="shared" si="21"/>
        <v>0.12872385009470877</v>
      </c>
      <c r="AD24" s="132">
        <f t="shared" si="22"/>
        <v>-3.7414718157269267E-3</v>
      </c>
      <c r="AE24" s="132">
        <f t="shared" si="23"/>
        <v>1.3998611347878946E-6</v>
      </c>
      <c r="AF24">
        <f t="shared" si="24"/>
        <v>0.12872385009470877</v>
      </c>
      <c r="AG24" s="143"/>
      <c r="AH24">
        <f t="shared" si="25"/>
        <v>0.13246532191043572</v>
      </c>
      <c r="AI24">
        <f t="shared" si="26"/>
        <v>1.0124392913462035</v>
      </c>
      <c r="AJ24">
        <f t="shared" si="27"/>
        <v>0.78932814233239879</v>
      </c>
      <c r="AK24">
        <f t="shared" si="28"/>
        <v>-1.761112068675065E-2</v>
      </c>
      <c r="AL24">
        <f t="shared" si="29"/>
        <v>-0.95583358332414836</v>
      </c>
      <c r="AM24">
        <f t="shared" si="30"/>
        <v>-0.51796587687404072</v>
      </c>
      <c r="AN24" s="132">
        <f t="shared" si="31"/>
        <v>-0.93832974539165692</v>
      </c>
      <c r="AO24" s="132">
        <f t="shared" si="31"/>
        <v>-0.93832974539158243</v>
      </c>
      <c r="AP24" s="132">
        <f t="shared" si="31"/>
        <v>-0.93832974538573821</v>
      </c>
      <c r="AQ24" s="132">
        <f t="shared" si="31"/>
        <v>-0.93832974492721699</v>
      </c>
      <c r="AR24" s="132">
        <f t="shared" si="31"/>
        <v>-0.93832970895244516</v>
      </c>
      <c r="AS24" s="132">
        <f t="shared" si="31"/>
        <v>-0.93832688644037665</v>
      </c>
      <c r="AT24" s="132">
        <f t="shared" si="31"/>
        <v>-0.93810547139078793</v>
      </c>
      <c r="AU24" s="132">
        <f t="shared" si="32"/>
        <v>-0.92093904674327987</v>
      </c>
      <c r="AW24">
        <v>-28000</v>
      </c>
      <c r="AX24">
        <f t="shared" si="1"/>
        <v>1.0299835816247188E-3</v>
      </c>
      <c r="AY24">
        <f t="shared" si="2"/>
        <v>-9.8601729858425705E-2</v>
      </c>
      <c r="AZ24">
        <f t="shared" si="3"/>
        <v>9.9631713440050423E-2</v>
      </c>
      <c r="BA24">
        <f t="shared" si="4"/>
        <v>1.017250590556902</v>
      </c>
      <c r="BB24">
        <f t="shared" si="5"/>
        <v>0.59129760391176633</v>
      </c>
      <c r="BC24">
        <f t="shared" si="6"/>
        <v>0.64337820661534362</v>
      </c>
      <c r="BD24">
        <f t="shared" si="7"/>
        <v>0.33326505574407994</v>
      </c>
      <c r="BE24">
        <f t="shared" si="34"/>
        <v>0.63055288483529393</v>
      </c>
      <c r="BF24">
        <f t="shared" si="34"/>
        <v>0.63055288483494387</v>
      </c>
      <c r="BG24">
        <f t="shared" si="34"/>
        <v>0.63055288481484117</v>
      </c>
      <c r="BH24">
        <f t="shared" si="34"/>
        <v>0.63055288366051243</v>
      </c>
      <c r="BI24">
        <f t="shared" si="34"/>
        <v>0.63055281737714841</v>
      </c>
      <c r="BJ24">
        <f t="shared" si="34"/>
        <v>0.63054901128770391</v>
      </c>
      <c r="BK24">
        <f t="shared" si="34"/>
        <v>0.63033047769733963</v>
      </c>
      <c r="BL24">
        <f t="shared" si="9"/>
        <v>0.61784055641980395</v>
      </c>
    </row>
    <row r="25" spans="1:64" ht="12.95" customHeight="1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12"/>
        <v>-47408.787274476534</v>
      </c>
      <c r="F25" s="114">
        <f t="shared" si="33"/>
        <v>-47408</v>
      </c>
      <c r="G25">
        <f t="shared" si="13"/>
        <v>-0.35407520000080694</v>
      </c>
      <c r="I25">
        <f t="shared" si="14"/>
        <v>-0.35407520000080694</v>
      </c>
      <c r="P25">
        <f t="shared" si="15"/>
        <v>-0.51174946686451128</v>
      </c>
      <c r="Q25" s="2">
        <f t="shared" si="16"/>
        <v>16159.73</v>
      </c>
      <c r="R25">
        <f t="shared" si="17"/>
        <v>2.486117443100665E-2</v>
      </c>
      <c r="S25" s="3">
        <v>0.1</v>
      </c>
      <c r="Z25">
        <f t="shared" si="18"/>
        <v>-47408</v>
      </c>
      <c r="AA25" s="132">
        <f t="shared" si="19"/>
        <v>-0.37914473178603136</v>
      </c>
      <c r="AB25" s="132">
        <f t="shared" si="20"/>
        <v>-0.48667993507928686</v>
      </c>
      <c r="AC25" s="132">
        <f t="shared" si="21"/>
        <v>0.15767426686370434</v>
      </c>
      <c r="AD25" s="132">
        <f t="shared" si="22"/>
        <v>2.5069531785224419E-2</v>
      </c>
      <c r="AE25" s="132">
        <f t="shared" si="23"/>
        <v>6.2848142393037742E-5</v>
      </c>
      <c r="AF25">
        <f t="shared" si="24"/>
        <v>0.15767426686370434</v>
      </c>
      <c r="AG25" s="143"/>
      <c r="AH25">
        <f t="shared" si="25"/>
        <v>0.13260473507847995</v>
      </c>
      <c r="AI25">
        <f t="shared" si="26"/>
        <v>1.0124643214467124</v>
      </c>
      <c r="AJ25">
        <f t="shared" si="27"/>
        <v>0.79020040013471604</v>
      </c>
      <c r="AK25">
        <f t="shared" si="28"/>
        <v>-1.7593414447231472E-2</v>
      </c>
      <c r="AL25">
        <f t="shared" si="29"/>
        <v>-0.95441160196884334</v>
      </c>
      <c r="AM25">
        <f t="shared" si="30"/>
        <v>-0.51706446727683819</v>
      </c>
      <c r="AN25" s="132">
        <f t="shared" si="31"/>
        <v>-0.93692557901621265</v>
      </c>
      <c r="AO25" s="132">
        <f t="shared" si="31"/>
        <v>-0.93692557901613738</v>
      </c>
      <c r="AP25" s="132">
        <f t="shared" si="31"/>
        <v>-0.93692557901024354</v>
      </c>
      <c r="AQ25" s="132">
        <f t="shared" si="31"/>
        <v>-0.93692557854870906</v>
      </c>
      <c r="AR25" s="132">
        <f t="shared" si="31"/>
        <v>-0.9369255424067281</v>
      </c>
      <c r="AS25" s="132">
        <f t="shared" si="31"/>
        <v>-0.93692271219538126</v>
      </c>
      <c r="AT25" s="132">
        <f t="shared" si="31"/>
        <v>-0.93670111743203255</v>
      </c>
      <c r="AU25" s="132">
        <f t="shared" si="32"/>
        <v>-0.91955279449467109</v>
      </c>
      <c r="AW25">
        <v>-27000</v>
      </c>
      <c r="AX25">
        <f t="shared" si="1"/>
        <v>6.2267927539998852E-3</v>
      </c>
      <c r="AY25">
        <f t="shared" si="2"/>
        <v>-8.2435171846018604E-2</v>
      </c>
      <c r="AZ25">
        <f t="shared" si="3"/>
        <v>8.8661964600018489E-2</v>
      </c>
      <c r="BA25">
        <f t="shared" si="4"/>
        <v>1.0161340384099582</v>
      </c>
      <c r="BB25">
        <f t="shared" si="5"/>
        <v>0.52330711106968653</v>
      </c>
      <c r="BC25">
        <f t="shared" si="6"/>
        <v>0.72531784952742684</v>
      </c>
      <c r="BD25">
        <f t="shared" si="7"/>
        <v>0.37944153885195492</v>
      </c>
      <c r="BE25">
        <f t="shared" si="34"/>
        <v>0.7111277533318171</v>
      </c>
      <c r="BF25">
        <f t="shared" si="34"/>
        <v>0.71112775333155254</v>
      </c>
      <c r="BG25">
        <f t="shared" si="34"/>
        <v>0.71112775331535205</v>
      </c>
      <c r="BH25">
        <f t="shared" si="34"/>
        <v>0.71112775232361325</v>
      </c>
      <c r="BI25">
        <f t="shared" si="34"/>
        <v>0.71112769161248146</v>
      </c>
      <c r="BJ25">
        <f t="shared" si="34"/>
        <v>0.71112397507409419</v>
      </c>
      <c r="BK25">
        <f t="shared" si="34"/>
        <v>0.71089648331416933</v>
      </c>
      <c r="BL25">
        <f t="shared" si="9"/>
        <v>0.69705497062603206</v>
      </c>
    </row>
    <row r="26" spans="1:64" ht="12.95" customHeight="1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12"/>
        <v>-47402.361455223494</v>
      </c>
      <c r="F26" s="114">
        <f t="shared" si="33"/>
        <v>-47401.5</v>
      </c>
      <c r="G26">
        <f t="shared" si="13"/>
        <v>-0.38743785000042408</v>
      </c>
      <c r="I26">
        <f t="shared" si="14"/>
        <v>-0.38743785000042408</v>
      </c>
      <c r="P26">
        <f t="shared" si="15"/>
        <v>-0.51157945366753255</v>
      </c>
      <c r="Q26" s="2">
        <f t="shared" si="16"/>
        <v>16162.619999999999</v>
      </c>
      <c r="R26">
        <f t="shared" si="17"/>
        <v>1.5411137761041438E-2</v>
      </c>
      <c r="S26" s="3">
        <v>0.1</v>
      </c>
      <c r="Z26">
        <f t="shared" si="18"/>
        <v>-47401.5</v>
      </c>
      <c r="AA26" s="132">
        <f t="shared" si="19"/>
        <v>-0.37892300225525999</v>
      </c>
      <c r="AB26" s="132">
        <f t="shared" si="20"/>
        <v>-0.52009430141269664</v>
      </c>
      <c r="AC26" s="132">
        <f t="shared" si="21"/>
        <v>0.12414160366710847</v>
      </c>
      <c r="AD26" s="132">
        <f t="shared" si="22"/>
        <v>-8.5148477451640892E-3</v>
      </c>
      <c r="AE26" s="132">
        <f t="shared" si="23"/>
        <v>7.2502632123325983E-6</v>
      </c>
      <c r="AF26">
        <f t="shared" si="24"/>
        <v>0.12414160366710847</v>
      </c>
      <c r="AG26" s="143"/>
      <c r="AH26">
        <f t="shared" si="25"/>
        <v>0.13265645141227256</v>
      </c>
      <c r="AI26">
        <f t="shared" si="26"/>
        <v>1.0124736122396234</v>
      </c>
      <c r="AJ26">
        <f t="shared" si="27"/>
        <v>0.79052398570992222</v>
      </c>
      <c r="AK26">
        <f t="shared" si="28"/>
        <v>-1.7586828558172393E-2</v>
      </c>
      <c r="AL26">
        <f t="shared" si="29"/>
        <v>-0.95388341956297062</v>
      </c>
      <c r="AM26">
        <f t="shared" si="30"/>
        <v>-0.51672981548481456</v>
      </c>
      <c r="AN26" s="132">
        <f t="shared" si="31"/>
        <v>-0.93640402266630363</v>
      </c>
      <c r="AO26" s="132">
        <f t="shared" si="31"/>
        <v>-0.93640402266622813</v>
      </c>
      <c r="AP26" s="132">
        <f t="shared" si="31"/>
        <v>-0.93640402266031575</v>
      </c>
      <c r="AQ26" s="132">
        <f t="shared" si="31"/>
        <v>-0.93640402219765995</v>
      </c>
      <c r="AR26" s="132">
        <f t="shared" si="31"/>
        <v>-0.93640398599355568</v>
      </c>
      <c r="AS26" s="132">
        <f t="shared" si="31"/>
        <v>-0.93640115292724535</v>
      </c>
      <c r="AT26" s="132">
        <f t="shared" si="31"/>
        <v>-0.93617949185235072</v>
      </c>
      <c r="AU26" s="132">
        <f t="shared" si="32"/>
        <v>-0.91903790080233061</v>
      </c>
      <c r="AW26">
        <v>-26000</v>
      </c>
      <c r="AX26">
        <f t="shared" si="1"/>
        <v>1.0360023925356829E-2</v>
      </c>
      <c r="AY26">
        <f t="shared" si="2"/>
        <v>-6.6770469845158179E-2</v>
      </c>
      <c r="AZ26">
        <f t="shared" si="3"/>
        <v>7.7130493770515007E-2</v>
      </c>
      <c r="BA26">
        <f t="shared" si="4"/>
        <v>1.0149121565369237</v>
      </c>
      <c r="BB26">
        <f t="shared" si="5"/>
        <v>0.45197317499687767</v>
      </c>
      <c r="BC26">
        <f t="shared" si="6"/>
        <v>0.80706902123121449</v>
      </c>
      <c r="BD26">
        <f t="shared" si="7"/>
        <v>0.42696579036785698</v>
      </c>
      <c r="BE26">
        <f t="shared" si="34"/>
        <v>0.79160990164080991</v>
      </c>
      <c r="BF26">
        <f t="shared" si="34"/>
        <v>0.79160990164062572</v>
      </c>
      <c r="BG26">
        <f t="shared" si="34"/>
        <v>0.79160990162846878</v>
      </c>
      <c r="BH26">
        <f t="shared" si="34"/>
        <v>0.79160990082608473</v>
      </c>
      <c r="BI26">
        <f t="shared" si="34"/>
        <v>0.79160984786731681</v>
      </c>
      <c r="BJ26">
        <f t="shared" si="34"/>
        <v>0.79160635250117461</v>
      </c>
      <c r="BK26">
        <f t="shared" si="34"/>
        <v>0.7913756799064684</v>
      </c>
      <c r="BL26">
        <f t="shared" si="9"/>
        <v>0.77626938483226016</v>
      </c>
    </row>
    <row r="27" spans="1:64" ht="12.95" customHeight="1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12"/>
        <v>-47373.345212575667</v>
      </c>
      <c r="F27" s="114">
        <f t="shared" si="33"/>
        <v>-47372.5</v>
      </c>
      <c r="G27">
        <f t="shared" si="13"/>
        <v>-0.38013275000048452</v>
      </c>
      <c r="I27">
        <f t="shared" si="14"/>
        <v>-0.38013275000048452</v>
      </c>
      <c r="P27">
        <f t="shared" si="15"/>
        <v>-0.51082119158062556</v>
      </c>
      <c r="Q27" s="2">
        <f t="shared" si="16"/>
        <v>16175.669999999998</v>
      </c>
      <c r="R27">
        <f t="shared" si="17"/>
        <v>1.7079468762645936E-2</v>
      </c>
      <c r="S27" s="3">
        <v>0.1</v>
      </c>
      <c r="Z27">
        <f t="shared" si="18"/>
        <v>-47372.5</v>
      </c>
      <c r="AA27" s="132">
        <f t="shared" si="19"/>
        <v>-0.37793443983846947</v>
      </c>
      <c r="AB27" s="132">
        <f t="shared" si="20"/>
        <v>-0.51301950174264066</v>
      </c>
      <c r="AC27" s="132">
        <f t="shared" si="21"/>
        <v>0.13068844158014103</v>
      </c>
      <c r="AD27" s="132">
        <f t="shared" si="22"/>
        <v>-2.1983101620150491E-3</v>
      </c>
      <c r="AE27" s="132">
        <f t="shared" si="23"/>
        <v>4.8325675684186323E-7</v>
      </c>
      <c r="AF27">
        <f t="shared" si="24"/>
        <v>0.13068844158014103</v>
      </c>
      <c r="AG27" s="143"/>
      <c r="AH27">
        <f t="shared" si="25"/>
        <v>0.13288675174215608</v>
      </c>
      <c r="AI27">
        <f t="shared" si="26"/>
        <v>1.0125150231090043</v>
      </c>
      <c r="AJ27">
        <f t="shared" si="27"/>
        <v>0.7919650590924916</v>
      </c>
      <c r="AK27">
        <f t="shared" si="28"/>
        <v>-1.755738413375171E-2</v>
      </c>
      <c r="AL27">
        <f t="shared" si="29"/>
        <v>-0.95152679541100538</v>
      </c>
      <c r="AM27">
        <f t="shared" si="30"/>
        <v>-0.5152377904095814</v>
      </c>
      <c r="AN27" s="132">
        <f t="shared" si="31"/>
        <v>-0.93407702067584597</v>
      </c>
      <c r="AO27" s="132">
        <f t="shared" si="31"/>
        <v>-0.93407702067576903</v>
      </c>
      <c r="AP27" s="132">
        <f t="shared" si="31"/>
        <v>-0.93407702066977372</v>
      </c>
      <c r="AQ27" s="132">
        <f t="shared" si="31"/>
        <v>-0.9340770202021017</v>
      </c>
      <c r="AR27" s="132">
        <f t="shared" si="31"/>
        <v>-0.93407698372072656</v>
      </c>
      <c r="AS27" s="132">
        <f t="shared" si="31"/>
        <v>-0.93407413794864025</v>
      </c>
      <c r="AT27" s="132">
        <f t="shared" si="31"/>
        <v>-0.93385218392356839</v>
      </c>
      <c r="AU27" s="132">
        <f t="shared" si="32"/>
        <v>-0.91674068279035015</v>
      </c>
      <c r="AW27">
        <v>-25000</v>
      </c>
      <c r="AX27">
        <f t="shared" si="1"/>
        <v>1.3507399851311691E-2</v>
      </c>
      <c r="AY27">
        <f t="shared" si="2"/>
        <v>-5.1607623855844428E-2</v>
      </c>
      <c r="AZ27">
        <f t="shared" si="3"/>
        <v>6.5115023707156119E-2</v>
      </c>
      <c r="BA27">
        <f t="shared" si="4"/>
        <v>1.0135940906068135</v>
      </c>
      <c r="BB27">
        <f t="shared" si="5"/>
        <v>0.37780958813862325</v>
      </c>
      <c r="BC27">
        <f t="shared" si="6"/>
        <v>0.88861572770881947</v>
      </c>
      <c r="BD27">
        <f t="shared" si="7"/>
        <v>0.47605388884868238</v>
      </c>
      <c r="BE27">
        <f t="shared" si="34"/>
        <v>0.87199134047666726</v>
      </c>
      <c r="BF27">
        <f t="shared" si="34"/>
        <v>0.87199134047655014</v>
      </c>
      <c r="BG27">
        <f t="shared" si="34"/>
        <v>0.87199134046811</v>
      </c>
      <c r="BH27">
        <f t="shared" si="34"/>
        <v>0.87199133985960886</v>
      </c>
      <c r="BI27">
        <f t="shared" si="34"/>
        <v>0.87199129598920322</v>
      </c>
      <c r="BJ27">
        <f t="shared" si="34"/>
        <v>0.87198813312079304</v>
      </c>
      <c r="BK27">
        <f t="shared" si="34"/>
        <v>0.87176013521078755</v>
      </c>
      <c r="BL27">
        <f t="shared" si="9"/>
        <v>0.85548379903848804</v>
      </c>
    </row>
    <row r="28" spans="1:64" ht="12.95" customHeight="1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12"/>
        <v>-47293.300405271308</v>
      </c>
      <c r="F28" s="114">
        <f t="shared" si="33"/>
        <v>-47292.5</v>
      </c>
      <c r="G28">
        <f t="shared" si="13"/>
        <v>-0.35998074999952223</v>
      </c>
      <c r="I28">
        <f t="shared" si="14"/>
        <v>-0.35998074999952223</v>
      </c>
      <c r="P28">
        <f t="shared" si="15"/>
        <v>-0.50873162219171297</v>
      </c>
      <c r="Q28" s="2">
        <f t="shared" si="16"/>
        <v>16211.669999999998</v>
      </c>
      <c r="R28">
        <f t="shared" si="17"/>
        <v>2.2126821977937465E-2</v>
      </c>
      <c r="S28" s="3">
        <v>0.1</v>
      </c>
      <c r="Z28">
        <f t="shared" si="18"/>
        <v>-47292.5</v>
      </c>
      <c r="AA28" s="132">
        <f t="shared" si="19"/>
        <v>-0.37521324520703725</v>
      </c>
      <c r="AB28" s="132">
        <f t="shared" si="20"/>
        <v>-0.49349912698419796</v>
      </c>
      <c r="AC28" s="132">
        <f t="shared" si="21"/>
        <v>0.14875087219219074</v>
      </c>
      <c r="AD28" s="132">
        <f t="shared" si="22"/>
        <v>1.5232495207515018E-2</v>
      </c>
      <c r="AE28" s="132">
        <f t="shared" si="23"/>
        <v>2.32028910246968E-5</v>
      </c>
      <c r="AF28">
        <f t="shared" si="24"/>
        <v>0.14875087219219074</v>
      </c>
      <c r="AG28" s="143"/>
      <c r="AH28">
        <f t="shared" si="25"/>
        <v>0.1335183769846757</v>
      </c>
      <c r="AI28">
        <f t="shared" si="26"/>
        <v>1.0126289163960469</v>
      </c>
      <c r="AJ28">
        <f t="shared" si="27"/>
        <v>0.79591821150370889</v>
      </c>
      <c r="AK28">
        <f t="shared" si="28"/>
        <v>-1.747564052333098E-2</v>
      </c>
      <c r="AL28">
        <f t="shared" si="29"/>
        <v>-0.94502476557445603</v>
      </c>
      <c r="AM28">
        <f t="shared" si="30"/>
        <v>-0.51113059389604532</v>
      </c>
      <c r="AN28" s="132">
        <f t="shared" si="31"/>
        <v>-0.92765721228570941</v>
      </c>
      <c r="AO28" s="132">
        <f t="shared" si="31"/>
        <v>-0.92765721228562892</v>
      </c>
      <c r="AP28" s="132">
        <f t="shared" si="31"/>
        <v>-0.92765721227940123</v>
      </c>
      <c r="AQ28" s="132">
        <f t="shared" si="31"/>
        <v>-0.92765721179777838</v>
      </c>
      <c r="AR28" s="132">
        <f t="shared" si="31"/>
        <v>-0.92765717455075913</v>
      </c>
      <c r="AS28" s="132">
        <f t="shared" si="31"/>
        <v>-0.92765429400247679</v>
      </c>
      <c r="AT28" s="132">
        <f t="shared" si="31"/>
        <v>-0.92743155645668962</v>
      </c>
      <c r="AU28" s="132">
        <f t="shared" si="32"/>
        <v>-0.91040352965385174</v>
      </c>
      <c r="AW28">
        <v>-24000</v>
      </c>
      <c r="AX28">
        <f t="shared" si="1"/>
        <v>1.5749374183021463E-2</v>
      </c>
      <c r="AY28">
        <f t="shared" si="2"/>
        <v>-3.6946633878077353E-2</v>
      </c>
      <c r="AZ28">
        <f t="shared" si="3"/>
        <v>5.2696008061098816E-2</v>
      </c>
      <c r="BA28">
        <f t="shared" si="4"/>
        <v>1.0121895689636713</v>
      </c>
      <c r="BB28">
        <f t="shared" si="5"/>
        <v>0.30134372457340874</v>
      </c>
      <c r="BC28">
        <f t="shared" si="6"/>
        <v>0.96994355258353437</v>
      </c>
      <c r="BD28">
        <f t="shared" si="7"/>
        <v>0.52694660053343112</v>
      </c>
      <c r="BE28">
        <f t="shared" si="34"/>
        <v>0.95226482910466159</v>
      </c>
      <c r="BF28">
        <f t="shared" si="34"/>
        <v>0.95226482910459453</v>
      </c>
      <c r="BG28">
        <f t="shared" si="34"/>
        <v>0.95226482909923038</v>
      </c>
      <c r="BH28">
        <f t="shared" si="34"/>
        <v>0.95226482867016404</v>
      </c>
      <c r="BI28">
        <f t="shared" si="34"/>
        <v>0.95226479435052658</v>
      </c>
      <c r="BJ28">
        <f t="shared" si="34"/>
        <v>0.95226204923773328</v>
      </c>
      <c r="BK28">
        <f t="shared" si="34"/>
        <v>0.9520425111472024</v>
      </c>
      <c r="BL28">
        <f t="shared" si="9"/>
        <v>0.93469821324471625</v>
      </c>
    </row>
    <row r="29" spans="1:64" ht="12.95" customHeight="1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12"/>
        <v>-46561.312877141667</v>
      </c>
      <c r="F29" s="114">
        <f t="shared" si="33"/>
        <v>-46560.5</v>
      </c>
      <c r="G29">
        <f t="shared" si="13"/>
        <v>-0.36558994999722927</v>
      </c>
      <c r="I29">
        <f t="shared" si="14"/>
        <v>-0.36558994999722927</v>
      </c>
      <c r="P29">
        <f t="shared" si="15"/>
        <v>-0.48976120987494692</v>
      </c>
      <c r="Q29" s="2">
        <f t="shared" si="16"/>
        <v>16540.88</v>
      </c>
      <c r="R29">
        <f t="shared" si="17"/>
        <v>1.5418501779619695E-2</v>
      </c>
      <c r="S29" s="3">
        <v>0.1</v>
      </c>
      <c r="Z29">
        <f t="shared" si="18"/>
        <v>-46560.5</v>
      </c>
      <c r="AA29" s="132">
        <f t="shared" si="19"/>
        <v>-0.35071922300112712</v>
      </c>
      <c r="AB29" s="132">
        <f t="shared" si="20"/>
        <v>-0.50463193687104901</v>
      </c>
      <c r="AC29" s="132">
        <f t="shared" si="21"/>
        <v>0.12417125987771765</v>
      </c>
      <c r="AD29" s="132">
        <f t="shared" si="22"/>
        <v>-1.4870726996102146E-2</v>
      </c>
      <c r="AE29" s="132">
        <f t="shared" si="23"/>
        <v>2.2113852139260115E-5</v>
      </c>
      <c r="AF29">
        <f t="shared" si="24"/>
        <v>0.12417125987771765</v>
      </c>
      <c r="AG29" s="143"/>
      <c r="AH29">
        <f t="shared" si="25"/>
        <v>0.13904198687381977</v>
      </c>
      <c r="AI29">
        <f t="shared" si="26"/>
        <v>1.0136467657668324</v>
      </c>
      <c r="AJ29">
        <f t="shared" si="27"/>
        <v>0.83054376006602637</v>
      </c>
      <c r="AK29">
        <f t="shared" si="28"/>
        <v>-1.6692912422469636E-2</v>
      </c>
      <c r="AL29">
        <f t="shared" si="29"/>
        <v>-0.88546424180160255</v>
      </c>
      <c r="AM29">
        <f t="shared" si="30"/>
        <v>-0.47412248673665169</v>
      </c>
      <c r="AN29" s="132">
        <f t="shared" si="31"/>
        <v>-0.86888292517953636</v>
      </c>
      <c r="AO29" s="132">
        <f t="shared" si="31"/>
        <v>-0.86888292517941701</v>
      </c>
      <c r="AP29" s="132">
        <f t="shared" si="31"/>
        <v>-0.86888292517084353</v>
      </c>
      <c r="AQ29" s="132">
        <f t="shared" si="31"/>
        <v>-0.86888292455500138</v>
      </c>
      <c r="AR29" s="132">
        <f t="shared" si="31"/>
        <v>-0.86888288031876804</v>
      </c>
      <c r="AS29" s="132">
        <f t="shared" si="31"/>
        <v>-0.8688797028152363</v>
      </c>
      <c r="AT29" s="132">
        <f t="shared" si="31"/>
        <v>-0.86865149288945143</v>
      </c>
      <c r="AU29" s="132">
        <f t="shared" si="32"/>
        <v>-0.85241857845489277</v>
      </c>
      <c r="AW29">
        <v>-23000</v>
      </c>
      <c r="AX29">
        <f t="shared" si="1"/>
        <v>1.7168495667522869E-2</v>
      </c>
      <c r="AY29">
        <f t="shared" si="2"/>
        <v>-2.2787499911856954E-2</v>
      </c>
      <c r="AZ29">
        <f t="shared" si="3"/>
        <v>3.9955995579379823E-2</v>
      </c>
      <c r="BA29">
        <f t="shared" si="4"/>
        <v>1.0107088024654918</v>
      </c>
      <c r="BB29">
        <f t="shared" si="5"/>
        <v>0.2231116130038292</v>
      </c>
      <c r="BC29">
        <f t="shared" si="6"/>
        <v>1.0510397386443544</v>
      </c>
      <c r="BD29">
        <f t="shared" si="7"/>
        <v>0.57991457482689768</v>
      </c>
      <c r="BE29">
        <f t="shared" si="34"/>
        <v>1.0324239175586756</v>
      </c>
      <c r="BF29">
        <f t="shared" si="34"/>
        <v>1.0324239175586418</v>
      </c>
      <c r="BG29">
        <f t="shared" si="34"/>
        <v>1.0324239175555714</v>
      </c>
      <c r="BH29">
        <f t="shared" si="34"/>
        <v>1.032423917277842</v>
      </c>
      <c r="BI29">
        <f t="shared" si="34"/>
        <v>1.032423892156016</v>
      </c>
      <c r="BJ29">
        <f t="shared" si="34"/>
        <v>1.0324216197821345</v>
      </c>
      <c r="BK29">
        <f t="shared" si="34"/>
        <v>1.0322161098411289</v>
      </c>
      <c r="BL29">
        <f t="shared" si="9"/>
        <v>1.0139126274509445</v>
      </c>
    </row>
    <row r="30" spans="1:64" ht="12.95" customHeight="1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12"/>
        <v>-46556.821474065146</v>
      </c>
      <c r="F30" s="114">
        <f t="shared" si="33"/>
        <v>-46556</v>
      </c>
      <c r="G30">
        <f t="shared" si="13"/>
        <v>-0.36945639999612467</v>
      </c>
      <c r="I30">
        <f t="shared" si="14"/>
        <v>-0.36945639999612467</v>
      </c>
      <c r="P30">
        <f t="shared" si="15"/>
        <v>-0.48964542012589685</v>
      </c>
      <c r="Q30" s="2">
        <f t="shared" si="16"/>
        <v>16542.900000000001</v>
      </c>
      <c r="R30">
        <f t="shared" si="17"/>
        <v>1.4445400559754781E-2</v>
      </c>
      <c r="S30" s="3">
        <v>0.1</v>
      </c>
      <c r="Z30">
        <f t="shared" si="18"/>
        <v>-46556</v>
      </c>
      <c r="AA30" s="132">
        <f t="shared" si="19"/>
        <v>-0.35057092664231632</v>
      </c>
      <c r="AB30" s="132">
        <f t="shared" si="20"/>
        <v>-0.50853089347970526</v>
      </c>
      <c r="AC30" s="132">
        <f t="shared" si="21"/>
        <v>0.12018902012977217</v>
      </c>
      <c r="AD30" s="132">
        <f t="shared" si="22"/>
        <v>-1.8885473353808357E-2</v>
      </c>
      <c r="AE30" s="132">
        <f t="shared" si="23"/>
        <v>3.5666110379740552E-5</v>
      </c>
      <c r="AF30">
        <f t="shared" si="24"/>
        <v>0.12018902012977217</v>
      </c>
      <c r="AG30" s="143"/>
      <c r="AH30">
        <f t="shared" si="25"/>
        <v>0.13907449348358053</v>
      </c>
      <c r="AI30">
        <f t="shared" si="26"/>
        <v>1.0136528831062908</v>
      </c>
      <c r="AJ30">
        <f t="shared" si="27"/>
        <v>0.83074783782453709</v>
      </c>
      <c r="AK30">
        <f t="shared" si="28"/>
        <v>-1.6687909513326969E-2</v>
      </c>
      <c r="AL30">
        <f t="shared" si="29"/>
        <v>-0.88509772360131977</v>
      </c>
      <c r="AM30">
        <f t="shared" si="30"/>
        <v>-0.4738980519306154</v>
      </c>
      <c r="AN30" s="132">
        <f t="shared" si="31"/>
        <v>-0.86852142657654885</v>
      </c>
      <c r="AO30" s="132">
        <f t="shared" si="31"/>
        <v>-0.86852142657642917</v>
      </c>
      <c r="AP30" s="132">
        <f t="shared" si="31"/>
        <v>-0.86852142656784004</v>
      </c>
      <c r="AQ30" s="132">
        <f t="shared" si="31"/>
        <v>-0.86852142595114279</v>
      </c>
      <c r="AR30" s="132">
        <f t="shared" si="31"/>
        <v>-0.86852138167241288</v>
      </c>
      <c r="AS30" s="132">
        <f t="shared" si="31"/>
        <v>-0.86851820247530953</v>
      </c>
      <c r="AT30" s="132">
        <f t="shared" si="31"/>
        <v>-0.86828996845731365</v>
      </c>
      <c r="AU30" s="132">
        <f t="shared" si="32"/>
        <v>-0.85206211359096451</v>
      </c>
      <c r="AW30">
        <v>-22000</v>
      </c>
      <c r="AX30">
        <f t="shared" si="1"/>
        <v>1.7848772873711734E-2</v>
      </c>
      <c r="AY30">
        <f t="shared" si="2"/>
        <v>-9.130221957183271E-3</v>
      </c>
      <c r="AZ30">
        <f t="shared" si="3"/>
        <v>2.6978994830895005E-2</v>
      </c>
      <c r="BA30">
        <f t="shared" si="4"/>
        <v>1.0091623838196049</v>
      </c>
      <c r="BB30">
        <f t="shared" si="5"/>
        <v>0.14365315211843768</v>
      </c>
      <c r="BC30">
        <f t="shared" si="6"/>
        <v>1.1318932513342188</v>
      </c>
      <c r="BD30">
        <f t="shared" si="7"/>
        <v>0.63526467421698696</v>
      </c>
      <c r="BE30">
        <f t="shared" si="34"/>
        <v>1.1124629808899538</v>
      </c>
      <c r="BF30">
        <f t="shared" si="34"/>
        <v>1.1124629808899391</v>
      </c>
      <c r="BG30">
        <f t="shared" si="34"/>
        <v>1.1124629808883961</v>
      </c>
      <c r="BH30">
        <f t="shared" si="34"/>
        <v>1.1124629807266417</v>
      </c>
      <c r="BI30">
        <f t="shared" si="34"/>
        <v>1.1124629637710306</v>
      </c>
      <c r="BJ30">
        <f t="shared" si="34"/>
        <v>1.1124611864311191</v>
      </c>
      <c r="BK30">
        <f t="shared" si="34"/>
        <v>1.1122749156300018</v>
      </c>
      <c r="BL30">
        <f t="shared" si="9"/>
        <v>1.0931270416571723</v>
      </c>
    </row>
    <row r="31" spans="1:64" ht="12.95" customHeight="1" thickBot="1" x14ac:dyDescent="0.25">
      <c r="A31" s="68" t="s">
        <v>121</v>
      </c>
      <c r="B31" s="68" t="s">
        <v>94</v>
      </c>
      <c r="C31" s="69">
        <v>31580.32</v>
      </c>
      <c r="D31" s="69" t="s">
        <v>285</v>
      </c>
      <c r="E31" s="68">
        <f t="shared" si="12"/>
        <v>-46514.75348089297</v>
      </c>
      <c r="F31" s="114">
        <f t="shared" si="33"/>
        <v>-46514</v>
      </c>
      <c r="G31" s="68">
        <f t="shared" si="13"/>
        <v>-0.33887659999891184</v>
      </c>
      <c r="H31" s="68"/>
      <c r="I31">
        <f t="shared" si="14"/>
        <v>-0.33887659999891184</v>
      </c>
      <c r="P31">
        <f t="shared" si="15"/>
        <v>-0.48856520586382457</v>
      </c>
      <c r="Q31" s="2">
        <f t="shared" si="16"/>
        <v>16561.82</v>
      </c>
      <c r="R31">
        <f t="shared" si="17"/>
        <v>2.2406678725781184E-2</v>
      </c>
      <c r="S31" s="3">
        <v>0.1</v>
      </c>
      <c r="Z31">
        <f t="shared" si="18"/>
        <v>-46514</v>
      </c>
      <c r="AA31" s="132">
        <f t="shared" si="19"/>
        <v>-0.34918818493608628</v>
      </c>
      <c r="AB31" s="132">
        <f t="shared" si="20"/>
        <v>-0.47825362092665014</v>
      </c>
      <c r="AC31" s="132">
        <f t="shared" si="21"/>
        <v>0.14968860586491273</v>
      </c>
      <c r="AD31" s="132">
        <f t="shared" si="22"/>
        <v>1.0311584937174434E-2</v>
      </c>
      <c r="AE31" s="132">
        <f t="shared" si="23"/>
        <v>1.0632878391656269E-5</v>
      </c>
      <c r="AF31">
        <f t="shared" si="24"/>
        <v>0.14968860586491273</v>
      </c>
      <c r="AG31" s="143"/>
      <c r="AH31">
        <f t="shared" si="25"/>
        <v>0.13937702092773827</v>
      </c>
      <c r="AI31">
        <f t="shared" si="26"/>
        <v>1.0137098932684743</v>
      </c>
      <c r="AJ31">
        <f t="shared" si="27"/>
        <v>0.83264729638478141</v>
      </c>
      <c r="AK31">
        <f t="shared" si="28"/>
        <v>-1.6641104759182103E-2</v>
      </c>
      <c r="AL31">
        <f t="shared" si="29"/>
        <v>-0.88167667393477955</v>
      </c>
      <c r="AM31">
        <f t="shared" si="30"/>
        <v>-0.47180507307631719</v>
      </c>
      <c r="AN31" s="132">
        <f t="shared" ref="AN31:AT40" si="35">$AU31+$AB$7*SIN(AO31)</f>
        <v>-0.86514733451157488</v>
      </c>
      <c r="AO31" s="132">
        <f t="shared" si="35"/>
        <v>-0.86514733451145276</v>
      </c>
      <c r="AP31" s="132">
        <f t="shared" si="35"/>
        <v>-0.86514733450271764</v>
      </c>
      <c r="AQ31" s="132">
        <f t="shared" si="35"/>
        <v>-0.86514733387802556</v>
      </c>
      <c r="AR31" s="132">
        <f t="shared" si="35"/>
        <v>-0.86514728920315476</v>
      </c>
      <c r="AS31" s="132">
        <f t="shared" si="35"/>
        <v>-0.8651440942845311</v>
      </c>
      <c r="AT31" s="132">
        <f t="shared" si="35"/>
        <v>-0.86491564107467234</v>
      </c>
      <c r="AU31" s="132">
        <f t="shared" si="32"/>
        <v>-0.84873510819430309</v>
      </c>
      <c r="AW31">
        <v>-21000</v>
      </c>
      <c r="AX31">
        <f t="shared" si="1"/>
        <v>1.7875046373807674E-2</v>
      </c>
      <c r="AY31">
        <f t="shared" si="2"/>
        <v>4.0251999859437504E-3</v>
      </c>
      <c r="AZ31">
        <f t="shared" si="3"/>
        <v>1.3849846387863924E-2</v>
      </c>
      <c r="BA31">
        <f t="shared" si="4"/>
        <v>1.0075611880301298</v>
      </c>
      <c r="BB31">
        <f t="shared" si="5"/>
        <v>6.3507533326536858E-2</v>
      </c>
      <c r="BC31">
        <f t="shared" si="6"/>
        <v>1.212494824466575</v>
      </c>
      <c r="BD31">
        <f t="shared" si="7"/>
        <v>0.69334776747128979</v>
      </c>
      <c r="BE31">
        <f t="shared" si="34"/>
        <v>1.1923772454719548</v>
      </c>
      <c r="BF31">
        <f t="shared" si="34"/>
        <v>1.1923772454719495</v>
      </c>
      <c r="BG31">
        <f t="shared" si="34"/>
        <v>1.1923772454712958</v>
      </c>
      <c r="BH31">
        <f t="shared" si="34"/>
        <v>1.1923772453892363</v>
      </c>
      <c r="BI31">
        <f t="shared" si="34"/>
        <v>1.1923772350878119</v>
      </c>
      <c r="BJ31">
        <f t="shared" si="34"/>
        <v>1.1923759418906472</v>
      </c>
      <c r="BK31">
        <f t="shared" si="34"/>
        <v>1.1922136327913626</v>
      </c>
      <c r="BL31">
        <f t="shared" si="9"/>
        <v>1.1723414558634007</v>
      </c>
    </row>
    <row r="32" spans="1:64" ht="12.95" customHeight="1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12"/>
        <v>-27229.501136302748</v>
      </c>
      <c r="F32">
        <f t="shared" ref="F32:F63" si="36">ROUND(2*E32,0)/2</f>
        <v>-27229.5</v>
      </c>
      <c r="G32">
        <f t="shared" si="13"/>
        <v>-5.1105000602547079E-4</v>
      </c>
      <c r="J32">
        <f t="shared" ref="J32:J39" si="37">G32</f>
        <v>-5.1105000602547079E-4</v>
      </c>
      <c r="P32">
        <f t="shared" si="15"/>
        <v>-8.6101025373337151E-2</v>
      </c>
      <c r="Q32" s="2">
        <f t="shared" si="16"/>
        <v>25235.325599999996</v>
      </c>
      <c r="R32">
        <f t="shared" si="17"/>
        <v>7.3256438833770197E-3</v>
      </c>
      <c r="S32" s="3">
        <v>1</v>
      </c>
      <c r="Z32">
        <f t="shared" si="18"/>
        <v>-27229.5</v>
      </c>
      <c r="AA32" s="132">
        <f t="shared" si="19"/>
        <v>5.1309140738044212E-3</v>
      </c>
      <c r="AB32" s="132">
        <f t="shared" si="20"/>
        <v>-9.1742989453167043E-2</v>
      </c>
      <c r="AC32" s="132">
        <f t="shared" si="21"/>
        <v>8.558997536731168E-2</v>
      </c>
      <c r="AD32" s="132">
        <f t="shared" si="22"/>
        <v>-5.641964079829892E-3</v>
      </c>
      <c r="AE32" s="132">
        <f t="shared" si="23"/>
        <v>3.1831758678090763E-5</v>
      </c>
      <c r="AF32">
        <f t="shared" si="24"/>
        <v>8.558997536731168E-2</v>
      </c>
      <c r="AG32" s="143"/>
      <c r="AH32">
        <f t="shared" si="25"/>
        <v>9.1231939447141572E-2</v>
      </c>
      <c r="AI32">
        <f t="shared" si="26"/>
        <v>1.0163999181806274</v>
      </c>
      <c r="AJ32">
        <f t="shared" si="27"/>
        <v>0.53922481735839534</v>
      </c>
      <c r="AK32">
        <f t="shared" si="28"/>
        <v>1.3997507803454013E-2</v>
      </c>
      <c r="AL32">
        <f t="shared" si="29"/>
        <v>0.70652875495470902</v>
      </c>
      <c r="AM32">
        <f t="shared" si="30"/>
        <v>0.36873226343548227</v>
      </c>
      <c r="AN32" s="132">
        <f t="shared" si="35"/>
        <v>0.69264371486622633</v>
      </c>
      <c r="AO32" s="132">
        <f t="shared" si="35"/>
        <v>0.69264371486594212</v>
      </c>
      <c r="AP32" s="132">
        <f t="shared" si="35"/>
        <v>0.69264371484881426</v>
      </c>
      <c r="AQ32" s="132">
        <f t="shared" si="35"/>
        <v>0.69264371381655754</v>
      </c>
      <c r="AR32" s="132">
        <f t="shared" si="35"/>
        <v>0.69264365160501773</v>
      </c>
      <c r="AS32" s="132">
        <f t="shared" si="35"/>
        <v>0.69263990227618655</v>
      </c>
      <c r="AT32" s="132">
        <f t="shared" si="35"/>
        <v>0.69241396144050871</v>
      </c>
      <c r="AU32" s="132">
        <f t="shared" si="32"/>
        <v>0.67887526256570263</v>
      </c>
      <c r="AW32">
        <v>-20000</v>
      </c>
      <c r="AX32">
        <f t="shared" si="1"/>
        <v>1.7332374683556074E-2</v>
      </c>
      <c r="AY32">
        <f t="shared" si="2"/>
        <v>1.6678765917524083E-2</v>
      </c>
      <c r="AZ32">
        <f t="shared" si="3"/>
        <v>6.5360876603199258E-4</v>
      </c>
      <c r="BA32">
        <f t="shared" si="4"/>
        <v>1.0059162754098401</v>
      </c>
      <c r="BB32">
        <f t="shared" si="5"/>
        <v>-1.6791074318707137E-2</v>
      </c>
      <c r="BC32">
        <f t="shared" si="6"/>
        <v>1.29283698872692</v>
      </c>
      <c r="BD32">
        <f t="shared" si="7"/>
        <v>0.75456842380450029</v>
      </c>
      <c r="BE32">
        <f t="shared" ref="BE32:BK41" si="38">$BL32+$AB$7*SIN(BF32)</f>
        <v>1.2721628075081604</v>
      </c>
      <c r="BF32">
        <f t="shared" si="38"/>
        <v>1.272162807508159</v>
      </c>
      <c r="BG32">
        <f t="shared" si="38"/>
        <v>1.2721628075079414</v>
      </c>
      <c r="BH32">
        <f t="shared" si="38"/>
        <v>1.2721628074736675</v>
      </c>
      <c r="BI32">
        <f t="shared" si="38"/>
        <v>1.2721628020707629</v>
      </c>
      <c r="BJ32">
        <f t="shared" si="38"/>
        <v>1.2721619503667654</v>
      </c>
      <c r="BK32">
        <f t="shared" si="38"/>
        <v>1.2720277187557372</v>
      </c>
      <c r="BL32">
        <f t="shared" si="9"/>
        <v>1.2515558700696285</v>
      </c>
    </row>
    <row r="33" spans="1:64" ht="12.95" customHeight="1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12"/>
        <v>-27225.005063945795</v>
      </c>
      <c r="F33">
        <f t="shared" si="36"/>
        <v>-27225</v>
      </c>
      <c r="G33">
        <f t="shared" si="13"/>
        <v>-2.2774999961256981E-3</v>
      </c>
      <c r="J33">
        <f t="shared" si="37"/>
        <v>-2.2774999961256981E-3</v>
      </c>
      <c r="P33">
        <f t="shared" si="15"/>
        <v>-8.6028891827803461E-2</v>
      </c>
      <c r="Q33" s="2">
        <f t="shared" si="16"/>
        <v>25237.347699999998</v>
      </c>
      <c r="R33">
        <f t="shared" si="17"/>
        <v>7.0142956337432205E-3</v>
      </c>
      <c r="S33" s="3">
        <v>1</v>
      </c>
      <c r="Z33">
        <f t="shared" si="18"/>
        <v>-27225</v>
      </c>
      <c r="AA33" s="132">
        <f t="shared" si="19"/>
        <v>5.1529462912291574E-3</v>
      </c>
      <c r="AB33" s="132">
        <f t="shared" si="20"/>
        <v>-9.3459338115158316E-2</v>
      </c>
      <c r="AC33" s="132">
        <f t="shared" si="21"/>
        <v>8.3751391831677763E-2</v>
      </c>
      <c r="AD33" s="132">
        <f t="shared" si="22"/>
        <v>-7.4304462873548555E-3</v>
      </c>
      <c r="AE33" s="132">
        <f t="shared" si="23"/>
        <v>5.5211532029265557E-5</v>
      </c>
      <c r="AF33">
        <f t="shared" si="24"/>
        <v>8.3751391831677763E-2</v>
      </c>
      <c r="AG33" s="143"/>
      <c r="AH33">
        <f t="shared" si="25"/>
        <v>9.1181838119032618E-2</v>
      </c>
      <c r="AI33">
        <f t="shared" si="26"/>
        <v>1.0163947588764002</v>
      </c>
      <c r="AJ33">
        <f t="shared" si="27"/>
        <v>0.53891443753878943</v>
      </c>
      <c r="AK33">
        <f t="shared" si="28"/>
        <v>1.4003550350669206E-2</v>
      </c>
      <c r="AL33">
        <f t="shared" si="29"/>
        <v>0.70689726275469766</v>
      </c>
      <c r="AM33">
        <f t="shared" si="30"/>
        <v>0.36894158336094934</v>
      </c>
      <c r="AN33" s="132">
        <f t="shared" si="35"/>
        <v>0.69300619331698199</v>
      </c>
      <c r="AO33" s="132">
        <f t="shared" si="35"/>
        <v>0.69300619331669822</v>
      </c>
      <c r="AP33" s="132">
        <f t="shared" si="35"/>
        <v>0.69300619329958835</v>
      </c>
      <c r="AQ33" s="132">
        <f t="shared" si="35"/>
        <v>0.69300619226811089</v>
      </c>
      <c r="AR33" s="132">
        <f t="shared" si="35"/>
        <v>0.69300613008482104</v>
      </c>
      <c r="AS33" s="132">
        <f t="shared" si="35"/>
        <v>0.69300238133074699</v>
      </c>
      <c r="AT33" s="132">
        <f t="shared" si="35"/>
        <v>0.69277640716645661</v>
      </c>
      <c r="AU33" s="132">
        <f t="shared" si="32"/>
        <v>0.67923172742963067</v>
      </c>
      <c r="AW33">
        <v>-19000</v>
      </c>
      <c r="AX33">
        <f t="shared" si="1"/>
        <v>1.6305439553951872E-2</v>
      </c>
      <c r="AY33">
        <f t="shared" si="2"/>
        <v>2.883047583755774E-2</v>
      </c>
      <c r="AZ33">
        <f t="shared" si="3"/>
        <v>-1.2525036283605868E-2</v>
      </c>
      <c r="BA33">
        <f t="shared" si="4"/>
        <v>1.0042387984185532</v>
      </c>
      <c r="BB33">
        <f t="shared" si="5"/>
        <v>-9.6717533021629026E-2</v>
      </c>
      <c r="BC33">
        <f t="shared" si="6"/>
        <v>1.3729140837676872</v>
      </c>
      <c r="BD33">
        <f t="shared" si="7"/>
        <v>0.81939709764134572</v>
      </c>
      <c r="BE33">
        <f t="shared" si="38"/>
        <v>1.3518166439974246</v>
      </c>
      <c r="BF33">
        <f t="shared" si="38"/>
        <v>1.3518166439974242</v>
      </c>
      <c r="BG33">
        <f t="shared" si="38"/>
        <v>1.3518166439973749</v>
      </c>
      <c r="BH33">
        <f t="shared" si="38"/>
        <v>1.3518166439868144</v>
      </c>
      <c r="BI33">
        <f t="shared" si="38"/>
        <v>1.3518166417321771</v>
      </c>
      <c r="BJ33">
        <f t="shared" si="38"/>
        <v>1.3518161603667271</v>
      </c>
      <c r="BK33">
        <f t="shared" si="38"/>
        <v>1.3517134125960129</v>
      </c>
      <c r="BL33">
        <f t="shared" si="9"/>
        <v>1.3307702842758566</v>
      </c>
    </row>
    <row r="34" spans="1:64" ht="12.95" customHeight="1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12"/>
        <v>-27194.000152529828</v>
      </c>
      <c r="F34">
        <f t="shared" si="36"/>
        <v>-27194</v>
      </c>
      <c r="G34">
        <f t="shared" si="13"/>
        <v>-6.8599998485296965E-5</v>
      </c>
      <c r="J34">
        <f t="shared" si="37"/>
        <v>-6.8599998485296965E-5</v>
      </c>
      <c r="P34">
        <f t="shared" si="15"/>
        <v>-8.5532247993730826E-2</v>
      </c>
      <c r="Q34" s="2">
        <f t="shared" si="16"/>
        <v>25251.292099999999</v>
      </c>
      <c r="R34">
        <f t="shared" si="17"/>
        <v>7.3040351286552353E-3</v>
      </c>
      <c r="S34" s="3">
        <v>1</v>
      </c>
      <c r="Z34">
        <f t="shared" si="18"/>
        <v>-27194</v>
      </c>
      <c r="AA34" s="132">
        <f t="shared" si="19"/>
        <v>5.3041293814520829E-3</v>
      </c>
      <c r="AB34" s="132">
        <f t="shared" si="20"/>
        <v>-9.0904977373668205E-2</v>
      </c>
      <c r="AC34" s="132">
        <f t="shared" si="21"/>
        <v>8.5463647995245529E-2</v>
      </c>
      <c r="AD34" s="132">
        <f t="shared" si="22"/>
        <v>-5.3727293799373799E-3</v>
      </c>
      <c r="AE34" s="132">
        <f t="shared" si="23"/>
        <v>2.8866220990042303E-5</v>
      </c>
      <c r="AF34">
        <f t="shared" si="24"/>
        <v>8.5463647995245529E-2</v>
      </c>
      <c r="AG34" s="143"/>
      <c r="AH34">
        <f t="shared" si="25"/>
        <v>9.0836377375182908E-2</v>
      </c>
      <c r="AI34">
        <f t="shared" si="26"/>
        <v>1.0163591579725544</v>
      </c>
      <c r="AJ34">
        <f t="shared" si="27"/>
        <v>0.53677436495294772</v>
      </c>
      <c r="AK34">
        <f t="shared" si="28"/>
        <v>1.4045123405226496E-2</v>
      </c>
      <c r="AL34">
        <f t="shared" si="29"/>
        <v>0.70943577028185567</v>
      </c>
      <c r="AM34">
        <f t="shared" si="30"/>
        <v>0.37038428163334469</v>
      </c>
      <c r="AN34" s="132">
        <f t="shared" si="35"/>
        <v>0.6955032170398896</v>
      </c>
      <c r="AO34" s="132">
        <f t="shared" si="35"/>
        <v>0.69550321703960849</v>
      </c>
      <c r="AP34" s="132">
        <f t="shared" si="35"/>
        <v>0.6955032170226233</v>
      </c>
      <c r="AQ34" s="132">
        <f t="shared" si="35"/>
        <v>0.69550321599653087</v>
      </c>
      <c r="AR34" s="132">
        <f t="shared" si="35"/>
        <v>0.69550315400915153</v>
      </c>
      <c r="AS34" s="132">
        <f t="shared" si="35"/>
        <v>0.69549940928920129</v>
      </c>
      <c r="AT34" s="132">
        <f t="shared" si="35"/>
        <v>0.69527320869350162</v>
      </c>
      <c r="AU34" s="132">
        <f t="shared" si="32"/>
        <v>0.68168737427002379</v>
      </c>
      <c r="AW34">
        <v>-18000</v>
      </c>
      <c r="AX34">
        <f t="shared" ref="AX34:AX65" si="39">AB$3+AB$4*AW34+AB$5*AW34^2+AZ34</f>
        <v>1.4877975441542655E-2</v>
      </c>
      <c r="AY34">
        <f t="shared" ref="AY34:AY65" si="40">AB$3+AB$4*AW34+AB$5*AW34^2</f>
        <v>4.0480329746044708E-2</v>
      </c>
      <c r="AZ34">
        <f t="shared" ref="AZ34:AZ65" si="41">$AB$6*($AB$11/BA34*BB34+$AB$12)</f>
        <v>-2.5602354304502053E-2</v>
      </c>
      <c r="BA34">
        <f t="shared" ref="BA34:BA65" si="42">1+$AB$7*COS(BC34)</f>
        <v>1.0025399133825239</v>
      </c>
      <c r="BB34">
        <f t="shared" ref="BB34:BB65" si="43">SIN(BC34+RADIANS($AB$9))</f>
        <v>-0.17575940600023843</v>
      </c>
      <c r="BC34">
        <f t="shared" ref="BC34:BC65" si="44">2*ATAN(BD34)</f>
        <v>1.45272225491231</v>
      </c>
      <c r="BD34">
        <f t="shared" ref="BD34:BD65" si="45">SQRT((1+$AB$7)/(1-$AB$7))*TAN(BE34/2)</f>
        <v>0.8883856082878675</v>
      </c>
      <c r="BE34">
        <f t="shared" si="38"/>
        <v>1.4313366165032966</v>
      </c>
      <c r="BF34">
        <f t="shared" si="38"/>
        <v>1.4313366165032966</v>
      </c>
      <c r="BG34">
        <f t="shared" si="38"/>
        <v>1.431336616503291</v>
      </c>
      <c r="BH34">
        <f t="shared" si="38"/>
        <v>1.4313366165014423</v>
      </c>
      <c r="BI34">
        <f t="shared" si="38"/>
        <v>1.4313366158845846</v>
      </c>
      <c r="BJ34">
        <f t="shared" si="38"/>
        <v>1.4313364100726176</v>
      </c>
      <c r="BK34">
        <f t="shared" si="38"/>
        <v>1.4312677586146265</v>
      </c>
      <c r="BL34">
        <f t="shared" ref="BL34:BL65" si="46">RADIANS($AB$9)+$AB$18*(AW34-AB$15)</f>
        <v>1.4099846984820847</v>
      </c>
    </row>
    <row r="35" spans="1:64" ht="12.95" customHeight="1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12"/>
        <v>-26382.47387815535</v>
      </c>
      <c r="F35">
        <f t="shared" si="36"/>
        <v>-26382.5</v>
      </c>
      <c r="G35">
        <f t="shared" si="13"/>
        <v>1.1748249999072868E-2</v>
      </c>
      <c r="J35">
        <f t="shared" si="37"/>
        <v>1.1748249999072868E-2</v>
      </c>
      <c r="P35">
        <f t="shared" si="15"/>
        <v>-7.2702950733823657E-2</v>
      </c>
      <c r="Q35" s="2">
        <f t="shared" si="16"/>
        <v>25616.2745</v>
      </c>
      <c r="R35">
        <f t="shared" si="17"/>
        <v>7.1320053052279829E-3</v>
      </c>
      <c r="S35" s="3">
        <v>1</v>
      </c>
      <c r="U35" s="37"/>
      <c r="Z35">
        <f t="shared" si="18"/>
        <v>-26382.5</v>
      </c>
      <c r="AA35" s="132">
        <f t="shared" si="19"/>
        <v>8.8997860726986316E-3</v>
      </c>
      <c r="AB35" s="132">
        <f t="shared" si="20"/>
        <v>-6.985448680744942E-2</v>
      </c>
      <c r="AC35" s="132">
        <f t="shared" si="21"/>
        <v>8.4451200732896525E-2</v>
      </c>
      <c r="AD35" s="132">
        <f t="shared" si="22"/>
        <v>2.8484639263742367E-3</v>
      </c>
      <c r="AE35" s="132">
        <f t="shared" si="23"/>
        <v>8.1137467398553332E-6</v>
      </c>
      <c r="AF35">
        <f t="shared" si="24"/>
        <v>8.4451200732896525E-2</v>
      </c>
      <c r="AG35" s="143"/>
      <c r="AH35">
        <f t="shared" si="25"/>
        <v>8.1602736806522289E-2</v>
      </c>
      <c r="AI35">
        <f t="shared" si="26"/>
        <v>1.0153913969885879</v>
      </c>
      <c r="AJ35">
        <f t="shared" si="27"/>
        <v>0.4796208917134111</v>
      </c>
      <c r="AK35">
        <f t="shared" si="28"/>
        <v>1.5099418524523248E-2</v>
      </c>
      <c r="AL35">
        <f t="shared" si="29"/>
        <v>0.77582250807460329</v>
      </c>
      <c r="AM35">
        <f t="shared" si="30"/>
        <v>0.4086153328912851</v>
      </c>
      <c r="AN35" s="132">
        <f t="shared" si="35"/>
        <v>0.76083695456996048</v>
      </c>
      <c r="AO35" s="132">
        <f t="shared" si="35"/>
        <v>0.76083695456974676</v>
      </c>
      <c r="AP35" s="132">
        <f t="shared" si="35"/>
        <v>0.76083695455605926</v>
      </c>
      <c r="AQ35" s="132">
        <f t="shared" si="35"/>
        <v>0.76083695367954696</v>
      </c>
      <c r="AR35" s="132">
        <f t="shared" si="35"/>
        <v>0.76083689755019257</v>
      </c>
      <c r="AS35" s="132">
        <f t="shared" si="35"/>
        <v>0.7608333031922051</v>
      </c>
      <c r="AT35" s="132">
        <f t="shared" si="35"/>
        <v>0.76060315673363577</v>
      </c>
      <c r="AU35" s="132">
        <f t="shared" si="32"/>
        <v>0.74596987139837778</v>
      </c>
      <c r="AW35">
        <v>-17000</v>
      </c>
      <c r="AX35">
        <f t="shared" si="39"/>
        <v>1.3132227190924071E-2</v>
      </c>
      <c r="AY35">
        <f t="shared" si="40"/>
        <v>5.1628327642984986E-2</v>
      </c>
      <c r="AZ35">
        <f t="shared" si="41"/>
        <v>-3.8496100452060915E-2</v>
      </c>
      <c r="BA35">
        <f t="shared" si="42"/>
        <v>1.0008306979334636</v>
      </c>
      <c r="BB35">
        <f t="shared" si="43"/>
        <v>-0.25342026592749817</v>
      </c>
      <c r="BC35">
        <f t="shared" si="44"/>
        <v>1.5322594356458319</v>
      </c>
      <c r="BD35">
        <f t="shared" si="45"/>
        <v>0.9621870263152309</v>
      </c>
      <c r="BE35">
        <f t="shared" si="38"/>
        <v>1.5107214681488226</v>
      </c>
      <c r="BF35">
        <f t="shared" si="38"/>
        <v>1.5107214681488226</v>
      </c>
      <c r="BG35">
        <f t="shared" si="38"/>
        <v>1.5107214681488226</v>
      </c>
      <c r="BH35">
        <f t="shared" si="38"/>
        <v>1.5107214681487513</v>
      </c>
      <c r="BI35">
        <f t="shared" si="38"/>
        <v>1.5107214680937702</v>
      </c>
      <c r="BJ35">
        <f t="shared" si="38"/>
        <v>1.5107214256212713</v>
      </c>
      <c r="BK35">
        <f t="shared" si="38"/>
        <v>1.5106886248806468</v>
      </c>
      <c r="BL35">
        <f t="shared" si="46"/>
        <v>1.4891991126883128</v>
      </c>
    </row>
    <row r="36" spans="1:64" ht="12.95" customHeight="1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12"/>
        <v>-25611.476957879313</v>
      </c>
      <c r="F36">
        <f t="shared" si="36"/>
        <v>-25611.5</v>
      </c>
      <c r="G36">
        <f t="shared" si="13"/>
        <v>1.0363150002376642E-2</v>
      </c>
      <c r="J36">
        <f t="shared" si="37"/>
        <v>1.0363150002376642E-2</v>
      </c>
      <c r="P36">
        <f t="shared" si="15"/>
        <v>-6.0820091776566207E-2</v>
      </c>
      <c r="Q36" s="2">
        <f t="shared" si="16"/>
        <v>25963.028899999998</v>
      </c>
      <c r="R36">
        <f t="shared" si="17"/>
        <v>5.067053910159435E-3</v>
      </c>
      <c r="S36" s="3">
        <v>1</v>
      </c>
      <c r="U36" s="37"/>
      <c r="Z36">
        <f t="shared" si="18"/>
        <v>-25611.5</v>
      </c>
      <c r="AA36" s="132">
        <f t="shared" si="19"/>
        <v>1.1695513841525229E-2</v>
      </c>
      <c r="AB36" s="132">
        <f t="shared" si="20"/>
        <v>-6.2152455615714794E-2</v>
      </c>
      <c r="AC36" s="132">
        <f t="shared" si="21"/>
        <v>7.1183241778942849E-2</v>
      </c>
      <c r="AD36" s="132">
        <f t="shared" si="22"/>
        <v>-1.332363839148587E-3</v>
      </c>
      <c r="AE36" s="132">
        <f t="shared" si="23"/>
        <v>1.7751933998707618E-6</v>
      </c>
      <c r="AF36">
        <f t="shared" si="24"/>
        <v>7.1183241778942849E-2</v>
      </c>
      <c r="AG36" s="143"/>
      <c r="AH36">
        <f t="shared" si="25"/>
        <v>7.2515605618091436E-2</v>
      </c>
      <c r="AI36">
        <f t="shared" si="26"/>
        <v>1.0144109900538008</v>
      </c>
      <c r="AJ36">
        <f t="shared" si="27"/>
        <v>0.42346799307073452</v>
      </c>
      <c r="AK36">
        <f t="shared" si="28"/>
        <v>1.6037796192378891E-2</v>
      </c>
      <c r="AL36">
        <f t="shared" si="29"/>
        <v>0.8387750323296167</v>
      </c>
      <c r="AM36">
        <f t="shared" si="30"/>
        <v>0.44583811739968243</v>
      </c>
      <c r="AN36" s="132">
        <f t="shared" si="35"/>
        <v>0.82285046842772835</v>
      </c>
      <c r="AO36" s="132">
        <f t="shared" si="35"/>
        <v>0.82285046842757215</v>
      </c>
      <c r="AP36" s="132">
        <f t="shared" si="35"/>
        <v>0.822850468416919</v>
      </c>
      <c r="AQ36" s="132">
        <f t="shared" si="35"/>
        <v>0.82285046769046211</v>
      </c>
      <c r="AR36" s="132">
        <f t="shared" si="35"/>
        <v>0.82285041815215265</v>
      </c>
      <c r="AS36" s="132">
        <f t="shared" si="35"/>
        <v>0.82284704005825426</v>
      </c>
      <c r="AT36" s="132">
        <f t="shared" si="35"/>
        <v>0.82261671162141337</v>
      </c>
      <c r="AU36" s="132">
        <f t="shared" si="32"/>
        <v>0.80704418475137962</v>
      </c>
      <c r="AW36">
        <v>-16000</v>
      </c>
      <c r="AX36">
        <f t="shared" si="39"/>
        <v>1.1148439167276952E-2</v>
      </c>
      <c r="AY36">
        <f t="shared" si="40"/>
        <v>6.227446952837859E-2</v>
      </c>
      <c r="AZ36">
        <f t="shared" si="41"/>
        <v>-5.1126030361101638E-2</v>
      </c>
      <c r="BA36">
        <f t="shared" si="42"/>
        <v>0.99912207479011528</v>
      </c>
      <c r="BB36">
        <f t="shared" si="43"/>
        <v>-0.32922263012360176</v>
      </c>
      <c r="BC36">
        <f t="shared" si="44"/>
        <v>1.6115253171851254</v>
      </c>
      <c r="BD36">
        <f t="shared" si="45"/>
        <v>1.0415815254528522</v>
      </c>
      <c r="BE36">
        <f t="shared" si="38"/>
        <v>1.5899708143161979</v>
      </c>
      <c r="BF36">
        <f t="shared" si="38"/>
        <v>1.5899708143161979</v>
      </c>
      <c r="BG36">
        <f t="shared" si="38"/>
        <v>1.5899708143161979</v>
      </c>
      <c r="BH36">
        <f t="shared" si="38"/>
        <v>1.5899708143161975</v>
      </c>
      <c r="BI36">
        <f t="shared" si="38"/>
        <v>1.5899708143168647</v>
      </c>
      <c r="BJ36">
        <f t="shared" si="38"/>
        <v>1.5899708127028269</v>
      </c>
      <c r="BK36">
        <f t="shared" si="38"/>
        <v>1.5899747166004823</v>
      </c>
      <c r="BL36">
        <f t="shared" si="46"/>
        <v>1.5684135268945409</v>
      </c>
    </row>
    <row r="37" spans="1:64" ht="12.95" customHeight="1" x14ac:dyDescent="0.2">
      <c r="A37" s="55" t="s">
        <v>100</v>
      </c>
      <c r="B37" s="56"/>
      <c r="C37" s="55">
        <v>40981.529699999999</v>
      </c>
      <c r="D37" s="55" t="s">
        <v>101</v>
      </c>
      <c r="E37">
        <f t="shared" si="12"/>
        <v>-25611.475179105815</v>
      </c>
      <c r="F37">
        <f t="shared" si="36"/>
        <v>-25611.5</v>
      </c>
      <c r="G37">
        <f t="shared" si="13"/>
        <v>1.1163150003994815E-2</v>
      </c>
      <c r="J37">
        <f t="shared" si="37"/>
        <v>1.1163150003994815E-2</v>
      </c>
      <c r="P37">
        <f t="shared" si="15"/>
        <v>-6.0820091776566207E-2</v>
      </c>
      <c r="Q37" s="2">
        <f t="shared" si="16"/>
        <v>25963.029699999999</v>
      </c>
      <c r="R37">
        <f t="shared" si="17"/>
        <v>5.1815870972387063E-3</v>
      </c>
      <c r="S37" s="3">
        <v>1</v>
      </c>
      <c r="U37" s="37"/>
      <c r="Z37">
        <f t="shared" si="18"/>
        <v>-25611.5</v>
      </c>
      <c r="AA37" s="132">
        <f t="shared" si="19"/>
        <v>1.1695513841525229E-2</v>
      </c>
      <c r="AB37" s="132">
        <f t="shared" si="20"/>
        <v>-6.1352455614096621E-2</v>
      </c>
      <c r="AC37" s="132">
        <f t="shared" si="21"/>
        <v>7.1983241780561022E-2</v>
      </c>
      <c r="AD37" s="132">
        <f t="shared" si="22"/>
        <v>-5.3236383753041405E-4</v>
      </c>
      <c r="AE37" s="132">
        <f t="shared" si="23"/>
        <v>2.834112555101091E-7</v>
      </c>
      <c r="AF37">
        <f t="shared" si="24"/>
        <v>7.1983241780561022E-2</v>
      </c>
      <c r="AG37" s="143"/>
      <c r="AH37">
        <f t="shared" si="25"/>
        <v>7.2515605618091436E-2</v>
      </c>
      <c r="AI37">
        <f t="shared" si="26"/>
        <v>1.0144109900538008</v>
      </c>
      <c r="AJ37">
        <f t="shared" si="27"/>
        <v>0.42346799307073452</v>
      </c>
      <c r="AK37">
        <f t="shared" si="28"/>
        <v>1.6037796192378891E-2</v>
      </c>
      <c r="AL37">
        <f t="shared" si="29"/>
        <v>0.8387750323296167</v>
      </c>
      <c r="AM37">
        <f t="shared" si="30"/>
        <v>0.44583811739968243</v>
      </c>
      <c r="AN37" s="132">
        <f t="shared" si="35"/>
        <v>0.82285046842772835</v>
      </c>
      <c r="AO37" s="132">
        <f t="shared" si="35"/>
        <v>0.82285046842757215</v>
      </c>
      <c r="AP37" s="132">
        <f t="shared" si="35"/>
        <v>0.822850468416919</v>
      </c>
      <c r="AQ37" s="132">
        <f t="shared" si="35"/>
        <v>0.82285046769046211</v>
      </c>
      <c r="AR37" s="132">
        <f t="shared" si="35"/>
        <v>0.82285041815215265</v>
      </c>
      <c r="AS37" s="132">
        <f t="shared" si="35"/>
        <v>0.82284704005825426</v>
      </c>
      <c r="AT37" s="132">
        <f t="shared" si="35"/>
        <v>0.82261671162141337</v>
      </c>
      <c r="AU37" s="132">
        <f t="shared" si="32"/>
        <v>0.80704418475137962</v>
      </c>
      <c r="AW37">
        <v>-15000</v>
      </c>
      <c r="AX37">
        <f t="shared" si="39"/>
        <v>9.0043783012160039E-3</v>
      </c>
      <c r="AY37">
        <f t="shared" si="40"/>
        <v>7.2418755402225504E-2</v>
      </c>
      <c r="AZ37">
        <f t="shared" si="41"/>
        <v>-6.34143771010095E-2</v>
      </c>
      <c r="BA37">
        <f t="shared" si="42"/>
        <v>0.9974247422970467</v>
      </c>
      <c r="BB37">
        <f t="shared" si="43"/>
        <v>-0.40271051995842755</v>
      </c>
      <c r="BC37">
        <f t="shared" si="44"/>
        <v>1.6905213064934892</v>
      </c>
      <c r="BD37">
        <f t="shared" si="45"/>
        <v>1.1275104192226004</v>
      </c>
      <c r="BE37">
        <f t="shared" si="38"/>
        <v>1.6690851275716974</v>
      </c>
      <c r="BF37">
        <f t="shared" si="38"/>
        <v>1.6690851275716974</v>
      </c>
      <c r="BG37">
        <f t="shared" si="38"/>
        <v>1.6690851275716982</v>
      </c>
      <c r="BH37">
        <f t="shared" si="38"/>
        <v>1.6690851275713141</v>
      </c>
      <c r="BI37">
        <f t="shared" si="38"/>
        <v>1.6690851277528465</v>
      </c>
      <c r="BJ37">
        <f t="shared" si="38"/>
        <v>1.6690850419551557</v>
      </c>
      <c r="BK37">
        <f t="shared" si="38"/>
        <v>1.669125584238365</v>
      </c>
      <c r="BL37">
        <f t="shared" si="46"/>
        <v>1.647627941100769</v>
      </c>
    </row>
    <row r="38" spans="1:64" ht="12.95" customHeight="1" x14ac:dyDescent="0.2">
      <c r="A38" t="s">
        <v>333</v>
      </c>
      <c r="B38" t="s">
        <v>94</v>
      </c>
      <c r="C38" s="10">
        <v>40981.529300000002</v>
      </c>
      <c r="D38" s="10" t="s">
        <v>294</v>
      </c>
      <c r="E38">
        <f t="shared" si="12"/>
        <v>-25611.476068492557</v>
      </c>
      <c r="F38">
        <f t="shared" si="36"/>
        <v>-25611.5</v>
      </c>
      <c r="G38">
        <f t="shared" si="13"/>
        <v>1.0763150006823707E-2</v>
      </c>
      <c r="J38">
        <f t="shared" si="37"/>
        <v>1.0763150006823707E-2</v>
      </c>
      <c r="P38">
        <f t="shared" si="15"/>
        <v>-6.0820091776566207E-2</v>
      </c>
      <c r="Q38" s="2">
        <f t="shared" si="16"/>
        <v>25963.029300000002</v>
      </c>
      <c r="R38">
        <f t="shared" si="17"/>
        <v>5.1241605042192601E-3</v>
      </c>
      <c r="S38" s="3">
        <v>1</v>
      </c>
      <c r="U38" s="37"/>
      <c r="Z38">
        <f t="shared" si="18"/>
        <v>-25611.5</v>
      </c>
      <c r="AA38" s="132">
        <f t="shared" si="19"/>
        <v>1.1695513841525229E-2</v>
      </c>
      <c r="AB38" s="132">
        <f t="shared" si="20"/>
        <v>-6.1752455611267729E-2</v>
      </c>
      <c r="AC38" s="132">
        <f t="shared" si="21"/>
        <v>7.1583241783389914E-2</v>
      </c>
      <c r="AD38" s="132">
        <f t="shared" si="22"/>
        <v>-9.3236383470152173E-4</v>
      </c>
      <c r="AE38" s="132">
        <f t="shared" si="23"/>
        <v>8.6930232025932658E-7</v>
      </c>
      <c r="AF38">
        <f t="shared" si="24"/>
        <v>7.1583241783389914E-2</v>
      </c>
      <c r="AG38" s="143"/>
      <c r="AH38">
        <f t="shared" si="25"/>
        <v>7.2515605618091436E-2</v>
      </c>
      <c r="AI38">
        <f t="shared" si="26"/>
        <v>1.0144109900538008</v>
      </c>
      <c r="AJ38">
        <f t="shared" si="27"/>
        <v>0.42346799307073452</v>
      </c>
      <c r="AK38">
        <f t="shared" si="28"/>
        <v>1.6037796192378891E-2</v>
      </c>
      <c r="AL38">
        <f t="shared" si="29"/>
        <v>0.8387750323296167</v>
      </c>
      <c r="AM38">
        <f t="shared" si="30"/>
        <v>0.44583811739968243</v>
      </c>
      <c r="AN38" s="132">
        <f t="shared" si="35"/>
        <v>0.82285046842772835</v>
      </c>
      <c r="AO38" s="132">
        <f t="shared" si="35"/>
        <v>0.82285046842757215</v>
      </c>
      <c r="AP38" s="132">
        <f t="shared" si="35"/>
        <v>0.822850468416919</v>
      </c>
      <c r="AQ38" s="132">
        <f t="shared" si="35"/>
        <v>0.82285046769046211</v>
      </c>
      <c r="AR38" s="132">
        <f t="shared" si="35"/>
        <v>0.82285041815215265</v>
      </c>
      <c r="AS38" s="132">
        <f t="shared" si="35"/>
        <v>0.82284704005825426</v>
      </c>
      <c r="AT38" s="132">
        <f t="shared" si="35"/>
        <v>0.82261671162141337</v>
      </c>
      <c r="AU38" s="132">
        <f t="shared" si="32"/>
        <v>0.80704418475137962</v>
      </c>
      <c r="AW38">
        <v>-14000</v>
      </c>
      <c r="AX38">
        <f t="shared" si="39"/>
        <v>6.7748927718831314E-3</v>
      </c>
      <c r="AY38">
        <f t="shared" si="40"/>
        <v>8.2061185264525743E-2</v>
      </c>
      <c r="AZ38">
        <f t="shared" si="41"/>
        <v>-7.5286292492642612E-2</v>
      </c>
      <c r="BA38">
        <f t="shared" si="42"/>
        <v>0.99574911194044358</v>
      </c>
      <c r="BB38">
        <f t="shared" si="43"/>
        <v>-0.47345165026870001</v>
      </c>
      <c r="BC38">
        <f t="shared" si="44"/>
        <v>1.7692504741352366</v>
      </c>
      <c r="BD38">
        <f t="shared" si="45"/>
        <v>1.2211215949101533</v>
      </c>
      <c r="BE38">
        <f t="shared" si="38"/>
        <v>1.7480657173613428</v>
      </c>
      <c r="BF38">
        <f t="shared" si="38"/>
        <v>1.7480657173613428</v>
      </c>
      <c r="BG38">
        <f t="shared" si="38"/>
        <v>1.7480657173613587</v>
      </c>
      <c r="BH38">
        <f t="shared" si="38"/>
        <v>1.7480657173571694</v>
      </c>
      <c r="BI38">
        <f t="shared" si="38"/>
        <v>1.7480657184589483</v>
      </c>
      <c r="BJ38">
        <f t="shared" si="38"/>
        <v>1.7480654286818964</v>
      </c>
      <c r="BK38">
        <f t="shared" si="38"/>
        <v>1.7481416263356782</v>
      </c>
      <c r="BL38">
        <f t="shared" si="46"/>
        <v>1.7268423553069971</v>
      </c>
    </row>
    <row r="39" spans="1:64" ht="12.95" customHeight="1" x14ac:dyDescent="0.2">
      <c r="A39" s="55" t="s">
        <v>100</v>
      </c>
      <c r="B39" s="56" t="s">
        <v>64</v>
      </c>
      <c r="C39" s="55">
        <v>40981.529699999999</v>
      </c>
      <c r="D39" s="55" t="s">
        <v>101</v>
      </c>
      <c r="E39">
        <f t="shared" si="12"/>
        <v>-25611.475179105815</v>
      </c>
      <c r="F39">
        <f t="shared" si="36"/>
        <v>-25611.5</v>
      </c>
      <c r="G39">
        <f t="shared" si="13"/>
        <v>1.1163150003994815E-2</v>
      </c>
      <c r="J39">
        <f t="shared" si="37"/>
        <v>1.1163150003994815E-2</v>
      </c>
      <c r="P39">
        <f t="shared" si="15"/>
        <v>-6.0820091776566207E-2</v>
      </c>
      <c r="Q39" s="2">
        <f t="shared" si="16"/>
        <v>25963.029699999999</v>
      </c>
      <c r="R39">
        <f t="shared" si="17"/>
        <v>5.1815870972387063E-3</v>
      </c>
      <c r="S39" s="3">
        <v>1</v>
      </c>
      <c r="U39" s="37"/>
      <c r="Z39">
        <f t="shared" si="18"/>
        <v>-25611.5</v>
      </c>
      <c r="AA39" s="132">
        <f t="shared" si="19"/>
        <v>1.1695513841525229E-2</v>
      </c>
      <c r="AB39" s="132">
        <f t="shared" si="20"/>
        <v>-6.1352455614096621E-2</v>
      </c>
      <c r="AC39" s="132">
        <f t="shared" si="21"/>
        <v>7.1983241780561022E-2</v>
      </c>
      <c r="AD39" s="132">
        <f t="shared" si="22"/>
        <v>-5.3236383753041405E-4</v>
      </c>
      <c r="AE39" s="132">
        <f t="shared" si="23"/>
        <v>2.834112555101091E-7</v>
      </c>
      <c r="AF39">
        <f t="shared" si="24"/>
        <v>7.1983241780561022E-2</v>
      </c>
      <c r="AG39" s="143"/>
      <c r="AH39">
        <f t="shared" si="25"/>
        <v>7.2515605618091436E-2</v>
      </c>
      <c r="AI39">
        <f t="shared" si="26"/>
        <v>1.0144109900538008</v>
      </c>
      <c r="AJ39">
        <f t="shared" si="27"/>
        <v>0.42346799307073452</v>
      </c>
      <c r="AK39">
        <f t="shared" si="28"/>
        <v>1.6037796192378891E-2</v>
      </c>
      <c r="AL39">
        <f t="shared" si="29"/>
        <v>0.8387750323296167</v>
      </c>
      <c r="AM39">
        <f t="shared" si="30"/>
        <v>0.44583811739968243</v>
      </c>
      <c r="AN39" s="132">
        <f t="shared" si="35"/>
        <v>0.82285046842772835</v>
      </c>
      <c r="AO39" s="132">
        <f t="shared" si="35"/>
        <v>0.82285046842757215</v>
      </c>
      <c r="AP39" s="132">
        <f t="shared" si="35"/>
        <v>0.822850468416919</v>
      </c>
      <c r="AQ39" s="132">
        <f t="shared" si="35"/>
        <v>0.82285046769046211</v>
      </c>
      <c r="AR39" s="132">
        <f t="shared" si="35"/>
        <v>0.82285041815215265</v>
      </c>
      <c r="AS39" s="132">
        <f t="shared" si="35"/>
        <v>0.82284704005825426</v>
      </c>
      <c r="AT39" s="132">
        <f t="shared" si="35"/>
        <v>0.82261671162141337</v>
      </c>
      <c r="AU39" s="132">
        <f t="shared" si="32"/>
        <v>0.80704418475137962</v>
      </c>
      <c r="AW39">
        <v>-13000</v>
      </c>
      <c r="AX39">
        <f t="shared" si="39"/>
        <v>4.5315073724775806E-3</v>
      </c>
      <c r="AY39">
        <f t="shared" si="40"/>
        <v>9.1201759115279307E-2</v>
      </c>
      <c r="AZ39">
        <f t="shared" si="41"/>
        <v>-8.6670251742801727E-2</v>
      </c>
      <c r="BA39">
        <f t="shared" si="42"/>
        <v>0.99410525288378915</v>
      </c>
      <c r="BB39">
        <f t="shared" si="43"/>
        <v>-0.54103926175711903</v>
      </c>
      <c r="BC39">
        <f t="shared" si="44"/>
        <v>1.8477174933600311</v>
      </c>
      <c r="BD39">
        <f t="shared" si="45"/>
        <v>1.3238310812129783</v>
      </c>
      <c r="BE39">
        <f t="shared" si="38"/>
        <v>1.8269147050330428</v>
      </c>
      <c r="BF39">
        <f t="shared" si="38"/>
        <v>1.8269147050330423</v>
      </c>
      <c r="BG39">
        <f t="shared" si="38"/>
        <v>1.8269147050331402</v>
      </c>
      <c r="BH39">
        <f t="shared" si="38"/>
        <v>1.8269147050152148</v>
      </c>
      <c r="BI39">
        <f t="shared" si="38"/>
        <v>1.8269147082970298</v>
      </c>
      <c r="BJ39">
        <f t="shared" si="38"/>
        <v>1.8269141074576645</v>
      </c>
      <c r="BK39">
        <f t="shared" si="38"/>
        <v>1.8270240870114465</v>
      </c>
      <c r="BL39">
        <f t="shared" si="46"/>
        <v>1.8060567695132252</v>
      </c>
    </row>
    <row r="40" spans="1:64" ht="12.95" customHeight="1" x14ac:dyDescent="0.2">
      <c r="A40" t="s">
        <v>359</v>
      </c>
      <c r="B40" s="3" t="s">
        <v>85</v>
      </c>
      <c r="C40" s="10">
        <v>42449.740400000002</v>
      </c>
      <c r="D40" s="10"/>
      <c r="E40">
        <f t="shared" si="12"/>
        <v>-22346.957330114339</v>
      </c>
      <c r="F40">
        <f t="shared" si="36"/>
        <v>-22347</v>
      </c>
      <c r="G40">
        <f t="shared" si="13"/>
        <v>1.9190700004401151E-2</v>
      </c>
      <c r="J40">
        <f t="shared" ref="J40:J50" si="47">+G40</f>
        <v>1.9190700004401151E-2</v>
      </c>
      <c r="P40">
        <f t="shared" si="15"/>
        <v>-1.3812439379698838E-2</v>
      </c>
      <c r="Q40" s="2">
        <f t="shared" si="16"/>
        <v>27431.240400000002</v>
      </c>
      <c r="R40">
        <f t="shared" si="17"/>
        <v>1.0892072092063318E-3</v>
      </c>
      <c r="S40" s="3">
        <v>1</v>
      </c>
      <c r="U40" s="37"/>
      <c r="Z40">
        <f t="shared" si="18"/>
        <v>-22347</v>
      </c>
      <c r="AA40" s="132">
        <f t="shared" si="19"/>
        <v>1.7691138740219166E-2</v>
      </c>
      <c r="AB40" s="132">
        <f t="shared" si="20"/>
        <v>-1.2312878115516852E-2</v>
      </c>
      <c r="AC40" s="132">
        <f t="shared" si="21"/>
        <v>3.3003139384099989E-2</v>
      </c>
      <c r="AD40" s="132">
        <f t="shared" si="22"/>
        <v>1.4995612641819853E-3</v>
      </c>
      <c r="AE40" s="132">
        <f t="shared" si="23"/>
        <v>2.2486839850350739E-6</v>
      </c>
      <c r="AF40">
        <f t="shared" si="24"/>
        <v>3.3003139384099989E-2</v>
      </c>
      <c r="AG40" s="143"/>
      <c r="AH40">
        <f t="shared" si="25"/>
        <v>3.1503578119918003E-2</v>
      </c>
      <c r="AI40">
        <f t="shared" si="26"/>
        <v>1.0097057551399053</v>
      </c>
      <c r="AJ40">
        <f t="shared" si="27"/>
        <v>0.17133045418416279</v>
      </c>
      <c r="AK40">
        <f t="shared" si="28"/>
        <v>1.9253203842561638E-2</v>
      </c>
      <c r="AL40">
        <f t="shared" si="29"/>
        <v>1.1038651922469351</v>
      </c>
      <c r="AM40">
        <f t="shared" si="30"/>
        <v>0.61576742616402413</v>
      </c>
      <c r="AN40" s="132">
        <f t="shared" si="35"/>
        <v>1.0847033403542286</v>
      </c>
      <c r="AO40" s="132">
        <f t="shared" si="35"/>
        <v>1.0847033403542083</v>
      </c>
      <c r="AP40" s="132">
        <f t="shared" si="35"/>
        <v>1.0847033403522159</v>
      </c>
      <c r="AQ40" s="132">
        <f t="shared" si="35"/>
        <v>1.0847033401544077</v>
      </c>
      <c r="AR40" s="132">
        <f t="shared" si="35"/>
        <v>1.0847033205166938</v>
      </c>
      <c r="AS40" s="132">
        <f t="shared" si="35"/>
        <v>1.0847013709569704</v>
      </c>
      <c r="AT40" s="132">
        <f t="shared" si="35"/>
        <v>1.0845078616558286</v>
      </c>
      <c r="AU40" s="132">
        <f t="shared" si="32"/>
        <v>1.0656396399276113</v>
      </c>
      <c r="AW40">
        <v>-12000</v>
      </c>
      <c r="AX40">
        <f t="shared" si="39"/>
        <v>2.3420559868618657E-3</v>
      </c>
      <c r="AY40">
        <f t="shared" si="40"/>
        <v>9.9840476954486168E-2</v>
      </c>
      <c r="AZ40">
        <f t="shared" si="41"/>
        <v>-9.7498420967624302E-2</v>
      </c>
      <c r="BA40">
        <f t="shared" si="42"/>
        <v>0.99250284341058026</v>
      </c>
      <c r="BB40">
        <f t="shared" si="43"/>
        <v>-0.60509361525186434</v>
      </c>
      <c r="BC40">
        <f t="shared" si="44"/>
        <v>1.9259285717689798</v>
      </c>
      <c r="BD40">
        <f t="shared" si="45"/>
        <v>1.437407874427217</v>
      </c>
      <c r="BE40">
        <f t="shared" si="38"/>
        <v>1.9056349947380244</v>
      </c>
      <c r="BF40">
        <f t="shared" si="38"/>
        <v>1.9056349947380218</v>
      </c>
      <c r="BG40">
        <f t="shared" si="38"/>
        <v>1.9056349947383775</v>
      </c>
      <c r="BH40">
        <f t="shared" si="38"/>
        <v>1.9056349946881965</v>
      </c>
      <c r="BI40">
        <f t="shared" si="38"/>
        <v>1.9056350017704953</v>
      </c>
      <c r="BJ40">
        <f t="shared" si="38"/>
        <v>1.9056340022052918</v>
      </c>
      <c r="BK40">
        <f t="shared" si="38"/>
        <v>1.9057750481596665</v>
      </c>
      <c r="BL40">
        <f t="shared" si="46"/>
        <v>1.8852711837194533</v>
      </c>
    </row>
    <row r="41" spans="1:64" ht="12.95" customHeight="1" x14ac:dyDescent="0.2">
      <c r="A41" t="s">
        <v>359</v>
      </c>
      <c r="B41" s="3" t="s">
        <v>94</v>
      </c>
      <c r="C41" s="10">
        <v>42451.766000000003</v>
      </c>
      <c r="D41" s="10"/>
      <c r="E41">
        <f t="shared" si="12"/>
        <v>-22342.453475623344</v>
      </c>
      <c r="F41">
        <f t="shared" si="36"/>
        <v>-22342.5</v>
      </c>
      <c r="G41">
        <f t="shared" si="13"/>
        <v>2.0924250005919021E-2</v>
      </c>
      <c r="J41">
        <f t="shared" si="47"/>
        <v>2.0924250005919021E-2</v>
      </c>
      <c r="P41">
        <f t="shared" si="15"/>
        <v>-1.3751332238058883E-2</v>
      </c>
      <c r="Q41" s="2">
        <f t="shared" si="16"/>
        <v>27433.266000000003</v>
      </c>
      <c r="R41">
        <f t="shared" si="17"/>
        <v>1.2023960039588757E-3</v>
      </c>
      <c r="S41" s="3">
        <v>1</v>
      </c>
      <c r="U41" s="37"/>
      <c r="Z41">
        <f t="shared" si="18"/>
        <v>-22342.5</v>
      </c>
      <c r="AA41" s="132">
        <f t="shared" si="19"/>
        <v>1.7693702058827795E-2</v>
      </c>
      <c r="AB41" s="132">
        <f t="shared" si="20"/>
        <v>-1.0520784290967658E-2</v>
      </c>
      <c r="AC41" s="132">
        <f t="shared" si="21"/>
        <v>3.4675582243977904E-2</v>
      </c>
      <c r="AD41" s="132">
        <f t="shared" si="22"/>
        <v>3.2305479470912252E-3</v>
      </c>
      <c r="AE41" s="132">
        <f t="shared" si="23"/>
        <v>1.043644003845533E-5</v>
      </c>
      <c r="AF41">
        <f t="shared" si="24"/>
        <v>3.4675582243977904E-2</v>
      </c>
      <c r="AG41" s="143"/>
      <c r="AH41">
        <f t="shared" si="25"/>
        <v>3.1445034296886679E-2</v>
      </c>
      <c r="AI41">
        <f t="shared" si="26"/>
        <v>1.0096987527046044</v>
      </c>
      <c r="AJ41">
        <f t="shared" si="27"/>
        <v>0.17097215119797068</v>
      </c>
      <c r="AK41">
        <f t="shared" si="28"/>
        <v>1.9256732251707629E-2</v>
      </c>
      <c r="AL41">
        <f t="shared" si="29"/>
        <v>1.1042288612598654</v>
      </c>
      <c r="AM41">
        <f t="shared" si="30"/>
        <v>0.61601823485884688</v>
      </c>
      <c r="AN41" s="132">
        <f t="shared" ref="AN41:AT50" si="48">$AU41+$AB$7*SIN(AO41)</f>
        <v>1.0850634311325322</v>
      </c>
      <c r="AO41" s="132">
        <f t="shared" si="48"/>
        <v>1.0850634311325122</v>
      </c>
      <c r="AP41" s="132">
        <f t="shared" si="48"/>
        <v>1.0850634311305261</v>
      </c>
      <c r="AQ41" s="132">
        <f t="shared" si="48"/>
        <v>1.0850634309332139</v>
      </c>
      <c r="AR41" s="132">
        <f t="shared" si="48"/>
        <v>1.0850634113313924</v>
      </c>
      <c r="AS41" s="132">
        <f t="shared" si="48"/>
        <v>1.0850614640076881</v>
      </c>
      <c r="AT41" s="132">
        <f t="shared" si="48"/>
        <v>1.0848680448357633</v>
      </c>
      <c r="AU41" s="132">
        <f t="shared" si="32"/>
        <v>1.0659961047915392</v>
      </c>
      <c r="AW41">
        <v>-11000</v>
      </c>
      <c r="AX41">
        <f t="shared" si="39"/>
        <v>2.7035106447341473E-4</v>
      </c>
      <c r="AY41">
        <f t="shared" si="40"/>
        <v>0.10797733878214637</v>
      </c>
      <c r="AZ41">
        <f t="shared" si="41"/>
        <v>-0.10770698771767295</v>
      </c>
      <c r="BA41">
        <f t="shared" si="42"/>
        <v>0.9909511290285874</v>
      </c>
      <c r="BB41">
        <f t="shared" si="43"/>
        <v>-0.66526317135327639</v>
      </c>
      <c r="BC41">
        <f t="shared" si="44"/>
        <v>2.0038913768500812</v>
      </c>
      <c r="BD41">
        <f t="shared" si="45"/>
        <v>1.5640929832829333</v>
      </c>
      <c r="BE41">
        <f t="shared" si="38"/>
        <v>1.9842302407500152</v>
      </c>
      <c r="BF41">
        <f t="shared" si="38"/>
        <v>1.984230240750007</v>
      </c>
      <c r="BG41">
        <f t="shared" si="38"/>
        <v>1.9842302407509567</v>
      </c>
      <c r="BH41">
        <f t="shared" si="38"/>
        <v>1.9842302406413315</v>
      </c>
      <c r="BI41">
        <f t="shared" si="38"/>
        <v>1.9842302532966798</v>
      </c>
      <c r="BJ41">
        <f t="shared" si="38"/>
        <v>1.9842287923371646</v>
      </c>
      <c r="BK41">
        <f t="shared" si="38"/>
        <v>1.9843974163924107</v>
      </c>
      <c r="BL41">
        <f t="shared" si="46"/>
        <v>1.9644855979256814</v>
      </c>
    </row>
    <row r="42" spans="1:64" ht="12.95" customHeight="1" x14ac:dyDescent="0.2">
      <c r="A42" t="s">
        <v>359</v>
      </c>
      <c r="B42" s="3" t="s">
        <v>94</v>
      </c>
      <c r="C42" s="10">
        <v>42452.667200000004</v>
      </c>
      <c r="D42" s="10"/>
      <c r="E42">
        <f t="shared" si="12"/>
        <v>-22340.449687280492</v>
      </c>
      <c r="F42">
        <f t="shared" si="36"/>
        <v>-22340.5</v>
      </c>
      <c r="G42">
        <f t="shared" si="13"/>
        <v>2.2628050006460398E-2</v>
      </c>
      <c r="J42">
        <f t="shared" si="47"/>
        <v>2.2628050006460398E-2</v>
      </c>
      <c r="P42">
        <f t="shared" si="15"/>
        <v>-1.3724176770505192E-2</v>
      </c>
      <c r="Q42" s="2">
        <f t="shared" si="16"/>
        <v>27434.167200000004</v>
      </c>
      <c r="R42">
        <f t="shared" si="17"/>
        <v>1.321484391643934E-3</v>
      </c>
      <c r="S42" s="3">
        <v>1</v>
      </c>
      <c r="U42" s="37"/>
      <c r="Z42">
        <f t="shared" si="18"/>
        <v>-22340.5</v>
      </c>
      <c r="AA42" s="132">
        <f t="shared" si="19"/>
        <v>1.769483687059395E-2</v>
      </c>
      <c r="AB42" s="132">
        <f t="shared" si="20"/>
        <v>-8.7909636346387432E-3</v>
      </c>
      <c r="AC42" s="132">
        <f t="shared" si="21"/>
        <v>3.635222677696559E-2</v>
      </c>
      <c r="AD42" s="132">
        <f t="shared" si="22"/>
        <v>4.9332131358664488E-3</v>
      </c>
      <c r="AE42" s="132">
        <f t="shared" si="23"/>
        <v>2.433659184388528E-5</v>
      </c>
      <c r="AF42">
        <f t="shared" si="24"/>
        <v>3.635222677696559E-2</v>
      </c>
      <c r="AG42" s="143"/>
      <c r="AH42">
        <f t="shared" si="25"/>
        <v>3.1419013641099142E-2</v>
      </c>
      <c r="AI42">
        <f t="shared" si="26"/>
        <v>1.0096956401305315</v>
      </c>
      <c r="AJ42">
        <f t="shared" si="27"/>
        <v>0.17081289976076788</v>
      </c>
      <c r="AK42">
        <f t="shared" si="28"/>
        <v>1.9258299600386768E-2</v>
      </c>
      <c r="AL42">
        <f t="shared" si="29"/>
        <v>1.1043904903130712</v>
      </c>
      <c r="AM42">
        <f t="shared" si="30"/>
        <v>0.61612972230845675</v>
      </c>
      <c r="AN42" s="132">
        <f t="shared" si="48"/>
        <v>1.0852234706768056</v>
      </c>
      <c r="AO42" s="132">
        <f t="shared" si="48"/>
        <v>1.0852234706767856</v>
      </c>
      <c r="AP42" s="132">
        <f t="shared" si="48"/>
        <v>1.0852234706748023</v>
      </c>
      <c r="AQ42" s="132">
        <f t="shared" si="48"/>
        <v>1.0852234704777104</v>
      </c>
      <c r="AR42" s="132">
        <f t="shared" si="48"/>
        <v>1.0852234508918317</v>
      </c>
      <c r="AS42" s="132">
        <f t="shared" si="48"/>
        <v>1.0852215045619162</v>
      </c>
      <c r="AT42" s="132">
        <f t="shared" si="48"/>
        <v>1.0850281254793659</v>
      </c>
      <c r="AU42" s="132">
        <f t="shared" si="32"/>
        <v>1.0661545336199518</v>
      </c>
      <c r="AW42">
        <v>-10000</v>
      </c>
      <c r="AX42">
        <f t="shared" si="39"/>
        <v>-1.6241104818972701E-3</v>
      </c>
      <c r="AY42">
        <f t="shared" si="40"/>
        <v>0.11561234459825986</v>
      </c>
      <c r="AZ42">
        <f t="shared" si="41"/>
        <v>-0.11723645508015713</v>
      </c>
      <c r="BA42">
        <f t="shared" si="42"/>
        <v>0.98945888688135164</v>
      </c>
      <c r="BB42">
        <f t="shared" si="43"/>
        <v>-0.72122548241714091</v>
      </c>
      <c r="BC42">
        <f t="shared" si="44"/>
        <v>2.0816149565848376</v>
      </c>
      <c r="BD42">
        <f t="shared" si="45"/>
        <v>1.7067699783256123</v>
      </c>
      <c r="BE42">
        <f t="shared" ref="BE42:BK51" si="49">$BL42+$AB$7*SIN(BF42)</f>
        <v>2.0627048117167144</v>
      </c>
      <c r="BF42">
        <f t="shared" si="49"/>
        <v>2.0627048117166935</v>
      </c>
      <c r="BG42">
        <f t="shared" si="49"/>
        <v>2.062704811718759</v>
      </c>
      <c r="BH42">
        <f t="shared" si="49"/>
        <v>2.0627048115159239</v>
      </c>
      <c r="BI42">
        <f t="shared" si="49"/>
        <v>2.062704831433805</v>
      </c>
      <c r="BJ42">
        <f t="shared" si="49"/>
        <v>2.0627028755466905</v>
      </c>
      <c r="BK42">
        <f t="shared" si="49"/>
        <v>2.0628949048105949</v>
      </c>
      <c r="BL42">
        <f t="shared" si="46"/>
        <v>2.0437000121319095</v>
      </c>
    </row>
    <row r="43" spans="1:64" ht="12.95" customHeight="1" x14ac:dyDescent="0.2">
      <c r="A43" t="s">
        <v>359</v>
      </c>
      <c r="B43" s="3" t="s">
        <v>85</v>
      </c>
      <c r="C43" s="10">
        <v>42453.788699999997</v>
      </c>
      <c r="D43" s="10"/>
      <c r="E43">
        <f t="shared" si="12"/>
        <v>-22337.956069186286</v>
      </c>
      <c r="F43">
        <f t="shared" si="36"/>
        <v>-22338</v>
      </c>
      <c r="G43">
        <f t="shared" si="13"/>
        <v>1.9757800000661518E-2</v>
      </c>
      <c r="J43">
        <f t="shared" si="47"/>
        <v>1.9757800000661518E-2</v>
      </c>
      <c r="P43">
        <f t="shared" si="15"/>
        <v>-1.3690235259003175E-2</v>
      </c>
      <c r="Q43" s="2">
        <f t="shared" si="16"/>
        <v>27435.288699999997</v>
      </c>
      <c r="R43">
        <f t="shared" si="17"/>
        <v>1.1187710627317726E-3</v>
      </c>
      <c r="S43" s="3">
        <v>1</v>
      </c>
      <c r="U43" s="37"/>
      <c r="Z43">
        <f t="shared" si="18"/>
        <v>-22338</v>
      </c>
      <c r="AA43" s="132">
        <f t="shared" si="19"/>
        <v>1.7696251543607072E-2</v>
      </c>
      <c r="AB43" s="132">
        <f t="shared" si="20"/>
        <v>-1.1628686801948729E-2</v>
      </c>
      <c r="AC43" s="132">
        <f t="shared" si="21"/>
        <v>3.3448035259664693E-2</v>
      </c>
      <c r="AD43" s="132">
        <f t="shared" si="22"/>
        <v>2.0615484570544462E-3</v>
      </c>
      <c r="AE43" s="132">
        <f t="shared" si="23"/>
        <v>4.2499820407835682E-6</v>
      </c>
      <c r="AF43">
        <f t="shared" si="24"/>
        <v>3.3448035259664693E-2</v>
      </c>
      <c r="AG43" s="143"/>
      <c r="AH43">
        <f t="shared" si="25"/>
        <v>3.1386486802610247E-2</v>
      </c>
      <c r="AI43">
        <f t="shared" si="26"/>
        <v>1.009691749083754</v>
      </c>
      <c r="AJ43">
        <f t="shared" si="27"/>
        <v>0.1706138305704735</v>
      </c>
      <c r="AK43">
        <f t="shared" si="28"/>
        <v>1.926025806516056E-2</v>
      </c>
      <c r="AL43">
        <f t="shared" si="29"/>
        <v>1.1045925252281892</v>
      </c>
      <c r="AM43">
        <f t="shared" si="30"/>
        <v>0.61626909626757698</v>
      </c>
      <c r="AN43" s="132">
        <f t="shared" si="48"/>
        <v>1.0854235194133419</v>
      </c>
      <c r="AO43" s="132">
        <f t="shared" si="48"/>
        <v>1.0854235194133219</v>
      </c>
      <c r="AP43" s="132">
        <f t="shared" si="48"/>
        <v>1.0854235194113422</v>
      </c>
      <c r="AQ43" s="132">
        <f t="shared" si="48"/>
        <v>1.0854235192145254</v>
      </c>
      <c r="AR43" s="132">
        <f t="shared" si="48"/>
        <v>1.0854234996485677</v>
      </c>
      <c r="AS43" s="132">
        <f t="shared" si="48"/>
        <v>1.0854215545608896</v>
      </c>
      <c r="AT43" s="132">
        <f t="shared" si="48"/>
        <v>1.0852282256176937</v>
      </c>
      <c r="AU43" s="132">
        <f t="shared" si="32"/>
        <v>1.0663525696554674</v>
      </c>
      <c r="AW43">
        <v>-9000</v>
      </c>
      <c r="AX43">
        <f t="shared" si="39"/>
        <v>-3.2864059131935408E-3</v>
      </c>
      <c r="AY43">
        <f t="shared" si="40"/>
        <v>0.1227454944028267</v>
      </c>
      <c r="AZ43">
        <f t="shared" si="41"/>
        <v>-0.12603190031602024</v>
      </c>
      <c r="BA43">
        <f t="shared" si="42"/>
        <v>0.98803439602741827</v>
      </c>
      <c r="BB43">
        <f t="shared" si="43"/>
        <v>-0.77268782609537867</v>
      </c>
      <c r="BC43">
        <f t="shared" si="44"/>
        <v>2.159109656225835</v>
      </c>
      <c r="BD43">
        <f t="shared" si="45"/>
        <v>1.8692150847524522</v>
      </c>
      <c r="BE43">
        <f t="shared" si="49"/>
        <v>2.1410637523264771</v>
      </c>
      <c r="BF43">
        <f t="shared" si="49"/>
        <v>2.1410637523264322</v>
      </c>
      <c r="BG43">
        <f t="shared" si="49"/>
        <v>2.1410637523303002</v>
      </c>
      <c r="BH43">
        <f t="shared" si="49"/>
        <v>2.1410637519979816</v>
      </c>
      <c r="BI43">
        <f t="shared" si="49"/>
        <v>2.1410637805476957</v>
      </c>
      <c r="BJ43">
        <f t="shared" si="49"/>
        <v>2.1410613278177233</v>
      </c>
      <c r="BK43">
        <f t="shared" si="49"/>
        <v>2.1412720097167344</v>
      </c>
      <c r="BL43">
        <f t="shared" si="46"/>
        <v>2.1229144263381374</v>
      </c>
    </row>
    <row r="44" spans="1:64" ht="12.95" customHeight="1" x14ac:dyDescent="0.2">
      <c r="A44" t="s">
        <v>359</v>
      </c>
      <c r="B44" s="3" t="s">
        <v>85</v>
      </c>
      <c r="C44" s="10">
        <v>42454.6878</v>
      </c>
      <c r="D44" s="10"/>
      <c r="E44">
        <f t="shared" si="12"/>
        <v>-22335.956950123855</v>
      </c>
      <c r="F44">
        <f t="shared" si="36"/>
        <v>-22336</v>
      </c>
      <c r="G44">
        <f t="shared" si="13"/>
        <v>1.9361600003321655E-2</v>
      </c>
      <c r="J44">
        <f t="shared" si="47"/>
        <v>1.9361600003321655E-2</v>
      </c>
      <c r="P44">
        <f t="shared" si="15"/>
        <v>-1.3663084308153578E-2</v>
      </c>
      <c r="Q44" s="2">
        <f t="shared" si="16"/>
        <v>27436.1878</v>
      </c>
      <c r="R44">
        <f t="shared" si="17"/>
        <v>1.0906297738725985E-3</v>
      </c>
      <c r="S44" s="3">
        <v>1</v>
      </c>
      <c r="U44" s="37"/>
      <c r="Z44">
        <f t="shared" si="18"/>
        <v>-22336</v>
      </c>
      <c r="AA44" s="132">
        <f t="shared" si="19"/>
        <v>1.7697380209490771E-2</v>
      </c>
      <c r="AB44" s="132">
        <f t="shared" si="20"/>
        <v>-1.1998864514322694E-2</v>
      </c>
      <c r="AC44" s="132">
        <f t="shared" si="21"/>
        <v>3.3024684311475233E-2</v>
      </c>
      <c r="AD44" s="132">
        <f t="shared" si="22"/>
        <v>1.6642197938308845E-3</v>
      </c>
      <c r="AE44" s="132">
        <f t="shared" si="23"/>
        <v>2.7696275221785116E-6</v>
      </c>
      <c r="AF44">
        <f t="shared" si="24"/>
        <v>3.3024684311475233E-2</v>
      </c>
      <c r="AG44" s="143"/>
      <c r="AH44">
        <f t="shared" si="25"/>
        <v>3.1360464517644349E-2</v>
      </c>
      <c r="AI44">
        <f t="shared" si="26"/>
        <v>1.0096886359830897</v>
      </c>
      <c r="AJ44">
        <f t="shared" si="27"/>
        <v>0.17045457130846314</v>
      </c>
      <c r="AK44">
        <f t="shared" si="28"/>
        <v>1.9261824260080111E-2</v>
      </c>
      <c r="AL44">
        <f t="shared" si="29"/>
        <v>1.1047541520390844</v>
      </c>
      <c r="AM44">
        <f t="shared" si="30"/>
        <v>0.61638060715604537</v>
      </c>
      <c r="AN44" s="132">
        <f t="shared" si="48"/>
        <v>1.0855835578474815</v>
      </c>
      <c r="AO44" s="132">
        <f t="shared" si="48"/>
        <v>1.0855835578474615</v>
      </c>
      <c r="AP44" s="132">
        <f t="shared" si="48"/>
        <v>1.0855835578454847</v>
      </c>
      <c r="AQ44" s="132">
        <f t="shared" si="48"/>
        <v>1.0855835576488877</v>
      </c>
      <c r="AR44" s="132">
        <f t="shared" si="48"/>
        <v>1.0855835380988605</v>
      </c>
      <c r="AS44" s="132">
        <f t="shared" si="48"/>
        <v>1.0855815940049733</v>
      </c>
      <c r="AT44" s="132">
        <f t="shared" si="48"/>
        <v>1.0853883051953646</v>
      </c>
      <c r="AU44" s="132">
        <f t="shared" si="32"/>
        <v>1.0665109984838796</v>
      </c>
      <c r="AW44">
        <v>-8000</v>
      </c>
      <c r="AX44">
        <f t="shared" si="39"/>
        <v>-4.6664110966091743E-3</v>
      </c>
      <c r="AY44">
        <f t="shared" si="40"/>
        <v>0.12937678819584683</v>
      </c>
      <c r="AZ44">
        <f t="shared" si="41"/>
        <v>-0.13404319929245601</v>
      </c>
      <c r="BA44">
        <f t="shared" si="42"/>
        <v>0.9866854130852285</v>
      </c>
      <c r="BB44">
        <f t="shared" si="43"/>
        <v>-0.81938761087690515</v>
      </c>
      <c r="BC44">
        <f t="shared" si="44"/>
        <v>2.2363870322317925</v>
      </c>
      <c r="BD44">
        <f t="shared" si="45"/>
        <v>2.0564737708119059</v>
      </c>
      <c r="BE44">
        <f t="shared" si="49"/>
        <v>2.219312742835688</v>
      </c>
      <c r="BF44">
        <f t="shared" si="49"/>
        <v>2.2193127428356041</v>
      </c>
      <c r="BG44">
        <f t="shared" si="49"/>
        <v>2.2193127428420514</v>
      </c>
      <c r="BH44">
        <f t="shared" si="49"/>
        <v>2.2193127423469576</v>
      </c>
      <c r="BI44">
        <f t="shared" si="49"/>
        <v>2.2193127803635555</v>
      </c>
      <c r="BJ44">
        <f t="shared" si="49"/>
        <v>2.2193098611907542</v>
      </c>
      <c r="BK44">
        <f t="shared" si="49"/>
        <v>2.2195339824157423</v>
      </c>
      <c r="BL44">
        <f t="shared" si="46"/>
        <v>2.2021288405443658</v>
      </c>
    </row>
    <row r="45" spans="1:64" ht="12.95" customHeight="1" x14ac:dyDescent="0.2">
      <c r="A45" t="s">
        <v>359</v>
      </c>
      <c r="B45" s="3" t="s">
        <v>85</v>
      </c>
      <c r="C45" s="10">
        <v>42455.588300000003</v>
      </c>
      <c r="D45" s="10"/>
      <c r="E45">
        <f t="shared" si="12"/>
        <v>-22333.954718207806</v>
      </c>
      <c r="F45">
        <f t="shared" si="36"/>
        <v>-22334</v>
      </c>
      <c r="G45">
        <f t="shared" si="13"/>
        <v>2.0365400006994605E-2</v>
      </c>
      <c r="J45">
        <f t="shared" si="47"/>
        <v>2.0365400006994605E-2</v>
      </c>
      <c r="P45">
        <f t="shared" si="15"/>
        <v>-1.3635935364728027E-2</v>
      </c>
      <c r="Q45" s="2">
        <f t="shared" si="16"/>
        <v>27437.088300000003</v>
      </c>
      <c r="R45">
        <f t="shared" si="17"/>
        <v>1.1560908070603567E-3</v>
      </c>
      <c r="S45" s="3">
        <v>1</v>
      </c>
      <c r="U45" s="37"/>
      <c r="Z45">
        <f t="shared" si="18"/>
        <v>-22334</v>
      </c>
      <c r="AA45" s="132">
        <f t="shared" si="19"/>
        <v>1.7698506144975978E-2</v>
      </c>
      <c r="AB45" s="132">
        <f t="shared" si="20"/>
        <v>-1.0969041502709401E-2</v>
      </c>
      <c r="AC45" s="132">
        <f t="shared" si="21"/>
        <v>3.4001335371722632E-2</v>
      </c>
      <c r="AD45" s="132">
        <f t="shared" si="22"/>
        <v>2.6668938620186267E-3</v>
      </c>
      <c r="AE45" s="132">
        <f t="shared" si="23"/>
        <v>7.1123228712726253E-6</v>
      </c>
      <c r="AF45">
        <f t="shared" si="24"/>
        <v>3.4001335371722632E-2</v>
      </c>
      <c r="AG45" s="143"/>
      <c r="AH45">
        <f t="shared" si="25"/>
        <v>3.1334441509704006E-2</v>
      </c>
      <c r="AI45">
        <f t="shared" si="26"/>
        <v>1.0096855226485266</v>
      </c>
      <c r="AJ45">
        <f t="shared" si="27"/>
        <v>0.17029530857576952</v>
      </c>
      <c r="AK45">
        <f t="shared" si="28"/>
        <v>1.9263389942165119E-2</v>
      </c>
      <c r="AL45">
        <f t="shared" si="29"/>
        <v>1.1049157778532808</v>
      </c>
      <c r="AM45">
        <f t="shared" si="30"/>
        <v>0.61649212846643353</v>
      </c>
      <c r="AN45" s="132">
        <f t="shared" si="48"/>
        <v>1.0857435957881687</v>
      </c>
      <c r="AO45" s="132">
        <f t="shared" si="48"/>
        <v>1.0857435957881487</v>
      </c>
      <c r="AP45" s="132">
        <f t="shared" si="48"/>
        <v>1.0857435957861745</v>
      </c>
      <c r="AQ45" s="132">
        <f t="shared" si="48"/>
        <v>1.0857435955897974</v>
      </c>
      <c r="AR45" s="132">
        <f t="shared" si="48"/>
        <v>1.0857435760556953</v>
      </c>
      <c r="AS45" s="132">
        <f t="shared" si="48"/>
        <v>1.0857416329555996</v>
      </c>
      <c r="AT45" s="132">
        <f t="shared" si="48"/>
        <v>1.0855483842992213</v>
      </c>
      <c r="AU45" s="132">
        <f t="shared" si="32"/>
        <v>1.0666694273122923</v>
      </c>
      <c r="AW45">
        <v>-7000</v>
      </c>
      <c r="AX45">
        <f t="shared" si="39"/>
        <v>-5.7189922204423371E-3</v>
      </c>
      <c r="AY45">
        <f t="shared" si="40"/>
        <v>0.13550622597732029</v>
      </c>
      <c r="AZ45">
        <f t="shared" si="41"/>
        <v>-0.14122521819776263</v>
      </c>
      <c r="BA45">
        <f t="shared" si="42"/>
        <v>0.98541915270003433</v>
      </c>
      <c r="BB45">
        <f t="shared" si="43"/>
        <v>-0.86109258436319136</v>
      </c>
      <c r="BC45">
        <f t="shared" si="44"/>
        <v>2.3134597642263923</v>
      </c>
      <c r="BD45">
        <f t="shared" si="45"/>
        <v>2.27544537140703</v>
      </c>
      <c r="BE45">
        <f t="shared" si="49"/>
        <v>2.2974580568607195</v>
      </c>
      <c r="BF45">
        <f t="shared" si="49"/>
        <v>2.2974580568605796</v>
      </c>
      <c r="BG45">
        <f t="shared" si="49"/>
        <v>2.29745805687035</v>
      </c>
      <c r="BH45">
        <f t="shared" si="49"/>
        <v>2.2974580561882605</v>
      </c>
      <c r="BI45">
        <f t="shared" si="49"/>
        <v>2.297458103804157</v>
      </c>
      <c r="BJ45">
        <f t="shared" si="49"/>
        <v>2.2974547797863476</v>
      </c>
      <c r="BK45">
        <f t="shared" si="49"/>
        <v>2.2976867962806167</v>
      </c>
      <c r="BL45">
        <f t="shared" si="46"/>
        <v>2.2813432547505936</v>
      </c>
    </row>
    <row r="46" spans="1:64" ht="12.95" customHeight="1" x14ac:dyDescent="0.2">
      <c r="A46" t="s">
        <v>359</v>
      </c>
      <c r="B46" s="3" t="s">
        <v>94</v>
      </c>
      <c r="C46" s="10">
        <v>42456.713900000002</v>
      </c>
      <c r="D46" s="10"/>
      <c r="E46">
        <f t="shared" si="12"/>
        <v>-22331.451983899424</v>
      </c>
      <c r="F46">
        <f t="shared" si="36"/>
        <v>-22331.5</v>
      </c>
      <c r="G46">
        <f t="shared" si="13"/>
        <v>2.159514999948442E-2</v>
      </c>
      <c r="J46">
        <f t="shared" si="47"/>
        <v>2.159514999948442E-2</v>
      </c>
      <c r="P46">
        <f t="shared" si="15"/>
        <v>-1.3602002008386183E-2</v>
      </c>
      <c r="Q46" s="2">
        <f t="shared" si="16"/>
        <v>27438.213900000002</v>
      </c>
      <c r="R46">
        <f t="shared" si="17"/>
        <v>1.2388395094651496E-3</v>
      </c>
      <c r="S46" s="3">
        <v>1</v>
      </c>
      <c r="U46" s="37"/>
      <c r="Z46">
        <f t="shared" si="18"/>
        <v>-22331.5</v>
      </c>
      <c r="AA46" s="132">
        <f t="shared" si="19"/>
        <v>1.7699909725745568E-2</v>
      </c>
      <c r="AB46" s="132">
        <f t="shared" si="20"/>
        <v>-9.7067617346473303E-3</v>
      </c>
      <c r="AC46" s="132">
        <f t="shared" si="21"/>
        <v>3.5197152007870602E-2</v>
      </c>
      <c r="AD46" s="132">
        <f t="shared" si="22"/>
        <v>3.8952402737388522E-3</v>
      </c>
      <c r="AE46" s="132">
        <f t="shared" si="23"/>
        <v>1.5172896790157128E-5</v>
      </c>
      <c r="AF46">
        <f t="shared" si="24"/>
        <v>3.5197152007870602E-2</v>
      </c>
      <c r="AG46" s="143"/>
      <c r="AH46">
        <f t="shared" si="25"/>
        <v>3.130191173413175E-2</v>
      </c>
      <c r="AI46">
        <f t="shared" si="26"/>
        <v>1.0096816306515359</v>
      </c>
      <c r="AJ46">
        <f t="shared" si="27"/>
        <v>0.17009622528582616</v>
      </c>
      <c r="AK46">
        <f t="shared" si="28"/>
        <v>1.9265346323548628E-2</v>
      </c>
      <c r="AL46">
        <f t="shared" si="29"/>
        <v>1.1051178087193088</v>
      </c>
      <c r="AM46">
        <f t="shared" si="30"/>
        <v>0.61663154476460347</v>
      </c>
      <c r="AN46" s="132">
        <f t="shared" si="48"/>
        <v>1.085943642520053</v>
      </c>
      <c r="AO46" s="132">
        <f t="shared" si="48"/>
        <v>1.0859436425200331</v>
      </c>
      <c r="AP46" s="132">
        <f t="shared" si="48"/>
        <v>1.0859436425180624</v>
      </c>
      <c r="AQ46" s="132">
        <f t="shared" si="48"/>
        <v>1.0859436423219599</v>
      </c>
      <c r="AR46" s="132">
        <f t="shared" si="48"/>
        <v>1.0859436228077561</v>
      </c>
      <c r="AS46" s="132">
        <f t="shared" si="48"/>
        <v>1.0859416809498996</v>
      </c>
      <c r="AT46" s="132">
        <f t="shared" si="48"/>
        <v>1.0857484825126773</v>
      </c>
      <c r="AU46" s="132">
        <f t="shared" si="32"/>
        <v>1.0668674633478079</v>
      </c>
      <c r="AW46">
        <v>-6000</v>
      </c>
      <c r="AX46">
        <f t="shared" si="39"/>
        <v>-6.4041664326123238E-3</v>
      </c>
      <c r="AY46">
        <f t="shared" si="40"/>
        <v>0.14113380774724707</v>
      </c>
      <c r="AZ46">
        <f t="shared" si="41"/>
        <v>-0.14753797417985939</v>
      </c>
      <c r="BA46">
        <f t="shared" si="42"/>
        <v>0.98424227226670102</v>
      </c>
      <c r="BB46">
        <f t="shared" si="43"/>
        <v>-0.89760087450256842</v>
      </c>
      <c r="BC46">
        <f t="shared" si="44"/>
        <v>2.3903415657240874</v>
      </c>
      <c r="BD46">
        <f t="shared" si="45"/>
        <v>2.535823445675963</v>
      </c>
      <c r="BE46">
        <f t="shared" si="49"/>
        <v>2.3755065177942942</v>
      </c>
      <c r="BF46">
        <f t="shared" si="49"/>
        <v>2.375506517794082</v>
      </c>
      <c r="BG46">
        <f t="shared" si="49"/>
        <v>2.3755065178077319</v>
      </c>
      <c r="BH46">
        <f t="shared" si="49"/>
        <v>2.3755065169292253</v>
      </c>
      <c r="BI46">
        <f t="shared" si="49"/>
        <v>2.3755065734696439</v>
      </c>
      <c r="BJ46">
        <f t="shared" si="49"/>
        <v>2.3755029345403238</v>
      </c>
      <c r="BK46">
        <f t="shared" si="49"/>
        <v>2.3757371092895836</v>
      </c>
      <c r="BL46">
        <f t="shared" si="46"/>
        <v>2.360557668956822</v>
      </c>
    </row>
    <row r="47" spans="1:64" ht="12.95" customHeight="1" x14ac:dyDescent="0.2">
      <c r="A47" t="s">
        <v>359</v>
      </c>
      <c r="B47" s="3" t="s">
        <v>94</v>
      </c>
      <c r="C47" s="10">
        <v>42457.612800000003</v>
      </c>
      <c r="D47" s="10"/>
      <c r="E47">
        <f t="shared" si="12"/>
        <v>-22329.45330953037</v>
      </c>
      <c r="F47">
        <f t="shared" si="36"/>
        <v>-22329.5</v>
      </c>
      <c r="G47">
        <f t="shared" si="13"/>
        <v>2.0998949999921024E-2</v>
      </c>
      <c r="J47">
        <f t="shared" si="47"/>
        <v>2.0998949999921024E-2</v>
      </c>
      <c r="P47">
        <f t="shared" si="15"/>
        <v>-1.357485758166474E-2</v>
      </c>
      <c r="Q47" s="2">
        <f t="shared" si="16"/>
        <v>27439.112800000003</v>
      </c>
      <c r="R47">
        <f t="shared" si="17"/>
        <v>1.1953481706885173E-3</v>
      </c>
      <c r="S47" s="3">
        <v>1</v>
      </c>
      <c r="U47" s="37"/>
      <c r="Z47">
        <f t="shared" si="18"/>
        <v>-22329.5</v>
      </c>
      <c r="AA47" s="132">
        <f t="shared" si="19"/>
        <v>1.7701029520320447E-2</v>
      </c>
      <c r="AB47" s="132">
        <f t="shared" si="20"/>
        <v>-1.0276937102064163E-2</v>
      </c>
      <c r="AC47" s="132">
        <f t="shared" si="21"/>
        <v>3.4573807581585764E-2</v>
      </c>
      <c r="AD47" s="132">
        <f t="shared" si="22"/>
        <v>3.2979204796005773E-3</v>
      </c>
      <c r="AE47" s="132">
        <f t="shared" si="23"/>
        <v>1.0876279489768903E-5</v>
      </c>
      <c r="AF47">
        <f t="shared" si="24"/>
        <v>3.4573807581585764E-2</v>
      </c>
      <c r="AG47" s="143"/>
      <c r="AH47">
        <f t="shared" si="25"/>
        <v>3.1275887101985186E-2</v>
      </c>
      <c r="AI47">
        <f t="shared" si="26"/>
        <v>1.0096785167910205</v>
      </c>
      <c r="AJ47">
        <f t="shared" si="27"/>
        <v>0.16993695475986739</v>
      </c>
      <c r="AK47">
        <f t="shared" si="28"/>
        <v>1.9266910851637897E-2</v>
      </c>
      <c r="AL47">
        <f t="shared" si="29"/>
        <v>1.1052794322906692</v>
      </c>
      <c r="AM47">
        <f t="shared" si="30"/>
        <v>0.61674308953477597</v>
      </c>
      <c r="AN47" s="132">
        <f t="shared" si="48"/>
        <v>1.0861036793503354</v>
      </c>
      <c r="AO47" s="132">
        <f t="shared" si="48"/>
        <v>1.0861036793503156</v>
      </c>
      <c r="AP47" s="132">
        <f t="shared" si="48"/>
        <v>1.0861036793483476</v>
      </c>
      <c r="AQ47" s="132">
        <f t="shared" si="48"/>
        <v>1.0861036791524645</v>
      </c>
      <c r="AR47" s="132">
        <f t="shared" si="48"/>
        <v>1.0861036596541731</v>
      </c>
      <c r="AS47" s="132">
        <f t="shared" si="48"/>
        <v>1.0861017187901083</v>
      </c>
      <c r="AT47" s="132">
        <f t="shared" si="48"/>
        <v>1.0859085605502992</v>
      </c>
      <c r="AU47" s="132">
        <f t="shared" si="32"/>
        <v>1.0670258921762201</v>
      </c>
      <c r="AW47">
        <v>-5000</v>
      </c>
      <c r="AX47">
        <f t="shared" si="39"/>
        <v>-6.6872331324039913E-3</v>
      </c>
      <c r="AY47">
        <f t="shared" si="40"/>
        <v>0.14625953350562718</v>
      </c>
      <c r="AZ47">
        <f t="shared" si="41"/>
        <v>-0.15294676663803117</v>
      </c>
      <c r="BA47">
        <f t="shared" si="42"/>
        <v>0.98316086033657668</v>
      </c>
      <c r="BB47">
        <f t="shared" si="43"/>
        <v>-0.92874089282408046</v>
      </c>
      <c r="BC47">
        <f t="shared" si="44"/>
        <v>2.4670470942434335</v>
      </c>
      <c r="BD47">
        <f t="shared" si="45"/>
        <v>2.8516729328792869</v>
      </c>
      <c r="BE47">
        <f t="shared" si="49"/>
        <v>2.4534654541608498</v>
      </c>
      <c r="BF47">
        <f t="shared" si="49"/>
        <v>2.4534654541605541</v>
      </c>
      <c r="BG47">
        <f t="shared" si="49"/>
        <v>2.4534654541782936</v>
      </c>
      <c r="BH47">
        <f t="shared" si="49"/>
        <v>2.4534654531131554</v>
      </c>
      <c r="BI47">
        <f t="shared" si="49"/>
        <v>2.4534655170673516</v>
      </c>
      <c r="BJ47">
        <f t="shared" si="49"/>
        <v>2.4534616770532947</v>
      </c>
      <c r="BK47">
        <f t="shared" si="49"/>
        <v>2.45369222226963</v>
      </c>
      <c r="BL47">
        <f t="shared" si="46"/>
        <v>2.4397720831630498</v>
      </c>
    </row>
    <row r="48" spans="1:64" ht="12.95" customHeight="1" x14ac:dyDescent="0.2">
      <c r="A48" t="s">
        <v>359</v>
      </c>
      <c r="B48" s="3" t="s">
        <v>85</v>
      </c>
      <c r="C48" s="10">
        <v>42458.735099999998</v>
      </c>
      <c r="D48" s="10"/>
      <c r="E48">
        <f t="shared" si="12"/>
        <v>-22326.957912662667</v>
      </c>
      <c r="F48">
        <f t="shared" si="36"/>
        <v>-22327</v>
      </c>
      <c r="G48">
        <f t="shared" si="13"/>
        <v>1.8928700003016274E-2</v>
      </c>
      <c r="J48">
        <f t="shared" si="47"/>
        <v>1.8928700003016274E-2</v>
      </c>
      <c r="P48">
        <f t="shared" si="15"/>
        <v>-1.3540929871203033E-2</v>
      </c>
      <c r="Q48" s="2">
        <f t="shared" si="16"/>
        <v>27440.235099999998</v>
      </c>
      <c r="R48">
        <f t="shared" si="17"/>
        <v>1.0542768641687949E-3</v>
      </c>
      <c r="S48" s="3">
        <v>1</v>
      </c>
      <c r="U48" s="37"/>
      <c r="Z48">
        <f t="shared" si="18"/>
        <v>-22327</v>
      </c>
      <c r="AA48" s="132">
        <f t="shared" si="19"/>
        <v>1.7702425427103489E-2</v>
      </c>
      <c r="AB48" s="132">
        <f t="shared" si="20"/>
        <v>-1.2314655295290248E-2</v>
      </c>
      <c r="AC48" s="132">
        <f t="shared" si="21"/>
        <v>3.2469629874219308E-2</v>
      </c>
      <c r="AD48" s="132">
        <f t="shared" si="22"/>
        <v>1.2262745759127856E-3</v>
      </c>
      <c r="AE48" s="132">
        <f t="shared" si="23"/>
        <v>1.5037493355300823E-6</v>
      </c>
      <c r="AF48">
        <f t="shared" si="24"/>
        <v>3.2469629874219308E-2</v>
      </c>
      <c r="AG48" s="143"/>
      <c r="AH48">
        <f t="shared" si="25"/>
        <v>3.1243355298306522E-2</v>
      </c>
      <c r="AI48">
        <f t="shared" si="26"/>
        <v>1.0096746241368662</v>
      </c>
      <c r="AJ48">
        <f t="shared" si="27"/>
        <v>0.16973786174198985</v>
      </c>
      <c r="AK48">
        <f t="shared" si="28"/>
        <v>1.9268865790424666E-2</v>
      </c>
      <c r="AL48">
        <f t="shared" si="29"/>
        <v>1.1054814603529257</v>
      </c>
      <c r="AM48">
        <f t="shared" si="30"/>
        <v>0.61688253516673652</v>
      </c>
      <c r="AN48" s="132">
        <f t="shared" si="48"/>
        <v>1.086303724694097</v>
      </c>
      <c r="AO48" s="132">
        <f t="shared" si="48"/>
        <v>1.0863037246940772</v>
      </c>
      <c r="AP48" s="132">
        <f t="shared" si="48"/>
        <v>1.086303724692113</v>
      </c>
      <c r="AQ48" s="132">
        <f t="shared" si="48"/>
        <v>1.0863037244965037</v>
      </c>
      <c r="AR48" s="132">
        <f t="shared" si="48"/>
        <v>1.086303705018095</v>
      </c>
      <c r="AS48" s="132">
        <f t="shared" si="48"/>
        <v>1.086301765396269</v>
      </c>
      <c r="AT48" s="132">
        <f t="shared" si="48"/>
        <v>1.0861086574308312</v>
      </c>
      <c r="AU48" s="132">
        <f t="shared" si="32"/>
        <v>1.0672239282117357</v>
      </c>
      <c r="AW48">
        <v>-4000</v>
      </c>
      <c r="AX48">
        <f t="shared" si="39"/>
        <v>-6.5388776735525178E-3</v>
      </c>
      <c r="AY48">
        <f t="shared" si="40"/>
        <v>0.15088340325246058</v>
      </c>
      <c r="AZ48">
        <f t="shared" si="41"/>
        <v>-0.1574222809260131</v>
      </c>
      <c r="BA48">
        <f t="shared" si="42"/>
        <v>0.98218042814546735</v>
      </c>
      <c r="BB48">
        <f t="shared" si="43"/>
        <v>-0.95437112698073845</v>
      </c>
      <c r="BC48">
        <f t="shared" si="44"/>
        <v>2.5435918613091641</v>
      </c>
      <c r="BD48">
        <f t="shared" si="45"/>
        <v>3.2442112498798288</v>
      </c>
      <c r="BE48">
        <f t="shared" si="49"/>
        <v>2.5313426541804773</v>
      </c>
      <c r="BF48">
        <f t="shared" si="49"/>
        <v>2.5313426541800963</v>
      </c>
      <c r="BG48">
        <f t="shared" si="49"/>
        <v>2.5313426542016617</v>
      </c>
      <c r="BH48">
        <f t="shared" si="49"/>
        <v>2.5313426529811749</v>
      </c>
      <c r="BI48">
        <f t="shared" si="49"/>
        <v>2.5313427220540494</v>
      </c>
      <c r="BJ48">
        <f t="shared" si="49"/>
        <v>2.5313388129011436</v>
      </c>
      <c r="BK48">
        <f t="shared" si="49"/>
        <v>2.5315600331083288</v>
      </c>
      <c r="BL48">
        <f t="shared" si="46"/>
        <v>2.5189864973692782</v>
      </c>
    </row>
    <row r="49" spans="1:64" ht="12.95" customHeight="1" x14ac:dyDescent="0.2">
      <c r="A49" t="s">
        <v>359</v>
      </c>
      <c r="B49" s="3" t="s">
        <v>85</v>
      </c>
      <c r="C49" s="10">
        <v>42459.6351</v>
      </c>
      <c r="D49" s="10"/>
      <c r="E49">
        <f t="shared" si="12"/>
        <v>-22324.956792480054</v>
      </c>
      <c r="F49">
        <f t="shared" si="36"/>
        <v>-22325</v>
      </c>
      <c r="G49">
        <f t="shared" si="13"/>
        <v>1.9432500004768372E-2</v>
      </c>
      <c r="J49">
        <f t="shared" si="47"/>
        <v>1.9432500004768372E-2</v>
      </c>
      <c r="P49">
        <f t="shared" si="15"/>
        <v>-1.3513789961185685E-2</v>
      </c>
      <c r="Q49" s="2">
        <f t="shared" si="16"/>
        <v>27441.1351</v>
      </c>
      <c r="R49">
        <f t="shared" si="17"/>
        <v>1.085458022520725E-3</v>
      </c>
      <c r="S49" s="3">
        <v>1</v>
      </c>
      <c r="U49" s="37"/>
      <c r="Z49">
        <f t="shared" si="18"/>
        <v>-22325</v>
      </c>
      <c r="AA49" s="132">
        <f t="shared" si="19"/>
        <v>1.7703539084210379E-2</v>
      </c>
      <c r="AB49" s="132">
        <f t="shared" si="20"/>
        <v>-1.1784829040627692E-2</v>
      </c>
      <c r="AC49" s="132">
        <f t="shared" si="21"/>
        <v>3.2946289965954056E-2</v>
      </c>
      <c r="AD49" s="132">
        <f t="shared" si="22"/>
        <v>1.7289609205579926E-3</v>
      </c>
      <c r="AE49" s="132">
        <f t="shared" si="23"/>
        <v>2.9893058648167409E-6</v>
      </c>
      <c r="AF49">
        <f t="shared" si="24"/>
        <v>3.2946289965954056E-2</v>
      </c>
      <c r="AG49" s="143"/>
      <c r="AH49">
        <f t="shared" si="25"/>
        <v>3.1217329045396064E-2</v>
      </c>
      <c r="AI49">
        <f t="shared" si="26"/>
        <v>1.0096715097508409</v>
      </c>
      <c r="AJ49">
        <f t="shared" si="27"/>
        <v>0.16957858344460203</v>
      </c>
      <c r="AK49">
        <f t="shared" si="28"/>
        <v>1.9270429164354938E-2</v>
      </c>
      <c r="AL49">
        <f t="shared" si="29"/>
        <v>1.105643081681088</v>
      </c>
      <c r="AM49">
        <f t="shared" si="30"/>
        <v>0.61699410341119232</v>
      </c>
      <c r="AN49" s="132">
        <f t="shared" si="48"/>
        <v>1.0864637604137881</v>
      </c>
      <c r="AO49" s="132">
        <f t="shared" si="48"/>
        <v>1.0864637604137684</v>
      </c>
      <c r="AP49" s="132">
        <f t="shared" si="48"/>
        <v>1.0864637604118068</v>
      </c>
      <c r="AQ49" s="132">
        <f t="shared" si="48"/>
        <v>1.0864637602164167</v>
      </c>
      <c r="AR49" s="132">
        <f t="shared" si="48"/>
        <v>1.0864637407539077</v>
      </c>
      <c r="AS49" s="132">
        <f t="shared" si="48"/>
        <v>1.0864618021258723</v>
      </c>
      <c r="AT49" s="132">
        <f t="shared" si="48"/>
        <v>1.0862687344020097</v>
      </c>
      <c r="AU49" s="132">
        <f t="shared" si="32"/>
        <v>1.0673823570401484</v>
      </c>
      <c r="AW49">
        <v>-3000</v>
      </c>
      <c r="AX49">
        <f t="shared" si="39"/>
        <v>-5.9352492125785694E-3</v>
      </c>
      <c r="AY49">
        <f t="shared" si="40"/>
        <v>0.15500541698774731</v>
      </c>
      <c r="AZ49">
        <f t="shared" si="41"/>
        <v>-0.16094066620032588</v>
      </c>
      <c r="BA49">
        <f t="shared" si="42"/>
        <v>0.98130590372086368</v>
      </c>
      <c r="BB49">
        <f t="shared" si="43"/>
        <v>-0.97437984774978448</v>
      </c>
      <c r="BC49">
        <f t="shared" si="44"/>
        <v>2.6199921427304775</v>
      </c>
      <c r="BD49">
        <f t="shared" si="45"/>
        <v>3.7470218879720352</v>
      </c>
      <c r="BE49">
        <f t="shared" si="49"/>
        <v>2.6091463197671265</v>
      </c>
      <c r="BF49">
        <f t="shared" si="49"/>
        <v>2.6091463197666696</v>
      </c>
      <c r="BG49">
        <f t="shared" si="49"/>
        <v>2.6091463197912539</v>
      </c>
      <c r="BH49">
        <f t="shared" si="49"/>
        <v>2.6091463184678472</v>
      </c>
      <c r="BI49">
        <f t="shared" si="49"/>
        <v>2.6091463897088318</v>
      </c>
      <c r="BJ49">
        <f t="shared" si="49"/>
        <v>2.6091425546946079</v>
      </c>
      <c r="BK49">
        <f t="shared" si="49"/>
        <v>2.6093489872211046</v>
      </c>
      <c r="BL49">
        <f t="shared" si="46"/>
        <v>2.598200911575506</v>
      </c>
    </row>
    <row r="50" spans="1:64" ht="12.95" customHeight="1" x14ac:dyDescent="0.2">
      <c r="A50" t="s">
        <v>359</v>
      </c>
      <c r="B50" s="3" t="s">
        <v>94</v>
      </c>
      <c r="C50" s="10">
        <v>42461.661699999997</v>
      </c>
      <c r="D50" s="10"/>
      <c r="E50">
        <f t="shared" si="12"/>
        <v>-22320.450714522201</v>
      </c>
      <c r="F50">
        <f t="shared" si="36"/>
        <v>-22320.5</v>
      </c>
      <c r="G50">
        <f t="shared" si="13"/>
        <v>2.2166049995576032E-2</v>
      </c>
      <c r="J50">
        <f t="shared" si="47"/>
        <v>2.2166049995576032E-2</v>
      </c>
      <c r="P50">
        <f t="shared" si="15"/>
        <v>-1.3452732503290876E-2</v>
      </c>
      <c r="Q50" s="2">
        <f t="shared" si="16"/>
        <v>27443.161699999997</v>
      </c>
      <c r="R50">
        <f t="shared" si="17"/>
        <v>1.2686976667015874E-3</v>
      </c>
      <c r="S50" s="3">
        <v>1</v>
      </c>
      <c r="U50" s="37"/>
      <c r="Z50">
        <f t="shared" si="18"/>
        <v>-22320.5</v>
      </c>
      <c r="AA50" s="132">
        <f t="shared" si="19"/>
        <v>1.7706034844391389E-2</v>
      </c>
      <c r="AB50" s="132">
        <f t="shared" si="20"/>
        <v>-8.9927173521062338E-3</v>
      </c>
      <c r="AC50" s="132">
        <f t="shared" si="21"/>
        <v>3.5618782498866908E-2</v>
      </c>
      <c r="AD50" s="132">
        <f t="shared" si="22"/>
        <v>4.4600151511846424E-3</v>
      </c>
      <c r="AE50" s="132">
        <f t="shared" si="23"/>
        <v>1.9891735148796567E-5</v>
      </c>
      <c r="AF50">
        <f t="shared" si="24"/>
        <v>3.5618782498866908E-2</v>
      </c>
      <c r="AG50" s="143"/>
      <c r="AH50">
        <f t="shared" si="25"/>
        <v>3.1158767347682265E-2</v>
      </c>
      <c r="AI50">
        <f t="shared" si="26"/>
        <v>1.0096645015289827</v>
      </c>
      <c r="AJ50">
        <f t="shared" si="27"/>
        <v>0.16922019467910518</v>
      </c>
      <c r="AK50">
        <f t="shared" si="28"/>
        <v>1.9273944879949167E-2</v>
      </c>
      <c r="AL50">
        <f t="shared" si="29"/>
        <v>1.1060067260237199</v>
      </c>
      <c r="AM50">
        <f t="shared" si="30"/>
        <v>0.61724517012831781</v>
      </c>
      <c r="AN50" s="132">
        <f t="shared" si="48"/>
        <v>1.0868238389781042</v>
      </c>
      <c r="AO50" s="132">
        <f t="shared" si="48"/>
        <v>1.0868238389780847</v>
      </c>
      <c r="AP50" s="132">
        <f t="shared" si="48"/>
        <v>1.0868238389761293</v>
      </c>
      <c r="AQ50" s="132">
        <f t="shared" si="48"/>
        <v>1.0868238387812317</v>
      </c>
      <c r="AR50" s="132">
        <f t="shared" si="48"/>
        <v>1.0868238193544766</v>
      </c>
      <c r="AS50" s="132">
        <f t="shared" si="48"/>
        <v>1.0868218829624656</v>
      </c>
      <c r="AT50" s="132">
        <f t="shared" si="48"/>
        <v>1.0866289058538807</v>
      </c>
      <c r="AU50" s="132">
        <f t="shared" si="32"/>
        <v>1.0677388219040762</v>
      </c>
      <c r="AW50">
        <v>-2000</v>
      </c>
      <c r="AX50">
        <f t="shared" si="39"/>
        <v>-4.8580143663979614E-3</v>
      </c>
      <c r="AY50">
        <f t="shared" si="40"/>
        <v>0.15862557471148733</v>
      </c>
      <c r="AZ50">
        <f t="shared" si="41"/>
        <v>-0.16348358907788529</v>
      </c>
      <c r="BA50">
        <f t="shared" si="42"/>
        <v>0.98054162805779588</v>
      </c>
      <c r="BB50">
        <f t="shared" si="43"/>
        <v>-0.98868475314881266</v>
      </c>
      <c r="BC50">
        <f t="shared" si="44"/>
        <v>2.696264889436728</v>
      </c>
      <c r="BD50">
        <f t="shared" si="45"/>
        <v>4.416606347500192</v>
      </c>
      <c r="BE50">
        <f t="shared" si="49"/>
        <v>2.6868850201450289</v>
      </c>
      <c r="BF50">
        <f t="shared" si="49"/>
        <v>2.6868850201445205</v>
      </c>
      <c r="BG50">
        <f t="shared" si="49"/>
        <v>2.6868850201707848</v>
      </c>
      <c r="BH50">
        <f t="shared" si="49"/>
        <v>2.6868850188148818</v>
      </c>
      <c r="BI50">
        <f t="shared" si="49"/>
        <v>2.6868850888135714</v>
      </c>
      <c r="BJ50">
        <f t="shared" si="49"/>
        <v>2.6868814751171111</v>
      </c>
      <c r="BK50">
        <f t="shared" si="49"/>
        <v>2.6870680245846064</v>
      </c>
      <c r="BL50">
        <f t="shared" si="46"/>
        <v>2.6774153257817344</v>
      </c>
    </row>
    <row r="51" spans="1:64" ht="12.95" customHeight="1" x14ac:dyDescent="0.2">
      <c r="A51" t="s">
        <v>335</v>
      </c>
      <c r="B51" t="s">
        <v>94</v>
      </c>
      <c r="C51" s="10">
        <v>45377.820800000001</v>
      </c>
      <c r="D51" s="10" t="s">
        <v>294</v>
      </c>
      <c r="E51">
        <f t="shared" si="12"/>
        <v>-15836.467569290447</v>
      </c>
      <c r="F51">
        <f t="shared" si="36"/>
        <v>-15836.5</v>
      </c>
      <c r="G51">
        <f t="shared" si="13"/>
        <v>1.45856500021182E-2</v>
      </c>
      <c r="J51">
        <f>G51</f>
        <v>1.45856500021182E-2</v>
      </c>
      <c r="P51">
        <f t="shared" si="15"/>
        <v>6.3967379127514157E-2</v>
      </c>
      <c r="Q51" s="2">
        <f t="shared" si="16"/>
        <v>30359.320800000001</v>
      </c>
      <c r="R51">
        <f t="shared" si="17"/>
        <v>2.4385551714139792E-3</v>
      </c>
      <c r="S51" s="3">
        <v>1</v>
      </c>
      <c r="U51" s="37"/>
      <c r="Z51">
        <f t="shared" si="18"/>
        <v>-15836.5</v>
      </c>
      <c r="AA51" s="132">
        <f t="shared" si="19"/>
        <v>1.0806822439351868E-2</v>
      </c>
      <c r="AB51" s="132">
        <f t="shared" si="20"/>
        <v>6.7746206690280489E-2</v>
      </c>
      <c r="AC51" s="132">
        <f t="shared" si="21"/>
        <v>-4.9381729125395957E-2</v>
      </c>
      <c r="AD51" s="132">
        <f t="shared" si="22"/>
        <v>3.778827562766332E-3</v>
      </c>
      <c r="AE51" s="132">
        <f t="shared" si="23"/>
        <v>1.4279537749122538E-5</v>
      </c>
      <c r="AF51">
        <f t="shared" si="24"/>
        <v>-4.9381729125395957E-2</v>
      </c>
      <c r="AG51" s="143"/>
      <c r="AH51">
        <f t="shared" si="25"/>
        <v>-5.3160556688162289E-2</v>
      </c>
      <c r="AI51">
        <f t="shared" si="26"/>
        <v>0.9988435088977089</v>
      </c>
      <c r="AJ51">
        <f t="shared" si="27"/>
        <v>-0.34140793674184328</v>
      </c>
      <c r="AK51">
        <f t="shared" si="28"/>
        <v>2.153021294296345E-2</v>
      </c>
      <c r="AL51">
        <f t="shared" si="29"/>
        <v>1.6244595562340316</v>
      </c>
      <c r="AM51">
        <f t="shared" si="30"/>
        <v>1.0551564017469046</v>
      </c>
      <c r="AN51" s="132">
        <f t="shared" ref="AN51:AT60" si="50">$AU51+$AB$7*SIN(AO51)</f>
        <v>1.6029152139485525</v>
      </c>
      <c r="AO51" s="132">
        <f t="shared" si="50"/>
        <v>1.6029152139485525</v>
      </c>
      <c r="AP51" s="132">
        <f t="shared" si="50"/>
        <v>1.6029152139485525</v>
      </c>
      <c r="AQ51" s="132">
        <f t="shared" si="50"/>
        <v>1.6029152139485492</v>
      </c>
      <c r="AR51" s="132">
        <f t="shared" si="50"/>
        <v>1.6029152139533074</v>
      </c>
      <c r="AS51" s="132">
        <f t="shared" si="50"/>
        <v>1.6029152070813246</v>
      </c>
      <c r="AT51" s="132">
        <f t="shared" si="50"/>
        <v>1.6029251303629242</v>
      </c>
      <c r="AU51" s="132">
        <f t="shared" si="32"/>
        <v>1.5813650836172592</v>
      </c>
      <c r="AW51">
        <v>-1000</v>
      </c>
      <c r="AX51">
        <f t="shared" si="39"/>
        <v>-3.2943882346727626E-3</v>
      </c>
      <c r="AY51">
        <f t="shared" si="40"/>
        <v>0.16174387642368071</v>
      </c>
      <c r="AZ51">
        <f t="shared" si="41"/>
        <v>-0.16503826465835347</v>
      </c>
      <c r="BA51">
        <f t="shared" si="42"/>
        <v>0.97989135289206719</v>
      </c>
      <c r="BB51">
        <f t="shared" si="43"/>
        <v>-0.99723256960274032</v>
      </c>
      <c r="BC51">
        <f t="shared" si="44"/>
        <v>2.7724276390541771</v>
      </c>
      <c r="BD51">
        <f t="shared" si="45"/>
        <v>5.3559637592025924</v>
      </c>
      <c r="BE51">
        <f t="shared" si="49"/>
        <v>2.7645676452283117</v>
      </c>
      <c r="BF51">
        <f t="shared" si="49"/>
        <v>2.7645676452277868</v>
      </c>
      <c r="BG51">
        <f t="shared" si="49"/>
        <v>2.7645676452539618</v>
      </c>
      <c r="BH51">
        <f t="shared" si="49"/>
        <v>2.7645676439482765</v>
      </c>
      <c r="BI51">
        <f t="shared" si="49"/>
        <v>2.7645677090798921</v>
      </c>
      <c r="BJ51">
        <f t="shared" si="49"/>
        <v>2.7645644601118842</v>
      </c>
      <c r="BK51">
        <f t="shared" si="49"/>
        <v>2.7647265236683665</v>
      </c>
      <c r="BL51">
        <f t="shared" si="46"/>
        <v>2.7566297399879622</v>
      </c>
    </row>
    <row r="52" spans="1:64" ht="12.95" customHeight="1" x14ac:dyDescent="0.2">
      <c r="A52" t="s">
        <v>176</v>
      </c>
      <c r="B52" t="s">
        <v>94</v>
      </c>
      <c r="C52" s="10">
        <v>45377.821000000004</v>
      </c>
      <c r="D52" s="10" t="s">
        <v>284</v>
      </c>
      <c r="E52">
        <f t="shared" si="12"/>
        <v>-15836.467124597069</v>
      </c>
      <c r="F52">
        <f t="shared" si="36"/>
        <v>-15836.5</v>
      </c>
      <c r="G52">
        <f t="shared" si="13"/>
        <v>1.4785650004341733E-2</v>
      </c>
      <c r="J52">
        <f>G52</f>
        <v>1.4785650004341733E-2</v>
      </c>
      <c r="P52">
        <f t="shared" si="15"/>
        <v>6.3967379127514157E-2</v>
      </c>
      <c r="Q52" s="2">
        <f t="shared" si="16"/>
        <v>30359.321000000004</v>
      </c>
      <c r="R52">
        <f t="shared" si="17"/>
        <v>2.4188424795451068E-3</v>
      </c>
      <c r="S52" s="3">
        <v>1</v>
      </c>
      <c r="U52" s="37"/>
      <c r="Z52">
        <f t="shared" si="18"/>
        <v>-15836.5</v>
      </c>
      <c r="AA52" s="132">
        <f t="shared" si="19"/>
        <v>1.0806822439351868E-2</v>
      </c>
      <c r="AB52" s="132">
        <f t="shared" si="20"/>
        <v>6.7946206692504021E-2</v>
      </c>
      <c r="AC52" s="132">
        <f t="shared" si="21"/>
        <v>-4.9181729123172424E-2</v>
      </c>
      <c r="AD52" s="132">
        <f t="shared" si="22"/>
        <v>3.9788275649898647E-3</v>
      </c>
      <c r="AE52" s="132">
        <f t="shared" si="23"/>
        <v>1.5831068791923175E-5</v>
      </c>
      <c r="AF52">
        <f t="shared" si="24"/>
        <v>-4.9181729123172424E-2</v>
      </c>
      <c r="AG52" s="143"/>
      <c r="AH52">
        <f t="shared" si="25"/>
        <v>-5.3160556688162289E-2</v>
      </c>
      <c r="AI52">
        <f t="shared" si="26"/>
        <v>0.9988435088977089</v>
      </c>
      <c r="AJ52">
        <f t="shared" si="27"/>
        <v>-0.34140793674184328</v>
      </c>
      <c r="AK52">
        <f t="shared" si="28"/>
        <v>2.153021294296345E-2</v>
      </c>
      <c r="AL52">
        <f t="shared" si="29"/>
        <v>1.6244595562340316</v>
      </c>
      <c r="AM52">
        <f t="shared" si="30"/>
        <v>1.0551564017469046</v>
      </c>
      <c r="AN52" s="132">
        <f t="shared" si="50"/>
        <v>1.6029152139485525</v>
      </c>
      <c r="AO52" s="132">
        <f t="shared" si="50"/>
        <v>1.6029152139485525</v>
      </c>
      <c r="AP52" s="132">
        <f t="shared" si="50"/>
        <v>1.6029152139485525</v>
      </c>
      <c r="AQ52" s="132">
        <f t="shared" si="50"/>
        <v>1.6029152139485492</v>
      </c>
      <c r="AR52" s="132">
        <f t="shared" si="50"/>
        <v>1.6029152139533074</v>
      </c>
      <c r="AS52" s="132">
        <f t="shared" si="50"/>
        <v>1.6029152070813246</v>
      </c>
      <c r="AT52" s="132">
        <f t="shared" si="50"/>
        <v>1.6029251303629242</v>
      </c>
      <c r="AU52" s="132">
        <f t="shared" si="32"/>
        <v>1.5813650836172592</v>
      </c>
      <c r="AW52">
        <v>0</v>
      </c>
      <c r="AX52">
        <f t="shared" si="39"/>
        <v>-1.2371442019156464E-3</v>
      </c>
      <c r="AY52">
        <f t="shared" si="40"/>
        <v>0.16436032212432738</v>
      </c>
      <c r="AZ52">
        <f t="shared" si="41"/>
        <v>-0.16559746632624303</v>
      </c>
      <c r="BA52">
        <f t="shared" si="42"/>
        <v>0.9793582396454027</v>
      </c>
      <c r="BB52">
        <f t="shared" si="43"/>
        <v>-0.99999862721520094</v>
      </c>
      <c r="BC52">
        <f t="shared" si="44"/>
        <v>2.8484984283197843</v>
      </c>
      <c r="BD52">
        <f t="shared" si="45"/>
        <v>6.7748250127703828</v>
      </c>
      <c r="BE52">
        <f t="shared" ref="BE52:BK61" si="51">$BL52+$AB$7*SIN(BF52)</f>
        <v>2.8422033588732281</v>
      </c>
      <c r="BF52">
        <f t="shared" si="51"/>
        <v>2.842203358872732</v>
      </c>
      <c r="BG52">
        <f t="shared" si="51"/>
        <v>2.8422033588967981</v>
      </c>
      <c r="BH52">
        <f t="shared" si="51"/>
        <v>2.8422033577286774</v>
      </c>
      <c r="BI52">
        <f t="shared" si="51"/>
        <v>2.8422034144276673</v>
      </c>
      <c r="BJ52">
        <f t="shared" si="51"/>
        <v>2.8422006623339242</v>
      </c>
      <c r="BK52">
        <f t="shared" si="51"/>
        <v>2.842334242616388</v>
      </c>
      <c r="BL52">
        <f t="shared" si="46"/>
        <v>2.8358441541941906</v>
      </c>
    </row>
    <row r="53" spans="1:64" ht="12.95" customHeight="1" x14ac:dyDescent="0.2">
      <c r="A53" t="s">
        <v>180</v>
      </c>
      <c r="B53" t="s">
        <v>85</v>
      </c>
      <c r="C53" s="10">
        <v>45767.918799999999</v>
      </c>
      <c r="D53" s="10" t="s">
        <v>284</v>
      </c>
      <c r="E53">
        <f t="shared" ref="E53:E82" si="52">+(C53-C$7)/C$8</f>
        <v>-14969.097590406716</v>
      </c>
      <c r="F53">
        <f t="shared" si="36"/>
        <v>-14969</v>
      </c>
      <c r="P53">
        <f t="shared" ref="P53:P82" si="53">+D$11+D$12*F53+D$13*F53^2</f>
        <v>7.2725208354322265E-2</v>
      </c>
      <c r="Q53" s="2">
        <f t="shared" ref="Q53:Q82" si="54">+C53-15018.5</f>
        <v>30749.418799999999</v>
      </c>
      <c r="S53" s="3"/>
      <c r="U53" s="37">
        <f>+C53-(C$7+F53*C$8)</f>
        <v>-4.3891100001928862E-2</v>
      </c>
      <c r="Z53">
        <f t="shared" ref="Z53:Z82" si="55">F53</f>
        <v>-14969</v>
      </c>
      <c r="AA53" s="132">
        <f t="shared" ref="AA53:AA82" si="56">AB$3+AB$4*Z53+AB$5*Z53^2+AH53</f>
        <v>8.9361692533854037E-3</v>
      </c>
      <c r="AB53" s="132">
        <f>IF(R53&lt;&gt;0,U53-AH53, -9999)</f>
        <v>-9999</v>
      </c>
      <c r="AC53" s="132">
        <f>+U53-P53</f>
        <v>-0.11661630835625113</v>
      </c>
      <c r="AD53" s="132">
        <f>IF(R53&lt;&gt;0,U53-AA53, -9999)</f>
        <v>-9999</v>
      </c>
      <c r="AE53" s="132">
        <f t="shared" ref="AE53:AE82" si="57">+(G53-AA53)^2*S53</f>
        <v>0</v>
      </c>
      <c r="AF53">
        <f>IF(R53&lt;&gt;0,U53-P53, -9999)</f>
        <v>-9999</v>
      </c>
      <c r="AG53" s="143"/>
      <c r="AH53">
        <f t="shared" ref="AH53:AH82" si="58">$AB$6*($AB$11/AI53*AJ53+$AB$12)</f>
        <v>-6.3789039100936862E-2</v>
      </c>
      <c r="AI53">
        <f t="shared" ref="AI53:AI82" si="59">1+$AB$7*COS(AL53)</f>
        <v>0.99737241890334505</v>
      </c>
      <c r="AJ53">
        <f t="shared" ref="AJ53:AJ82" si="60">SIN(AL53+RADIANS($AB$9))</f>
        <v>-0.40494691609028666</v>
      </c>
      <c r="AK53">
        <f t="shared" ref="AK53:AK82" si="61">$AB$7*SIN(AL53)</f>
        <v>2.1400545755179495E-2</v>
      </c>
      <c r="AL53">
        <f t="shared" ref="AL53:AL82" si="62">2*ATAN(AM53)</f>
        <v>1.6929658981016331</v>
      </c>
      <c r="AM53">
        <f t="shared" ref="AM53:AM82" si="63">SQRT((1+$AB$7)/(1-$AB$7))*TAN(AN53/2)</f>
        <v>1.1302904275818029</v>
      </c>
      <c r="AN53" s="132">
        <f t="shared" si="50"/>
        <v>1.6715355253998769</v>
      </c>
      <c r="AO53" s="132">
        <f t="shared" si="50"/>
        <v>1.6715355253998769</v>
      </c>
      <c r="AP53" s="132">
        <f t="shared" si="50"/>
        <v>1.6715355253998778</v>
      </c>
      <c r="AQ53" s="132">
        <f t="shared" si="50"/>
        <v>1.671535525399453</v>
      </c>
      <c r="AR53" s="132">
        <f t="shared" si="50"/>
        <v>1.6715355255954083</v>
      </c>
      <c r="AS53" s="132">
        <f t="shared" si="50"/>
        <v>1.6715354352264022</v>
      </c>
      <c r="AT53" s="132">
        <f t="shared" si="50"/>
        <v>1.6715771022769494</v>
      </c>
      <c r="AU53" s="132">
        <f t="shared" ref="AU53:AU82" si="64">RADIANS($AB$9)+$AB$18*(F53-AB$15)</f>
        <v>1.6500835879411622</v>
      </c>
      <c r="AW53">
        <v>1000</v>
      </c>
      <c r="AX53">
        <f t="shared" si="39"/>
        <v>1.3153962315621825E-3</v>
      </c>
      <c r="AY53">
        <f t="shared" si="40"/>
        <v>0.16647491181342738</v>
      </c>
      <c r="AZ53">
        <f t="shared" si="41"/>
        <v>-0.1651595155818652</v>
      </c>
      <c r="BA53">
        <f t="shared" si="42"/>
        <v>0.97894485916775631</v>
      </c>
      <c r="BB53">
        <f t="shared" si="43"/>
        <v>-0.99698642322263931</v>
      </c>
      <c r="BC53">
        <f t="shared" si="44"/>
        <v>2.9244957063507697</v>
      </c>
      <c r="BD53">
        <f t="shared" si="45"/>
        <v>9.1762628045512322</v>
      </c>
      <c r="BE53">
        <f t="shared" si="51"/>
        <v>2.9198015520806719</v>
      </c>
      <c r="BF53">
        <f t="shared" si="51"/>
        <v>2.9198015520802527</v>
      </c>
      <c r="BG53">
        <f t="shared" si="51"/>
        <v>2.9198015521001768</v>
      </c>
      <c r="BH53">
        <f t="shared" si="51"/>
        <v>2.9198015511529016</v>
      </c>
      <c r="BI53">
        <f t="shared" si="51"/>
        <v>2.9198015961902355</v>
      </c>
      <c r="BJ53">
        <f t="shared" si="51"/>
        <v>2.9197994549306863</v>
      </c>
      <c r="BK53">
        <f t="shared" si="51"/>
        <v>2.9199012580475507</v>
      </c>
      <c r="BL53">
        <f t="shared" si="46"/>
        <v>2.9150585684004184</v>
      </c>
    </row>
    <row r="54" spans="1:64" ht="12.95" customHeight="1" x14ac:dyDescent="0.2">
      <c r="A54" t="s">
        <v>107</v>
      </c>
      <c r="B54" s="3" t="s">
        <v>85</v>
      </c>
      <c r="C54" s="10">
        <v>45768.418799999999</v>
      </c>
      <c r="D54" s="10"/>
      <c r="E54">
        <f t="shared" si="52"/>
        <v>-14967.985856971934</v>
      </c>
      <c r="F54">
        <f t="shared" si="36"/>
        <v>-14968</v>
      </c>
      <c r="G54">
        <f>+C54-(C$7+F54*C$8)</f>
        <v>6.3607999982195906E-3</v>
      </c>
      <c r="J54">
        <f>+G54</f>
        <v>6.3607999982195906E-3</v>
      </c>
      <c r="P54">
        <f t="shared" si="53"/>
        <v>7.273508590372596E-2</v>
      </c>
      <c r="Q54" s="2">
        <f t="shared" si="54"/>
        <v>30749.918799999999</v>
      </c>
      <c r="R54">
        <f>+(P54-G54)^2</f>
        <v>4.4055458294659016E-3</v>
      </c>
      <c r="S54" s="3">
        <v>1</v>
      </c>
      <c r="U54" s="37"/>
      <c r="Z54">
        <f t="shared" si="55"/>
        <v>-14968</v>
      </c>
      <c r="AA54" s="132">
        <f t="shared" si="56"/>
        <v>8.9339676237729926E-3</v>
      </c>
      <c r="AB54" s="132">
        <f t="shared" ref="AB54:AB99" si="65">IF(R54&lt;&gt;0,G54-AH54, -9999)</f>
        <v>7.0161918278172558E-2</v>
      </c>
      <c r="AC54" s="132">
        <f t="shared" ref="AC54:AC99" si="66">+G54-P54</f>
        <v>-6.6374285905506369E-2</v>
      </c>
      <c r="AD54" s="132">
        <f t="shared" ref="AD54:AD99" si="67">IF(R54&lt;&gt;0,G54-AA54, -9999)</f>
        <v>-2.5731676255534019E-3</v>
      </c>
      <c r="AE54" s="132">
        <f t="shared" si="57"/>
        <v>6.6211916291961324E-6</v>
      </c>
      <c r="AF54">
        <f t="shared" ref="AF54:AF99" si="68">IF(R54&lt;&gt;0,G54-P54, -9999)</f>
        <v>-6.6374285905506369E-2</v>
      </c>
      <c r="AG54" s="143"/>
      <c r="AH54">
        <f t="shared" si="58"/>
        <v>-6.3801118279952967E-2</v>
      </c>
      <c r="AI54">
        <f t="shared" si="59"/>
        <v>0.99737073140307098</v>
      </c>
      <c r="AJ54">
        <f t="shared" si="60"/>
        <v>-0.40501901377774707</v>
      </c>
      <c r="AK54">
        <f t="shared" si="61"/>
        <v>2.140033849461807E-2</v>
      </c>
      <c r="AL54">
        <f t="shared" si="62"/>
        <v>1.6930447516254721</v>
      </c>
      <c r="AM54">
        <f t="shared" si="63"/>
        <v>1.1303802282596385</v>
      </c>
      <c r="AN54" s="132">
        <f t="shared" si="50"/>
        <v>1.6716145683510317</v>
      </c>
      <c r="AO54" s="132">
        <f t="shared" si="50"/>
        <v>1.6716145683510317</v>
      </c>
      <c r="AP54" s="132">
        <f t="shared" si="50"/>
        <v>1.6716145683510326</v>
      </c>
      <c r="AQ54" s="132">
        <f t="shared" si="50"/>
        <v>1.6716145683506063</v>
      </c>
      <c r="AR54" s="132">
        <f t="shared" si="50"/>
        <v>1.6716145685470389</v>
      </c>
      <c r="AS54" s="132">
        <f t="shared" si="50"/>
        <v>1.6716144780286475</v>
      </c>
      <c r="AT54" s="132">
        <f t="shared" si="50"/>
        <v>1.6716561813459432</v>
      </c>
      <c r="AU54" s="132">
        <f t="shared" si="64"/>
        <v>1.6501628023553683</v>
      </c>
      <c r="AW54">
        <v>2000</v>
      </c>
      <c r="AX54">
        <f t="shared" si="39"/>
        <v>4.3593925261060373E-3</v>
      </c>
      <c r="AY54">
        <f t="shared" si="40"/>
        <v>0.16808764549098068</v>
      </c>
      <c r="AZ54">
        <f t="shared" si="41"/>
        <v>-0.16372825296487464</v>
      </c>
      <c r="BA54">
        <f t="shared" si="42"/>
        <v>0.97865319195639056</v>
      </c>
      <c r="BB54">
        <f t="shared" si="43"/>
        <v>-0.98822718469119375</v>
      </c>
      <c r="BC54">
        <f t="shared" si="44"/>
        <v>3.0004382487223982</v>
      </c>
      <c r="BD54">
        <f t="shared" si="45"/>
        <v>14.145347696409051</v>
      </c>
      <c r="BE54">
        <f t="shared" si="51"/>
        <v>2.9973717961990975</v>
      </c>
      <c r="BF54">
        <f t="shared" si="51"/>
        <v>2.9973717961987991</v>
      </c>
      <c r="BG54">
        <f t="shared" si="51"/>
        <v>2.9973717962127941</v>
      </c>
      <c r="BH54">
        <f t="shared" si="51"/>
        <v>2.9973717955568984</v>
      </c>
      <c r="BI54">
        <f t="shared" si="51"/>
        <v>2.9973718262961411</v>
      </c>
      <c r="BJ54">
        <f t="shared" si="51"/>
        <v>2.9973703856690239</v>
      </c>
      <c r="BK54">
        <f t="shared" si="51"/>
        <v>2.9974379018586568</v>
      </c>
      <c r="BL54">
        <f t="shared" si="46"/>
        <v>2.9942729826066463</v>
      </c>
    </row>
    <row r="55" spans="1:64" ht="12.95" customHeight="1" x14ac:dyDescent="0.2">
      <c r="A55" t="s">
        <v>180</v>
      </c>
      <c r="B55" t="s">
        <v>94</v>
      </c>
      <c r="C55" s="10">
        <v>45788.836300000003</v>
      </c>
      <c r="D55" s="10" t="s">
        <v>284</v>
      </c>
      <c r="E55">
        <f t="shared" si="52"/>
        <v>-14922.588222162574</v>
      </c>
      <c r="F55">
        <f t="shared" si="36"/>
        <v>-14922.5</v>
      </c>
      <c r="P55">
        <f t="shared" si="53"/>
        <v>7.3183983500666544E-2</v>
      </c>
      <c r="Q55" s="2">
        <f t="shared" si="54"/>
        <v>30770.336300000003</v>
      </c>
      <c r="S55" s="3"/>
      <c r="U55" s="37">
        <f>+C55-(C$7+F55*C$8)</f>
        <v>-3.9677749999100342E-2</v>
      </c>
      <c r="Z55">
        <f t="shared" si="55"/>
        <v>-14922.5</v>
      </c>
      <c r="AA55" s="132">
        <f t="shared" si="56"/>
        <v>8.8337070278468183E-3</v>
      </c>
      <c r="AB55" s="132">
        <f t="shared" si="65"/>
        <v>-9999</v>
      </c>
      <c r="AC55" s="132">
        <f t="shared" si="66"/>
        <v>-7.3183983500666544E-2</v>
      </c>
      <c r="AD55" s="132">
        <f t="shared" si="67"/>
        <v>-9999</v>
      </c>
      <c r="AE55" s="132">
        <f t="shared" si="57"/>
        <v>0</v>
      </c>
      <c r="AF55">
        <f t="shared" si="68"/>
        <v>-9999</v>
      </c>
      <c r="AG55" s="143"/>
      <c r="AH55">
        <f t="shared" si="58"/>
        <v>-6.4350276472819726E-2</v>
      </c>
      <c r="AI55">
        <f t="shared" si="59"/>
        <v>0.99729397363657224</v>
      </c>
      <c r="AJ55">
        <f t="shared" si="60"/>
        <v>-0.40829652980076986</v>
      </c>
      <c r="AK55">
        <f t="shared" si="61"/>
        <v>2.1390768157302419E-2</v>
      </c>
      <c r="AL55">
        <f t="shared" si="62"/>
        <v>1.6966323047493936</v>
      </c>
      <c r="AM55">
        <f t="shared" si="63"/>
        <v>1.1344743255792913</v>
      </c>
      <c r="AN55" s="132">
        <f t="shared" si="50"/>
        <v>1.6752108811805555</v>
      </c>
      <c r="AO55" s="132">
        <f t="shared" si="50"/>
        <v>1.6752108811805555</v>
      </c>
      <c r="AP55" s="132">
        <f t="shared" si="50"/>
        <v>1.6752108811805566</v>
      </c>
      <c r="AQ55" s="132">
        <f t="shared" si="50"/>
        <v>1.6752108811800646</v>
      </c>
      <c r="AR55" s="132">
        <f t="shared" si="50"/>
        <v>1.6752108813990387</v>
      </c>
      <c r="AS55" s="132">
        <f t="shared" si="50"/>
        <v>1.6752107839566779</v>
      </c>
      <c r="AT55" s="132">
        <f t="shared" si="50"/>
        <v>1.675254136323779</v>
      </c>
      <c r="AU55" s="132">
        <f t="shared" si="64"/>
        <v>1.6537670582017516</v>
      </c>
      <c r="AW55">
        <v>3000</v>
      </c>
      <c r="AX55">
        <f t="shared" si="39"/>
        <v>7.8855322219642809E-3</v>
      </c>
      <c r="AY55">
        <f t="shared" si="40"/>
        <v>0.16919852315698733</v>
      </c>
      <c r="AZ55">
        <f t="shared" si="41"/>
        <v>-0.16131299093502305</v>
      </c>
      <c r="BA55">
        <f t="shared" si="42"/>
        <v>0.97848462858837826</v>
      </c>
      <c r="BB55">
        <f t="shared" si="43"/>
        <v>-0.97377943849480186</v>
      </c>
      <c r="BC55">
        <f t="shared" si="44"/>
        <v>3.0763450722513124</v>
      </c>
      <c r="BD55">
        <f t="shared" si="45"/>
        <v>30.641601841658222</v>
      </c>
      <c r="BE55">
        <f t="shared" si="51"/>
        <v>3.0749237961548022</v>
      </c>
      <c r="BF55">
        <f t="shared" si="51"/>
        <v>3.0749237961546569</v>
      </c>
      <c r="BG55">
        <f t="shared" si="51"/>
        <v>3.0749237961614182</v>
      </c>
      <c r="BH55">
        <f t="shared" si="51"/>
        <v>3.0749237958471278</v>
      </c>
      <c r="BI55">
        <f t="shared" si="51"/>
        <v>3.0749238104562102</v>
      </c>
      <c r="BJ55">
        <f t="shared" si="51"/>
        <v>3.0749231313857042</v>
      </c>
      <c r="BK55">
        <f t="shared" si="51"/>
        <v>3.0749546964264636</v>
      </c>
      <c r="BL55">
        <f t="shared" si="46"/>
        <v>3.0734873968128746</v>
      </c>
    </row>
    <row r="56" spans="1:64" ht="12.95" customHeight="1" x14ac:dyDescent="0.2">
      <c r="A56" t="s">
        <v>107</v>
      </c>
      <c r="B56" s="3" t="s">
        <v>94</v>
      </c>
      <c r="C56" s="10">
        <v>45789.336300000003</v>
      </c>
      <c r="D56" s="10"/>
      <c r="E56">
        <f t="shared" si="52"/>
        <v>-14921.476488727792</v>
      </c>
      <c r="F56">
        <f t="shared" si="36"/>
        <v>-14921.5</v>
      </c>
      <c r="G56">
        <f t="shared" ref="G56:G91" si="69">+C56-(C$7+F56*C$8)</f>
        <v>1.057415000104811E-2</v>
      </c>
      <c r="J56">
        <f>+G56</f>
        <v>1.057415000104811E-2</v>
      </c>
      <c r="P56">
        <f t="shared" si="53"/>
        <v>7.3193837713765725E-2</v>
      </c>
      <c r="Q56" s="2">
        <f t="shared" si="54"/>
        <v>30770.836300000003</v>
      </c>
      <c r="R56">
        <f t="shared" ref="R56:R99" si="70">+(P56-G56)^2</f>
        <v>3.921225289238277E-3</v>
      </c>
      <c r="S56" s="3">
        <v>1</v>
      </c>
      <c r="U56" s="37"/>
      <c r="Z56">
        <f t="shared" si="55"/>
        <v>-14921.5</v>
      </c>
      <c r="AA56" s="132">
        <f t="shared" si="56"/>
        <v>8.831501625207655E-3</v>
      </c>
      <c r="AB56" s="132">
        <f t="shared" si="65"/>
        <v>7.493648608960618E-2</v>
      </c>
      <c r="AC56" s="132">
        <f t="shared" si="66"/>
        <v>-6.2619687712717614E-2</v>
      </c>
      <c r="AD56" s="132">
        <f t="shared" si="67"/>
        <v>1.7426483758404554E-3</v>
      </c>
      <c r="AE56" s="132">
        <f t="shared" si="57"/>
        <v>3.0368233618193771E-6</v>
      </c>
      <c r="AF56">
        <f t="shared" si="68"/>
        <v>-6.2619687712717614E-2</v>
      </c>
      <c r="AG56" s="143"/>
      <c r="AH56">
        <f t="shared" si="58"/>
        <v>-6.436233608855807E-2</v>
      </c>
      <c r="AI56">
        <f t="shared" si="59"/>
        <v>0.99729228717285567</v>
      </c>
      <c r="AJ56">
        <f t="shared" si="60"/>
        <v>-0.40836849859761104</v>
      </c>
      <c r="AK56">
        <f t="shared" si="61"/>
        <v>2.1390554744670543E-2</v>
      </c>
      <c r="AL56">
        <f t="shared" si="62"/>
        <v>1.6967111458698283</v>
      </c>
      <c r="AM56">
        <f t="shared" si="63"/>
        <v>1.1345644856939374</v>
      </c>
      <c r="AN56" s="132">
        <f t="shared" si="50"/>
        <v>1.6752899179148655</v>
      </c>
      <c r="AO56" s="132">
        <f t="shared" si="50"/>
        <v>1.6752899179148655</v>
      </c>
      <c r="AP56" s="132">
        <f t="shared" si="50"/>
        <v>1.6752899179148666</v>
      </c>
      <c r="AQ56" s="132">
        <f t="shared" si="50"/>
        <v>1.675289917914373</v>
      </c>
      <c r="AR56" s="132">
        <f t="shared" si="50"/>
        <v>1.6752899181338607</v>
      </c>
      <c r="AS56" s="132">
        <f t="shared" si="50"/>
        <v>1.6752898205365385</v>
      </c>
      <c r="AT56" s="132">
        <f t="shared" si="50"/>
        <v>1.6753332091222626</v>
      </c>
      <c r="AU56" s="132">
        <f t="shared" si="64"/>
        <v>1.653846272615958</v>
      </c>
      <c r="AW56">
        <v>4000</v>
      </c>
      <c r="AX56">
        <f t="shared" si="39"/>
        <v>1.1879095444418647E-2</v>
      </c>
      <c r="AY56">
        <f t="shared" si="40"/>
        <v>0.16980754481144728</v>
      </c>
      <c r="AZ56">
        <f t="shared" si="41"/>
        <v>-0.15792844936702863</v>
      </c>
      <c r="BA56">
        <f t="shared" si="42"/>
        <v>0.9784399701620633</v>
      </c>
      <c r="BB56">
        <f t="shared" si="43"/>
        <v>-0.95372859361771767</v>
      </c>
      <c r="BC56">
        <f t="shared" si="44"/>
        <v>-3.1309499568416417</v>
      </c>
      <c r="BD56">
        <f t="shared" si="45"/>
        <v>-187.92052141101999</v>
      </c>
      <c r="BE56">
        <f t="shared" si="51"/>
        <v>3.1524673437179911</v>
      </c>
      <c r="BF56">
        <f t="shared" si="51"/>
        <v>3.1524673437180155</v>
      </c>
      <c r="BG56">
        <f t="shared" si="51"/>
        <v>3.1524673437168995</v>
      </c>
      <c r="BH56">
        <f t="shared" si="51"/>
        <v>3.1524673437686528</v>
      </c>
      <c r="BI56">
        <f t="shared" si="51"/>
        <v>3.1524673413682152</v>
      </c>
      <c r="BJ56">
        <f t="shared" si="51"/>
        <v>3.152467452705892</v>
      </c>
      <c r="BK56">
        <f t="shared" si="51"/>
        <v>3.152462288615093</v>
      </c>
      <c r="BL56">
        <f t="shared" si="46"/>
        <v>3.152701811019103</v>
      </c>
    </row>
    <row r="57" spans="1:64" ht="12.95" customHeight="1" x14ac:dyDescent="0.2">
      <c r="A57" s="144" t="s">
        <v>96</v>
      </c>
      <c r="C57" s="10">
        <v>46448.663500000002</v>
      </c>
      <c r="D57" s="35">
        <v>4.0000000000000002E-4</v>
      </c>
      <c r="E57">
        <f t="shared" si="52"/>
        <v>-13455.484303324452</v>
      </c>
      <c r="F57">
        <f t="shared" si="36"/>
        <v>-13455.5</v>
      </c>
      <c r="G57">
        <f t="shared" si="69"/>
        <v>7.0595500073977746E-3</v>
      </c>
      <c r="K57">
        <f>+G57</f>
        <v>7.0595500073977746E-3</v>
      </c>
      <c r="P57">
        <f t="shared" si="53"/>
        <v>8.7100462827520958E-2</v>
      </c>
      <c r="Q57" s="2">
        <f t="shared" si="54"/>
        <v>31430.163500000002</v>
      </c>
      <c r="R57">
        <f t="shared" si="70"/>
        <v>6.40654772507856E-3</v>
      </c>
      <c r="S57" s="3">
        <v>1</v>
      </c>
      <c r="U57" s="37"/>
      <c r="Z57">
        <f t="shared" si="55"/>
        <v>-13455.5</v>
      </c>
      <c r="AA57" s="132">
        <f t="shared" si="56"/>
        <v>5.5506724976587124E-3</v>
      </c>
      <c r="AB57" s="132">
        <f t="shared" si="65"/>
        <v>8.860934033726002E-2</v>
      </c>
      <c r="AC57" s="132">
        <f t="shared" si="66"/>
        <v>-8.0040912820123183E-2</v>
      </c>
      <c r="AD57" s="132">
        <f t="shared" si="67"/>
        <v>1.5088775097390622E-3</v>
      </c>
      <c r="AE57" s="132">
        <f t="shared" si="57"/>
        <v>2.2767113393963537E-6</v>
      </c>
      <c r="AF57">
        <f t="shared" si="68"/>
        <v>-8.0040912820123183E-2</v>
      </c>
      <c r="AG57" s="143"/>
      <c r="AH57">
        <f t="shared" si="58"/>
        <v>-8.1549790329862246E-2</v>
      </c>
      <c r="AI57">
        <f t="shared" si="59"/>
        <v>0.99484946321732959</v>
      </c>
      <c r="AJ57">
        <f t="shared" si="60"/>
        <v>-0.5106690595456912</v>
      </c>
      <c r="AK57">
        <f t="shared" si="61"/>
        <v>2.0937036845967212E-2</v>
      </c>
      <c r="AL57">
        <f t="shared" si="62"/>
        <v>1.8120079135662557</v>
      </c>
      <c r="AM57">
        <f t="shared" si="63"/>
        <v>1.2758150971715143</v>
      </c>
      <c r="AN57" s="132">
        <f t="shared" si="50"/>
        <v>1.7910151435122181</v>
      </c>
      <c r="AO57" s="132">
        <f t="shared" si="50"/>
        <v>1.7910151435122179</v>
      </c>
      <c r="AP57" s="132">
        <f t="shared" si="50"/>
        <v>1.7910151435122645</v>
      </c>
      <c r="AQ57" s="132">
        <f t="shared" si="50"/>
        <v>1.7910151435023494</v>
      </c>
      <c r="AR57" s="132">
        <f t="shared" si="50"/>
        <v>1.7910151456075201</v>
      </c>
      <c r="AS57" s="132">
        <f t="shared" si="50"/>
        <v>1.7910146986406454</v>
      </c>
      <c r="AT57" s="132">
        <f t="shared" si="50"/>
        <v>1.791109578005279</v>
      </c>
      <c r="AU57" s="132">
        <f t="shared" si="64"/>
        <v>1.7699746038422883</v>
      </c>
      <c r="AW57">
        <v>5000</v>
      </c>
      <c r="AX57">
        <f t="shared" si="39"/>
        <v>1.6320036349313921E-2</v>
      </c>
      <c r="AY57">
        <f t="shared" si="40"/>
        <v>0.16991471045436055</v>
      </c>
      <c r="AZ57">
        <f t="shared" si="41"/>
        <v>-0.15359467410504662</v>
      </c>
      <c r="BA57">
        <f t="shared" si="42"/>
        <v>0.97851942860316021</v>
      </c>
      <c r="BB57">
        <f t="shared" si="43"/>
        <v>-0.92818653787793737</v>
      </c>
      <c r="BC57">
        <f t="shared" si="44"/>
        <v>-3.0550569784904815</v>
      </c>
      <c r="BD57">
        <f t="shared" si="45"/>
        <v>-23.097430873446864</v>
      </c>
      <c r="BE57">
        <f t="shared" si="51"/>
        <v>3.230012270799222</v>
      </c>
      <c r="BF57">
        <f t="shared" si="51"/>
        <v>3.230012270799413</v>
      </c>
      <c r="BG57">
        <f t="shared" si="51"/>
        <v>3.2300122707905268</v>
      </c>
      <c r="BH57">
        <f t="shared" si="51"/>
        <v>3.2300122712042838</v>
      </c>
      <c r="BI57">
        <f t="shared" si="51"/>
        <v>3.2300122519391854</v>
      </c>
      <c r="BJ57">
        <f t="shared" si="51"/>
        <v>3.2300131489489461</v>
      </c>
      <c r="BK57">
        <f t="shared" si="51"/>
        <v>3.2299713830027019</v>
      </c>
      <c r="BL57">
        <f t="shared" si="46"/>
        <v>3.2319162252253308</v>
      </c>
    </row>
    <row r="58" spans="1:64" ht="12.95" customHeight="1" x14ac:dyDescent="0.2">
      <c r="A58" s="144" t="s">
        <v>96</v>
      </c>
      <c r="C58" s="10">
        <v>46449.785799999998</v>
      </c>
      <c r="D58" s="35">
        <v>4.0000000000000002E-4</v>
      </c>
      <c r="E58">
        <f t="shared" si="52"/>
        <v>-13452.988906456749</v>
      </c>
      <c r="F58">
        <f t="shared" si="36"/>
        <v>-13453</v>
      </c>
      <c r="G58">
        <f t="shared" si="69"/>
        <v>4.98929999594111E-3</v>
      </c>
      <c r="K58">
        <f>+G58</f>
        <v>4.98929999594111E-3</v>
      </c>
      <c r="P58">
        <f t="shared" si="53"/>
        <v>8.7123256862366549E-2</v>
      </c>
      <c r="Q58" s="2">
        <f t="shared" si="54"/>
        <v>31431.285799999998</v>
      </c>
      <c r="R58">
        <f t="shared" si="70"/>
        <v>6.7459868705358342E-3</v>
      </c>
      <c r="S58" s="3">
        <v>1</v>
      </c>
      <c r="U58" s="37"/>
      <c r="Z58">
        <f t="shared" si="55"/>
        <v>-13453</v>
      </c>
      <c r="AA58" s="132">
        <f t="shared" si="56"/>
        <v>5.5450595232589966E-3</v>
      </c>
      <c r="AB58" s="132">
        <f t="shared" si="65"/>
        <v>8.6567497335048663E-2</v>
      </c>
      <c r="AC58" s="132">
        <f t="shared" si="66"/>
        <v>-8.2133956866425439E-2</v>
      </c>
      <c r="AD58" s="132">
        <f t="shared" si="67"/>
        <v>-5.5575952731788669E-4</v>
      </c>
      <c r="AE58" s="132">
        <f t="shared" si="57"/>
        <v>3.0886865220460083E-7</v>
      </c>
      <c r="AF58">
        <f t="shared" si="68"/>
        <v>-8.2133956866425439E-2</v>
      </c>
      <c r="AG58" s="143"/>
      <c r="AH58">
        <f t="shared" si="58"/>
        <v>-8.1578197339107553E-2</v>
      </c>
      <c r="AI58">
        <f t="shared" si="59"/>
        <v>0.99484535678353392</v>
      </c>
      <c r="AJ58">
        <f t="shared" si="60"/>
        <v>-0.51083768409181041</v>
      </c>
      <c r="AK58">
        <f t="shared" si="61"/>
        <v>2.0936026231115817E-2</v>
      </c>
      <c r="AL58">
        <f t="shared" si="62"/>
        <v>1.8122040508192172</v>
      </c>
      <c r="AM58">
        <f t="shared" si="63"/>
        <v>1.2760728247565365</v>
      </c>
      <c r="AN58" s="132">
        <f t="shared" si="50"/>
        <v>1.7912122507819477</v>
      </c>
      <c r="AO58" s="132">
        <f t="shared" si="50"/>
        <v>1.7912122507819475</v>
      </c>
      <c r="AP58" s="132">
        <f t="shared" si="50"/>
        <v>1.7912122507819943</v>
      </c>
      <c r="AQ58" s="132">
        <f t="shared" si="50"/>
        <v>1.791212250772044</v>
      </c>
      <c r="AR58" s="132">
        <f t="shared" si="50"/>
        <v>1.791212252882797</v>
      </c>
      <c r="AS58" s="132">
        <f t="shared" si="50"/>
        <v>1.7912118051249963</v>
      </c>
      <c r="AT58" s="132">
        <f t="shared" si="50"/>
        <v>1.7913067687662865</v>
      </c>
      <c r="AU58" s="132">
        <f t="shared" si="64"/>
        <v>1.7701726398778039</v>
      </c>
      <c r="AW58">
        <v>6000</v>
      </c>
      <c r="AX58">
        <f t="shared" si="39"/>
        <v>2.1183081274052912E-2</v>
      </c>
      <c r="AY58">
        <f t="shared" si="40"/>
        <v>0.16952002008572711</v>
      </c>
      <c r="AZ58">
        <f t="shared" si="41"/>
        <v>-0.1483369388116742</v>
      </c>
      <c r="BA58">
        <f t="shared" si="42"/>
        <v>0.97872262675207333</v>
      </c>
      <c r="BB58">
        <f t="shared" si="43"/>
        <v>-0.89729124828654416</v>
      </c>
      <c r="BC58">
        <f t="shared" si="44"/>
        <v>-2.9791420659588623</v>
      </c>
      <c r="BD58">
        <f t="shared" si="45"/>
        <v>-12.284348907282315</v>
      </c>
      <c r="BE58">
        <f t="shared" si="51"/>
        <v>3.307568402761786</v>
      </c>
      <c r="BF58">
        <f t="shared" si="51"/>
        <v>3.3075684027621222</v>
      </c>
      <c r="BG58">
        <f t="shared" si="51"/>
        <v>3.3075684027463077</v>
      </c>
      <c r="BH58">
        <f t="shared" si="51"/>
        <v>3.3075684034899955</v>
      </c>
      <c r="BI58">
        <f t="shared" si="51"/>
        <v>3.3075683685175226</v>
      </c>
      <c r="BJ58">
        <f t="shared" si="51"/>
        <v>3.3075700131243151</v>
      </c>
      <c r="BK58">
        <f t="shared" si="51"/>
        <v>3.3074926747461935</v>
      </c>
      <c r="BL58">
        <f t="shared" si="46"/>
        <v>3.3111306394315587</v>
      </c>
    </row>
    <row r="59" spans="1:64" ht="12.95" customHeight="1" x14ac:dyDescent="0.2">
      <c r="A59" s="144" t="s">
        <v>96</v>
      </c>
      <c r="C59" s="10">
        <v>46450.685799999999</v>
      </c>
      <c r="D59" s="35">
        <v>4.0000000000000002E-4</v>
      </c>
      <c r="E59">
        <f t="shared" si="52"/>
        <v>-13450.987786274138</v>
      </c>
      <c r="F59">
        <f t="shared" si="36"/>
        <v>-13451</v>
      </c>
      <c r="G59">
        <f t="shared" si="69"/>
        <v>5.4930999976932071E-3</v>
      </c>
      <c r="K59">
        <f>+G59</f>
        <v>5.4930999976932071E-3</v>
      </c>
      <c r="P59">
        <f t="shared" si="53"/>
        <v>8.714148983189092E-2</v>
      </c>
      <c r="Q59" s="2">
        <f t="shared" si="54"/>
        <v>31432.185799999999</v>
      </c>
      <c r="R59">
        <f t="shared" si="70"/>
        <v>6.6664595625171201E-3</v>
      </c>
      <c r="S59" s="3">
        <v>1</v>
      </c>
      <c r="U59" s="37"/>
      <c r="Z59">
        <f t="shared" si="55"/>
        <v>-13451</v>
      </c>
      <c r="AA59" s="132">
        <f t="shared" si="56"/>
        <v>5.5405692517241506E-3</v>
      </c>
      <c r="AB59" s="132">
        <f t="shared" si="65"/>
        <v>8.7094020577859976E-2</v>
      </c>
      <c r="AC59" s="132">
        <f t="shared" si="66"/>
        <v>-8.1648389834197713E-2</v>
      </c>
      <c r="AD59" s="132">
        <f t="shared" si="67"/>
        <v>-4.7469254030943486E-5</v>
      </c>
      <c r="AE59" s="132">
        <f t="shared" si="57"/>
        <v>2.2533300782542445E-9</v>
      </c>
      <c r="AF59">
        <f t="shared" si="68"/>
        <v>-8.1648389834197713E-2</v>
      </c>
      <c r="AG59" s="143"/>
      <c r="AH59">
        <f t="shared" si="58"/>
        <v>-8.1600920580166769E-2</v>
      </c>
      <c r="AI59">
        <f t="shared" si="59"/>
        <v>0.99484207180367057</v>
      </c>
      <c r="AJ59">
        <f t="shared" si="60"/>
        <v>-0.51097256857758866</v>
      </c>
      <c r="AK59">
        <f t="shared" si="61"/>
        <v>2.0935217165354143E-2</v>
      </c>
      <c r="AL59">
        <f t="shared" si="62"/>
        <v>1.8123609594557988</v>
      </c>
      <c r="AM59">
        <f t="shared" si="63"/>
        <v>1.2762790517405325</v>
      </c>
      <c r="AN59" s="132">
        <f t="shared" si="50"/>
        <v>1.7913699360119535</v>
      </c>
      <c r="AO59" s="132">
        <f t="shared" si="50"/>
        <v>1.7913699360119533</v>
      </c>
      <c r="AP59" s="132">
        <f t="shared" si="50"/>
        <v>1.7913699360120003</v>
      </c>
      <c r="AQ59" s="132">
        <f t="shared" si="50"/>
        <v>1.7913699360020221</v>
      </c>
      <c r="AR59" s="132">
        <f t="shared" si="50"/>
        <v>1.7913699381172472</v>
      </c>
      <c r="AS59" s="132">
        <f t="shared" si="50"/>
        <v>1.7913694897262664</v>
      </c>
      <c r="AT59" s="132">
        <f t="shared" si="50"/>
        <v>1.7914645207783231</v>
      </c>
      <c r="AU59" s="132">
        <f t="shared" si="64"/>
        <v>1.7703310687062164</v>
      </c>
      <c r="AW59">
        <v>7000</v>
      </c>
      <c r="AX59">
        <f t="shared" si="39"/>
        <v>2.6437843564493524E-2</v>
      </c>
      <c r="AY59">
        <f t="shared" si="40"/>
        <v>0.16862347370554701</v>
      </c>
      <c r="AZ59">
        <f t="shared" si="41"/>
        <v>-0.14218563014105348</v>
      </c>
      <c r="BA59">
        <f t="shared" si="42"/>
        <v>0.97904859821033818</v>
      </c>
      <c r="BB59">
        <f t="shared" si="43"/>
        <v>-0.86120641145496868</v>
      </c>
      <c r="BC59">
        <f t="shared" si="44"/>
        <v>-2.9031860812485588</v>
      </c>
      <c r="BD59">
        <f t="shared" si="45"/>
        <v>-8.3492583516433978</v>
      </c>
      <c r="BE59">
        <f t="shared" si="51"/>
        <v>3.3851455117314053</v>
      </c>
      <c r="BF59">
        <f t="shared" si="51"/>
        <v>3.3851455117318507</v>
      </c>
      <c r="BG59">
        <f t="shared" si="51"/>
        <v>3.3851455117105691</v>
      </c>
      <c r="BH59">
        <f t="shared" si="51"/>
        <v>3.3851455127276076</v>
      </c>
      <c r="BI59">
        <f t="shared" si="51"/>
        <v>3.3851454641234424</v>
      </c>
      <c r="BJ59">
        <f t="shared" si="51"/>
        <v>3.3851477869125817</v>
      </c>
      <c r="BK59">
        <f t="shared" si="51"/>
        <v>3.3850367825050101</v>
      </c>
      <c r="BL59">
        <f t="shared" si="46"/>
        <v>3.3903450536377866</v>
      </c>
    </row>
    <row r="60" spans="1:64" ht="12.95" customHeight="1" x14ac:dyDescent="0.2">
      <c r="A60" s="144" t="s">
        <v>96</v>
      </c>
      <c r="C60" s="10">
        <v>46480.592600000004</v>
      </c>
      <c r="D60" s="35">
        <v>4.0000000000000002E-4</v>
      </c>
      <c r="E60">
        <f t="shared" si="52"/>
        <v>-13384.491007299408</v>
      </c>
      <c r="F60">
        <f t="shared" si="36"/>
        <v>-13384.5</v>
      </c>
      <c r="G60">
        <f t="shared" si="69"/>
        <v>4.0444500045850873E-3</v>
      </c>
      <c r="K60">
        <f>+G60</f>
        <v>4.0444500045850873E-3</v>
      </c>
      <c r="P60">
        <f t="shared" si="53"/>
        <v>8.7746593028778894E-2</v>
      </c>
      <c r="Q60" s="2">
        <f t="shared" si="54"/>
        <v>31462.092600000004</v>
      </c>
      <c r="R60">
        <f t="shared" si="70"/>
        <v>7.0060487468425955E-3</v>
      </c>
      <c r="S60" s="3">
        <v>1</v>
      </c>
      <c r="U60" s="37"/>
      <c r="Z60">
        <f t="shared" si="55"/>
        <v>-13384.5</v>
      </c>
      <c r="AA60" s="132">
        <f t="shared" si="56"/>
        <v>5.3913260239572824E-3</v>
      </c>
      <c r="AB60" s="132">
        <f t="shared" si="65"/>
        <v>8.6399717009406699E-2</v>
      </c>
      <c r="AC60" s="132">
        <f t="shared" si="66"/>
        <v>-8.3702143024193806E-2</v>
      </c>
      <c r="AD60" s="132">
        <f t="shared" si="67"/>
        <v>-1.3468760193721951E-3</v>
      </c>
      <c r="AE60" s="132">
        <f t="shared" si="57"/>
        <v>1.8140750115598898E-6</v>
      </c>
      <c r="AF60">
        <f t="shared" si="68"/>
        <v>-8.3702143024193806E-2</v>
      </c>
      <c r="AG60" s="143"/>
      <c r="AH60">
        <f t="shared" si="58"/>
        <v>-8.2355267004821611E-2</v>
      </c>
      <c r="AI60">
        <f t="shared" si="59"/>
        <v>0.99473293135658969</v>
      </c>
      <c r="AJ60">
        <f t="shared" si="60"/>
        <v>-0.51544978877838188</v>
      </c>
      <c r="AK60">
        <f t="shared" si="61"/>
        <v>2.0908025467380544E-2</v>
      </c>
      <c r="AL60">
        <f t="shared" si="62"/>
        <v>1.8175775819118567</v>
      </c>
      <c r="AM60">
        <f t="shared" si="63"/>
        <v>1.2831589286476179</v>
      </c>
      <c r="AN60" s="132">
        <f t="shared" si="50"/>
        <v>1.7966126735841736</v>
      </c>
      <c r="AO60" s="132">
        <f t="shared" si="50"/>
        <v>1.7966126735841734</v>
      </c>
      <c r="AP60" s="132">
        <f t="shared" si="50"/>
        <v>1.7966126735842263</v>
      </c>
      <c r="AQ60" s="132">
        <f t="shared" si="50"/>
        <v>1.7966126735732804</v>
      </c>
      <c r="AR60" s="132">
        <f t="shared" si="50"/>
        <v>1.7966126758406407</v>
      </c>
      <c r="AS60" s="132">
        <f t="shared" si="50"/>
        <v>1.7966122061748595</v>
      </c>
      <c r="AT60" s="132">
        <f t="shared" si="50"/>
        <v>1.7967094732455879</v>
      </c>
      <c r="AU60" s="132">
        <f t="shared" si="64"/>
        <v>1.7755988272509304</v>
      </c>
      <c r="AW60">
        <v>8000</v>
      </c>
      <c r="AX60">
        <f t="shared" si="39"/>
        <v>3.2048955244170452E-2</v>
      </c>
      <c r="AY60">
        <f t="shared" si="40"/>
        <v>0.16722507131382022</v>
      </c>
      <c r="AZ60">
        <f t="shared" si="41"/>
        <v>-0.13517611606964977</v>
      </c>
      <c r="BA60">
        <f t="shared" si="42"/>
        <v>0.97949578698550488</v>
      </c>
      <c r="BB60">
        <f t="shared" si="43"/>
        <v>-0.82012104774972705</v>
      </c>
      <c r="BC60">
        <f t="shared" si="44"/>
        <v>-2.8271700666436175</v>
      </c>
      <c r="BD60">
        <f t="shared" si="45"/>
        <v>-6.308375867942507</v>
      </c>
      <c r="BE60">
        <f t="shared" si="51"/>
        <v>3.4627532698853152</v>
      </c>
      <c r="BF60">
        <f t="shared" si="51"/>
        <v>3.4627532698858237</v>
      </c>
      <c r="BG60">
        <f t="shared" si="51"/>
        <v>3.4627532698609569</v>
      </c>
      <c r="BH60">
        <f t="shared" si="51"/>
        <v>3.462753271076406</v>
      </c>
      <c r="BI60">
        <f t="shared" si="51"/>
        <v>3.4627532116668691</v>
      </c>
      <c r="BJ60">
        <f t="shared" si="51"/>
        <v>3.4627561155279798</v>
      </c>
      <c r="BK60">
        <f t="shared" si="51"/>
        <v>3.4626141818446938</v>
      </c>
      <c r="BL60">
        <f t="shared" si="46"/>
        <v>3.4695594678440149</v>
      </c>
    </row>
    <row r="61" spans="1:64" ht="12.95" customHeight="1" x14ac:dyDescent="0.2">
      <c r="A61" t="s">
        <v>186</v>
      </c>
      <c r="B61" t="s">
        <v>85</v>
      </c>
      <c r="C61" s="10">
        <v>46798.784399999997</v>
      </c>
      <c r="D61" s="10" t="s">
        <v>284</v>
      </c>
      <c r="E61">
        <f t="shared" si="52"/>
        <v>-12677.002081832034</v>
      </c>
      <c r="F61">
        <f t="shared" si="36"/>
        <v>-12677</v>
      </c>
      <c r="G61">
        <f t="shared" si="69"/>
        <v>-9.3629999901168048E-4</v>
      </c>
      <c r="J61">
        <f t="shared" ref="J61:J67" si="71">G61</f>
        <v>-9.3629999901168048E-4</v>
      </c>
      <c r="P61">
        <f t="shared" si="53"/>
        <v>9.4046935655293595E-2</v>
      </c>
      <c r="Q61" s="2">
        <f t="shared" si="54"/>
        <v>31780.284399999997</v>
      </c>
      <c r="R61">
        <f t="shared" si="70"/>
        <v>9.0218150553612892E-3</v>
      </c>
      <c r="S61" s="3">
        <v>1</v>
      </c>
      <c r="U61" s="37"/>
      <c r="Z61">
        <f t="shared" si="55"/>
        <v>-12677</v>
      </c>
      <c r="AA61" s="132">
        <f t="shared" si="56"/>
        <v>3.8152566241906605E-3</v>
      </c>
      <c r="AB61" s="132">
        <f t="shared" si="65"/>
        <v>8.9295379032091254E-2</v>
      </c>
      <c r="AC61" s="132">
        <f t="shared" si="66"/>
        <v>-9.4983235654305276E-2</v>
      </c>
      <c r="AD61" s="132">
        <f t="shared" si="67"/>
        <v>-4.751556623202341E-3</v>
      </c>
      <c r="AE61" s="132">
        <f t="shared" si="57"/>
        <v>2.2577290343498034E-5</v>
      </c>
      <c r="AF61">
        <f t="shared" si="68"/>
        <v>-9.4983235654305276E-2</v>
      </c>
      <c r="AG61" s="143"/>
      <c r="AH61">
        <f t="shared" si="58"/>
        <v>-9.0231679031102935E-2</v>
      </c>
      <c r="AI61">
        <f t="shared" si="59"/>
        <v>0.99358268781436621</v>
      </c>
      <c r="AJ61">
        <f t="shared" si="60"/>
        <v>-0.56213265820837011</v>
      </c>
      <c r="AK61">
        <f t="shared" si="61"/>
        <v>2.0584111478301543E-2</v>
      </c>
      <c r="AL61">
        <f t="shared" si="62"/>
        <v>1.8730073141845323</v>
      </c>
      <c r="AM61">
        <f t="shared" si="63"/>
        <v>1.3592310326621504</v>
      </c>
      <c r="AN61" s="132">
        <f t="shared" ref="AN61:AT70" si="72">$AU61+$AB$7*SIN(AO61)</f>
        <v>1.8523552685061504</v>
      </c>
      <c r="AO61" s="132">
        <f t="shared" si="72"/>
        <v>1.8523552685061495</v>
      </c>
      <c r="AP61" s="132">
        <f t="shared" si="72"/>
        <v>1.8523552685063045</v>
      </c>
      <c r="AQ61" s="132">
        <f t="shared" si="72"/>
        <v>1.8523552684804221</v>
      </c>
      <c r="AR61" s="132">
        <f t="shared" si="72"/>
        <v>1.8523552728007202</v>
      </c>
      <c r="AS61" s="132">
        <f t="shared" si="72"/>
        <v>1.8523545516528119</v>
      </c>
      <c r="AT61" s="132">
        <f t="shared" si="72"/>
        <v>1.8524749014028419</v>
      </c>
      <c r="AU61" s="132">
        <f t="shared" si="64"/>
        <v>1.831643025301837</v>
      </c>
      <c r="AW61">
        <v>9000</v>
      </c>
      <c r="AX61">
        <f t="shared" si="39"/>
        <v>3.7976215874776814E-2</v>
      </c>
      <c r="AY61">
        <f t="shared" si="40"/>
        <v>0.16532481291054676</v>
      </c>
      <c r="AZ61">
        <f t="shared" si="41"/>
        <v>-0.12734859703576995</v>
      </c>
      <c r="BA61">
        <f t="shared" si="42"/>
        <v>0.9800620470350192</v>
      </c>
      <c r="BB61">
        <f t="shared" si="43"/>
        <v>-0.77424913028535858</v>
      </c>
      <c r="BC61">
        <f t="shared" si="44"/>
        <v>-2.7510753295078909</v>
      </c>
      <c r="BD61">
        <f t="shared" si="45"/>
        <v>-5.0561594636876404</v>
      </c>
      <c r="BE61">
        <f t="shared" si="51"/>
        <v>3.5404012027083298</v>
      </c>
      <c r="BF61">
        <f t="shared" si="51"/>
        <v>3.5404012027088543</v>
      </c>
      <c r="BG61">
        <f t="shared" si="51"/>
        <v>3.5404012026824572</v>
      </c>
      <c r="BH61">
        <f t="shared" si="51"/>
        <v>3.5404012040109984</v>
      </c>
      <c r="BI61">
        <f t="shared" si="51"/>
        <v>3.5404011371467137</v>
      </c>
      <c r="BJ61">
        <f t="shared" si="51"/>
        <v>3.5404045023689306</v>
      </c>
      <c r="BK61">
        <f t="shared" si="51"/>
        <v>3.5402351395378813</v>
      </c>
      <c r="BL61">
        <f t="shared" si="46"/>
        <v>3.5487738820502432</v>
      </c>
    </row>
    <row r="62" spans="1:64" ht="12.95" customHeight="1" x14ac:dyDescent="0.2">
      <c r="A62" t="s">
        <v>338</v>
      </c>
      <c r="B62" t="s">
        <v>85</v>
      </c>
      <c r="C62" s="10">
        <v>46803.7307</v>
      </c>
      <c r="D62" s="10" t="s">
        <v>294</v>
      </c>
      <c r="E62">
        <f t="shared" si="52"/>
        <v>-12666.004147655096</v>
      </c>
      <c r="F62">
        <f t="shared" si="36"/>
        <v>-12666</v>
      </c>
      <c r="G62">
        <f t="shared" si="69"/>
        <v>-1.8654000014066696E-3</v>
      </c>
      <c r="J62">
        <f t="shared" si="71"/>
        <v>-1.8654000014066696E-3</v>
      </c>
      <c r="P62">
        <f t="shared" si="53"/>
        <v>9.4142908302890654E-2</v>
      </c>
      <c r="Q62" s="2">
        <f t="shared" si="54"/>
        <v>31785.2307</v>
      </c>
      <c r="R62">
        <f t="shared" si="70"/>
        <v>9.2175952634530062E-3</v>
      </c>
      <c r="S62" s="3">
        <v>1</v>
      </c>
      <c r="U62" s="37"/>
      <c r="Z62">
        <f t="shared" si="55"/>
        <v>-12666</v>
      </c>
      <c r="AA62" s="132">
        <f t="shared" si="56"/>
        <v>3.7909901882779012E-3</v>
      </c>
      <c r="AB62" s="132">
        <f t="shared" si="65"/>
        <v>8.8486518113206084E-2</v>
      </c>
      <c r="AC62" s="132">
        <f t="shared" si="66"/>
        <v>-9.6008308304297324E-2</v>
      </c>
      <c r="AD62" s="132">
        <f t="shared" si="67"/>
        <v>-5.6563901896845709E-3</v>
      </c>
      <c r="AE62" s="132">
        <f t="shared" si="57"/>
        <v>3.1994749977959854E-5</v>
      </c>
      <c r="AF62">
        <f t="shared" si="68"/>
        <v>-9.6008308304297324E-2</v>
      </c>
      <c r="AG62" s="143"/>
      <c r="AH62">
        <f t="shared" si="58"/>
        <v>-9.0351918114612753E-2</v>
      </c>
      <c r="AI62">
        <f t="shared" si="59"/>
        <v>0.99356497147876544</v>
      </c>
      <c r="AJ62">
        <f t="shared" si="60"/>
        <v>-0.56284436845650965</v>
      </c>
      <c r="AK62">
        <f t="shared" si="61"/>
        <v>2.0578579857947608E-2</v>
      </c>
      <c r="AL62">
        <f t="shared" si="62"/>
        <v>1.8738681099163816</v>
      </c>
      <c r="AM62">
        <f t="shared" si="63"/>
        <v>1.3604573119205321</v>
      </c>
      <c r="AN62" s="132">
        <f t="shared" si="72"/>
        <v>1.8532214302313004</v>
      </c>
      <c r="AO62" s="132">
        <f t="shared" si="72"/>
        <v>1.8532214302312995</v>
      </c>
      <c r="AP62" s="132">
        <f t="shared" si="72"/>
        <v>1.8532214302314567</v>
      </c>
      <c r="AQ62" s="132">
        <f t="shared" si="72"/>
        <v>1.8532214302052659</v>
      </c>
      <c r="AR62" s="132">
        <f t="shared" si="72"/>
        <v>1.8532214345640354</v>
      </c>
      <c r="AS62" s="132">
        <f t="shared" si="72"/>
        <v>1.8532207091663726</v>
      </c>
      <c r="AT62" s="132">
        <f t="shared" si="72"/>
        <v>1.8533414067586689</v>
      </c>
      <c r="AU62" s="132">
        <f t="shared" si="64"/>
        <v>1.8325143838581055</v>
      </c>
      <c r="AW62">
        <v>10000</v>
      </c>
      <c r="AX62">
        <f t="shared" si="39"/>
        <v>4.4174759121775653E-2</v>
      </c>
      <c r="AY62">
        <f t="shared" si="40"/>
        <v>0.1629226984957266</v>
      </c>
      <c r="AZ62">
        <f t="shared" si="41"/>
        <v>-0.11874793937395095</v>
      </c>
      <c r="BA62">
        <f t="shared" si="42"/>
        <v>0.98074464187038646</v>
      </c>
      <c r="BB62">
        <f t="shared" si="43"/>
        <v>-0.72382918735694546</v>
      </c>
      <c r="BC62">
        <f t="shared" si="44"/>
        <v>-2.6748835276864904</v>
      </c>
      <c r="BD62">
        <f t="shared" si="45"/>
        <v>-4.2072556810309329</v>
      </c>
      <c r="BE62">
        <f t="shared" ref="BE62:BK71" si="73">$BL62+$AB$7*SIN(BF62)</f>
        <v>3.6180986422138912</v>
      </c>
      <c r="BF62">
        <f t="shared" si="73"/>
        <v>3.6180986422143886</v>
      </c>
      <c r="BG62">
        <f t="shared" si="73"/>
        <v>3.6180986421884325</v>
      </c>
      <c r="BH62">
        <f t="shared" si="73"/>
        <v>3.6180986435431661</v>
      </c>
      <c r="BI62">
        <f t="shared" si="73"/>
        <v>3.6180985728345854</v>
      </c>
      <c r="BJ62">
        <f t="shared" si="73"/>
        <v>3.6181022633821338</v>
      </c>
      <c r="BK62">
        <f t="shared" si="73"/>
        <v>3.6179096491747691</v>
      </c>
      <c r="BL62">
        <f t="shared" si="46"/>
        <v>3.6279882962564711</v>
      </c>
    </row>
    <row r="63" spans="1:64" ht="12.95" customHeight="1" x14ac:dyDescent="0.2">
      <c r="A63" t="s">
        <v>186</v>
      </c>
      <c r="B63" t="s">
        <v>85</v>
      </c>
      <c r="C63" s="10">
        <v>46803.730799999998</v>
      </c>
      <c r="D63" s="10" t="s">
        <v>284</v>
      </c>
      <c r="E63">
        <f t="shared" si="52"/>
        <v>-12666.003925308414</v>
      </c>
      <c r="F63">
        <f t="shared" si="36"/>
        <v>-12666</v>
      </c>
      <c r="G63">
        <f t="shared" si="69"/>
        <v>-1.7654000039328821E-3</v>
      </c>
      <c r="J63">
        <f t="shared" si="71"/>
        <v>-1.7654000039328821E-3</v>
      </c>
      <c r="P63">
        <f t="shared" si="53"/>
        <v>9.4142908302890654E-2</v>
      </c>
      <c r="Q63" s="2">
        <f t="shared" si="54"/>
        <v>31785.230799999998</v>
      </c>
      <c r="R63">
        <f t="shared" si="70"/>
        <v>9.1984036022767172E-3</v>
      </c>
      <c r="S63" s="3">
        <v>1</v>
      </c>
      <c r="U63" s="37"/>
      <c r="Z63">
        <f t="shared" si="55"/>
        <v>-12666</v>
      </c>
      <c r="AA63" s="132">
        <f t="shared" si="56"/>
        <v>3.7909901882779012E-3</v>
      </c>
      <c r="AB63" s="132">
        <f t="shared" si="65"/>
        <v>8.8586518110679871E-2</v>
      </c>
      <c r="AC63" s="132">
        <f t="shared" si="66"/>
        <v>-9.5908308306823536E-2</v>
      </c>
      <c r="AD63" s="132">
        <f t="shared" si="67"/>
        <v>-5.5563901922107833E-3</v>
      </c>
      <c r="AE63" s="132">
        <f t="shared" si="57"/>
        <v>3.0873471968096184E-5</v>
      </c>
      <c r="AF63">
        <f t="shared" si="68"/>
        <v>-9.5908308306823536E-2</v>
      </c>
      <c r="AG63" s="143"/>
      <c r="AH63">
        <f t="shared" si="58"/>
        <v>-9.0351918114612753E-2</v>
      </c>
      <c r="AI63">
        <f t="shared" si="59"/>
        <v>0.99356497147876544</v>
      </c>
      <c r="AJ63">
        <f t="shared" si="60"/>
        <v>-0.56284436845650965</v>
      </c>
      <c r="AK63">
        <f t="shared" si="61"/>
        <v>2.0578579857947608E-2</v>
      </c>
      <c r="AL63">
        <f t="shared" si="62"/>
        <v>1.8738681099163816</v>
      </c>
      <c r="AM63">
        <f t="shared" si="63"/>
        <v>1.3604573119205321</v>
      </c>
      <c r="AN63" s="132">
        <f t="shared" si="72"/>
        <v>1.8532214302313004</v>
      </c>
      <c r="AO63" s="132">
        <f t="shared" si="72"/>
        <v>1.8532214302312995</v>
      </c>
      <c r="AP63" s="132">
        <f t="shared" si="72"/>
        <v>1.8532214302314567</v>
      </c>
      <c r="AQ63" s="132">
        <f t="shared" si="72"/>
        <v>1.8532214302052659</v>
      </c>
      <c r="AR63" s="132">
        <f t="shared" si="72"/>
        <v>1.8532214345640354</v>
      </c>
      <c r="AS63" s="132">
        <f t="shared" si="72"/>
        <v>1.8532207091663726</v>
      </c>
      <c r="AT63" s="132">
        <f t="shared" si="72"/>
        <v>1.8533414067586689</v>
      </c>
      <c r="AU63" s="132">
        <f t="shared" si="64"/>
        <v>1.8325143838581055</v>
      </c>
      <c r="AW63">
        <v>11000</v>
      </c>
      <c r="AX63">
        <f t="shared" si="39"/>
        <v>5.0595237682219421E-2</v>
      </c>
      <c r="AY63">
        <f t="shared" si="40"/>
        <v>0.16001872806935977</v>
      </c>
      <c r="AZ63">
        <f t="shared" si="41"/>
        <v>-0.10942349038714035</v>
      </c>
      <c r="BA63">
        <f t="shared" si="42"/>
        <v>0.98154024444274812</v>
      </c>
      <c r="BB63">
        <f t="shared" si="43"/>
        <v>-0.66912387456448807</v>
      </c>
      <c r="BC63">
        <f t="shared" si="44"/>
        <v>-2.5985767556465054</v>
      </c>
      <c r="BD63">
        <f t="shared" si="45"/>
        <v>-3.592182852546546</v>
      </c>
      <c r="BE63">
        <f t="shared" si="73"/>
        <v>3.6958546801432384</v>
      </c>
      <c r="BF63">
        <f t="shared" si="73"/>
        <v>3.6958546801436758</v>
      </c>
      <c r="BG63">
        <f t="shared" si="73"/>
        <v>3.6958546801198247</v>
      </c>
      <c r="BH63">
        <f t="shared" si="73"/>
        <v>3.6958546814207809</v>
      </c>
      <c r="BI63">
        <f t="shared" si="73"/>
        <v>3.6958546104593895</v>
      </c>
      <c r="BJ63">
        <f t="shared" si="73"/>
        <v>3.6958584810930755</v>
      </c>
      <c r="BK63">
        <f t="shared" si="73"/>
        <v>3.69564736848689</v>
      </c>
      <c r="BL63">
        <f t="shared" si="46"/>
        <v>3.707202710462699</v>
      </c>
    </row>
    <row r="64" spans="1:64" ht="12.95" customHeight="1" x14ac:dyDescent="0.2">
      <c r="A64" t="s">
        <v>186</v>
      </c>
      <c r="B64" t="s">
        <v>85</v>
      </c>
      <c r="C64" s="10">
        <v>47183.767</v>
      </c>
      <c r="D64" s="10" t="s">
        <v>284</v>
      </c>
      <c r="E64">
        <f t="shared" si="52"/>
        <v>-11821.006025372866</v>
      </c>
      <c r="F64">
        <f t="shared" ref="F64:F93" si="74">ROUND(2*E64,0)/2</f>
        <v>-11821</v>
      </c>
      <c r="G64">
        <f t="shared" si="69"/>
        <v>-2.7098999998997897E-3</v>
      </c>
      <c r="J64">
        <f t="shared" si="71"/>
        <v>-2.7098999998997897E-3</v>
      </c>
      <c r="P64">
        <f t="shared" si="53"/>
        <v>0.10133385135043782</v>
      </c>
      <c r="Q64" s="2">
        <f t="shared" si="54"/>
        <v>32165.267</v>
      </c>
      <c r="R64">
        <f t="shared" si="70"/>
        <v>1.082510219505088E-2</v>
      </c>
      <c r="S64" s="3">
        <v>1</v>
      </c>
      <c r="U64" s="37"/>
      <c r="Z64">
        <f t="shared" si="55"/>
        <v>-11821</v>
      </c>
      <c r="AA64" s="132">
        <f t="shared" si="56"/>
        <v>1.9607924258228521E-3</v>
      </c>
      <c r="AB64" s="132">
        <f t="shared" si="65"/>
        <v>9.6663158924715178E-2</v>
      </c>
      <c r="AC64" s="132">
        <f t="shared" si="66"/>
        <v>-0.10404375135033761</v>
      </c>
      <c r="AD64" s="132">
        <f t="shared" si="67"/>
        <v>-4.6706924257226418E-3</v>
      </c>
      <c r="AE64" s="132">
        <f t="shared" si="57"/>
        <v>2.1815367735702854E-5</v>
      </c>
      <c r="AF64">
        <f t="shared" si="68"/>
        <v>-0.10404375135033761</v>
      </c>
      <c r="AG64" s="143"/>
      <c r="AH64">
        <f t="shared" si="58"/>
        <v>-9.9373058924614968E-2</v>
      </c>
      <c r="AI64">
        <f t="shared" si="59"/>
        <v>0.99222110168195277</v>
      </c>
      <c r="AJ64">
        <f t="shared" si="60"/>
        <v>-0.61615911697026138</v>
      </c>
      <c r="AK64">
        <f t="shared" si="61"/>
        <v>2.0109109428229559E-2</v>
      </c>
      <c r="AL64">
        <f t="shared" si="62"/>
        <v>1.9399019132767521</v>
      </c>
      <c r="AM64">
        <f t="shared" si="63"/>
        <v>1.459047668829621</v>
      </c>
      <c r="AN64" s="132">
        <f t="shared" si="72"/>
        <v>1.9197126149450932</v>
      </c>
      <c r="AO64" s="132">
        <f t="shared" si="72"/>
        <v>1.91971261494509</v>
      </c>
      <c r="AP64" s="132">
        <f t="shared" si="72"/>
        <v>1.9197126149455219</v>
      </c>
      <c r="AQ64" s="132">
        <f t="shared" si="72"/>
        <v>1.9197126148869281</v>
      </c>
      <c r="AR64" s="132">
        <f t="shared" si="72"/>
        <v>1.9197126228357833</v>
      </c>
      <c r="AS64" s="132">
        <f t="shared" si="72"/>
        <v>1.9197115444899175</v>
      </c>
      <c r="AT64" s="132">
        <f t="shared" si="72"/>
        <v>1.9198578042741152</v>
      </c>
      <c r="AU64" s="132">
        <f t="shared" si="64"/>
        <v>1.8994505638623682</v>
      </c>
      <c r="AW64">
        <v>12000</v>
      </c>
      <c r="AX64">
        <f t="shared" si="39"/>
        <v>5.7184027349103897E-2</v>
      </c>
      <c r="AY64">
        <f t="shared" si="40"/>
        <v>0.15661290163144626</v>
      </c>
      <c r="AZ64">
        <f t="shared" si="41"/>
        <v>-9.9428874282342358E-2</v>
      </c>
      <c r="BA64">
        <f t="shared" si="42"/>
        <v>0.98244493758943707</v>
      </c>
      <c r="BB64">
        <f t="shared" si="43"/>
        <v>-0.61041950069952433</v>
      </c>
      <c r="BC64">
        <f t="shared" si="44"/>
        <v>-2.5221376314453177</v>
      </c>
      <c r="BD64">
        <f t="shared" si="45"/>
        <v>-3.1247355462549873</v>
      </c>
      <c r="BE64">
        <f t="shared" si="73"/>
        <v>3.7736781211757053</v>
      </c>
      <c r="BF64">
        <f t="shared" si="73"/>
        <v>3.7736781211760628</v>
      </c>
      <c r="BG64">
        <f t="shared" si="73"/>
        <v>3.773678121155513</v>
      </c>
      <c r="BH64">
        <f t="shared" si="73"/>
        <v>3.7736781223368414</v>
      </c>
      <c r="BI64">
        <f t="shared" si="73"/>
        <v>3.7736780544270578</v>
      </c>
      <c r="BJ64">
        <f t="shared" si="73"/>
        <v>3.7736819582908581</v>
      </c>
      <c r="BK64">
        <f t="shared" si="73"/>
        <v>3.7734575587772663</v>
      </c>
      <c r="BL64">
        <f t="shared" si="46"/>
        <v>3.7864171246689273</v>
      </c>
    </row>
    <row r="65" spans="1:64" ht="12.95" customHeight="1" x14ac:dyDescent="0.2">
      <c r="A65" t="s">
        <v>186</v>
      </c>
      <c r="B65" t="s">
        <v>94</v>
      </c>
      <c r="C65" s="10">
        <v>47209.6276</v>
      </c>
      <c r="D65" s="10" t="s">
        <v>284</v>
      </c>
      <c r="E65">
        <f t="shared" si="52"/>
        <v>-11763.505838045783</v>
      </c>
      <c r="F65">
        <f t="shared" si="74"/>
        <v>-11763.5</v>
      </c>
      <c r="G65">
        <f t="shared" si="69"/>
        <v>-2.6256499986629933E-3</v>
      </c>
      <c r="J65">
        <f t="shared" si="71"/>
        <v>-2.6256499986629933E-3</v>
      </c>
      <c r="P65">
        <f t="shared" si="53"/>
        <v>0.10181015428214231</v>
      </c>
      <c r="Q65" s="2">
        <f t="shared" si="54"/>
        <v>32191.1276</v>
      </c>
      <c r="R65">
        <f t="shared" si="70"/>
        <v>1.0906837215778672E-2</v>
      </c>
      <c r="S65" s="3">
        <v>1</v>
      </c>
      <c r="U65" s="37"/>
      <c r="Z65">
        <f t="shared" si="55"/>
        <v>-11763.5</v>
      </c>
      <c r="AA65" s="132">
        <f t="shared" si="56"/>
        <v>1.8391803503307602E-3</v>
      </c>
      <c r="AB65" s="132">
        <f t="shared" si="65"/>
        <v>9.7345323933148556E-2</v>
      </c>
      <c r="AC65" s="132">
        <f t="shared" si="66"/>
        <v>-0.1044358042808053</v>
      </c>
      <c r="AD65" s="132">
        <f t="shared" si="67"/>
        <v>-4.4648303489937535E-3</v>
      </c>
      <c r="AE65" s="132">
        <f t="shared" si="57"/>
        <v>1.9934710045295685E-5</v>
      </c>
      <c r="AF65">
        <f t="shared" si="68"/>
        <v>-0.1044358042808053</v>
      </c>
      <c r="AG65" s="143"/>
      <c r="AH65">
        <f t="shared" si="58"/>
        <v>-9.9970973931811549E-2</v>
      </c>
      <c r="AI65">
        <f t="shared" si="59"/>
        <v>0.99213095147376473</v>
      </c>
      <c r="AJ65">
        <f t="shared" si="60"/>
        <v>-0.61968693150545096</v>
      </c>
      <c r="AK65">
        <f t="shared" si="61"/>
        <v>2.0074003495336567E-2</v>
      </c>
      <c r="AL65">
        <f t="shared" si="62"/>
        <v>1.9443888756039935</v>
      </c>
      <c r="AM65">
        <f t="shared" si="63"/>
        <v>1.466090182186282</v>
      </c>
      <c r="AN65" s="132">
        <f t="shared" si="72"/>
        <v>1.9242339087294877</v>
      </c>
      <c r="AO65" s="132">
        <f t="shared" si="72"/>
        <v>1.9242339087294844</v>
      </c>
      <c r="AP65" s="132">
        <f t="shared" si="72"/>
        <v>1.9242339087299432</v>
      </c>
      <c r="AQ65" s="132">
        <f t="shared" si="72"/>
        <v>1.9242339086684535</v>
      </c>
      <c r="AR65" s="132">
        <f t="shared" si="72"/>
        <v>1.9242339169078773</v>
      </c>
      <c r="AS65" s="132">
        <f t="shared" si="72"/>
        <v>1.9242328128530637</v>
      </c>
      <c r="AT65" s="132">
        <f t="shared" si="72"/>
        <v>1.9243807230186212</v>
      </c>
      <c r="AU65" s="132">
        <f t="shared" si="64"/>
        <v>1.9040053926792262</v>
      </c>
      <c r="AW65">
        <v>13000</v>
      </c>
      <c r="AX65">
        <f t="shared" si="39"/>
        <v>6.3883451073504863E-2</v>
      </c>
      <c r="AY65">
        <f t="shared" si="40"/>
        <v>0.15270521918198607</v>
      </c>
      <c r="AZ65">
        <f t="shared" si="41"/>
        <v>-8.8821768108481206E-2</v>
      </c>
      <c r="BA65">
        <f t="shared" si="42"/>
        <v>0.98345421537745381</v>
      </c>
      <c r="BB65">
        <f t="shared" si="43"/>
        <v>-0.54802548948461816</v>
      </c>
      <c r="BC65">
        <f t="shared" si="44"/>
        <v>-2.4455493845566081</v>
      </c>
      <c r="BD65">
        <f t="shared" si="45"/>
        <v>-2.7564297239921705</v>
      </c>
      <c r="BE65">
        <f t="shared" si="73"/>
        <v>3.8515774362075463</v>
      </c>
      <c r="BF65">
        <f t="shared" si="73"/>
        <v>3.8515774362078177</v>
      </c>
      <c r="BG65">
        <f t="shared" si="73"/>
        <v>3.8515774361912207</v>
      </c>
      <c r="BH65">
        <f t="shared" si="73"/>
        <v>3.8515774372062257</v>
      </c>
      <c r="BI65">
        <f t="shared" si="73"/>
        <v>3.8515773751319009</v>
      </c>
      <c r="BJ65">
        <f t="shared" si="73"/>
        <v>3.8515811713972883</v>
      </c>
      <c r="BK65">
        <f t="shared" si="73"/>
        <v>3.8513490268368247</v>
      </c>
      <c r="BL65">
        <f t="shared" si="46"/>
        <v>3.8656315388751556</v>
      </c>
    </row>
    <row r="66" spans="1:64" ht="12.95" customHeight="1" x14ac:dyDescent="0.2">
      <c r="A66" t="s">
        <v>204</v>
      </c>
      <c r="B66" t="s">
        <v>94</v>
      </c>
      <c r="C66" s="10">
        <v>52279.201999999997</v>
      </c>
      <c r="D66" s="10" t="s">
        <v>284</v>
      </c>
      <c r="E66">
        <f t="shared" si="52"/>
        <v>-491.47511684874462</v>
      </c>
      <c r="F66">
        <f t="shared" si="74"/>
        <v>-491.5</v>
      </c>
      <c r="G66">
        <f t="shared" si="69"/>
        <v>1.1191149998921901E-2</v>
      </c>
      <c r="J66">
        <f t="shared" si="71"/>
        <v>1.1191149998921901E-2</v>
      </c>
      <c r="P66">
        <f t="shared" si="53"/>
        <v>0.16313705293435446</v>
      </c>
      <c r="Q66" s="2">
        <f t="shared" si="54"/>
        <v>37260.701999999997</v>
      </c>
      <c r="R66">
        <f t="shared" si="70"/>
        <v>2.3087557418863893E-2</v>
      </c>
      <c r="S66" s="3">
        <v>1</v>
      </c>
      <c r="U66" s="37"/>
      <c r="Z66">
        <f t="shared" si="55"/>
        <v>-491.5</v>
      </c>
      <c r="AA66" s="132">
        <f t="shared" si="56"/>
        <v>-2.310199260285889E-3</v>
      </c>
      <c r="AB66" s="132">
        <f t="shared" si="65"/>
        <v>0.17663840219356225</v>
      </c>
      <c r="AC66" s="132">
        <f t="shared" si="66"/>
        <v>-0.15194590293543256</v>
      </c>
      <c r="AD66" s="132">
        <f t="shared" si="67"/>
        <v>1.350134925920779E-2</v>
      </c>
      <c r="AE66" s="132">
        <f t="shared" si="57"/>
        <v>1.8228643181911075E-4</v>
      </c>
      <c r="AF66">
        <f t="shared" si="68"/>
        <v>-0.15194590293543256</v>
      </c>
      <c r="AG66" s="143"/>
      <c r="AH66">
        <f t="shared" si="58"/>
        <v>-0.16544725219464035</v>
      </c>
      <c r="AI66">
        <f t="shared" si="59"/>
        <v>0.97960544842067032</v>
      </c>
      <c r="AJ66">
        <f t="shared" si="60"/>
        <v>-0.99936205593105343</v>
      </c>
      <c r="AK66">
        <f t="shared" si="61"/>
        <v>6.9964138611927039E-3</v>
      </c>
      <c r="AL66">
        <f t="shared" si="62"/>
        <v>2.8111199764971997</v>
      </c>
      <c r="AM66">
        <f t="shared" si="63"/>
        <v>5.996758243176342</v>
      </c>
      <c r="AN66" s="132">
        <f t="shared" si="72"/>
        <v>2.8040506825307343</v>
      </c>
      <c r="AO66" s="132">
        <f t="shared" si="72"/>
        <v>2.8040506825302183</v>
      </c>
      <c r="AP66" s="132">
        <f t="shared" si="72"/>
        <v>2.8040506825555798</v>
      </c>
      <c r="AQ66" s="132">
        <f t="shared" si="72"/>
        <v>2.8040506813089774</v>
      </c>
      <c r="AR66" s="132">
        <f t="shared" si="72"/>
        <v>2.8040507425833896</v>
      </c>
      <c r="AS66" s="132">
        <f t="shared" si="72"/>
        <v>2.8040477307524743</v>
      </c>
      <c r="AT66" s="132">
        <f t="shared" si="72"/>
        <v>2.8041957679893095</v>
      </c>
      <c r="AU66" s="132">
        <f t="shared" si="64"/>
        <v>2.7969102696118293</v>
      </c>
      <c r="AW66">
        <v>14000</v>
      </c>
      <c r="AX66">
        <f t="shared" ref="AX66:AX86" si="75">AB$3+AB$4*AW66+AB$5*AW66^2+AZ66</f>
        <v>7.0632023937898025E-2</v>
      </c>
      <c r="AY66">
        <f t="shared" ref="AY66:AY86" si="76">AB$3+AB$4*AW66+AB$5*AW66^2</f>
        <v>0.14829568072097918</v>
      </c>
      <c r="AZ66">
        <f t="shared" ref="AZ66:AZ86" si="77">$AB$6*($AB$11/BA66*BB66+$AB$12)</f>
        <v>-7.7663656783081153E-2</v>
      </c>
      <c r="BA66">
        <f t="shared" ref="BA66:BA86" si="78">1+$AB$7*COS(BC66)</f>
        <v>0.98456298573326517</v>
      </c>
      <c r="BB66">
        <f t="shared" ref="BB66:BB86" si="79">SIN(BC66+RADIANS($AB$9))</f>
        <v>-0.48227375752220863</v>
      </c>
      <c r="BC66">
        <f t="shared" ref="BC66:BC86" si="80">2*ATAN(BD66)</f>
        <v>-2.3687959445147282</v>
      </c>
      <c r="BD66">
        <f t="shared" ref="BD66:BD86" si="81">SQRT((1+$AB$7)/(1-$AB$7))*TAN(BE66/2)</f>
        <v>-2.4579027664007396</v>
      </c>
      <c r="BE66">
        <f t="shared" si="73"/>
        <v>3.9295607157854695</v>
      </c>
      <c r="BF66">
        <f t="shared" si="73"/>
        <v>3.9295607157856596</v>
      </c>
      <c r="BG66">
        <f t="shared" si="73"/>
        <v>3.9295607157731367</v>
      </c>
      <c r="BH66">
        <f t="shared" si="73"/>
        <v>3.9295607165966491</v>
      </c>
      <c r="BI66">
        <f t="shared" si="73"/>
        <v>3.9295606624426958</v>
      </c>
      <c r="BJ66">
        <f t="shared" si="73"/>
        <v>3.9295642235981392</v>
      </c>
      <c r="BK66">
        <f t="shared" si="73"/>
        <v>3.9293300697113485</v>
      </c>
      <c r="BL66">
        <f t="shared" ref="BL66:BL86" si="82">RADIANS($AB$9)+$AB$18*(AW66-AB$15)</f>
        <v>3.9448459530813835</v>
      </c>
    </row>
    <row r="67" spans="1:64" ht="12.95" customHeight="1" x14ac:dyDescent="0.2">
      <c r="A67" t="s">
        <v>204</v>
      </c>
      <c r="B67" t="s">
        <v>85</v>
      </c>
      <c r="C67" s="10">
        <v>52313.135699999999</v>
      </c>
      <c r="D67" s="10" t="s">
        <v>284</v>
      </c>
      <c r="E67">
        <f t="shared" si="52"/>
        <v>-416.02465913696903</v>
      </c>
      <c r="F67">
        <f t="shared" si="74"/>
        <v>-416</v>
      </c>
      <c r="G67">
        <f t="shared" si="69"/>
        <v>-1.1090400003013201E-2</v>
      </c>
      <c r="J67">
        <f t="shared" si="71"/>
        <v>-1.1090400003013201E-2</v>
      </c>
      <c r="O67">
        <f t="shared" ref="O67:O99" ca="1" si="83">+C$11+C$12*$F67</f>
        <v>4.2986289981572987E-3</v>
      </c>
      <c r="P67">
        <f t="shared" si="53"/>
        <v>0.16333284216629299</v>
      </c>
      <c r="Q67" s="2">
        <f t="shared" si="54"/>
        <v>37294.635699999999</v>
      </c>
      <c r="R67">
        <f t="shared" si="70"/>
        <v>3.042346740885243E-2</v>
      </c>
      <c r="S67" s="3">
        <v>1</v>
      </c>
      <c r="U67" s="37"/>
      <c r="Z67">
        <f t="shared" si="55"/>
        <v>-416</v>
      </c>
      <c r="AA67" s="132">
        <f t="shared" si="56"/>
        <v>-2.1531518409773631E-3</v>
      </c>
      <c r="AB67" s="132">
        <f t="shared" si="65"/>
        <v>0.15439559400425715</v>
      </c>
      <c r="AC67" s="132">
        <f t="shared" si="66"/>
        <v>-0.17442324216930619</v>
      </c>
      <c r="AD67" s="132">
        <f t="shared" si="67"/>
        <v>-8.9372481620358379E-3</v>
      </c>
      <c r="AE67" s="132">
        <f t="shared" si="57"/>
        <v>7.9874404709812959E-5</v>
      </c>
      <c r="AF67">
        <f t="shared" si="68"/>
        <v>-0.17442324216930619</v>
      </c>
      <c r="AG67" s="143"/>
      <c r="AH67">
        <f t="shared" si="58"/>
        <v>-0.16548599400727035</v>
      </c>
      <c r="AI67">
        <f t="shared" si="59"/>
        <v>0.97956560456855812</v>
      </c>
      <c r="AJ67">
        <f t="shared" si="60"/>
        <v>-0.99955067912798767</v>
      </c>
      <c r="AK67">
        <f t="shared" si="61"/>
        <v>6.8791732345171355E-3</v>
      </c>
      <c r="AL67">
        <f t="shared" si="62"/>
        <v>2.8168629756692436</v>
      </c>
      <c r="AM67">
        <f t="shared" si="63"/>
        <v>6.1047519687648117</v>
      </c>
      <c r="AN67" s="132">
        <f t="shared" si="72"/>
        <v>2.8099120027185607</v>
      </c>
      <c r="AO67" s="132">
        <f t="shared" si="72"/>
        <v>2.8099120027180473</v>
      </c>
      <c r="AP67" s="132">
        <f t="shared" si="72"/>
        <v>2.8099120027432423</v>
      </c>
      <c r="AQ67" s="132">
        <f t="shared" si="72"/>
        <v>2.8099120015073429</v>
      </c>
      <c r="AR67" s="132">
        <f t="shared" si="72"/>
        <v>2.8099120621319988</v>
      </c>
      <c r="AS67" s="132">
        <f t="shared" si="72"/>
        <v>2.8099090883052487</v>
      </c>
      <c r="AT67" s="132">
        <f t="shared" si="72"/>
        <v>2.8100549601101683</v>
      </c>
      <c r="AU67" s="132">
        <f t="shared" si="64"/>
        <v>2.8028909578843995</v>
      </c>
      <c r="AW67">
        <v>15000</v>
      </c>
      <c r="AX67">
        <f t="shared" si="75"/>
        <v>7.7364719966902903E-2</v>
      </c>
      <c r="AY67">
        <f t="shared" si="76"/>
        <v>0.14338428624842561</v>
      </c>
      <c r="AZ67">
        <f t="shared" si="77"/>
        <v>-6.601956628152271E-2</v>
      </c>
      <c r="BA67">
        <f t="shared" si="78"/>
        <v>0.98576557479778415</v>
      </c>
      <c r="BB67">
        <f t="shared" si="79"/>
        <v>-0.41351798737383771</v>
      </c>
      <c r="BC67">
        <f t="shared" si="80"/>
        <v>-2.2918620302579127</v>
      </c>
      <c r="BD67">
        <f t="shared" si="81"/>
        <v>-2.2103312024230717</v>
      </c>
      <c r="BE67">
        <f t="shared" si="73"/>
        <v>4.0076356238138917</v>
      </c>
      <c r="BF67">
        <f t="shared" si="73"/>
        <v>4.0076356238140143</v>
      </c>
      <c r="BG67">
        <f t="shared" si="73"/>
        <v>4.0076356238052426</v>
      </c>
      <c r="BH67">
        <f t="shared" si="73"/>
        <v>4.007635624433199</v>
      </c>
      <c r="BI67">
        <f t="shared" si="73"/>
        <v>4.0076355794776255</v>
      </c>
      <c r="BJ67">
        <f t="shared" si="73"/>
        <v>4.0076387978673562</v>
      </c>
      <c r="BK67">
        <f t="shared" si="73"/>
        <v>4.0074084226653728</v>
      </c>
      <c r="BL67">
        <f t="shared" si="82"/>
        <v>4.0240603672876114</v>
      </c>
    </row>
    <row r="68" spans="1:64" ht="12.95" customHeight="1" x14ac:dyDescent="0.2">
      <c r="A68" s="33" t="s">
        <v>87</v>
      </c>
      <c r="B68" s="32" t="s">
        <v>85</v>
      </c>
      <c r="C68" s="33">
        <v>52500.241999999998</v>
      </c>
      <c r="D68" s="29"/>
      <c r="E68">
        <f t="shared" si="52"/>
        <v>0</v>
      </c>
      <c r="F68">
        <f t="shared" si="74"/>
        <v>0</v>
      </c>
      <c r="G68">
        <f t="shared" si="69"/>
        <v>0</v>
      </c>
      <c r="I68">
        <f>+G68</f>
        <v>0</v>
      </c>
      <c r="O68">
        <f t="shared" ca="1" si="83"/>
        <v>5.749179608886483E-3</v>
      </c>
      <c r="P68">
        <f t="shared" si="53"/>
        <v>0.16436032212432738</v>
      </c>
      <c r="Q68" s="2">
        <f t="shared" si="54"/>
        <v>37481.741999999998</v>
      </c>
      <c r="R68">
        <f t="shared" si="70"/>
        <v>2.7014315488812661E-2</v>
      </c>
      <c r="S68" s="3">
        <v>1</v>
      </c>
      <c r="U68" s="37"/>
      <c r="Z68">
        <f t="shared" si="55"/>
        <v>0</v>
      </c>
      <c r="AA68" s="132">
        <f t="shared" si="56"/>
        <v>-1.2371442019156464E-3</v>
      </c>
      <c r="AB68" s="132">
        <f t="shared" si="65"/>
        <v>0.16559746632624303</v>
      </c>
      <c r="AC68" s="132">
        <f t="shared" si="66"/>
        <v>-0.16436032212432738</v>
      </c>
      <c r="AD68" s="132">
        <f t="shared" si="67"/>
        <v>1.2371442019156464E-3</v>
      </c>
      <c r="AE68" s="132">
        <f t="shared" si="57"/>
        <v>1.5305257763335018E-6</v>
      </c>
      <c r="AF68">
        <f t="shared" si="68"/>
        <v>-0.16436032212432738</v>
      </c>
      <c r="AG68" s="143"/>
      <c r="AH68">
        <f t="shared" si="58"/>
        <v>-0.16559746632624303</v>
      </c>
      <c r="AI68">
        <f t="shared" si="59"/>
        <v>0.9793582396454027</v>
      </c>
      <c r="AJ68">
        <f t="shared" si="60"/>
        <v>-0.99999862721520094</v>
      </c>
      <c r="AK68">
        <f t="shared" si="61"/>
        <v>6.2293876506768009E-3</v>
      </c>
      <c r="AL68">
        <f t="shared" si="62"/>
        <v>2.8484984283197843</v>
      </c>
      <c r="AM68">
        <f t="shared" si="63"/>
        <v>6.7748250127703828</v>
      </c>
      <c r="AN68" s="132">
        <f t="shared" si="72"/>
        <v>2.8422033588732281</v>
      </c>
      <c r="AO68" s="132">
        <f t="shared" si="72"/>
        <v>2.842203358872732</v>
      </c>
      <c r="AP68" s="132">
        <f t="shared" si="72"/>
        <v>2.8422033588967981</v>
      </c>
      <c r="AQ68" s="132">
        <f t="shared" si="72"/>
        <v>2.8422033577286774</v>
      </c>
      <c r="AR68" s="132">
        <f t="shared" si="72"/>
        <v>2.8422034144276673</v>
      </c>
      <c r="AS68" s="132">
        <f t="shared" si="72"/>
        <v>2.8422006623339242</v>
      </c>
      <c r="AT68" s="132">
        <f t="shared" si="72"/>
        <v>2.842334242616388</v>
      </c>
      <c r="AU68" s="132">
        <f t="shared" si="64"/>
        <v>2.8358441541941906</v>
      </c>
      <c r="AW68">
        <v>16000</v>
      </c>
      <c r="AX68">
        <f t="shared" si="75"/>
        <v>8.4013261670716655E-2</v>
      </c>
      <c r="AY68">
        <f t="shared" si="76"/>
        <v>0.13797103576432537</v>
      </c>
      <c r="AZ68">
        <f t="shared" si="77"/>
        <v>-5.3957774093608718E-2</v>
      </c>
      <c r="BA68">
        <f t="shared" si="78"/>
        <v>0.98705573348954334</v>
      </c>
      <c r="BB68">
        <f t="shared" si="79"/>
        <v>-0.34213277361630035</v>
      </c>
      <c r="BC68">
        <f t="shared" si="80"/>
        <v>-2.2147332399602591</v>
      </c>
      <c r="BD68">
        <f t="shared" si="81"/>
        <v>-2.0010899859680968</v>
      </c>
      <c r="BE68">
        <f t="shared" si="73"/>
        <v>4.0858093516915135</v>
      </c>
      <c r="BF68">
        <f t="shared" si="73"/>
        <v>4.0858093516915845</v>
      </c>
      <c r="BG68">
        <f t="shared" si="73"/>
        <v>4.0858093516859393</v>
      </c>
      <c r="BH68">
        <f t="shared" si="73"/>
        <v>4.0858093521324301</v>
      </c>
      <c r="BI68">
        <f t="shared" si="73"/>
        <v>4.0858093168172909</v>
      </c>
      <c r="BJ68">
        <f t="shared" si="73"/>
        <v>4.0858121100713518</v>
      </c>
      <c r="BK68">
        <f t="shared" si="73"/>
        <v>4.0855912106693628</v>
      </c>
      <c r="BL68">
        <f t="shared" si="82"/>
        <v>4.1032747814938393</v>
      </c>
    </row>
    <row r="69" spans="1:64" ht="12.95" customHeight="1" x14ac:dyDescent="0.2">
      <c r="A69" t="s">
        <v>210</v>
      </c>
      <c r="B69" t="s">
        <v>85</v>
      </c>
      <c r="C69" s="10">
        <v>52656.3027</v>
      </c>
      <c r="D69" s="10" t="s">
        <v>284</v>
      </c>
      <c r="E69">
        <f t="shared" si="52"/>
        <v>346.99579609119377</v>
      </c>
      <c r="F69">
        <f t="shared" si="74"/>
        <v>347</v>
      </c>
      <c r="G69">
        <f t="shared" si="69"/>
        <v>-1.8906999976024963E-3</v>
      </c>
      <c r="J69">
        <f>G69</f>
        <v>-1.8906999976024963E-3</v>
      </c>
      <c r="O69">
        <f t="shared" ca="1" si="83"/>
        <v>6.9591340846629907E-3</v>
      </c>
      <c r="P69">
        <f t="shared" si="53"/>
        <v>0.16515094277420128</v>
      </c>
      <c r="Q69" s="2">
        <f t="shared" si="54"/>
        <v>37637.8027</v>
      </c>
      <c r="R69">
        <f t="shared" si="70"/>
        <v>2.7902910419902904E-2</v>
      </c>
      <c r="S69" s="3">
        <v>1</v>
      </c>
      <c r="U69" s="37"/>
      <c r="Z69">
        <f t="shared" si="55"/>
        <v>347</v>
      </c>
      <c r="AA69" s="132">
        <f t="shared" si="56"/>
        <v>-4.074477907062557E-4</v>
      </c>
      <c r="AB69" s="132">
        <f t="shared" si="65"/>
        <v>0.16366769056730504</v>
      </c>
      <c r="AC69" s="132">
        <f t="shared" si="66"/>
        <v>-0.16704164277180378</v>
      </c>
      <c r="AD69" s="132">
        <f t="shared" si="67"/>
        <v>-1.4832522068962406E-3</v>
      </c>
      <c r="AE69" s="132">
        <f t="shared" si="57"/>
        <v>2.2000371092625683E-6</v>
      </c>
      <c r="AF69">
        <f t="shared" si="68"/>
        <v>-0.16704164277180378</v>
      </c>
      <c r="AG69" s="143"/>
      <c r="AH69">
        <f t="shared" si="58"/>
        <v>-0.16555839056490754</v>
      </c>
      <c r="AI69">
        <f t="shared" si="59"/>
        <v>0.97920111828195366</v>
      </c>
      <c r="AJ69">
        <f t="shared" si="60"/>
        <v>-0.99960703360173464</v>
      </c>
      <c r="AK69">
        <f t="shared" si="61"/>
        <v>5.6827863163899659E-3</v>
      </c>
      <c r="AL69">
        <f t="shared" si="62"/>
        <v>2.8748768632001886</v>
      </c>
      <c r="AM69">
        <f t="shared" si="63"/>
        <v>7.4541132245857069</v>
      </c>
      <c r="AN69" s="132">
        <f t="shared" si="72"/>
        <v>2.8691336992510927</v>
      </c>
      <c r="AO69" s="132">
        <f t="shared" si="72"/>
        <v>2.8691336992506185</v>
      </c>
      <c r="AP69" s="132">
        <f t="shared" si="72"/>
        <v>2.86913369927347</v>
      </c>
      <c r="AQ69" s="132">
        <f t="shared" si="72"/>
        <v>2.86913369817302</v>
      </c>
      <c r="AR69" s="132">
        <f t="shared" si="72"/>
        <v>2.869133751166145</v>
      </c>
      <c r="AS69" s="132">
        <f t="shared" si="72"/>
        <v>2.8691311992354009</v>
      </c>
      <c r="AT69" s="132">
        <f t="shared" si="72"/>
        <v>2.8692540876491828</v>
      </c>
      <c r="AU69" s="132">
        <f t="shared" si="64"/>
        <v>2.8633315559237515</v>
      </c>
      <c r="AW69">
        <v>17000</v>
      </c>
      <c r="AX69">
        <f t="shared" si="75"/>
        <v>9.0506433137310743E-2</v>
      </c>
      <c r="AY69">
        <f t="shared" si="76"/>
        <v>0.13205592926867843</v>
      </c>
      <c r="AZ69">
        <f t="shared" si="77"/>
        <v>-4.1549496131367686E-2</v>
      </c>
      <c r="BA69">
        <f t="shared" si="78"/>
        <v>0.98842664679634751</v>
      </c>
      <c r="BB69">
        <f t="shared" si="79"/>
        <v>-0.26851261907906332</v>
      </c>
      <c r="BC69">
        <f t="shared" si="80"/>
        <v>-2.1373961410423279</v>
      </c>
      <c r="BD69">
        <f t="shared" si="81"/>
        <v>-1.8213937839325522</v>
      </c>
      <c r="BE69">
        <f t="shared" si="73"/>
        <v>4.1640885730726005</v>
      </c>
      <c r="BF69">
        <f t="shared" si="73"/>
        <v>4.1640885730726369</v>
      </c>
      <c r="BG69">
        <f t="shared" si="73"/>
        <v>4.1640885730693507</v>
      </c>
      <c r="BH69">
        <f t="shared" si="73"/>
        <v>4.1640885733617523</v>
      </c>
      <c r="BI69">
        <f t="shared" si="73"/>
        <v>4.1640885473439777</v>
      </c>
      <c r="BJ69">
        <f t="shared" si="73"/>
        <v>4.164090862399064</v>
      </c>
      <c r="BK69">
        <f t="shared" si="73"/>
        <v>4.1638849037144485</v>
      </c>
      <c r="BL69">
        <f t="shared" si="82"/>
        <v>4.1824891957000681</v>
      </c>
    </row>
    <row r="70" spans="1:64" ht="12.95" customHeight="1" x14ac:dyDescent="0.2">
      <c r="A70" t="s">
        <v>210</v>
      </c>
      <c r="B70" t="s">
        <v>94</v>
      </c>
      <c r="C70" s="10">
        <v>52701.055899999999</v>
      </c>
      <c r="D70" s="10" t="s">
        <v>284</v>
      </c>
      <c r="E70">
        <f t="shared" si="52"/>
        <v>446.50305359822761</v>
      </c>
      <c r="F70">
        <f t="shared" si="74"/>
        <v>446.5</v>
      </c>
      <c r="G70">
        <f t="shared" si="69"/>
        <v>1.3733500018133782E-3</v>
      </c>
      <c r="J70">
        <f>G70</f>
        <v>1.3733500018133782E-3</v>
      </c>
      <c r="O70">
        <f t="shared" ca="1" si="83"/>
        <v>7.3060806850657641E-3</v>
      </c>
      <c r="P70">
        <f t="shared" si="53"/>
        <v>0.16536650020326935</v>
      </c>
      <c r="Q70" s="2">
        <f t="shared" si="54"/>
        <v>37682.555899999999</v>
      </c>
      <c r="R70">
        <f t="shared" si="70"/>
        <v>2.6893753312997298E-2</v>
      </c>
      <c r="S70" s="3">
        <v>1</v>
      </c>
      <c r="U70" s="37"/>
      <c r="Z70">
        <f t="shared" si="55"/>
        <v>446.5</v>
      </c>
      <c r="AA70" s="132">
        <f t="shared" si="56"/>
        <v>-1.5853655552511281E-4</v>
      </c>
      <c r="AB70" s="132">
        <f t="shared" si="65"/>
        <v>0.16689838676060784</v>
      </c>
      <c r="AC70" s="132">
        <f t="shared" si="66"/>
        <v>-0.16399315020145597</v>
      </c>
      <c r="AD70" s="132">
        <f t="shared" si="67"/>
        <v>1.531886557338491E-3</v>
      </c>
      <c r="AE70" s="132">
        <f t="shared" si="57"/>
        <v>2.3466764245543737E-6</v>
      </c>
      <c r="AF70">
        <f t="shared" si="68"/>
        <v>-0.16399315020145597</v>
      </c>
      <c r="AG70" s="143"/>
      <c r="AH70">
        <f t="shared" si="58"/>
        <v>-0.16552503675879446</v>
      </c>
      <c r="AI70">
        <f t="shared" si="59"/>
        <v>0.97915873836280676</v>
      </c>
      <c r="AJ70">
        <f t="shared" si="60"/>
        <v>-0.99936646762583103</v>
      </c>
      <c r="AK70">
        <f t="shared" si="61"/>
        <v>5.5253374927769251E-3</v>
      </c>
      <c r="AL70">
        <f t="shared" si="62"/>
        <v>2.8824391845837272</v>
      </c>
      <c r="AM70">
        <f t="shared" si="63"/>
        <v>7.6741941298744791</v>
      </c>
      <c r="AN70" s="132">
        <f t="shared" si="72"/>
        <v>2.8768550218735518</v>
      </c>
      <c r="AO70" s="132">
        <f t="shared" si="72"/>
        <v>2.8768550218730842</v>
      </c>
      <c r="AP70" s="132">
        <f t="shared" si="72"/>
        <v>2.8768550218955435</v>
      </c>
      <c r="AQ70" s="132">
        <f t="shared" si="72"/>
        <v>2.8768550208163055</v>
      </c>
      <c r="AR70" s="132">
        <f t="shared" si="72"/>
        <v>2.8768550726775941</v>
      </c>
      <c r="AS70" s="132">
        <f t="shared" si="72"/>
        <v>2.8768525805536296</v>
      </c>
      <c r="AT70" s="132">
        <f t="shared" si="72"/>
        <v>2.8769723342917413</v>
      </c>
      <c r="AU70" s="132">
        <f t="shared" si="64"/>
        <v>2.8712133901372709</v>
      </c>
      <c r="AW70">
        <v>18000</v>
      </c>
      <c r="AX70">
        <f t="shared" si="75"/>
        <v>9.6770417357955579E-2</v>
      </c>
      <c r="AY70">
        <f t="shared" si="76"/>
        <v>0.12563896676148484</v>
      </c>
      <c r="AZ70">
        <f t="shared" si="77"/>
        <v>-2.8868549403529252E-2</v>
      </c>
      <c r="BA70">
        <f t="shared" si="78"/>
        <v>0.98987094634428874</v>
      </c>
      <c r="BB70">
        <f t="shared" si="79"/>
        <v>-0.19307075833607168</v>
      </c>
      <c r="BC70">
        <f t="shared" si="80"/>
        <v>-2.0598383599416459</v>
      </c>
      <c r="BD70">
        <f t="shared" si="81"/>
        <v>-1.6649390972598512</v>
      </c>
      <c r="BE70">
        <f t="shared" si="73"/>
        <v>4.2424793994908194</v>
      </c>
      <c r="BF70">
        <f t="shared" si="73"/>
        <v>4.2424793994908354</v>
      </c>
      <c r="BG70">
        <f t="shared" si="73"/>
        <v>4.2424793994891461</v>
      </c>
      <c r="BH70">
        <f t="shared" si="73"/>
        <v>4.2424793996621935</v>
      </c>
      <c r="BI70">
        <f t="shared" si="73"/>
        <v>4.2424793819375424</v>
      </c>
      <c r="BJ70">
        <f t="shared" si="73"/>
        <v>4.2424811974224488</v>
      </c>
      <c r="BK70">
        <f t="shared" si="73"/>
        <v>4.2422952762349446</v>
      </c>
      <c r="BL70">
        <f t="shared" si="82"/>
        <v>4.2617036099062959</v>
      </c>
    </row>
    <row r="71" spans="1:64" ht="12.95" customHeight="1" x14ac:dyDescent="0.2">
      <c r="A71" t="s">
        <v>216</v>
      </c>
      <c r="B71" t="s">
        <v>85</v>
      </c>
      <c r="C71" s="10">
        <v>53042.189200000001</v>
      </c>
      <c r="D71" s="10" t="s">
        <v>284</v>
      </c>
      <c r="E71">
        <f t="shared" si="52"/>
        <v>1205.0016442537553</v>
      </c>
      <c r="F71">
        <f t="shared" si="74"/>
        <v>1205</v>
      </c>
      <c r="G71">
        <f t="shared" si="69"/>
        <v>7.3949999932665378E-4</v>
      </c>
      <c r="J71">
        <f>G71</f>
        <v>7.3949999932665378E-4</v>
      </c>
      <c r="O71">
        <f t="shared" ca="1" si="83"/>
        <v>9.9508947192919334E-3</v>
      </c>
      <c r="P71">
        <f t="shared" si="53"/>
        <v>0.16684641720906673</v>
      </c>
      <c r="Q71" s="2">
        <f t="shared" si="54"/>
        <v>38023.689200000001</v>
      </c>
      <c r="R71">
        <f t="shared" si="70"/>
        <v>2.7591507944923446E-2</v>
      </c>
      <c r="S71" s="3">
        <v>1</v>
      </c>
      <c r="U71" s="37"/>
      <c r="Z71">
        <f t="shared" si="55"/>
        <v>1205</v>
      </c>
      <c r="AA71" s="132">
        <f t="shared" si="56"/>
        <v>1.8995927616579644E-3</v>
      </c>
      <c r="AB71" s="132">
        <f t="shared" si="65"/>
        <v>0.16568632444673542</v>
      </c>
      <c r="AC71" s="132">
        <f t="shared" si="66"/>
        <v>-0.16610691720974008</v>
      </c>
      <c r="AD71" s="132">
        <f t="shared" si="67"/>
        <v>-1.1600927623313106E-3</v>
      </c>
      <c r="AE71" s="132">
        <f t="shared" si="57"/>
        <v>1.3458152172134908E-6</v>
      </c>
      <c r="AF71">
        <f t="shared" si="68"/>
        <v>-0.16610691720974008</v>
      </c>
      <c r="AG71" s="143"/>
      <c r="AH71">
        <f t="shared" si="58"/>
        <v>-0.16494682444740877</v>
      </c>
      <c r="AI71">
        <f t="shared" si="59"/>
        <v>0.97887509510327486</v>
      </c>
      <c r="AJ71">
        <f t="shared" si="60"/>
        <v>-0.99565757339922734</v>
      </c>
      <c r="AK71">
        <f t="shared" si="61"/>
        <v>4.3157773509935908E-3</v>
      </c>
      <c r="AL71">
        <f t="shared" si="62"/>
        <v>2.9400677683666601</v>
      </c>
      <c r="AM71">
        <f t="shared" si="63"/>
        <v>9.8907224216162533</v>
      </c>
      <c r="AN71" s="132">
        <f t="shared" ref="AN71:AT78" si="84">$AU71+$AB$7*SIN(AO71)</f>
        <v>2.9357054136353806</v>
      </c>
      <c r="AO71" s="132">
        <f t="shared" si="84"/>
        <v>2.9357054136349832</v>
      </c>
      <c r="AP71" s="132">
        <f t="shared" si="84"/>
        <v>2.935705413653825</v>
      </c>
      <c r="AQ71" s="132">
        <f t="shared" si="84"/>
        <v>2.9357054127610991</v>
      </c>
      <c r="AR71" s="132">
        <f t="shared" si="84"/>
        <v>2.9357054550585837</v>
      </c>
      <c r="AS71" s="132">
        <f t="shared" si="84"/>
        <v>2.9357034509962601</v>
      </c>
      <c r="AT71" s="132">
        <f t="shared" si="84"/>
        <v>2.9357984029036142</v>
      </c>
      <c r="AU71" s="132">
        <f t="shared" si="64"/>
        <v>2.9312975233126952</v>
      </c>
      <c r="AW71">
        <v>19000</v>
      </c>
      <c r="AX71">
        <f t="shared" si="75"/>
        <v>0.10272915828317333</v>
      </c>
      <c r="AY71">
        <f t="shared" si="76"/>
        <v>0.1187201482427445</v>
      </c>
      <c r="AZ71">
        <f t="shared" si="77"/>
        <v>-1.5990989959571166E-2</v>
      </c>
      <c r="BA71">
        <f t="shared" si="78"/>
        <v>0.99138072681090617</v>
      </c>
      <c r="BB71">
        <f t="shared" si="79"/>
        <v>-0.11623778598889814</v>
      </c>
      <c r="BC71">
        <f t="shared" si="80"/>
        <v>-1.9820486711089145</v>
      </c>
      <c r="BD71">
        <f t="shared" si="81"/>
        <v>-1.5270844844318268</v>
      </c>
      <c r="BE71">
        <f t="shared" si="73"/>
        <v>4.3209873371277299</v>
      </c>
      <c r="BF71">
        <f t="shared" si="73"/>
        <v>4.3209873371277361</v>
      </c>
      <c r="BG71">
        <f t="shared" si="73"/>
        <v>4.320987337126998</v>
      </c>
      <c r="BH71">
        <f t="shared" si="73"/>
        <v>4.3209873372167662</v>
      </c>
      <c r="BI71">
        <f t="shared" si="73"/>
        <v>4.3209873263030936</v>
      </c>
      <c r="BJ71">
        <f t="shared" si="73"/>
        <v>4.3209886531500548</v>
      </c>
      <c r="BK71">
        <f t="shared" si="73"/>
        <v>4.3208273708931682</v>
      </c>
      <c r="BL71">
        <f t="shared" si="82"/>
        <v>4.3409180241125238</v>
      </c>
    </row>
    <row r="72" spans="1:64" ht="12.95" customHeight="1" x14ac:dyDescent="0.2">
      <c r="A72" s="37" t="s">
        <v>95</v>
      </c>
      <c r="B72" s="38" t="s">
        <v>94</v>
      </c>
      <c r="C72" s="39">
        <v>53053.208400000003</v>
      </c>
      <c r="D72" s="10">
        <v>5.0000000000000001E-4</v>
      </c>
      <c r="E72">
        <f t="shared" si="52"/>
        <v>1229.502470382876</v>
      </c>
      <c r="F72">
        <f t="shared" si="74"/>
        <v>1229.5</v>
      </c>
      <c r="G72">
        <f t="shared" si="69"/>
        <v>1.1110500054201111E-3</v>
      </c>
      <c r="K72">
        <f>+G72</f>
        <v>1.1110500054201111E-3</v>
      </c>
      <c r="O72">
        <f t="shared" ca="1" si="83"/>
        <v>1.0036323781702668E-2</v>
      </c>
      <c r="P72">
        <f t="shared" si="53"/>
        <v>0.16688940572895478</v>
      </c>
      <c r="Q72" s="2">
        <f t="shared" si="54"/>
        <v>38034.708400000003</v>
      </c>
      <c r="R72">
        <f t="shared" si="70"/>
        <v>2.7482463226398798E-2</v>
      </c>
      <c r="S72" s="3">
        <v>1</v>
      </c>
      <c r="U72" s="37"/>
      <c r="Z72">
        <f t="shared" si="55"/>
        <v>1229.5</v>
      </c>
      <c r="AA72" s="132">
        <f t="shared" si="56"/>
        <v>1.9707914553688255E-3</v>
      </c>
      <c r="AB72" s="132">
        <f t="shared" si="65"/>
        <v>0.16602966427900606</v>
      </c>
      <c r="AC72" s="132">
        <f t="shared" si="66"/>
        <v>-0.16577835572353466</v>
      </c>
      <c r="AD72" s="132">
        <f t="shared" si="67"/>
        <v>-8.5974144994871438E-4</v>
      </c>
      <c r="AE72" s="132">
        <f t="shared" si="57"/>
        <v>7.3915536075991774E-7</v>
      </c>
      <c r="AF72">
        <f t="shared" si="68"/>
        <v>-0.16577835572353466</v>
      </c>
      <c r="AG72" s="143"/>
      <c r="AH72">
        <f t="shared" si="58"/>
        <v>-0.16491861427358595</v>
      </c>
      <c r="AI72">
        <f t="shared" si="59"/>
        <v>0.97886710043331016</v>
      </c>
      <c r="AJ72">
        <f t="shared" si="60"/>
        <v>-0.99548261539713001</v>
      </c>
      <c r="AK72">
        <f t="shared" si="61"/>
        <v>4.2764584580269041E-3</v>
      </c>
      <c r="AL72">
        <f t="shared" si="62"/>
        <v>2.9419286734524439</v>
      </c>
      <c r="AM72">
        <f t="shared" si="63"/>
        <v>9.9835298065397691</v>
      </c>
      <c r="AN72" s="132">
        <f t="shared" si="84"/>
        <v>2.9376060443676049</v>
      </c>
      <c r="AO72" s="132">
        <f t="shared" si="84"/>
        <v>2.9376060443672101</v>
      </c>
      <c r="AP72" s="132">
        <f t="shared" si="84"/>
        <v>2.9376060443859178</v>
      </c>
      <c r="AQ72" s="132">
        <f t="shared" si="84"/>
        <v>2.9376060434999043</v>
      </c>
      <c r="AR72" s="132">
        <f t="shared" si="84"/>
        <v>2.9376060854627783</v>
      </c>
      <c r="AS72" s="132">
        <f t="shared" si="84"/>
        <v>2.9376040980396687</v>
      </c>
      <c r="AT72" s="132">
        <f t="shared" si="84"/>
        <v>2.9376982244094596</v>
      </c>
      <c r="AU72" s="132">
        <f t="shared" si="64"/>
        <v>2.9332382764607479</v>
      </c>
      <c r="AW72">
        <v>20000</v>
      </c>
      <c r="AX72">
        <f t="shared" si="75"/>
        <v>0.1083047478599196</v>
      </c>
      <c r="AY72">
        <f t="shared" si="76"/>
        <v>0.11129947371245755</v>
      </c>
      <c r="AZ72">
        <f t="shared" si="77"/>
        <v>-2.9947258525379493E-3</v>
      </c>
      <c r="BA72">
        <f t="shared" si="78"/>
        <v>0.99294756675427853</v>
      </c>
      <c r="BB72">
        <f t="shared" si="79"/>
        <v>-3.8460068423104433E-2</v>
      </c>
      <c r="BC72">
        <f t="shared" si="80"/>
        <v>-1.9040170845752002</v>
      </c>
      <c r="BD72">
        <f t="shared" si="81"/>
        <v>-1.4043355115683833</v>
      </c>
      <c r="BE72">
        <f t="shared" ref="BE72:BK79" si="85">$BL72+$AB$7*SIN(BF72)</f>
        <v>4.3996172450532622</v>
      </c>
      <c r="BF72">
        <f t="shared" si="85"/>
        <v>4.399617245053264</v>
      </c>
      <c r="BG72">
        <f t="shared" si="85"/>
        <v>4.3996172450530064</v>
      </c>
      <c r="BH72">
        <f t="shared" si="85"/>
        <v>4.3996172450917497</v>
      </c>
      <c r="BI72">
        <f t="shared" si="85"/>
        <v>4.3996172392519561</v>
      </c>
      <c r="BJ72">
        <f t="shared" si="85"/>
        <v>4.3996181194913007</v>
      </c>
      <c r="BK72">
        <f t="shared" si="85"/>
        <v>4.3994854669536547</v>
      </c>
      <c r="BL72">
        <f t="shared" si="82"/>
        <v>4.4201324383187517</v>
      </c>
    </row>
    <row r="73" spans="1:64" ht="12.95" customHeight="1" x14ac:dyDescent="0.2">
      <c r="A73" s="37" t="s">
        <v>95</v>
      </c>
      <c r="B73" s="38" t="s">
        <v>85</v>
      </c>
      <c r="C73" s="39">
        <v>53055.2327</v>
      </c>
      <c r="D73" s="10">
        <v>4.0000000000000002E-4</v>
      </c>
      <c r="E73">
        <f t="shared" si="52"/>
        <v>1234.0034343669315</v>
      </c>
      <c r="F73">
        <f t="shared" si="74"/>
        <v>1234</v>
      </c>
      <c r="G73">
        <f t="shared" si="69"/>
        <v>1.5446000033989549E-3</v>
      </c>
      <c r="K73">
        <f>+G73</f>
        <v>1.5446000033989549E-3</v>
      </c>
      <c r="O73">
        <f t="shared" ca="1" si="83"/>
        <v>1.005201483398219E-2</v>
      </c>
      <c r="P73">
        <f t="shared" si="53"/>
        <v>0.16689726883344169</v>
      </c>
      <c r="Q73" s="2">
        <f t="shared" si="54"/>
        <v>38036.7327</v>
      </c>
      <c r="R73">
        <f t="shared" si="70"/>
        <v>2.7341505089217788E-2</v>
      </c>
      <c r="S73" s="3">
        <v>1</v>
      </c>
      <c r="U73" s="37"/>
      <c r="Z73">
        <f t="shared" si="55"/>
        <v>1234</v>
      </c>
      <c r="AA73" s="132">
        <f t="shared" si="56"/>
        <v>1.9839007590252977E-3</v>
      </c>
      <c r="AB73" s="132">
        <f t="shared" si="65"/>
        <v>0.16645796807781535</v>
      </c>
      <c r="AC73" s="132">
        <f t="shared" si="66"/>
        <v>-0.16535266883004274</v>
      </c>
      <c r="AD73" s="132">
        <f t="shared" si="67"/>
        <v>-4.3930075562634285E-4</v>
      </c>
      <c r="AE73" s="132">
        <f t="shared" si="57"/>
        <v>1.929851538938758E-7</v>
      </c>
      <c r="AF73">
        <f t="shared" si="68"/>
        <v>-0.16535266883004274</v>
      </c>
      <c r="AG73" s="143"/>
      <c r="AH73">
        <f t="shared" si="58"/>
        <v>-0.16491336807441639</v>
      </c>
      <c r="AI73">
        <f t="shared" si="59"/>
        <v>0.97886563999308884</v>
      </c>
      <c r="AJ73">
        <f t="shared" si="60"/>
        <v>-0.99545010580970661</v>
      </c>
      <c r="AK73">
        <f t="shared" si="61"/>
        <v>4.2692350763693975E-3</v>
      </c>
      <c r="AL73">
        <f t="shared" si="62"/>
        <v>2.9422704690483759</v>
      </c>
      <c r="AM73">
        <f t="shared" si="63"/>
        <v>10.000763639998665</v>
      </c>
      <c r="AN73" s="132">
        <f t="shared" si="84"/>
        <v>2.9379551381243312</v>
      </c>
      <c r="AO73" s="132">
        <f t="shared" si="84"/>
        <v>2.9379551381239368</v>
      </c>
      <c r="AP73" s="132">
        <f t="shared" si="84"/>
        <v>2.9379551381426197</v>
      </c>
      <c r="AQ73" s="132">
        <f t="shared" si="84"/>
        <v>2.9379551372578434</v>
      </c>
      <c r="AR73" s="132">
        <f t="shared" si="84"/>
        <v>2.9379551791590957</v>
      </c>
      <c r="AS73" s="132">
        <f t="shared" si="84"/>
        <v>2.9379531947976552</v>
      </c>
      <c r="AT73" s="132">
        <f t="shared" si="84"/>
        <v>2.9380471693860195</v>
      </c>
      <c r="AU73" s="132">
        <f t="shared" si="64"/>
        <v>2.9335947413246757</v>
      </c>
      <c r="AW73">
        <v>22000</v>
      </c>
      <c r="AX73">
        <f t="shared" si="75"/>
        <v>0.11798807701161546</v>
      </c>
      <c r="AY73">
        <f t="shared" si="76"/>
        <v>9.4952556617243541E-2</v>
      </c>
      <c r="AZ73">
        <f t="shared" si="77"/>
        <v>2.3035520394371921E-2</v>
      </c>
      <c r="BA73">
        <f t="shared" si="78"/>
        <v>0.99621631905774199</v>
      </c>
      <c r="BB73">
        <f t="shared" si="79"/>
        <v>0.11807647556632547</v>
      </c>
      <c r="BC73">
        <f t="shared" si="80"/>
        <v>-1.7471949454856761</v>
      </c>
      <c r="BD73">
        <f t="shared" si="81"/>
        <v>-1.1940138532082807</v>
      </c>
      <c r="BE73">
        <f t="shared" si="85"/>
        <v>4.5572589352608066</v>
      </c>
      <c r="BF73">
        <f t="shared" si="85"/>
        <v>4.5572589352608066</v>
      </c>
      <c r="BG73">
        <f t="shared" si="85"/>
        <v>4.5572589352607986</v>
      </c>
      <c r="BH73">
        <f t="shared" si="85"/>
        <v>4.5572589352632518</v>
      </c>
      <c r="BI73">
        <f t="shared" si="85"/>
        <v>4.5572589345267493</v>
      </c>
      <c r="BJ73">
        <f t="shared" si="85"/>
        <v>4.5572591556060331</v>
      </c>
      <c r="BK73">
        <f t="shared" si="85"/>
        <v>4.5571928072786365</v>
      </c>
      <c r="BL73">
        <f t="shared" si="82"/>
        <v>4.5785612667312083</v>
      </c>
    </row>
    <row r="74" spans="1:64" ht="12.95" customHeight="1" x14ac:dyDescent="0.2">
      <c r="A74" t="s">
        <v>218</v>
      </c>
      <c r="B74" t="s">
        <v>85</v>
      </c>
      <c r="C74" s="10">
        <v>53372.3079</v>
      </c>
      <c r="D74" s="10" t="s">
        <v>284</v>
      </c>
      <c r="E74">
        <f t="shared" si="52"/>
        <v>1939.0096367277627</v>
      </c>
      <c r="F74">
        <f t="shared" si="74"/>
        <v>1939</v>
      </c>
      <c r="G74">
        <f t="shared" si="69"/>
        <v>4.3340999982319772E-3</v>
      </c>
      <c r="J74">
        <f>G74</f>
        <v>4.3340999982319772E-3</v>
      </c>
      <c r="O74">
        <f t="shared" ca="1" si="83"/>
        <v>1.2510279691107372E-2</v>
      </c>
      <c r="P74">
        <f t="shared" si="53"/>
        <v>0.16800364164189263</v>
      </c>
      <c r="Q74" s="2">
        <f t="shared" si="54"/>
        <v>38353.8079</v>
      </c>
      <c r="R74">
        <f t="shared" si="70"/>
        <v>2.6787718861845968E-2</v>
      </c>
      <c r="S74" s="3">
        <v>1</v>
      </c>
      <c r="U74" s="37"/>
      <c r="Z74">
        <f t="shared" si="55"/>
        <v>1939</v>
      </c>
      <c r="AA74" s="132">
        <f t="shared" si="56"/>
        <v>4.1597793841658959E-3</v>
      </c>
      <c r="AB74" s="132">
        <f t="shared" si="65"/>
        <v>0.16817796225595871</v>
      </c>
      <c r="AC74" s="132">
        <f t="shared" si="66"/>
        <v>-0.16366954164366065</v>
      </c>
      <c r="AD74" s="132">
        <f t="shared" si="67"/>
        <v>1.7432061406608135E-4</v>
      </c>
      <c r="AE74" s="132">
        <f t="shared" si="57"/>
        <v>3.0387676488375675E-8</v>
      </c>
      <c r="AF74">
        <f t="shared" si="68"/>
        <v>-0.16366954164366065</v>
      </c>
      <c r="AG74" s="143"/>
      <c r="AH74">
        <f t="shared" si="58"/>
        <v>-0.16384386225772674</v>
      </c>
      <c r="AI74">
        <f t="shared" si="59"/>
        <v>0.97866746921356795</v>
      </c>
      <c r="AJ74">
        <f t="shared" si="60"/>
        <v>-0.9889251398872918</v>
      </c>
      <c r="AK74">
        <f t="shared" si="61"/>
        <v>3.1321991132364233E-3</v>
      </c>
      <c r="AL74">
        <f t="shared" si="62"/>
        <v>2.9958069701654479</v>
      </c>
      <c r="AM74">
        <f t="shared" si="63"/>
        <v>13.694461990177182</v>
      </c>
      <c r="AN74" s="132">
        <f t="shared" si="84"/>
        <v>2.9926406326321326</v>
      </c>
      <c r="AO74" s="132">
        <f t="shared" si="84"/>
        <v>2.9926406326318258</v>
      </c>
      <c r="AP74" s="132">
        <f t="shared" si="84"/>
        <v>2.9926406326462258</v>
      </c>
      <c r="AQ74" s="132">
        <f t="shared" si="84"/>
        <v>2.9926406319708798</v>
      </c>
      <c r="AR74" s="132">
        <f t="shared" si="84"/>
        <v>2.9926406636437957</v>
      </c>
      <c r="AS74" s="132">
        <f t="shared" si="84"/>
        <v>2.9926391782218276</v>
      </c>
      <c r="AT74" s="132">
        <f t="shared" si="84"/>
        <v>2.9927088423837604</v>
      </c>
      <c r="AU74" s="132">
        <f t="shared" si="64"/>
        <v>2.9894409033400668</v>
      </c>
      <c r="AW74">
        <v>24000</v>
      </c>
      <c r="AX74">
        <f t="shared" si="75"/>
        <v>0.12517636008365904</v>
      </c>
      <c r="AY74">
        <f t="shared" si="76"/>
        <v>7.6598215475842807E-2</v>
      </c>
      <c r="AZ74">
        <f t="shared" si="77"/>
        <v>4.8578144607816232E-2</v>
      </c>
      <c r="BA74">
        <f t="shared" si="78"/>
        <v>0.99960063159645662</v>
      </c>
      <c r="BB74">
        <f t="shared" si="79"/>
        <v>0.27272823987522554</v>
      </c>
      <c r="BC74">
        <f t="shared" si="80"/>
        <v>-1.5893198922752365</v>
      </c>
      <c r="BD74">
        <f t="shared" si="81"/>
        <v>-1.0186972701585795</v>
      </c>
      <c r="BE74">
        <f t="shared" si="85"/>
        <v>4.7154289438559704</v>
      </c>
      <c r="BF74">
        <f t="shared" si="85"/>
        <v>4.7154289438559704</v>
      </c>
      <c r="BG74">
        <f t="shared" si="85"/>
        <v>4.7154289438559704</v>
      </c>
      <c r="BH74">
        <f t="shared" si="85"/>
        <v>4.7154289438559704</v>
      </c>
      <c r="BI74">
        <f t="shared" si="85"/>
        <v>4.715428943855998</v>
      </c>
      <c r="BJ74">
        <f t="shared" si="85"/>
        <v>4.7154289442775204</v>
      </c>
      <c r="BK74">
        <f t="shared" si="85"/>
        <v>4.715435368493746</v>
      </c>
      <c r="BL74">
        <f t="shared" si="82"/>
        <v>4.7369900951436641</v>
      </c>
    </row>
    <row r="75" spans="1:64" ht="12.95" customHeight="1" x14ac:dyDescent="0.2">
      <c r="A75" s="35" t="s">
        <v>91</v>
      </c>
      <c r="B75" s="34"/>
      <c r="C75" s="35">
        <v>53496.442499999997</v>
      </c>
      <c r="D75" s="35">
        <v>4.0000000000000002E-4</v>
      </c>
      <c r="E75">
        <f t="shared" si="52"/>
        <v>2215.018807194514</v>
      </c>
      <c r="F75">
        <f t="shared" si="74"/>
        <v>2215</v>
      </c>
      <c r="G75">
        <f t="shared" si="69"/>
        <v>8.4585000004153699E-3</v>
      </c>
      <c r="K75">
        <f>+G75</f>
        <v>8.4585000004153699E-3</v>
      </c>
      <c r="O75">
        <f t="shared" ca="1" si="83"/>
        <v>1.347266423091808E-2</v>
      </c>
      <c r="P75">
        <f t="shared" si="53"/>
        <v>0.1683688345633465</v>
      </c>
      <c r="Q75" s="2">
        <f t="shared" si="54"/>
        <v>38477.942499999997</v>
      </c>
      <c r="R75">
        <f t="shared" si="70"/>
        <v>2.5571315100028566E-2</v>
      </c>
      <c r="S75" s="3">
        <v>1</v>
      </c>
      <c r="U75" s="37"/>
      <c r="Z75">
        <f t="shared" si="55"/>
        <v>2215</v>
      </c>
      <c r="AA75" s="132">
        <f t="shared" si="56"/>
        <v>5.0772467913436647E-3</v>
      </c>
      <c r="AB75" s="132">
        <f t="shared" si="65"/>
        <v>0.17175008777241821</v>
      </c>
      <c r="AC75" s="132">
        <f t="shared" si="66"/>
        <v>-0.15991033456293113</v>
      </c>
      <c r="AD75" s="132">
        <f t="shared" si="67"/>
        <v>3.3812532090717051E-3</v>
      </c>
      <c r="AE75" s="132">
        <f t="shared" si="57"/>
        <v>1.1432873263857703E-5</v>
      </c>
      <c r="AF75">
        <f t="shared" si="68"/>
        <v>-0.15991033456293113</v>
      </c>
      <c r="AG75" s="143"/>
      <c r="AH75">
        <f t="shared" si="58"/>
        <v>-0.16329158777200284</v>
      </c>
      <c r="AI75">
        <f t="shared" si="59"/>
        <v>0.97860652603984311</v>
      </c>
      <c r="AJ75">
        <f t="shared" si="60"/>
        <v>-0.98559844640268301</v>
      </c>
      <c r="AK75">
        <f t="shared" si="61"/>
        <v>2.6845507920542164E-3</v>
      </c>
      <c r="AL75">
        <f t="shared" si="62"/>
        <v>3.0167605765346512</v>
      </c>
      <c r="AM75">
        <f t="shared" si="63"/>
        <v>16.000712298961105</v>
      </c>
      <c r="AN75" s="132">
        <f t="shared" si="84"/>
        <v>3.0140466821250071</v>
      </c>
      <c r="AO75" s="132">
        <f t="shared" si="84"/>
        <v>3.0140466821247389</v>
      </c>
      <c r="AP75" s="132">
        <f t="shared" si="84"/>
        <v>3.0140466821372689</v>
      </c>
      <c r="AQ75" s="132">
        <f t="shared" si="84"/>
        <v>3.0140466815513944</v>
      </c>
      <c r="AR75" s="132">
        <f t="shared" si="84"/>
        <v>3.0140467089464718</v>
      </c>
      <c r="AS75" s="132">
        <f t="shared" si="84"/>
        <v>3.014045427971114</v>
      </c>
      <c r="AT75" s="132">
        <f t="shared" si="84"/>
        <v>3.0141053252908594</v>
      </c>
      <c r="AU75" s="132">
        <f t="shared" si="64"/>
        <v>3.0113040816609855</v>
      </c>
      <c r="AW75">
        <v>25000</v>
      </c>
      <c r="AX75">
        <f t="shared" si="75"/>
        <v>0.12763293355983529</v>
      </c>
      <c r="AY75">
        <f t="shared" si="76"/>
        <v>6.6668260887822378E-2</v>
      </c>
      <c r="AZ75">
        <f t="shared" si="77"/>
        <v>6.0964672672012901E-2</v>
      </c>
      <c r="BA75">
        <f t="shared" si="78"/>
        <v>1.0013105112808154</v>
      </c>
      <c r="BB75">
        <f t="shared" si="79"/>
        <v>0.34812433926951342</v>
      </c>
      <c r="BC75">
        <f t="shared" si="80"/>
        <v>-1.5099779848211903</v>
      </c>
      <c r="BD75">
        <f t="shared" si="81"/>
        <v>-0.94095885051593875</v>
      </c>
      <c r="BE75">
        <f t="shared" si="85"/>
        <v>4.7947162859374997</v>
      </c>
      <c r="BF75">
        <f t="shared" si="85"/>
        <v>4.7947162859374997</v>
      </c>
      <c r="BG75">
        <f t="shared" si="85"/>
        <v>4.7947162859375005</v>
      </c>
      <c r="BH75">
        <f t="shared" si="85"/>
        <v>4.7947162859377404</v>
      </c>
      <c r="BI75">
        <f t="shared" si="85"/>
        <v>4.7947162860729016</v>
      </c>
      <c r="BJ75">
        <f t="shared" si="85"/>
        <v>4.7947163623027373</v>
      </c>
      <c r="BK75">
        <f t="shared" si="85"/>
        <v>4.7947593440767076</v>
      </c>
      <c r="BL75">
        <f t="shared" si="82"/>
        <v>4.8162045093498929</v>
      </c>
    </row>
    <row r="76" spans="1:64" ht="12.95" customHeight="1" x14ac:dyDescent="0.2">
      <c r="A76" t="s">
        <v>218</v>
      </c>
      <c r="B76" t="s">
        <v>85</v>
      </c>
      <c r="C76" s="10">
        <v>53722.220699999998</v>
      </c>
      <c r="D76" s="10" t="s">
        <v>284</v>
      </c>
      <c r="E76">
        <f t="shared" si="52"/>
        <v>2717.0291547646329</v>
      </c>
      <c r="F76">
        <f t="shared" si="74"/>
        <v>2717</v>
      </c>
      <c r="G76">
        <f t="shared" si="69"/>
        <v>1.3112300002831034E-2</v>
      </c>
      <c r="J76">
        <f>G76</f>
        <v>1.3112300002831034E-2</v>
      </c>
      <c r="O76">
        <f t="shared" ca="1" si="83"/>
        <v>1.5223088285211472E-2</v>
      </c>
      <c r="P76">
        <f t="shared" si="53"/>
        <v>0.16893506083008691</v>
      </c>
      <c r="Q76" s="2">
        <f t="shared" si="54"/>
        <v>38703.720699999998</v>
      </c>
      <c r="R76">
        <f t="shared" si="70"/>
        <v>2.4280732791828189E-2</v>
      </c>
      <c r="S76" s="3">
        <v>1</v>
      </c>
      <c r="U76" s="37"/>
      <c r="Z76">
        <f t="shared" si="55"/>
        <v>2717</v>
      </c>
      <c r="AA76" s="132">
        <f t="shared" si="56"/>
        <v>6.8394733655521567E-3</v>
      </c>
      <c r="AB76" s="132">
        <f t="shared" si="65"/>
        <v>0.17520788746736579</v>
      </c>
      <c r="AC76" s="132">
        <f t="shared" si="66"/>
        <v>-0.15582276082725588</v>
      </c>
      <c r="AD76" s="132">
        <f t="shared" si="67"/>
        <v>6.2728266372788777E-3</v>
      </c>
      <c r="AE76" s="132">
        <f t="shared" si="57"/>
        <v>3.9348354021355434E-5</v>
      </c>
      <c r="AF76">
        <f t="shared" si="68"/>
        <v>-0.15582276082725588</v>
      </c>
      <c r="AG76" s="143"/>
      <c r="AH76">
        <f t="shared" si="58"/>
        <v>-0.16209558746453476</v>
      </c>
      <c r="AI76">
        <f t="shared" si="59"/>
        <v>0.97851978496760361</v>
      </c>
      <c r="AJ76">
        <f t="shared" si="60"/>
        <v>-0.97844081820437412</v>
      </c>
      <c r="AK76">
        <f t="shared" si="61"/>
        <v>1.8675928895355511E-3</v>
      </c>
      <c r="AL76">
        <f t="shared" si="62"/>
        <v>3.0548659537983434</v>
      </c>
      <c r="AM76">
        <f t="shared" si="63"/>
        <v>23.046492728161468</v>
      </c>
      <c r="AN76" s="132">
        <f t="shared" si="84"/>
        <v>3.0529778637101743</v>
      </c>
      <c r="AO76" s="132">
        <f t="shared" si="84"/>
        <v>3.0529778637099834</v>
      </c>
      <c r="AP76" s="132">
        <f t="shared" si="84"/>
        <v>3.0529778637188882</v>
      </c>
      <c r="AQ76" s="132">
        <f t="shared" si="84"/>
        <v>3.0529778633042493</v>
      </c>
      <c r="AR76" s="132">
        <f t="shared" si="84"/>
        <v>3.0529778826107434</v>
      </c>
      <c r="AS76" s="132">
        <f t="shared" si="84"/>
        <v>3.052976983657953</v>
      </c>
      <c r="AT76" s="132">
        <f t="shared" si="84"/>
        <v>3.0530188407988956</v>
      </c>
      <c r="AU76" s="132">
        <f t="shared" si="64"/>
        <v>3.0510697175925121</v>
      </c>
      <c r="AW76">
        <v>26000</v>
      </c>
      <c r="AX76">
        <f t="shared" si="75"/>
        <v>0.12922473844686702</v>
      </c>
      <c r="AY76">
        <f t="shared" si="76"/>
        <v>5.623645028825533E-2</v>
      </c>
      <c r="AZ76">
        <f t="shared" si="77"/>
        <v>7.2988288158611692E-2</v>
      </c>
      <c r="BA76">
        <f t="shared" si="78"/>
        <v>1.0030179394085528</v>
      </c>
      <c r="BB76">
        <f t="shared" si="79"/>
        <v>0.42157620521706052</v>
      </c>
      <c r="BC76">
        <f t="shared" si="80"/>
        <v>-1.4303646896437356</v>
      </c>
      <c r="BD76">
        <f t="shared" si="81"/>
        <v>-0.86858007149359806</v>
      </c>
      <c r="BE76">
        <f t="shared" si="85"/>
        <v>4.8741391128642837</v>
      </c>
      <c r="BF76">
        <f t="shared" si="85"/>
        <v>4.8741391128642837</v>
      </c>
      <c r="BG76">
        <f t="shared" si="85"/>
        <v>4.8741391128642952</v>
      </c>
      <c r="BH76">
        <f t="shared" si="85"/>
        <v>4.8741391128675788</v>
      </c>
      <c r="BI76">
        <f t="shared" si="85"/>
        <v>4.8741391138134533</v>
      </c>
      <c r="BJ76">
        <f t="shared" si="85"/>
        <v>4.8741393862151048</v>
      </c>
      <c r="BK76">
        <f t="shared" si="85"/>
        <v>4.874217816077814</v>
      </c>
      <c r="BL76">
        <f t="shared" si="82"/>
        <v>4.8954189235561207</v>
      </c>
    </row>
    <row r="77" spans="1:64" ht="12.95" customHeight="1" x14ac:dyDescent="0.2">
      <c r="A77" t="s">
        <v>229</v>
      </c>
      <c r="B77" t="s">
        <v>85</v>
      </c>
      <c r="C77" s="10">
        <v>53800.020799999998</v>
      </c>
      <c r="D77" s="10" t="s">
        <v>284</v>
      </c>
      <c r="E77">
        <f t="shared" si="52"/>
        <v>2890.0150995635113</v>
      </c>
      <c r="F77">
        <f t="shared" si="74"/>
        <v>2890</v>
      </c>
      <c r="G77">
        <f t="shared" si="69"/>
        <v>6.790999999793712E-3</v>
      </c>
      <c r="J77">
        <f>G77</f>
        <v>6.790999999793712E-3</v>
      </c>
      <c r="O77">
        <f t="shared" ca="1" si="83"/>
        <v>1.5826322072846444E-2</v>
      </c>
      <c r="P77">
        <f t="shared" si="53"/>
        <v>0.16910089246549179</v>
      </c>
      <c r="Q77" s="2">
        <f t="shared" si="54"/>
        <v>38781.520799999998</v>
      </c>
      <c r="R77">
        <f t="shared" si="70"/>
        <v>2.6344501192226474E-2</v>
      </c>
      <c r="S77" s="3">
        <v>1</v>
      </c>
      <c r="U77" s="37"/>
      <c r="Z77">
        <f t="shared" si="55"/>
        <v>2890</v>
      </c>
      <c r="AA77" s="132">
        <f t="shared" si="56"/>
        <v>7.4744639735305207E-3</v>
      </c>
      <c r="AB77" s="132">
        <f t="shared" si="65"/>
        <v>0.16841742849175498</v>
      </c>
      <c r="AC77" s="132">
        <f t="shared" si="66"/>
        <v>-0.16230989246569807</v>
      </c>
      <c r="AD77" s="132">
        <f t="shared" si="67"/>
        <v>-6.8346397373680867E-4</v>
      </c>
      <c r="AE77" s="132">
        <f t="shared" si="57"/>
        <v>4.6712300339610909E-7</v>
      </c>
      <c r="AF77">
        <f t="shared" si="68"/>
        <v>-0.16230989246569807</v>
      </c>
      <c r="AG77" s="143"/>
      <c r="AH77">
        <f t="shared" si="58"/>
        <v>-0.16162642849196127</v>
      </c>
      <c r="AI77">
        <f t="shared" si="59"/>
        <v>0.97849711487833679</v>
      </c>
      <c r="AJ77">
        <f t="shared" si="60"/>
        <v>-0.97564473717010469</v>
      </c>
      <c r="AK77">
        <f t="shared" si="61"/>
        <v>1.5853934791033827E-3</v>
      </c>
      <c r="AL77">
        <f t="shared" si="62"/>
        <v>3.0679964797442296</v>
      </c>
      <c r="AM77">
        <f t="shared" si="63"/>
        <v>27.163058637953363</v>
      </c>
      <c r="AN77" s="132">
        <f t="shared" si="84"/>
        <v>3.0663936677600643</v>
      </c>
      <c r="AO77" s="132">
        <f t="shared" si="84"/>
        <v>3.0663936677599009</v>
      </c>
      <c r="AP77" s="132">
        <f t="shared" si="84"/>
        <v>3.0663936677675023</v>
      </c>
      <c r="AQ77" s="132">
        <f t="shared" si="84"/>
        <v>3.066393667413938</v>
      </c>
      <c r="AR77" s="132">
        <f t="shared" si="84"/>
        <v>3.0663936838585442</v>
      </c>
      <c r="AS77" s="132">
        <f t="shared" si="84"/>
        <v>3.0663929190043873</v>
      </c>
      <c r="AT77" s="132">
        <f t="shared" si="84"/>
        <v>3.0664284930471397</v>
      </c>
      <c r="AU77" s="132">
        <f t="shared" si="64"/>
        <v>3.0647738112501894</v>
      </c>
      <c r="AW77">
        <v>27000</v>
      </c>
      <c r="AX77">
        <f t="shared" si="75"/>
        <v>0.12987372136280823</v>
      </c>
      <c r="AY77">
        <f t="shared" si="76"/>
        <v>4.530278367714155E-2</v>
      </c>
      <c r="AZ77">
        <f t="shared" si="77"/>
        <v>8.4570937685666661E-2</v>
      </c>
      <c r="BA77">
        <f t="shared" si="78"/>
        <v>1.0047119425046867</v>
      </c>
      <c r="BB77">
        <f t="shared" si="79"/>
        <v>0.49259291693274948</v>
      </c>
      <c r="BC77">
        <f t="shared" si="80"/>
        <v>-1.3504808047756849</v>
      </c>
      <c r="BD77">
        <f t="shared" si="81"/>
        <v>-0.80081944216054757</v>
      </c>
      <c r="BE77">
        <f t="shared" si="85"/>
        <v>4.9536967966468524</v>
      </c>
      <c r="BF77">
        <f t="shared" si="85"/>
        <v>4.9536967966468524</v>
      </c>
      <c r="BG77">
        <f t="shared" si="85"/>
        <v>4.9536967966469314</v>
      </c>
      <c r="BH77">
        <f t="shared" si="85"/>
        <v>4.9536967966622392</v>
      </c>
      <c r="BI77">
        <f t="shared" si="85"/>
        <v>4.95369679963314</v>
      </c>
      <c r="BJ77">
        <f t="shared" si="85"/>
        <v>4.9536973762207914</v>
      </c>
      <c r="BK77">
        <f t="shared" si="85"/>
        <v>4.9538092538537324</v>
      </c>
      <c r="BL77">
        <f t="shared" si="82"/>
        <v>4.9746333377623486</v>
      </c>
    </row>
    <row r="78" spans="1:64" ht="12.95" customHeight="1" x14ac:dyDescent="0.2">
      <c r="A78" t="s">
        <v>229</v>
      </c>
      <c r="B78" t="s">
        <v>94</v>
      </c>
      <c r="C78" s="10">
        <v>53819.135499999997</v>
      </c>
      <c r="D78" s="10" t="s">
        <v>284</v>
      </c>
      <c r="E78">
        <f t="shared" si="52"/>
        <v>2932.51600173519</v>
      </c>
      <c r="F78">
        <f t="shared" si="74"/>
        <v>2932.5</v>
      </c>
      <c r="G78">
        <f t="shared" si="69"/>
        <v>7.1967499970924109E-3</v>
      </c>
      <c r="K78">
        <f>G78</f>
        <v>7.1967499970924109E-3</v>
      </c>
      <c r="O78">
        <f t="shared" ca="1" si="83"/>
        <v>1.5974515344375266E-2</v>
      </c>
      <c r="P78">
        <f t="shared" si="53"/>
        <v>0.16913933326419525</v>
      </c>
      <c r="Q78" s="2">
        <f t="shared" si="54"/>
        <v>38800.635499999997</v>
      </c>
      <c r="R78">
        <f t="shared" si="70"/>
        <v>2.6225400275222539E-2</v>
      </c>
      <c r="S78" s="3">
        <v>1</v>
      </c>
      <c r="U78" s="37"/>
      <c r="Z78">
        <f t="shared" si="55"/>
        <v>2932.5</v>
      </c>
      <c r="AA78" s="132">
        <f t="shared" si="56"/>
        <v>7.6326132374871791E-3</v>
      </c>
      <c r="AB78" s="132">
        <f t="shared" si="65"/>
        <v>0.16870347002380048</v>
      </c>
      <c r="AC78" s="132">
        <f t="shared" si="66"/>
        <v>-0.16194258326710284</v>
      </c>
      <c r="AD78" s="132">
        <f t="shared" si="67"/>
        <v>-4.358632403947682E-4</v>
      </c>
      <c r="AE78" s="132">
        <f t="shared" si="57"/>
        <v>1.8997676432742749E-7</v>
      </c>
      <c r="AF78">
        <f t="shared" si="68"/>
        <v>-0.16194258326710284</v>
      </c>
      <c r="AG78" s="143"/>
      <c r="AH78">
        <f t="shared" si="58"/>
        <v>-0.16150672002670807</v>
      </c>
      <c r="AI78">
        <f t="shared" si="59"/>
        <v>0.97849211287804971</v>
      </c>
      <c r="AJ78">
        <f t="shared" si="60"/>
        <v>-0.97493210200467761</v>
      </c>
      <c r="AK78">
        <f t="shared" si="61"/>
        <v>1.5160252598400044E-3</v>
      </c>
      <c r="AL78">
        <f t="shared" si="62"/>
        <v>3.0712220976766251</v>
      </c>
      <c r="AM78">
        <f t="shared" si="63"/>
        <v>28.409248301012084</v>
      </c>
      <c r="AN78" s="132">
        <f t="shared" si="84"/>
        <v>3.0696894121475773</v>
      </c>
      <c r="AO78" s="132">
        <f t="shared" si="84"/>
        <v>3.069689412147421</v>
      </c>
      <c r="AP78" s="132">
        <f t="shared" si="84"/>
        <v>3.0696894121546991</v>
      </c>
      <c r="AQ78" s="132">
        <f t="shared" si="84"/>
        <v>3.0696894118162712</v>
      </c>
      <c r="AR78" s="132">
        <f t="shared" si="84"/>
        <v>3.0696894275530529</v>
      </c>
      <c r="AS78" s="132">
        <f t="shared" si="84"/>
        <v>3.0696886957981939</v>
      </c>
      <c r="AT78" s="132">
        <f t="shared" si="84"/>
        <v>3.0697227221029886</v>
      </c>
      <c r="AU78" s="132">
        <f t="shared" si="64"/>
        <v>3.0681404238539542</v>
      </c>
      <c r="AW78">
        <v>28000</v>
      </c>
      <c r="AX78">
        <f t="shared" si="75"/>
        <v>0.12950387424094756</v>
      </c>
      <c r="AY78">
        <f t="shared" si="76"/>
        <v>3.3867261054481151E-2</v>
      </c>
      <c r="AZ78">
        <f t="shared" si="77"/>
        <v>9.5636613186466393E-2</v>
      </c>
      <c r="BA78">
        <f t="shared" si="78"/>
        <v>1.0063814128915289</v>
      </c>
      <c r="BB78">
        <f t="shared" si="79"/>
        <v>0.56068980132110824</v>
      </c>
      <c r="BC78">
        <f t="shared" si="80"/>
        <v>-1.2703288957424363</v>
      </c>
      <c r="BD78">
        <f t="shared" si="81"/>
        <v>-0.73705460841180614</v>
      </c>
      <c r="BE78">
        <f t="shared" si="85"/>
        <v>5.0333878338222817</v>
      </c>
      <c r="BF78">
        <f t="shared" si="85"/>
        <v>5.0333878338222844</v>
      </c>
      <c r="BG78">
        <f t="shared" si="85"/>
        <v>5.033387833822589</v>
      </c>
      <c r="BH78">
        <f t="shared" si="85"/>
        <v>5.0333878338674571</v>
      </c>
      <c r="BI78">
        <f t="shared" si="85"/>
        <v>5.0333878404629058</v>
      </c>
      <c r="BJ78">
        <f t="shared" si="85"/>
        <v>5.0333888099685522</v>
      </c>
      <c r="BK78">
        <f t="shared" si="85"/>
        <v>5.0335312928472771</v>
      </c>
      <c r="BL78">
        <f t="shared" si="82"/>
        <v>5.0538477519685765</v>
      </c>
    </row>
    <row r="79" spans="1:64" ht="12.95" customHeight="1" x14ac:dyDescent="0.2">
      <c r="A79" s="36" t="s">
        <v>92</v>
      </c>
      <c r="B79" s="32" t="s">
        <v>85</v>
      </c>
      <c r="C79" s="33">
        <v>54079.757700000002</v>
      </c>
      <c r="D79" s="33">
        <v>1.1000000000000001E-3</v>
      </c>
      <c r="E79">
        <f t="shared" si="52"/>
        <v>3512.0008289084572</v>
      </c>
      <c r="F79">
        <f t="shared" si="74"/>
        <v>3512</v>
      </c>
      <c r="G79">
        <f t="shared" si="69"/>
        <v>3.7280000105965883E-4</v>
      </c>
      <c r="K79">
        <f>+G79</f>
        <v>3.7280000105965883E-4</v>
      </c>
      <c r="O79">
        <f t="shared" ca="1" si="83"/>
        <v>1.79951741879271E-2</v>
      </c>
      <c r="P79">
        <f t="shared" si="53"/>
        <v>0.16957303811188132</v>
      </c>
      <c r="Q79" s="2">
        <f t="shared" si="54"/>
        <v>39061.257700000002</v>
      </c>
      <c r="R79">
        <f t="shared" si="70"/>
        <v>2.8628720576758748E-2</v>
      </c>
      <c r="S79" s="3">
        <v>1</v>
      </c>
      <c r="U79" s="37"/>
      <c r="Z79">
        <f t="shared" si="55"/>
        <v>3512</v>
      </c>
      <c r="AA79" s="132">
        <f t="shared" si="56"/>
        <v>9.8729807925250768E-3</v>
      </c>
      <c r="AB79" s="132">
        <f t="shared" si="65"/>
        <v>0.1600728573204159</v>
      </c>
      <c r="AC79" s="132">
        <f t="shared" si="66"/>
        <v>-0.16920023811082166</v>
      </c>
      <c r="AD79" s="132">
        <f t="shared" si="67"/>
        <v>-9.5001807914654179E-3</v>
      </c>
      <c r="AE79" s="132">
        <f t="shared" si="57"/>
        <v>9.0253435070528491E-5</v>
      </c>
      <c r="AF79">
        <f t="shared" si="68"/>
        <v>-0.16920023811082166</v>
      </c>
      <c r="AG79" s="143"/>
      <c r="AH79">
        <f t="shared" si="58"/>
        <v>-0.15970005731935624</v>
      </c>
      <c r="AI79">
        <f t="shared" si="59"/>
        <v>0.97844625713623723</v>
      </c>
      <c r="AJ79">
        <f t="shared" si="60"/>
        <v>-0.96420696051209143</v>
      </c>
      <c r="AK79">
        <f t="shared" si="61"/>
        <v>5.6895483285241571E-4</v>
      </c>
      <c r="AL79">
        <f t="shared" si="62"/>
        <v>3.115201750543156</v>
      </c>
      <c r="AM79">
        <f t="shared" si="63"/>
        <v>75.779290885111806</v>
      </c>
      <c r="AN79" s="132">
        <f t="shared" ref="AN79:AT88" si="86">$AU79+$AB$7*SIN(AO79)</f>
        <v>3.1146265297848212</v>
      </c>
      <c r="AO79" s="132">
        <f t="shared" si="86"/>
        <v>3.1146265297847617</v>
      </c>
      <c r="AP79" s="132">
        <f t="shared" si="86"/>
        <v>3.114626529787524</v>
      </c>
      <c r="AQ79" s="132">
        <f t="shared" si="86"/>
        <v>3.1146265296593612</v>
      </c>
      <c r="AR79" s="132">
        <f t="shared" si="86"/>
        <v>3.1146265356056455</v>
      </c>
      <c r="AS79" s="132">
        <f t="shared" si="86"/>
        <v>3.1146262597196679</v>
      </c>
      <c r="AT79" s="132">
        <f t="shared" si="86"/>
        <v>3.1146390598244231</v>
      </c>
      <c r="AU79" s="132">
        <f t="shared" si="64"/>
        <v>3.1140451768864637</v>
      </c>
      <c r="AW79">
        <v>29000</v>
      </c>
      <c r="AX79">
        <f t="shared" si="75"/>
        <v>0.1280417881426521</v>
      </c>
      <c r="AY79">
        <f t="shared" si="76"/>
        <v>2.1929882420273994E-2</v>
      </c>
      <c r="AZ79">
        <f t="shared" si="77"/>
        <v>0.10611190572237811</v>
      </c>
      <c r="BA79">
        <f t="shared" si="78"/>
        <v>1.0080151867367013</v>
      </c>
      <c r="BB79">
        <f t="shared" si="79"/>
        <v>0.62539231989227562</v>
      </c>
      <c r="BC79">
        <f t="shared" si="80"/>
        <v>-1.1899133225032168</v>
      </c>
      <c r="BD79">
        <f t="shared" si="81"/>
        <v>-0.67675836485972019</v>
      </c>
      <c r="BE79">
        <f t="shared" si="85"/>
        <v>5.113209837868478</v>
      </c>
      <c r="BF79">
        <f t="shared" si="85"/>
        <v>5.1132098378684852</v>
      </c>
      <c r="BG79">
        <f t="shared" si="85"/>
        <v>5.1132098378693343</v>
      </c>
      <c r="BH79">
        <f t="shared" si="85"/>
        <v>5.1132098379702571</v>
      </c>
      <c r="BI79">
        <f t="shared" si="85"/>
        <v>5.1132098499667924</v>
      </c>
      <c r="BJ79">
        <f t="shared" si="85"/>
        <v>5.113211275976667</v>
      </c>
      <c r="BK79">
        <f t="shared" si="85"/>
        <v>5.1133807494170638</v>
      </c>
      <c r="BL79">
        <f t="shared" si="82"/>
        <v>5.1330621661748053</v>
      </c>
    </row>
    <row r="80" spans="1:64" ht="12.95" customHeight="1" x14ac:dyDescent="0.2">
      <c r="A80" t="s">
        <v>241</v>
      </c>
      <c r="B80" t="s">
        <v>94</v>
      </c>
      <c r="C80" s="10">
        <v>54126.087800000001</v>
      </c>
      <c r="D80" s="10" t="s">
        <v>286</v>
      </c>
      <c r="E80">
        <f t="shared" si="52"/>
        <v>3615.0142713221085</v>
      </c>
      <c r="F80">
        <f t="shared" si="74"/>
        <v>3615</v>
      </c>
      <c r="G80">
        <f t="shared" si="69"/>
        <v>6.4185000010184012E-3</v>
      </c>
      <c r="K80">
        <f>G80</f>
        <v>6.4185000010184012E-3</v>
      </c>
      <c r="O80">
        <f t="shared" ca="1" si="83"/>
        <v>1.8354324940102838E-2</v>
      </c>
      <c r="P80">
        <f t="shared" si="53"/>
        <v>0.16963248495304717</v>
      </c>
      <c r="Q80" s="2">
        <f t="shared" si="54"/>
        <v>39107.587800000001</v>
      </c>
      <c r="R80">
        <f t="shared" si="70"/>
        <v>2.6638804883921074E-2</v>
      </c>
      <c r="S80" s="3">
        <v>1</v>
      </c>
      <c r="U80" s="37"/>
      <c r="Z80">
        <f t="shared" si="55"/>
        <v>3615</v>
      </c>
      <c r="AA80" s="132">
        <f t="shared" si="56"/>
        <v>1.0287397588769565E-2</v>
      </c>
      <c r="AB80" s="132">
        <f t="shared" si="65"/>
        <v>0.16576358736529601</v>
      </c>
      <c r="AC80" s="132">
        <f t="shared" si="66"/>
        <v>-0.16321398495202877</v>
      </c>
      <c r="AD80" s="132">
        <f t="shared" si="67"/>
        <v>-3.8688975877511633E-3</v>
      </c>
      <c r="AE80" s="132">
        <f t="shared" si="57"/>
        <v>1.4968368544506771E-5</v>
      </c>
      <c r="AF80">
        <f t="shared" si="68"/>
        <v>-0.16321398495202877</v>
      </c>
      <c r="AG80" s="143"/>
      <c r="AH80">
        <f t="shared" si="58"/>
        <v>-0.1593450873642776</v>
      </c>
      <c r="AI80">
        <f t="shared" si="59"/>
        <v>0.97844246835421789</v>
      </c>
      <c r="AJ80">
        <f t="shared" si="60"/>
        <v>-0.9621049546725936</v>
      </c>
      <c r="AK80">
        <f t="shared" si="61"/>
        <v>4.0046270754086387E-4</v>
      </c>
      <c r="AL80">
        <f t="shared" si="62"/>
        <v>3.1230183261066427</v>
      </c>
      <c r="AM80">
        <f t="shared" si="63"/>
        <v>107.67240431952887</v>
      </c>
      <c r="AN80" s="132">
        <f t="shared" si="86"/>
        <v>3.122613452303999</v>
      </c>
      <c r="AO80" s="132">
        <f t="shared" si="86"/>
        <v>3.1226134523039568</v>
      </c>
      <c r="AP80" s="132">
        <f t="shared" si="86"/>
        <v>3.1226134523059028</v>
      </c>
      <c r="AQ80" s="132">
        <f t="shared" si="86"/>
        <v>3.1226134522156275</v>
      </c>
      <c r="AR80" s="132">
        <f t="shared" si="86"/>
        <v>3.1226134564033132</v>
      </c>
      <c r="AS80" s="132">
        <f t="shared" si="86"/>
        <v>3.1226132621455558</v>
      </c>
      <c r="AT80" s="132">
        <f t="shared" si="86"/>
        <v>3.1226222733450619</v>
      </c>
      <c r="AU80" s="132">
        <f t="shared" si="64"/>
        <v>3.122204261549705</v>
      </c>
      <c r="AW80">
        <v>30000</v>
      </c>
      <c r="AX80">
        <f t="shared" si="75"/>
        <v>0.12541720898491987</v>
      </c>
      <c r="AY80">
        <f t="shared" si="76"/>
        <v>9.4906477745202167E-3</v>
      </c>
      <c r="AZ80">
        <f t="shared" si="77"/>
        <v>0.11592656121039964</v>
      </c>
      <c r="BA80">
        <f t="shared" si="78"/>
        <v>1.0096021282904406</v>
      </c>
      <c r="BB80">
        <f t="shared" si="79"/>
        <v>0.68624013414135676</v>
      </c>
      <c r="BC80">
        <f t="shared" si="80"/>
        <v>-1.1092402531001715</v>
      </c>
      <c r="BD80">
        <f t="shared" si="81"/>
        <v>-0.6194801393052064</v>
      </c>
      <c r="BE80">
        <f t="shared" ref="BE80:BK86" si="87">$BL80+$AB$7*SIN(BF80)</f>
        <v>5.1931595380529183</v>
      </c>
      <c r="BF80">
        <f t="shared" si="87"/>
        <v>5.193159538052937</v>
      </c>
      <c r="BG80">
        <f t="shared" si="87"/>
        <v>5.1931595380548377</v>
      </c>
      <c r="BH80">
        <f t="shared" si="87"/>
        <v>5.1931595382453892</v>
      </c>
      <c r="BI80">
        <f t="shared" si="87"/>
        <v>5.1931595573554503</v>
      </c>
      <c r="BJ80">
        <f t="shared" si="87"/>
        <v>5.1931614738640528</v>
      </c>
      <c r="BK80">
        <f t="shared" si="87"/>
        <v>5.1933536408041707</v>
      </c>
      <c r="BL80">
        <f t="shared" si="82"/>
        <v>5.2122765803810331</v>
      </c>
    </row>
    <row r="81" spans="1:64" ht="12.95" customHeight="1" x14ac:dyDescent="0.2">
      <c r="A81" t="s">
        <v>241</v>
      </c>
      <c r="B81" t="s">
        <v>94</v>
      </c>
      <c r="C81" s="10">
        <v>54135.082799999996</v>
      </c>
      <c r="D81" s="10" t="s">
        <v>286</v>
      </c>
      <c r="E81">
        <f t="shared" si="52"/>
        <v>3635.0143558138393</v>
      </c>
      <c r="F81">
        <f t="shared" si="74"/>
        <v>3635</v>
      </c>
      <c r="G81">
        <f t="shared" si="69"/>
        <v>6.4564999993308447E-3</v>
      </c>
      <c r="K81">
        <f>G81</f>
        <v>6.4564999993308447E-3</v>
      </c>
      <c r="O81">
        <f t="shared" ca="1" si="83"/>
        <v>1.8424062950234049E-2</v>
      </c>
      <c r="P81">
        <f t="shared" si="53"/>
        <v>0.1696434107461075</v>
      </c>
      <c r="Q81" s="2">
        <f t="shared" si="54"/>
        <v>39116.582799999996</v>
      </c>
      <c r="R81">
        <f t="shared" si="70"/>
        <v>2.6629967839076452E-2</v>
      </c>
      <c r="S81" s="3">
        <v>1</v>
      </c>
      <c r="U81" s="37"/>
      <c r="Z81">
        <f t="shared" si="55"/>
        <v>3635</v>
      </c>
      <c r="AA81" s="132">
        <f t="shared" si="56"/>
        <v>1.0368428643703159E-2</v>
      </c>
      <c r="AB81" s="132">
        <f t="shared" si="65"/>
        <v>0.16573148210173519</v>
      </c>
      <c r="AC81" s="132">
        <f t="shared" si="66"/>
        <v>-0.16318691074677666</v>
      </c>
      <c r="AD81" s="132">
        <f t="shared" si="67"/>
        <v>-3.9119286443723145E-3</v>
      </c>
      <c r="AE81" s="132">
        <f t="shared" si="57"/>
        <v>1.5303185718660613E-5</v>
      </c>
      <c r="AF81">
        <f t="shared" si="68"/>
        <v>-0.16318691074677666</v>
      </c>
      <c r="AG81" s="143"/>
      <c r="AH81">
        <f t="shared" si="58"/>
        <v>-0.15927498210240434</v>
      </c>
      <c r="AI81">
        <f t="shared" si="59"/>
        <v>0.97844188537248999</v>
      </c>
      <c r="AJ81">
        <f t="shared" si="60"/>
        <v>-0.96168998062309985</v>
      </c>
      <c r="AK81">
        <f t="shared" si="61"/>
        <v>3.6774277174447378E-4</v>
      </c>
      <c r="AL81">
        <f t="shared" si="62"/>
        <v>3.1245361013155653</v>
      </c>
      <c r="AM81">
        <f t="shared" si="63"/>
        <v>117.25414843210504</v>
      </c>
      <c r="AN81" s="132">
        <f t="shared" si="86"/>
        <v>3.1241643077483139</v>
      </c>
      <c r="AO81" s="132">
        <f t="shared" si="86"/>
        <v>3.1241643077482752</v>
      </c>
      <c r="AP81" s="132">
        <f t="shared" si="86"/>
        <v>3.1241643077500627</v>
      </c>
      <c r="AQ81" s="132">
        <f t="shared" si="86"/>
        <v>3.1241643076671539</v>
      </c>
      <c r="AR81" s="132">
        <f t="shared" si="86"/>
        <v>3.1241643115130162</v>
      </c>
      <c r="AS81" s="132">
        <f t="shared" si="86"/>
        <v>3.1241641331167589</v>
      </c>
      <c r="AT81" s="132">
        <f t="shared" si="86"/>
        <v>3.1241724083018525</v>
      </c>
      <c r="AU81" s="132">
        <f t="shared" si="64"/>
        <v>3.1237885498338294</v>
      </c>
      <c r="AW81">
        <v>31000</v>
      </c>
      <c r="AX81">
        <f t="shared" si="75"/>
        <v>0.12156358964876618</v>
      </c>
      <c r="AY81">
        <f t="shared" si="76"/>
        <v>-3.4504428827803191E-3</v>
      </c>
      <c r="AZ81">
        <f t="shared" si="77"/>
        <v>0.1250140325315465</v>
      </c>
      <c r="BA81">
        <f t="shared" si="78"/>
        <v>1.0111312196292295</v>
      </c>
      <c r="BB81">
        <f t="shared" si="79"/>
        <v>0.7427913035024315</v>
      </c>
      <c r="BC81">
        <f t="shared" si="80"/>
        <v>-1.0283176627501258</v>
      </c>
      <c r="BD81">
        <f t="shared" si="81"/>
        <v>-0.56483153406950481</v>
      </c>
      <c r="BE81">
        <f t="shared" si="87"/>
        <v>5.2732327851807304</v>
      </c>
      <c r="BF81">
        <f t="shared" si="87"/>
        <v>5.2732327851807721</v>
      </c>
      <c r="BG81">
        <f t="shared" si="87"/>
        <v>5.2732327851844056</v>
      </c>
      <c r="BH81">
        <f t="shared" si="87"/>
        <v>5.2732327855012047</v>
      </c>
      <c r="BI81">
        <f t="shared" si="87"/>
        <v>5.2732328131247677</v>
      </c>
      <c r="BJ81">
        <f t="shared" si="87"/>
        <v>5.2732352217772043</v>
      </c>
      <c r="BK81">
        <f t="shared" si="87"/>
        <v>5.2734452101105873</v>
      </c>
      <c r="BL81">
        <f t="shared" si="82"/>
        <v>5.291490994587261</v>
      </c>
    </row>
    <row r="82" spans="1:64" ht="12.95" customHeight="1" x14ac:dyDescent="0.2">
      <c r="A82" t="s">
        <v>250</v>
      </c>
      <c r="B82" t="s">
        <v>94</v>
      </c>
      <c r="C82" s="10">
        <v>54515.124600000003</v>
      </c>
      <c r="D82" s="10" t="s">
        <v>286</v>
      </c>
      <c r="E82">
        <f t="shared" si="52"/>
        <v>4480.0247071638651</v>
      </c>
      <c r="F82">
        <f t="shared" si="74"/>
        <v>4480</v>
      </c>
      <c r="G82">
        <f t="shared" si="69"/>
        <v>1.111200000741519E-2</v>
      </c>
      <c r="K82">
        <f>G82</f>
        <v>1.111200000741519E-2</v>
      </c>
      <c r="O82">
        <f t="shared" ca="1" si="83"/>
        <v>2.1370493878277705E-2</v>
      </c>
      <c r="P82">
        <f t="shared" si="53"/>
        <v>0.16992161595028665</v>
      </c>
      <c r="Q82" s="2">
        <f t="shared" si="54"/>
        <v>39496.624600000003</v>
      </c>
      <c r="R82">
        <f t="shared" si="70"/>
        <v>2.5220494115922334E-2</v>
      </c>
      <c r="S82" s="3">
        <v>1</v>
      </c>
      <c r="U82" s="37"/>
      <c r="Z82">
        <f t="shared" si="55"/>
        <v>4480</v>
      </c>
      <c r="AA82" s="132">
        <f t="shared" si="56"/>
        <v>1.3956349334668827E-2</v>
      </c>
      <c r="AB82" s="132">
        <f t="shared" si="65"/>
        <v>0.16707726662303302</v>
      </c>
      <c r="AC82" s="132">
        <f t="shared" si="66"/>
        <v>-0.15880961594287146</v>
      </c>
      <c r="AD82" s="132">
        <f t="shared" si="67"/>
        <v>-2.8443493272536369E-3</v>
      </c>
      <c r="AE82" s="132">
        <f t="shared" si="57"/>
        <v>8.0903230954482167E-6</v>
      </c>
      <c r="AF82">
        <f t="shared" si="68"/>
        <v>-0.15880961594287146</v>
      </c>
      <c r="AG82" s="143"/>
      <c r="AH82">
        <f t="shared" si="58"/>
        <v>-0.15596526661561783</v>
      </c>
      <c r="AI82">
        <f t="shared" si="59"/>
        <v>0.97846262986691535</v>
      </c>
      <c r="AJ82">
        <f t="shared" si="60"/>
        <v>-0.94214582094678856</v>
      </c>
      <c r="AK82">
        <f t="shared" si="61"/>
        <v>-1.0145091372401288E-3</v>
      </c>
      <c r="AL82">
        <f t="shared" si="62"/>
        <v>-3.0945228496712716</v>
      </c>
      <c r="AM82">
        <f t="shared" si="63"/>
        <v>-42.482240392413694</v>
      </c>
      <c r="AN82" s="132">
        <f t="shared" si="86"/>
        <v>3.1896881309302341</v>
      </c>
      <c r="AO82" s="132">
        <f t="shared" si="86"/>
        <v>3.1896881309303398</v>
      </c>
      <c r="AP82" s="132">
        <f t="shared" si="86"/>
        <v>3.1896881309254339</v>
      </c>
      <c r="AQ82" s="132">
        <f t="shared" si="86"/>
        <v>3.1896881311532268</v>
      </c>
      <c r="AR82" s="132">
        <f t="shared" si="86"/>
        <v>3.1896881205760867</v>
      </c>
      <c r="AS82" s="132">
        <f t="shared" si="86"/>
        <v>3.1896886117064676</v>
      </c>
      <c r="AT82" s="132">
        <f t="shared" si="86"/>
        <v>3.1896658069671897</v>
      </c>
      <c r="AU82" s="132">
        <f t="shared" si="64"/>
        <v>3.1907247298380921</v>
      </c>
      <c r="AW82">
        <v>32000</v>
      </c>
      <c r="AX82">
        <f t="shared" si="75"/>
        <v>0.11641863241674971</v>
      </c>
      <c r="AY82">
        <f t="shared" si="76"/>
        <v>-1.6893389551627447E-2</v>
      </c>
      <c r="AZ82">
        <f t="shared" si="77"/>
        <v>0.13331202196837716</v>
      </c>
      <c r="BA82">
        <f t="shared" si="78"/>
        <v>1.0125916550062548</v>
      </c>
      <c r="BB82">
        <f t="shared" si="79"/>
        <v>0.79462656119493036</v>
      </c>
      <c r="BC82">
        <f t="shared" si="80"/>
        <v>-0.94715531724232727</v>
      </c>
      <c r="BD82">
        <f t="shared" si="81"/>
        <v>-0.51247491030048109</v>
      </c>
      <c r="BE82">
        <f t="shared" si="87"/>
        <v>5.3534245646442615</v>
      </c>
      <c r="BF82">
        <f t="shared" si="87"/>
        <v>5.3534245646443406</v>
      </c>
      <c r="BG82">
        <f t="shared" si="87"/>
        <v>5.3534245646504921</v>
      </c>
      <c r="BH82">
        <f t="shared" si="87"/>
        <v>5.3534245651275256</v>
      </c>
      <c r="BI82">
        <f t="shared" si="87"/>
        <v>5.3534246021235745</v>
      </c>
      <c r="BJ82">
        <f t="shared" si="87"/>
        <v>5.3534274713223793</v>
      </c>
      <c r="BK82">
        <f t="shared" si="87"/>
        <v>5.3536499561327719</v>
      </c>
      <c r="BL82">
        <f t="shared" si="82"/>
        <v>5.3707054087934889</v>
      </c>
    </row>
    <row r="83" spans="1:64" ht="12.95" customHeight="1" x14ac:dyDescent="0.2">
      <c r="A83" s="33" t="s">
        <v>93</v>
      </c>
      <c r="B83" s="32" t="s">
        <v>85</v>
      </c>
      <c r="C83" s="33">
        <v>54848.849600000001</v>
      </c>
      <c r="D83" s="33">
        <v>4.0000000000000002E-4</v>
      </c>
      <c r="E83">
        <f t="shared" ref="E83:E99" si="88">+(C83-C$7)/C$8</f>
        <v>5222.0511882095843</v>
      </c>
      <c r="F83">
        <f t="shared" si="74"/>
        <v>5222</v>
      </c>
      <c r="G83">
        <f t="shared" si="69"/>
        <v>2.3021799999696668E-2</v>
      </c>
      <c r="K83">
        <f>+G83</f>
        <v>2.3021799999696668E-2</v>
      </c>
      <c r="O83">
        <f t="shared" ca="1" si="83"/>
        <v>2.3957774054145627E-2</v>
      </c>
      <c r="P83">
        <f t="shared" ref="P83:P99" si="89">+D$11+D$12*F83+D$13*F83^2</f>
        <v>0.16987042847396908</v>
      </c>
      <c r="Q83" s="2">
        <f t="shared" ref="Q83:Q99" si="90">+C83-15018.5</f>
        <v>39830.349600000001</v>
      </c>
      <c r="R83">
        <f t="shared" si="70"/>
        <v>2.156451968477489E-2</v>
      </c>
      <c r="S83" s="3">
        <v>1</v>
      </c>
      <c r="U83" s="37"/>
      <c r="Z83">
        <f t="shared" ref="Z83:Z99" si="91">F83</f>
        <v>5222</v>
      </c>
      <c r="AA83" s="132">
        <f t="shared" ref="AA83:AA99" si="92">AB$3+AB$4*Z83+AB$5*Z83^2+AH83</f>
        <v>1.7364170073412372E-2</v>
      </c>
      <c r="AB83" s="132">
        <f t="shared" si="65"/>
        <v>0.17552805840025337</v>
      </c>
      <c r="AC83" s="132">
        <f t="shared" si="66"/>
        <v>-0.14684862847427241</v>
      </c>
      <c r="AD83" s="132">
        <f t="shared" si="67"/>
        <v>5.6576299262842966E-3</v>
      </c>
      <c r="AE83" s="132">
        <f t="shared" ref="AE83:AE99" si="93">+(G83-AA83)^2*S83</f>
        <v>3.2008776382787659E-5</v>
      </c>
      <c r="AF83">
        <f t="shared" si="68"/>
        <v>-0.14684862847427241</v>
      </c>
      <c r="AG83" s="143"/>
      <c r="AH83">
        <f t="shared" ref="AH83:AH99" si="94">$AB$6*($AB$11/AI83*AJ83+$AB$12)</f>
        <v>-0.1525062584005567</v>
      </c>
      <c r="AI83">
        <f t="shared" ref="AI83:AI99" si="95">1+$AB$7*COS(AL83)</f>
        <v>0.97855387745780398</v>
      </c>
      <c r="AJ83">
        <f t="shared" ref="AJ83:AJ99" si="96">SIN(AL83+RADIANS($AB$9))</f>
        <v>-0.92178471961861574</v>
      </c>
      <c r="AK83">
        <f t="shared" ref="AK83:AK99" si="97">$AB$7*SIN(AL83)</f>
        <v>-2.225167172178878E-3</v>
      </c>
      <c r="AL83">
        <f t="shared" ref="AL83:AL99" si="98">2*ATAN(AM83)</f>
        <v>-3.0382064373929745</v>
      </c>
      <c r="AM83">
        <f t="shared" ref="AM83:AM99" si="99">SQRT((1+$AB$7)/(1-$AB$7))*TAN(AN83/2)</f>
        <v>-19.327704450867895</v>
      </c>
      <c r="AN83" s="132">
        <f t="shared" si="86"/>
        <v>3.2472284195577608</v>
      </c>
      <c r="AO83" s="132">
        <f t="shared" si="86"/>
        <v>3.2472284195579864</v>
      </c>
      <c r="AP83" s="132">
        <f t="shared" si="86"/>
        <v>3.247228419547465</v>
      </c>
      <c r="AQ83" s="132">
        <f t="shared" si="86"/>
        <v>3.2472284200381738</v>
      </c>
      <c r="AR83" s="132">
        <f t="shared" si="86"/>
        <v>3.2472283971517708</v>
      </c>
      <c r="AS83" s="132">
        <f t="shared" si="86"/>
        <v>3.2472294645617414</v>
      </c>
      <c r="AT83" s="132">
        <f t="shared" si="86"/>
        <v>3.24717968124228</v>
      </c>
      <c r="AU83" s="132">
        <f t="shared" ref="AU83:AU99" si="100">RADIANS($AB$9)+$AB$18*(F83-AB$15)</f>
        <v>3.2495018251791135</v>
      </c>
      <c r="AW83">
        <v>33000</v>
      </c>
      <c r="AX83">
        <f t="shared" si="75"/>
        <v>0.10992481525572947</v>
      </c>
      <c r="AY83">
        <f t="shared" si="76"/>
        <v>-3.0838192232021333E-2</v>
      </c>
      <c r="AZ83">
        <f t="shared" si="77"/>
        <v>0.14076300748775081</v>
      </c>
      <c r="BA83">
        <f t="shared" si="78"/>
        <v>1.0139729386947682</v>
      </c>
      <c r="BB83">
        <f t="shared" si="79"/>
        <v>0.8413536051459477</v>
      </c>
      <c r="BC83">
        <f t="shared" si="80"/>
        <v>-0.86576473967989764</v>
      </c>
      <c r="BD83">
        <f t="shared" si="81"/>
        <v>-0.46211427898431356</v>
      </c>
      <c r="BE83">
        <f t="shared" si="87"/>
        <v>5.4337290170964989</v>
      </c>
      <c r="BF83">
        <f t="shared" si="87"/>
        <v>5.433729017096633</v>
      </c>
      <c r="BG83">
        <f t="shared" si="87"/>
        <v>5.433729017106061</v>
      </c>
      <c r="BH83">
        <f t="shared" si="87"/>
        <v>5.4337290177682176</v>
      </c>
      <c r="BI83">
        <f t="shared" si="87"/>
        <v>5.4337290642716845</v>
      </c>
      <c r="BJ83">
        <f t="shared" si="87"/>
        <v>5.4337323302180636</v>
      </c>
      <c r="BK83">
        <f t="shared" si="87"/>
        <v>5.4339616678632412</v>
      </c>
      <c r="BL83">
        <f t="shared" si="82"/>
        <v>5.4499198229997177</v>
      </c>
    </row>
    <row r="84" spans="1:64" ht="12.95" customHeight="1" x14ac:dyDescent="0.2">
      <c r="A84" t="s">
        <v>259</v>
      </c>
      <c r="B84" t="s">
        <v>94</v>
      </c>
      <c r="C84" s="10">
        <v>55265.993000000002</v>
      </c>
      <c r="D84" s="10" t="s">
        <v>286</v>
      </c>
      <c r="E84">
        <f t="shared" si="88"/>
        <v>6149.555717967467</v>
      </c>
      <c r="F84">
        <f t="shared" si="74"/>
        <v>6149.5</v>
      </c>
      <c r="G84">
        <f t="shared" si="69"/>
        <v>2.5059050007257611E-2</v>
      </c>
      <c r="K84">
        <f>G84</f>
        <v>2.5059050007257611E-2</v>
      </c>
      <c r="O84">
        <f t="shared" ca="1" si="83"/>
        <v>2.7191874273980527E-2</v>
      </c>
      <c r="P84">
        <f t="shared" si="89"/>
        <v>0.16941789183509226</v>
      </c>
      <c r="Q84" s="2">
        <f t="shared" si="90"/>
        <v>40247.493000000002</v>
      </c>
      <c r="R84">
        <f t="shared" si="70"/>
        <v>2.0839475213873783E-2</v>
      </c>
      <c r="S84" s="3">
        <v>1</v>
      </c>
      <c r="U84" s="37"/>
      <c r="Z84">
        <f t="shared" si="91"/>
        <v>6149.5</v>
      </c>
      <c r="AA84" s="132">
        <f t="shared" si="92"/>
        <v>2.1944570954243542E-2</v>
      </c>
      <c r="AB84" s="132">
        <f t="shared" si="65"/>
        <v>0.17253237088810633</v>
      </c>
      <c r="AC84" s="132">
        <f t="shared" si="66"/>
        <v>-0.14435884182783465</v>
      </c>
      <c r="AD84" s="132">
        <f t="shared" si="67"/>
        <v>3.1144790530140687E-3</v>
      </c>
      <c r="AE84" s="132">
        <f t="shared" si="93"/>
        <v>9.6999797716634096E-6</v>
      </c>
      <c r="AF84">
        <f t="shared" si="68"/>
        <v>-0.14435884182783465</v>
      </c>
      <c r="AG84" s="143"/>
      <c r="AH84">
        <f t="shared" si="94"/>
        <v>-0.14747332088084872</v>
      </c>
      <c r="AI84">
        <f t="shared" si="95"/>
        <v>0.97876358544440312</v>
      </c>
      <c r="AJ84">
        <f t="shared" si="96"/>
        <v>-0.89222216917794406</v>
      </c>
      <c r="AK84">
        <f t="shared" si="97"/>
        <v>-3.7285704850333681E-3</v>
      </c>
      <c r="AL84">
        <f t="shared" si="98"/>
        <v>-2.9677897216502669</v>
      </c>
      <c r="AM84">
        <f t="shared" si="99"/>
        <v>-11.478303988844868</v>
      </c>
      <c r="AN84" s="132">
        <f t="shared" si="86"/>
        <v>3.3191646099773604</v>
      </c>
      <c r="AO84" s="132">
        <f t="shared" si="86"/>
        <v>3.3191646099777157</v>
      </c>
      <c r="AP84" s="132">
        <f t="shared" si="86"/>
        <v>3.319164609960978</v>
      </c>
      <c r="AQ84" s="132">
        <f t="shared" si="86"/>
        <v>3.3191646107496564</v>
      </c>
      <c r="AR84" s="132">
        <f t="shared" si="86"/>
        <v>3.3191645735867832</v>
      </c>
      <c r="AS84" s="132">
        <f t="shared" si="86"/>
        <v>3.3191663247181546</v>
      </c>
      <c r="AT84" s="132">
        <f t="shared" si="86"/>
        <v>3.3190838112150383</v>
      </c>
      <c r="AU84" s="132">
        <f t="shared" si="100"/>
        <v>3.3229731943553897</v>
      </c>
      <c r="AW84">
        <v>34000</v>
      </c>
      <c r="AX84">
        <f t="shared" si="75"/>
        <v>0.10202989513818983</v>
      </c>
      <c r="AY84">
        <f t="shared" si="76"/>
        <v>-4.5284850923961839E-2</v>
      </c>
      <c r="AZ84">
        <f t="shared" si="77"/>
        <v>0.14731474606215167</v>
      </c>
      <c r="BA84">
        <f t="shared" si="78"/>
        <v>1.0152649850067117</v>
      </c>
      <c r="BB84">
        <f t="shared" si="79"/>
        <v>0.88261133409918557</v>
      </c>
      <c r="BC84">
        <f t="shared" si="80"/>
        <v>-0.78415915982291151</v>
      </c>
      <c r="BD84">
        <f t="shared" si="81"/>
        <v>-0.41348795698486213</v>
      </c>
      <c r="BE84">
        <f t="shared" si="87"/>
        <v>5.5141394669742345</v>
      </c>
      <c r="BF84">
        <f t="shared" si="87"/>
        <v>5.5141394669744397</v>
      </c>
      <c r="BG84">
        <f t="shared" si="87"/>
        <v>5.5141394669877162</v>
      </c>
      <c r="BH84">
        <f t="shared" si="87"/>
        <v>5.5141394678445863</v>
      </c>
      <c r="BI84">
        <f t="shared" si="87"/>
        <v>5.5141395231502326</v>
      </c>
      <c r="BJ84">
        <f t="shared" si="87"/>
        <v>5.5141430927777844</v>
      </c>
      <c r="BK84">
        <f t="shared" si="87"/>
        <v>5.5143734634437864</v>
      </c>
      <c r="BL84">
        <f t="shared" si="82"/>
        <v>5.5291342372059455</v>
      </c>
    </row>
    <row r="85" spans="1:64" ht="12.95" customHeight="1" x14ac:dyDescent="0.2">
      <c r="A85" s="55" t="s">
        <v>104</v>
      </c>
      <c r="B85" s="56" t="s">
        <v>94</v>
      </c>
      <c r="C85" s="55">
        <v>55575.8698</v>
      </c>
      <c r="D85" s="55">
        <v>4.0000000000000002E-4</v>
      </c>
      <c r="E85">
        <f t="shared" si="88"/>
        <v>6838.5565164144155</v>
      </c>
      <c r="F85">
        <f t="shared" si="74"/>
        <v>6838.5</v>
      </c>
      <c r="G85">
        <f t="shared" si="69"/>
        <v>2.5418150005862117E-2</v>
      </c>
      <c r="K85">
        <f>+G85</f>
        <v>2.5418150005862117E-2</v>
      </c>
      <c r="O85">
        <f t="shared" ca="1" si="83"/>
        <v>2.9594348723000739E-2</v>
      </c>
      <c r="P85">
        <f t="shared" si="89"/>
        <v>0.16880224605189989</v>
      </c>
      <c r="Q85" s="2">
        <f t="shared" si="90"/>
        <v>40557.3698</v>
      </c>
      <c r="R85">
        <f t="shared" si="70"/>
        <v>2.0558998998939385E-2</v>
      </c>
      <c r="S85" s="3">
        <v>1</v>
      </c>
      <c r="U85" s="37"/>
      <c r="Z85">
        <f t="shared" si="91"/>
        <v>6838.5</v>
      </c>
      <c r="AA85" s="132">
        <f t="shared" si="92"/>
        <v>2.5564085236119999E-2</v>
      </c>
      <c r="AB85" s="132">
        <f t="shared" si="65"/>
        <v>0.16865631082164201</v>
      </c>
      <c r="AC85" s="132">
        <f t="shared" si="66"/>
        <v>-0.14338409604603777</v>
      </c>
      <c r="AD85" s="132">
        <f t="shared" si="67"/>
        <v>-1.4593523025788202E-4</v>
      </c>
      <c r="AE85" s="132">
        <f t="shared" si="93"/>
        <v>2.1297091430421044E-8</v>
      </c>
      <c r="AF85">
        <f t="shared" si="68"/>
        <v>-0.14338409604603777</v>
      </c>
      <c r="AG85" s="143"/>
      <c r="AH85">
        <f t="shared" si="94"/>
        <v>-0.14323816081577989</v>
      </c>
      <c r="AI85">
        <f t="shared" si="95"/>
        <v>0.97898769843490807</v>
      </c>
      <c r="AJ85">
        <f t="shared" si="96"/>
        <v>-0.86737795041368815</v>
      </c>
      <c r="AK85">
        <f t="shared" si="97"/>
        <v>-4.8343276654219686E-3</v>
      </c>
      <c r="AL85">
        <f t="shared" si="98"/>
        <v>-2.9154565431175117</v>
      </c>
      <c r="AM85">
        <f t="shared" si="99"/>
        <v>-8.8065094935650556</v>
      </c>
      <c r="AN85" s="132">
        <f t="shared" si="86"/>
        <v>3.3726149854395562</v>
      </c>
      <c r="AO85" s="132">
        <f t="shared" si="86"/>
        <v>3.3726149854399869</v>
      </c>
      <c r="AP85" s="132">
        <f t="shared" si="86"/>
        <v>3.3726149854194691</v>
      </c>
      <c r="AQ85" s="132">
        <f t="shared" si="86"/>
        <v>3.3726149863970432</v>
      </c>
      <c r="AR85" s="132">
        <f t="shared" si="86"/>
        <v>3.3726149398202394</v>
      </c>
      <c r="AS85" s="132">
        <f t="shared" si="86"/>
        <v>3.3726171589865519</v>
      </c>
      <c r="AT85" s="132">
        <f t="shared" si="86"/>
        <v>3.3725114274031514</v>
      </c>
      <c r="AU85" s="132">
        <f t="shared" si="100"/>
        <v>3.3775519257434814</v>
      </c>
      <c r="AW85">
        <v>35000</v>
      </c>
      <c r="AX85">
        <f t="shared" si="75"/>
        <v>9.2687381404691405E-2</v>
      </c>
      <c r="AY85">
        <f t="shared" si="76"/>
        <v>-6.0233365627449076E-2</v>
      </c>
      <c r="AZ85">
        <f t="shared" si="77"/>
        <v>0.15292074703214048</v>
      </c>
      <c r="BA85">
        <f t="shared" si="78"/>
        <v>1.0164582189853386</v>
      </c>
      <c r="BB85">
        <f t="shared" si="79"/>
        <v>0.91807395341719622</v>
      </c>
      <c r="BC85">
        <f t="shared" si="80"/>
        <v>-0.70235344555449175</v>
      </c>
      <c r="BD85">
        <f t="shared" si="81"/>
        <v>-0.36636258463505372</v>
      </c>
      <c r="BE85">
        <f t="shared" si="87"/>
        <v>5.5946484589850085</v>
      </c>
      <c r="BF85">
        <f t="shared" si="87"/>
        <v>5.5946484589852972</v>
      </c>
      <c r="BG85">
        <f t="shared" si="87"/>
        <v>5.5946484590026291</v>
      </c>
      <c r="BH85">
        <f t="shared" si="87"/>
        <v>5.5946484600436674</v>
      </c>
      <c r="BI85">
        <f t="shared" si="87"/>
        <v>5.5946485225718972</v>
      </c>
      <c r="BJ85">
        <f t="shared" si="87"/>
        <v>5.5946522782199057</v>
      </c>
      <c r="BK85">
        <f t="shared" si="87"/>
        <v>5.5948778333260334</v>
      </c>
      <c r="BL85">
        <f t="shared" si="82"/>
        <v>5.6083486514121734</v>
      </c>
    </row>
    <row r="86" spans="1:64" ht="12.95" customHeight="1" x14ac:dyDescent="0.2">
      <c r="A86" s="55" t="s">
        <v>104</v>
      </c>
      <c r="B86" s="56" t="s">
        <v>94</v>
      </c>
      <c r="C86" s="55">
        <v>55653.678099999997</v>
      </c>
      <c r="D86" s="55">
        <v>6.9999999999999999E-4</v>
      </c>
      <c r="E86">
        <f t="shared" si="88"/>
        <v>7011.5606936416161</v>
      </c>
      <c r="F86">
        <f t="shared" si="74"/>
        <v>7011.5</v>
      </c>
      <c r="G86">
        <f t="shared" si="69"/>
        <v>2.7296849999402184E-2</v>
      </c>
      <c r="K86">
        <f>+G86</f>
        <v>2.7296849999402184E-2</v>
      </c>
      <c r="O86">
        <f t="shared" ca="1" si="83"/>
        <v>3.0197582510635711E-2</v>
      </c>
      <c r="P86">
        <f t="shared" si="89"/>
        <v>0.16861024456487977</v>
      </c>
      <c r="Q86" s="2">
        <f t="shared" si="90"/>
        <v>40635.178099999997</v>
      </c>
      <c r="R86">
        <f t="shared" si="70"/>
        <v>1.9969475483618351E-2</v>
      </c>
      <c r="S86" s="3">
        <v>1</v>
      </c>
      <c r="U86" s="37"/>
      <c r="Z86">
        <f t="shared" si="91"/>
        <v>7011.5</v>
      </c>
      <c r="AA86" s="132">
        <f t="shared" si="92"/>
        <v>2.6500418400614872E-2</v>
      </c>
      <c r="AB86" s="132">
        <f t="shared" si="65"/>
        <v>0.16940667616366709</v>
      </c>
      <c r="AC86" s="132">
        <f t="shared" si="66"/>
        <v>-0.14131339456547759</v>
      </c>
      <c r="AD86" s="132">
        <f t="shared" si="67"/>
        <v>7.9643159878731162E-4</v>
      </c>
      <c r="AE86" s="132">
        <f t="shared" si="93"/>
        <v>6.3430329154691327E-7</v>
      </c>
      <c r="AF86">
        <f t="shared" si="68"/>
        <v>-0.14131339456547759</v>
      </c>
      <c r="AG86" s="143"/>
      <c r="AH86">
        <f t="shared" si="94"/>
        <v>-0.1421098261642649</v>
      </c>
      <c r="AI86">
        <f t="shared" si="95"/>
        <v>0.97905305544756183</v>
      </c>
      <c r="AJ86">
        <f t="shared" si="96"/>
        <v>-0.86076196570537111</v>
      </c>
      <c r="AK86">
        <f t="shared" si="97"/>
        <v>-5.1100934390782872E-3</v>
      </c>
      <c r="AL86">
        <f t="shared" si="98"/>
        <v>-2.9023122743909782</v>
      </c>
      <c r="AM86">
        <f t="shared" si="99"/>
        <v>-8.3184771422802459</v>
      </c>
      <c r="AN86" s="132">
        <f t="shared" si="86"/>
        <v>3.3860378083316021</v>
      </c>
      <c r="AO86" s="132">
        <f t="shared" si="86"/>
        <v>3.3860378083320484</v>
      </c>
      <c r="AP86" s="132">
        <f t="shared" si="86"/>
        <v>3.3860378083107143</v>
      </c>
      <c r="AQ86" s="132">
        <f t="shared" si="86"/>
        <v>3.3860378093304884</v>
      </c>
      <c r="AR86" s="132">
        <f t="shared" si="86"/>
        <v>3.3860377605847578</v>
      </c>
      <c r="AS86" s="132">
        <f t="shared" si="86"/>
        <v>3.3860400906568637</v>
      </c>
      <c r="AT86" s="132">
        <f t="shared" si="86"/>
        <v>3.3859287134729752</v>
      </c>
      <c r="AU86" s="132">
        <f t="shared" si="100"/>
        <v>3.3912560194011583</v>
      </c>
      <c r="AW86">
        <v>36000</v>
      </c>
      <c r="AX86">
        <f t="shared" si="75"/>
        <v>8.1856972131141431E-2</v>
      </c>
      <c r="AY86">
        <f t="shared" si="76"/>
        <v>-7.5683736342483016E-2</v>
      </c>
      <c r="AZ86">
        <f t="shared" si="77"/>
        <v>0.15754070847362445</v>
      </c>
      <c r="BA86">
        <f t="shared" si="78"/>
        <v>1.0175436761165775</v>
      </c>
      <c r="BB86">
        <f t="shared" si="79"/>
        <v>0.94745487133797823</v>
      </c>
      <c r="BC86">
        <f t="shared" si="80"/>
        <v>-0.62036401629373239</v>
      </c>
      <c r="BD86">
        <f t="shared" si="81"/>
        <v>-0.32052820073126803</v>
      </c>
      <c r="BE86">
        <f t="shared" si="87"/>
        <v>5.6752478025465427</v>
      </c>
      <c r="BF86">
        <f t="shared" si="87"/>
        <v>5.6752478025469166</v>
      </c>
      <c r="BG86">
        <f t="shared" si="87"/>
        <v>5.6752478025680126</v>
      </c>
      <c r="BH86">
        <f t="shared" si="87"/>
        <v>5.6752478037600014</v>
      </c>
      <c r="BI86">
        <f t="shared" si="87"/>
        <v>5.6752478711113552</v>
      </c>
      <c r="BJ86">
        <f t="shared" si="87"/>
        <v>5.6752516766813814</v>
      </c>
      <c r="BK86">
        <f t="shared" si="87"/>
        <v>5.6754666873686483</v>
      </c>
      <c r="BL86">
        <f t="shared" si="82"/>
        <v>5.6875630656184013</v>
      </c>
    </row>
    <row r="87" spans="1:64" ht="12.95" customHeight="1" x14ac:dyDescent="0.2">
      <c r="A87" s="33" t="s">
        <v>116</v>
      </c>
      <c r="B87" s="32" t="s">
        <v>94</v>
      </c>
      <c r="C87" s="33">
        <v>56011.684399999998</v>
      </c>
      <c r="D87" s="33">
        <v>2.9999999999999997E-4</v>
      </c>
      <c r="E87">
        <f t="shared" si="88"/>
        <v>7807.5758407873209</v>
      </c>
      <c r="F87">
        <f t="shared" si="74"/>
        <v>7807.5</v>
      </c>
      <c r="G87">
        <f t="shared" si="69"/>
        <v>3.4109250002074987E-2</v>
      </c>
      <c r="K87">
        <f>+G87</f>
        <v>3.4109250002074987E-2</v>
      </c>
      <c r="O87">
        <f t="shared" ca="1" si="83"/>
        <v>3.2973155313857902E-2</v>
      </c>
      <c r="P87">
        <f t="shared" si="89"/>
        <v>0.16753326896442505</v>
      </c>
      <c r="Q87" s="2">
        <f t="shared" si="90"/>
        <v>40993.184399999998</v>
      </c>
      <c r="R87">
        <f t="shared" si="70"/>
        <v>1.7801968836065551E-2</v>
      </c>
      <c r="S87" s="3">
        <v>1</v>
      </c>
      <c r="U87" s="37"/>
      <c r="Z87">
        <f t="shared" si="91"/>
        <v>7807.5</v>
      </c>
      <c r="AA87" s="132">
        <f t="shared" si="92"/>
        <v>3.094293637712478E-2</v>
      </c>
      <c r="AB87" s="132">
        <f t="shared" si="65"/>
        <v>0.17069958258937526</v>
      </c>
      <c r="AC87" s="132">
        <f t="shared" si="66"/>
        <v>-0.13342401896235007</v>
      </c>
      <c r="AD87" s="132">
        <f t="shared" si="67"/>
        <v>3.1663136249502066E-3</v>
      </c>
      <c r="AE87" s="132">
        <f t="shared" si="93"/>
        <v>1.0025541971545318E-5</v>
      </c>
      <c r="AF87">
        <f t="shared" si="68"/>
        <v>-0.13342401896235007</v>
      </c>
      <c r="AG87" s="143"/>
      <c r="AH87">
        <f t="shared" si="94"/>
        <v>-0.13659033258730027</v>
      </c>
      <c r="AI87">
        <f t="shared" si="95"/>
        <v>0.9794003741618551</v>
      </c>
      <c r="AJ87">
        <f t="shared" si="96"/>
        <v>-0.82840895607865028</v>
      </c>
      <c r="AK87">
        <f t="shared" si="97"/>
        <v>-6.3673351072063844E-3</v>
      </c>
      <c r="AL87">
        <f t="shared" si="98"/>
        <v>-2.8418086947872445</v>
      </c>
      <c r="AM87">
        <f t="shared" si="99"/>
        <v>-6.6214320502590089</v>
      </c>
      <c r="AN87" s="132">
        <f t="shared" si="86"/>
        <v>3.4478109458601591</v>
      </c>
      <c r="AO87" s="132">
        <f t="shared" si="86"/>
        <v>3.4478109458606592</v>
      </c>
      <c r="AP87" s="132">
        <f t="shared" si="86"/>
        <v>3.4478109458363249</v>
      </c>
      <c r="AQ87" s="132">
        <f t="shared" si="86"/>
        <v>3.4478109470200109</v>
      </c>
      <c r="AR87" s="132">
        <f t="shared" si="86"/>
        <v>3.4478108894427657</v>
      </c>
      <c r="AS87" s="132">
        <f t="shared" si="86"/>
        <v>3.4478136901347138</v>
      </c>
      <c r="AT87" s="132">
        <f t="shared" si="86"/>
        <v>3.447677460797185</v>
      </c>
      <c r="AU87" s="132">
        <f t="shared" si="100"/>
        <v>3.4543106931093162</v>
      </c>
    </row>
    <row r="88" spans="1:64" ht="12.95" customHeight="1" x14ac:dyDescent="0.2">
      <c r="A88" s="36" t="s">
        <v>117</v>
      </c>
      <c r="B88" s="32" t="s">
        <v>94</v>
      </c>
      <c r="C88" s="33">
        <v>56309.876300000004</v>
      </c>
      <c r="D88" s="33">
        <v>2.0000000000000001E-4</v>
      </c>
      <c r="E88" s="57">
        <f t="shared" si="88"/>
        <v>8470.5956512101002</v>
      </c>
      <c r="F88">
        <f t="shared" si="74"/>
        <v>8470.5</v>
      </c>
      <c r="G88">
        <f t="shared" si="69"/>
        <v>4.3018950003897771E-2</v>
      </c>
      <c r="K88">
        <f>+G88</f>
        <v>4.3018950003897771E-2</v>
      </c>
      <c r="O88">
        <f t="shared" ca="1" si="83"/>
        <v>3.528497034970754E-2</v>
      </c>
      <c r="P88">
        <f t="shared" si="89"/>
        <v>0.16639351336642635</v>
      </c>
      <c r="Q88" s="2">
        <f t="shared" si="90"/>
        <v>41291.376300000004</v>
      </c>
      <c r="R88">
        <f t="shared" si="70"/>
        <v>1.522128288489458E-2</v>
      </c>
      <c r="S88" s="3">
        <v>1</v>
      </c>
      <c r="U88" s="37"/>
      <c r="Z88">
        <f t="shared" si="91"/>
        <v>8470.5</v>
      </c>
      <c r="AA88" s="132">
        <f t="shared" si="92"/>
        <v>3.4800982852852991E-2</v>
      </c>
      <c r="AB88" s="132">
        <f t="shared" si="65"/>
        <v>0.17461148051747113</v>
      </c>
      <c r="AC88" s="132">
        <f t="shared" si="66"/>
        <v>-0.12337456336252858</v>
      </c>
      <c r="AD88" s="132">
        <f t="shared" si="67"/>
        <v>8.2179671510447805E-3</v>
      </c>
      <c r="AE88" s="132">
        <f t="shared" si="93"/>
        <v>6.7534984095651059E-5</v>
      </c>
      <c r="AF88">
        <f t="shared" si="68"/>
        <v>-0.12337456336252858</v>
      </c>
      <c r="AG88" s="143"/>
      <c r="AH88">
        <f t="shared" si="94"/>
        <v>-0.13159253051357336</v>
      </c>
      <c r="AI88">
        <f t="shared" si="95"/>
        <v>0.97974753353530597</v>
      </c>
      <c r="AJ88">
        <f t="shared" si="96"/>
        <v>-0.79912055163483442</v>
      </c>
      <c r="AK88">
        <f t="shared" si="97"/>
        <v>-7.3976444315384353E-3</v>
      </c>
      <c r="AL88">
        <f t="shared" si="98"/>
        <v>-2.7913784279829694</v>
      </c>
      <c r="AM88">
        <f t="shared" si="99"/>
        <v>-5.652301589662807</v>
      </c>
      <c r="AN88" s="132">
        <f t="shared" si="86"/>
        <v>3.499281043079252</v>
      </c>
      <c r="AO88" s="132">
        <f t="shared" si="86"/>
        <v>3.4992810430797738</v>
      </c>
      <c r="AP88" s="132">
        <f t="shared" si="86"/>
        <v>3.4992810430539305</v>
      </c>
      <c r="AQ88" s="132">
        <f t="shared" si="86"/>
        <v>3.4992810443335207</v>
      </c>
      <c r="AR88" s="132">
        <f t="shared" si="86"/>
        <v>3.4992809809768297</v>
      </c>
      <c r="AS88" s="132">
        <f t="shared" si="86"/>
        <v>3.4992841179749004</v>
      </c>
      <c r="AT88" s="132">
        <f t="shared" si="86"/>
        <v>3.4991287993040858</v>
      </c>
      <c r="AU88" s="132">
        <f t="shared" si="100"/>
        <v>3.506829849728045</v>
      </c>
    </row>
    <row r="89" spans="1:64" ht="12.95" customHeight="1" x14ac:dyDescent="0.2">
      <c r="A89" t="s">
        <v>278</v>
      </c>
      <c r="B89" t="s">
        <v>94</v>
      </c>
      <c r="C89" s="10">
        <v>56335.061000000002</v>
      </c>
      <c r="D89" s="10" t="s">
        <v>286</v>
      </c>
      <c r="E89">
        <f t="shared" si="88"/>
        <v>8526.5929972800404</v>
      </c>
      <c r="F89">
        <f t="shared" si="74"/>
        <v>8526.5</v>
      </c>
      <c r="G89">
        <f t="shared" si="69"/>
        <v>4.1825350002909545E-2</v>
      </c>
      <c r="K89">
        <f>G89</f>
        <v>4.1825350002909545E-2</v>
      </c>
      <c r="O89">
        <f t="shared" ca="1" si="83"/>
        <v>3.5480236778074936E-2</v>
      </c>
      <c r="P89">
        <f t="shared" si="89"/>
        <v>0.16628714105174802</v>
      </c>
      <c r="Q89" s="2">
        <f t="shared" si="90"/>
        <v>41316.561000000002</v>
      </c>
      <c r="R89">
        <f t="shared" si="70"/>
        <v>1.549073743108473E-2</v>
      </c>
      <c r="S89" s="3">
        <v>1</v>
      </c>
      <c r="U89" s="37"/>
      <c r="Z89">
        <f t="shared" si="91"/>
        <v>8526.5</v>
      </c>
      <c r="AA89" s="132">
        <f t="shared" si="92"/>
        <v>3.5132989101313905E-2</v>
      </c>
      <c r="AB89" s="132">
        <f t="shared" si="65"/>
        <v>0.17297950195334366</v>
      </c>
      <c r="AC89" s="132">
        <f t="shared" si="66"/>
        <v>-0.12446179104883848</v>
      </c>
      <c r="AD89" s="132">
        <f t="shared" si="67"/>
        <v>6.6923609015956398E-3</v>
      </c>
      <c r="AE89" s="132">
        <f t="shared" si="93"/>
        <v>4.4787694437206005E-5</v>
      </c>
      <c r="AF89">
        <f t="shared" si="68"/>
        <v>-0.12446179104883848</v>
      </c>
      <c r="AG89" s="143"/>
      <c r="AH89">
        <f t="shared" si="94"/>
        <v>-0.13115415195043412</v>
      </c>
      <c r="AI89">
        <f t="shared" si="95"/>
        <v>0.97977924056559818</v>
      </c>
      <c r="AJ89">
        <f t="shared" si="96"/>
        <v>-0.79655156181809827</v>
      </c>
      <c r="AK89">
        <f t="shared" si="97"/>
        <v>-7.4838779342716747E-3</v>
      </c>
      <c r="AL89">
        <f t="shared" si="98"/>
        <v>-2.7871171727788302</v>
      </c>
      <c r="AM89">
        <f t="shared" si="99"/>
        <v>-5.5829358411253791</v>
      </c>
      <c r="AN89" s="132">
        <f t="shared" ref="AN89:AT98" si="101">$AU89+$AB$7*SIN(AO89)</f>
        <v>3.5036293018288638</v>
      </c>
      <c r="AO89" s="132">
        <f t="shared" si="101"/>
        <v>3.5036293018293865</v>
      </c>
      <c r="AP89" s="132">
        <f t="shared" si="101"/>
        <v>3.5036293018034574</v>
      </c>
      <c r="AQ89" s="132">
        <f t="shared" si="101"/>
        <v>3.5036293030893919</v>
      </c>
      <c r="AR89" s="132">
        <f t="shared" si="101"/>
        <v>3.5036292393143293</v>
      </c>
      <c r="AS89" s="132">
        <f t="shared" si="101"/>
        <v>3.5036324021976761</v>
      </c>
      <c r="AT89" s="132">
        <f t="shared" si="101"/>
        <v>3.5034755455899078</v>
      </c>
      <c r="AU89" s="132">
        <f t="shared" si="100"/>
        <v>3.5112658569235942</v>
      </c>
    </row>
    <row r="90" spans="1:64" ht="12.95" customHeight="1" x14ac:dyDescent="0.2">
      <c r="A90" t="s">
        <v>278</v>
      </c>
      <c r="B90" t="s">
        <v>94</v>
      </c>
      <c r="C90" s="10">
        <v>56337.078600000001</v>
      </c>
      <c r="D90" s="10" t="s">
        <v>286</v>
      </c>
      <c r="E90">
        <f t="shared" si="88"/>
        <v>8531.0790640360738</v>
      </c>
      <c r="F90">
        <f t="shared" si="74"/>
        <v>8531</v>
      </c>
      <c r="G90">
        <f t="shared" si="69"/>
        <v>3.55589000027976E-2</v>
      </c>
      <c r="K90">
        <f>G90</f>
        <v>3.55589000027976E-2</v>
      </c>
      <c r="O90">
        <f t="shared" ca="1" si="83"/>
        <v>3.5495927830354455E-2</v>
      </c>
      <c r="P90">
        <f t="shared" si="89"/>
        <v>0.16627852496131182</v>
      </c>
      <c r="Q90" s="2">
        <f t="shared" si="90"/>
        <v>41318.578600000001</v>
      </c>
      <c r="R90">
        <f t="shared" si="70"/>
        <v>1.7087620349294612E-2</v>
      </c>
      <c r="S90" s="3">
        <v>1</v>
      </c>
      <c r="U90" s="37"/>
      <c r="Z90">
        <f t="shared" si="91"/>
        <v>8531</v>
      </c>
      <c r="AA90" s="132">
        <f t="shared" si="92"/>
        <v>3.5159708229608122E-2</v>
      </c>
      <c r="AB90" s="132">
        <f t="shared" si="65"/>
        <v>0.1666777167345013</v>
      </c>
      <c r="AC90" s="132">
        <f t="shared" si="66"/>
        <v>-0.13071962495851422</v>
      </c>
      <c r="AD90" s="132">
        <f t="shared" si="67"/>
        <v>3.9919177318947785E-4</v>
      </c>
      <c r="AE90" s="132">
        <f t="shared" si="93"/>
        <v>1.5935407178215952E-7</v>
      </c>
      <c r="AF90">
        <f t="shared" si="68"/>
        <v>-0.13071962495851422</v>
      </c>
      <c r="AG90" s="143"/>
      <c r="AH90">
        <f t="shared" si="94"/>
        <v>-0.1311188167317037</v>
      </c>
      <c r="AI90">
        <f t="shared" si="95"/>
        <v>0.97978180448754693</v>
      </c>
      <c r="AJ90">
        <f t="shared" si="96"/>
        <v>-0.7963444894146402</v>
      </c>
      <c r="AK90">
        <f t="shared" si="97"/>
        <v>-7.4908017767960485E-3</v>
      </c>
      <c r="AL90">
        <f t="shared" si="98"/>
        <v>-2.7867747384866575</v>
      </c>
      <c r="AM90">
        <f t="shared" si="99"/>
        <v>-5.5774331871018701</v>
      </c>
      <c r="AN90" s="132">
        <f t="shared" si="101"/>
        <v>3.5039787216003329</v>
      </c>
      <c r="AO90" s="132">
        <f t="shared" si="101"/>
        <v>3.5039787216008556</v>
      </c>
      <c r="AP90" s="132">
        <f t="shared" si="101"/>
        <v>3.5039787215749199</v>
      </c>
      <c r="AQ90" s="132">
        <f t="shared" si="101"/>
        <v>3.5039787228613521</v>
      </c>
      <c r="AR90" s="132">
        <f t="shared" si="101"/>
        <v>3.5039786590531525</v>
      </c>
      <c r="AS90" s="132">
        <f t="shared" si="101"/>
        <v>3.5039818239989464</v>
      </c>
      <c r="AT90" s="132">
        <f t="shared" si="101"/>
        <v>3.5038248443330797</v>
      </c>
      <c r="AU90" s="132">
        <f t="shared" si="100"/>
        <v>3.511622321787522</v>
      </c>
    </row>
    <row r="91" spans="1:64" ht="12.95" customHeight="1" x14ac:dyDescent="0.2">
      <c r="A91" t="s">
        <v>278</v>
      </c>
      <c r="B91" t="s">
        <v>94</v>
      </c>
      <c r="C91" s="10">
        <v>56357.998399999997</v>
      </c>
      <c r="D91" s="10" t="s">
        <v>286</v>
      </c>
      <c r="E91">
        <f t="shared" si="88"/>
        <v>8577.5935462540001</v>
      </c>
      <c r="F91">
        <f t="shared" si="74"/>
        <v>8577.5</v>
      </c>
      <c r="G91">
        <f t="shared" si="69"/>
        <v>4.2072249998454936E-2</v>
      </c>
      <c r="K91">
        <f>G91</f>
        <v>4.2072249998454936E-2</v>
      </c>
      <c r="O91">
        <f t="shared" ca="1" si="83"/>
        <v>3.5658068703909515E-2</v>
      </c>
      <c r="P91">
        <f t="shared" si="89"/>
        <v>0.16618889695103847</v>
      </c>
      <c r="Q91" s="2">
        <f t="shared" si="90"/>
        <v>41339.498399999997</v>
      </c>
      <c r="R91">
        <f t="shared" si="70"/>
        <v>1.5404942050752265E-2</v>
      </c>
      <c r="S91" s="3">
        <v>1</v>
      </c>
      <c r="U91" s="37"/>
      <c r="Z91">
        <f t="shared" si="91"/>
        <v>8577.5</v>
      </c>
      <c r="AA91" s="132">
        <f t="shared" si="92"/>
        <v>3.5436152891819783E-2</v>
      </c>
      <c r="AB91" s="132">
        <f t="shared" si="65"/>
        <v>0.17282499405767363</v>
      </c>
      <c r="AC91" s="132">
        <f t="shared" si="66"/>
        <v>-0.12411664695258354</v>
      </c>
      <c r="AD91" s="132">
        <f t="shared" si="67"/>
        <v>6.6360971066351526E-3</v>
      </c>
      <c r="AE91" s="132">
        <f t="shared" si="93"/>
        <v>4.4037784808691442E-5</v>
      </c>
      <c r="AF91">
        <f t="shared" si="68"/>
        <v>-0.12411664695258354</v>
      </c>
      <c r="AG91" s="143"/>
      <c r="AH91">
        <f t="shared" si="94"/>
        <v>-0.13075274405921869</v>
      </c>
      <c r="AI91">
        <f t="shared" si="95"/>
        <v>0.97980843791317618</v>
      </c>
      <c r="AJ91">
        <f t="shared" si="96"/>
        <v>-0.79419921375340619</v>
      </c>
      <c r="AK91">
        <f t="shared" si="97"/>
        <v>-7.5622986937153441E-3</v>
      </c>
      <c r="AL91">
        <f t="shared" si="98"/>
        <v>-2.7832361455050618</v>
      </c>
      <c r="AM91">
        <f t="shared" si="99"/>
        <v>-5.5211800926315391</v>
      </c>
      <c r="AN91" s="132">
        <f t="shared" si="101"/>
        <v>3.5075894462935651</v>
      </c>
      <c r="AO91" s="132">
        <f t="shared" si="101"/>
        <v>3.5075894462940886</v>
      </c>
      <c r="AP91" s="132">
        <f t="shared" si="101"/>
        <v>3.5075894462680872</v>
      </c>
      <c r="AQ91" s="132">
        <f t="shared" si="101"/>
        <v>3.5075894475595595</v>
      </c>
      <c r="AR91" s="132">
        <f t="shared" si="101"/>
        <v>3.5075893834131517</v>
      </c>
      <c r="AS91" s="132">
        <f t="shared" si="101"/>
        <v>3.5075925695167314</v>
      </c>
      <c r="AT91" s="132">
        <f t="shared" si="101"/>
        <v>3.5074343228620575</v>
      </c>
      <c r="AU91" s="132">
        <f t="shared" si="100"/>
        <v>3.5153057920481117</v>
      </c>
    </row>
    <row r="92" spans="1:64" ht="12.95" customHeight="1" x14ac:dyDescent="0.2">
      <c r="A92" s="145" t="s">
        <v>360</v>
      </c>
      <c r="B92" s="146" t="s">
        <v>94</v>
      </c>
      <c r="C92" s="147">
        <v>57231.535400000001</v>
      </c>
      <c r="D92" s="147">
        <v>4.0000000000000002E-4</v>
      </c>
      <c r="E92">
        <f t="shared" si="88"/>
        <v>10519.874125093585</v>
      </c>
      <c r="F92">
        <f t="shared" si="74"/>
        <v>10520</v>
      </c>
      <c r="O92">
        <f t="shared" ca="1" si="83"/>
        <v>4.2431372937903368E-2</v>
      </c>
      <c r="P92">
        <f t="shared" si="89"/>
        <v>0.16147526550425687</v>
      </c>
      <c r="Q92" s="2">
        <f t="shared" si="90"/>
        <v>42213.035400000001</v>
      </c>
      <c r="R92">
        <f t="shared" si="70"/>
        <v>2.6074261369670247E-2</v>
      </c>
      <c r="S92" s="3"/>
      <c r="U92" s="37"/>
      <c r="Z92">
        <f t="shared" si="91"/>
        <v>10520</v>
      </c>
      <c r="AA92" s="132">
        <f t="shared" si="92"/>
        <v>4.7489003692543677E-2</v>
      </c>
      <c r="AB92" s="132">
        <f t="shared" si="65"/>
        <v>0.11398626181171319</v>
      </c>
      <c r="AC92" s="132">
        <f t="shared" si="66"/>
        <v>-0.16147526550425687</v>
      </c>
      <c r="AD92" s="132">
        <f t="shared" si="67"/>
        <v>-4.7489003692543677E-2</v>
      </c>
      <c r="AE92" s="132">
        <f t="shared" si="93"/>
        <v>0</v>
      </c>
      <c r="AF92">
        <f t="shared" si="68"/>
        <v>-0.16147526550425687</v>
      </c>
      <c r="AG92" s="143"/>
      <c r="AH92">
        <f t="shared" si="94"/>
        <v>-0.11398626181171319</v>
      </c>
      <c r="AI92">
        <f t="shared" si="95"/>
        <v>0.98114448573683011</v>
      </c>
      <c r="AJ92">
        <f t="shared" si="96"/>
        <v>-0.69589968238485955</v>
      </c>
      <c r="AK92">
        <f t="shared" si="97"/>
        <v>-1.045739560839251E-2</v>
      </c>
      <c r="AL92">
        <f t="shared" si="98"/>
        <v>-2.6352194668852444</v>
      </c>
      <c r="AM92">
        <f t="shared" si="99"/>
        <v>-3.8648977902475559</v>
      </c>
      <c r="AN92" s="132">
        <f t="shared" si="101"/>
        <v>3.6585239048489004</v>
      </c>
      <c r="AO92" s="132">
        <f t="shared" si="101"/>
        <v>3.6585239048493698</v>
      </c>
      <c r="AP92" s="132">
        <f t="shared" si="101"/>
        <v>3.6585239048243277</v>
      </c>
      <c r="AQ92" s="132">
        <f t="shared" si="101"/>
        <v>3.6585239061603305</v>
      </c>
      <c r="AR92" s="132">
        <f t="shared" si="101"/>
        <v>3.6585238348842473</v>
      </c>
      <c r="AS92" s="132">
        <f t="shared" si="101"/>
        <v>3.6585276374848714</v>
      </c>
      <c r="AT92" s="132">
        <f t="shared" si="101"/>
        <v>3.6583247790661915</v>
      </c>
      <c r="AU92" s="132">
        <f t="shared" si="100"/>
        <v>3.6691797916437099</v>
      </c>
    </row>
    <row r="93" spans="1:64" ht="12.95" customHeight="1" x14ac:dyDescent="0.2">
      <c r="A93" s="145" t="s">
        <v>360</v>
      </c>
      <c r="B93" s="146" t="s">
        <v>85</v>
      </c>
      <c r="C93" s="147">
        <v>57476.298199999997</v>
      </c>
      <c r="D93" s="147">
        <v>2.9999999999999997E-4</v>
      </c>
      <c r="E93">
        <f t="shared" si="88"/>
        <v>11064.096101795649</v>
      </c>
      <c r="F93">
        <f t="shared" si="74"/>
        <v>11064</v>
      </c>
      <c r="G93">
        <f t="shared" ref="G93:G99" si="102">+C93-(C$7+F93*C$8)</f>
        <v>4.3221599997195881E-2</v>
      </c>
      <c r="K93">
        <f t="shared" ref="K93:K99" si="103">G93</f>
        <v>4.3221599997195881E-2</v>
      </c>
      <c r="O93">
        <f t="shared" ca="1" si="83"/>
        <v>4.4328246813472305E-2</v>
      </c>
      <c r="P93">
        <f t="shared" si="89"/>
        <v>0.15981578676859115</v>
      </c>
      <c r="Q93" s="2">
        <f t="shared" si="90"/>
        <v>42457.798199999997</v>
      </c>
      <c r="R93">
        <f t="shared" si="70"/>
        <v>1.3594204388883004E-2</v>
      </c>
      <c r="S93" s="3">
        <v>1</v>
      </c>
      <c r="U93" s="37"/>
      <c r="Z93">
        <f t="shared" si="91"/>
        <v>11064</v>
      </c>
      <c r="AA93" s="132">
        <f t="shared" si="92"/>
        <v>5.1012471328573158E-2</v>
      </c>
      <c r="AB93" s="132">
        <f t="shared" si="65"/>
        <v>0.15202491543721386</v>
      </c>
      <c r="AC93" s="132">
        <f t="shared" si="66"/>
        <v>-0.11659418677139527</v>
      </c>
      <c r="AD93" s="132">
        <f t="shared" si="67"/>
        <v>-7.7908713313772776E-3</v>
      </c>
      <c r="AE93" s="132">
        <f t="shared" si="93"/>
        <v>6.0697676102076355E-5</v>
      </c>
      <c r="AF93">
        <f t="shared" si="68"/>
        <v>-0.11659418677139527</v>
      </c>
      <c r="AG93" s="143"/>
      <c r="AH93">
        <f t="shared" si="94"/>
        <v>-0.10880331544001799</v>
      </c>
      <c r="AI93">
        <f t="shared" si="95"/>
        <v>0.9815949221665542</v>
      </c>
      <c r="AJ93">
        <f t="shared" si="96"/>
        <v>-0.6654834051355476</v>
      </c>
      <c r="AK93">
        <f t="shared" si="97"/>
        <v>-1.1231235505670347E-2</v>
      </c>
      <c r="AL93">
        <f t="shared" si="98"/>
        <v>-2.5936887973933951</v>
      </c>
      <c r="AM93">
        <f t="shared" si="99"/>
        <v>-3.5584979701225885</v>
      </c>
      <c r="AN93" s="132">
        <f t="shared" si="101"/>
        <v>3.7008332697102513</v>
      </c>
      <c r="AO93" s="132">
        <f t="shared" si="101"/>
        <v>3.7008332697106838</v>
      </c>
      <c r="AP93" s="132">
        <f t="shared" si="101"/>
        <v>3.7008332696870139</v>
      </c>
      <c r="AQ93" s="132">
        <f t="shared" si="101"/>
        <v>3.7008332709821037</v>
      </c>
      <c r="AR93" s="132">
        <f t="shared" si="101"/>
        <v>3.7008332001214677</v>
      </c>
      <c r="AS93" s="132">
        <f t="shared" si="101"/>
        <v>3.7008370772554593</v>
      </c>
      <c r="AT93" s="132">
        <f t="shared" si="101"/>
        <v>3.7006249540031719</v>
      </c>
      <c r="AU93" s="132">
        <f t="shared" si="100"/>
        <v>3.7122724329718979</v>
      </c>
    </row>
    <row r="94" spans="1:64" ht="12.95" customHeight="1" x14ac:dyDescent="0.2">
      <c r="A94" s="145" t="s">
        <v>360</v>
      </c>
      <c r="B94" s="146" t="s">
        <v>94</v>
      </c>
      <c r="C94" s="147">
        <v>57478.324200000003</v>
      </c>
      <c r="D94" s="147">
        <v>2.9999999999999997E-4</v>
      </c>
      <c r="E94">
        <f t="shared" si="88"/>
        <v>11068.6008456734</v>
      </c>
      <c r="F94">
        <f t="shared" ref="F94:F99" si="104">ROUND(2*E94,0)/2</f>
        <v>11068.5</v>
      </c>
      <c r="G94">
        <f t="shared" si="102"/>
        <v>4.5355150003160816E-2</v>
      </c>
      <c r="K94">
        <f t="shared" si="103"/>
        <v>4.5355150003160816E-2</v>
      </c>
      <c r="O94">
        <f t="shared" ca="1" si="83"/>
        <v>4.4343937865751824E-2</v>
      </c>
      <c r="P94">
        <f t="shared" si="89"/>
        <v>0.15980144010982308</v>
      </c>
      <c r="Q94" s="2">
        <f t="shared" si="90"/>
        <v>42459.824200000003</v>
      </c>
      <c r="R94">
        <f t="shared" si="70"/>
        <v>1.3097953319178303E-2</v>
      </c>
      <c r="S94" s="3">
        <v>1</v>
      </c>
      <c r="U94" s="37"/>
      <c r="Z94">
        <f t="shared" si="91"/>
        <v>11068.5</v>
      </c>
      <c r="AA94" s="132">
        <f t="shared" si="92"/>
        <v>5.1041833682462609E-2</v>
      </c>
      <c r="AB94" s="132">
        <f t="shared" si="65"/>
        <v>0.1541147564305213</v>
      </c>
      <c r="AC94" s="132">
        <f t="shared" si="66"/>
        <v>-0.11444629010666227</v>
      </c>
      <c r="AD94" s="132">
        <f t="shared" si="67"/>
        <v>-5.6866836793017933E-3</v>
      </c>
      <c r="AE94" s="132">
        <f t="shared" si="93"/>
        <v>3.2338371268437381E-5</v>
      </c>
      <c r="AF94">
        <f t="shared" si="68"/>
        <v>-0.11444629010666227</v>
      </c>
      <c r="AG94" s="143"/>
      <c r="AH94">
        <f t="shared" si="94"/>
        <v>-0.10875960642736048</v>
      </c>
      <c r="AI94">
        <f t="shared" si="95"/>
        <v>0.98159878348638663</v>
      </c>
      <c r="AJ94">
        <f t="shared" si="96"/>
        <v>-0.6652268200090341</v>
      </c>
      <c r="AK94">
        <f t="shared" si="97"/>
        <v>-1.1237560761043777E-2</v>
      </c>
      <c r="AL94">
        <f t="shared" si="98"/>
        <v>-2.5933450923058077</v>
      </c>
      <c r="AM94">
        <f t="shared" si="99"/>
        <v>-3.5561513996523586</v>
      </c>
      <c r="AN94" s="132">
        <f t="shared" si="101"/>
        <v>3.7011833372407938</v>
      </c>
      <c r="AO94" s="132">
        <f t="shared" si="101"/>
        <v>3.7011833372412264</v>
      </c>
      <c r="AP94" s="132">
        <f t="shared" si="101"/>
        <v>3.7011833372175693</v>
      </c>
      <c r="AQ94" s="132">
        <f t="shared" si="101"/>
        <v>3.7011833385122364</v>
      </c>
      <c r="AR94" s="132">
        <f t="shared" si="101"/>
        <v>3.7011832676591943</v>
      </c>
      <c r="AS94" s="132">
        <f t="shared" si="101"/>
        <v>3.701187145227522</v>
      </c>
      <c r="AT94" s="132">
        <f t="shared" si="101"/>
        <v>3.7009749517217334</v>
      </c>
      <c r="AU94" s="132">
        <f t="shared" si="100"/>
        <v>3.7126288978358257</v>
      </c>
    </row>
    <row r="95" spans="1:64" ht="12.95" customHeight="1" x14ac:dyDescent="0.2">
      <c r="A95" s="121" t="s">
        <v>361</v>
      </c>
      <c r="B95" s="122" t="s">
        <v>94</v>
      </c>
      <c r="C95" s="123">
        <v>57771.121500000001</v>
      </c>
      <c r="D95" s="124" t="s">
        <v>244</v>
      </c>
      <c r="E95">
        <f t="shared" si="88"/>
        <v>11719.625941721606</v>
      </c>
      <c r="F95">
        <f t="shared" si="104"/>
        <v>11719.5</v>
      </c>
      <c r="G95">
        <f t="shared" si="102"/>
        <v>5.6642050003574695E-2</v>
      </c>
      <c r="K95">
        <f t="shared" si="103"/>
        <v>5.6642050003574695E-2</v>
      </c>
      <c r="O95">
        <f t="shared" ca="1" si="83"/>
        <v>4.6613910095522737E-2</v>
      </c>
      <c r="P95">
        <f t="shared" si="89"/>
        <v>0.15761887817467415</v>
      </c>
      <c r="Q95" s="2">
        <f t="shared" si="90"/>
        <v>42752.621500000001</v>
      </c>
      <c r="R95">
        <f t="shared" si="70"/>
        <v>1.0196319827495746E-2</v>
      </c>
      <c r="S95" s="3">
        <v>1</v>
      </c>
      <c r="U95" s="37"/>
      <c r="Z95">
        <f t="shared" si="91"/>
        <v>11719.5</v>
      </c>
      <c r="AA95" s="132">
        <f t="shared" si="92"/>
        <v>5.5322150875084547E-2</v>
      </c>
      <c r="AB95" s="132">
        <f t="shared" si="65"/>
        <v>0.1589387773031643</v>
      </c>
      <c r="AC95" s="132">
        <f t="shared" si="66"/>
        <v>-0.10097682817109946</v>
      </c>
      <c r="AD95" s="132">
        <f t="shared" si="67"/>
        <v>1.3198991284901485E-3</v>
      </c>
      <c r="AE95" s="132">
        <f t="shared" si="93"/>
        <v>1.7421337093890535E-6</v>
      </c>
      <c r="AF95">
        <f t="shared" si="68"/>
        <v>-0.10097682817109946</v>
      </c>
      <c r="AG95" s="143"/>
      <c r="AH95">
        <f t="shared" si="94"/>
        <v>-0.10229672729958961</v>
      </c>
      <c r="AI95">
        <f t="shared" si="95"/>
        <v>0.98218041257988187</v>
      </c>
      <c r="AJ95">
        <f t="shared" si="96"/>
        <v>-0.62727214789906072</v>
      </c>
      <c r="AK95">
        <f t="shared" si="97"/>
        <v>-1.2138774452793688E-2</v>
      </c>
      <c r="AL95">
        <f t="shared" si="98"/>
        <v>-2.5435931436108405</v>
      </c>
      <c r="AM95">
        <f t="shared" si="99"/>
        <v>-3.244218639098746</v>
      </c>
      <c r="AN95" s="132">
        <f t="shared" si="101"/>
        <v>3.751841347736296</v>
      </c>
      <c r="AO95" s="132">
        <f t="shared" si="101"/>
        <v>3.751841347736677</v>
      </c>
      <c r="AP95" s="132">
        <f t="shared" si="101"/>
        <v>3.7518413477151116</v>
      </c>
      <c r="AQ95" s="132">
        <f t="shared" si="101"/>
        <v>3.7518413489356002</v>
      </c>
      <c r="AR95" s="132">
        <f t="shared" si="101"/>
        <v>3.7518412798626635</v>
      </c>
      <c r="AS95" s="132">
        <f t="shared" si="101"/>
        <v>3.7518451890155484</v>
      </c>
      <c r="AT95" s="132">
        <f t="shared" si="101"/>
        <v>3.7516239690113764</v>
      </c>
      <c r="AU95" s="132">
        <f t="shared" si="100"/>
        <v>3.7641974814840804</v>
      </c>
    </row>
    <row r="96" spans="1:64" ht="12.95" customHeight="1" x14ac:dyDescent="0.2">
      <c r="A96" s="125" t="s">
        <v>1</v>
      </c>
      <c r="B96" s="126" t="s">
        <v>85</v>
      </c>
      <c r="C96" s="125">
        <v>56713.975399999879</v>
      </c>
      <c r="D96" s="125" t="s">
        <v>244</v>
      </c>
      <c r="E96">
        <f t="shared" si="88"/>
        <v>9369.0966120810317</v>
      </c>
      <c r="F96">
        <f t="shared" si="104"/>
        <v>9369</v>
      </c>
      <c r="G96">
        <f t="shared" si="102"/>
        <v>4.345109988207696E-2</v>
      </c>
      <c r="K96">
        <f t="shared" si="103"/>
        <v>4.345109988207696E-2</v>
      </c>
      <c r="O96">
        <f t="shared" ca="1" si="83"/>
        <v>3.841795045485219E-2</v>
      </c>
      <c r="P96">
        <f t="shared" si="89"/>
        <v>0.16449685851741436</v>
      </c>
      <c r="Q96" s="2">
        <f t="shared" si="90"/>
        <v>41695.475399999879</v>
      </c>
      <c r="R96">
        <f t="shared" si="70"/>
        <v>1.4652075683604358E-2</v>
      </c>
      <c r="S96" s="3">
        <v>1</v>
      </c>
      <c r="U96" s="37"/>
      <c r="Z96">
        <f t="shared" si="91"/>
        <v>9369</v>
      </c>
      <c r="AA96" s="132">
        <f t="shared" si="92"/>
        <v>4.0234422315053586E-2</v>
      </c>
      <c r="AB96" s="132">
        <f t="shared" si="65"/>
        <v>0.16771353608443773</v>
      </c>
      <c r="AC96" s="132">
        <f t="shared" si="66"/>
        <v>-0.1210457586353374</v>
      </c>
      <c r="AD96" s="132">
        <f t="shared" si="67"/>
        <v>3.2166775670233738E-3</v>
      </c>
      <c r="AE96" s="132">
        <f t="shared" si="93"/>
        <v>1.0347014570191412E-5</v>
      </c>
      <c r="AF96">
        <f t="shared" si="68"/>
        <v>-0.1210457586353374</v>
      </c>
      <c r="AG96" s="143"/>
      <c r="AH96">
        <f t="shared" si="94"/>
        <v>-0.12426243620236077</v>
      </c>
      <c r="AI96">
        <f t="shared" si="95"/>
        <v>0.9803005448533616</v>
      </c>
      <c r="AJ96">
        <f t="shared" si="96"/>
        <v>-0.75616021435667835</v>
      </c>
      <c r="AK96">
        <f t="shared" si="97"/>
        <v>-8.7646453416330272E-3</v>
      </c>
      <c r="AL96">
        <f t="shared" si="98"/>
        <v>-2.722972816456001</v>
      </c>
      <c r="AM96">
        <f t="shared" si="99"/>
        <v>-4.7076298530981511</v>
      </c>
      <c r="AN96" s="132">
        <f t="shared" si="101"/>
        <v>3.5690653056487198</v>
      </c>
      <c r="AO96" s="132">
        <f t="shared" si="101"/>
        <v>3.569065305649239</v>
      </c>
      <c r="AP96" s="132">
        <f t="shared" si="101"/>
        <v>3.5690653056227872</v>
      </c>
      <c r="AQ96" s="132">
        <f t="shared" si="101"/>
        <v>3.5690653069709168</v>
      </c>
      <c r="AR96" s="132">
        <f t="shared" si="101"/>
        <v>3.5690652382627257</v>
      </c>
      <c r="AS96" s="132">
        <f t="shared" si="101"/>
        <v>3.5690687400169812</v>
      </c>
      <c r="AT96" s="132">
        <f t="shared" si="101"/>
        <v>3.5688902781183822</v>
      </c>
      <c r="AU96" s="132">
        <f t="shared" si="100"/>
        <v>3.5780040008923413</v>
      </c>
    </row>
    <row r="97" spans="1:47" ht="12.95" customHeight="1" x14ac:dyDescent="0.2">
      <c r="A97" s="125" t="s">
        <v>0</v>
      </c>
      <c r="B97" s="126" t="s">
        <v>94</v>
      </c>
      <c r="C97" s="125">
        <v>58179.044100000057</v>
      </c>
      <c r="D97" s="125" t="s">
        <v>64</v>
      </c>
      <c r="E97">
        <f t="shared" si="88"/>
        <v>12626.628328168723</v>
      </c>
      <c r="F97">
        <f t="shared" si="104"/>
        <v>12626.5</v>
      </c>
      <c r="G97">
        <f t="shared" si="102"/>
        <v>5.7715350056241732E-2</v>
      </c>
      <c r="K97">
        <f t="shared" si="103"/>
        <v>5.7715350056241732E-2</v>
      </c>
      <c r="O97">
        <f t="shared" ca="1" si="83"/>
        <v>4.9776528854973148E-2</v>
      </c>
      <c r="P97">
        <f t="shared" si="89"/>
        <v>0.15422345516562239</v>
      </c>
      <c r="Q97" s="2">
        <f t="shared" si="90"/>
        <v>43160.544100000057</v>
      </c>
      <c r="R97">
        <f t="shared" si="70"/>
        <v>9.3138143518032637E-3</v>
      </c>
      <c r="S97" s="3">
        <v>1</v>
      </c>
      <c r="U97" s="37"/>
      <c r="Z97">
        <f t="shared" si="91"/>
        <v>12626.5</v>
      </c>
      <c r="AA97" s="132">
        <f t="shared" si="92"/>
        <v>6.1372092429755706E-2</v>
      </c>
      <c r="AB97" s="132">
        <f t="shared" si="65"/>
        <v>0.15056671279210843</v>
      </c>
      <c r="AC97" s="132">
        <f t="shared" si="66"/>
        <v>-9.6508105109380654E-2</v>
      </c>
      <c r="AD97" s="132">
        <f t="shared" si="67"/>
        <v>-3.6567423735139742E-3</v>
      </c>
      <c r="AE97" s="132">
        <f t="shared" si="93"/>
        <v>1.3371764786252614E-5</v>
      </c>
      <c r="AF97">
        <f t="shared" si="68"/>
        <v>-9.6508105109380654E-2</v>
      </c>
      <c r="AG97" s="143"/>
      <c r="AH97">
        <f t="shared" si="94"/>
        <v>-9.285136273586668E-2</v>
      </c>
      <c r="AI97">
        <f t="shared" si="95"/>
        <v>0.98306532411723602</v>
      </c>
      <c r="AJ97">
        <f t="shared" si="96"/>
        <v>-0.57174076379512606</v>
      </c>
      <c r="AK97">
        <f t="shared" si="97"/>
        <v>-1.3345572066598069E-2</v>
      </c>
      <c r="AL97">
        <f t="shared" si="98"/>
        <v>-2.4741735776199816</v>
      </c>
      <c r="AM97">
        <f t="shared" si="99"/>
        <v>-2.8845467699780527</v>
      </c>
      <c r="AN97" s="132">
        <f t="shared" si="101"/>
        <v>3.822472642848096</v>
      </c>
      <c r="AO97" s="132">
        <f t="shared" si="101"/>
        <v>3.8224726428483997</v>
      </c>
      <c r="AP97" s="132">
        <f t="shared" si="101"/>
        <v>3.8224726428302849</v>
      </c>
      <c r="AQ97" s="132">
        <f t="shared" si="101"/>
        <v>3.8224726439115289</v>
      </c>
      <c r="AR97" s="132">
        <f t="shared" si="101"/>
        <v>3.8224725793731542</v>
      </c>
      <c r="AS97" s="132">
        <f t="shared" si="101"/>
        <v>3.8224764316105007</v>
      </c>
      <c r="AT97" s="132">
        <f t="shared" si="101"/>
        <v>3.8222465160898964</v>
      </c>
      <c r="AU97" s="132">
        <f t="shared" si="100"/>
        <v>3.8360449551691294</v>
      </c>
    </row>
    <row r="98" spans="1:47" ht="12.95" customHeight="1" x14ac:dyDescent="0.2">
      <c r="A98" s="125" t="s">
        <v>0</v>
      </c>
      <c r="B98" s="126" t="s">
        <v>94</v>
      </c>
      <c r="C98" s="125">
        <v>58179.044199999887</v>
      </c>
      <c r="D98" s="125" t="s">
        <v>64</v>
      </c>
      <c r="E98">
        <f t="shared" si="88"/>
        <v>12626.628550515032</v>
      </c>
      <c r="F98">
        <f t="shared" si="104"/>
        <v>12626.5</v>
      </c>
      <c r="G98">
        <f t="shared" si="102"/>
        <v>5.7815349886368494E-2</v>
      </c>
      <c r="K98">
        <f t="shared" si="103"/>
        <v>5.7815349886368494E-2</v>
      </c>
      <c r="O98">
        <f t="shared" ca="1" si="83"/>
        <v>4.9776528854973148E-2</v>
      </c>
      <c r="P98">
        <f t="shared" si="89"/>
        <v>0.15422345516562239</v>
      </c>
      <c r="Q98" s="2">
        <f t="shared" si="90"/>
        <v>43160.544199999887</v>
      </c>
      <c r="R98">
        <f t="shared" si="70"/>
        <v>9.2945227635357029E-3</v>
      </c>
      <c r="S98" s="3">
        <v>1</v>
      </c>
      <c r="U98" s="37"/>
      <c r="Z98">
        <f t="shared" si="91"/>
        <v>12626.5</v>
      </c>
      <c r="AA98" s="132">
        <f t="shared" si="92"/>
        <v>6.1372092429755706E-2</v>
      </c>
      <c r="AB98" s="132">
        <f t="shared" si="65"/>
        <v>0.15066671262223519</v>
      </c>
      <c r="AC98" s="132">
        <f t="shared" si="66"/>
        <v>-9.6408105279253892E-2</v>
      </c>
      <c r="AD98" s="132">
        <f t="shared" si="67"/>
        <v>-3.5567425433872119E-3</v>
      </c>
      <c r="AE98" s="132">
        <f t="shared" si="93"/>
        <v>1.2650417519940532E-5</v>
      </c>
      <c r="AF98">
        <f t="shared" si="68"/>
        <v>-9.6408105279253892E-2</v>
      </c>
      <c r="AG98" s="143"/>
      <c r="AH98">
        <f t="shared" si="94"/>
        <v>-9.285136273586668E-2</v>
      </c>
      <c r="AI98">
        <f t="shared" si="95"/>
        <v>0.98306532411723602</v>
      </c>
      <c r="AJ98">
        <f t="shared" si="96"/>
        <v>-0.57174076379512606</v>
      </c>
      <c r="AK98">
        <f t="shared" si="97"/>
        <v>-1.3345572066598069E-2</v>
      </c>
      <c r="AL98">
        <f t="shared" si="98"/>
        <v>-2.4741735776199816</v>
      </c>
      <c r="AM98">
        <f t="shared" si="99"/>
        <v>-2.8845467699780527</v>
      </c>
      <c r="AN98" s="132">
        <f t="shared" si="101"/>
        <v>3.822472642848096</v>
      </c>
      <c r="AO98" s="132">
        <f t="shared" si="101"/>
        <v>3.8224726428483997</v>
      </c>
      <c r="AP98" s="132">
        <f t="shared" si="101"/>
        <v>3.8224726428302849</v>
      </c>
      <c r="AQ98" s="132">
        <f t="shared" si="101"/>
        <v>3.8224726439115289</v>
      </c>
      <c r="AR98" s="132">
        <f t="shared" si="101"/>
        <v>3.8224725793731542</v>
      </c>
      <c r="AS98" s="132">
        <f t="shared" si="101"/>
        <v>3.8224764316105007</v>
      </c>
      <c r="AT98" s="132">
        <f t="shared" si="101"/>
        <v>3.8222465160898964</v>
      </c>
      <c r="AU98" s="132">
        <f t="shared" si="100"/>
        <v>3.8360449551691294</v>
      </c>
    </row>
    <row r="99" spans="1:47" ht="12.95" customHeight="1" x14ac:dyDescent="0.2">
      <c r="A99" s="125" t="s">
        <v>0</v>
      </c>
      <c r="B99" s="126" t="s">
        <v>94</v>
      </c>
      <c r="C99" s="125">
        <v>58179.044600000139</v>
      </c>
      <c r="D99" s="125" t="s">
        <v>64</v>
      </c>
      <c r="E99">
        <f t="shared" si="88"/>
        <v>12626.629439902339</v>
      </c>
      <c r="F99">
        <f t="shared" si="104"/>
        <v>12626.5</v>
      </c>
      <c r="G99">
        <f t="shared" si="102"/>
        <v>5.8215350138198119E-2</v>
      </c>
      <c r="K99">
        <f t="shared" si="103"/>
        <v>5.8215350138198119E-2</v>
      </c>
      <c r="O99">
        <f t="shared" ca="1" si="83"/>
        <v>4.9776528854973148E-2</v>
      </c>
      <c r="P99">
        <f t="shared" si="89"/>
        <v>0.15422345516562239</v>
      </c>
      <c r="Q99" s="2">
        <f t="shared" si="90"/>
        <v>43160.544600000139</v>
      </c>
      <c r="R99">
        <f t="shared" si="70"/>
        <v>9.2175562309569289E-3</v>
      </c>
      <c r="S99" s="3">
        <v>1</v>
      </c>
      <c r="U99" s="37"/>
      <c r="Z99">
        <f t="shared" si="91"/>
        <v>12626.5</v>
      </c>
      <c r="AA99" s="132">
        <f t="shared" si="92"/>
        <v>6.1372092429755706E-2</v>
      </c>
      <c r="AB99" s="132">
        <f t="shared" si="65"/>
        <v>0.15106671287406481</v>
      </c>
      <c r="AC99" s="132">
        <f t="shared" si="66"/>
        <v>-9.6008105027424268E-2</v>
      </c>
      <c r="AD99" s="132">
        <f t="shared" si="67"/>
        <v>-3.1567422915575877E-3</v>
      </c>
      <c r="AE99" s="132">
        <f t="shared" si="93"/>
        <v>9.9650218953082495E-6</v>
      </c>
      <c r="AF99">
        <f t="shared" si="68"/>
        <v>-9.6008105027424268E-2</v>
      </c>
      <c r="AG99" s="143"/>
      <c r="AH99">
        <f t="shared" si="94"/>
        <v>-9.285136273586668E-2</v>
      </c>
      <c r="AI99">
        <f t="shared" si="95"/>
        <v>0.98306532411723602</v>
      </c>
      <c r="AJ99">
        <f t="shared" si="96"/>
        <v>-0.57174076379512606</v>
      </c>
      <c r="AK99">
        <f t="shared" si="97"/>
        <v>-1.3345572066598069E-2</v>
      </c>
      <c r="AL99">
        <f t="shared" si="98"/>
        <v>-2.4741735776199816</v>
      </c>
      <c r="AM99">
        <f t="shared" si="99"/>
        <v>-2.8845467699780527</v>
      </c>
      <c r="AN99" s="132">
        <f t="shared" ref="AN99:AT99" si="105">$AU99+$AB$7*SIN(AO99)</f>
        <v>3.822472642848096</v>
      </c>
      <c r="AO99" s="132">
        <f t="shared" si="105"/>
        <v>3.8224726428483997</v>
      </c>
      <c r="AP99" s="132">
        <f t="shared" si="105"/>
        <v>3.8224726428302849</v>
      </c>
      <c r="AQ99" s="132">
        <f t="shared" si="105"/>
        <v>3.8224726439115289</v>
      </c>
      <c r="AR99" s="132">
        <f t="shared" si="105"/>
        <v>3.8224725793731542</v>
      </c>
      <c r="AS99" s="132">
        <f t="shared" si="105"/>
        <v>3.8224764316105007</v>
      </c>
      <c r="AT99" s="132">
        <f t="shared" si="105"/>
        <v>3.8222465160898964</v>
      </c>
      <c r="AU99" s="132">
        <f t="shared" si="100"/>
        <v>3.8360449551691294</v>
      </c>
    </row>
    <row r="100" spans="1:47" ht="12.95" customHeight="1" x14ac:dyDescent="0.2">
      <c r="A100" s="185" t="s">
        <v>398</v>
      </c>
      <c r="B100" s="59" t="s">
        <v>85</v>
      </c>
      <c r="C100" s="60">
        <v>58512.080300000001</v>
      </c>
      <c r="D100" s="60" t="s">
        <v>221</v>
      </c>
      <c r="E100">
        <f t="shared" ref="E100:E113" si="106">+(C100-C$7)/C$8</f>
        <v>13367.123285234564</v>
      </c>
      <c r="F100">
        <f t="shared" ref="F100:F113" si="107">ROUND(2*E100,0)/2</f>
        <v>13367</v>
      </c>
      <c r="G100">
        <f t="shared" ref="G100:G113" si="108">+C100-(C$7+F100*C$8)</f>
        <v>5.5447300001105759E-2</v>
      </c>
      <c r="K100">
        <f t="shared" ref="K100:K113" si="109">G100</f>
        <v>5.5447300001105759E-2</v>
      </c>
      <c r="O100">
        <f t="shared" ref="O100:O113" ca="1" si="110">+C$11+C$12*$F100</f>
        <v>5.235857868008123E-2</v>
      </c>
      <c r="P100">
        <f t="shared" ref="P100:P113" si="111">+D$11+D$12*F100+D$13*F100^2</f>
        <v>0.15114521190274577</v>
      </c>
      <c r="Q100" s="2">
        <f t="shared" ref="Q100:Q113" si="112">+C100-15018.5</f>
        <v>43493.580300000001</v>
      </c>
      <c r="R100">
        <f t="shared" ref="R100:R113" si="113">+(P100-G100)^2</f>
        <v>9.1580903423340524E-3</v>
      </c>
      <c r="S100" s="3">
        <v>1</v>
      </c>
      <c r="U100" s="37"/>
      <c r="Z100">
        <f t="shared" ref="Z100:Z113" si="114">F100</f>
        <v>13367</v>
      </c>
      <c r="AA100" s="132">
        <f t="shared" ref="AA100:AA113" si="115">AB$3+AB$4*Z100+AB$5*Z100^2+AH100</f>
        <v>6.6357836421899588E-2</v>
      </c>
      <c r="AB100" s="132">
        <f t="shared" ref="AB100:AB113" si="116">IF(R100&lt;&gt;0,G100-AH100, -9999)</f>
        <v>0.14023467548195195</v>
      </c>
      <c r="AC100" s="132">
        <f t="shared" ref="AC100:AC113" si="117">+G100-P100</f>
        <v>-9.5697911901640009E-2</v>
      </c>
      <c r="AD100" s="132">
        <f t="shared" ref="AD100:AD113" si="118">IF(R100&lt;&gt;0,G100-AA100, -9999)</f>
        <v>-1.0910536420793829E-2</v>
      </c>
      <c r="AE100" s="132">
        <f t="shared" ref="AE100:AE113" si="119">+(G100-AA100)^2*S100</f>
        <v>1.1903980498946861E-4</v>
      </c>
      <c r="AF100">
        <f t="shared" ref="AF100:AF113" si="120">IF(R100&lt;&gt;0,G100-P100, -9999)</f>
        <v>-9.5697911901640009E-2</v>
      </c>
      <c r="AG100" s="143"/>
      <c r="AH100">
        <f t="shared" ref="AH100:AH113" si="121">$AB$6*($AB$11/AI100*AJ100+$AB$12)</f>
        <v>-8.478737548084618E-2</v>
      </c>
      <c r="AI100">
        <f t="shared" ref="AI100:AI113" si="122">1+$AB$7*COS(AL100)</f>
        <v>0.98384986528111673</v>
      </c>
      <c r="AJ100">
        <f t="shared" ref="AJ100:AJ113" si="123">SIN(AL100+RADIANS($AB$9))</f>
        <v>-0.52426636401030635</v>
      </c>
      <c r="AK100">
        <f t="shared" ref="AK100:AK113" si="124">$AB$7*SIN(AL100)</f>
        <v>-1.4284981260083922E-2</v>
      </c>
      <c r="AL100">
        <f t="shared" ref="AL100:AL113" si="125">2*ATAN(AM100)</f>
        <v>-2.4174008869281431</v>
      </c>
      <c r="AM100">
        <f t="shared" ref="AM100:AM113" si="126">SQRT((1+$AB$7)/(1-$AB$7))*TAN(AN100/2)</f>
        <v>-2.6399324540739793</v>
      </c>
      <c r="AN100" s="132">
        <f t="shared" ref="AN100:AN113" si="127">$AU100+$AB$7*SIN(AO100)</f>
        <v>3.8801871315419132</v>
      </c>
      <c r="AO100" s="132">
        <f t="shared" ref="AO100:AO113" si="128">$AU100+$AB$7*SIN(AP100)</f>
        <v>3.8801871315421539</v>
      </c>
      <c r="AP100" s="132">
        <f t="shared" ref="AP100:AP113" si="129">$AU100+$AB$7*SIN(AQ100)</f>
        <v>3.8801871315270642</v>
      </c>
      <c r="AQ100" s="132">
        <f t="shared" ref="AQ100:AQ113" si="130">$AU100+$AB$7*SIN(AR100)</f>
        <v>3.8801871324735608</v>
      </c>
      <c r="AR100" s="132">
        <f t="shared" ref="AR100:AR113" si="131">$AU100+$AB$7*SIN(AS100)</f>
        <v>3.8801870731049979</v>
      </c>
      <c r="AS100" s="132">
        <f t="shared" ref="AS100:AS113" si="132">$AU100+$AB$7*SIN(AT100)</f>
        <v>3.8801907969767209</v>
      </c>
      <c r="AT100" s="132">
        <f t="shared" ref="AT100:AT113" si="133">$AU100+$AB$7*SIN(AU100)</f>
        <v>3.8799572428991334</v>
      </c>
      <c r="AU100" s="132">
        <f t="shared" ref="AU100:AU113" si="134">RADIANS($AB$9)+$AB$18*(F100-AB$15)</f>
        <v>3.894703228888841</v>
      </c>
    </row>
    <row r="101" spans="1:47" ht="12.95" customHeight="1" x14ac:dyDescent="0.2">
      <c r="A101" s="185" t="s">
        <v>398</v>
      </c>
      <c r="B101" s="59" t="s">
        <v>85</v>
      </c>
      <c r="C101" s="60">
        <v>58512.080800000003</v>
      </c>
      <c r="D101" s="60" t="s">
        <v>340</v>
      </c>
      <c r="E101">
        <f t="shared" si="106"/>
        <v>13367.124396968004</v>
      </c>
      <c r="F101">
        <f t="shared" si="107"/>
        <v>13367</v>
      </c>
      <c r="G101">
        <f t="shared" si="108"/>
        <v>5.5947300003026612E-2</v>
      </c>
      <c r="K101">
        <f t="shared" si="109"/>
        <v>5.5947300003026612E-2</v>
      </c>
      <c r="O101">
        <f t="shared" ca="1" si="110"/>
        <v>5.235857868008123E-2</v>
      </c>
      <c r="P101">
        <f t="shared" si="111"/>
        <v>0.15114521190274577</v>
      </c>
      <c r="Q101" s="2">
        <f t="shared" si="112"/>
        <v>43493.580800000003</v>
      </c>
      <c r="R101">
        <f t="shared" si="113"/>
        <v>9.0626424300666898E-3</v>
      </c>
      <c r="S101" s="3">
        <v>1</v>
      </c>
      <c r="U101" s="37"/>
      <c r="Z101">
        <f t="shared" si="114"/>
        <v>13367</v>
      </c>
      <c r="AA101" s="132">
        <f t="shared" si="115"/>
        <v>6.6357836421899588E-2</v>
      </c>
      <c r="AB101" s="132">
        <f t="shared" si="116"/>
        <v>0.14073467548387281</v>
      </c>
      <c r="AC101" s="132">
        <f t="shared" si="117"/>
        <v>-9.5197911899719156E-2</v>
      </c>
      <c r="AD101" s="132">
        <f t="shared" si="118"/>
        <v>-1.0410536418872976E-2</v>
      </c>
      <c r="AE101" s="132">
        <f t="shared" si="119"/>
        <v>1.0837926852868056E-4</v>
      </c>
      <c r="AF101">
        <f t="shared" si="120"/>
        <v>-9.5197911899719156E-2</v>
      </c>
      <c r="AG101" s="143"/>
      <c r="AH101">
        <f t="shared" si="121"/>
        <v>-8.478737548084618E-2</v>
      </c>
      <c r="AI101">
        <f t="shared" si="122"/>
        <v>0.98384986528111673</v>
      </c>
      <c r="AJ101">
        <f t="shared" si="123"/>
        <v>-0.52426636401030635</v>
      </c>
      <c r="AK101">
        <f t="shared" si="124"/>
        <v>-1.4284981260083922E-2</v>
      </c>
      <c r="AL101">
        <f t="shared" si="125"/>
        <v>-2.4174008869281431</v>
      </c>
      <c r="AM101">
        <f t="shared" si="126"/>
        <v>-2.6399324540739793</v>
      </c>
      <c r="AN101" s="132">
        <f t="shared" si="127"/>
        <v>3.8801871315419132</v>
      </c>
      <c r="AO101" s="132">
        <f t="shared" si="128"/>
        <v>3.8801871315421539</v>
      </c>
      <c r="AP101" s="132">
        <f t="shared" si="129"/>
        <v>3.8801871315270642</v>
      </c>
      <c r="AQ101" s="132">
        <f t="shared" si="130"/>
        <v>3.8801871324735608</v>
      </c>
      <c r="AR101" s="132">
        <f t="shared" si="131"/>
        <v>3.8801870731049979</v>
      </c>
      <c r="AS101" s="132">
        <f t="shared" si="132"/>
        <v>3.8801907969767209</v>
      </c>
      <c r="AT101" s="132">
        <f t="shared" si="133"/>
        <v>3.8799572428991334</v>
      </c>
      <c r="AU101" s="132">
        <f t="shared" si="134"/>
        <v>3.894703228888841</v>
      </c>
    </row>
    <row r="102" spans="1:47" ht="12.95" customHeight="1" x14ac:dyDescent="0.2">
      <c r="A102" s="185" t="s">
        <v>398</v>
      </c>
      <c r="B102" s="59" t="s">
        <v>85</v>
      </c>
      <c r="C102" s="60">
        <v>58512.081100000003</v>
      </c>
      <c r="D102" s="60" t="s">
        <v>244</v>
      </c>
      <c r="E102">
        <f t="shared" si="106"/>
        <v>13367.125064008063</v>
      </c>
      <c r="F102">
        <f t="shared" si="107"/>
        <v>13367</v>
      </c>
      <c r="G102">
        <f t="shared" si="108"/>
        <v>5.6247300002723932E-2</v>
      </c>
      <c r="K102">
        <f t="shared" si="109"/>
        <v>5.6247300002723932E-2</v>
      </c>
      <c r="O102">
        <f t="shared" ca="1" si="110"/>
        <v>5.235857868008123E-2</v>
      </c>
      <c r="P102">
        <f t="shared" si="111"/>
        <v>0.15114521190274577</v>
      </c>
      <c r="Q102" s="2">
        <f t="shared" si="112"/>
        <v>43493.581100000003</v>
      </c>
      <c r="R102">
        <f t="shared" si="113"/>
        <v>9.0056136829843054E-3</v>
      </c>
      <c r="S102" s="3">
        <v>1</v>
      </c>
      <c r="U102" s="37"/>
      <c r="Z102">
        <f t="shared" si="114"/>
        <v>13367</v>
      </c>
      <c r="AA102" s="132">
        <f t="shared" si="115"/>
        <v>6.6357836421899588E-2</v>
      </c>
      <c r="AB102" s="132">
        <f t="shared" si="116"/>
        <v>0.14103467548357013</v>
      </c>
      <c r="AC102" s="132">
        <f t="shared" si="117"/>
        <v>-9.4897911900021836E-2</v>
      </c>
      <c r="AD102" s="132">
        <f t="shared" si="118"/>
        <v>-1.0110536419175656E-2</v>
      </c>
      <c r="AE102" s="132">
        <f t="shared" si="119"/>
        <v>1.0222294668347729E-4</v>
      </c>
      <c r="AF102">
        <f t="shared" si="120"/>
        <v>-9.4897911900021836E-2</v>
      </c>
      <c r="AG102" s="143"/>
      <c r="AH102">
        <f t="shared" si="121"/>
        <v>-8.478737548084618E-2</v>
      </c>
      <c r="AI102">
        <f t="shared" si="122"/>
        <v>0.98384986528111673</v>
      </c>
      <c r="AJ102">
        <f t="shared" si="123"/>
        <v>-0.52426636401030635</v>
      </c>
      <c r="AK102">
        <f t="shared" si="124"/>
        <v>-1.4284981260083922E-2</v>
      </c>
      <c r="AL102">
        <f t="shared" si="125"/>
        <v>-2.4174008869281431</v>
      </c>
      <c r="AM102">
        <f t="shared" si="126"/>
        <v>-2.6399324540739793</v>
      </c>
      <c r="AN102" s="132">
        <f t="shared" si="127"/>
        <v>3.8801871315419132</v>
      </c>
      <c r="AO102" s="132">
        <f t="shared" si="128"/>
        <v>3.8801871315421539</v>
      </c>
      <c r="AP102" s="132">
        <f t="shared" si="129"/>
        <v>3.8801871315270642</v>
      </c>
      <c r="AQ102" s="132">
        <f t="shared" si="130"/>
        <v>3.8801871324735608</v>
      </c>
      <c r="AR102" s="132">
        <f t="shared" si="131"/>
        <v>3.8801870731049979</v>
      </c>
      <c r="AS102" s="132">
        <f t="shared" si="132"/>
        <v>3.8801907969767209</v>
      </c>
      <c r="AT102" s="132">
        <f t="shared" si="133"/>
        <v>3.8799572428991334</v>
      </c>
      <c r="AU102" s="132">
        <f t="shared" si="134"/>
        <v>3.894703228888841</v>
      </c>
    </row>
    <row r="103" spans="1:47" ht="12.95" customHeight="1" x14ac:dyDescent="0.2">
      <c r="A103" s="185" t="s">
        <v>398</v>
      </c>
      <c r="B103" s="59" t="s">
        <v>94</v>
      </c>
      <c r="C103" s="60">
        <v>58821.275999999998</v>
      </c>
      <c r="D103" s="60" t="s">
        <v>399</v>
      </c>
      <c r="E103">
        <f t="shared" si="106"/>
        <v>14054.609680396648</v>
      </c>
      <c r="F103">
        <f t="shared" si="107"/>
        <v>14054.5</v>
      </c>
      <c r="G103">
        <f t="shared" si="108"/>
        <v>4.9328549997881055E-2</v>
      </c>
      <c r="K103">
        <f t="shared" si="109"/>
        <v>4.9328549997881055E-2</v>
      </c>
      <c r="O103">
        <f t="shared" ca="1" si="110"/>
        <v>5.4755822778341602E-2</v>
      </c>
      <c r="P103">
        <f t="shared" si="111"/>
        <v>0.14804093997963053</v>
      </c>
      <c r="Q103" s="2">
        <f t="shared" si="112"/>
        <v>43802.775999999998</v>
      </c>
      <c r="R103">
        <f t="shared" si="113"/>
        <v>9.7441359359089937E-3</v>
      </c>
      <c r="S103" s="3">
        <v>1</v>
      </c>
      <c r="U103" s="37"/>
      <c r="Z103">
        <f t="shared" si="114"/>
        <v>14054.5</v>
      </c>
      <c r="AA103" s="132">
        <f t="shared" si="115"/>
        <v>7.0999969504482285E-2</v>
      </c>
      <c r="AB103" s="132">
        <f t="shared" si="116"/>
        <v>0.1263695204730293</v>
      </c>
      <c r="AC103" s="132">
        <f t="shared" si="117"/>
        <v>-9.8712389981749471E-2</v>
      </c>
      <c r="AD103" s="132">
        <f t="shared" si="118"/>
        <v>-2.1671419506601231E-2</v>
      </c>
      <c r="AE103" s="132">
        <f t="shared" si="119"/>
        <v>4.6965042343109634E-4</v>
      </c>
      <c r="AF103">
        <f t="shared" si="120"/>
        <v>-9.8712389981749471E-2</v>
      </c>
      <c r="AG103" s="143"/>
      <c r="AH103">
        <f t="shared" si="121"/>
        <v>-7.704097047514824E-2</v>
      </c>
      <c r="AI103">
        <f t="shared" si="122"/>
        <v>0.98462616368432454</v>
      </c>
      <c r="AJ103">
        <f t="shared" si="123"/>
        <v>-0.47860066469475093</v>
      </c>
      <c r="AK103">
        <f t="shared" si="124"/>
        <v>-1.5117297972119522E-2</v>
      </c>
      <c r="AL103">
        <f t="shared" si="125"/>
        <v>-2.3646078305470857</v>
      </c>
      <c r="AM103">
        <f t="shared" si="126"/>
        <v>-2.4432333939070841</v>
      </c>
      <c r="AN103" s="132">
        <f t="shared" si="127"/>
        <v>3.9338133701857929</v>
      </c>
      <c r="AO103" s="132">
        <f t="shared" si="128"/>
        <v>3.933813370185979</v>
      </c>
      <c r="AP103" s="132">
        <f t="shared" si="129"/>
        <v>3.9338133701736724</v>
      </c>
      <c r="AQ103" s="132">
        <f t="shared" si="130"/>
        <v>3.9338133709864498</v>
      </c>
      <c r="AR103" s="132">
        <f t="shared" si="131"/>
        <v>3.9338133173084699</v>
      </c>
      <c r="AS103" s="132">
        <f t="shared" si="132"/>
        <v>3.9338168623495311</v>
      </c>
      <c r="AT103" s="132">
        <f t="shared" si="133"/>
        <v>3.9335827654664524</v>
      </c>
      <c r="AU103" s="132">
        <f t="shared" si="134"/>
        <v>3.9491631386556234</v>
      </c>
    </row>
    <row r="104" spans="1:47" ht="12.95" customHeight="1" x14ac:dyDescent="0.2">
      <c r="A104" s="185" t="s">
        <v>398</v>
      </c>
      <c r="B104" s="59" t="s">
        <v>94</v>
      </c>
      <c r="C104" s="60">
        <v>58821.281499999997</v>
      </c>
      <c r="D104" s="60" t="s">
        <v>340</v>
      </c>
      <c r="E104">
        <f t="shared" si="106"/>
        <v>14054.621909464429</v>
      </c>
      <c r="F104">
        <f t="shared" si="107"/>
        <v>14054.5</v>
      </c>
      <c r="G104">
        <f t="shared" si="108"/>
        <v>5.4828549997182563E-2</v>
      </c>
      <c r="K104">
        <f t="shared" si="109"/>
        <v>5.4828549997182563E-2</v>
      </c>
      <c r="O104">
        <f t="shared" ca="1" si="110"/>
        <v>5.4755822778341602E-2</v>
      </c>
      <c r="P104">
        <f t="shared" si="111"/>
        <v>0.14804093997963053</v>
      </c>
      <c r="Q104" s="2">
        <f t="shared" si="112"/>
        <v>43802.781499999997</v>
      </c>
      <c r="R104">
        <f t="shared" si="113"/>
        <v>8.6885496462399646E-3</v>
      </c>
      <c r="S104" s="3">
        <v>1</v>
      </c>
      <c r="U104" s="37"/>
      <c r="Z104">
        <f t="shared" si="114"/>
        <v>14054.5</v>
      </c>
      <c r="AA104" s="132">
        <f t="shared" si="115"/>
        <v>7.0999969504482285E-2</v>
      </c>
      <c r="AB104" s="132">
        <f t="shared" si="116"/>
        <v>0.1318695204723308</v>
      </c>
      <c r="AC104" s="132">
        <f t="shared" si="117"/>
        <v>-9.3212389982447963E-2</v>
      </c>
      <c r="AD104" s="132">
        <f t="shared" si="118"/>
        <v>-1.6171419507299722E-2</v>
      </c>
      <c r="AE104" s="132">
        <f t="shared" si="119"/>
        <v>2.6151480888107401E-4</v>
      </c>
      <c r="AF104">
        <f t="shared" si="120"/>
        <v>-9.3212389982447963E-2</v>
      </c>
      <c r="AG104" s="143"/>
      <c r="AH104">
        <f t="shared" si="121"/>
        <v>-7.704097047514824E-2</v>
      </c>
      <c r="AI104">
        <f t="shared" si="122"/>
        <v>0.98462616368432454</v>
      </c>
      <c r="AJ104">
        <f t="shared" si="123"/>
        <v>-0.47860066469475093</v>
      </c>
      <c r="AK104">
        <f t="shared" si="124"/>
        <v>-1.5117297972119522E-2</v>
      </c>
      <c r="AL104">
        <f t="shared" si="125"/>
        <v>-2.3646078305470857</v>
      </c>
      <c r="AM104">
        <f t="shared" si="126"/>
        <v>-2.4432333939070841</v>
      </c>
      <c r="AN104" s="132">
        <f t="shared" si="127"/>
        <v>3.9338133701857929</v>
      </c>
      <c r="AO104" s="132">
        <f t="shared" si="128"/>
        <v>3.933813370185979</v>
      </c>
      <c r="AP104" s="132">
        <f t="shared" si="129"/>
        <v>3.9338133701736724</v>
      </c>
      <c r="AQ104" s="132">
        <f t="shared" si="130"/>
        <v>3.9338133709864498</v>
      </c>
      <c r="AR104" s="132">
        <f t="shared" si="131"/>
        <v>3.9338133173084699</v>
      </c>
      <c r="AS104" s="132">
        <f t="shared" si="132"/>
        <v>3.9338168623495311</v>
      </c>
      <c r="AT104" s="132">
        <f t="shared" si="133"/>
        <v>3.9335827654664524</v>
      </c>
      <c r="AU104" s="132">
        <f t="shared" si="134"/>
        <v>3.9491631386556234</v>
      </c>
    </row>
    <row r="105" spans="1:47" ht="12.95" customHeight="1" x14ac:dyDescent="0.2">
      <c r="A105" s="185" t="s">
        <v>398</v>
      </c>
      <c r="B105" s="59" t="s">
        <v>94</v>
      </c>
      <c r="C105" s="60">
        <v>58821.281999999999</v>
      </c>
      <c r="D105" s="60" t="s">
        <v>244</v>
      </c>
      <c r="E105">
        <f t="shared" si="106"/>
        <v>14054.623021197869</v>
      </c>
      <c r="F105">
        <f t="shared" si="107"/>
        <v>14054.5</v>
      </c>
      <c r="G105">
        <f t="shared" si="108"/>
        <v>5.5328549999103416E-2</v>
      </c>
      <c r="K105">
        <f t="shared" si="109"/>
        <v>5.5328549999103416E-2</v>
      </c>
      <c r="O105">
        <f t="shared" ca="1" si="110"/>
        <v>5.4755822778341602E-2</v>
      </c>
      <c r="P105">
        <f t="shared" si="111"/>
        <v>0.14804093997963053</v>
      </c>
      <c r="Q105" s="2">
        <f t="shared" si="112"/>
        <v>43802.781999999999</v>
      </c>
      <c r="R105">
        <f t="shared" si="113"/>
        <v>8.5955872559013435E-3</v>
      </c>
      <c r="S105" s="3">
        <v>1</v>
      </c>
      <c r="U105" s="37"/>
      <c r="Z105">
        <f t="shared" si="114"/>
        <v>14054.5</v>
      </c>
      <c r="AA105" s="132">
        <f t="shared" si="115"/>
        <v>7.0999969504482285E-2</v>
      </c>
      <c r="AB105" s="132">
        <f t="shared" si="116"/>
        <v>0.13236952047425166</v>
      </c>
      <c r="AC105" s="132">
        <f t="shared" si="117"/>
        <v>-9.271238998052711E-2</v>
      </c>
      <c r="AD105" s="132">
        <f t="shared" si="118"/>
        <v>-1.567141950537887E-2</v>
      </c>
      <c r="AE105" s="132">
        <f t="shared" si="119"/>
        <v>2.4559338931356929E-4</v>
      </c>
      <c r="AF105">
        <f t="shared" si="120"/>
        <v>-9.271238998052711E-2</v>
      </c>
      <c r="AG105" s="143"/>
      <c r="AH105">
        <f t="shared" si="121"/>
        <v>-7.704097047514824E-2</v>
      </c>
      <c r="AI105">
        <f t="shared" si="122"/>
        <v>0.98462616368432454</v>
      </c>
      <c r="AJ105">
        <f t="shared" si="123"/>
        <v>-0.47860066469475093</v>
      </c>
      <c r="AK105">
        <f t="shared" si="124"/>
        <v>-1.5117297972119522E-2</v>
      </c>
      <c r="AL105">
        <f t="shared" si="125"/>
        <v>-2.3646078305470857</v>
      </c>
      <c r="AM105">
        <f t="shared" si="126"/>
        <v>-2.4432333939070841</v>
      </c>
      <c r="AN105" s="132">
        <f t="shared" si="127"/>
        <v>3.9338133701857929</v>
      </c>
      <c r="AO105" s="132">
        <f t="shared" si="128"/>
        <v>3.933813370185979</v>
      </c>
      <c r="AP105" s="132">
        <f t="shared" si="129"/>
        <v>3.9338133701736724</v>
      </c>
      <c r="AQ105" s="132">
        <f t="shared" si="130"/>
        <v>3.9338133709864498</v>
      </c>
      <c r="AR105" s="132">
        <f t="shared" si="131"/>
        <v>3.9338133173084699</v>
      </c>
      <c r="AS105" s="132">
        <f t="shared" si="132"/>
        <v>3.9338168623495311</v>
      </c>
      <c r="AT105" s="132">
        <f t="shared" si="133"/>
        <v>3.9335827654664524</v>
      </c>
      <c r="AU105" s="132">
        <f t="shared" si="134"/>
        <v>3.9491631386556234</v>
      </c>
    </row>
    <row r="106" spans="1:47" ht="12.95" customHeight="1" x14ac:dyDescent="0.2">
      <c r="A106" s="185" t="s">
        <v>398</v>
      </c>
      <c r="B106" s="59" t="s">
        <v>94</v>
      </c>
      <c r="C106" s="60">
        <v>58821.282800000001</v>
      </c>
      <c r="D106" s="60" t="s">
        <v>221</v>
      </c>
      <c r="E106">
        <f t="shared" si="106"/>
        <v>14054.624799971367</v>
      </c>
      <c r="F106">
        <f t="shared" si="107"/>
        <v>14054.5</v>
      </c>
      <c r="G106">
        <f t="shared" si="108"/>
        <v>5.6128550000721589E-2</v>
      </c>
      <c r="K106">
        <f t="shared" si="109"/>
        <v>5.6128550000721589E-2</v>
      </c>
      <c r="O106">
        <f t="shared" ca="1" si="110"/>
        <v>5.4755822778341602E-2</v>
      </c>
      <c r="P106">
        <f t="shared" si="111"/>
        <v>0.14804093997963053</v>
      </c>
      <c r="Q106" s="2">
        <f t="shared" si="112"/>
        <v>43802.782800000001</v>
      </c>
      <c r="R106">
        <f t="shared" si="113"/>
        <v>8.4478874316350396E-3</v>
      </c>
      <c r="S106" s="3">
        <v>1</v>
      </c>
      <c r="U106" s="37"/>
      <c r="Z106">
        <f t="shared" si="114"/>
        <v>14054.5</v>
      </c>
      <c r="AA106" s="132">
        <f t="shared" si="115"/>
        <v>7.0999969504482285E-2</v>
      </c>
      <c r="AB106" s="132">
        <f t="shared" si="116"/>
        <v>0.13316952047586983</v>
      </c>
      <c r="AC106" s="132">
        <f t="shared" si="117"/>
        <v>-9.1912389978908937E-2</v>
      </c>
      <c r="AD106" s="132">
        <f t="shared" si="118"/>
        <v>-1.4871419503760697E-2</v>
      </c>
      <c r="AE106" s="132">
        <f t="shared" si="119"/>
        <v>2.2115911805683404E-4</v>
      </c>
      <c r="AF106">
        <f t="shared" si="120"/>
        <v>-9.1912389978908937E-2</v>
      </c>
      <c r="AG106" s="143"/>
      <c r="AH106">
        <f t="shared" si="121"/>
        <v>-7.704097047514824E-2</v>
      </c>
      <c r="AI106">
        <f t="shared" si="122"/>
        <v>0.98462616368432454</v>
      </c>
      <c r="AJ106">
        <f t="shared" si="123"/>
        <v>-0.47860066469475093</v>
      </c>
      <c r="AK106">
        <f t="shared" si="124"/>
        <v>-1.5117297972119522E-2</v>
      </c>
      <c r="AL106">
        <f t="shared" si="125"/>
        <v>-2.3646078305470857</v>
      </c>
      <c r="AM106">
        <f t="shared" si="126"/>
        <v>-2.4432333939070841</v>
      </c>
      <c r="AN106" s="132">
        <f t="shared" si="127"/>
        <v>3.9338133701857929</v>
      </c>
      <c r="AO106" s="132">
        <f t="shared" si="128"/>
        <v>3.933813370185979</v>
      </c>
      <c r="AP106" s="132">
        <f t="shared" si="129"/>
        <v>3.9338133701736724</v>
      </c>
      <c r="AQ106" s="132">
        <f t="shared" si="130"/>
        <v>3.9338133709864498</v>
      </c>
      <c r="AR106" s="132">
        <f t="shared" si="131"/>
        <v>3.9338133173084699</v>
      </c>
      <c r="AS106" s="132">
        <f t="shared" si="132"/>
        <v>3.9338168623495311</v>
      </c>
      <c r="AT106" s="132">
        <f t="shared" si="133"/>
        <v>3.9335827654664524</v>
      </c>
      <c r="AU106" s="132">
        <f t="shared" si="134"/>
        <v>3.9491631386556234</v>
      </c>
    </row>
    <row r="107" spans="1:47" ht="12.95" customHeight="1" x14ac:dyDescent="0.2">
      <c r="A107" s="186" t="s">
        <v>400</v>
      </c>
      <c r="B107" s="187" t="s">
        <v>85</v>
      </c>
      <c r="C107" s="188">
        <v>58920.0023</v>
      </c>
      <c r="D107" s="188" t="s">
        <v>244</v>
      </c>
      <c r="E107">
        <f t="shared" si="106"/>
        <v>14274.12433760143</v>
      </c>
      <c r="F107">
        <f t="shared" si="107"/>
        <v>14274</v>
      </c>
      <c r="G107">
        <f t="shared" si="108"/>
        <v>5.5920600003446452E-2</v>
      </c>
      <c r="K107">
        <f t="shared" si="109"/>
        <v>5.5920600003446452E-2</v>
      </c>
      <c r="O107">
        <f t="shared" ca="1" si="110"/>
        <v>5.5521197439531642E-2</v>
      </c>
      <c r="P107">
        <f t="shared" si="111"/>
        <v>0.14699987423811994</v>
      </c>
      <c r="Q107" s="2">
        <f t="shared" si="112"/>
        <v>43901.5023</v>
      </c>
      <c r="R107">
        <f t="shared" si="113"/>
        <v>8.2954341951148591E-3</v>
      </c>
      <c r="S107" s="3">
        <v>1</v>
      </c>
      <c r="U107" s="37"/>
      <c r="Z107">
        <f t="shared" si="114"/>
        <v>14274</v>
      </c>
      <c r="AA107" s="132">
        <f t="shared" si="115"/>
        <v>7.2481188953480102E-2</v>
      </c>
      <c r="AB107" s="132">
        <f t="shared" si="116"/>
        <v>0.13043928528808629</v>
      </c>
      <c r="AC107" s="132">
        <f t="shared" si="117"/>
        <v>-9.1079274234673491E-2</v>
      </c>
      <c r="AD107" s="132">
        <f t="shared" si="118"/>
        <v>-1.656058895003365E-2</v>
      </c>
      <c r="AE107" s="132">
        <f t="shared" si="119"/>
        <v>2.7425310637197662E-4</v>
      </c>
      <c r="AF107">
        <f t="shared" si="120"/>
        <v>-9.1079274234673491E-2</v>
      </c>
      <c r="AG107" s="143"/>
      <c r="AH107">
        <f t="shared" si="121"/>
        <v>-7.4518685284639841E-2</v>
      </c>
      <c r="AI107">
        <f t="shared" si="122"/>
        <v>0.98488341727238504</v>
      </c>
      <c r="AJ107">
        <f t="shared" si="123"/>
        <v>-0.46371801537071067</v>
      </c>
      <c r="AK107">
        <f t="shared" si="124"/>
        <v>-1.5374539592397592E-2</v>
      </c>
      <c r="AL107">
        <f t="shared" si="125"/>
        <v>-2.3477346274127107</v>
      </c>
      <c r="AM107">
        <f t="shared" si="126"/>
        <v>-2.3856215935859502</v>
      </c>
      <c r="AN107" s="132">
        <f t="shared" si="127"/>
        <v>3.9509438142950968</v>
      </c>
      <c r="AO107" s="132">
        <f t="shared" si="128"/>
        <v>3.9509438142952669</v>
      </c>
      <c r="AP107" s="132">
        <f t="shared" si="129"/>
        <v>3.9509438142838196</v>
      </c>
      <c r="AQ107" s="132">
        <f t="shared" si="130"/>
        <v>3.9509438150533143</v>
      </c>
      <c r="AR107" s="132">
        <f t="shared" si="131"/>
        <v>3.950943763328056</v>
      </c>
      <c r="AS107" s="132">
        <f t="shared" si="132"/>
        <v>3.9509472402936239</v>
      </c>
      <c r="AT107" s="132">
        <f t="shared" si="133"/>
        <v>3.9507135473113104</v>
      </c>
      <c r="AU107" s="132">
        <f t="shared" si="134"/>
        <v>3.9665507025738904</v>
      </c>
    </row>
    <row r="108" spans="1:47" ht="12.95" customHeight="1" x14ac:dyDescent="0.2">
      <c r="A108" s="186" t="s">
        <v>400</v>
      </c>
      <c r="B108" s="187" t="s">
        <v>85</v>
      </c>
      <c r="C108" s="188">
        <v>58920.002899999999</v>
      </c>
      <c r="D108" s="188" t="s">
        <v>340</v>
      </c>
      <c r="E108">
        <f t="shared" si="106"/>
        <v>14274.125671681551</v>
      </c>
      <c r="F108">
        <f t="shared" si="107"/>
        <v>14274</v>
      </c>
      <c r="G108">
        <f t="shared" si="108"/>
        <v>5.6520600002841093E-2</v>
      </c>
      <c r="K108">
        <f t="shared" si="109"/>
        <v>5.6520600002841093E-2</v>
      </c>
      <c r="O108">
        <f t="shared" ca="1" si="110"/>
        <v>5.5521197439531642E-2</v>
      </c>
      <c r="P108">
        <f t="shared" si="111"/>
        <v>0.14699987423811994</v>
      </c>
      <c r="Q108" s="2">
        <f t="shared" si="112"/>
        <v>43901.502899999999</v>
      </c>
      <c r="R108">
        <f t="shared" si="113"/>
        <v>8.186499066142796E-3</v>
      </c>
      <c r="S108" s="3">
        <v>1</v>
      </c>
      <c r="U108" s="37"/>
      <c r="Z108">
        <f t="shared" si="114"/>
        <v>14274</v>
      </c>
      <c r="AA108" s="132">
        <f t="shared" si="115"/>
        <v>7.2481188953480102E-2</v>
      </c>
      <c r="AB108" s="132">
        <f t="shared" si="116"/>
        <v>0.13103928528748093</v>
      </c>
      <c r="AC108" s="132">
        <f t="shared" si="117"/>
        <v>-9.047927423527885E-2</v>
      </c>
      <c r="AD108" s="132">
        <f t="shared" si="118"/>
        <v>-1.596058895063901E-2</v>
      </c>
      <c r="AE108" s="132">
        <f t="shared" si="119"/>
        <v>2.5474039965126005E-4</v>
      </c>
      <c r="AF108">
        <f t="shared" si="120"/>
        <v>-9.047927423527885E-2</v>
      </c>
      <c r="AG108" s="143"/>
      <c r="AH108">
        <f t="shared" si="121"/>
        <v>-7.4518685284639841E-2</v>
      </c>
      <c r="AI108">
        <f t="shared" si="122"/>
        <v>0.98488341727238504</v>
      </c>
      <c r="AJ108">
        <f t="shared" si="123"/>
        <v>-0.46371801537071067</v>
      </c>
      <c r="AK108">
        <f t="shared" si="124"/>
        <v>-1.5374539592397592E-2</v>
      </c>
      <c r="AL108">
        <f t="shared" si="125"/>
        <v>-2.3477346274127107</v>
      </c>
      <c r="AM108">
        <f t="shared" si="126"/>
        <v>-2.3856215935859502</v>
      </c>
      <c r="AN108" s="132">
        <f t="shared" si="127"/>
        <v>3.9509438142950968</v>
      </c>
      <c r="AO108" s="132">
        <f t="shared" si="128"/>
        <v>3.9509438142952669</v>
      </c>
      <c r="AP108" s="132">
        <f t="shared" si="129"/>
        <v>3.9509438142838196</v>
      </c>
      <c r="AQ108" s="132">
        <f t="shared" si="130"/>
        <v>3.9509438150533143</v>
      </c>
      <c r="AR108" s="132">
        <f t="shared" si="131"/>
        <v>3.950943763328056</v>
      </c>
      <c r="AS108" s="132">
        <f t="shared" si="132"/>
        <v>3.9509472402936239</v>
      </c>
      <c r="AT108" s="132">
        <f t="shared" si="133"/>
        <v>3.9507135473113104</v>
      </c>
      <c r="AU108" s="132">
        <f t="shared" si="134"/>
        <v>3.9665507025738904</v>
      </c>
    </row>
    <row r="109" spans="1:47" ht="12.95" customHeight="1" x14ac:dyDescent="0.2">
      <c r="A109" s="186" t="s">
        <v>400</v>
      </c>
      <c r="B109" s="187" t="s">
        <v>85</v>
      </c>
      <c r="C109" s="188">
        <v>58920.003199999999</v>
      </c>
      <c r="D109" s="188" t="s">
        <v>221</v>
      </c>
      <c r="E109">
        <f t="shared" si="106"/>
        <v>14274.126338721611</v>
      </c>
      <c r="F109">
        <f t="shared" si="107"/>
        <v>14274</v>
      </c>
      <c r="G109">
        <f t="shared" si="108"/>
        <v>5.6820600002538413E-2</v>
      </c>
      <c r="K109">
        <f t="shared" si="109"/>
        <v>5.6820600002538413E-2</v>
      </c>
      <c r="O109">
        <f t="shared" ca="1" si="110"/>
        <v>5.5521197439531642E-2</v>
      </c>
      <c r="P109">
        <f t="shared" si="111"/>
        <v>0.14699987423811994</v>
      </c>
      <c r="Q109" s="2">
        <f t="shared" si="112"/>
        <v>43901.503199999999</v>
      </c>
      <c r="R109">
        <f t="shared" si="113"/>
        <v>8.1323015016562181E-3</v>
      </c>
      <c r="S109" s="3">
        <v>1</v>
      </c>
      <c r="U109" s="37"/>
      <c r="Z109">
        <f t="shared" si="114"/>
        <v>14274</v>
      </c>
      <c r="AA109" s="132">
        <f t="shared" si="115"/>
        <v>7.2481188953480102E-2</v>
      </c>
      <c r="AB109" s="132">
        <f t="shared" si="116"/>
        <v>0.13133928528717825</v>
      </c>
      <c r="AC109" s="132">
        <f t="shared" si="117"/>
        <v>-9.017927423558153E-2</v>
      </c>
      <c r="AD109" s="132">
        <f t="shared" si="118"/>
        <v>-1.566058895094169E-2</v>
      </c>
      <c r="AE109" s="132">
        <f t="shared" si="119"/>
        <v>2.4525404629035694E-4</v>
      </c>
      <c r="AF109">
        <f t="shared" si="120"/>
        <v>-9.017927423558153E-2</v>
      </c>
      <c r="AG109" s="143"/>
      <c r="AH109">
        <f t="shared" si="121"/>
        <v>-7.4518685284639841E-2</v>
      </c>
      <c r="AI109">
        <f t="shared" si="122"/>
        <v>0.98488341727238504</v>
      </c>
      <c r="AJ109">
        <f t="shared" si="123"/>
        <v>-0.46371801537071067</v>
      </c>
      <c r="AK109">
        <f t="shared" si="124"/>
        <v>-1.5374539592397592E-2</v>
      </c>
      <c r="AL109">
        <f t="shared" si="125"/>
        <v>-2.3477346274127107</v>
      </c>
      <c r="AM109">
        <f t="shared" si="126"/>
        <v>-2.3856215935859502</v>
      </c>
      <c r="AN109" s="132">
        <f t="shared" si="127"/>
        <v>3.9509438142950968</v>
      </c>
      <c r="AO109" s="132">
        <f t="shared" si="128"/>
        <v>3.9509438142952669</v>
      </c>
      <c r="AP109" s="132">
        <f t="shared" si="129"/>
        <v>3.9509438142838196</v>
      </c>
      <c r="AQ109" s="132">
        <f t="shared" si="130"/>
        <v>3.9509438150533143</v>
      </c>
      <c r="AR109" s="132">
        <f t="shared" si="131"/>
        <v>3.950943763328056</v>
      </c>
      <c r="AS109" s="132">
        <f t="shared" si="132"/>
        <v>3.9509472402936239</v>
      </c>
      <c r="AT109" s="132">
        <f t="shared" si="133"/>
        <v>3.9507135473113104</v>
      </c>
      <c r="AU109" s="132">
        <f t="shared" si="134"/>
        <v>3.9665507025738904</v>
      </c>
    </row>
    <row r="110" spans="1:47" ht="12.95" customHeight="1" x14ac:dyDescent="0.2">
      <c r="A110" s="186" t="s">
        <v>400</v>
      </c>
      <c r="B110" s="187" t="s">
        <v>94</v>
      </c>
      <c r="C110" s="188">
        <v>58881.098700000002</v>
      </c>
      <c r="D110" s="188" t="s">
        <v>399</v>
      </c>
      <c r="E110">
        <f t="shared" si="106"/>
        <v>14187.623471894609</v>
      </c>
      <c r="F110">
        <f t="shared" si="107"/>
        <v>14187.5</v>
      </c>
      <c r="G110">
        <f t="shared" si="108"/>
        <v>5.5531250007334165E-2</v>
      </c>
      <c r="K110">
        <f t="shared" si="109"/>
        <v>5.5531250007334165E-2</v>
      </c>
      <c r="O110">
        <f t="shared" ca="1" si="110"/>
        <v>5.5219580545714152E-2</v>
      </c>
      <c r="P110">
        <f t="shared" si="111"/>
        <v>0.14741302157075489</v>
      </c>
      <c r="Q110" s="2">
        <f t="shared" si="112"/>
        <v>43862.598700000002</v>
      </c>
      <c r="R110">
        <f t="shared" si="113"/>
        <v>8.4422599456326301E-3</v>
      </c>
      <c r="S110" s="3">
        <v>1</v>
      </c>
      <c r="U110" s="37"/>
      <c r="Z110">
        <f t="shared" si="114"/>
        <v>14187.5</v>
      </c>
      <c r="AA110" s="132">
        <f t="shared" si="115"/>
        <v>7.1897629852521613E-2</v>
      </c>
      <c r="AB110" s="132">
        <f t="shared" si="116"/>
        <v>0.13104664172556746</v>
      </c>
      <c r="AC110" s="132">
        <f t="shared" si="117"/>
        <v>-9.1881771563420728E-2</v>
      </c>
      <c r="AD110" s="132">
        <f t="shared" si="118"/>
        <v>-1.6366379845187448E-2</v>
      </c>
      <c r="AE110" s="132">
        <f t="shared" si="119"/>
        <v>2.6785838923695793E-4</v>
      </c>
      <c r="AF110">
        <f t="shared" si="120"/>
        <v>-9.1881771563420728E-2</v>
      </c>
      <c r="AG110" s="143"/>
      <c r="AH110">
        <f t="shared" si="121"/>
        <v>-7.551539171823328E-2</v>
      </c>
      <c r="AI110">
        <f t="shared" si="122"/>
        <v>0.98478150544258569</v>
      </c>
      <c r="AJ110">
        <f t="shared" si="123"/>
        <v>-0.46959985945831395</v>
      </c>
      <c r="AK110">
        <f t="shared" si="124"/>
        <v>-1.527366899094581E-2</v>
      </c>
      <c r="AL110">
        <f t="shared" si="125"/>
        <v>-2.3543850294360582</v>
      </c>
      <c r="AM110">
        <f t="shared" si="126"/>
        <v>-2.4080491396447119</v>
      </c>
      <c r="AN110" s="132">
        <f t="shared" si="127"/>
        <v>3.9441925579714536</v>
      </c>
      <c r="AO110" s="132">
        <f t="shared" si="128"/>
        <v>3.9441925579716304</v>
      </c>
      <c r="AP110" s="132">
        <f t="shared" si="129"/>
        <v>3.9441925579598465</v>
      </c>
      <c r="AQ110" s="132">
        <f t="shared" si="130"/>
        <v>3.9441925587464004</v>
      </c>
      <c r="AR110" s="132">
        <f t="shared" si="131"/>
        <v>3.9441925062450878</v>
      </c>
      <c r="AS110" s="132">
        <f t="shared" si="132"/>
        <v>3.9441960106364204</v>
      </c>
      <c r="AT110" s="132">
        <f t="shared" si="133"/>
        <v>3.9439621251551786</v>
      </c>
      <c r="AU110" s="132">
        <f t="shared" si="134"/>
        <v>3.9596986557450515</v>
      </c>
    </row>
    <row r="111" spans="1:47" ht="12.95" customHeight="1" x14ac:dyDescent="0.2">
      <c r="A111" s="186" t="s">
        <v>400</v>
      </c>
      <c r="B111" s="187" t="s">
        <v>94</v>
      </c>
      <c r="C111" s="188">
        <v>58881.099300000002</v>
      </c>
      <c r="D111" s="188" t="s">
        <v>221</v>
      </c>
      <c r="E111">
        <f t="shared" si="106"/>
        <v>14187.62480597473</v>
      </c>
      <c r="F111">
        <f t="shared" si="107"/>
        <v>14187.5</v>
      </c>
      <c r="G111">
        <f t="shared" si="108"/>
        <v>5.6131250006728806E-2</v>
      </c>
      <c r="K111">
        <f t="shared" si="109"/>
        <v>5.6131250006728806E-2</v>
      </c>
      <c r="O111">
        <f t="shared" ca="1" si="110"/>
        <v>5.5219580545714152E-2</v>
      </c>
      <c r="P111">
        <f t="shared" si="111"/>
        <v>0.14741302157075489</v>
      </c>
      <c r="Q111" s="2">
        <f t="shared" si="112"/>
        <v>43862.599300000002</v>
      </c>
      <c r="R111">
        <f t="shared" si="113"/>
        <v>8.3323618198670422E-3</v>
      </c>
      <c r="S111" s="3">
        <v>1</v>
      </c>
      <c r="U111" s="37"/>
      <c r="Z111">
        <f t="shared" si="114"/>
        <v>14187.5</v>
      </c>
      <c r="AA111" s="132">
        <f t="shared" si="115"/>
        <v>7.1897629852521613E-2</v>
      </c>
      <c r="AB111" s="132">
        <f t="shared" si="116"/>
        <v>0.1316466417249621</v>
      </c>
      <c r="AC111" s="132">
        <f t="shared" si="117"/>
        <v>-9.1281771564026087E-2</v>
      </c>
      <c r="AD111" s="132">
        <f t="shared" si="118"/>
        <v>-1.5766379845792808E-2</v>
      </c>
      <c r="AE111" s="132">
        <f t="shared" si="119"/>
        <v>2.4857873344182166E-4</v>
      </c>
      <c r="AF111">
        <f t="shared" si="120"/>
        <v>-9.1281771564026087E-2</v>
      </c>
      <c r="AG111" s="143"/>
      <c r="AH111">
        <f t="shared" si="121"/>
        <v>-7.551539171823328E-2</v>
      </c>
      <c r="AI111">
        <f t="shared" si="122"/>
        <v>0.98478150544258569</v>
      </c>
      <c r="AJ111">
        <f t="shared" si="123"/>
        <v>-0.46959985945831395</v>
      </c>
      <c r="AK111">
        <f t="shared" si="124"/>
        <v>-1.527366899094581E-2</v>
      </c>
      <c r="AL111">
        <f t="shared" si="125"/>
        <v>-2.3543850294360582</v>
      </c>
      <c r="AM111">
        <f t="shared" si="126"/>
        <v>-2.4080491396447119</v>
      </c>
      <c r="AN111" s="132">
        <f t="shared" si="127"/>
        <v>3.9441925579714536</v>
      </c>
      <c r="AO111" s="132">
        <f t="shared" si="128"/>
        <v>3.9441925579716304</v>
      </c>
      <c r="AP111" s="132">
        <f t="shared" si="129"/>
        <v>3.9441925579598465</v>
      </c>
      <c r="AQ111" s="132">
        <f t="shared" si="130"/>
        <v>3.9441925587464004</v>
      </c>
      <c r="AR111" s="132">
        <f t="shared" si="131"/>
        <v>3.9441925062450878</v>
      </c>
      <c r="AS111" s="132">
        <f t="shared" si="132"/>
        <v>3.9441960106364204</v>
      </c>
      <c r="AT111" s="132">
        <f t="shared" si="133"/>
        <v>3.9439621251551786</v>
      </c>
      <c r="AU111" s="132">
        <f t="shared" si="134"/>
        <v>3.9596986557450515</v>
      </c>
    </row>
    <row r="112" spans="1:47" ht="12.95" customHeight="1" x14ac:dyDescent="0.2">
      <c r="A112" s="186" t="s">
        <v>400</v>
      </c>
      <c r="B112" s="187" t="s">
        <v>94</v>
      </c>
      <c r="C112" s="188">
        <v>58881.099399999999</v>
      </c>
      <c r="D112" s="188" t="s">
        <v>340</v>
      </c>
      <c r="E112">
        <f t="shared" si="106"/>
        <v>14187.625028321412</v>
      </c>
      <c r="F112">
        <f t="shared" si="107"/>
        <v>14187.5</v>
      </c>
      <c r="G112">
        <f t="shared" si="108"/>
        <v>5.6231250004202593E-2</v>
      </c>
      <c r="K112">
        <f t="shared" si="109"/>
        <v>5.6231250004202593E-2</v>
      </c>
      <c r="O112">
        <f t="shared" ca="1" si="110"/>
        <v>5.5219580545714152E-2</v>
      </c>
      <c r="P112">
        <f t="shared" si="111"/>
        <v>0.14741302157075489</v>
      </c>
      <c r="Q112" s="2">
        <f t="shared" si="112"/>
        <v>43862.599399999999</v>
      </c>
      <c r="R112">
        <f t="shared" si="113"/>
        <v>8.314115466014925E-3</v>
      </c>
      <c r="S112" s="3">
        <v>1</v>
      </c>
      <c r="U112" s="37"/>
      <c r="Z112">
        <f t="shared" si="114"/>
        <v>14187.5</v>
      </c>
      <c r="AA112" s="132">
        <f t="shared" si="115"/>
        <v>7.1897629852521613E-2</v>
      </c>
      <c r="AB112" s="132">
        <f t="shared" si="116"/>
        <v>0.13174664172243589</v>
      </c>
      <c r="AC112" s="132">
        <f t="shared" si="117"/>
        <v>-9.11817715665523E-2</v>
      </c>
      <c r="AD112" s="132">
        <f t="shared" si="118"/>
        <v>-1.566637984831902E-2</v>
      </c>
      <c r="AE112" s="132">
        <f t="shared" si="119"/>
        <v>2.4543545755181627E-4</v>
      </c>
      <c r="AF112">
        <f t="shared" si="120"/>
        <v>-9.11817715665523E-2</v>
      </c>
      <c r="AG112" s="143"/>
      <c r="AH112">
        <f t="shared" si="121"/>
        <v>-7.551539171823328E-2</v>
      </c>
      <c r="AI112">
        <f t="shared" si="122"/>
        <v>0.98478150544258569</v>
      </c>
      <c r="AJ112">
        <f t="shared" si="123"/>
        <v>-0.46959985945831395</v>
      </c>
      <c r="AK112">
        <f t="shared" si="124"/>
        <v>-1.527366899094581E-2</v>
      </c>
      <c r="AL112">
        <f t="shared" si="125"/>
        <v>-2.3543850294360582</v>
      </c>
      <c r="AM112">
        <f t="shared" si="126"/>
        <v>-2.4080491396447119</v>
      </c>
      <c r="AN112" s="132">
        <f t="shared" si="127"/>
        <v>3.9441925579714536</v>
      </c>
      <c r="AO112" s="132">
        <f t="shared" si="128"/>
        <v>3.9441925579716304</v>
      </c>
      <c r="AP112" s="132">
        <f t="shared" si="129"/>
        <v>3.9441925579598465</v>
      </c>
      <c r="AQ112" s="132">
        <f t="shared" si="130"/>
        <v>3.9441925587464004</v>
      </c>
      <c r="AR112" s="132">
        <f t="shared" si="131"/>
        <v>3.9441925062450878</v>
      </c>
      <c r="AS112" s="132">
        <f t="shared" si="132"/>
        <v>3.9441960106364204</v>
      </c>
      <c r="AT112" s="132">
        <f t="shared" si="133"/>
        <v>3.9439621251551786</v>
      </c>
      <c r="AU112" s="132">
        <f t="shared" si="134"/>
        <v>3.9596986557450515</v>
      </c>
    </row>
    <row r="113" spans="1:47" ht="12.95" customHeight="1" x14ac:dyDescent="0.2">
      <c r="A113" s="186" t="s">
        <v>400</v>
      </c>
      <c r="B113" s="187" t="s">
        <v>94</v>
      </c>
      <c r="C113" s="188">
        <v>58881.099800000004</v>
      </c>
      <c r="D113" s="188" t="s">
        <v>244</v>
      </c>
      <c r="E113">
        <f t="shared" si="106"/>
        <v>14187.625917708168</v>
      </c>
      <c r="F113">
        <f t="shared" si="107"/>
        <v>14187.5</v>
      </c>
      <c r="G113">
        <f t="shared" si="108"/>
        <v>5.6631250008649658E-2</v>
      </c>
      <c r="K113">
        <f t="shared" si="109"/>
        <v>5.6631250008649658E-2</v>
      </c>
      <c r="O113">
        <f t="shared" ca="1" si="110"/>
        <v>5.5219580545714152E-2</v>
      </c>
      <c r="P113">
        <f t="shared" si="111"/>
        <v>0.14741302157075489</v>
      </c>
      <c r="Q113" s="2">
        <f t="shared" si="112"/>
        <v>43862.599800000004</v>
      </c>
      <c r="R113">
        <f t="shared" si="113"/>
        <v>8.2413300479542585E-3</v>
      </c>
      <c r="S113" s="3">
        <v>1</v>
      </c>
      <c r="U113" s="37"/>
      <c r="Z113">
        <f t="shared" si="114"/>
        <v>14187.5</v>
      </c>
      <c r="AA113" s="132">
        <f t="shared" si="115"/>
        <v>7.1897629852521613E-2</v>
      </c>
      <c r="AB113" s="132">
        <f t="shared" si="116"/>
        <v>0.13214664172688295</v>
      </c>
      <c r="AC113" s="132">
        <f t="shared" si="117"/>
        <v>-9.0781771562105235E-2</v>
      </c>
      <c r="AD113" s="132">
        <f t="shared" si="118"/>
        <v>-1.5266379843871955E-2</v>
      </c>
      <c r="AE113" s="132">
        <f t="shared" si="119"/>
        <v>2.330623535373799E-4</v>
      </c>
      <c r="AF113">
        <f t="shared" si="120"/>
        <v>-9.0781771562105235E-2</v>
      </c>
      <c r="AG113" s="143"/>
      <c r="AH113">
        <f t="shared" si="121"/>
        <v>-7.551539171823328E-2</v>
      </c>
      <c r="AI113">
        <f t="shared" si="122"/>
        <v>0.98478150544258569</v>
      </c>
      <c r="AJ113">
        <f t="shared" si="123"/>
        <v>-0.46959985945831395</v>
      </c>
      <c r="AK113">
        <f t="shared" si="124"/>
        <v>-1.527366899094581E-2</v>
      </c>
      <c r="AL113">
        <f t="shared" si="125"/>
        <v>-2.3543850294360582</v>
      </c>
      <c r="AM113">
        <f t="shared" si="126"/>
        <v>-2.4080491396447119</v>
      </c>
      <c r="AN113" s="132">
        <f t="shared" si="127"/>
        <v>3.9441925579714536</v>
      </c>
      <c r="AO113" s="132">
        <f t="shared" si="128"/>
        <v>3.9441925579716304</v>
      </c>
      <c r="AP113" s="132">
        <f t="shared" si="129"/>
        <v>3.9441925579598465</v>
      </c>
      <c r="AQ113" s="132">
        <f t="shared" si="130"/>
        <v>3.9441925587464004</v>
      </c>
      <c r="AR113" s="132">
        <f t="shared" si="131"/>
        <v>3.9441925062450878</v>
      </c>
      <c r="AS113" s="132">
        <f t="shared" si="132"/>
        <v>3.9441960106364204</v>
      </c>
      <c r="AT113" s="132">
        <f t="shared" si="133"/>
        <v>3.9439621251551786</v>
      </c>
      <c r="AU113" s="132">
        <f t="shared" si="134"/>
        <v>3.9596986557450515</v>
      </c>
    </row>
    <row r="114" spans="1:47" ht="12.95" customHeight="1" x14ac:dyDescent="0.2">
      <c r="A114" s="189" t="s">
        <v>401</v>
      </c>
      <c r="B114" s="190" t="s">
        <v>85</v>
      </c>
      <c r="C114" s="193">
        <v>59604.066999999806</v>
      </c>
      <c r="D114" s="194" t="s">
        <v>221</v>
      </c>
      <c r="E114">
        <f t="shared" ref="E114:E119" si="135">+(C114-C$7)/C$8</f>
        <v>15795.119534690215</v>
      </c>
      <c r="F114">
        <f t="shared" ref="F114:F119" si="136">ROUND(2*E114,0)/2</f>
        <v>15795</v>
      </c>
      <c r="G114">
        <f t="shared" ref="G114:G119" si="137">+C114-(C$7+F114*C$8)</f>
        <v>5.3760499809868634E-2</v>
      </c>
      <c r="K114">
        <f t="shared" ref="K114:K119" si="138">G114</f>
        <v>5.3760499809868634E-2</v>
      </c>
      <c r="O114">
        <f t="shared" ref="O114:O119" ca="1" si="139">+C$11+C$12*$F114</f>
        <v>6.0824773110010222E-2</v>
      </c>
      <c r="P114">
        <f t="shared" ref="P114:P119" si="140">+D$11+D$12*F114+D$13*F114^2</f>
        <v>0.13912164710530683</v>
      </c>
      <c r="Q114" s="2">
        <f t="shared" ref="Q114:Q119" si="141">+C114-15018.5</f>
        <v>44585.566999999806</v>
      </c>
      <c r="R114">
        <f t="shared" ref="R114:R119" si="142">+(P114-G114)^2</f>
        <v>7.2865254675934963E-3</v>
      </c>
      <c r="S114" s="3">
        <v>1</v>
      </c>
      <c r="U114" s="37"/>
      <c r="Z114">
        <f t="shared" ref="Z114:Z119" si="143">F114</f>
        <v>15795</v>
      </c>
      <c r="AA114" s="132">
        <f t="shared" ref="AA114:AA119" si="144">AB$3+AB$4*Z114+AB$5*Z114^2+AH114</f>
        <v>8.266059993512756E-2</v>
      </c>
      <c r="AB114" s="132">
        <f t="shared" ref="AB114:AB119" si="145">IF(R114&lt;&gt;0,G114-AH114, -9999)</f>
        <v>0.11022154698004791</v>
      </c>
      <c r="AC114" s="132">
        <f t="shared" ref="AC114:AC119" si="146">+G114-P114</f>
        <v>-8.53611472954382E-2</v>
      </c>
      <c r="AD114" s="132">
        <f t="shared" ref="AD114:AD119" si="147">IF(R114&lt;&gt;0,G114-AA114, -9999)</f>
        <v>-2.8900100125258926E-2</v>
      </c>
      <c r="AE114" s="132">
        <f t="shared" ref="AE114:AE119" si="148">+(G114-AA114)^2*S114</f>
        <v>8.3521578724999105E-4</v>
      </c>
      <c r="AF114">
        <f t="shared" ref="AF114:AF119" si="149">IF(R114&lt;&gt;0,G114-P114, -9999)</f>
        <v>-8.53611472954382E-2</v>
      </c>
      <c r="AG114" s="143"/>
      <c r="AH114">
        <f t="shared" ref="AH114:AH119" si="150">$AB$6*($AB$11/AI114*AJ114+$AB$12)</f>
        <v>-5.6461047170179281E-2</v>
      </c>
      <c r="AI114">
        <f t="shared" ref="AI114:AI119" si="151">1+$AB$7*COS(AL114)</f>
        <v>0.98678443918517955</v>
      </c>
      <c r="AJ114">
        <f t="shared" ref="AJ114:AJ119" si="152">SIN(AL114+RADIANS($AB$9))</f>
        <v>-0.35696205788170254</v>
      </c>
      <c r="AK114">
        <f t="shared" ref="AK114:AK119" si="153">$AB$7*SIN(AL114)</f>
        <v>-1.703632863585379E-2</v>
      </c>
      <c r="AL114">
        <f t="shared" ref="AL114:AL119" si="154">2*ATAN(AM114)</f>
        <v>-2.2305611918355663</v>
      </c>
      <c r="AM114">
        <f t="shared" ref="AM114:AM119" si="155">SQRT((1+$AB$7)/(1-$AB$7))*TAN(AN114/2)</f>
        <v>-2.0413325237857745</v>
      </c>
      <c r="AN114" s="132">
        <f t="shared" ref="AN114:AN119" si="156">$AU114+$AB$7*SIN(AO114)</f>
        <v>4.0697753515368706</v>
      </c>
      <c r="AO114" s="132">
        <f t="shared" ref="AO114:AO119" si="157">$AU114+$AB$7*SIN(AP114)</f>
        <v>4.0697753515369515</v>
      </c>
      <c r="AP114" s="132">
        <f t="shared" ref="AP114:AP119" si="158">$AU114+$AB$7*SIN(AQ114)</f>
        <v>4.0697753515307253</v>
      </c>
      <c r="AQ114" s="132">
        <f t="shared" ref="AQ114:AQ119" si="159">$AU114+$AB$7*SIN(AR114)</f>
        <v>4.0697753520125373</v>
      </c>
      <c r="AR114" s="132">
        <f t="shared" ref="AR114:AR119" si="160">$AU114+$AB$7*SIN(AS114)</f>
        <v>4.0697753147247475</v>
      </c>
      <c r="AS114" s="132">
        <f t="shared" ref="AS114:AS119" si="161">$AU114+$AB$7*SIN(AT114)</f>
        <v>4.0697782004610241</v>
      </c>
      <c r="AT114" s="132">
        <f t="shared" ref="AT114:AT119" si="162">$AU114+$AB$7*SIN(AU114)</f>
        <v>4.0695549035557779</v>
      </c>
      <c r="AU114" s="132">
        <f t="shared" ref="AU114:AU119" si="163">RADIANS($AB$9)+$AB$18*(F114-AB$15)</f>
        <v>4.0870358265815634</v>
      </c>
    </row>
    <row r="115" spans="1:47" ht="12.95" customHeight="1" x14ac:dyDescent="0.2">
      <c r="A115" s="189" t="s">
        <v>401</v>
      </c>
      <c r="B115" s="190" t="s">
        <v>85</v>
      </c>
      <c r="C115" s="193">
        <v>59604.06799999997</v>
      </c>
      <c r="D115" s="194" t="s">
        <v>244</v>
      </c>
      <c r="E115">
        <f t="shared" si="135"/>
        <v>15795.121758157449</v>
      </c>
      <c r="F115">
        <f t="shared" si="136"/>
        <v>15795</v>
      </c>
      <c r="G115">
        <f t="shared" si="137"/>
        <v>5.4760499973781407E-2</v>
      </c>
      <c r="K115">
        <f t="shared" si="138"/>
        <v>5.4760499973781407E-2</v>
      </c>
      <c r="O115">
        <f t="shared" ca="1" si="139"/>
        <v>6.0824773110010222E-2</v>
      </c>
      <c r="P115">
        <f t="shared" si="140"/>
        <v>0.13912164710530683</v>
      </c>
      <c r="Q115" s="2">
        <f t="shared" si="141"/>
        <v>44585.56799999997</v>
      </c>
      <c r="R115">
        <f t="shared" si="142"/>
        <v>7.1168031453468809E-3</v>
      </c>
      <c r="S115" s="3">
        <v>1</v>
      </c>
      <c r="U115" s="37"/>
      <c r="Z115">
        <f t="shared" si="143"/>
        <v>15795</v>
      </c>
      <c r="AA115" s="132">
        <f t="shared" si="144"/>
        <v>8.266059993512756E-2</v>
      </c>
      <c r="AB115" s="132">
        <f t="shared" si="145"/>
        <v>0.11122154714396068</v>
      </c>
      <c r="AC115" s="132">
        <f t="shared" si="146"/>
        <v>-8.4361147131525427E-2</v>
      </c>
      <c r="AD115" s="132">
        <f t="shared" si="147"/>
        <v>-2.7900099961346153E-2</v>
      </c>
      <c r="AE115" s="132">
        <f t="shared" si="148"/>
        <v>7.7841557785310756E-4</v>
      </c>
      <c r="AF115">
        <f t="shared" si="149"/>
        <v>-8.4361147131525427E-2</v>
      </c>
      <c r="AG115" s="143"/>
      <c r="AH115">
        <f t="shared" si="150"/>
        <v>-5.6461047170179281E-2</v>
      </c>
      <c r="AI115">
        <f t="shared" si="151"/>
        <v>0.98678443918517955</v>
      </c>
      <c r="AJ115">
        <f t="shared" si="152"/>
        <v>-0.35696205788170254</v>
      </c>
      <c r="AK115">
        <f t="shared" si="153"/>
        <v>-1.703632863585379E-2</v>
      </c>
      <c r="AL115">
        <f t="shared" si="154"/>
        <v>-2.2305611918355663</v>
      </c>
      <c r="AM115">
        <f t="shared" si="155"/>
        <v>-2.0413325237857745</v>
      </c>
      <c r="AN115" s="132">
        <f t="shared" si="156"/>
        <v>4.0697753515368706</v>
      </c>
      <c r="AO115" s="132">
        <f t="shared" si="157"/>
        <v>4.0697753515369515</v>
      </c>
      <c r="AP115" s="132">
        <f t="shared" si="158"/>
        <v>4.0697753515307253</v>
      </c>
      <c r="AQ115" s="132">
        <f t="shared" si="159"/>
        <v>4.0697753520125373</v>
      </c>
      <c r="AR115" s="132">
        <f t="shared" si="160"/>
        <v>4.0697753147247475</v>
      </c>
      <c r="AS115" s="132">
        <f t="shared" si="161"/>
        <v>4.0697782004610241</v>
      </c>
      <c r="AT115" s="132">
        <f t="shared" si="162"/>
        <v>4.0695549035557779</v>
      </c>
      <c r="AU115" s="132">
        <f t="shared" si="163"/>
        <v>4.0870358265815634</v>
      </c>
    </row>
    <row r="116" spans="1:47" ht="12.95" customHeight="1" x14ac:dyDescent="0.2">
      <c r="A116" s="189" t="s">
        <v>401</v>
      </c>
      <c r="B116" s="190" t="s">
        <v>85</v>
      </c>
      <c r="C116" s="193">
        <v>59644.997599999886</v>
      </c>
      <c r="D116" s="194" t="s">
        <v>221</v>
      </c>
      <c r="E116">
        <f t="shared" si="135"/>
        <v>15886.127367741827</v>
      </c>
      <c r="F116">
        <f t="shared" si="136"/>
        <v>15886</v>
      </c>
      <c r="G116">
        <f t="shared" si="137"/>
        <v>5.7283399888547137E-2</v>
      </c>
      <c r="K116">
        <f t="shared" si="138"/>
        <v>5.7283399888547137E-2</v>
      </c>
      <c r="O116">
        <f t="shared" ca="1" si="139"/>
        <v>6.1142081056107231E-2</v>
      </c>
      <c r="P116">
        <f t="shared" si="140"/>
        <v>0.13861349105180792</v>
      </c>
      <c r="Q116" s="2">
        <f t="shared" si="141"/>
        <v>44626.497599999886</v>
      </c>
      <c r="R116">
        <f t="shared" si="142"/>
        <v>6.6145837286243105E-3</v>
      </c>
      <c r="S116" s="3">
        <v>1</v>
      </c>
      <c r="U116" s="37"/>
      <c r="Z116">
        <f t="shared" si="143"/>
        <v>15886</v>
      </c>
      <c r="AA116" s="132">
        <f t="shared" si="144"/>
        <v>8.3261814602473366E-2</v>
      </c>
      <c r="AB116" s="132">
        <f t="shared" si="145"/>
        <v>0.1126350763378817</v>
      </c>
      <c r="AC116" s="132">
        <f t="shared" si="146"/>
        <v>-8.1330091163260787E-2</v>
      </c>
      <c r="AD116" s="132">
        <f t="shared" si="147"/>
        <v>-2.5978414713926229E-2</v>
      </c>
      <c r="AE116" s="132">
        <f t="shared" si="148"/>
        <v>6.7487803104873884E-4</v>
      </c>
      <c r="AF116">
        <f t="shared" si="149"/>
        <v>-8.1330091163260787E-2</v>
      </c>
      <c r="AG116" s="143"/>
      <c r="AH116">
        <f t="shared" si="150"/>
        <v>-5.5351676449334551E-2</v>
      </c>
      <c r="AI116">
        <f t="shared" si="151"/>
        <v>0.98690444438036318</v>
      </c>
      <c r="AJ116">
        <f t="shared" si="152"/>
        <v>-0.35039112546461637</v>
      </c>
      <c r="AK116">
        <f t="shared" si="153"/>
        <v>-1.7128746715741602E-2</v>
      </c>
      <c r="AL116">
        <f t="shared" si="154"/>
        <v>-2.2235361991831755</v>
      </c>
      <c r="AM116">
        <f t="shared" si="155"/>
        <v>-2.0233124530493192</v>
      </c>
      <c r="AN116" s="132">
        <f t="shared" si="156"/>
        <v>4.0768923394258678</v>
      </c>
      <c r="AO116" s="132">
        <f t="shared" si="157"/>
        <v>4.0768923394259442</v>
      </c>
      <c r="AP116" s="132">
        <f t="shared" si="158"/>
        <v>4.0768923394199801</v>
      </c>
      <c r="AQ116" s="132">
        <f t="shared" si="159"/>
        <v>4.0768923398859744</v>
      </c>
      <c r="AR116" s="132">
        <f t="shared" si="160"/>
        <v>4.0768923034752707</v>
      </c>
      <c r="AS116" s="132">
        <f t="shared" si="161"/>
        <v>4.0768951484517206</v>
      </c>
      <c r="AT116" s="132">
        <f t="shared" si="162"/>
        <v>4.0766728872366382</v>
      </c>
      <c r="AU116" s="132">
        <f t="shared" si="163"/>
        <v>4.0942443382743301</v>
      </c>
    </row>
    <row r="117" spans="1:47" ht="12.95" customHeight="1" x14ac:dyDescent="0.2">
      <c r="A117" s="189" t="s">
        <v>401</v>
      </c>
      <c r="B117" s="190" t="s">
        <v>85</v>
      </c>
      <c r="C117" s="193">
        <v>59644.998399999924</v>
      </c>
      <c r="D117" s="194" t="s">
        <v>244</v>
      </c>
      <c r="E117">
        <f t="shared" si="135"/>
        <v>15886.129146515406</v>
      </c>
      <c r="F117">
        <f t="shared" si="136"/>
        <v>15886</v>
      </c>
      <c r="G117">
        <f t="shared" si="137"/>
        <v>5.8083399926545098E-2</v>
      </c>
      <c r="K117">
        <f t="shared" si="138"/>
        <v>5.8083399926545098E-2</v>
      </c>
      <c r="O117">
        <f t="shared" ca="1" si="139"/>
        <v>6.1142081056107231E-2</v>
      </c>
      <c r="P117">
        <f t="shared" si="140"/>
        <v>0.13861349105180792</v>
      </c>
      <c r="Q117" s="2">
        <f t="shared" si="141"/>
        <v>44626.498399999924</v>
      </c>
      <c r="R117">
        <f t="shared" si="142"/>
        <v>6.4850955766431349E-3</v>
      </c>
      <c r="S117" s="3">
        <v>1</v>
      </c>
      <c r="U117" s="37"/>
      <c r="Z117">
        <f t="shared" si="143"/>
        <v>15886</v>
      </c>
      <c r="AA117" s="132">
        <f t="shared" si="144"/>
        <v>8.3261814602473366E-2</v>
      </c>
      <c r="AB117" s="132">
        <f t="shared" si="145"/>
        <v>0.11343507637587966</v>
      </c>
      <c r="AC117" s="132">
        <f t="shared" si="146"/>
        <v>-8.0530091125262826E-2</v>
      </c>
      <c r="AD117" s="132">
        <f t="shared" si="147"/>
        <v>-2.5178414675928268E-2</v>
      </c>
      <c r="AE117" s="132">
        <f t="shared" si="148"/>
        <v>6.3395256559299997E-4</v>
      </c>
      <c r="AF117">
        <f t="shared" si="149"/>
        <v>-8.0530091125262826E-2</v>
      </c>
      <c r="AG117" s="143"/>
      <c r="AH117">
        <f t="shared" si="150"/>
        <v>-5.5351676449334551E-2</v>
      </c>
      <c r="AI117">
        <f t="shared" si="151"/>
        <v>0.98690444438036318</v>
      </c>
      <c r="AJ117">
        <f t="shared" si="152"/>
        <v>-0.35039112546461637</v>
      </c>
      <c r="AK117">
        <f t="shared" si="153"/>
        <v>-1.7128746715741602E-2</v>
      </c>
      <c r="AL117">
        <f t="shared" si="154"/>
        <v>-2.2235361991831755</v>
      </c>
      <c r="AM117">
        <f t="shared" si="155"/>
        <v>-2.0233124530493192</v>
      </c>
      <c r="AN117" s="132">
        <f t="shared" si="156"/>
        <v>4.0768923394258678</v>
      </c>
      <c r="AO117" s="132">
        <f t="shared" si="157"/>
        <v>4.0768923394259442</v>
      </c>
      <c r="AP117" s="132">
        <f t="shared" si="158"/>
        <v>4.0768923394199801</v>
      </c>
      <c r="AQ117" s="132">
        <f t="shared" si="159"/>
        <v>4.0768923398859744</v>
      </c>
      <c r="AR117" s="132">
        <f t="shared" si="160"/>
        <v>4.0768923034752707</v>
      </c>
      <c r="AS117" s="132">
        <f t="shared" si="161"/>
        <v>4.0768951484517206</v>
      </c>
      <c r="AT117" s="132">
        <f t="shared" si="162"/>
        <v>4.0766728872366382</v>
      </c>
      <c r="AU117" s="132">
        <f t="shared" si="163"/>
        <v>4.0942443382743301</v>
      </c>
    </row>
    <row r="118" spans="1:47" ht="12.95" customHeight="1" x14ac:dyDescent="0.2">
      <c r="A118" s="189" t="s">
        <v>401</v>
      </c>
      <c r="B118" s="190" t="s">
        <v>94</v>
      </c>
      <c r="C118" s="193">
        <v>59927.208999999799</v>
      </c>
      <c r="D118" s="194" t="s">
        <v>244</v>
      </c>
      <c r="E118">
        <f t="shared" si="135"/>
        <v>16513.615065855309</v>
      </c>
      <c r="F118">
        <f t="shared" si="136"/>
        <v>16513.5</v>
      </c>
      <c r="G118">
        <f t="shared" si="137"/>
        <v>5.1750649799942039E-2</v>
      </c>
      <c r="K118">
        <f t="shared" si="138"/>
        <v>5.1750649799942039E-2</v>
      </c>
      <c r="O118">
        <f t="shared" ca="1" si="139"/>
        <v>6.3330111123973964E-2</v>
      </c>
      <c r="P118">
        <f t="shared" si="140"/>
        <v>0.13499631484862495</v>
      </c>
      <c r="Q118" s="2">
        <f t="shared" si="141"/>
        <v>44908.708999999799</v>
      </c>
      <c r="R118">
        <f t="shared" si="142"/>
        <v>6.9298407493975081E-3</v>
      </c>
      <c r="S118" s="3">
        <v>1</v>
      </c>
      <c r="U118" s="37"/>
      <c r="Z118">
        <f t="shared" si="143"/>
        <v>16513.5</v>
      </c>
      <c r="AA118" s="132">
        <f t="shared" si="144"/>
        <v>8.7371507258818565E-2</v>
      </c>
      <c r="AB118" s="132">
        <f t="shared" si="145"/>
        <v>9.9375457389748428E-2</v>
      </c>
      <c r="AC118" s="132">
        <f t="shared" si="146"/>
        <v>-8.3245665048682915E-2</v>
      </c>
      <c r="AD118" s="132">
        <f t="shared" si="147"/>
        <v>-3.5620857458876526E-2</v>
      </c>
      <c r="AE118" s="132">
        <f t="shared" si="148"/>
        <v>1.2688454861055993E-3</v>
      </c>
      <c r="AF118">
        <f t="shared" si="149"/>
        <v>-8.3245665048682915E-2</v>
      </c>
      <c r="AG118" s="143"/>
      <c r="AH118">
        <f t="shared" si="150"/>
        <v>-4.7624807589806389E-2</v>
      </c>
      <c r="AI118">
        <f t="shared" si="151"/>
        <v>0.98775006204796367</v>
      </c>
      <c r="AJ118">
        <f t="shared" si="152"/>
        <v>-0.30458237111938413</v>
      </c>
      <c r="AK118">
        <f t="shared" si="153"/>
        <v>-1.7743352592176295E-2</v>
      </c>
      <c r="AL118">
        <f t="shared" si="154"/>
        <v>-2.1750474648538161</v>
      </c>
      <c r="AM118">
        <f t="shared" si="155"/>
        <v>-1.905569350089779</v>
      </c>
      <c r="AN118" s="132">
        <f t="shared" si="156"/>
        <v>4.1259921559889241</v>
      </c>
      <c r="AO118" s="132">
        <f t="shared" si="157"/>
        <v>4.1259921559889756</v>
      </c>
      <c r="AP118" s="132">
        <f t="shared" si="158"/>
        <v>4.1259921559846404</v>
      </c>
      <c r="AQ118" s="132">
        <f t="shared" si="159"/>
        <v>4.1259921563479791</v>
      </c>
      <c r="AR118" s="132">
        <f t="shared" si="160"/>
        <v>4.1259921258952375</v>
      </c>
      <c r="AS118" s="132">
        <f t="shared" si="161"/>
        <v>4.1259946782605024</v>
      </c>
      <c r="AT118" s="132">
        <f t="shared" si="162"/>
        <v>4.1257807884021807</v>
      </c>
      <c r="AU118" s="132">
        <f t="shared" si="163"/>
        <v>4.143951383188738</v>
      </c>
    </row>
    <row r="119" spans="1:47" ht="12.95" customHeight="1" x14ac:dyDescent="0.2">
      <c r="A119" s="189" t="s">
        <v>401</v>
      </c>
      <c r="B119" s="190" t="s">
        <v>94</v>
      </c>
      <c r="C119" s="193">
        <v>59927.209999999963</v>
      </c>
      <c r="D119" s="194" t="s">
        <v>221</v>
      </c>
      <c r="E119">
        <f t="shared" si="135"/>
        <v>16513.617289322545</v>
      </c>
      <c r="F119">
        <f t="shared" si="136"/>
        <v>16513.5</v>
      </c>
      <c r="G119">
        <f t="shared" si="137"/>
        <v>5.2750649963854812E-2</v>
      </c>
      <c r="K119">
        <f t="shared" si="138"/>
        <v>5.2750649963854812E-2</v>
      </c>
      <c r="O119">
        <f t="shared" ca="1" si="139"/>
        <v>6.3330111123973964E-2</v>
      </c>
      <c r="P119">
        <f t="shared" si="140"/>
        <v>0.13499631484862495</v>
      </c>
      <c r="Q119" s="2">
        <f t="shared" si="141"/>
        <v>44908.709999999963</v>
      </c>
      <c r="R119">
        <f t="shared" si="142"/>
        <v>6.7643493923379124E-3</v>
      </c>
      <c r="S119" s="3">
        <v>1</v>
      </c>
      <c r="U119" s="37"/>
      <c r="Z119">
        <f t="shared" si="143"/>
        <v>16513.5</v>
      </c>
      <c r="AA119" s="132">
        <f t="shared" si="144"/>
        <v>8.7371507258818565E-2</v>
      </c>
      <c r="AB119" s="132">
        <f t="shared" si="145"/>
        <v>0.1003754575536612</v>
      </c>
      <c r="AC119" s="132">
        <f t="shared" si="146"/>
        <v>-8.2245664884770142E-2</v>
      </c>
      <c r="AD119" s="132">
        <f t="shared" si="147"/>
        <v>-3.4620857294963753E-2</v>
      </c>
      <c r="AE119" s="132">
        <f t="shared" si="148"/>
        <v>1.198603759838245E-3</v>
      </c>
      <c r="AF119">
        <f t="shared" si="149"/>
        <v>-8.2245664884770142E-2</v>
      </c>
      <c r="AG119" s="143"/>
      <c r="AH119">
        <f t="shared" si="150"/>
        <v>-4.7624807589806389E-2</v>
      </c>
      <c r="AI119">
        <f t="shared" si="151"/>
        <v>0.98775006204796367</v>
      </c>
      <c r="AJ119">
        <f t="shared" si="152"/>
        <v>-0.30458237111938413</v>
      </c>
      <c r="AK119">
        <f t="shared" si="153"/>
        <v>-1.7743352592176295E-2</v>
      </c>
      <c r="AL119">
        <f t="shared" si="154"/>
        <v>-2.1750474648538161</v>
      </c>
      <c r="AM119">
        <f t="shared" si="155"/>
        <v>-1.905569350089779</v>
      </c>
      <c r="AN119" s="132">
        <f t="shared" si="156"/>
        <v>4.1259921559889241</v>
      </c>
      <c r="AO119" s="132">
        <f t="shared" si="157"/>
        <v>4.1259921559889756</v>
      </c>
      <c r="AP119" s="132">
        <f t="shared" si="158"/>
        <v>4.1259921559846404</v>
      </c>
      <c r="AQ119" s="132">
        <f t="shared" si="159"/>
        <v>4.1259921563479791</v>
      </c>
      <c r="AR119" s="132">
        <f t="shared" si="160"/>
        <v>4.1259921258952375</v>
      </c>
      <c r="AS119" s="132">
        <f t="shared" si="161"/>
        <v>4.1259946782605024</v>
      </c>
      <c r="AT119" s="132">
        <f t="shared" si="162"/>
        <v>4.1257807884021807</v>
      </c>
      <c r="AU119" s="132">
        <f t="shared" si="163"/>
        <v>4.143951383188738</v>
      </c>
    </row>
    <row r="120" spans="1:47" ht="12.95" customHeight="1" x14ac:dyDescent="0.2">
      <c r="C120" s="10"/>
      <c r="D120" s="10"/>
      <c r="AA120" s="132"/>
      <c r="AB120" s="132"/>
      <c r="AC120" s="132"/>
      <c r="AD120" s="132"/>
      <c r="AE120" s="132"/>
      <c r="AG120" s="143"/>
      <c r="AN120" s="132"/>
      <c r="AO120" s="132"/>
      <c r="AP120" s="132"/>
      <c r="AQ120" s="132"/>
      <c r="AR120" s="132"/>
      <c r="AS120" s="132"/>
      <c r="AT120" s="132"/>
      <c r="AU120" s="132"/>
    </row>
    <row r="121" spans="1:47" ht="12.95" customHeight="1" x14ac:dyDescent="0.2">
      <c r="C121" s="10"/>
      <c r="D121" s="10"/>
      <c r="AA121" s="132"/>
      <c r="AB121" s="132"/>
      <c r="AC121" s="132"/>
      <c r="AD121" s="132"/>
      <c r="AE121" s="132"/>
      <c r="AG121" s="143"/>
      <c r="AN121" s="132"/>
      <c r="AO121" s="132"/>
      <c r="AP121" s="132"/>
      <c r="AQ121" s="132"/>
      <c r="AR121" s="132"/>
      <c r="AS121" s="132"/>
      <c r="AT121" s="132"/>
      <c r="AU121" s="132"/>
    </row>
    <row r="122" spans="1:47" ht="12.95" customHeight="1" x14ac:dyDescent="0.2">
      <c r="C122" s="10"/>
      <c r="D122" s="10"/>
      <c r="AA122" s="132"/>
      <c r="AB122" s="132"/>
      <c r="AC122" s="132"/>
      <c r="AD122" s="132"/>
      <c r="AE122" s="132"/>
      <c r="AG122" s="143"/>
      <c r="AN122" s="132"/>
      <c r="AO122" s="132"/>
      <c r="AP122" s="132"/>
      <c r="AQ122" s="132"/>
      <c r="AR122" s="132"/>
      <c r="AS122" s="132"/>
      <c r="AT122" s="132"/>
      <c r="AU122" s="132"/>
    </row>
    <row r="123" spans="1:47" ht="12.95" customHeight="1" x14ac:dyDescent="0.2">
      <c r="C123" s="10"/>
      <c r="D123" s="10"/>
      <c r="AA123" s="132"/>
      <c r="AB123" s="132"/>
      <c r="AC123" s="132"/>
      <c r="AD123" s="132"/>
      <c r="AE123" s="132"/>
      <c r="AG123" s="143"/>
      <c r="AN123" s="132"/>
      <c r="AO123" s="132"/>
      <c r="AP123" s="132"/>
      <c r="AQ123" s="132"/>
      <c r="AR123" s="132"/>
      <c r="AS123" s="132"/>
      <c r="AT123" s="132"/>
      <c r="AU123" s="132"/>
    </row>
    <row r="124" spans="1:47" ht="12.95" customHeight="1" x14ac:dyDescent="0.2">
      <c r="C124" s="10"/>
      <c r="D124" s="10"/>
      <c r="AA124" s="132"/>
      <c r="AB124" s="132"/>
      <c r="AC124" s="132"/>
      <c r="AD124" s="132"/>
      <c r="AE124" s="132"/>
      <c r="AG124" s="143"/>
      <c r="AN124" s="132"/>
      <c r="AO124" s="132"/>
      <c r="AP124" s="132"/>
      <c r="AQ124" s="132"/>
      <c r="AR124" s="132"/>
      <c r="AS124" s="132"/>
      <c r="AT124" s="132"/>
      <c r="AU124" s="132"/>
    </row>
    <row r="125" spans="1:47" ht="12.95" customHeight="1" x14ac:dyDescent="0.2">
      <c r="C125" s="10"/>
      <c r="D125" s="10"/>
      <c r="AA125" s="132"/>
      <c r="AB125" s="132"/>
      <c r="AC125" s="132"/>
      <c r="AD125" s="132"/>
      <c r="AE125" s="132"/>
      <c r="AG125" s="143"/>
      <c r="AN125" s="132"/>
      <c r="AO125" s="132"/>
      <c r="AP125" s="132"/>
      <c r="AQ125" s="132"/>
      <c r="AR125" s="132"/>
      <c r="AS125" s="132"/>
      <c r="AT125" s="132"/>
      <c r="AU125" s="132"/>
    </row>
    <row r="126" spans="1:47" ht="12.95" customHeight="1" x14ac:dyDescent="0.2">
      <c r="C126" s="10"/>
      <c r="D126" s="10"/>
      <c r="AA126" s="132"/>
      <c r="AB126" s="132"/>
      <c r="AC126" s="132"/>
      <c r="AD126" s="132"/>
      <c r="AE126" s="132"/>
      <c r="AG126" s="143"/>
      <c r="AN126" s="132"/>
      <c r="AO126" s="132"/>
      <c r="AP126" s="132"/>
      <c r="AQ126" s="132"/>
      <c r="AR126" s="132"/>
      <c r="AS126" s="132"/>
      <c r="AT126" s="132"/>
      <c r="AU126" s="132"/>
    </row>
    <row r="127" spans="1:47" ht="12.95" customHeight="1" x14ac:dyDescent="0.2">
      <c r="C127" s="10"/>
      <c r="D127" s="10"/>
      <c r="AA127" s="132"/>
      <c r="AB127" s="132"/>
      <c r="AC127" s="132"/>
      <c r="AD127" s="132"/>
      <c r="AE127" s="132"/>
      <c r="AG127" s="143"/>
      <c r="AN127" s="132"/>
      <c r="AO127" s="132"/>
      <c r="AP127" s="132"/>
      <c r="AQ127" s="132"/>
      <c r="AR127" s="132"/>
      <c r="AS127" s="132"/>
      <c r="AT127" s="132"/>
      <c r="AU127" s="132"/>
    </row>
    <row r="128" spans="1:47" ht="12.95" customHeight="1" x14ac:dyDescent="0.2">
      <c r="C128" s="10"/>
      <c r="D128" s="10"/>
      <c r="AA128" s="132"/>
      <c r="AB128" s="132"/>
      <c r="AC128" s="132"/>
      <c r="AD128" s="132"/>
      <c r="AE128" s="132"/>
      <c r="AG128" s="143"/>
      <c r="AN128" s="132"/>
      <c r="AO128" s="132"/>
      <c r="AP128" s="132"/>
      <c r="AQ128" s="132"/>
      <c r="AR128" s="132"/>
      <c r="AS128" s="132"/>
      <c r="AT128" s="132"/>
      <c r="AU128" s="132"/>
    </row>
    <row r="129" spans="3:47" ht="12.95" customHeight="1" x14ac:dyDescent="0.2">
      <c r="C129" s="10"/>
      <c r="D129" s="10"/>
      <c r="AA129" s="132"/>
      <c r="AB129" s="132"/>
      <c r="AC129" s="132"/>
      <c r="AD129" s="132"/>
      <c r="AE129" s="132"/>
      <c r="AG129" s="143"/>
      <c r="AN129" s="132"/>
      <c r="AO129" s="132"/>
      <c r="AP129" s="132"/>
      <c r="AQ129" s="132"/>
      <c r="AR129" s="132"/>
      <c r="AS129" s="132"/>
      <c r="AT129" s="132"/>
      <c r="AU129" s="132"/>
    </row>
    <row r="130" spans="3:47" ht="12.95" customHeight="1" x14ac:dyDescent="0.2">
      <c r="C130" s="10"/>
      <c r="D130" s="10"/>
      <c r="AA130" s="132"/>
      <c r="AB130" s="132"/>
      <c r="AC130" s="132"/>
      <c r="AD130" s="132"/>
      <c r="AE130" s="132"/>
      <c r="AG130" s="143"/>
      <c r="AN130" s="132"/>
      <c r="AO130" s="132"/>
      <c r="AP130" s="132"/>
      <c r="AQ130" s="132"/>
      <c r="AR130" s="132"/>
      <c r="AS130" s="132"/>
      <c r="AT130" s="132"/>
      <c r="AU130" s="132"/>
    </row>
    <row r="131" spans="3:47" ht="12.95" customHeight="1" x14ac:dyDescent="0.2">
      <c r="C131" s="10"/>
      <c r="D131" s="10"/>
      <c r="AA131" s="132"/>
      <c r="AB131" s="132"/>
      <c r="AC131" s="132"/>
      <c r="AD131" s="132"/>
      <c r="AE131" s="132"/>
      <c r="AG131" s="143"/>
      <c r="AN131" s="132"/>
      <c r="AO131" s="132"/>
      <c r="AP131" s="132"/>
      <c r="AQ131" s="132"/>
      <c r="AR131" s="132"/>
      <c r="AS131" s="132"/>
      <c r="AT131" s="132"/>
      <c r="AU131" s="132"/>
    </row>
    <row r="132" spans="3:47" ht="12.95" customHeight="1" x14ac:dyDescent="0.2">
      <c r="C132" s="10"/>
      <c r="D132" s="10"/>
      <c r="AA132" s="132"/>
      <c r="AB132" s="132"/>
      <c r="AC132" s="132"/>
      <c r="AD132" s="132"/>
      <c r="AE132" s="132"/>
      <c r="AG132" s="143"/>
      <c r="AN132" s="132"/>
      <c r="AO132" s="132"/>
      <c r="AP132" s="132"/>
      <c r="AQ132" s="132"/>
      <c r="AR132" s="132"/>
      <c r="AS132" s="132"/>
      <c r="AT132" s="132"/>
      <c r="AU132" s="132"/>
    </row>
    <row r="133" spans="3:47" ht="12.95" customHeight="1" x14ac:dyDescent="0.2">
      <c r="C133" s="10"/>
      <c r="D133" s="10"/>
      <c r="AA133" s="132"/>
      <c r="AB133" s="132"/>
      <c r="AC133" s="132"/>
      <c r="AD133" s="132"/>
      <c r="AE133" s="132"/>
      <c r="AG133" s="143"/>
      <c r="AN133" s="132"/>
      <c r="AO133" s="132"/>
      <c r="AP133" s="132"/>
      <c r="AQ133" s="132"/>
      <c r="AR133" s="132"/>
      <c r="AS133" s="132"/>
      <c r="AT133" s="132"/>
      <c r="AU133" s="132"/>
    </row>
    <row r="134" spans="3:47" ht="12.95" customHeight="1" x14ac:dyDescent="0.2">
      <c r="C134" s="10"/>
      <c r="D134" s="10"/>
      <c r="AA134" s="132"/>
      <c r="AB134" s="132"/>
      <c r="AC134" s="132"/>
      <c r="AD134" s="132"/>
      <c r="AE134" s="132"/>
      <c r="AG134" s="143"/>
      <c r="AN134" s="132"/>
      <c r="AO134" s="132"/>
      <c r="AP134" s="132"/>
      <c r="AQ134" s="132"/>
      <c r="AR134" s="132"/>
      <c r="AS134" s="132"/>
      <c r="AT134" s="132"/>
      <c r="AU134" s="132"/>
    </row>
    <row r="135" spans="3:47" ht="12.95" customHeight="1" x14ac:dyDescent="0.2">
      <c r="C135" s="10"/>
      <c r="D135" s="10"/>
      <c r="AA135" s="132"/>
      <c r="AB135" s="132"/>
      <c r="AC135" s="132"/>
      <c r="AD135" s="132"/>
      <c r="AE135" s="132"/>
      <c r="AG135" s="143"/>
      <c r="AN135" s="132"/>
      <c r="AO135" s="132"/>
      <c r="AP135" s="132"/>
      <c r="AQ135" s="132"/>
      <c r="AR135" s="132"/>
      <c r="AS135" s="132"/>
      <c r="AT135" s="132"/>
      <c r="AU135" s="132"/>
    </row>
    <row r="136" spans="3:47" ht="12.95" customHeight="1" x14ac:dyDescent="0.2">
      <c r="C136" s="10"/>
      <c r="D136" s="10"/>
      <c r="AA136" s="132"/>
      <c r="AB136" s="132"/>
      <c r="AC136" s="132"/>
      <c r="AD136" s="132"/>
      <c r="AE136" s="132"/>
      <c r="AG136" s="143"/>
      <c r="AN136" s="132"/>
      <c r="AO136" s="132"/>
      <c r="AP136" s="132"/>
      <c r="AQ136" s="132"/>
      <c r="AR136" s="132"/>
      <c r="AS136" s="132"/>
      <c r="AT136" s="132"/>
      <c r="AU136" s="132"/>
    </row>
    <row r="137" spans="3:47" ht="12.95" customHeight="1" x14ac:dyDescent="0.2">
      <c r="C137" s="10"/>
      <c r="D137" s="10"/>
      <c r="AA137" s="132"/>
      <c r="AB137" s="132"/>
      <c r="AC137" s="132"/>
      <c r="AD137" s="132"/>
      <c r="AE137" s="132"/>
      <c r="AG137" s="143"/>
      <c r="AN137" s="132"/>
      <c r="AO137" s="132"/>
      <c r="AP137" s="132"/>
      <c r="AQ137" s="132"/>
      <c r="AR137" s="132"/>
      <c r="AS137" s="132"/>
      <c r="AT137" s="132"/>
      <c r="AU137" s="132"/>
    </row>
    <row r="138" spans="3:47" ht="12.95" customHeight="1" x14ac:dyDescent="0.2">
      <c r="C138" s="10"/>
      <c r="D138" s="10"/>
      <c r="AA138" s="132"/>
      <c r="AB138" s="132"/>
      <c r="AC138" s="132"/>
      <c r="AD138" s="132"/>
      <c r="AE138" s="132"/>
      <c r="AG138" s="143"/>
      <c r="AN138" s="132"/>
      <c r="AO138" s="132"/>
      <c r="AP138" s="132"/>
      <c r="AQ138" s="132"/>
      <c r="AR138" s="132"/>
      <c r="AS138" s="132"/>
      <c r="AT138" s="132"/>
      <c r="AU138" s="132"/>
    </row>
    <row r="139" spans="3:47" ht="12.95" customHeight="1" x14ac:dyDescent="0.2">
      <c r="C139" s="10"/>
      <c r="D139" s="10"/>
      <c r="AA139" s="132"/>
      <c r="AB139" s="132"/>
      <c r="AC139" s="132"/>
      <c r="AD139" s="132"/>
      <c r="AE139" s="132"/>
      <c r="AG139" s="143"/>
      <c r="AN139" s="132"/>
      <c r="AO139" s="132"/>
      <c r="AP139" s="132"/>
      <c r="AQ139" s="132"/>
      <c r="AR139" s="132"/>
      <c r="AS139" s="132"/>
      <c r="AT139" s="132"/>
      <c r="AU139" s="132"/>
    </row>
    <row r="140" spans="3:47" ht="12.95" customHeight="1" x14ac:dyDescent="0.2">
      <c r="C140" s="10"/>
      <c r="D140" s="10"/>
      <c r="AA140" s="132"/>
      <c r="AB140" s="132"/>
      <c r="AC140" s="132"/>
      <c r="AD140" s="132"/>
      <c r="AE140" s="132"/>
      <c r="AG140" s="143"/>
      <c r="AN140" s="132"/>
      <c r="AO140" s="132"/>
      <c r="AP140" s="132"/>
      <c r="AQ140" s="132"/>
      <c r="AR140" s="132"/>
      <c r="AS140" s="132"/>
      <c r="AT140" s="132"/>
      <c r="AU140" s="132"/>
    </row>
    <row r="141" spans="3:47" ht="12.95" customHeight="1" x14ac:dyDescent="0.2">
      <c r="C141" s="10"/>
      <c r="D141" s="10"/>
      <c r="AA141" s="132"/>
      <c r="AB141" s="132"/>
      <c r="AC141" s="132"/>
      <c r="AD141" s="132"/>
      <c r="AE141" s="132"/>
      <c r="AG141" s="143"/>
      <c r="AN141" s="132"/>
      <c r="AO141" s="132"/>
      <c r="AP141" s="132"/>
      <c r="AQ141" s="132"/>
      <c r="AR141" s="132"/>
      <c r="AS141" s="132"/>
      <c r="AT141" s="132"/>
      <c r="AU141" s="132"/>
    </row>
    <row r="142" spans="3:47" ht="12.95" customHeight="1" x14ac:dyDescent="0.2">
      <c r="C142" s="10"/>
      <c r="D142" s="10"/>
      <c r="AA142" s="132"/>
      <c r="AB142" s="132"/>
      <c r="AC142" s="132"/>
      <c r="AD142" s="132"/>
      <c r="AE142" s="132"/>
      <c r="AG142" s="143"/>
      <c r="AN142" s="132"/>
      <c r="AO142" s="132"/>
      <c r="AP142" s="132"/>
      <c r="AQ142" s="132"/>
      <c r="AR142" s="132"/>
      <c r="AS142" s="132"/>
      <c r="AT142" s="132"/>
      <c r="AU142" s="132"/>
    </row>
    <row r="143" spans="3:47" ht="12.95" customHeight="1" x14ac:dyDescent="0.2">
      <c r="C143" s="10"/>
      <c r="D143" s="10"/>
      <c r="AA143" s="132"/>
      <c r="AB143" s="132"/>
      <c r="AC143" s="132"/>
      <c r="AD143" s="132"/>
      <c r="AE143" s="132"/>
      <c r="AG143" s="143"/>
      <c r="AN143" s="132"/>
      <c r="AO143" s="132"/>
      <c r="AP143" s="132"/>
      <c r="AQ143" s="132"/>
      <c r="AR143" s="132"/>
      <c r="AS143" s="132"/>
      <c r="AT143" s="132"/>
      <c r="AU143" s="132"/>
    </row>
    <row r="144" spans="3:47" ht="12.95" customHeight="1" x14ac:dyDescent="0.2">
      <c r="C144" s="10"/>
      <c r="D144" s="10"/>
      <c r="AA144" s="132"/>
      <c r="AB144" s="132"/>
      <c r="AC144" s="132"/>
      <c r="AD144" s="132"/>
      <c r="AE144" s="132"/>
      <c r="AG144" s="143"/>
      <c r="AN144" s="132"/>
      <c r="AO144" s="132"/>
      <c r="AP144" s="132"/>
      <c r="AQ144" s="132"/>
      <c r="AR144" s="132"/>
      <c r="AS144" s="132"/>
      <c r="AT144" s="132"/>
      <c r="AU144" s="132"/>
    </row>
    <row r="145" spans="3:47" ht="12.95" customHeight="1" x14ac:dyDescent="0.2">
      <c r="C145" s="10"/>
      <c r="D145" s="10"/>
      <c r="AA145" s="132"/>
      <c r="AB145" s="132"/>
      <c r="AC145" s="132"/>
      <c r="AD145" s="132"/>
      <c r="AE145" s="132"/>
      <c r="AG145" s="143"/>
      <c r="AN145" s="132"/>
      <c r="AO145" s="132"/>
      <c r="AP145" s="132"/>
      <c r="AQ145" s="132"/>
      <c r="AR145" s="132"/>
      <c r="AS145" s="132"/>
      <c r="AT145" s="132"/>
      <c r="AU145" s="132"/>
    </row>
    <row r="146" spans="3:47" ht="12.95" customHeight="1" x14ac:dyDescent="0.2">
      <c r="C146" s="10"/>
      <c r="D146" s="10"/>
      <c r="AA146" s="132"/>
      <c r="AB146" s="132"/>
      <c r="AC146" s="132"/>
      <c r="AD146" s="132"/>
      <c r="AE146" s="132"/>
      <c r="AG146" s="143"/>
      <c r="AN146" s="132"/>
      <c r="AO146" s="132"/>
      <c r="AP146" s="132"/>
      <c r="AQ146" s="132"/>
      <c r="AR146" s="132"/>
      <c r="AS146" s="132"/>
      <c r="AT146" s="132"/>
      <c r="AU146" s="132"/>
    </row>
    <row r="147" spans="3:47" ht="12.95" customHeight="1" x14ac:dyDescent="0.2">
      <c r="C147" s="10"/>
      <c r="D147" s="10"/>
      <c r="AA147" s="132"/>
      <c r="AB147" s="132"/>
      <c r="AC147" s="132"/>
      <c r="AD147" s="132"/>
      <c r="AE147" s="132"/>
      <c r="AG147" s="143"/>
      <c r="AN147" s="132"/>
      <c r="AO147" s="132"/>
      <c r="AP147" s="132"/>
      <c r="AQ147" s="132"/>
      <c r="AR147" s="132"/>
      <c r="AS147" s="132"/>
      <c r="AT147" s="132"/>
      <c r="AU147" s="132"/>
    </row>
    <row r="148" spans="3:47" ht="12.95" customHeight="1" x14ac:dyDescent="0.2">
      <c r="C148" s="10"/>
      <c r="D148" s="10"/>
      <c r="AA148" s="132"/>
      <c r="AB148" s="132"/>
      <c r="AC148" s="132"/>
      <c r="AD148" s="132"/>
      <c r="AE148" s="132"/>
      <c r="AG148" s="143"/>
      <c r="AN148" s="132"/>
      <c r="AO148" s="132"/>
      <c r="AP148" s="132"/>
      <c r="AQ148" s="132"/>
      <c r="AR148" s="132"/>
      <c r="AS148" s="132"/>
      <c r="AT148" s="132"/>
      <c r="AU148" s="132"/>
    </row>
    <row r="149" spans="3:47" ht="12.95" customHeight="1" x14ac:dyDescent="0.2">
      <c r="C149" s="10"/>
      <c r="D149" s="10"/>
      <c r="AA149" s="132"/>
      <c r="AB149" s="132"/>
      <c r="AC149" s="132"/>
      <c r="AD149" s="132"/>
      <c r="AE149" s="132"/>
      <c r="AG149" s="143"/>
      <c r="AN149" s="132"/>
      <c r="AO149" s="132"/>
      <c r="AP149" s="132"/>
      <c r="AQ149" s="132"/>
      <c r="AR149" s="132"/>
      <c r="AS149" s="132"/>
      <c r="AT149" s="132"/>
      <c r="AU149" s="132"/>
    </row>
    <row r="150" spans="3:47" ht="12.95" customHeight="1" x14ac:dyDescent="0.2">
      <c r="C150" s="10"/>
      <c r="D150" s="10"/>
      <c r="AA150" s="132"/>
      <c r="AB150" s="132"/>
      <c r="AC150" s="132"/>
      <c r="AD150" s="132"/>
      <c r="AE150" s="132"/>
      <c r="AG150" s="143"/>
      <c r="AN150" s="132"/>
      <c r="AO150" s="132"/>
      <c r="AP150" s="132"/>
      <c r="AQ150" s="132"/>
      <c r="AR150" s="132"/>
      <c r="AS150" s="132"/>
      <c r="AT150" s="132"/>
      <c r="AU150" s="132"/>
    </row>
    <row r="151" spans="3:47" ht="12.95" customHeight="1" x14ac:dyDescent="0.2">
      <c r="C151" s="10"/>
      <c r="D151" s="10"/>
      <c r="AA151" s="132"/>
      <c r="AB151" s="132"/>
      <c r="AC151" s="132"/>
      <c r="AD151" s="132"/>
      <c r="AE151" s="132"/>
      <c r="AG151" s="143"/>
      <c r="AN151" s="132"/>
      <c r="AO151" s="132"/>
      <c r="AP151" s="132"/>
      <c r="AQ151" s="132"/>
      <c r="AR151" s="132"/>
      <c r="AS151" s="132"/>
      <c r="AT151" s="132"/>
      <c r="AU151" s="132"/>
    </row>
    <row r="152" spans="3:47" ht="12.95" customHeight="1" x14ac:dyDescent="0.2">
      <c r="C152" s="10"/>
      <c r="D152" s="10"/>
      <c r="AA152" s="132"/>
      <c r="AB152" s="132"/>
      <c r="AC152" s="132"/>
      <c r="AD152" s="132"/>
      <c r="AE152" s="132"/>
      <c r="AG152" s="143"/>
      <c r="AN152" s="132"/>
      <c r="AO152" s="132"/>
      <c r="AP152" s="132"/>
      <c r="AQ152" s="132"/>
      <c r="AR152" s="132"/>
      <c r="AS152" s="132"/>
      <c r="AT152" s="132"/>
      <c r="AU152" s="132"/>
    </row>
    <row r="153" spans="3:47" ht="12.95" customHeight="1" x14ac:dyDescent="0.2">
      <c r="C153" s="10"/>
      <c r="D153" s="10"/>
      <c r="AA153" s="132"/>
      <c r="AB153" s="132"/>
      <c r="AC153" s="132"/>
      <c r="AD153" s="132"/>
      <c r="AE153" s="132"/>
      <c r="AG153" s="143"/>
      <c r="AN153" s="132"/>
      <c r="AO153" s="132"/>
      <c r="AP153" s="132"/>
      <c r="AQ153" s="132"/>
      <c r="AR153" s="132"/>
      <c r="AS153" s="132"/>
      <c r="AT153" s="132"/>
      <c r="AU153" s="132"/>
    </row>
    <row r="154" spans="3:47" ht="12.95" customHeight="1" x14ac:dyDescent="0.2">
      <c r="C154" s="10"/>
      <c r="D154" s="10"/>
      <c r="AA154" s="132"/>
      <c r="AB154" s="132"/>
      <c r="AC154" s="132"/>
      <c r="AD154" s="132"/>
      <c r="AE154" s="132"/>
      <c r="AG154" s="143"/>
      <c r="AN154" s="132"/>
      <c r="AO154" s="132"/>
      <c r="AP154" s="132"/>
      <c r="AQ154" s="132"/>
      <c r="AR154" s="132"/>
      <c r="AS154" s="132"/>
      <c r="AT154" s="132"/>
      <c r="AU154" s="132"/>
    </row>
    <row r="155" spans="3:47" ht="12.95" customHeight="1" x14ac:dyDescent="0.2">
      <c r="C155" s="10"/>
      <c r="D155" s="10"/>
      <c r="AA155" s="132"/>
      <c r="AB155" s="132"/>
      <c r="AC155" s="132"/>
      <c r="AD155" s="132"/>
      <c r="AE155" s="132"/>
      <c r="AG155" s="143"/>
      <c r="AN155" s="132"/>
      <c r="AO155" s="132"/>
      <c r="AP155" s="132"/>
      <c r="AQ155" s="132"/>
      <c r="AR155" s="132"/>
      <c r="AS155" s="132"/>
      <c r="AT155" s="132"/>
      <c r="AU155" s="132"/>
    </row>
    <row r="156" spans="3:47" ht="12.95" customHeight="1" x14ac:dyDescent="0.2">
      <c r="C156" s="10"/>
      <c r="D156" s="10"/>
      <c r="AA156" s="132"/>
      <c r="AB156" s="132"/>
      <c r="AC156" s="132"/>
      <c r="AD156" s="132"/>
      <c r="AE156" s="132"/>
      <c r="AG156" s="143"/>
      <c r="AN156" s="132"/>
      <c r="AO156" s="132"/>
      <c r="AP156" s="132"/>
      <c r="AQ156" s="132"/>
      <c r="AR156" s="132"/>
      <c r="AS156" s="132"/>
      <c r="AT156" s="132"/>
      <c r="AU156" s="132"/>
    </row>
    <row r="157" spans="3:47" ht="12.95" customHeight="1" x14ac:dyDescent="0.2">
      <c r="C157" s="10"/>
      <c r="D157" s="10"/>
      <c r="AA157" s="132"/>
      <c r="AB157" s="132"/>
      <c r="AC157" s="132"/>
      <c r="AD157" s="132"/>
      <c r="AE157" s="132"/>
      <c r="AG157" s="143"/>
      <c r="AN157" s="132"/>
      <c r="AO157" s="132"/>
      <c r="AP157" s="132"/>
      <c r="AQ157" s="132"/>
      <c r="AR157" s="132"/>
      <c r="AS157" s="132"/>
      <c r="AT157" s="132"/>
      <c r="AU157" s="132"/>
    </row>
    <row r="158" spans="3:47" ht="12.95" customHeight="1" x14ac:dyDescent="0.2">
      <c r="C158" s="10"/>
      <c r="D158" s="10"/>
      <c r="AA158" s="132"/>
      <c r="AB158" s="132"/>
      <c r="AC158" s="132"/>
      <c r="AD158" s="132"/>
      <c r="AE158" s="132"/>
      <c r="AG158" s="143"/>
      <c r="AN158" s="132"/>
      <c r="AO158" s="132"/>
      <c r="AP158" s="132"/>
      <c r="AQ158" s="132"/>
      <c r="AR158" s="132"/>
      <c r="AS158" s="132"/>
      <c r="AT158" s="132"/>
      <c r="AU158" s="132"/>
    </row>
    <row r="159" spans="3:47" ht="12.95" customHeight="1" x14ac:dyDescent="0.2">
      <c r="C159" s="10"/>
      <c r="D159" s="10"/>
      <c r="AA159" s="132"/>
      <c r="AB159" s="132"/>
      <c r="AC159" s="132"/>
      <c r="AD159" s="132"/>
      <c r="AE159" s="132"/>
      <c r="AG159" s="143"/>
      <c r="AN159" s="132"/>
      <c r="AO159" s="132"/>
      <c r="AP159" s="132"/>
      <c r="AQ159" s="132"/>
      <c r="AR159" s="132"/>
      <c r="AS159" s="132"/>
      <c r="AT159" s="132"/>
      <c r="AU159" s="132"/>
    </row>
    <row r="160" spans="3:47" ht="12.95" customHeight="1" x14ac:dyDescent="0.2">
      <c r="C160" s="10"/>
      <c r="D160" s="10"/>
      <c r="AA160" s="132"/>
      <c r="AB160" s="132"/>
      <c r="AC160" s="132"/>
      <c r="AD160" s="132"/>
      <c r="AE160" s="132"/>
      <c r="AG160" s="143"/>
      <c r="AN160" s="132"/>
      <c r="AO160" s="132"/>
      <c r="AP160" s="132"/>
      <c r="AQ160" s="132"/>
      <c r="AR160" s="132"/>
      <c r="AS160" s="132"/>
      <c r="AT160" s="132"/>
      <c r="AU160" s="132"/>
    </row>
    <row r="161" spans="3:48" ht="12.95" customHeight="1" x14ac:dyDescent="0.2">
      <c r="C161" s="10"/>
      <c r="D161" s="10"/>
      <c r="AA161" s="132"/>
      <c r="AB161" s="132"/>
      <c r="AC161" s="132"/>
      <c r="AD161" s="132"/>
      <c r="AE161" s="132"/>
      <c r="AG161" s="143"/>
      <c r="AN161" s="132"/>
      <c r="AO161" s="132"/>
      <c r="AP161" s="132"/>
      <c r="AQ161" s="132"/>
      <c r="AR161" s="132"/>
      <c r="AS161" s="132"/>
      <c r="AT161" s="132"/>
      <c r="AU161" s="132"/>
    </row>
    <row r="162" spans="3:48" ht="12.95" customHeight="1" x14ac:dyDescent="0.2">
      <c r="C162" s="10"/>
      <c r="D162" s="10"/>
      <c r="AA162" s="132"/>
      <c r="AB162" s="132"/>
      <c r="AC162" s="132"/>
      <c r="AD162" s="132"/>
      <c r="AE162" s="132"/>
      <c r="AG162" s="143"/>
      <c r="AN162" s="132"/>
      <c r="AO162" s="132"/>
      <c r="AP162" s="132"/>
      <c r="AQ162" s="132"/>
      <c r="AR162" s="132"/>
      <c r="AS162" s="132"/>
      <c r="AT162" s="132"/>
      <c r="AU162" s="132"/>
    </row>
    <row r="163" spans="3:48" ht="12.95" customHeight="1" x14ac:dyDescent="0.2">
      <c r="C163" s="10"/>
      <c r="D163" s="10"/>
      <c r="AA163" s="132"/>
      <c r="AB163" s="132"/>
      <c r="AC163" s="132"/>
      <c r="AD163" s="132"/>
      <c r="AE163" s="132"/>
      <c r="AG163" s="143"/>
      <c r="AN163" s="132"/>
      <c r="AO163" s="132"/>
      <c r="AP163" s="132"/>
      <c r="AQ163" s="132"/>
      <c r="AR163" s="132"/>
      <c r="AS163" s="132"/>
      <c r="AT163" s="132"/>
      <c r="AU163" s="132"/>
    </row>
    <row r="164" spans="3:48" ht="12.95" customHeight="1" x14ac:dyDescent="0.2">
      <c r="C164" s="10"/>
      <c r="D164" s="10"/>
      <c r="AA164" s="132"/>
      <c r="AB164" s="132"/>
      <c r="AC164" s="132"/>
      <c r="AD164" s="132"/>
      <c r="AE164" s="132"/>
      <c r="AG164" s="143"/>
      <c r="AN164" s="132"/>
      <c r="AO164" s="132"/>
      <c r="AP164" s="132"/>
      <c r="AQ164" s="132"/>
      <c r="AR164" s="132"/>
      <c r="AS164" s="132"/>
      <c r="AT164" s="132"/>
      <c r="AU164" s="132"/>
    </row>
    <row r="165" spans="3:48" ht="12.95" customHeight="1" x14ac:dyDescent="0.2">
      <c r="C165" s="10"/>
      <c r="D165" s="10"/>
      <c r="AA165" s="132"/>
      <c r="AB165" s="132"/>
      <c r="AC165" s="132"/>
      <c r="AD165" s="132"/>
      <c r="AE165" s="132"/>
      <c r="AG165" s="143"/>
      <c r="AN165" s="132"/>
      <c r="AO165" s="132"/>
      <c r="AP165" s="132"/>
      <c r="AQ165" s="132"/>
      <c r="AR165" s="132"/>
      <c r="AS165" s="132"/>
      <c r="AT165" s="132"/>
      <c r="AU165" s="132"/>
    </row>
    <row r="166" spans="3:48" ht="12.95" customHeight="1" x14ac:dyDescent="0.2">
      <c r="C166" s="10"/>
      <c r="D166" s="10"/>
      <c r="AA166" s="132"/>
      <c r="AB166" s="132"/>
      <c r="AC166" s="132"/>
      <c r="AD166" s="132"/>
      <c r="AE166" s="132"/>
      <c r="AG166" s="143"/>
      <c r="AN166" s="132"/>
      <c r="AO166" s="132"/>
      <c r="AP166" s="132"/>
      <c r="AQ166" s="132"/>
      <c r="AR166" s="132"/>
      <c r="AS166" s="132"/>
      <c r="AT166" s="132"/>
      <c r="AU166" s="132"/>
    </row>
    <row r="167" spans="3:48" ht="12.95" customHeight="1" x14ac:dyDescent="0.2">
      <c r="C167" s="10"/>
      <c r="D167" s="10"/>
      <c r="AA167" s="132"/>
      <c r="AB167" s="132"/>
      <c r="AC167" s="132"/>
      <c r="AD167" s="132"/>
      <c r="AE167" s="132"/>
      <c r="AG167" s="143"/>
      <c r="AN167" s="132"/>
      <c r="AO167" s="132"/>
      <c r="AP167" s="132"/>
      <c r="AQ167" s="132"/>
      <c r="AR167" s="132"/>
      <c r="AS167" s="132"/>
      <c r="AT167" s="132"/>
      <c r="AU167" s="132"/>
    </row>
    <row r="168" spans="3:48" ht="12.95" customHeight="1" x14ac:dyDescent="0.2">
      <c r="C168" s="10"/>
      <c r="D168" s="10"/>
      <c r="AA168" s="132"/>
      <c r="AB168" s="132"/>
      <c r="AC168" s="132"/>
      <c r="AD168" s="132"/>
      <c r="AE168" s="132"/>
      <c r="AG168" s="143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:48" ht="12.95" customHeight="1" x14ac:dyDescent="0.2">
      <c r="C169" s="10"/>
      <c r="D169" s="10"/>
      <c r="AA169" s="132"/>
      <c r="AB169" s="132"/>
      <c r="AC169" s="132"/>
      <c r="AD169" s="132"/>
      <c r="AE169" s="132"/>
      <c r="AG169" s="143"/>
      <c r="AN169" s="132"/>
      <c r="AO169" s="132"/>
      <c r="AP169" s="132"/>
      <c r="AQ169" s="132"/>
      <c r="AR169" s="132"/>
      <c r="AS169" s="132"/>
      <c r="AT169" s="132"/>
      <c r="AU169" s="132"/>
    </row>
    <row r="170" spans="3:48" ht="12.95" customHeight="1" x14ac:dyDescent="0.2">
      <c r="C170" s="10"/>
      <c r="D170" s="10"/>
      <c r="AA170" s="132"/>
      <c r="AB170" s="132"/>
      <c r="AC170" s="132"/>
      <c r="AD170" s="132"/>
      <c r="AE170" s="132"/>
      <c r="AG170" s="143"/>
      <c r="AN170" s="132"/>
      <c r="AO170" s="132"/>
      <c r="AP170" s="132"/>
      <c r="AQ170" s="132"/>
      <c r="AR170" s="132"/>
      <c r="AS170" s="132"/>
      <c r="AT170" s="132"/>
      <c r="AU170" s="132"/>
    </row>
    <row r="171" spans="3:48" ht="12.95" customHeight="1" x14ac:dyDescent="0.2">
      <c r="C171" s="10"/>
      <c r="D171" s="10"/>
      <c r="AA171" s="132"/>
      <c r="AB171" s="132"/>
      <c r="AC171" s="132"/>
      <c r="AD171" s="132"/>
      <c r="AE171" s="132"/>
      <c r="AG171" s="143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:48" ht="12.95" customHeight="1" x14ac:dyDescent="0.2">
      <c r="C172" s="10"/>
      <c r="D172" s="10"/>
      <c r="AA172" s="132"/>
      <c r="AB172" s="132"/>
      <c r="AC172" s="132"/>
      <c r="AD172" s="132"/>
      <c r="AE172" s="132"/>
      <c r="AG172" s="143"/>
      <c r="AN172" s="132"/>
      <c r="AO172" s="132"/>
      <c r="AP172" s="132"/>
      <c r="AQ172" s="132"/>
      <c r="AR172" s="132"/>
      <c r="AS172" s="132"/>
      <c r="AT172" s="132"/>
      <c r="AU172" s="132"/>
    </row>
    <row r="173" spans="3:48" ht="12.95" customHeight="1" x14ac:dyDescent="0.2">
      <c r="C173" s="10"/>
      <c r="D173" s="10"/>
      <c r="AA173" s="132"/>
      <c r="AB173" s="132"/>
      <c r="AC173" s="132"/>
      <c r="AD173" s="132"/>
      <c r="AE173" s="132"/>
      <c r="AG173" s="143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:48" ht="12.95" customHeight="1" x14ac:dyDescent="0.2">
      <c r="C174" s="10"/>
      <c r="D174" s="10"/>
      <c r="AA174" s="132"/>
      <c r="AB174" s="132"/>
      <c r="AC174" s="132"/>
      <c r="AD174" s="132"/>
      <c r="AE174" s="132"/>
      <c r="AG174" s="143"/>
      <c r="AN174" s="132"/>
      <c r="AO174" s="132"/>
      <c r="AP174" s="132"/>
      <c r="AQ174" s="132"/>
      <c r="AR174" s="132"/>
      <c r="AS174" s="132"/>
      <c r="AT174" s="132"/>
      <c r="AU174" s="132"/>
    </row>
    <row r="175" spans="3:48" ht="12.95" customHeight="1" x14ac:dyDescent="0.2">
      <c r="C175" s="10"/>
      <c r="D175" s="10"/>
      <c r="AA175" s="132"/>
      <c r="AB175" s="132"/>
      <c r="AC175" s="132"/>
      <c r="AD175" s="132"/>
      <c r="AE175" s="132"/>
      <c r="AG175" s="143"/>
      <c r="AN175" s="132"/>
      <c r="AO175" s="132"/>
      <c r="AP175" s="132"/>
      <c r="AQ175" s="132"/>
      <c r="AR175" s="132"/>
      <c r="AS175" s="132"/>
      <c r="AT175" s="132"/>
      <c r="AU175" s="132"/>
    </row>
    <row r="176" spans="3:48" ht="12.95" customHeight="1" x14ac:dyDescent="0.2">
      <c r="C176" s="10"/>
      <c r="D176" s="10"/>
      <c r="AA176" s="132"/>
      <c r="AB176" s="132"/>
      <c r="AC176" s="132"/>
      <c r="AD176" s="132"/>
      <c r="AE176" s="132"/>
      <c r="AG176" s="143"/>
      <c r="AN176" s="132"/>
      <c r="AO176" s="132"/>
      <c r="AP176" s="132"/>
      <c r="AQ176" s="132"/>
      <c r="AR176" s="132"/>
      <c r="AS176" s="132"/>
      <c r="AT176" s="132"/>
      <c r="AU176" s="132"/>
    </row>
    <row r="177" spans="3:48" ht="12.95" customHeight="1" x14ac:dyDescent="0.2">
      <c r="C177" s="10"/>
      <c r="D177" s="10"/>
      <c r="AA177" s="132"/>
      <c r="AB177" s="132"/>
      <c r="AC177" s="132"/>
      <c r="AD177" s="132"/>
      <c r="AE177" s="132"/>
      <c r="AG177" s="143"/>
      <c r="AN177" s="132"/>
      <c r="AO177" s="132"/>
      <c r="AP177" s="132"/>
      <c r="AQ177" s="132"/>
      <c r="AR177" s="132"/>
      <c r="AS177" s="132"/>
      <c r="AT177" s="132"/>
      <c r="AU177" s="132"/>
    </row>
    <row r="178" spans="3:48" ht="12.95" customHeight="1" x14ac:dyDescent="0.2">
      <c r="C178" s="10"/>
      <c r="D178" s="10"/>
      <c r="AA178" s="132"/>
      <c r="AB178" s="132"/>
      <c r="AC178" s="132"/>
      <c r="AD178" s="132"/>
      <c r="AE178" s="132"/>
      <c r="AG178" s="143"/>
      <c r="AN178" s="132"/>
      <c r="AO178" s="132"/>
      <c r="AP178" s="132"/>
      <c r="AQ178" s="132"/>
      <c r="AR178" s="132"/>
      <c r="AS178" s="132"/>
      <c r="AT178" s="132"/>
      <c r="AU178" s="132"/>
    </row>
    <row r="179" spans="3:48" ht="12.95" customHeight="1" x14ac:dyDescent="0.2">
      <c r="C179" s="10"/>
      <c r="D179" s="10"/>
      <c r="AA179" s="132"/>
      <c r="AB179" s="132"/>
      <c r="AC179" s="132"/>
      <c r="AD179" s="132"/>
      <c r="AE179" s="132"/>
      <c r="AG179" s="143"/>
      <c r="AN179" s="132"/>
      <c r="AO179" s="132"/>
      <c r="AP179" s="132"/>
      <c r="AQ179" s="132"/>
      <c r="AR179" s="132"/>
      <c r="AS179" s="132"/>
      <c r="AT179" s="132"/>
      <c r="AU179" s="132"/>
    </row>
    <row r="180" spans="3:48" ht="12.95" customHeight="1" x14ac:dyDescent="0.2">
      <c r="C180" s="10"/>
      <c r="D180" s="10"/>
      <c r="AA180" s="132"/>
      <c r="AB180" s="132"/>
      <c r="AC180" s="132"/>
      <c r="AD180" s="132"/>
      <c r="AE180" s="132"/>
      <c r="AG180" s="143"/>
      <c r="AN180" s="132"/>
      <c r="AO180" s="132"/>
      <c r="AP180" s="132"/>
      <c r="AQ180" s="132"/>
      <c r="AR180" s="132"/>
      <c r="AS180" s="132"/>
      <c r="AT180" s="132"/>
      <c r="AU180" s="132"/>
    </row>
    <row r="181" spans="3:48" ht="12.95" customHeight="1" x14ac:dyDescent="0.2">
      <c r="C181" s="10"/>
      <c r="D181" s="10"/>
      <c r="AA181" s="132"/>
      <c r="AB181" s="132"/>
      <c r="AC181" s="132"/>
      <c r="AD181" s="132"/>
      <c r="AE181" s="132"/>
      <c r="AG181" s="143"/>
      <c r="AN181" s="132"/>
      <c r="AO181" s="132"/>
      <c r="AP181" s="132"/>
      <c r="AQ181" s="132"/>
      <c r="AR181" s="132"/>
      <c r="AS181" s="132"/>
      <c r="AT181" s="132"/>
      <c r="AU181" s="132"/>
    </row>
    <row r="182" spans="3:48" ht="12.95" customHeight="1" x14ac:dyDescent="0.2">
      <c r="C182" s="10"/>
      <c r="D182" s="10"/>
      <c r="AA182" s="132"/>
      <c r="AB182" s="132"/>
      <c r="AC182" s="132"/>
      <c r="AD182" s="132"/>
      <c r="AE182" s="132"/>
      <c r="AG182" s="143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:48" ht="12.95" customHeight="1" x14ac:dyDescent="0.2">
      <c r="C183" s="10"/>
      <c r="D183" s="10"/>
      <c r="AA183" s="132"/>
      <c r="AB183" s="132"/>
      <c r="AC183" s="132"/>
      <c r="AD183" s="132"/>
      <c r="AE183" s="132"/>
      <c r="AG183" s="143"/>
      <c r="AN183" s="132"/>
      <c r="AO183" s="132"/>
      <c r="AP183" s="132"/>
      <c r="AQ183" s="132"/>
      <c r="AR183" s="132"/>
      <c r="AS183" s="132"/>
      <c r="AT183" s="132"/>
      <c r="AU183" s="132"/>
    </row>
    <row r="184" spans="3:48" ht="12.95" customHeight="1" x14ac:dyDescent="0.2">
      <c r="C184" s="10"/>
      <c r="D184" s="10"/>
      <c r="AA184" s="132"/>
      <c r="AB184" s="132"/>
      <c r="AC184" s="132"/>
      <c r="AD184" s="132"/>
      <c r="AE184" s="132"/>
      <c r="AG184" s="143"/>
      <c r="AN184" s="132"/>
      <c r="AO184" s="132"/>
      <c r="AP184" s="132"/>
      <c r="AQ184" s="132"/>
      <c r="AR184" s="132"/>
      <c r="AS184" s="132"/>
      <c r="AT184" s="132"/>
      <c r="AU184" s="132"/>
    </row>
    <row r="185" spans="3:48" ht="12.95" customHeight="1" x14ac:dyDescent="0.2">
      <c r="C185" s="10"/>
      <c r="D185" s="10"/>
      <c r="AA185" s="132"/>
      <c r="AB185" s="132"/>
      <c r="AC185" s="132"/>
      <c r="AD185" s="132"/>
      <c r="AE185" s="132"/>
      <c r="AG185" s="143"/>
      <c r="AN185" s="132"/>
      <c r="AO185" s="132"/>
      <c r="AP185" s="132"/>
      <c r="AQ185" s="132"/>
      <c r="AR185" s="132"/>
      <c r="AS185" s="132"/>
      <c r="AT185" s="132"/>
      <c r="AU185" s="132"/>
    </row>
    <row r="186" spans="3:48" ht="12.95" customHeight="1" x14ac:dyDescent="0.2">
      <c r="C186" s="10"/>
      <c r="D186" s="10"/>
      <c r="AA186" s="132"/>
      <c r="AB186" s="132"/>
      <c r="AC186" s="132"/>
      <c r="AD186" s="132"/>
      <c r="AE186" s="132"/>
      <c r="AG186" s="143"/>
      <c r="AN186" s="132"/>
      <c r="AO186" s="132"/>
      <c r="AP186" s="132"/>
      <c r="AQ186" s="132"/>
      <c r="AR186" s="132"/>
      <c r="AS186" s="132"/>
      <c r="AT186" s="132"/>
      <c r="AU186" s="132"/>
    </row>
    <row r="187" spans="3:48" ht="12.95" customHeight="1" x14ac:dyDescent="0.2">
      <c r="C187" s="10"/>
      <c r="D187" s="10"/>
      <c r="AA187" s="132"/>
      <c r="AB187" s="132"/>
      <c r="AC187" s="132"/>
      <c r="AD187" s="132"/>
      <c r="AE187" s="132"/>
      <c r="AG187" s="143"/>
      <c r="AN187" s="132"/>
      <c r="AO187" s="132"/>
      <c r="AP187" s="132"/>
      <c r="AQ187" s="132"/>
      <c r="AR187" s="132"/>
      <c r="AS187" s="132"/>
      <c r="AT187" s="132"/>
      <c r="AU187" s="132"/>
    </row>
    <row r="188" spans="3:48" ht="12.95" customHeight="1" x14ac:dyDescent="0.2">
      <c r="C188" s="10"/>
      <c r="D188" s="10"/>
      <c r="AA188" s="132"/>
      <c r="AB188" s="132"/>
      <c r="AC188" s="132"/>
      <c r="AD188" s="132"/>
      <c r="AE188" s="132"/>
      <c r="AG188" s="143"/>
      <c r="AN188" s="132"/>
      <c r="AO188" s="132"/>
      <c r="AP188" s="132"/>
      <c r="AQ188" s="132"/>
      <c r="AR188" s="132"/>
      <c r="AS188" s="132"/>
      <c r="AT188" s="132"/>
      <c r="AU188" s="132"/>
    </row>
    <row r="189" spans="3:48" ht="12.95" customHeight="1" x14ac:dyDescent="0.2">
      <c r="C189" s="10"/>
      <c r="D189" s="10"/>
      <c r="AA189" s="132"/>
      <c r="AB189" s="132"/>
      <c r="AC189" s="132"/>
      <c r="AD189" s="132"/>
      <c r="AE189" s="132"/>
      <c r="AG189" s="143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:48" ht="12.95" customHeight="1" x14ac:dyDescent="0.2">
      <c r="C190" s="10"/>
      <c r="D190" s="10"/>
      <c r="AA190" s="132"/>
      <c r="AB190" s="132"/>
      <c r="AC190" s="132"/>
      <c r="AD190" s="132"/>
      <c r="AE190" s="132"/>
      <c r="AG190" s="143"/>
      <c r="AN190" s="132"/>
      <c r="AO190" s="132"/>
      <c r="AP190" s="132"/>
      <c r="AQ190" s="132"/>
      <c r="AR190" s="132"/>
      <c r="AS190" s="132"/>
      <c r="AT190" s="132"/>
      <c r="AU190" s="132"/>
    </row>
    <row r="191" spans="3:48" ht="12.95" customHeight="1" x14ac:dyDescent="0.2">
      <c r="C191" s="10"/>
      <c r="D191" s="10"/>
      <c r="AA191" s="132"/>
      <c r="AB191" s="132"/>
      <c r="AC191" s="132"/>
      <c r="AD191" s="132"/>
      <c r="AE191" s="132"/>
      <c r="AG191" s="143"/>
      <c r="AN191" s="132"/>
      <c r="AO191" s="132"/>
      <c r="AP191" s="132"/>
      <c r="AQ191" s="132"/>
      <c r="AR191" s="132"/>
      <c r="AS191" s="132"/>
      <c r="AT191" s="132"/>
      <c r="AU191" s="132"/>
    </row>
    <row r="192" spans="3:48" ht="12.95" customHeight="1" x14ac:dyDescent="0.2">
      <c r="C192" s="10"/>
      <c r="D192" s="10"/>
      <c r="AA192" s="132"/>
      <c r="AB192" s="132"/>
      <c r="AC192" s="132"/>
      <c r="AD192" s="132"/>
      <c r="AE192" s="132"/>
      <c r="AG192" s="143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:48" ht="12.95" customHeight="1" x14ac:dyDescent="0.2">
      <c r="C193" s="10"/>
      <c r="D193" s="10"/>
      <c r="AA193" s="132"/>
      <c r="AB193" s="132"/>
      <c r="AC193" s="132"/>
      <c r="AD193" s="132"/>
      <c r="AE193" s="132"/>
      <c r="AG193" s="143"/>
      <c r="AN193" s="132"/>
      <c r="AO193" s="132"/>
      <c r="AP193" s="132"/>
      <c r="AQ193" s="132"/>
      <c r="AR193" s="132"/>
      <c r="AS193" s="132"/>
      <c r="AT193" s="132"/>
      <c r="AU193" s="132"/>
    </row>
    <row r="194" spans="3:48" ht="12.95" customHeight="1" x14ac:dyDescent="0.2">
      <c r="C194" s="10"/>
      <c r="D194" s="10"/>
      <c r="AA194" s="132"/>
      <c r="AB194" s="132"/>
      <c r="AC194" s="132"/>
      <c r="AD194" s="132"/>
      <c r="AE194" s="132"/>
      <c r="AG194" s="143"/>
      <c r="AN194" s="132"/>
      <c r="AO194" s="132"/>
      <c r="AP194" s="132"/>
      <c r="AQ194" s="132"/>
      <c r="AR194" s="132"/>
      <c r="AS194" s="132"/>
      <c r="AT194" s="132"/>
      <c r="AU194" s="132"/>
    </row>
    <row r="195" spans="3:48" ht="12.95" customHeight="1" x14ac:dyDescent="0.2">
      <c r="C195" s="10"/>
      <c r="D195" s="10"/>
      <c r="AA195" s="132"/>
      <c r="AB195" s="132"/>
      <c r="AC195" s="132"/>
      <c r="AD195" s="132"/>
      <c r="AE195" s="132"/>
      <c r="AG195" s="143"/>
      <c r="AN195" s="132"/>
      <c r="AO195" s="132"/>
      <c r="AP195" s="132"/>
      <c r="AQ195" s="132"/>
      <c r="AR195" s="132"/>
      <c r="AS195" s="132"/>
      <c r="AT195" s="132"/>
      <c r="AU195" s="132"/>
    </row>
    <row r="196" spans="3:48" ht="12.95" customHeight="1" x14ac:dyDescent="0.2">
      <c r="C196" s="10"/>
      <c r="D196" s="10"/>
      <c r="AA196" s="132"/>
      <c r="AB196" s="132"/>
      <c r="AC196" s="132"/>
      <c r="AD196" s="132"/>
      <c r="AE196" s="132"/>
      <c r="AG196" s="143"/>
      <c r="AN196" s="132"/>
      <c r="AO196" s="132"/>
      <c r="AP196" s="132"/>
      <c r="AQ196" s="132"/>
      <c r="AR196" s="132"/>
      <c r="AS196" s="132"/>
      <c r="AT196" s="132"/>
      <c r="AU196" s="132"/>
    </row>
    <row r="197" spans="3:48" ht="12.95" customHeight="1" x14ac:dyDescent="0.2">
      <c r="C197" s="10"/>
      <c r="D197" s="10"/>
      <c r="AA197" s="132"/>
      <c r="AB197" s="132"/>
      <c r="AC197" s="132"/>
      <c r="AD197" s="132"/>
      <c r="AE197" s="132"/>
      <c r="AG197" s="143"/>
      <c r="AN197" s="132"/>
      <c r="AO197" s="132"/>
      <c r="AP197" s="132"/>
      <c r="AQ197" s="132"/>
      <c r="AR197" s="132"/>
      <c r="AS197" s="132"/>
      <c r="AT197" s="132"/>
      <c r="AU197" s="132"/>
    </row>
    <row r="198" spans="3:48" ht="12.95" customHeight="1" x14ac:dyDescent="0.2">
      <c r="C198" s="10"/>
      <c r="D198" s="10"/>
      <c r="AA198" s="132"/>
      <c r="AB198" s="132"/>
      <c r="AC198" s="132"/>
      <c r="AD198" s="132"/>
      <c r="AE198" s="132"/>
      <c r="AG198" s="143"/>
      <c r="AN198" s="132"/>
      <c r="AO198" s="132"/>
      <c r="AP198" s="132"/>
      <c r="AQ198" s="132"/>
      <c r="AR198" s="132"/>
      <c r="AS198" s="132"/>
      <c r="AT198" s="132"/>
      <c r="AU198" s="132"/>
    </row>
    <row r="199" spans="3:48" ht="12.95" customHeight="1" x14ac:dyDescent="0.2">
      <c r="C199" s="10"/>
      <c r="D199" s="10"/>
      <c r="AA199" s="132"/>
      <c r="AB199" s="132"/>
      <c r="AC199" s="132"/>
      <c r="AD199" s="132"/>
      <c r="AE199" s="132"/>
      <c r="AG199" s="143"/>
      <c r="AN199" s="132"/>
      <c r="AO199" s="132"/>
      <c r="AP199" s="132"/>
      <c r="AQ199" s="132"/>
      <c r="AR199" s="132"/>
      <c r="AS199" s="132"/>
      <c r="AT199" s="132"/>
      <c r="AU199" s="132"/>
    </row>
    <row r="200" spans="3:48" ht="12.95" customHeight="1" x14ac:dyDescent="0.2">
      <c r="C200" s="10"/>
      <c r="D200" s="10"/>
      <c r="AA200" s="132"/>
      <c r="AB200" s="132"/>
      <c r="AC200" s="132"/>
      <c r="AD200" s="132"/>
      <c r="AE200" s="132"/>
      <c r="AG200" s="143"/>
      <c r="AN200" s="132"/>
      <c r="AO200" s="132"/>
      <c r="AP200" s="132"/>
      <c r="AQ200" s="132"/>
      <c r="AR200" s="132"/>
      <c r="AS200" s="132"/>
      <c r="AT200" s="132"/>
      <c r="AU200" s="132"/>
    </row>
    <row r="201" spans="3:48" ht="12.95" customHeight="1" x14ac:dyDescent="0.2">
      <c r="C201" s="10"/>
      <c r="D201" s="10"/>
      <c r="AA201" s="132"/>
      <c r="AB201" s="132"/>
      <c r="AC201" s="132"/>
      <c r="AD201" s="132"/>
      <c r="AE201" s="132"/>
      <c r="AG201" s="143"/>
      <c r="AN201" s="132"/>
      <c r="AO201" s="132"/>
      <c r="AP201" s="132"/>
      <c r="AQ201" s="132"/>
      <c r="AR201" s="132"/>
      <c r="AS201" s="132"/>
      <c r="AT201" s="132"/>
      <c r="AU201" s="132"/>
    </row>
    <row r="202" spans="3:48" ht="12.95" customHeight="1" x14ac:dyDescent="0.2">
      <c r="C202" s="10"/>
      <c r="D202" s="10"/>
      <c r="AA202" s="132"/>
      <c r="AB202" s="132"/>
      <c r="AC202" s="132"/>
      <c r="AD202" s="132"/>
      <c r="AE202" s="132"/>
      <c r="AG202" s="143"/>
      <c r="AN202" s="132"/>
      <c r="AO202" s="132"/>
      <c r="AP202" s="132"/>
      <c r="AQ202" s="132"/>
      <c r="AR202" s="132"/>
      <c r="AS202" s="132"/>
      <c r="AT202" s="132"/>
      <c r="AU202" s="132"/>
    </row>
    <row r="203" spans="3:48" ht="12.95" customHeight="1" x14ac:dyDescent="0.2">
      <c r="C203" s="10"/>
      <c r="D203" s="10"/>
      <c r="AA203" s="132"/>
      <c r="AB203" s="132"/>
      <c r="AC203" s="132"/>
      <c r="AD203" s="132"/>
      <c r="AE203" s="132"/>
      <c r="AG203" s="143"/>
      <c r="AN203" s="132"/>
      <c r="AO203" s="132"/>
      <c r="AP203" s="132"/>
      <c r="AQ203" s="132"/>
      <c r="AR203" s="132"/>
      <c r="AS203" s="132"/>
      <c r="AT203" s="132"/>
      <c r="AU203" s="132"/>
    </row>
    <row r="204" spans="3:48" ht="12.95" customHeight="1" x14ac:dyDescent="0.2">
      <c r="C204" s="10"/>
      <c r="D204" s="10"/>
      <c r="AA204" s="132"/>
      <c r="AB204" s="132"/>
      <c r="AC204" s="132"/>
      <c r="AD204" s="132"/>
      <c r="AE204" s="132"/>
      <c r="AG204" s="143"/>
      <c r="AN204" s="132"/>
      <c r="AO204" s="132"/>
      <c r="AP204" s="132"/>
      <c r="AQ204" s="132"/>
      <c r="AR204" s="132"/>
      <c r="AS204" s="132"/>
      <c r="AT204" s="132"/>
      <c r="AU204" s="132"/>
    </row>
    <row r="205" spans="3:48" ht="12.95" customHeight="1" x14ac:dyDescent="0.2">
      <c r="C205" s="10"/>
      <c r="D205" s="10"/>
      <c r="AA205" s="132"/>
      <c r="AB205" s="132"/>
      <c r="AC205" s="132"/>
      <c r="AD205" s="132"/>
      <c r="AE205" s="132"/>
      <c r="AG205" s="143"/>
      <c r="AN205" s="132"/>
      <c r="AO205" s="132"/>
      <c r="AP205" s="132"/>
      <c r="AQ205" s="132"/>
      <c r="AR205" s="132"/>
      <c r="AS205" s="132"/>
      <c r="AT205" s="132"/>
      <c r="AU205" s="132"/>
    </row>
    <row r="206" spans="3:48" ht="12.95" customHeight="1" x14ac:dyDescent="0.2">
      <c r="C206" s="10"/>
      <c r="D206" s="10"/>
      <c r="AA206" s="132"/>
      <c r="AB206" s="132"/>
      <c r="AC206" s="132"/>
      <c r="AD206" s="132"/>
      <c r="AE206" s="132"/>
      <c r="AG206" s="143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:48" ht="12.95" customHeight="1" x14ac:dyDescent="0.2">
      <c r="C207" s="10"/>
      <c r="D207" s="10"/>
      <c r="AA207" s="132"/>
      <c r="AB207" s="132"/>
      <c r="AC207" s="132"/>
      <c r="AD207" s="132"/>
      <c r="AE207" s="132"/>
      <c r="AG207" s="143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:48" ht="12.95" customHeight="1" x14ac:dyDescent="0.2">
      <c r="C208" s="10"/>
      <c r="D208" s="10"/>
      <c r="AA208" s="132"/>
      <c r="AB208" s="132"/>
      <c r="AC208" s="132"/>
      <c r="AD208" s="132"/>
      <c r="AE208" s="132"/>
      <c r="AG208" s="143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:47" ht="12.95" customHeight="1" x14ac:dyDescent="0.2">
      <c r="C209" s="10"/>
      <c r="D209" s="10"/>
      <c r="AA209" s="132"/>
      <c r="AB209" s="132"/>
      <c r="AC209" s="132"/>
      <c r="AD209" s="132"/>
      <c r="AE209" s="132"/>
      <c r="AG209" s="143"/>
      <c r="AN209" s="132"/>
      <c r="AO209" s="132"/>
      <c r="AP209" s="132"/>
      <c r="AQ209" s="132"/>
      <c r="AR209" s="132"/>
      <c r="AS209" s="132"/>
      <c r="AT209" s="132"/>
      <c r="AU209" s="132"/>
    </row>
    <row r="210" spans="3:47" ht="12.95" customHeight="1" x14ac:dyDescent="0.2">
      <c r="C210" s="10"/>
      <c r="D210" s="10"/>
      <c r="AA210" s="132"/>
      <c r="AB210" s="132"/>
      <c r="AC210" s="132"/>
      <c r="AD210" s="132"/>
      <c r="AE210" s="132"/>
      <c r="AG210" s="143"/>
      <c r="AN210" s="132"/>
      <c r="AO210" s="132"/>
      <c r="AP210" s="132"/>
      <c r="AQ210" s="132"/>
      <c r="AR210" s="132"/>
      <c r="AS210" s="132"/>
      <c r="AT210" s="132"/>
      <c r="AU210" s="132"/>
    </row>
    <row r="211" spans="3:47" x14ac:dyDescent="0.2">
      <c r="C211" s="10"/>
      <c r="D211" s="10"/>
      <c r="AA211" s="132"/>
      <c r="AB211" s="132"/>
      <c r="AC211" s="132"/>
      <c r="AD211" s="132"/>
      <c r="AE211" s="132"/>
      <c r="AG211" s="143"/>
      <c r="AN211" s="132"/>
      <c r="AO211" s="132"/>
      <c r="AP211" s="132"/>
      <c r="AQ211" s="132"/>
      <c r="AR211" s="132"/>
      <c r="AS211" s="132"/>
      <c r="AT211" s="132"/>
      <c r="AU211" s="132"/>
    </row>
    <row r="212" spans="3:47" x14ac:dyDescent="0.2">
      <c r="C212" s="10"/>
      <c r="D212" s="10"/>
      <c r="AA212" s="132"/>
      <c r="AB212" s="132"/>
      <c r="AC212" s="132"/>
      <c r="AD212" s="132"/>
      <c r="AE212" s="132"/>
      <c r="AG212" s="143"/>
      <c r="AN212" s="132"/>
      <c r="AO212" s="132"/>
      <c r="AP212" s="132"/>
      <c r="AQ212" s="132"/>
      <c r="AR212" s="132"/>
      <c r="AS212" s="132"/>
      <c r="AT212" s="132"/>
      <c r="AU212" s="132"/>
    </row>
    <row r="213" spans="3:47" x14ac:dyDescent="0.2">
      <c r="C213" s="10"/>
      <c r="D213" s="10"/>
      <c r="AA213" s="132"/>
      <c r="AB213" s="132"/>
      <c r="AC213" s="132"/>
      <c r="AD213" s="132"/>
      <c r="AE213" s="132"/>
      <c r="AG213" s="143"/>
      <c r="AN213" s="132"/>
      <c r="AO213" s="132"/>
      <c r="AP213" s="132"/>
      <c r="AQ213" s="132"/>
      <c r="AR213" s="132"/>
      <c r="AS213" s="132"/>
      <c r="AT213" s="132"/>
      <c r="AU213" s="132"/>
    </row>
    <row r="214" spans="3:47" x14ac:dyDescent="0.2">
      <c r="C214" s="10"/>
      <c r="D214" s="10"/>
      <c r="AA214" s="132"/>
      <c r="AB214" s="132"/>
      <c r="AC214" s="132"/>
      <c r="AD214" s="132"/>
      <c r="AE214" s="132"/>
      <c r="AG214" s="143"/>
      <c r="AN214" s="132"/>
      <c r="AO214" s="132"/>
      <c r="AP214" s="132"/>
      <c r="AQ214" s="132"/>
      <c r="AR214" s="132"/>
      <c r="AS214" s="132"/>
      <c r="AT214" s="132"/>
      <c r="AU214" s="132"/>
    </row>
    <row r="215" spans="3:47" x14ac:dyDescent="0.2">
      <c r="C215" s="10"/>
      <c r="D215" s="10"/>
      <c r="AA215" s="132"/>
      <c r="AB215" s="132"/>
      <c r="AC215" s="132"/>
      <c r="AD215" s="132"/>
      <c r="AE215" s="132"/>
      <c r="AG215" s="143"/>
      <c r="AN215" s="132"/>
      <c r="AO215" s="132"/>
      <c r="AP215" s="132"/>
      <c r="AQ215" s="132"/>
      <c r="AR215" s="132"/>
      <c r="AS215" s="132"/>
      <c r="AT215" s="132"/>
      <c r="AU215" s="132"/>
    </row>
    <row r="216" spans="3:47" x14ac:dyDescent="0.2">
      <c r="C216" s="10"/>
      <c r="D216" s="10"/>
      <c r="AA216" s="132"/>
      <c r="AB216" s="132"/>
      <c r="AC216" s="132"/>
      <c r="AD216" s="132"/>
      <c r="AE216" s="132"/>
      <c r="AG216" s="143"/>
      <c r="AN216" s="132"/>
      <c r="AO216" s="132"/>
      <c r="AP216" s="132"/>
      <c r="AQ216" s="132"/>
      <c r="AR216" s="132"/>
      <c r="AS216" s="132"/>
      <c r="AT216" s="132"/>
      <c r="AU216" s="132"/>
    </row>
    <row r="217" spans="3:47" x14ac:dyDescent="0.2">
      <c r="C217" s="10"/>
      <c r="D217" s="10"/>
      <c r="AA217" s="132"/>
      <c r="AB217" s="132"/>
      <c r="AC217" s="132"/>
      <c r="AD217" s="132"/>
      <c r="AE217" s="132"/>
      <c r="AG217" s="143"/>
      <c r="AN217" s="132"/>
      <c r="AO217" s="132"/>
      <c r="AP217" s="132"/>
      <c r="AQ217" s="132"/>
      <c r="AR217" s="132"/>
      <c r="AS217" s="132"/>
      <c r="AT217" s="132"/>
      <c r="AU217" s="132"/>
    </row>
    <row r="218" spans="3:47" x14ac:dyDescent="0.2">
      <c r="C218" s="10"/>
      <c r="D218" s="10"/>
      <c r="AA218" s="132"/>
      <c r="AB218" s="132"/>
      <c r="AC218" s="132"/>
      <c r="AD218" s="132"/>
      <c r="AE218" s="132"/>
      <c r="AG218" s="143"/>
      <c r="AN218" s="132"/>
      <c r="AO218" s="132"/>
      <c r="AP218" s="132"/>
      <c r="AQ218" s="132"/>
      <c r="AR218" s="132"/>
      <c r="AS218" s="132"/>
      <c r="AT218" s="132"/>
      <c r="AU218" s="132"/>
    </row>
    <row r="219" spans="3:47" x14ac:dyDescent="0.2">
      <c r="C219" s="10"/>
      <c r="D219" s="10"/>
      <c r="AA219" s="132"/>
      <c r="AB219" s="132"/>
      <c r="AC219" s="132"/>
      <c r="AD219" s="132"/>
      <c r="AE219" s="132"/>
      <c r="AG219" s="143"/>
      <c r="AN219" s="132"/>
      <c r="AO219" s="132"/>
      <c r="AP219" s="132"/>
      <c r="AQ219" s="132"/>
      <c r="AR219" s="132"/>
      <c r="AS219" s="132"/>
      <c r="AT219" s="132"/>
      <c r="AU219" s="132"/>
    </row>
    <row r="220" spans="3:47" x14ac:dyDescent="0.2">
      <c r="C220" s="10"/>
      <c r="D220" s="10"/>
      <c r="AA220" s="132"/>
      <c r="AB220" s="132"/>
      <c r="AC220" s="132"/>
      <c r="AD220" s="132"/>
      <c r="AE220" s="132"/>
      <c r="AG220" s="143"/>
      <c r="AN220" s="132"/>
      <c r="AO220" s="132"/>
      <c r="AP220" s="132"/>
      <c r="AQ220" s="132"/>
      <c r="AR220" s="132"/>
      <c r="AS220" s="132"/>
      <c r="AT220" s="132"/>
      <c r="AU220" s="132"/>
    </row>
    <row r="221" spans="3:47" x14ac:dyDescent="0.2">
      <c r="C221" s="10"/>
      <c r="D221" s="10"/>
      <c r="AA221" s="132"/>
      <c r="AB221" s="132"/>
      <c r="AC221" s="132"/>
      <c r="AD221" s="132"/>
      <c r="AE221" s="132"/>
      <c r="AG221" s="143"/>
      <c r="AN221" s="132"/>
      <c r="AO221" s="132"/>
      <c r="AP221" s="132"/>
      <c r="AQ221" s="132"/>
      <c r="AR221" s="132"/>
      <c r="AS221" s="132"/>
      <c r="AT221" s="132"/>
      <c r="AU221" s="132"/>
    </row>
    <row r="222" spans="3:47" x14ac:dyDescent="0.2">
      <c r="C222" s="10"/>
      <c r="D222" s="10"/>
      <c r="AA222" s="132"/>
      <c r="AB222" s="132"/>
      <c r="AC222" s="132"/>
      <c r="AD222" s="132"/>
      <c r="AE222" s="132"/>
      <c r="AG222" s="143"/>
      <c r="AN222" s="132"/>
      <c r="AO222" s="132"/>
      <c r="AP222" s="132"/>
      <c r="AQ222" s="132"/>
      <c r="AR222" s="132"/>
      <c r="AS222" s="132"/>
      <c r="AT222" s="132"/>
      <c r="AU222" s="132"/>
    </row>
    <row r="223" spans="3:47" x14ac:dyDescent="0.2">
      <c r="C223" s="10"/>
      <c r="D223" s="10"/>
      <c r="AA223" s="132"/>
      <c r="AB223" s="132"/>
      <c r="AC223" s="132"/>
      <c r="AD223" s="132"/>
      <c r="AE223" s="132"/>
      <c r="AG223" s="143"/>
      <c r="AN223" s="132"/>
      <c r="AO223" s="132"/>
      <c r="AP223" s="132"/>
      <c r="AQ223" s="132"/>
      <c r="AR223" s="132"/>
      <c r="AS223" s="132"/>
      <c r="AT223" s="132"/>
      <c r="AU223" s="132"/>
    </row>
    <row r="224" spans="3:47" x14ac:dyDescent="0.2">
      <c r="C224" s="10"/>
      <c r="D224" s="10"/>
      <c r="AA224" s="132"/>
      <c r="AB224" s="132"/>
      <c r="AC224" s="132"/>
      <c r="AD224" s="132"/>
      <c r="AE224" s="132"/>
      <c r="AG224" s="143"/>
      <c r="AN224" s="132"/>
      <c r="AO224" s="132"/>
      <c r="AP224" s="132"/>
      <c r="AQ224" s="132"/>
      <c r="AR224" s="132"/>
      <c r="AS224" s="132"/>
      <c r="AT224" s="132"/>
      <c r="AU224" s="132"/>
    </row>
    <row r="225" spans="3:48" x14ac:dyDescent="0.2">
      <c r="C225" s="10"/>
      <c r="D225" s="10"/>
      <c r="AA225" s="132"/>
      <c r="AB225" s="132"/>
      <c r="AC225" s="132"/>
      <c r="AD225" s="132"/>
      <c r="AE225" s="132"/>
      <c r="AG225" s="143"/>
      <c r="AN225" s="132"/>
      <c r="AO225" s="132"/>
      <c r="AP225" s="132"/>
      <c r="AQ225" s="132"/>
      <c r="AR225" s="132"/>
      <c r="AS225" s="132"/>
      <c r="AT225" s="132"/>
      <c r="AU225" s="132"/>
    </row>
    <row r="226" spans="3:48" x14ac:dyDescent="0.2">
      <c r="C226" s="10"/>
      <c r="D226" s="10"/>
      <c r="AA226" s="132"/>
      <c r="AB226" s="132"/>
      <c r="AC226" s="132"/>
      <c r="AD226" s="132"/>
      <c r="AE226" s="132"/>
      <c r="AG226" s="143"/>
      <c r="AN226" s="132"/>
      <c r="AO226" s="132"/>
      <c r="AP226" s="132"/>
      <c r="AQ226" s="132"/>
      <c r="AR226" s="132"/>
      <c r="AS226" s="132"/>
      <c r="AT226" s="132"/>
      <c r="AU226" s="132"/>
    </row>
    <row r="227" spans="3:48" x14ac:dyDescent="0.2">
      <c r="C227" s="10"/>
      <c r="D227" s="10"/>
      <c r="AA227" s="132"/>
      <c r="AB227" s="132"/>
      <c r="AC227" s="132"/>
      <c r="AD227" s="132"/>
      <c r="AE227" s="132"/>
      <c r="AG227" s="143"/>
      <c r="AN227" s="132"/>
      <c r="AO227" s="132"/>
      <c r="AP227" s="132"/>
      <c r="AQ227" s="132"/>
      <c r="AR227" s="132"/>
      <c r="AS227" s="132"/>
      <c r="AT227" s="132"/>
      <c r="AU227" s="132"/>
    </row>
    <row r="228" spans="3:48" x14ac:dyDescent="0.2">
      <c r="C228" s="10"/>
      <c r="D228" s="10"/>
      <c r="AA228" s="132"/>
      <c r="AB228" s="132"/>
      <c r="AC228" s="132"/>
      <c r="AD228" s="132"/>
      <c r="AE228" s="132"/>
      <c r="AG228" s="143"/>
      <c r="AN228" s="132"/>
      <c r="AO228" s="132"/>
      <c r="AP228" s="132"/>
      <c r="AQ228" s="132"/>
      <c r="AR228" s="132"/>
      <c r="AS228" s="132"/>
      <c r="AT228" s="132"/>
      <c r="AU228" s="132"/>
    </row>
    <row r="229" spans="3:48" x14ac:dyDescent="0.2">
      <c r="C229" s="10"/>
      <c r="D229" s="10"/>
      <c r="AA229" s="132"/>
      <c r="AB229" s="132"/>
      <c r="AC229" s="132"/>
      <c r="AD229" s="132"/>
      <c r="AE229" s="132"/>
      <c r="AG229" s="143"/>
      <c r="AN229" s="132"/>
      <c r="AO229" s="132"/>
      <c r="AP229" s="132"/>
      <c r="AQ229" s="132"/>
      <c r="AR229" s="132"/>
      <c r="AS229" s="132"/>
      <c r="AT229" s="132"/>
      <c r="AU229" s="132"/>
    </row>
    <row r="230" spans="3:48" x14ac:dyDescent="0.2">
      <c r="C230" s="10"/>
      <c r="D230" s="10"/>
      <c r="AA230" s="132"/>
      <c r="AB230" s="132"/>
      <c r="AC230" s="132"/>
      <c r="AD230" s="132"/>
      <c r="AE230" s="132"/>
      <c r="AG230" s="143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:48" x14ac:dyDescent="0.2">
      <c r="C231" s="10"/>
      <c r="D231" s="10"/>
      <c r="AA231" s="132"/>
      <c r="AB231" s="132"/>
      <c r="AC231" s="132"/>
      <c r="AD231" s="132"/>
      <c r="AE231" s="132"/>
      <c r="AG231" s="143"/>
      <c r="AN231" s="132"/>
      <c r="AO231" s="132"/>
      <c r="AP231" s="132"/>
      <c r="AQ231" s="132"/>
      <c r="AR231" s="132"/>
      <c r="AS231" s="132"/>
      <c r="AT231" s="132"/>
      <c r="AU231" s="132"/>
    </row>
    <row r="232" spans="3:48" x14ac:dyDescent="0.2">
      <c r="C232" s="10"/>
      <c r="D232" s="10"/>
      <c r="AA232" s="132"/>
      <c r="AB232" s="132"/>
      <c r="AC232" s="132"/>
      <c r="AD232" s="132"/>
      <c r="AE232" s="132"/>
      <c r="AG232" s="143"/>
      <c r="AN232" s="132"/>
      <c r="AO232" s="132"/>
      <c r="AP232" s="132"/>
      <c r="AQ232" s="132"/>
      <c r="AR232" s="132"/>
      <c r="AS232" s="132"/>
      <c r="AT232" s="132"/>
      <c r="AU232" s="132"/>
    </row>
    <row r="233" spans="3:48" x14ac:dyDescent="0.2">
      <c r="C233" s="10"/>
      <c r="D233" s="10"/>
      <c r="AA233" s="132"/>
      <c r="AB233" s="132"/>
      <c r="AC233" s="132"/>
      <c r="AD233" s="132"/>
      <c r="AE233" s="132"/>
      <c r="AG233" s="143"/>
      <c r="AN233" s="132"/>
      <c r="AO233" s="132"/>
      <c r="AP233" s="132"/>
      <c r="AQ233" s="132"/>
      <c r="AR233" s="132"/>
      <c r="AS233" s="132"/>
      <c r="AT233" s="132"/>
      <c r="AU233" s="132"/>
    </row>
    <row r="234" spans="3:48" x14ac:dyDescent="0.2">
      <c r="C234" s="10"/>
      <c r="D234" s="10"/>
      <c r="AA234" s="132"/>
      <c r="AB234" s="132"/>
      <c r="AC234" s="132"/>
      <c r="AD234" s="132"/>
      <c r="AE234" s="132"/>
      <c r="AG234" s="143"/>
      <c r="AN234" s="132"/>
      <c r="AO234" s="132"/>
      <c r="AP234" s="132"/>
      <c r="AQ234" s="132"/>
      <c r="AR234" s="132"/>
      <c r="AS234" s="132"/>
      <c r="AT234" s="132"/>
      <c r="AU234" s="132"/>
    </row>
    <row r="235" spans="3:48" x14ac:dyDescent="0.2">
      <c r="C235" s="10"/>
      <c r="D235" s="10"/>
      <c r="AA235" s="132"/>
      <c r="AB235" s="132"/>
      <c r="AC235" s="132"/>
      <c r="AD235" s="132"/>
      <c r="AE235" s="132"/>
      <c r="AG235" s="143"/>
      <c r="AN235" s="132"/>
      <c r="AO235" s="132"/>
      <c r="AP235" s="132"/>
      <c r="AQ235" s="132"/>
      <c r="AR235" s="132"/>
      <c r="AS235" s="132"/>
      <c r="AT235" s="132"/>
      <c r="AU235" s="132"/>
    </row>
    <row r="236" spans="3:48" x14ac:dyDescent="0.2">
      <c r="C236" s="10"/>
      <c r="D236" s="10"/>
      <c r="AA236" s="132"/>
      <c r="AB236" s="132"/>
      <c r="AC236" s="132"/>
      <c r="AD236" s="132"/>
      <c r="AE236" s="132"/>
      <c r="AG236" s="143"/>
      <c r="AN236" s="132"/>
      <c r="AO236" s="132"/>
      <c r="AP236" s="132"/>
      <c r="AQ236" s="132"/>
      <c r="AR236" s="132"/>
      <c r="AS236" s="132"/>
      <c r="AT236" s="132"/>
      <c r="AU236" s="132"/>
    </row>
    <row r="237" spans="3:48" x14ac:dyDescent="0.2">
      <c r="C237" s="10"/>
      <c r="D237" s="10"/>
      <c r="AA237" s="132"/>
      <c r="AB237" s="132"/>
      <c r="AC237" s="132"/>
      <c r="AD237" s="132"/>
      <c r="AE237" s="132"/>
      <c r="AG237" s="143"/>
      <c r="AN237" s="132"/>
      <c r="AO237" s="132"/>
      <c r="AP237" s="132"/>
      <c r="AQ237" s="132"/>
      <c r="AR237" s="132"/>
      <c r="AS237" s="132"/>
      <c r="AT237" s="132"/>
      <c r="AU237" s="132"/>
    </row>
    <row r="238" spans="3:48" x14ac:dyDescent="0.2">
      <c r="C238" s="10"/>
      <c r="D238" s="10"/>
      <c r="AA238" s="132"/>
      <c r="AB238" s="132"/>
      <c r="AC238" s="132"/>
      <c r="AD238" s="132"/>
      <c r="AE238" s="132"/>
      <c r="AG238" s="143"/>
      <c r="AN238" s="132"/>
      <c r="AO238" s="132"/>
      <c r="AP238" s="132"/>
      <c r="AQ238" s="132"/>
      <c r="AR238" s="132"/>
      <c r="AS238" s="132"/>
      <c r="AT238" s="132"/>
      <c r="AU238" s="132"/>
    </row>
    <row r="239" spans="3:48" x14ac:dyDescent="0.2">
      <c r="C239" s="10"/>
      <c r="D239" s="10"/>
      <c r="AA239" s="132"/>
      <c r="AB239" s="132"/>
      <c r="AC239" s="132"/>
      <c r="AD239" s="132"/>
      <c r="AE239" s="132"/>
      <c r="AG239" s="143"/>
      <c r="AN239" s="132"/>
      <c r="AO239" s="132"/>
      <c r="AP239" s="132"/>
      <c r="AQ239" s="132"/>
      <c r="AR239" s="132"/>
      <c r="AS239" s="132"/>
      <c r="AT239" s="132"/>
      <c r="AU239" s="132"/>
    </row>
    <row r="240" spans="3:48" x14ac:dyDescent="0.2">
      <c r="C240" s="10"/>
      <c r="D240" s="10"/>
      <c r="AA240" s="132"/>
      <c r="AB240" s="132"/>
      <c r="AC240" s="132"/>
      <c r="AD240" s="132"/>
      <c r="AE240" s="132"/>
      <c r="AG240" s="143"/>
      <c r="AN240" s="132"/>
      <c r="AO240" s="132"/>
      <c r="AP240" s="132"/>
      <c r="AQ240" s="132"/>
      <c r="AR240" s="132"/>
      <c r="AS240" s="132"/>
      <c r="AT240" s="132"/>
      <c r="AU240" s="132"/>
    </row>
    <row r="241" spans="3:48" x14ac:dyDescent="0.2">
      <c r="C241" s="10"/>
      <c r="D241" s="10"/>
      <c r="AA241" s="132"/>
      <c r="AB241" s="132"/>
      <c r="AC241" s="132"/>
      <c r="AD241" s="132"/>
      <c r="AE241" s="132"/>
      <c r="AG241" s="143"/>
      <c r="AN241" s="132"/>
      <c r="AO241" s="132"/>
      <c r="AP241" s="132"/>
      <c r="AQ241" s="132"/>
      <c r="AR241" s="132"/>
      <c r="AS241" s="132"/>
      <c r="AT241" s="132"/>
      <c r="AU241" s="132"/>
    </row>
    <row r="242" spans="3:48" x14ac:dyDescent="0.2">
      <c r="C242" s="10"/>
      <c r="D242" s="10"/>
      <c r="AA242" s="132"/>
      <c r="AB242" s="132"/>
      <c r="AC242" s="132"/>
      <c r="AD242" s="132"/>
      <c r="AE242" s="132"/>
      <c r="AG242" s="143"/>
      <c r="AN242" s="132"/>
      <c r="AO242" s="132"/>
      <c r="AP242" s="132"/>
      <c r="AQ242" s="132"/>
      <c r="AR242" s="132"/>
      <c r="AS242" s="132"/>
      <c r="AT242" s="132"/>
      <c r="AU242" s="132"/>
    </row>
    <row r="243" spans="3:48" x14ac:dyDescent="0.2">
      <c r="C243" s="10"/>
      <c r="D243" s="10"/>
      <c r="AA243" s="132"/>
      <c r="AB243" s="132"/>
      <c r="AC243" s="132"/>
      <c r="AD243" s="132"/>
      <c r="AE243" s="132"/>
      <c r="AG243" s="143"/>
      <c r="AN243" s="132"/>
      <c r="AO243" s="132"/>
      <c r="AP243" s="132"/>
      <c r="AQ243" s="132"/>
      <c r="AR243" s="132"/>
      <c r="AS243" s="132"/>
      <c r="AT243" s="132"/>
      <c r="AU243" s="132"/>
    </row>
    <row r="244" spans="3:48" x14ac:dyDescent="0.2">
      <c r="C244" s="10"/>
      <c r="D244" s="10"/>
      <c r="AA244" s="132"/>
      <c r="AB244" s="132"/>
      <c r="AC244" s="132"/>
      <c r="AD244" s="132"/>
      <c r="AE244" s="132"/>
      <c r="AG244" s="143"/>
      <c r="AN244" s="132"/>
      <c r="AO244" s="132"/>
      <c r="AP244" s="132"/>
      <c r="AQ244" s="132"/>
      <c r="AR244" s="132"/>
      <c r="AS244" s="132"/>
      <c r="AT244" s="132"/>
      <c r="AU244" s="132"/>
    </row>
    <row r="245" spans="3:48" x14ac:dyDescent="0.2">
      <c r="C245" s="10"/>
      <c r="D245" s="10"/>
      <c r="AA245" s="132"/>
      <c r="AB245" s="132"/>
      <c r="AC245" s="132"/>
      <c r="AD245" s="132"/>
      <c r="AE245" s="132"/>
      <c r="AG245" s="143"/>
      <c r="AN245" s="132"/>
      <c r="AO245" s="132"/>
      <c r="AP245" s="132"/>
      <c r="AQ245" s="132"/>
      <c r="AR245" s="132"/>
      <c r="AS245" s="132"/>
      <c r="AT245" s="132"/>
      <c r="AU245" s="132"/>
    </row>
    <row r="246" spans="3:48" x14ac:dyDescent="0.2">
      <c r="C246" s="10"/>
      <c r="D246" s="10"/>
      <c r="AA246" s="132"/>
      <c r="AB246" s="132"/>
      <c r="AC246" s="132"/>
      <c r="AD246" s="132"/>
      <c r="AE246" s="132"/>
      <c r="AG246" s="143"/>
      <c r="AN246" s="132"/>
      <c r="AO246" s="132"/>
      <c r="AP246" s="132"/>
      <c r="AQ246" s="132"/>
      <c r="AR246" s="132"/>
      <c r="AS246" s="132"/>
      <c r="AT246" s="132"/>
      <c r="AU246" s="132"/>
    </row>
    <row r="247" spans="3:48" x14ac:dyDescent="0.2">
      <c r="C247" s="10"/>
      <c r="D247" s="10"/>
      <c r="AA247" s="132"/>
      <c r="AB247" s="132"/>
      <c r="AC247" s="132"/>
      <c r="AD247" s="132"/>
      <c r="AE247" s="132"/>
      <c r="AG247" s="143"/>
      <c r="AN247" s="132"/>
      <c r="AO247" s="132"/>
      <c r="AP247" s="132"/>
      <c r="AQ247" s="132"/>
      <c r="AR247" s="132"/>
      <c r="AS247" s="132"/>
      <c r="AT247" s="132"/>
      <c r="AU247" s="132"/>
    </row>
    <row r="248" spans="3:48" x14ac:dyDescent="0.2">
      <c r="C248" s="10"/>
      <c r="D248" s="10"/>
      <c r="AA248" s="132"/>
      <c r="AB248" s="132"/>
      <c r="AC248" s="132"/>
      <c r="AD248" s="132"/>
      <c r="AE248" s="132"/>
      <c r="AG248" s="143"/>
      <c r="AN248" s="132"/>
      <c r="AO248" s="132"/>
      <c r="AP248" s="132"/>
      <c r="AQ248" s="132"/>
      <c r="AR248" s="132"/>
      <c r="AS248" s="132"/>
      <c r="AT248" s="132"/>
      <c r="AU248" s="132"/>
    </row>
    <row r="249" spans="3:48" x14ac:dyDescent="0.2">
      <c r="C249" s="10"/>
      <c r="D249" s="10"/>
      <c r="AA249" s="132"/>
      <c r="AB249" s="132"/>
      <c r="AC249" s="132"/>
      <c r="AD249" s="132"/>
      <c r="AE249" s="132"/>
      <c r="AG249" s="143"/>
      <c r="AN249" s="132"/>
      <c r="AO249" s="132"/>
      <c r="AP249" s="132"/>
      <c r="AQ249" s="132"/>
      <c r="AR249" s="132"/>
      <c r="AS249" s="132"/>
      <c r="AT249" s="132"/>
      <c r="AU249" s="132"/>
    </row>
    <row r="250" spans="3:48" x14ac:dyDescent="0.2">
      <c r="C250" s="10"/>
      <c r="D250" s="10"/>
      <c r="AA250" s="132"/>
      <c r="AB250" s="132"/>
      <c r="AC250" s="132"/>
      <c r="AD250" s="132"/>
      <c r="AE250" s="132"/>
      <c r="AG250" s="143"/>
      <c r="AN250" s="132"/>
      <c r="AO250" s="132"/>
      <c r="AP250" s="132"/>
      <c r="AQ250" s="132"/>
      <c r="AR250" s="132"/>
      <c r="AS250" s="132"/>
      <c r="AT250" s="132"/>
      <c r="AU250" s="132"/>
    </row>
    <row r="251" spans="3:48" x14ac:dyDescent="0.2">
      <c r="C251" s="10"/>
      <c r="D251" s="10"/>
      <c r="AA251" s="132"/>
      <c r="AB251" s="132"/>
      <c r="AC251" s="132"/>
      <c r="AD251" s="132"/>
      <c r="AE251" s="132"/>
      <c r="AG251" s="143"/>
      <c r="AN251" s="132"/>
      <c r="AO251" s="132"/>
      <c r="AP251" s="132"/>
      <c r="AQ251" s="132"/>
      <c r="AR251" s="132"/>
      <c r="AS251" s="132"/>
      <c r="AT251" s="132"/>
      <c r="AU251" s="132"/>
      <c r="AV251" s="132"/>
    </row>
    <row r="252" spans="3:48" x14ac:dyDescent="0.2">
      <c r="C252" s="10"/>
      <c r="D252" s="10"/>
      <c r="AA252" s="132"/>
      <c r="AB252" s="132"/>
      <c r="AC252" s="132"/>
      <c r="AD252" s="132"/>
      <c r="AE252" s="132"/>
      <c r="AG252" s="143"/>
      <c r="AN252" s="132"/>
      <c r="AO252" s="132"/>
      <c r="AP252" s="132"/>
      <c r="AQ252" s="132"/>
      <c r="AR252" s="132"/>
      <c r="AS252" s="132"/>
      <c r="AT252" s="132"/>
      <c r="AU252" s="132"/>
    </row>
    <row r="253" spans="3:48" x14ac:dyDescent="0.2">
      <c r="C253" s="10"/>
      <c r="D253" s="10"/>
      <c r="AA253" s="132"/>
      <c r="AB253" s="132"/>
      <c r="AC253" s="132"/>
      <c r="AD253" s="132"/>
      <c r="AE253" s="132"/>
      <c r="AG253" s="143"/>
      <c r="AN253" s="132"/>
      <c r="AO253" s="132"/>
      <c r="AP253" s="132"/>
      <c r="AQ253" s="132"/>
      <c r="AR253" s="132"/>
      <c r="AS253" s="132"/>
      <c r="AT253" s="132"/>
      <c r="AU253" s="132"/>
      <c r="AV253" s="132"/>
    </row>
    <row r="254" spans="3:48" x14ac:dyDescent="0.2">
      <c r="C254" s="10"/>
      <c r="D254" s="10"/>
      <c r="AA254" s="132"/>
      <c r="AB254" s="132"/>
      <c r="AC254" s="132"/>
      <c r="AD254" s="132"/>
      <c r="AE254" s="132"/>
      <c r="AG254" s="143"/>
      <c r="AN254" s="132"/>
      <c r="AO254" s="132"/>
      <c r="AP254" s="132"/>
      <c r="AQ254" s="132"/>
      <c r="AR254" s="132"/>
      <c r="AS254" s="132"/>
      <c r="AT254" s="132"/>
      <c r="AU254" s="132"/>
    </row>
    <row r="255" spans="3:48" x14ac:dyDescent="0.2">
      <c r="C255" s="10"/>
      <c r="D255" s="10"/>
      <c r="AA255" s="132"/>
      <c r="AB255" s="132"/>
      <c r="AC255" s="132"/>
      <c r="AD255" s="132"/>
      <c r="AE255" s="132"/>
      <c r="AG255" s="143"/>
      <c r="AN255" s="132"/>
      <c r="AO255" s="132"/>
      <c r="AP255" s="132"/>
      <c r="AQ255" s="132"/>
      <c r="AR255" s="132"/>
      <c r="AS255" s="132"/>
      <c r="AT255" s="132"/>
      <c r="AU255" s="132"/>
      <c r="AV255" s="132"/>
    </row>
    <row r="256" spans="3:48" x14ac:dyDescent="0.2">
      <c r="C256" s="10"/>
      <c r="D256" s="10"/>
      <c r="AA256" s="132"/>
      <c r="AB256" s="132"/>
      <c r="AC256" s="132"/>
      <c r="AD256" s="132"/>
      <c r="AE256" s="132"/>
      <c r="AG256" s="143"/>
      <c r="AN256" s="132"/>
      <c r="AO256" s="132"/>
      <c r="AP256" s="132"/>
      <c r="AQ256" s="132"/>
      <c r="AR256" s="132"/>
      <c r="AS256" s="132"/>
      <c r="AT256" s="132"/>
      <c r="AU256" s="132"/>
      <c r="AV256" s="132"/>
    </row>
    <row r="257" spans="3:48" x14ac:dyDescent="0.2">
      <c r="C257" s="10"/>
      <c r="D257" s="10"/>
      <c r="AA257" s="132"/>
      <c r="AB257" s="132"/>
      <c r="AC257" s="132"/>
      <c r="AD257" s="132"/>
      <c r="AE257" s="132"/>
      <c r="AG257" s="143"/>
      <c r="AN257" s="132"/>
      <c r="AO257" s="132"/>
      <c r="AP257" s="132"/>
      <c r="AQ257" s="132"/>
      <c r="AR257" s="132"/>
      <c r="AS257" s="132"/>
      <c r="AT257" s="132"/>
      <c r="AU257" s="132"/>
    </row>
    <row r="258" spans="3:48" x14ac:dyDescent="0.2">
      <c r="C258" s="10"/>
      <c r="D258" s="10"/>
      <c r="AA258" s="132"/>
      <c r="AB258" s="132"/>
      <c r="AC258" s="132"/>
      <c r="AD258" s="132"/>
      <c r="AE258" s="132"/>
      <c r="AG258" s="143"/>
      <c r="AN258" s="132"/>
      <c r="AO258" s="132"/>
      <c r="AP258" s="132"/>
      <c r="AQ258" s="132"/>
      <c r="AR258" s="132"/>
      <c r="AS258" s="132"/>
      <c r="AT258" s="132"/>
      <c r="AU258" s="132"/>
      <c r="AV258" s="132"/>
    </row>
    <row r="259" spans="3:48" x14ac:dyDescent="0.2">
      <c r="C259" s="10"/>
      <c r="D259" s="10"/>
      <c r="AA259" s="132"/>
      <c r="AB259" s="132"/>
      <c r="AC259" s="132"/>
      <c r="AD259" s="132"/>
      <c r="AE259" s="132"/>
      <c r="AG259" s="143"/>
      <c r="AN259" s="132"/>
      <c r="AO259" s="132"/>
      <c r="AP259" s="132"/>
      <c r="AQ259" s="132"/>
      <c r="AR259" s="132"/>
      <c r="AS259" s="132"/>
      <c r="AT259" s="132"/>
      <c r="AU259" s="132"/>
      <c r="AV259" s="132"/>
    </row>
    <row r="260" spans="3:48" x14ac:dyDescent="0.2">
      <c r="C260" s="10"/>
      <c r="D260" s="10"/>
      <c r="AA260" s="132"/>
      <c r="AB260" s="132"/>
      <c r="AC260" s="132"/>
      <c r="AD260" s="132"/>
      <c r="AE260" s="132"/>
      <c r="AG260" s="143"/>
      <c r="AN260" s="132"/>
      <c r="AO260" s="132"/>
      <c r="AP260" s="132"/>
      <c r="AQ260" s="132"/>
      <c r="AR260" s="132"/>
      <c r="AS260" s="132"/>
      <c r="AT260" s="132"/>
      <c r="AU260" s="132"/>
    </row>
    <row r="261" spans="3:48" x14ac:dyDescent="0.2">
      <c r="C261" s="10"/>
      <c r="D261" s="10"/>
      <c r="AA261" s="132"/>
      <c r="AB261" s="132"/>
      <c r="AC261" s="132"/>
      <c r="AD261" s="132"/>
      <c r="AE261" s="132"/>
      <c r="AG261" s="143"/>
      <c r="AN261" s="132"/>
      <c r="AO261" s="132"/>
      <c r="AP261" s="132"/>
      <c r="AQ261" s="132"/>
      <c r="AR261" s="132"/>
      <c r="AS261" s="132"/>
      <c r="AT261" s="132"/>
      <c r="AU261" s="132"/>
      <c r="AV261" s="132"/>
    </row>
    <row r="262" spans="3:48" x14ac:dyDescent="0.2">
      <c r="C262" s="10"/>
      <c r="D262" s="10"/>
      <c r="AA262" s="132"/>
      <c r="AB262" s="132"/>
      <c r="AC262" s="132"/>
      <c r="AD262" s="132"/>
      <c r="AE262" s="132"/>
      <c r="AG262" s="143"/>
      <c r="AN262" s="132"/>
      <c r="AO262" s="132"/>
      <c r="AP262" s="132"/>
      <c r="AQ262" s="132"/>
      <c r="AR262" s="132"/>
      <c r="AS262" s="132"/>
      <c r="AT262" s="132"/>
      <c r="AU262" s="132"/>
      <c r="AV262" s="132"/>
    </row>
    <row r="263" spans="3:48" x14ac:dyDescent="0.2">
      <c r="C263" s="10"/>
      <c r="D263" s="10"/>
      <c r="AA263" s="132"/>
      <c r="AB263" s="132"/>
      <c r="AC263" s="132"/>
      <c r="AD263" s="132"/>
      <c r="AE263" s="132"/>
      <c r="AG263" s="143"/>
      <c r="AN263" s="132"/>
      <c r="AO263" s="132"/>
      <c r="AP263" s="132"/>
      <c r="AQ263" s="132"/>
      <c r="AR263" s="132"/>
      <c r="AS263" s="132"/>
      <c r="AT263" s="132"/>
      <c r="AU263" s="132"/>
      <c r="AV263" s="132"/>
    </row>
    <row r="264" spans="3:48" x14ac:dyDescent="0.2">
      <c r="C264" s="10"/>
      <c r="D264" s="10"/>
      <c r="AA264" s="132"/>
      <c r="AB264" s="132"/>
      <c r="AC264" s="132"/>
      <c r="AD264" s="132"/>
      <c r="AE264" s="132"/>
      <c r="AG264" s="143"/>
      <c r="AN264" s="132"/>
      <c r="AO264" s="132"/>
      <c r="AP264" s="132"/>
      <c r="AQ264" s="132"/>
      <c r="AR264" s="132"/>
      <c r="AS264" s="132"/>
      <c r="AT264" s="132"/>
      <c r="AU264" s="132"/>
      <c r="AV264" s="132"/>
    </row>
    <row r="265" spans="3:48" x14ac:dyDescent="0.2">
      <c r="C265" s="10"/>
      <c r="D265" s="10"/>
      <c r="AA265" s="132"/>
      <c r="AB265" s="132"/>
      <c r="AC265" s="132"/>
      <c r="AD265" s="132"/>
      <c r="AE265" s="132"/>
      <c r="AG265" s="143"/>
      <c r="AN265" s="132"/>
      <c r="AO265" s="132"/>
      <c r="AP265" s="132"/>
      <c r="AQ265" s="132"/>
      <c r="AR265" s="132"/>
      <c r="AS265" s="132"/>
      <c r="AT265" s="132"/>
      <c r="AU265" s="132"/>
    </row>
    <row r="266" spans="3:48" x14ac:dyDescent="0.2">
      <c r="C266" s="10"/>
      <c r="D266" s="10"/>
      <c r="AA266" s="132"/>
      <c r="AB266" s="132"/>
      <c r="AC266" s="132"/>
      <c r="AD266" s="132"/>
      <c r="AE266" s="132"/>
      <c r="AG266" s="143"/>
      <c r="AN266" s="132"/>
      <c r="AO266" s="132"/>
      <c r="AP266" s="132"/>
      <c r="AQ266" s="132"/>
      <c r="AR266" s="132"/>
      <c r="AS266" s="132"/>
      <c r="AT266" s="132"/>
      <c r="AU266" s="132"/>
      <c r="AV266" s="132"/>
    </row>
    <row r="267" spans="3:48" x14ac:dyDescent="0.2">
      <c r="C267" s="10"/>
      <c r="D267" s="10"/>
      <c r="AA267" s="132"/>
      <c r="AB267" s="132"/>
      <c r="AC267" s="132"/>
      <c r="AD267" s="132"/>
      <c r="AE267" s="132"/>
      <c r="AG267" s="143"/>
      <c r="AN267" s="132"/>
      <c r="AO267" s="132"/>
      <c r="AP267" s="132"/>
      <c r="AQ267" s="132"/>
      <c r="AR267" s="132"/>
      <c r="AS267" s="132"/>
      <c r="AT267" s="132"/>
      <c r="AU267" s="132"/>
    </row>
    <row r="268" spans="3:48" x14ac:dyDescent="0.2">
      <c r="C268" s="10"/>
      <c r="D268" s="10"/>
      <c r="AA268" s="132"/>
      <c r="AB268" s="132"/>
      <c r="AC268" s="132"/>
      <c r="AD268" s="132"/>
      <c r="AE268" s="132"/>
      <c r="AG268" s="143"/>
      <c r="AN268" s="132"/>
      <c r="AO268" s="132"/>
      <c r="AP268" s="132"/>
      <c r="AQ268" s="132"/>
      <c r="AR268" s="132"/>
      <c r="AS268" s="132"/>
      <c r="AT268" s="132"/>
      <c r="AU268" s="132"/>
    </row>
    <row r="269" spans="3:48" x14ac:dyDescent="0.2">
      <c r="C269" s="10"/>
      <c r="D269" s="10"/>
      <c r="AA269" s="132"/>
      <c r="AB269" s="132"/>
      <c r="AC269" s="132"/>
      <c r="AD269" s="132"/>
      <c r="AE269" s="132"/>
      <c r="AG269" s="143"/>
      <c r="AN269" s="132"/>
      <c r="AO269" s="132"/>
      <c r="AP269" s="132"/>
      <c r="AQ269" s="132"/>
      <c r="AR269" s="132"/>
      <c r="AS269" s="132"/>
      <c r="AT269" s="132"/>
      <c r="AU269" s="132"/>
    </row>
    <row r="270" spans="3:48" x14ac:dyDescent="0.2">
      <c r="C270" s="10"/>
      <c r="D270" s="10"/>
      <c r="AA270" s="132"/>
      <c r="AB270" s="132"/>
      <c r="AC270" s="132"/>
      <c r="AD270" s="132"/>
      <c r="AE270" s="132"/>
      <c r="AG270" s="143"/>
      <c r="AN270" s="132"/>
      <c r="AO270" s="132"/>
      <c r="AP270" s="132"/>
      <c r="AQ270" s="132"/>
      <c r="AR270" s="132"/>
      <c r="AS270" s="132"/>
      <c r="AT270" s="132"/>
      <c r="AU270" s="132"/>
    </row>
    <row r="271" spans="3:48" x14ac:dyDescent="0.2">
      <c r="C271" s="10"/>
      <c r="D271" s="10"/>
      <c r="AA271" s="132"/>
      <c r="AB271" s="132"/>
      <c r="AC271" s="132"/>
      <c r="AD271" s="132"/>
      <c r="AE271" s="132"/>
      <c r="AG271" s="143"/>
      <c r="AN271" s="132"/>
      <c r="AO271" s="132"/>
      <c r="AP271" s="132"/>
      <c r="AQ271" s="132"/>
      <c r="AR271" s="132"/>
      <c r="AS271" s="132"/>
      <c r="AT271" s="132"/>
      <c r="AU271" s="132"/>
    </row>
    <row r="272" spans="3:48" x14ac:dyDescent="0.2">
      <c r="C272" s="10"/>
      <c r="D272" s="10"/>
      <c r="AA272" s="132"/>
      <c r="AB272" s="132"/>
      <c r="AC272" s="132"/>
      <c r="AD272" s="132"/>
      <c r="AE272" s="132"/>
      <c r="AG272" s="143"/>
      <c r="AN272" s="132"/>
      <c r="AO272" s="132"/>
      <c r="AP272" s="132"/>
      <c r="AQ272" s="132"/>
      <c r="AR272" s="132"/>
      <c r="AS272" s="132"/>
      <c r="AT272" s="132"/>
      <c r="AU272" s="132"/>
    </row>
    <row r="273" spans="3:48" x14ac:dyDescent="0.2">
      <c r="C273" s="10"/>
      <c r="D273" s="10"/>
      <c r="AA273" s="132"/>
      <c r="AB273" s="132"/>
      <c r="AC273" s="132"/>
      <c r="AD273" s="132"/>
      <c r="AE273" s="132"/>
      <c r="AG273" s="143"/>
      <c r="AN273" s="132"/>
      <c r="AO273" s="132"/>
      <c r="AP273" s="132"/>
      <c r="AQ273" s="132"/>
      <c r="AR273" s="132"/>
      <c r="AS273" s="132"/>
      <c r="AT273" s="132"/>
      <c r="AU273" s="132"/>
    </row>
    <row r="274" spans="3:48" x14ac:dyDescent="0.2">
      <c r="C274" s="10"/>
      <c r="D274" s="10"/>
      <c r="AA274" s="132"/>
      <c r="AB274" s="132"/>
      <c r="AC274" s="132"/>
      <c r="AD274" s="132"/>
      <c r="AE274" s="132"/>
      <c r="AG274" s="143"/>
      <c r="AN274" s="132"/>
      <c r="AO274" s="132"/>
      <c r="AP274" s="132"/>
      <c r="AQ274" s="132"/>
      <c r="AR274" s="132"/>
      <c r="AS274" s="132"/>
      <c r="AT274" s="132"/>
      <c r="AU274" s="132"/>
      <c r="AV274" s="132"/>
    </row>
    <row r="275" spans="3:48" x14ac:dyDescent="0.2">
      <c r="C275" s="10"/>
      <c r="D275" s="10"/>
      <c r="AA275" s="132"/>
      <c r="AB275" s="132"/>
      <c r="AC275" s="132"/>
      <c r="AD275" s="132"/>
      <c r="AE275" s="132"/>
      <c r="AG275" s="143"/>
      <c r="AN275" s="132"/>
      <c r="AO275" s="132"/>
      <c r="AP275" s="132"/>
      <c r="AQ275" s="132"/>
      <c r="AR275" s="132"/>
      <c r="AS275" s="132"/>
      <c r="AT275" s="132"/>
      <c r="AU275" s="132"/>
    </row>
    <row r="276" spans="3:48" x14ac:dyDescent="0.2">
      <c r="C276" s="10"/>
      <c r="D276" s="10"/>
      <c r="AA276" s="132"/>
      <c r="AB276" s="132"/>
      <c r="AC276" s="132"/>
      <c r="AD276" s="132"/>
      <c r="AE276" s="132"/>
      <c r="AG276" s="143"/>
      <c r="AN276" s="132"/>
      <c r="AO276" s="132"/>
      <c r="AP276" s="132"/>
      <c r="AQ276" s="132"/>
      <c r="AR276" s="132"/>
      <c r="AS276" s="132"/>
      <c r="AT276" s="132"/>
      <c r="AU276" s="132"/>
    </row>
    <row r="277" spans="3:48" x14ac:dyDescent="0.2">
      <c r="C277" s="10"/>
      <c r="D277" s="10"/>
      <c r="AA277" s="132"/>
      <c r="AB277" s="132"/>
      <c r="AC277" s="132"/>
      <c r="AD277" s="132"/>
      <c r="AE277" s="132"/>
      <c r="AG277" s="143"/>
      <c r="AN277" s="132"/>
      <c r="AO277" s="132"/>
      <c r="AP277" s="132"/>
      <c r="AQ277" s="132"/>
      <c r="AR277" s="132"/>
      <c r="AS277" s="132"/>
      <c r="AT277" s="132"/>
      <c r="AU277" s="132"/>
    </row>
    <row r="278" spans="3:48" x14ac:dyDescent="0.2">
      <c r="C278" s="10"/>
      <c r="D278" s="10"/>
      <c r="AA278" s="132"/>
      <c r="AB278" s="132"/>
      <c r="AC278" s="132"/>
      <c r="AD278" s="132"/>
      <c r="AE278" s="132"/>
      <c r="AG278" s="143"/>
      <c r="AN278" s="132"/>
      <c r="AO278" s="132"/>
      <c r="AP278" s="132"/>
      <c r="AQ278" s="132"/>
      <c r="AR278" s="132"/>
      <c r="AS278" s="132"/>
      <c r="AT278" s="132"/>
      <c r="AU278" s="132"/>
    </row>
    <row r="279" spans="3:48" x14ac:dyDescent="0.2">
      <c r="C279" s="10"/>
      <c r="D279" s="10"/>
      <c r="AA279" s="132"/>
      <c r="AB279" s="132"/>
      <c r="AC279" s="132"/>
      <c r="AD279" s="132"/>
      <c r="AE279" s="132"/>
      <c r="AG279" s="143"/>
      <c r="AN279" s="132"/>
      <c r="AO279" s="132"/>
      <c r="AP279" s="132"/>
      <c r="AQ279" s="132"/>
      <c r="AR279" s="132"/>
      <c r="AS279" s="132"/>
      <c r="AT279" s="132"/>
      <c r="AU279" s="132"/>
      <c r="AV279" s="132"/>
    </row>
    <row r="280" spans="3:48" x14ac:dyDescent="0.2">
      <c r="C280" s="10"/>
      <c r="D280" s="10"/>
      <c r="AA280" s="132"/>
      <c r="AB280" s="132"/>
      <c r="AC280" s="132"/>
      <c r="AD280" s="132"/>
      <c r="AE280" s="132"/>
      <c r="AG280" s="143"/>
      <c r="AN280" s="132"/>
      <c r="AO280" s="132"/>
      <c r="AP280" s="132"/>
      <c r="AQ280" s="132"/>
      <c r="AR280" s="132"/>
      <c r="AS280" s="132"/>
      <c r="AT280" s="132"/>
      <c r="AU280" s="132"/>
      <c r="AV280" s="132"/>
    </row>
    <row r="281" spans="3:48" x14ac:dyDescent="0.2">
      <c r="C281" s="10"/>
      <c r="D281" s="10"/>
      <c r="AA281" s="132"/>
      <c r="AB281" s="132"/>
      <c r="AC281" s="132"/>
      <c r="AD281" s="132"/>
      <c r="AE281" s="132"/>
      <c r="AG281" s="143"/>
      <c r="AN281" s="132"/>
      <c r="AO281" s="132"/>
      <c r="AP281" s="132"/>
      <c r="AQ281" s="132"/>
      <c r="AR281" s="132"/>
      <c r="AS281" s="132"/>
      <c r="AT281" s="132"/>
      <c r="AU281" s="132"/>
    </row>
    <row r="282" spans="3:48" x14ac:dyDescent="0.2">
      <c r="C282" s="10"/>
      <c r="D282" s="10"/>
      <c r="AA282" s="132"/>
      <c r="AB282" s="132"/>
      <c r="AC282" s="132"/>
      <c r="AD282" s="132"/>
      <c r="AE282" s="132"/>
      <c r="AG282" s="143"/>
      <c r="AN282" s="132"/>
      <c r="AO282" s="132"/>
      <c r="AP282" s="132"/>
      <c r="AQ282" s="132"/>
      <c r="AR282" s="132"/>
      <c r="AS282" s="132"/>
      <c r="AT282" s="132"/>
      <c r="AU282" s="132"/>
    </row>
    <row r="283" spans="3:48" x14ac:dyDescent="0.2">
      <c r="C283" s="10"/>
      <c r="D283" s="10"/>
      <c r="AA283" s="132"/>
      <c r="AB283" s="132"/>
      <c r="AC283" s="132"/>
      <c r="AD283" s="132"/>
      <c r="AE283" s="132"/>
      <c r="AG283" s="143"/>
      <c r="AN283" s="132"/>
      <c r="AO283" s="132"/>
      <c r="AP283" s="132"/>
      <c r="AQ283" s="132"/>
      <c r="AR283" s="132"/>
      <c r="AS283" s="132"/>
      <c r="AT283" s="132"/>
      <c r="AU283" s="132"/>
    </row>
    <row r="284" spans="3:48" x14ac:dyDescent="0.2">
      <c r="C284" s="10"/>
      <c r="D284" s="10"/>
      <c r="AA284" s="132"/>
      <c r="AB284" s="132"/>
      <c r="AC284" s="132"/>
      <c r="AD284" s="132"/>
      <c r="AE284" s="132"/>
      <c r="AG284" s="143"/>
      <c r="AN284" s="132"/>
      <c r="AO284" s="132"/>
      <c r="AP284" s="132"/>
      <c r="AQ284" s="132"/>
      <c r="AR284" s="132"/>
      <c r="AS284" s="132"/>
      <c r="AT284" s="132"/>
      <c r="AU284" s="132"/>
    </row>
    <row r="285" spans="3:48" x14ac:dyDescent="0.2">
      <c r="C285" s="10"/>
      <c r="D285" s="10"/>
      <c r="AA285" s="132"/>
      <c r="AB285" s="132"/>
      <c r="AC285" s="132"/>
      <c r="AD285" s="132"/>
      <c r="AE285" s="132"/>
      <c r="AG285" s="143"/>
      <c r="AN285" s="132"/>
      <c r="AO285" s="132"/>
      <c r="AP285" s="132"/>
      <c r="AQ285" s="132"/>
      <c r="AR285" s="132"/>
      <c r="AS285" s="132"/>
      <c r="AT285" s="132"/>
      <c r="AU285" s="132"/>
      <c r="AV285" s="132"/>
    </row>
    <row r="286" spans="3:48" x14ac:dyDescent="0.2">
      <c r="C286" s="10"/>
      <c r="D286" s="10"/>
      <c r="AA286" s="132"/>
      <c r="AB286" s="132"/>
      <c r="AC286" s="132"/>
      <c r="AD286" s="132"/>
      <c r="AE286" s="132"/>
      <c r="AG286" s="143"/>
      <c r="AN286" s="132"/>
      <c r="AO286" s="132"/>
      <c r="AP286" s="132"/>
      <c r="AQ286" s="132"/>
      <c r="AR286" s="132"/>
      <c r="AS286" s="132"/>
      <c r="AT286" s="132"/>
      <c r="AU286" s="132"/>
      <c r="AV286" s="132"/>
    </row>
    <row r="287" spans="3:48" x14ac:dyDescent="0.2">
      <c r="C287" s="10"/>
      <c r="D287" s="10"/>
      <c r="AA287" s="132"/>
      <c r="AB287" s="132"/>
      <c r="AC287" s="132"/>
      <c r="AD287" s="132"/>
      <c r="AE287" s="132"/>
      <c r="AG287" s="143"/>
      <c r="AN287" s="132"/>
      <c r="AO287" s="132"/>
      <c r="AP287" s="132"/>
      <c r="AQ287" s="132"/>
      <c r="AR287" s="132"/>
      <c r="AS287" s="132"/>
      <c r="AT287" s="132"/>
      <c r="AU287" s="132"/>
    </row>
    <row r="288" spans="3:48" x14ac:dyDescent="0.2">
      <c r="C288" s="10"/>
      <c r="D288" s="10"/>
      <c r="AA288" s="132"/>
      <c r="AB288" s="132"/>
      <c r="AC288" s="132"/>
      <c r="AD288" s="132"/>
      <c r="AE288" s="132"/>
      <c r="AG288" s="143"/>
      <c r="AN288" s="132"/>
      <c r="AO288" s="132"/>
      <c r="AP288" s="132"/>
      <c r="AQ288" s="132"/>
      <c r="AR288" s="132"/>
      <c r="AS288" s="132"/>
      <c r="AT288" s="132"/>
      <c r="AU288" s="132"/>
    </row>
    <row r="289" spans="3:48" x14ac:dyDescent="0.2">
      <c r="C289" s="10"/>
      <c r="D289" s="10"/>
      <c r="AA289" s="132"/>
      <c r="AB289" s="132"/>
      <c r="AC289" s="132"/>
      <c r="AD289" s="132"/>
      <c r="AE289" s="132"/>
      <c r="AG289" s="143"/>
      <c r="AN289" s="132"/>
      <c r="AO289" s="132"/>
      <c r="AP289" s="132"/>
      <c r="AQ289" s="132"/>
      <c r="AR289" s="132"/>
      <c r="AS289" s="132"/>
      <c r="AT289" s="132"/>
      <c r="AU289" s="132"/>
    </row>
    <row r="290" spans="3:48" x14ac:dyDescent="0.2">
      <c r="C290" s="10"/>
      <c r="D290" s="10"/>
      <c r="AA290" s="132"/>
      <c r="AB290" s="132"/>
      <c r="AC290" s="132"/>
      <c r="AD290" s="132"/>
      <c r="AE290" s="132"/>
      <c r="AG290" s="143"/>
      <c r="AN290" s="132"/>
      <c r="AO290" s="132"/>
      <c r="AP290" s="132"/>
      <c r="AQ290" s="132"/>
      <c r="AR290" s="132"/>
      <c r="AS290" s="132"/>
      <c r="AT290" s="132"/>
      <c r="AU290" s="132"/>
    </row>
    <row r="291" spans="3:48" x14ac:dyDescent="0.2">
      <c r="C291" s="10"/>
      <c r="D291" s="10"/>
      <c r="AA291" s="132"/>
      <c r="AB291" s="132"/>
      <c r="AC291" s="132"/>
      <c r="AD291" s="132"/>
      <c r="AE291" s="132"/>
      <c r="AG291" s="143"/>
      <c r="AN291" s="132"/>
      <c r="AO291" s="132"/>
      <c r="AP291" s="132"/>
      <c r="AQ291" s="132"/>
      <c r="AR291" s="132"/>
      <c r="AS291" s="132"/>
      <c r="AT291" s="132"/>
      <c r="AU291" s="132"/>
    </row>
    <row r="292" spans="3:48" x14ac:dyDescent="0.2">
      <c r="C292" s="10"/>
      <c r="D292" s="10"/>
      <c r="AA292" s="132"/>
      <c r="AB292" s="132"/>
      <c r="AC292" s="132"/>
      <c r="AD292" s="132"/>
      <c r="AE292" s="132"/>
      <c r="AG292" s="143"/>
      <c r="AN292" s="132"/>
      <c r="AO292" s="132"/>
      <c r="AP292" s="132"/>
      <c r="AQ292" s="132"/>
      <c r="AR292" s="132"/>
      <c r="AS292" s="132"/>
      <c r="AT292" s="132"/>
      <c r="AU292" s="132"/>
    </row>
    <row r="293" spans="3:48" x14ac:dyDescent="0.2">
      <c r="C293" s="10"/>
      <c r="D293" s="10"/>
      <c r="AA293" s="132"/>
      <c r="AB293" s="132"/>
      <c r="AC293" s="132"/>
      <c r="AD293" s="132"/>
      <c r="AE293" s="132"/>
      <c r="AG293" s="143"/>
      <c r="AN293" s="132"/>
      <c r="AO293" s="132"/>
      <c r="AP293" s="132"/>
      <c r="AQ293" s="132"/>
      <c r="AR293" s="132"/>
      <c r="AS293" s="132"/>
      <c r="AT293" s="132"/>
      <c r="AU293" s="132"/>
      <c r="AV293" s="132"/>
    </row>
    <row r="294" spans="3:48" x14ac:dyDescent="0.2">
      <c r="C294" s="10"/>
      <c r="D294" s="10"/>
      <c r="AA294" s="132"/>
      <c r="AB294" s="132"/>
      <c r="AC294" s="132"/>
      <c r="AD294" s="132"/>
      <c r="AE294" s="132"/>
      <c r="AG294" s="143"/>
      <c r="AN294" s="132"/>
      <c r="AO294" s="132"/>
      <c r="AP294" s="132"/>
      <c r="AQ294" s="132"/>
      <c r="AR294" s="132"/>
      <c r="AS294" s="132"/>
      <c r="AT294" s="132"/>
      <c r="AU294" s="132"/>
      <c r="AV294" s="132"/>
    </row>
    <row r="295" spans="3:48" x14ac:dyDescent="0.2">
      <c r="C295" s="10"/>
      <c r="D295" s="10"/>
      <c r="AA295" s="132"/>
      <c r="AB295" s="132"/>
      <c r="AC295" s="132"/>
      <c r="AD295" s="132"/>
      <c r="AE295" s="132"/>
      <c r="AG295" s="143"/>
      <c r="AN295" s="132"/>
      <c r="AO295" s="132"/>
      <c r="AP295" s="132"/>
      <c r="AQ295" s="132"/>
      <c r="AR295" s="132"/>
      <c r="AS295" s="132"/>
      <c r="AT295" s="132"/>
      <c r="AU295" s="132"/>
      <c r="AV295" s="132"/>
    </row>
    <row r="296" spans="3:48" x14ac:dyDescent="0.2">
      <c r="C296" s="10"/>
      <c r="D296" s="10"/>
      <c r="AA296" s="132"/>
      <c r="AB296" s="132"/>
      <c r="AC296" s="132"/>
      <c r="AD296" s="132"/>
      <c r="AE296" s="132"/>
      <c r="AG296" s="143"/>
      <c r="AN296" s="132"/>
      <c r="AO296" s="132"/>
      <c r="AP296" s="132"/>
      <c r="AQ296" s="132"/>
      <c r="AR296" s="132"/>
      <c r="AS296" s="132"/>
      <c r="AT296" s="132"/>
      <c r="AU296" s="132"/>
    </row>
    <row r="297" spans="3:48" x14ac:dyDescent="0.2">
      <c r="C297" s="10"/>
      <c r="D297" s="10"/>
      <c r="AA297" s="132"/>
      <c r="AB297" s="132"/>
      <c r="AC297" s="132"/>
      <c r="AD297" s="132"/>
      <c r="AE297" s="132"/>
      <c r="AG297" s="143"/>
      <c r="AN297" s="132"/>
      <c r="AO297" s="132"/>
      <c r="AP297" s="132"/>
      <c r="AQ297" s="132"/>
      <c r="AR297" s="132"/>
      <c r="AS297" s="132"/>
      <c r="AT297" s="132"/>
      <c r="AU297" s="132"/>
    </row>
    <row r="298" spans="3:48" x14ac:dyDescent="0.2">
      <c r="C298" s="10"/>
      <c r="D298" s="10"/>
      <c r="AA298" s="132"/>
      <c r="AB298" s="132"/>
      <c r="AC298" s="132"/>
      <c r="AD298" s="132"/>
      <c r="AE298" s="132"/>
      <c r="AG298" s="143"/>
      <c r="AN298" s="132"/>
      <c r="AO298" s="132"/>
      <c r="AP298" s="132"/>
      <c r="AQ298" s="132"/>
      <c r="AR298" s="132"/>
      <c r="AS298" s="132"/>
      <c r="AT298" s="132"/>
      <c r="AU298" s="132"/>
    </row>
    <row r="299" spans="3:48" x14ac:dyDescent="0.2">
      <c r="C299" s="10"/>
      <c r="D299" s="10"/>
      <c r="AA299" s="132"/>
      <c r="AB299" s="132"/>
      <c r="AC299" s="132"/>
      <c r="AD299" s="132"/>
      <c r="AE299" s="132"/>
      <c r="AG299" s="143"/>
      <c r="AN299" s="132"/>
      <c r="AO299" s="132"/>
      <c r="AP299" s="132"/>
      <c r="AQ299" s="132"/>
      <c r="AR299" s="132"/>
      <c r="AS299" s="132"/>
      <c r="AT299" s="132"/>
      <c r="AU299" s="132"/>
    </row>
    <row r="300" spans="3:48" x14ac:dyDescent="0.2">
      <c r="C300" s="10"/>
      <c r="D300" s="10"/>
      <c r="AA300" s="132"/>
      <c r="AB300" s="132"/>
      <c r="AC300" s="132"/>
      <c r="AD300" s="132"/>
      <c r="AE300" s="132"/>
      <c r="AG300" s="143"/>
      <c r="AN300" s="132"/>
      <c r="AO300" s="132"/>
      <c r="AP300" s="132"/>
      <c r="AQ300" s="132"/>
      <c r="AR300" s="132"/>
      <c r="AS300" s="132"/>
      <c r="AT300" s="132"/>
      <c r="AU300" s="132"/>
    </row>
    <row r="301" spans="3:48" x14ac:dyDescent="0.2">
      <c r="C301" s="10"/>
      <c r="D301" s="10"/>
      <c r="AA301" s="132"/>
      <c r="AB301" s="132"/>
      <c r="AC301" s="132"/>
      <c r="AD301" s="132"/>
      <c r="AE301" s="132"/>
      <c r="AG301" s="143"/>
      <c r="AN301" s="132"/>
      <c r="AO301" s="132"/>
      <c r="AP301" s="132"/>
      <c r="AQ301" s="132"/>
      <c r="AR301" s="132"/>
      <c r="AS301" s="132"/>
      <c r="AT301" s="132"/>
      <c r="AU301" s="132"/>
    </row>
    <row r="302" spans="3:48" x14ac:dyDescent="0.2">
      <c r="C302" s="10"/>
      <c r="D302" s="10"/>
      <c r="AA302" s="132"/>
      <c r="AB302" s="132"/>
      <c r="AC302" s="132"/>
      <c r="AD302" s="132"/>
      <c r="AE302" s="132"/>
      <c r="AG302" s="143"/>
      <c r="AN302" s="132"/>
      <c r="AO302" s="132"/>
      <c r="AP302" s="132"/>
      <c r="AQ302" s="132"/>
      <c r="AR302" s="132"/>
      <c r="AS302" s="132"/>
      <c r="AT302" s="132"/>
      <c r="AU302" s="132"/>
    </row>
    <row r="303" spans="3:48" x14ac:dyDescent="0.2">
      <c r="C303" s="10"/>
      <c r="D303" s="10"/>
      <c r="AA303" s="132"/>
      <c r="AB303" s="132"/>
      <c r="AC303" s="132"/>
      <c r="AD303" s="132"/>
      <c r="AE303" s="132"/>
      <c r="AG303" s="143"/>
      <c r="AN303" s="132"/>
      <c r="AO303" s="132"/>
      <c r="AP303" s="132"/>
      <c r="AQ303" s="132"/>
      <c r="AR303" s="132"/>
      <c r="AS303" s="132"/>
      <c r="AT303" s="132"/>
      <c r="AU303" s="132"/>
      <c r="AV303" s="132"/>
    </row>
    <row r="304" spans="3:48" x14ac:dyDescent="0.2">
      <c r="C304" s="10"/>
      <c r="D304" s="10"/>
      <c r="AA304" s="132"/>
      <c r="AB304" s="132"/>
      <c r="AC304" s="132"/>
      <c r="AD304" s="132"/>
      <c r="AE304" s="132"/>
      <c r="AG304" s="143"/>
      <c r="AN304" s="132"/>
      <c r="AO304" s="132"/>
      <c r="AP304" s="132"/>
      <c r="AQ304" s="132"/>
      <c r="AR304" s="132"/>
      <c r="AS304" s="132"/>
      <c r="AT304" s="132"/>
      <c r="AU304" s="132"/>
      <c r="AV304" s="132"/>
    </row>
    <row r="305" spans="3:48" x14ac:dyDescent="0.2">
      <c r="C305" s="10"/>
      <c r="D305" s="10"/>
      <c r="AA305" s="132"/>
      <c r="AB305" s="132"/>
      <c r="AC305" s="132"/>
      <c r="AD305" s="132"/>
      <c r="AE305" s="132"/>
      <c r="AG305" s="143"/>
      <c r="AN305" s="132"/>
      <c r="AO305" s="132"/>
      <c r="AP305" s="132"/>
      <c r="AQ305" s="132"/>
      <c r="AR305" s="132"/>
      <c r="AS305" s="132"/>
      <c r="AT305" s="132"/>
      <c r="AU305" s="132"/>
      <c r="AV305" s="132"/>
    </row>
    <row r="306" spans="3:48" x14ac:dyDescent="0.2">
      <c r="C306" s="10"/>
      <c r="D306" s="10"/>
      <c r="AA306" s="132"/>
      <c r="AB306" s="132"/>
      <c r="AC306" s="132"/>
      <c r="AD306" s="132"/>
      <c r="AE306" s="132"/>
      <c r="AG306" s="143"/>
      <c r="AN306" s="132"/>
      <c r="AO306" s="132"/>
      <c r="AP306" s="132"/>
      <c r="AQ306" s="132"/>
      <c r="AR306" s="132"/>
      <c r="AS306" s="132"/>
      <c r="AT306" s="132"/>
      <c r="AU306" s="132"/>
    </row>
    <row r="307" spans="3:48" x14ac:dyDescent="0.2">
      <c r="C307" s="10"/>
      <c r="D307" s="10"/>
      <c r="AA307" s="132"/>
      <c r="AB307" s="132"/>
      <c r="AC307" s="132"/>
      <c r="AD307" s="132"/>
      <c r="AE307" s="132"/>
      <c r="AG307" s="143"/>
      <c r="AN307" s="132"/>
      <c r="AO307" s="132"/>
      <c r="AP307" s="132"/>
      <c r="AQ307" s="132"/>
      <c r="AR307" s="132"/>
      <c r="AS307" s="132"/>
      <c r="AT307" s="132"/>
      <c r="AU307" s="132"/>
    </row>
    <row r="308" spans="3:48" x14ac:dyDescent="0.2">
      <c r="C308" s="10"/>
      <c r="D308" s="10"/>
      <c r="AA308" s="132"/>
      <c r="AB308" s="132"/>
      <c r="AC308" s="132"/>
      <c r="AD308" s="132"/>
      <c r="AE308" s="132"/>
      <c r="AG308" s="143"/>
      <c r="AN308" s="132"/>
      <c r="AO308" s="132"/>
      <c r="AP308" s="132"/>
      <c r="AQ308" s="132"/>
      <c r="AR308" s="132"/>
      <c r="AS308" s="132"/>
      <c r="AT308" s="132"/>
      <c r="AU308" s="132"/>
    </row>
    <row r="309" spans="3:48" x14ac:dyDescent="0.2">
      <c r="C309" s="10"/>
      <c r="D309" s="10"/>
      <c r="AA309" s="132"/>
      <c r="AB309" s="132"/>
      <c r="AC309" s="132"/>
      <c r="AD309" s="132"/>
      <c r="AE309" s="132"/>
      <c r="AG309" s="143"/>
      <c r="AN309" s="132"/>
      <c r="AO309" s="132"/>
      <c r="AP309" s="132"/>
      <c r="AQ309" s="132"/>
      <c r="AR309" s="132"/>
      <c r="AS309" s="132"/>
      <c r="AT309" s="132"/>
      <c r="AU309" s="132"/>
    </row>
    <row r="310" spans="3:48" x14ac:dyDescent="0.2">
      <c r="C310" s="10"/>
      <c r="D310" s="10"/>
      <c r="AA310" s="132"/>
      <c r="AB310" s="132"/>
      <c r="AC310" s="132"/>
      <c r="AD310" s="132"/>
      <c r="AE310" s="132"/>
      <c r="AG310" s="143"/>
      <c r="AN310" s="132"/>
      <c r="AO310" s="132"/>
      <c r="AP310" s="132"/>
      <c r="AQ310" s="132"/>
      <c r="AR310" s="132"/>
      <c r="AS310" s="132"/>
      <c r="AT310" s="132"/>
      <c r="AU310" s="132"/>
    </row>
    <row r="311" spans="3:48" x14ac:dyDescent="0.2">
      <c r="C311" s="10"/>
      <c r="D311" s="10"/>
      <c r="AA311" s="132"/>
      <c r="AB311" s="132"/>
      <c r="AC311" s="132"/>
      <c r="AD311" s="132"/>
      <c r="AE311" s="132"/>
      <c r="AG311" s="143"/>
      <c r="AN311" s="132"/>
      <c r="AO311" s="132"/>
      <c r="AP311" s="132"/>
      <c r="AQ311" s="132"/>
      <c r="AR311" s="132"/>
      <c r="AS311" s="132"/>
      <c r="AT311" s="132"/>
      <c r="AU311" s="132"/>
    </row>
    <row r="312" spans="3:48" x14ac:dyDescent="0.2">
      <c r="C312" s="10"/>
      <c r="D312" s="10"/>
      <c r="AA312" s="132"/>
      <c r="AB312" s="132"/>
      <c r="AC312" s="132"/>
      <c r="AD312" s="132"/>
      <c r="AE312" s="132"/>
      <c r="AG312" s="143"/>
      <c r="AN312" s="132"/>
      <c r="AO312" s="132"/>
      <c r="AP312" s="132"/>
      <c r="AQ312" s="132"/>
      <c r="AR312" s="132"/>
      <c r="AS312" s="132"/>
      <c r="AT312" s="132"/>
      <c r="AU312" s="132"/>
    </row>
    <row r="313" spans="3:48" x14ac:dyDescent="0.2">
      <c r="C313" s="10"/>
      <c r="D313" s="10"/>
      <c r="AA313" s="132"/>
      <c r="AB313" s="132"/>
      <c r="AC313" s="132"/>
      <c r="AD313" s="132"/>
      <c r="AE313" s="132"/>
      <c r="AG313" s="143"/>
      <c r="AN313" s="132"/>
      <c r="AO313" s="132"/>
      <c r="AP313" s="132"/>
      <c r="AQ313" s="132"/>
      <c r="AR313" s="132"/>
      <c r="AS313" s="132"/>
      <c r="AT313" s="132"/>
      <c r="AU313" s="132"/>
    </row>
    <row r="314" spans="3:48" x14ac:dyDescent="0.2">
      <c r="C314" s="10"/>
      <c r="D314" s="10"/>
      <c r="AA314" s="132"/>
      <c r="AB314" s="132"/>
      <c r="AC314" s="132"/>
      <c r="AD314" s="132"/>
      <c r="AE314" s="132"/>
      <c r="AG314" s="143"/>
      <c r="AN314" s="132"/>
      <c r="AO314" s="132"/>
      <c r="AP314" s="132"/>
      <c r="AQ314" s="132"/>
      <c r="AR314" s="132"/>
      <c r="AS314" s="132"/>
      <c r="AT314" s="132"/>
      <c r="AU314" s="132"/>
    </row>
    <row r="315" spans="3:48" x14ac:dyDescent="0.2">
      <c r="C315" s="10"/>
      <c r="D315" s="10"/>
      <c r="AA315" s="132"/>
      <c r="AB315" s="132"/>
      <c r="AC315" s="132"/>
      <c r="AD315" s="132"/>
      <c r="AE315" s="132"/>
      <c r="AG315" s="143"/>
      <c r="AN315" s="132"/>
      <c r="AO315" s="132"/>
      <c r="AP315" s="132"/>
      <c r="AQ315" s="132"/>
      <c r="AR315" s="132"/>
      <c r="AS315" s="132"/>
      <c r="AT315" s="132"/>
      <c r="AU315" s="132"/>
    </row>
    <row r="316" spans="3:48" x14ac:dyDescent="0.2">
      <c r="C316" s="10"/>
      <c r="D316" s="10"/>
      <c r="AA316" s="132"/>
      <c r="AB316" s="132"/>
      <c r="AC316" s="132"/>
      <c r="AD316" s="132"/>
      <c r="AE316" s="132"/>
      <c r="AG316" s="143"/>
      <c r="AN316" s="132"/>
      <c r="AO316" s="132"/>
      <c r="AP316" s="132"/>
      <c r="AQ316" s="132"/>
      <c r="AR316" s="132"/>
      <c r="AS316" s="132"/>
      <c r="AT316" s="132"/>
      <c r="AU316" s="132"/>
    </row>
    <row r="317" spans="3:48" x14ac:dyDescent="0.2">
      <c r="C317" s="10"/>
      <c r="D317" s="10"/>
      <c r="AA317" s="132"/>
      <c r="AB317" s="132"/>
      <c r="AC317" s="132"/>
      <c r="AD317" s="132"/>
      <c r="AE317" s="132"/>
      <c r="AG317" s="143"/>
      <c r="AN317" s="132"/>
      <c r="AO317" s="132"/>
      <c r="AP317" s="132"/>
      <c r="AQ317" s="132"/>
      <c r="AR317" s="132"/>
      <c r="AS317" s="132"/>
      <c r="AT317" s="132"/>
      <c r="AU317" s="132"/>
    </row>
    <row r="318" spans="3:48" x14ac:dyDescent="0.2">
      <c r="C318" s="10"/>
      <c r="D318" s="10"/>
      <c r="AA318" s="132"/>
      <c r="AB318" s="132"/>
      <c r="AC318" s="132"/>
      <c r="AD318" s="132"/>
      <c r="AE318" s="132"/>
      <c r="AG318" s="143"/>
      <c r="AN318" s="132"/>
      <c r="AO318" s="132"/>
      <c r="AP318" s="132"/>
      <c r="AQ318" s="132"/>
      <c r="AR318" s="132"/>
      <c r="AS318" s="132"/>
      <c r="AT318" s="132"/>
      <c r="AU318" s="132"/>
    </row>
    <row r="319" spans="3:48" x14ac:dyDescent="0.2">
      <c r="C319" s="10"/>
      <c r="D319" s="10"/>
      <c r="AA319" s="132"/>
      <c r="AB319" s="132"/>
      <c r="AC319" s="132"/>
      <c r="AD319" s="132"/>
      <c r="AE319" s="132"/>
      <c r="AG319" s="143"/>
      <c r="AN319" s="132"/>
      <c r="AO319" s="132"/>
      <c r="AP319" s="132"/>
      <c r="AQ319" s="132"/>
      <c r="AR319" s="132"/>
      <c r="AS319" s="132"/>
      <c r="AT319" s="132"/>
      <c r="AU319" s="132"/>
    </row>
    <row r="320" spans="3:48" x14ac:dyDescent="0.2">
      <c r="C320" s="10"/>
      <c r="D320" s="10"/>
      <c r="AA320" s="132"/>
      <c r="AB320" s="132"/>
      <c r="AC320" s="132"/>
      <c r="AD320" s="132"/>
      <c r="AE320" s="132"/>
      <c r="AG320" s="143"/>
      <c r="AN320" s="132"/>
      <c r="AO320" s="132"/>
      <c r="AP320" s="132"/>
      <c r="AQ320" s="132"/>
      <c r="AR320" s="132"/>
      <c r="AS320" s="132"/>
      <c r="AT320" s="132"/>
      <c r="AU320" s="132"/>
    </row>
    <row r="321" spans="3:48" x14ac:dyDescent="0.2">
      <c r="C321" s="10"/>
      <c r="D321" s="10"/>
      <c r="AA321" s="132"/>
      <c r="AB321" s="132"/>
      <c r="AC321" s="132"/>
      <c r="AD321" s="132"/>
      <c r="AE321" s="132"/>
      <c r="AG321" s="143"/>
      <c r="AN321" s="132"/>
      <c r="AO321" s="132"/>
      <c r="AP321" s="132"/>
      <c r="AQ321" s="132"/>
      <c r="AR321" s="132"/>
      <c r="AS321" s="132"/>
      <c r="AT321" s="132"/>
      <c r="AU321" s="132"/>
      <c r="AV321" s="132"/>
    </row>
    <row r="322" spans="3:48" x14ac:dyDescent="0.2">
      <c r="C322" s="10"/>
      <c r="D322" s="10"/>
      <c r="AA322" s="132"/>
      <c r="AB322" s="132"/>
      <c r="AC322" s="132"/>
      <c r="AD322" s="132"/>
      <c r="AE322" s="132"/>
      <c r="AG322" s="143"/>
      <c r="AN322" s="132"/>
      <c r="AO322" s="132"/>
      <c r="AP322" s="132"/>
      <c r="AQ322" s="132"/>
      <c r="AR322" s="132"/>
      <c r="AS322" s="132"/>
      <c r="AT322" s="132"/>
      <c r="AU322" s="132"/>
    </row>
    <row r="323" spans="3:48" x14ac:dyDescent="0.2">
      <c r="C323" s="10"/>
      <c r="D323" s="10"/>
      <c r="AA323" s="132"/>
      <c r="AB323" s="132"/>
      <c r="AC323" s="132"/>
      <c r="AD323" s="132"/>
      <c r="AE323" s="132"/>
      <c r="AG323" s="143"/>
      <c r="AN323" s="132"/>
      <c r="AO323" s="132"/>
      <c r="AP323" s="132"/>
      <c r="AQ323" s="132"/>
      <c r="AR323" s="132"/>
      <c r="AS323" s="132"/>
      <c r="AT323" s="132"/>
      <c r="AU323" s="132"/>
    </row>
    <row r="324" spans="3:48" x14ac:dyDescent="0.2">
      <c r="C324" s="10"/>
      <c r="D324" s="10"/>
      <c r="AA324" s="132"/>
      <c r="AB324" s="132"/>
      <c r="AC324" s="132"/>
      <c r="AD324" s="132"/>
      <c r="AE324" s="132"/>
      <c r="AG324" s="143"/>
      <c r="AN324" s="132"/>
      <c r="AO324" s="132"/>
      <c r="AP324" s="132"/>
      <c r="AQ324" s="132"/>
      <c r="AR324" s="132"/>
      <c r="AS324" s="132"/>
      <c r="AT324" s="132"/>
      <c r="AU324" s="132"/>
    </row>
    <row r="325" spans="3:48" x14ac:dyDescent="0.2">
      <c r="C325" s="10"/>
      <c r="D325" s="10"/>
      <c r="AA325" s="132"/>
      <c r="AB325" s="132"/>
      <c r="AC325" s="132"/>
      <c r="AD325" s="132"/>
      <c r="AE325" s="132"/>
      <c r="AG325" s="143"/>
      <c r="AN325" s="132"/>
      <c r="AO325" s="132"/>
      <c r="AP325" s="132"/>
      <c r="AQ325" s="132"/>
      <c r="AR325" s="132"/>
      <c r="AS325" s="132"/>
      <c r="AT325" s="132"/>
      <c r="AU325" s="132"/>
    </row>
    <row r="326" spans="3:48" x14ac:dyDescent="0.2">
      <c r="C326" s="10"/>
      <c r="D326" s="10"/>
      <c r="AA326" s="132"/>
      <c r="AB326" s="132"/>
      <c r="AC326" s="132"/>
      <c r="AD326" s="132"/>
      <c r="AE326" s="132"/>
      <c r="AG326" s="143"/>
      <c r="AN326" s="132"/>
      <c r="AO326" s="132"/>
      <c r="AP326" s="132"/>
      <c r="AQ326" s="132"/>
      <c r="AR326" s="132"/>
      <c r="AS326" s="132"/>
      <c r="AT326" s="132"/>
      <c r="AU326" s="132"/>
    </row>
    <row r="327" spans="3:48" x14ac:dyDescent="0.2">
      <c r="C327" s="10"/>
      <c r="D327" s="10"/>
      <c r="AA327" s="132"/>
      <c r="AB327" s="132"/>
      <c r="AC327" s="132"/>
      <c r="AD327" s="132"/>
      <c r="AE327" s="132"/>
      <c r="AG327" s="143"/>
      <c r="AN327" s="132"/>
      <c r="AO327" s="132"/>
      <c r="AP327" s="132"/>
      <c r="AQ327" s="132"/>
      <c r="AR327" s="132"/>
      <c r="AS327" s="132"/>
      <c r="AT327" s="132"/>
      <c r="AU327" s="132"/>
    </row>
    <row r="328" spans="3:48" x14ac:dyDescent="0.2">
      <c r="C328" s="10"/>
      <c r="D328" s="10"/>
      <c r="AA328" s="132"/>
      <c r="AB328" s="132"/>
      <c r="AC328" s="132"/>
      <c r="AD328" s="132"/>
      <c r="AE328" s="132"/>
      <c r="AG328" s="143"/>
      <c r="AN328" s="132"/>
      <c r="AO328" s="132"/>
      <c r="AP328" s="132"/>
      <c r="AQ328" s="132"/>
      <c r="AR328" s="132"/>
      <c r="AS328" s="132"/>
      <c r="AT328" s="132"/>
      <c r="AU328" s="132"/>
    </row>
    <row r="329" spans="3:48" x14ac:dyDescent="0.2">
      <c r="C329" s="10"/>
      <c r="D329" s="10"/>
      <c r="AA329" s="132"/>
      <c r="AB329" s="132"/>
      <c r="AC329" s="132"/>
      <c r="AD329" s="132"/>
      <c r="AE329" s="132"/>
      <c r="AG329" s="143"/>
      <c r="AN329" s="132"/>
      <c r="AO329" s="132"/>
      <c r="AP329" s="132"/>
      <c r="AQ329" s="132"/>
      <c r="AR329" s="132"/>
      <c r="AS329" s="132"/>
      <c r="AT329" s="132"/>
      <c r="AU329" s="132"/>
    </row>
    <row r="330" spans="3:48" x14ac:dyDescent="0.2">
      <c r="C330" s="10"/>
      <c r="D330" s="10"/>
      <c r="AA330" s="132"/>
      <c r="AB330" s="132"/>
      <c r="AC330" s="132"/>
      <c r="AD330" s="132"/>
      <c r="AE330" s="132"/>
      <c r="AG330" s="143"/>
      <c r="AN330" s="132"/>
      <c r="AO330" s="132"/>
      <c r="AP330" s="132"/>
      <c r="AQ330" s="132"/>
      <c r="AR330" s="132"/>
      <c r="AS330" s="132"/>
      <c r="AT330" s="132"/>
      <c r="AU330" s="132"/>
    </row>
    <row r="331" spans="3:48" x14ac:dyDescent="0.2">
      <c r="C331" s="10"/>
      <c r="D331" s="10"/>
      <c r="AA331" s="132"/>
      <c r="AB331" s="132"/>
      <c r="AC331" s="132"/>
      <c r="AD331" s="132"/>
      <c r="AE331" s="132"/>
      <c r="AG331" s="143"/>
      <c r="AN331" s="132"/>
      <c r="AO331" s="132"/>
      <c r="AP331" s="132"/>
      <c r="AQ331" s="132"/>
      <c r="AR331" s="132"/>
      <c r="AS331" s="132"/>
      <c r="AT331" s="132"/>
      <c r="AU331" s="132"/>
    </row>
    <row r="332" spans="3:48" x14ac:dyDescent="0.2">
      <c r="C332" s="10"/>
      <c r="D332" s="10"/>
      <c r="AA332" s="132"/>
      <c r="AB332" s="132"/>
      <c r="AC332" s="132"/>
      <c r="AD332" s="132"/>
      <c r="AE332" s="132"/>
      <c r="AG332" s="143"/>
      <c r="AN332" s="132"/>
      <c r="AO332" s="132"/>
      <c r="AP332" s="132"/>
      <c r="AQ332" s="132"/>
      <c r="AR332" s="132"/>
      <c r="AS332" s="132"/>
      <c r="AT332" s="132"/>
      <c r="AU332" s="132"/>
    </row>
    <row r="333" spans="3:48" x14ac:dyDescent="0.2">
      <c r="C333" s="10"/>
      <c r="D333" s="10"/>
      <c r="AA333" s="132"/>
      <c r="AB333" s="132"/>
      <c r="AC333" s="132"/>
      <c r="AD333" s="132"/>
      <c r="AE333" s="132"/>
      <c r="AG333" s="143"/>
      <c r="AN333" s="132"/>
      <c r="AO333" s="132"/>
      <c r="AP333" s="132"/>
      <c r="AQ333" s="132"/>
      <c r="AR333" s="132"/>
      <c r="AS333" s="132"/>
      <c r="AT333" s="132"/>
      <c r="AU333" s="132"/>
    </row>
    <row r="334" spans="3:48" x14ac:dyDescent="0.2">
      <c r="C334" s="10"/>
      <c r="D334" s="10"/>
      <c r="AA334" s="132"/>
      <c r="AB334" s="132"/>
      <c r="AC334" s="132"/>
      <c r="AD334" s="132"/>
      <c r="AE334" s="132"/>
      <c r="AG334" s="143"/>
      <c r="AN334" s="132"/>
      <c r="AO334" s="132"/>
      <c r="AP334" s="132"/>
      <c r="AQ334" s="132"/>
      <c r="AR334" s="132"/>
      <c r="AS334" s="132"/>
      <c r="AT334" s="132"/>
      <c r="AU334" s="132"/>
    </row>
    <row r="335" spans="3:48" x14ac:dyDescent="0.2">
      <c r="C335" s="10"/>
      <c r="D335" s="10"/>
      <c r="AA335" s="132"/>
      <c r="AB335" s="132"/>
      <c r="AC335" s="132"/>
      <c r="AD335" s="132"/>
      <c r="AE335" s="132"/>
      <c r="AG335" s="143"/>
      <c r="AN335" s="132"/>
      <c r="AO335" s="132"/>
      <c r="AP335" s="132"/>
      <c r="AQ335" s="132"/>
      <c r="AR335" s="132"/>
      <c r="AS335" s="132"/>
      <c r="AT335" s="132"/>
      <c r="AU335" s="132"/>
      <c r="AV335" s="132"/>
    </row>
    <row r="336" spans="3:48" x14ac:dyDescent="0.2">
      <c r="C336" s="10"/>
      <c r="D336" s="10"/>
      <c r="AA336" s="132"/>
      <c r="AB336" s="132"/>
      <c r="AC336" s="132"/>
      <c r="AD336" s="132"/>
      <c r="AE336" s="132"/>
      <c r="AG336" s="143"/>
      <c r="AN336" s="132"/>
      <c r="AO336" s="132"/>
      <c r="AP336" s="132"/>
      <c r="AQ336" s="132"/>
      <c r="AR336" s="132"/>
      <c r="AS336" s="132"/>
      <c r="AT336" s="132"/>
      <c r="AU336" s="132"/>
    </row>
    <row r="337" spans="3:47" x14ac:dyDescent="0.2">
      <c r="C337" s="10"/>
      <c r="D337" s="10"/>
      <c r="AA337" s="132"/>
      <c r="AB337" s="132"/>
      <c r="AC337" s="132"/>
      <c r="AD337" s="132"/>
      <c r="AE337" s="132"/>
      <c r="AG337" s="143"/>
      <c r="AN337" s="132"/>
      <c r="AO337" s="132"/>
      <c r="AP337" s="132"/>
      <c r="AQ337" s="132"/>
      <c r="AR337" s="132"/>
      <c r="AS337" s="132"/>
      <c r="AT337" s="132"/>
      <c r="AU337" s="132"/>
    </row>
    <row r="338" spans="3:47" x14ac:dyDescent="0.2">
      <c r="C338" s="10"/>
      <c r="D338" s="10"/>
      <c r="AA338" s="132"/>
      <c r="AB338" s="132"/>
      <c r="AC338" s="132"/>
      <c r="AD338" s="132"/>
      <c r="AE338" s="132"/>
      <c r="AG338" s="143"/>
      <c r="AN338" s="132"/>
      <c r="AO338" s="132"/>
      <c r="AP338" s="132"/>
      <c r="AQ338" s="132"/>
      <c r="AR338" s="132"/>
      <c r="AS338" s="132"/>
      <c r="AT338" s="132"/>
      <c r="AU338" s="132"/>
    </row>
    <row r="339" spans="3:47" x14ac:dyDescent="0.2">
      <c r="C339" s="10"/>
      <c r="D339" s="10"/>
      <c r="AA339" s="132"/>
      <c r="AB339" s="132"/>
      <c r="AC339" s="132"/>
      <c r="AD339" s="132"/>
      <c r="AE339" s="132"/>
      <c r="AG339" s="143"/>
      <c r="AN339" s="132"/>
      <c r="AO339" s="132"/>
      <c r="AP339" s="132"/>
      <c r="AQ339" s="132"/>
      <c r="AR339" s="132"/>
      <c r="AS339" s="132"/>
      <c r="AT339" s="132"/>
      <c r="AU339" s="132"/>
    </row>
    <row r="340" spans="3:47" x14ac:dyDescent="0.2">
      <c r="C340" s="10"/>
      <c r="D340" s="10"/>
      <c r="AA340" s="132"/>
      <c r="AB340" s="132"/>
      <c r="AC340" s="132"/>
      <c r="AD340" s="132"/>
      <c r="AE340" s="132"/>
      <c r="AG340" s="143"/>
      <c r="AN340" s="132"/>
      <c r="AO340" s="132"/>
      <c r="AP340" s="132"/>
      <c r="AQ340" s="132"/>
      <c r="AR340" s="132"/>
      <c r="AS340" s="132"/>
      <c r="AT340" s="132"/>
      <c r="AU340" s="132"/>
    </row>
    <row r="341" spans="3:47" x14ac:dyDescent="0.2">
      <c r="C341" s="10"/>
      <c r="D341" s="10"/>
      <c r="AA341" s="132"/>
      <c r="AB341" s="132"/>
      <c r="AC341" s="132"/>
      <c r="AD341" s="132"/>
      <c r="AE341" s="132"/>
      <c r="AG341" s="143"/>
      <c r="AN341" s="132"/>
      <c r="AO341" s="132"/>
      <c r="AP341" s="132"/>
      <c r="AQ341" s="132"/>
      <c r="AR341" s="132"/>
      <c r="AS341" s="132"/>
      <c r="AT341" s="132"/>
      <c r="AU341" s="132"/>
    </row>
    <row r="342" spans="3:47" x14ac:dyDescent="0.2">
      <c r="C342" s="10"/>
      <c r="D342" s="10"/>
      <c r="AA342" s="132"/>
      <c r="AB342" s="132"/>
      <c r="AC342" s="132"/>
      <c r="AD342" s="132"/>
      <c r="AE342" s="132"/>
      <c r="AG342" s="143"/>
      <c r="AN342" s="132"/>
      <c r="AO342" s="132"/>
      <c r="AP342" s="132"/>
      <c r="AQ342" s="132"/>
      <c r="AR342" s="132"/>
      <c r="AS342" s="132"/>
      <c r="AT342" s="132"/>
      <c r="AU342" s="132"/>
    </row>
    <row r="343" spans="3:47" x14ac:dyDescent="0.2">
      <c r="C343" s="10"/>
      <c r="D343" s="10"/>
      <c r="AA343" s="132"/>
      <c r="AB343" s="132"/>
      <c r="AC343" s="132"/>
      <c r="AD343" s="132"/>
      <c r="AE343" s="132"/>
      <c r="AG343" s="143"/>
      <c r="AN343" s="132"/>
      <c r="AO343" s="132"/>
      <c r="AP343" s="132"/>
      <c r="AQ343" s="132"/>
      <c r="AR343" s="132"/>
      <c r="AS343" s="132"/>
      <c r="AT343" s="132"/>
      <c r="AU343" s="132"/>
    </row>
    <row r="344" spans="3:47" x14ac:dyDescent="0.2">
      <c r="C344" s="10"/>
      <c r="D344" s="10"/>
      <c r="AA344" s="132"/>
      <c r="AB344" s="132"/>
      <c r="AC344" s="132"/>
      <c r="AD344" s="132"/>
      <c r="AE344" s="132"/>
      <c r="AG344" s="143"/>
      <c r="AN344" s="132"/>
      <c r="AO344" s="132"/>
      <c r="AP344" s="132"/>
      <c r="AQ344" s="132"/>
      <c r="AR344" s="132"/>
      <c r="AS344" s="132"/>
      <c r="AT344" s="132"/>
      <c r="AU344" s="132"/>
    </row>
    <row r="345" spans="3:47" x14ac:dyDescent="0.2">
      <c r="C345" s="10"/>
      <c r="D345" s="10"/>
      <c r="AA345" s="132"/>
      <c r="AB345" s="132"/>
      <c r="AC345" s="132"/>
      <c r="AD345" s="132"/>
      <c r="AE345" s="132"/>
      <c r="AG345" s="143"/>
      <c r="AN345" s="132"/>
      <c r="AO345" s="132"/>
      <c r="AP345" s="132"/>
      <c r="AQ345" s="132"/>
      <c r="AR345" s="132"/>
      <c r="AS345" s="132"/>
      <c r="AT345" s="132"/>
      <c r="AU345" s="132"/>
    </row>
    <row r="346" spans="3:47" x14ac:dyDescent="0.2">
      <c r="C346" s="10"/>
      <c r="D346" s="10"/>
      <c r="AA346" s="132"/>
      <c r="AB346" s="132"/>
      <c r="AC346" s="132"/>
      <c r="AD346" s="132"/>
      <c r="AE346" s="132"/>
      <c r="AG346" s="143"/>
      <c r="AN346" s="132"/>
      <c r="AO346" s="132"/>
      <c r="AP346" s="132"/>
      <c r="AQ346" s="132"/>
      <c r="AR346" s="132"/>
      <c r="AS346" s="132"/>
      <c r="AT346" s="132"/>
      <c r="AU346" s="132"/>
    </row>
    <row r="347" spans="3:47" x14ac:dyDescent="0.2">
      <c r="C347" s="10"/>
      <c r="D347" s="10"/>
      <c r="AA347" s="132"/>
      <c r="AB347" s="132"/>
      <c r="AC347" s="132"/>
      <c r="AD347" s="132"/>
      <c r="AE347" s="132"/>
      <c r="AG347" s="143"/>
      <c r="AN347" s="132"/>
      <c r="AO347" s="132"/>
      <c r="AP347" s="132"/>
      <c r="AQ347" s="132"/>
      <c r="AR347" s="132"/>
      <c r="AS347" s="132"/>
      <c r="AT347" s="132"/>
      <c r="AU347" s="132"/>
    </row>
    <row r="348" spans="3:47" x14ac:dyDescent="0.2">
      <c r="C348" s="10"/>
      <c r="D348" s="10"/>
      <c r="AA348" s="132"/>
      <c r="AB348" s="132"/>
      <c r="AC348" s="132"/>
      <c r="AD348" s="132"/>
      <c r="AE348" s="132"/>
      <c r="AG348" s="143"/>
      <c r="AN348" s="132"/>
      <c r="AO348" s="132"/>
      <c r="AP348" s="132"/>
      <c r="AQ348" s="132"/>
      <c r="AR348" s="132"/>
      <c r="AS348" s="132"/>
      <c r="AT348" s="132"/>
      <c r="AU348" s="132"/>
    </row>
    <row r="349" spans="3:47" x14ac:dyDescent="0.2">
      <c r="C349" s="10"/>
      <c r="D349" s="10"/>
      <c r="AA349" s="132"/>
      <c r="AB349" s="132"/>
      <c r="AC349" s="132"/>
      <c r="AD349" s="132"/>
      <c r="AE349" s="132"/>
      <c r="AG349" s="143"/>
      <c r="AN349" s="132"/>
      <c r="AO349" s="132"/>
      <c r="AP349" s="132"/>
      <c r="AQ349" s="132"/>
      <c r="AR349" s="132"/>
      <c r="AS349" s="132"/>
      <c r="AT349" s="132"/>
      <c r="AU349" s="132"/>
    </row>
    <row r="350" spans="3:47" x14ac:dyDescent="0.2">
      <c r="C350" s="10"/>
      <c r="D350" s="10"/>
      <c r="AA350" s="132"/>
      <c r="AB350" s="132"/>
      <c r="AC350" s="132"/>
      <c r="AD350" s="132"/>
      <c r="AE350" s="132"/>
      <c r="AG350" s="143"/>
      <c r="AN350" s="132"/>
      <c r="AO350" s="132"/>
      <c r="AP350" s="132"/>
      <c r="AQ350" s="132"/>
      <c r="AR350" s="132"/>
      <c r="AS350" s="132"/>
      <c r="AT350" s="132"/>
      <c r="AU350" s="132"/>
    </row>
    <row r="351" spans="3:47" x14ac:dyDescent="0.2">
      <c r="C351" s="10"/>
      <c r="D351" s="10"/>
      <c r="AA351" s="132"/>
      <c r="AB351" s="132"/>
      <c r="AC351" s="132"/>
      <c r="AD351" s="132"/>
      <c r="AE351" s="132"/>
      <c r="AG351" s="143"/>
      <c r="AN351" s="132"/>
      <c r="AO351" s="132"/>
      <c r="AP351" s="132"/>
      <c r="AQ351" s="132"/>
      <c r="AR351" s="132"/>
      <c r="AS351" s="132"/>
      <c r="AT351" s="132"/>
      <c r="AU351" s="132"/>
    </row>
    <row r="352" spans="3:47" x14ac:dyDescent="0.2">
      <c r="C352" s="10"/>
      <c r="D352" s="10"/>
      <c r="AA352" s="132"/>
      <c r="AB352" s="132"/>
      <c r="AC352" s="132"/>
      <c r="AD352" s="132"/>
      <c r="AE352" s="132"/>
      <c r="AG352" s="143"/>
      <c r="AN352" s="132"/>
      <c r="AO352" s="132"/>
      <c r="AP352" s="132"/>
      <c r="AQ352" s="132"/>
      <c r="AR352" s="132"/>
      <c r="AS352" s="132"/>
      <c r="AT352" s="132"/>
      <c r="AU352" s="132"/>
    </row>
    <row r="353" spans="3:64" x14ac:dyDescent="0.2">
      <c r="C353" s="10"/>
      <c r="D353" s="10"/>
      <c r="AA353" s="132"/>
      <c r="AB353" s="132"/>
      <c r="AC353" s="132"/>
      <c r="AD353" s="132"/>
      <c r="AE353" s="132"/>
      <c r="AG353" s="143"/>
      <c r="AN353" s="132"/>
      <c r="AO353" s="132"/>
      <c r="AP353" s="132"/>
      <c r="AQ353" s="132"/>
      <c r="AR353" s="132"/>
      <c r="AS353" s="132"/>
      <c r="AT353" s="132"/>
      <c r="AU353" s="132"/>
      <c r="AV353" s="132"/>
    </row>
    <row r="354" spans="3:64" x14ac:dyDescent="0.2">
      <c r="C354" s="10"/>
      <c r="D354" s="10"/>
      <c r="AA354" s="132"/>
      <c r="AB354" s="132"/>
      <c r="AC354" s="132"/>
      <c r="AD354" s="132"/>
      <c r="AE354" s="132"/>
      <c r="AG354" s="143"/>
      <c r="AN354" s="132"/>
      <c r="AO354" s="132"/>
      <c r="AP354" s="132"/>
      <c r="AQ354" s="132"/>
      <c r="AR354" s="132"/>
      <c r="AS354" s="132"/>
      <c r="AT354" s="132"/>
      <c r="AU354" s="132"/>
    </row>
    <row r="355" spans="3:64" x14ac:dyDescent="0.2">
      <c r="C355" s="10"/>
      <c r="D355" s="10"/>
      <c r="AA355" s="132"/>
      <c r="AB355" s="132"/>
      <c r="AC355" s="132"/>
      <c r="AD355" s="132"/>
      <c r="AE355" s="132"/>
      <c r="AG355" s="143"/>
      <c r="AN355" s="132"/>
      <c r="AO355" s="132"/>
      <c r="AP355" s="132"/>
      <c r="AQ355" s="132"/>
      <c r="AR355" s="132"/>
      <c r="AS355" s="132"/>
      <c r="AT355" s="132"/>
      <c r="AU355" s="132"/>
    </row>
    <row r="356" spans="3:64" x14ac:dyDescent="0.2">
      <c r="C356" s="10"/>
      <c r="D356" s="10"/>
      <c r="AA356" s="132"/>
      <c r="AB356" s="132"/>
      <c r="AC356" s="132"/>
      <c r="AD356" s="132"/>
      <c r="AE356" s="132"/>
      <c r="AG356" s="143"/>
      <c r="AN356" s="132"/>
      <c r="AO356" s="132"/>
      <c r="AP356" s="132"/>
      <c r="AQ356" s="132"/>
      <c r="AR356" s="132"/>
      <c r="AS356" s="132"/>
      <c r="AT356" s="132"/>
      <c r="AU356" s="132"/>
    </row>
    <row r="357" spans="3:64" x14ac:dyDescent="0.2">
      <c r="C357" s="10"/>
      <c r="D357" s="10"/>
      <c r="AA357" s="132"/>
      <c r="AB357" s="132"/>
      <c r="AC357" s="132"/>
      <c r="AD357" s="132"/>
      <c r="AE357" s="132"/>
      <c r="AG357" s="143"/>
      <c r="AN357" s="132"/>
      <c r="AO357" s="132"/>
      <c r="AP357" s="132"/>
      <c r="AQ357" s="132"/>
      <c r="AR357" s="132"/>
      <c r="AS357" s="132"/>
      <c r="AT357" s="132"/>
      <c r="AU357" s="132"/>
    </row>
    <row r="358" spans="3:64" x14ac:dyDescent="0.2">
      <c r="C358" s="10"/>
      <c r="D358" s="10"/>
      <c r="AA358" s="132"/>
      <c r="AB358" s="132"/>
      <c r="AC358" s="132"/>
      <c r="AD358" s="132"/>
      <c r="AE358" s="132"/>
      <c r="AG358" s="143"/>
      <c r="AN358" s="132"/>
      <c r="AO358" s="132"/>
      <c r="AP358" s="132"/>
      <c r="AQ358" s="132"/>
      <c r="AR358" s="132"/>
      <c r="AS358" s="132"/>
      <c r="AT358" s="132"/>
      <c r="AU358" s="132"/>
    </row>
    <row r="359" spans="3:64" x14ac:dyDescent="0.2">
      <c r="C359" s="10"/>
      <c r="D359" s="10"/>
      <c r="AA359" s="132"/>
      <c r="AB359" s="132"/>
      <c r="AC359" s="132"/>
      <c r="AD359" s="132"/>
      <c r="AE359" s="132"/>
      <c r="AG359" s="143"/>
      <c r="AN359" s="132"/>
      <c r="AO359" s="132"/>
      <c r="AP359" s="132"/>
      <c r="AQ359" s="132"/>
      <c r="AR359" s="132"/>
      <c r="AS359" s="132"/>
      <c r="AT359" s="132"/>
      <c r="AU359" s="132"/>
    </row>
    <row r="360" spans="3:64" x14ac:dyDescent="0.2">
      <c r="C360" s="10"/>
      <c r="D360" s="10"/>
      <c r="AA360" s="132"/>
      <c r="AB360" s="132"/>
      <c r="AC360" s="132"/>
      <c r="AD360" s="132"/>
      <c r="AE360" s="132"/>
      <c r="AG360" s="143"/>
      <c r="AN360" s="132"/>
      <c r="AO360" s="132"/>
      <c r="AP360" s="132"/>
      <c r="AQ360" s="132"/>
      <c r="AR360" s="132"/>
      <c r="AS360" s="132"/>
      <c r="AT360" s="132"/>
      <c r="AU360" s="132"/>
    </row>
    <row r="361" spans="3:64" x14ac:dyDescent="0.2">
      <c r="C361" s="10"/>
      <c r="D361" s="10"/>
      <c r="AA361" s="132"/>
      <c r="AB361" s="132"/>
      <c r="AC361" s="132"/>
      <c r="AD361" s="132"/>
      <c r="AE361" s="132"/>
      <c r="AG361" s="143"/>
      <c r="AN361" s="132"/>
      <c r="AO361" s="132"/>
      <c r="AP361" s="132"/>
      <c r="AQ361" s="132"/>
      <c r="AR361" s="132"/>
      <c r="AS361" s="132"/>
      <c r="AT361" s="132"/>
      <c r="AU361" s="132"/>
    </row>
    <row r="362" spans="3:64" x14ac:dyDescent="0.2">
      <c r="C362" s="10"/>
      <c r="D362" s="10"/>
      <c r="AA362" s="132"/>
      <c r="AB362" s="132"/>
      <c r="AC362" s="132"/>
      <c r="AD362" s="132"/>
      <c r="AE362" s="132"/>
      <c r="AG362" s="143"/>
      <c r="AN362" s="132"/>
      <c r="AO362" s="132"/>
      <c r="AP362" s="132"/>
      <c r="AQ362" s="132"/>
      <c r="AR362" s="132"/>
      <c r="AS362" s="132"/>
      <c r="AT362" s="132"/>
      <c r="AU362" s="132"/>
    </row>
    <row r="363" spans="3:64" x14ac:dyDescent="0.2">
      <c r="C363" s="10"/>
      <c r="D363" s="10"/>
      <c r="AA363" s="132"/>
      <c r="AB363" s="132"/>
      <c r="AC363" s="132"/>
      <c r="AD363" s="132"/>
      <c r="AE363" s="132"/>
      <c r="AG363" s="143"/>
      <c r="AN363" s="132"/>
      <c r="AO363" s="132"/>
      <c r="AP363" s="132"/>
      <c r="AQ363" s="132"/>
      <c r="AR363" s="132"/>
      <c r="AS363" s="132"/>
      <c r="AT363" s="132"/>
      <c r="AU363" s="132"/>
    </row>
    <row r="364" spans="3:64" x14ac:dyDescent="0.2">
      <c r="C364" s="10"/>
      <c r="D364" s="10"/>
      <c r="AA364" s="132"/>
      <c r="AB364" s="132"/>
      <c r="AC364" s="132"/>
      <c r="AD364" s="132"/>
      <c r="AE364" s="132"/>
      <c r="AG364" s="143"/>
      <c r="AN364" s="132"/>
      <c r="AO364" s="132"/>
      <c r="AP364" s="132"/>
      <c r="AQ364" s="132"/>
      <c r="AR364" s="132"/>
      <c r="AS364" s="132"/>
      <c r="AT364" s="132"/>
      <c r="AU364" s="132"/>
    </row>
    <row r="365" spans="3:64" x14ac:dyDescent="0.2">
      <c r="C365" s="10"/>
      <c r="D365" s="10"/>
      <c r="AA365" s="132"/>
      <c r="AB365" s="132"/>
      <c r="AC365" s="132"/>
      <c r="AD365" s="132"/>
      <c r="AE365" s="132"/>
      <c r="AG365" s="143"/>
      <c r="AN365" s="132"/>
      <c r="AO365" s="132"/>
      <c r="AP365" s="132"/>
      <c r="AQ365" s="132"/>
      <c r="AR365" s="132"/>
      <c r="AS365" s="132"/>
      <c r="AT365" s="132"/>
      <c r="AU365" s="132"/>
    </row>
    <row r="366" spans="3:64" x14ac:dyDescent="0.2">
      <c r="C366" s="10"/>
      <c r="D366" s="10"/>
      <c r="AA366" s="132"/>
      <c r="AB366" s="132"/>
      <c r="AC366" s="132"/>
      <c r="AD366" s="132"/>
      <c r="AE366" s="132"/>
      <c r="AG366" s="143"/>
      <c r="AN366" s="132"/>
      <c r="AO366" s="132"/>
      <c r="AP366" s="132"/>
      <c r="AQ366" s="132"/>
      <c r="AR366" s="132"/>
      <c r="AS366" s="132"/>
      <c r="AT366" s="132"/>
      <c r="AU366" s="132"/>
    </row>
    <row r="367" spans="3:64" x14ac:dyDescent="0.2">
      <c r="C367" s="10"/>
      <c r="D367" s="10"/>
      <c r="AA367" s="132"/>
      <c r="AB367" s="132"/>
      <c r="AC367" s="132"/>
      <c r="AD367" s="132"/>
      <c r="AE367" s="132"/>
      <c r="AG367" s="143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3:64" x14ac:dyDescent="0.2">
      <c r="C368" s="10"/>
      <c r="D368" s="10"/>
      <c r="AA368" s="132"/>
      <c r="AB368" s="132"/>
      <c r="AC368" s="132"/>
      <c r="AD368" s="132"/>
      <c r="AE368" s="132"/>
      <c r="AG368" s="143"/>
      <c r="AN368" s="132"/>
      <c r="AO368" s="132"/>
      <c r="AP368" s="132"/>
      <c r="AQ368" s="132"/>
      <c r="AR368" s="132"/>
      <c r="AS368" s="132"/>
      <c r="AT368" s="132"/>
      <c r="AU368" s="132"/>
    </row>
    <row r="369" spans="3:47" x14ac:dyDescent="0.2">
      <c r="C369" s="10"/>
      <c r="D369" s="10"/>
      <c r="AA369" s="132"/>
      <c r="AB369" s="132"/>
      <c r="AC369" s="132"/>
      <c r="AD369" s="132"/>
      <c r="AE369" s="132"/>
      <c r="AG369" s="143"/>
      <c r="AN369" s="132"/>
      <c r="AO369" s="132"/>
      <c r="AP369" s="132"/>
      <c r="AQ369" s="132"/>
      <c r="AR369" s="132"/>
      <c r="AS369" s="132"/>
      <c r="AT369" s="132"/>
      <c r="AU369" s="132"/>
    </row>
    <row r="370" spans="3:47" x14ac:dyDescent="0.2">
      <c r="C370" s="10"/>
      <c r="D370" s="10"/>
      <c r="AA370" s="132"/>
      <c r="AB370" s="132"/>
      <c r="AC370" s="132"/>
      <c r="AD370" s="132"/>
      <c r="AE370" s="132"/>
      <c r="AG370" s="143"/>
      <c r="AN370" s="132"/>
      <c r="AO370" s="132"/>
      <c r="AP370" s="132"/>
      <c r="AQ370" s="132"/>
      <c r="AR370" s="132"/>
      <c r="AS370" s="132"/>
      <c r="AT370" s="132"/>
      <c r="AU370" s="132"/>
    </row>
    <row r="371" spans="3:47" x14ac:dyDescent="0.2">
      <c r="C371" s="10"/>
      <c r="D371" s="10"/>
      <c r="AA371" s="132"/>
      <c r="AB371" s="132"/>
      <c r="AC371" s="132"/>
      <c r="AD371" s="132"/>
      <c r="AE371" s="132"/>
      <c r="AG371" s="143"/>
      <c r="AN371" s="132"/>
      <c r="AO371" s="132"/>
      <c r="AP371" s="132"/>
      <c r="AQ371" s="132"/>
      <c r="AR371" s="132"/>
      <c r="AS371" s="132"/>
      <c r="AT371" s="132"/>
      <c r="AU371" s="132"/>
    </row>
    <row r="372" spans="3:47" x14ac:dyDescent="0.2">
      <c r="C372" s="10"/>
      <c r="D372" s="10"/>
      <c r="AA372" s="132"/>
      <c r="AB372" s="132"/>
      <c r="AC372" s="132"/>
      <c r="AD372" s="132"/>
      <c r="AE372" s="132"/>
      <c r="AG372" s="143"/>
      <c r="AN372" s="132"/>
      <c r="AO372" s="132"/>
      <c r="AP372" s="132"/>
      <c r="AQ372" s="132"/>
      <c r="AR372" s="132"/>
      <c r="AS372" s="132"/>
      <c r="AT372" s="132"/>
      <c r="AU372" s="132"/>
    </row>
    <row r="373" spans="3:47" x14ac:dyDescent="0.2">
      <c r="C373" s="10"/>
      <c r="D373" s="10"/>
      <c r="AA373" s="132"/>
      <c r="AB373" s="132"/>
      <c r="AC373" s="132"/>
      <c r="AD373" s="132"/>
      <c r="AE373" s="132"/>
      <c r="AG373" s="143"/>
      <c r="AN373" s="132"/>
      <c r="AO373" s="132"/>
      <c r="AP373" s="132"/>
      <c r="AQ373" s="132"/>
      <c r="AR373" s="132"/>
      <c r="AS373" s="132"/>
      <c r="AT373" s="132"/>
      <c r="AU373" s="132"/>
    </row>
    <row r="374" spans="3:47" x14ac:dyDescent="0.2">
      <c r="C374" s="10"/>
      <c r="D374" s="10"/>
      <c r="AA374" s="132"/>
      <c r="AB374" s="132"/>
      <c r="AC374" s="132"/>
      <c r="AD374" s="132"/>
      <c r="AE374" s="132"/>
      <c r="AG374" s="143"/>
      <c r="AN374" s="132"/>
      <c r="AO374" s="132"/>
      <c r="AP374" s="132"/>
      <c r="AQ374" s="132"/>
      <c r="AR374" s="132"/>
      <c r="AS374" s="132"/>
      <c r="AT374" s="132"/>
      <c r="AU374" s="132"/>
    </row>
    <row r="375" spans="3:47" x14ac:dyDescent="0.2">
      <c r="C375" s="10"/>
      <c r="D375" s="10"/>
      <c r="AA375" s="132"/>
      <c r="AB375" s="132"/>
      <c r="AC375" s="132"/>
      <c r="AD375" s="132"/>
      <c r="AE375" s="132"/>
      <c r="AG375" s="143"/>
      <c r="AN375" s="132"/>
      <c r="AO375" s="132"/>
      <c r="AP375" s="132"/>
      <c r="AQ375" s="132"/>
      <c r="AR375" s="132"/>
      <c r="AS375" s="132"/>
      <c r="AT375" s="132"/>
      <c r="AU375" s="132"/>
    </row>
    <row r="376" spans="3:47" x14ac:dyDescent="0.2">
      <c r="C376" s="10"/>
      <c r="D376" s="10"/>
      <c r="AA376" s="132"/>
      <c r="AB376" s="132"/>
      <c r="AC376" s="132"/>
      <c r="AD376" s="132"/>
      <c r="AE376" s="132"/>
      <c r="AG376" s="143"/>
      <c r="AN376" s="132"/>
      <c r="AO376" s="132"/>
      <c r="AP376" s="132"/>
      <c r="AQ376" s="132"/>
      <c r="AR376" s="132"/>
      <c r="AS376" s="132"/>
      <c r="AT376" s="132"/>
      <c r="AU376" s="132"/>
    </row>
    <row r="377" spans="3:47" x14ac:dyDescent="0.2">
      <c r="C377" s="10"/>
      <c r="D377" s="10"/>
      <c r="AA377" s="132"/>
      <c r="AB377" s="132"/>
      <c r="AC377" s="132"/>
      <c r="AD377" s="132"/>
      <c r="AE377" s="132"/>
      <c r="AG377" s="143"/>
      <c r="AN377" s="132"/>
      <c r="AO377" s="132"/>
      <c r="AP377" s="132"/>
      <c r="AQ377" s="132"/>
      <c r="AR377" s="132"/>
      <c r="AS377" s="132"/>
      <c r="AT377" s="132"/>
      <c r="AU377" s="132"/>
    </row>
    <row r="378" spans="3:47" x14ac:dyDescent="0.2">
      <c r="C378" s="10"/>
      <c r="D378" s="10"/>
      <c r="AA378" s="132"/>
      <c r="AB378" s="132"/>
      <c r="AC378" s="132"/>
      <c r="AD378" s="132"/>
      <c r="AE378" s="132"/>
      <c r="AG378" s="143"/>
      <c r="AN378" s="132"/>
      <c r="AO378" s="132"/>
      <c r="AP378" s="132"/>
      <c r="AQ378" s="132"/>
      <c r="AR378" s="132"/>
      <c r="AS378" s="132"/>
      <c r="AT378" s="132"/>
      <c r="AU378" s="132"/>
    </row>
    <row r="379" spans="3:47" x14ac:dyDescent="0.2">
      <c r="C379" s="10"/>
      <c r="D379" s="10"/>
      <c r="AA379" s="132"/>
      <c r="AB379" s="132"/>
      <c r="AC379" s="132"/>
      <c r="AD379" s="132"/>
      <c r="AE379" s="132"/>
      <c r="AG379" s="143"/>
      <c r="AN379" s="132"/>
      <c r="AO379" s="132"/>
      <c r="AP379" s="132"/>
      <c r="AQ379" s="132"/>
      <c r="AR379" s="132"/>
      <c r="AS379" s="132"/>
      <c r="AT379" s="132"/>
      <c r="AU379" s="132"/>
    </row>
    <row r="380" spans="3:47" x14ac:dyDescent="0.2">
      <c r="C380" s="10"/>
      <c r="D380" s="10"/>
      <c r="AA380" s="132"/>
      <c r="AB380" s="132"/>
      <c r="AC380" s="132"/>
      <c r="AD380" s="132"/>
      <c r="AE380" s="132"/>
      <c r="AG380" s="143"/>
      <c r="AN380" s="132"/>
      <c r="AO380" s="132"/>
      <c r="AP380" s="132"/>
      <c r="AQ380" s="132"/>
      <c r="AR380" s="132"/>
      <c r="AS380" s="132"/>
      <c r="AT380" s="132"/>
      <c r="AU380" s="132"/>
    </row>
    <row r="381" spans="3:47" x14ac:dyDescent="0.2">
      <c r="C381" s="10"/>
      <c r="D381" s="10"/>
      <c r="AA381" s="132"/>
      <c r="AB381" s="132"/>
      <c r="AC381" s="132"/>
      <c r="AD381" s="132"/>
      <c r="AE381" s="132"/>
      <c r="AG381" s="143"/>
      <c r="AN381" s="132"/>
      <c r="AO381" s="132"/>
      <c r="AP381" s="132"/>
      <c r="AQ381" s="132"/>
      <c r="AR381" s="132"/>
      <c r="AS381" s="132"/>
      <c r="AT381" s="132"/>
      <c r="AU381" s="132"/>
    </row>
    <row r="382" spans="3:47" x14ac:dyDescent="0.2">
      <c r="C382" s="10"/>
      <c r="D382" s="10"/>
      <c r="AA382" s="132"/>
      <c r="AB382" s="132"/>
      <c r="AC382" s="132"/>
      <c r="AD382" s="132"/>
      <c r="AE382" s="132"/>
      <c r="AG382" s="143"/>
      <c r="AN382" s="132"/>
      <c r="AO382" s="132"/>
      <c r="AP382" s="132"/>
      <c r="AQ382" s="132"/>
      <c r="AR382" s="132"/>
      <c r="AS382" s="132"/>
      <c r="AT382" s="132"/>
      <c r="AU382" s="132"/>
    </row>
    <row r="383" spans="3:47" x14ac:dyDescent="0.2">
      <c r="C383" s="10"/>
      <c r="D383" s="10"/>
      <c r="AA383" s="132"/>
      <c r="AB383" s="132"/>
      <c r="AC383" s="132"/>
      <c r="AD383" s="132"/>
      <c r="AE383" s="132"/>
      <c r="AG383" s="143"/>
      <c r="AN383" s="132"/>
      <c r="AO383" s="132"/>
      <c r="AP383" s="132"/>
      <c r="AQ383" s="132"/>
      <c r="AR383" s="132"/>
      <c r="AS383" s="132"/>
      <c r="AT383" s="132"/>
      <c r="AU383" s="132"/>
    </row>
    <row r="384" spans="3:47" x14ac:dyDescent="0.2">
      <c r="C384" s="10"/>
      <c r="D384" s="10"/>
      <c r="AA384" s="132"/>
      <c r="AB384" s="132"/>
      <c r="AC384" s="132"/>
      <c r="AD384" s="132"/>
      <c r="AE384" s="132"/>
      <c r="AG384" s="143"/>
      <c r="AN384" s="132"/>
      <c r="AO384" s="132"/>
      <c r="AP384" s="132"/>
      <c r="AQ384" s="132"/>
      <c r="AR384" s="132"/>
      <c r="AS384" s="132"/>
      <c r="AT384" s="132"/>
      <c r="AU384" s="132"/>
    </row>
    <row r="385" spans="3:64" x14ac:dyDescent="0.2">
      <c r="C385" s="10"/>
      <c r="D385" s="10"/>
      <c r="AA385" s="132"/>
      <c r="AB385" s="132"/>
      <c r="AC385" s="132"/>
      <c r="AD385" s="132"/>
      <c r="AE385" s="132"/>
      <c r="AG385" s="143"/>
      <c r="AN385" s="132"/>
      <c r="AO385" s="132"/>
      <c r="AP385" s="132"/>
      <c r="AQ385" s="132"/>
      <c r="AR385" s="132"/>
      <c r="AS385" s="132"/>
      <c r="AT385" s="132"/>
      <c r="AU385" s="132"/>
    </row>
    <row r="386" spans="3:64" x14ac:dyDescent="0.2">
      <c r="C386" s="10"/>
      <c r="D386" s="10"/>
      <c r="AA386" s="132"/>
      <c r="AB386" s="132"/>
      <c r="AC386" s="132"/>
      <c r="AD386" s="132"/>
      <c r="AE386" s="132"/>
      <c r="AG386" s="143"/>
      <c r="AN386" s="132"/>
      <c r="AO386" s="132"/>
      <c r="AP386" s="132"/>
      <c r="AQ386" s="132"/>
      <c r="AR386" s="132"/>
      <c r="AS386" s="132"/>
      <c r="AT386" s="132"/>
      <c r="AU386" s="132"/>
    </row>
    <row r="387" spans="3:64" x14ac:dyDescent="0.2">
      <c r="C387" s="10"/>
      <c r="D387" s="10"/>
      <c r="AA387" s="132"/>
      <c r="AB387" s="132"/>
      <c r="AC387" s="132"/>
      <c r="AD387" s="132"/>
      <c r="AE387" s="132"/>
      <c r="AG387" s="143"/>
      <c r="AN387" s="132"/>
      <c r="AO387" s="132"/>
      <c r="AP387" s="132"/>
      <c r="AQ387" s="132"/>
      <c r="AR387" s="132"/>
      <c r="AS387" s="132"/>
      <c r="AT387" s="132"/>
      <c r="AU387" s="132"/>
    </row>
    <row r="388" spans="3:64" x14ac:dyDescent="0.2">
      <c r="C388" s="10"/>
      <c r="D388" s="10"/>
      <c r="AA388" s="132"/>
      <c r="AB388" s="132"/>
      <c r="AC388" s="132"/>
      <c r="AD388" s="132"/>
      <c r="AE388" s="132"/>
      <c r="AG388" s="143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</row>
    <row r="389" spans="3:64" x14ac:dyDescent="0.2">
      <c r="C389" s="10"/>
      <c r="D389" s="10"/>
      <c r="AA389" s="132"/>
      <c r="AB389" s="132"/>
      <c r="AC389" s="132"/>
      <c r="AD389" s="132"/>
      <c r="AE389" s="132"/>
      <c r="AG389" s="143"/>
      <c r="AN389" s="132"/>
      <c r="AO389" s="132"/>
      <c r="AP389" s="132"/>
      <c r="AQ389" s="132"/>
      <c r="AR389" s="132"/>
      <c r="AS389" s="132"/>
      <c r="AT389" s="132"/>
      <c r="AU389" s="132"/>
    </row>
    <row r="390" spans="3:64" x14ac:dyDescent="0.2">
      <c r="C390" s="10"/>
      <c r="D390" s="10"/>
      <c r="AA390" s="132"/>
      <c r="AB390" s="132"/>
      <c r="AC390" s="132"/>
      <c r="AD390" s="132"/>
      <c r="AE390" s="132"/>
      <c r="AG390" s="143"/>
      <c r="AN390" s="132"/>
      <c r="AO390" s="132"/>
      <c r="AP390" s="132"/>
      <c r="AQ390" s="132"/>
      <c r="AR390" s="132"/>
      <c r="AS390" s="132"/>
      <c r="AT390" s="132"/>
      <c r="AU390" s="132"/>
      <c r="AV390" s="132"/>
    </row>
    <row r="391" spans="3:64" x14ac:dyDescent="0.2">
      <c r="C391" s="10"/>
      <c r="D391" s="10"/>
      <c r="AA391" s="132"/>
      <c r="AB391" s="132"/>
      <c r="AC391" s="132"/>
      <c r="AD391" s="132"/>
      <c r="AE391" s="132"/>
      <c r="AG391" s="143"/>
      <c r="AN391" s="132"/>
      <c r="AO391" s="132"/>
      <c r="AP391" s="132"/>
      <c r="AQ391" s="132"/>
      <c r="AR391" s="132"/>
      <c r="AS391" s="132"/>
      <c r="AT391" s="132"/>
      <c r="AU391" s="132"/>
    </row>
    <row r="392" spans="3:64" x14ac:dyDescent="0.2">
      <c r="C392" s="10"/>
      <c r="D392" s="10"/>
      <c r="AA392" s="132"/>
      <c r="AB392" s="132"/>
      <c r="AC392" s="132"/>
      <c r="AD392" s="132"/>
      <c r="AE392" s="132"/>
      <c r="AG392" s="143"/>
      <c r="AN392" s="132"/>
      <c r="AO392" s="132"/>
      <c r="AP392" s="132"/>
      <c r="AQ392" s="132"/>
      <c r="AR392" s="132"/>
      <c r="AS392" s="132"/>
      <c r="AT392" s="132"/>
      <c r="AU392" s="132"/>
    </row>
    <row r="393" spans="3:64" x14ac:dyDescent="0.2">
      <c r="C393" s="10"/>
      <c r="D393" s="10"/>
      <c r="AA393" s="132"/>
      <c r="AB393" s="132"/>
      <c r="AC393" s="132"/>
      <c r="AD393" s="132"/>
      <c r="AE393" s="132"/>
      <c r="AG393" s="143"/>
      <c r="AN393" s="132"/>
      <c r="AO393" s="132"/>
      <c r="AP393" s="132"/>
      <c r="AQ393" s="132"/>
      <c r="AR393" s="132"/>
      <c r="AS393" s="132"/>
      <c r="AT393" s="132"/>
      <c r="AU393" s="132"/>
    </row>
    <row r="394" spans="3:64" x14ac:dyDescent="0.2">
      <c r="C394" s="10"/>
      <c r="D394" s="10"/>
      <c r="AA394" s="132"/>
      <c r="AB394" s="132"/>
      <c r="AC394" s="132"/>
      <c r="AD394" s="132"/>
      <c r="AE394" s="132"/>
      <c r="AG394" s="143"/>
      <c r="AN394" s="132"/>
      <c r="AO394" s="132"/>
      <c r="AP394" s="132"/>
      <c r="AQ394" s="132"/>
      <c r="AR394" s="132"/>
      <c r="AS394" s="132"/>
      <c r="AT394" s="132"/>
      <c r="AU394" s="132"/>
    </row>
    <row r="395" spans="3:64" x14ac:dyDescent="0.2">
      <c r="C395" s="10"/>
      <c r="D395" s="10"/>
      <c r="AA395" s="132"/>
      <c r="AB395" s="132"/>
      <c r="AC395" s="132"/>
      <c r="AD395" s="132"/>
      <c r="AE395" s="132"/>
      <c r="AG395" s="143"/>
      <c r="AN395" s="132"/>
      <c r="AO395" s="132"/>
      <c r="AP395" s="132"/>
      <c r="AQ395" s="132"/>
      <c r="AR395" s="132"/>
      <c r="AS395" s="132"/>
      <c r="AT395" s="132"/>
      <c r="AU395" s="132"/>
    </row>
    <row r="396" spans="3:64" x14ac:dyDescent="0.2">
      <c r="C396" s="10"/>
      <c r="D396" s="10"/>
      <c r="AA396" s="132"/>
      <c r="AB396" s="132"/>
      <c r="AC396" s="132"/>
      <c r="AD396" s="132"/>
      <c r="AE396" s="132"/>
      <c r="AG396" s="143"/>
      <c r="AN396" s="132"/>
      <c r="AO396" s="132"/>
      <c r="AP396" s="132"/>
      <c r="AQ396" s="132"/>
      <c r="AR396" s="132"/>
      <c r="AS396" s="132"/>
      <c r="AT396" s="132"/>
      <c r="AU396" s="132"/>
    </row>
    <row r="397" spans="3:64" x14ac:dyDescent="0.2">
      <c r="C397" s="10"/>
      <c r="D397" s="10"/>
      <c r="AA397" s="132"/>
      <c r="AB397" s="132"/>
      <c r="AC397" s="132"/>
      <c r="AD397" s="132"/>
      <c r="AE397" s="132"/>
      <c r="AG397" s="143"/>
      <c r="AN397" s="132"/>
      <c r="AO397" s="132"/>
      <c r="AP397" s="132"/>
      <c r="AQ397" s="132"/>
      <c r="AR397" s="132"/>
      <c r="AS397" s="132"/>
      <c r="AT397" s="132"/>
      <c r="AU397" s="132"/>
    </row>
    <row r="398" spans="3:64" x14ac:dyDescent="0.2">
      <c r="C398" s="10"/>
      <c r="D398" s="10"/>
      <c r="AA398" s="132"/>
      <c r="AB398" s="132"/>
      <c r="AC398" s="132"/>
      <c r="AD398" s="132"/>
      <c r="AE398" s="132"/>
      <c r="AG398" s="143"/>
      <c r="AN398" s="132"/>
      <c r="AO398" s="132"/>
      <c r="AP398" s="132"/>
      <c r="AQ398" s="132"/>
      <c r="AR398" s="132"/>
      <c r="AS398" s="132"/>
      <c r="AT398" s="132"/>
      <c r="AU398" s="132"/>
    </row>
    <row r="399" spans="3:64" x14ac:dyDescent="0.2">
      <c r="C399" s="10"/>
      <c r="D399" s="10"/>
      <c r="AA399" s="132"/>
      <c r="AB399" s="132"/>
      <c r="AC399" s="132"/>
      <c r="AD399" s="132"/>
      <c r="AE399" s="132"/>
      <c r="AG399" s="143"/>
      <c r="AN399" s="132"/>
      <c r="AO399" s="132"/>
      <c r="AP399" s="132"/>
      <c r="AQ399" s="132"/>
      <c r="AR399" s="132"/>
      <c r="AS399" s="132"/>
      <c r="AT399" s="132"/>
      <c r="AU399" s="132"/>
    </row>
    <row r="400" spans="3:64" x14ac:dyDescent="0.2">
      <c r="C400" s="10"/>
      <c r="D400" s="10"/>
      <c r="AA400" s="132"/>
      <c r="AB400" s="132"/>
      <c r="AC400" s="132"/>
      <c r="AD400" s="132"/>
      <c r="AE400" s="132"/>
      <c r="AG400" s="143"/>
      <c r="AN400" s="132"/>
      <c r="AO400" s="132"/>
      <c r="AP400" s="132"/>
      <c r="AQ400" s="132"/>
      <c r="AR400" s="132"/>
      <c r="AS400" s="132"/>
      <c r="AT400" s="132"/>
      <c r="AU400" s="132"/>
    </row>
    <row r="401" spans="3:64" x14ac:dyDescent="0.2">
      <c r="C401" s="10"/>
      <c r="D401" s="10"/>
      <c r="AA401" s="132"/>
      <c r="AB401" s="132"/>
      <c r="AC401" s="132"/>
      <c r="AD401" s="132"/>
      <c r="AE401" s="132"/>
      <c r="AG401" s="143"/>
      <c r="AN401" s="132"/>
      <c r="AO401" s="132"/>
      <c r="AP401" s="132"/>
      <c r="AQ401" s="132"/>
      <c r="AR401" s="132"/>
      <c r="AS401" s="132"/>
      <c r="AT401" s="132"/>
      <c r="AU401" s="132"/>
    </row>
    <row r="402" spans="3:64" x14ac:dyDescent="0.2">
      <c r="C402" s="10"/>
      <c r="D402" s="10"/>
      <c r="AA402" s="132"/>
      <c r="AB402" s="132"/>
      <c r="AC402" s="132"/>
      <c r="AD402" s="132"/>
      <c r="AE402" s="132"/>
      <c r="AG402" s="143"/>
      <c r="AN402" s="132"/>
      <c r="AO402" s="132"/>
      <c r="AP402" s="132"/>
      <c r="AQ402" s="132"/>
      <c r="AR402" s="132"/>
      <c r="AS402" s="132"/>
      <c r="AT402" s="132"/>
      <c r="AU402" s="132"/>
    </row>
    <row r="403" spans="3:64" x14ac:dyDescent="0.2">
      <c r="C403" s="10"/>
      <c r="D403" s="10"/>
      <c r="AA403" s="132"/>
      <c r="AB403" s="132"/>
      <c r="AC403" s="132"/>
      <c r="AD403" s="132"/>
      <c r="AE403" s="132"/>
      <c r="AG403" s="143"/>
      <c r="AN403" s="132"/>
      <c r="AO403" s="132"/>
      <c r="AP403" s="132"/>
      <c r="AQ403" s="132"/>
      <c r="AR403" s="132"/>
      <c r="AS403" s="132"/>
      <c r="AT403" s="132"/>
      <c r="AU403" s="132"/>
    </row>
    <row r="404" spans="3:64" x14ac:dyDescent="0.2">
      <c r="C404" s="10"/>
      <c r="D404" s="10"/>
      <c r="AA404" s="132"/>
      <c r="AB404" s="132"/>
      <c r="AC404" s="132"/>
      <c r="AD404" s="132"/>
      <c r="AE404" s="132"/>
      <c r="AG404" s="143"/>
      <c r="AN404" s="132"/>
      <c r="AO404" s="132"/>
      <c r="AP404" s="132"/>
      <c r="AQ404" s="132"/>
      <c r="AR404" s="132"/>
      <c r="AS404" s="132"/>
      <c r="AT404" s="132"/>
      <c r="AU404" s="132"/>
    </row>
    <row r="405" spans="3:64" x14ac:dyDescent="0.2">
      <c r="C405" s="10"/>
      <c r="D405" s="10"/>
      <c r="AA405" s="132"/>
      <c r="AB405" s="132"/>
      <c r="AC405" s="132"/>
      <c r="AD405" s="132"/>
      <c r="AE405" s="132"/>
      <c r="AG405" s="143"/>
      <c r="AN405" s="132"/>
      <c r="AO405" s="132"/>
      <c r="AP405" s="132"/>
      <c r="AQ405" s="132"/>
      <c r="AR405" s="132"/>
      <c r="AS405" s="132"/>
      <c r="AT405" s="132"/>
      <c r="AU405" s="132"/>
    </row>
    <row r="406" spans="3:64" x14ac:dyDescent="0.2">
      <c r="C406" s="10"/>
      <c r="D406" s="10"/>
      <c r="AA406" s="132"/>
      <c r="AB406" s="132"/>
      <c r="AC406" s="132"/>
      <c r="AD406" s="132"/>
      <c r="AE406" s="132"/>
      <c r="AG406" s="143"/>
      <c r="AN406" s="132"/>
      <c r="AO406" s="132"/>
      <c r="AP406" s="132"/>
      <c r="AQ406" s="132"/>
      <c r="AR406" s="132"/>
      <c r="AS406" s="132"/>
      <c r="AT406" s="132"/>
      <c r="AU406" s="132"/>
    </row>
    <row r="407" spans="3:64" x14ac:dyDescent="0.2">
      <c r="C407" s="10"/>
      <c r="D407" s="10"/>
      <c r="AA407" s="132"/>
      <c r="AB407" s="132"/>
      <c r="AC407" s="132"/>
      <c r="AD407" s="132"/>
      <c r="AE407" s="132"/>
      <c r="AG407" s="143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</row>
    <row r="408" spans="3:64" x14ac:dyDescent="0.2">
      <c r="C408" s="10"/>
      <c r="D408" s="10"/>
      <c r="AA408" s="132"/>
      <c r="AB408" s="132"/>
      <c r="AC408" s="132"/>
      <c r="AD408" s="132"/>
      <c r="AE408" s="132"/>
      <c r="AG408" s="143"/>
      <c r="AN408" s="132"/>
      <c r="AO408" s="132"/>
      <c r="AP408" s="132"/>
      <c r="AQ408" s="132"/>
      <c r="AR408" s="132"/>
      <c r="AS408" s="132"/>
      <c r="AT408" s="132"/>
      <c r="AU408" s="132"/>
      <c r="AV408" s="132"/>
    </row>
    <row r="409" spans="3:64" x14ac:dyDescent="0.2">
      <c r="C409" s="10"/>
      <c r="D409" s="10"/>
      <c r="AA409" s="132"/>
      <c r="AB409" s="132"/>
      <c r="AC409" s="132"/>
      <c r="AD409" s="132"/>
      <c r="AE409" s="132"/>
      <c r="AG409" s="143"/>
      <c r="AN409" s="132"/>
      <c r="AO409" s="132"/>
      <c r="AP409" s="132"/>
      <c r="AQ409" s="132"/>
      <c r="AR409" s="132"/>
      <c r="AS409" s="132"/>
      <c r="AT409" s="132"/>
      <c r="AU409" s="132"/>
      <c r="AV409" s="132"/>
      <c r="AX409" s="132"/>
    </row>
    <row r="410" spans="3:64" x14ac:dyDescent="0.2">
      <c r="C410" s="10"/>
      <c r="D410" s="10"/>
      <c r="AA410" s="132"/>
      <c r="AB410" s="132"/>
      <c r="AC410" s="132"/>
      <c r="AD410" s="132"/>
      <c r="AE410" s="132"/>
      <c r="AG410" s="143"/>
      <c r="AN410" s="132"/>
      <c r="AO410" s="132"/>
      <c r="AP410" s="132"/>
      <c r="AQ410" s="132"/>
      <c r="AR410" s="132"/>
      <c r="AS410" s="132"/>
      <c r="AT410" s="132"/>
      <c r="AU410" s="132"/>
    </row>
    <row r="411" spans="3:64" x14ac:dyDescent="0.2">
      <c r="C411" s="10"/>
      <c r="D411" s="10"/>
      <c r="AA411" s="132"/>
      <c r="AB411" s="132"/>
      <c r="AC411" s="132"/>
      <c r="AD411" s="132"/>
      <c r="AE411" s="132"/>
      <c r="AG411" s="143"/>
      <c r="AN411" s="132"/>
      <c r="AO411" s="132"/>
      <c r="AP411" s="132"/>
      <c r="AQ411" s="132"/>
      <c r="AR411" s="132"/>
      <c r="AS411" s="132"/>
      <c r="AT411" s="132"/>
      <c r="AU411" s="132"/>
    </row>
    <row r="412" spans="3:64" x14ac:dyDescent="0.2">
      <c r="C412" s="10"/>
      <c r="D412" s="10"/>
      <c r="AA412" s="132"/>
      <c r="AB412" s="132"/>
      <c r="AC412" s="132"/>
      <c r="AD412" s="132"/>
      <c r="AE412" s="132"/>
      <c r="AG412" s="143"/>
      <c r="AN412" s="132"/>
      <c r="AO412" s="132"/>
      <c r="AP412" s="132"/>
      <c r="AQ412" s="132"/>
      <c r="AR412" s="132"/>
      <c r="AS412" s="132"/>
      <c r="AT412" s="132"/>
      <c r="AU412" s="132"/>
    </row>
    <row r="413" spans="3:64" x14ac:dyDescent="0.2">
      <c r="C413" s="10"/>
      <c r="D413" s="10"/>
      <c r="AA413" s="132"/>
      <c r="AB413" s="132"/>
      <c r="AC413" s="132"/>
      <c r="AD413" s="132"/>
      <c r="AE413" s="132"/>
      <c r="AG413" s="143"/>
      <c r="AN413" s="132"/>
      <c r="AO413" s="132"/>
      <c r="AP413" s="132"/>
      <c r="AQ413" s="132"/>
      <c r="AR413" s="132"/>
      <c r="AS413" s="132"/>
      <c r="AT413" s="132"/>
      <c r="AU413" s="132"/>
      <c r="AV413" s="132"/>
    </row>
    <row r="414" spans="3:64" x14ac:dyDescent="0.2">
      <c r="C414" s="10"/>
      <c r="D414" s="10"/>
      <c r="AA414" s="132"/>
      <c r="AB414" s="132"/>
      <c r="AC414" s="132"/>
      <c r="AD414" s="132"/>
      <c r="AE414" s="132"/>
      <c r="AG414" s="143"/>
      <c r="AN414" s="132"/>
      <c r="AO414" s="132"/>
      <c r="AP414" s="132"/>
      <c r="AQ414" s="132"/>
      <c r="AR414" s="132"/>
      <c r="AS414" s="132"/>
      <c r="AT414" s="132"/>
      <c r="AU414" s="132"/>
    </row>
    <row r="415" spans="3:64" x14ac:dyDescent="0.2">
      <c r="C415" s="10"/>
      <c r="D415" s="10"/>
      <c r="AA415" s="132"/>
      <c r="AB415" s="132"/>
      <c r="AC415" s="132"/>
      <c r="AD415" s="132"/>
      <c r="AE415" s="132"/>
      <c r="AG415" s="143"/>
      <c r="AN415" s="132"/>
      <c r="AO415" s="132"/>
      <c r="AP415" s="132"/>
      <c r="AQ415" s="132"/>
      <c r="AR415" s="132"/>
      <c r="AS415" s="132"/>
      <c r="AT415" s="132"/>
      <c r="AU415" s="132"/>
    </row>
    <row r="416" spans="3:64" x14ac:dyDescent="0.2">
      <c r="C416" s="10"/>
      <c r="D416" s="10"/>
      <c r="AA416" s="132"/>
      <c r="AB416" s="132"/>
      <c r="AC416" s="132"/>
      <c r="AD416" s="132"/>
      <c r="AE416" s="132"/>
      <c r="AG416" s="143"/>
      <c r="AN416" s="132"/>
      <c r="AO416" s="132"/>
      <c r="AP416" s="132"/>
      <c r="AQ416" s="132"/>
      <c r="AR416" s="132"/>
      <c r="AS416" s="132"/>
      <c r="AT416" s="132"/>
      <c r="AU416" s="132"/>
    </row>
    <row r="417" spans="3:47" x14ac:dyDescent="0.2">
      <c r="C417" s="10"/>
      <c r="D417" s="10"/>
      <c r="AA417" s="132"/>
      <c r="AB417" s="132"/>
      <c r="AC417" s="132"/>
      <c r="AD417" s="132"/>
      <c r="AE417" s="132"/>
      <c r="AG417" s="143"/>
      <c r="AN417" s="132"/>
      <c r="AO417" s="132"/>
      <c r="AP417" s="132"/>
      <c r="AQ417" s="132"/>
      <c r="AR417" s="132"/>
      <c r="AS417" s="132"/>
      <c r="AT417" s="132"/>
      <c r="AU417" s="132"/>
    </row>
    <row r="418" spans="3:47" x14ac:dyDescent="0.2">
      <c r="C418" s="10"/>
      <c r="D418" s="10"/>
      <c r="AA418" s="132"/>
      <c r="AB418" s="132"/>
      <c r="AC418" s="132"/>
      <c r="AD418" s="132"/>
      <c r="AE418" s="132"/>
      <c r="AG418" s="143"/>
      <c r="AN418" s="132"/>
      <c r="AO418" s="132"/>
      <c r="AP418" s="132"/>
      <c r="AQ418" s="132"/>
      <c r="AR418" s="132"/>
      <c r="AS418" s="132"/>
      <c r="AT418" s="132"/>
      <c r="AU418" s="132"/>
    </row>
    <row r="419" spans="3:47" x14ac:dyDescent="0.2">
      <c r="C419" s="10"/>
      <c r="D419" s="10"/>
      <c r="AA419" s="132"/>
      <c r="AB419" s="132"/>
      <c r="AC419" s="132"/>
      <c r="AD419" s="132"/>
      <c r="AE419" s="132"/>
      <c r="AG419" s="143"/>
      <c r="AN419" s="132"/>
      <c r="AO419" s="132"/>
      <c r="AP419" s="132"/>
      <c r="AQ419" s="132"/>
      <c r="AR419" s="132"/>
      <c r="AS419" s="132"/>
      <c r="AT419" s="132"/>
      <c r="AU419" s="132"/>
    </row>
    <row r="420" spans="3:47" x14ac:dyDescent="0.2">
      <c r="C420" s="10"/>
      <c r="D420" s="10"/>
      <c r="AA420" s="132"/>
      <c r="AB420" s="132"/>
      <c r="AC420" s="132"/>
      <c r="AD420" s="132"/>
      <c r="AE420" s="132"/>
      <c r="AG420" s="143"/>
      <c r="AN420" s="132"/>
      <c r="AO420" s="132"/>
      <c r="AP420" s="132"/>
      <c r="AQ420" s="132"/>
      <c r="AR420" s="132"/>
      <c r="AS420" s="132"/>
      <c r="AT420" s="132"/>
      <c r="AU420" s="132"/>
    </row>
    <row r="421" spans="3:47" x14ac:dyDescent="0.2">
      <c r="C421" s="10"/>
      <c r="D421" s="10"/>
      <c r="AA421" s="132"/>
      <c r="AB421" s="132"/>
      <c r="AC421" s="132"/>
      <c r="AD421" s="132"/>
      <c r="AE421" s="132"/>
      <c r="AG421" s="143"/>
      <c r="AN421" s="132"/>
      <c r="AO421" s="132"/>
      <c r="AP421" s="132"/>
      <c r="AQ421" s="132"/>
      <c r="AR421" s="132"/>
      <c r="AS421" s="132"/>
      <c r="AT421" s="132"/>
      <c r="AU421" s="132"/>
    </row>
    <row r="422" spans="3:47" x14ac:dyDescent="0.2">
      <c r="C422" s="10"/>
      <c r="D422" s="10"/>
      <c r="AA422" s="132"/>
      <c r="AB422" s="132"/>
      <c r="AC422" s="132"/>
      <c r="AD422" s="132"/>
      <c r="AE422" s="132"/>
      <c r="AG422" s="143"/>
      <c r="AN422" s="132"/>
      <c r="AO422" s="132"/>
      <c r="AP422" s="132"/>
      <c r="AQ422" s="132"/>
      <c r="AR422" s="132"/>
      <c r="AS422" s="132"/>
      <c r="AT422" s="132"/>
      <c r="AU422" s="132"/>
    </row>
    <row r="423" spans="3:47" x14ac:dyDescent="0.2">
      <c r="C423" s="10"/>
      <c r="D423" s="10"/>
      <c r="AA423" s="132"/>
      <c r="AB423" s="132"/>
      <c r="AC423" s="132"/>
      <c r="AD423" s="132"/>
      <c r="AE423" s="132"/>
      <c r="AG423" s="143"/>
      <c r="AN423" s="132"/>
      <c r="AO423" s="132"/>
      <c r="AP423" s="132"/>
      <c r="AQ423" s="132"/>
      <c r="AR423" s="132"/>
      <c r="AS423" s="132"/>
      <c r="AT423" s="132"/>
      <c r="AU423" s="132"/>
    </row>
    <row r="424" spans="3:47" x14ac:dyDescent="0.2">
      <c r="C424" s="10"/>
      <c r="D424" s="10"/>
      <c r="AA424" s="132"/>
      <c r="AB424" s="132"/>
      <c r="AC424" s="132"/>
      <c r="AD424" s="132"/>
      <c r="AE424" s="132"/>
      <c r="AG424" s="143"/>
      <c r="AN424" s="132"/>
      <c r="AO424" s="132"/>
      <c r="AP424" s="132"/>
      <c r="AQ424" s="132"/>
      <c r="AR424" s="132"/>
      <c r="AS424" s="132"/>
      <c r="AT424" s="132"/>
      <c r="AU424" s="132"/>
    </row>
    <row r="425" spans="3:47" x14ac:dyDescent="0.2">
      <c r="C425" s="10"/>
      <c r="D425" s="10"/>
      <c r="AA425" s="132"/>
      <c r="AB425" s="132"/>
      <c r="AC425" s="132"/>
      <c r="AD425" s="132"/>
      <c r="AE425" s="132"/>
      <c r="AG425" s="143"/>
      <c r="AN425" s="132"/>
      <c r="AO425" s="132"/>
      <c r="AP425" s="132"/>
      <c r="AQ425" s="132"/>
      <c r="AR425" s="132"/>
      <c r="AS425" s="132"/>
      <c r="AT425" s="132"/>
      <c r="AU425" s="132"/>
    </row>
    <row r="426" spans="3:47" x14ac:dyDescent="0.2">
      <c r="C426" s="10"/>
      <c r="D426" s="10"/>
      <c r="AA426" s="132"/>
      <c r="AB426" s="132"/>
      <c r="AC426" s="132"/>
      <c r="AD426" s="132"/>
      <c r="AE426" s="132"/>
      <c r="AG426" s="143"/>
      <c r="AN426" s="132"/>
      <c r="AO426" s="132"/>
      <c r="AP426" s="132"/>
      <c r="AQ426" s="132"/>
      <c r="AR426" s="132"/>
      <c r="AS426" s="132"/>
      <c r="AT426" s="132"/>
      <c r="AU426" s="132"/>
    </row>
    <row r="427" spans="3:47" x14ac:dyDescent="0.2">
      <c r="C427" s="10"/>
      <c r="D427" s="10"/>
      <c r="AA427" s="132"/>
      <c r="AB427" s="132"/>
      <c r="AC427" s="132"/>
      <c r="AD427" s="132"/>
      <c r="AE427" s="132"/>
      <c r="AG427" s="143"/>
      <c r="AN427" s="132"/>
      <c r="AO427" s="132"/>
      <c r="AP427" s="132"/>
      <c r="AQ427" s="132"/>
      <c r="AR427" s="132"/>
      <c r="AS427" s="132"/>
      <c r="AT427" s="132"/>
      <c r="AU427" s="132"/>
    </row>
    <row r="428" spans="3:47" x14ac:dyDescent="0.2">
      <c r="C428" s="10"/>
      <c r="D428" s="10"/>
      <c r="AA428" s="132"/>
      <c r="AB428" s="132"/>
      <c r="AC428" s="132"/>
      <c r="AD428" s="132"/>
      <c r="AE428" s="132"/>
      <c r="AG428" s="143"/>
      <c r="AN428" s="132"/>
      <c r="AO428" s="132"/>
      <c r="AP428" s="132"/>
      <c r="AQ428" s="132"/>
      <c r="AR428" s="132"/>
      <c r="AS428" s="132"/>
      <c r="AT428" s="132"/>
      <c r="AU428" s="132"/>
    </row>
    <row r="429" spans="3:47" x14ac:dyDescent="0.2">
      <c r="C429" s="10"/>
      <c r="D429" s="10"/>
      <c r="AA429" s="132"/>
      <c r="AB429" s="132"/>
      <c r="AC429" s="132"/>
      <c r="AD429" s="132"/>
      <c r="AE429" s="132"/>
      <c r="AG429" s="143"/>
      <c r="AN429" s="132"/>
      <c r="AO429" s="132"/>
      <c r="AP429" s="132"/>
      <c r="AQ429" s="132"/>
      <c r="AR429" s="132"/>
      <c r="AS429" s="132"/>
      <c r="AT429" s="132"/>
      <c r="AU429" s="132"/>
    </row>
    <row r="430" spans="3:47" x14ac:dyDescent="0.2">
      <c r="C430" s="10"/>
      <c r="D430" s="10"/>
      <c r="AA430" s="132"/>
      <c r="AB430" s="132"/>
      <c r="AC430" s="132"/>
      <c r="AD430" s="132"/>
      <c r="AE430" s="132"/>
      <c r="AG430" s="143"/>
      <c r="AN430" s="132"/>
      <c r="AO430" s="132"/>
      <c r="AP430" s="132"/>
      <c r="AQ430" s="132"/>
      <c r="AR430" s="132"/>
      <c r="AS430" s="132"/>
      <c r="AT430" s="132"/>
      <c r="AU430" s="132"/>
    </row>
    <row r="431" spans="3:47" x14ac:dyDescent="0.2">
      <c r="C431" s="10"/>
      <c r="D431" s="10"/>
      <c r="AA431" s="132"/>
      <c r="AB431" s="132"/>
      <c r="AC431" s="132"/>
      <c r="AD431" s="132"/>
      <c r="AE431" s="132"/>
      <c r="AG431" s="143"/>
      <c r="AN431" s="132"/>
      <c r="AO431" s="132"/>
      <c r="AP431" s="132"/>
      <c r="AQ431" s="132"/>
      <c r="AR431" s="132"/>
      <c r="AS431" s="132"/>
      <c r="AT431" s="132"/>
      <c r="AU431" s="132"/>
    </row>
    <row r="432" spans="3:47" x14ac:dyDescent="0.2">
      <c r="C432" s="10"/>
      <c r="D432" s="10"/>
      <c r="AA432" s="132"/>
      <c r="AB432" s="132"/>
      <c r="AC432" s="132"/>
      <c r="AD432" s="132"/>
      <c r="AE432" s="132"/>
      <c r="AG432" s="143"/>
      <c r="AN432" s="132"/>
      <c r="AO432" s="132"/>
      <c r="AP432" s="132"/>
      <c r="AQ432" s="132"/>
      <c r="AR432" s="132"/>
      <c r="AS432" s="132"/>
      <c r="AT432" s="132"/>
      <c r="AU432" s="132"/>
    </row>
    <row r="433" spans="3:47" x14ac:dyDescent="0.2">
      <c r="C433" s="10"/>
      <c r="D433" s="10"/>
      <c r="AA433" s="132"/>
      <c r="AB433" s="132"/>
      <c r="AC433" s="132"/>
      <c r="AD433" s="132"/>
      <c r="AE433" s="132"/>
      <c r="AG433" s="143"/>
      <c r="AN433" s="132"/>
      <c r="AO433" s="132"/>
      <c r="AP433" s="132"/>
      <c r="AQ433" s="132"/>
      <c r="AR433" s="132"/>
      <c r="AS433" s="132"/>
      <c r="AT433" s="132"/>
      <c r="AU433" s="132"/>
    </row>
    <row r="434" spans="3:47" x14ac:dyDescent="0.2">
      <c r="C434" s="10"/>
      <c r="D434" s="10"/>
      <c r="AA434" s="132"/>
      <c r="AB434" s="132"/>
      <c r="AC434" s="132"/>
      <c r="AD434" s="132"/>
      <c r="AE434" s="132"/>
      <c r="AG434" s="143"/>
      <c r="AN434" s="132"/>
      <c r="AO434" s="132"/>
      <c r="AP434" s="132"/>
      <c r="AQ434" s="132"/>
      <c r="AR434" s="132"/>
      <c r="AS434" s="132"/>
      <c r="AT434" s="132"/>
      <c r="AU434" s="132"/>
    </row>
    <row r="435" spans="3:47" x14ac:dyDescent="0.2">
      <c r="C435" s="10"/>
      <c r="D435" s="10"/>
      <c r="AA435" s="132"/>
      <c r="AB435" s="132"/>
      <c r="AC435" s="132"/>
      <c r="AD435" s="132"/>
      <c r="AE435" s="132"/>
      <c r="AG435" s="143"/>
      <c r="AN435" s="132"/>
      <c r="AO435" s="132"/>
      <c r="AP435" s="132"/>
      <c r="AQ435" s="132"/>
      <c r="AR435" s="132"/>
      <c r="AS435" s="132"/>
      <c r="AT435" s="132"/>
      <c r="AU435" s="132"/>
    </row>
    <row r="436" spans="3:47" x14ac:dyDescent="0.2">
      <c r="C436" s="10"/>
      <c r="D436" s="10"/>
      <c r="AA436" s="132"/>
      <c r="AB436" s="132"/>
      <c r="AC436" s="132"/>
      <c r="AD436" s="132"/>
      <c r="AE436" s="132"/>
      <c r="AG436" s="143"/>
      <c r="AN436" s="132"/>
      <c r="AO436" s="132"/>
      <c r="AP436" s="132"/>
      <c r="AQ436" s="132"/>
      <c r="AR436" s="132"/>
      <c r="AS436" s="132"/>
      <c r="AT436" s="132"/>
      <c r="AU436" s="132"/>
    </row>
    <row r="437" spans="3:47" x14ac:dyDescent="0.2">
      <c r="C437" s="10"/>
      <c r="D437" s="10"/>
      <c r="AA437" s="132"/>
      <c r="AB437" s="132"/>
      <c r="AC437" s="132"/>
      <c r="AD437" s="132"/>
      <c r="AE437" s="132"/>
      <c r="AG437" s="143"/>
      <c r="AN437" s="132"/>
      <c r="AO437" s="132"/>
      <c r="AP437" s="132"/>
      <c r="AQ437" s="132"/>
      <c r="AR437" s="132"/>
      <c r="AS437" s="132"/>
      <c r="AT437" s="132"/>
      <c r="AU437" s="132"/>
    </row>
    <row r="438" spans="3:47" x14ac:dyDescent="0.2">
      <c r="C438" s="10"/>
      <c r="D438" s="10"/>
      <c r="AA438" s="132"/>
      <c r="AB438" s="132"/>
      <c r="AC438" s="132"/>
      <c r="AD438" s="132"/>
      <c r="AE438" s="132"/>
      <c r="AG438" s="143"/>
      <c r="AN438" s="132"/>
      <c r="AO438" s="132"/>
      <c r="AP438" s="132"/>
      <c r="AQ438" s="132"/>
      <c r="AR438" s="132"/>
      <c r="AS438" s="132"/>
      <c r="AT438" s="132"/>
      <c r="AU438" s="132"/>
    </row>
    <row r="439" spans="3:47" x14ac:dyDescent="0.2">
      <c r="C439" s="10"/>
      <c r="D439" s="10"/>
      <c r="AA439" s="132"/>
      <c r="AB439" s="132"/>
      <c r="AC439" s="132"/>
      <c r="AD439" s="132"/>
      <c r="AE439" s="132"/>
      <c r="AG439" s="143"/>
      <c r="AN439" s="132"/>
      <c r="AO439" s="132"/>
      <c r="AP439" s="132"/>
      <c r="AQ439" s="132"/>
      <c r="AR439" s="132"/>
      <c r="AS439" s="132"/>
      <c r="AT439" s="132"/>
      <c r="AU439" s="132"/>
    </row>
    <row r="440" spans="3:47" x14ac:dyDescent="0.2">
      <c r="C440" s="10"/>
      <c r="D440" s="10"/>
      <c r="AA440" s="132"/>
      <c r="AB440" s="132"/>
      <c r="AC440" s="132"/>
      <c r="AD440" s="132"/>
      <c r="AE440" s="132"/>
      <c r="AG440" s="143"/>
      <c r="AN440" s="132"/>
      <c r="AO440" s="132"/>
      <c r="AP440" s="132"/>
      <c r="AQ440" s="132"/>
      <c r="AR440" s="132"/>
      <c r="AS440" s="132"/>
      <c r="AT440" s="132"/>
      <c r="AU440" s="132"/>
    </row>
    <row r="441" spans="3:47" x14ac:dyDescent="0.2">
      <c r="C441" s="10"/>
      <c r="D441" s="10"/>
      <c r="AA441" s="132"/>
      <c r="AB441" s="132"/>
      <c r="AC441" s="132"/>
      <c r="AD441" s="132"/>
      <c r="AE441" s="132"/>
      <c r="AG441" s="143"/>
      <c r="AN441" s="132"/>
      <c r="AO441" s="132"/>
      <c r="AP441" s="132"/>
      <c r="AQ441" s="132"/>
      <c r="AR441" s="132"/>
      <c r="AS441" s="132"/>
      <c r="AT441" s="132"/>
      <c r="AU441" s="132"/>
    </row>
    <row r="442" spans="3:47" x14ac:dyDescent="0.2">
      <c r="C442" s="10"/>
      <c r="D442" s="10"/>
      <c r="AA442" s="132"/>
      <c r="AB442" s="132"/>
      <c r="AC442" s="132"/>
      <c r="AD442" s="132"/>
      <c r="AE442" s="132"/>
      <c r="AG442" s="143"/>
      <c r="AN442" s="132"/>
      <c r="AO442" s="132"/>
      <c r="AP442" s="132"/>
      <c r="AQ442" s="132"/>
      <c r="AR442" s="132"/>
      <c r="AS442" s="132"/>
      <c r="AT442" s="132"/>
      <c r="AU442" s="132"/>
    </row>
    <row r="443" spans="3:47" x14ac:dyDescent="0.2">
      <c r="C443" s="10"/>
      <c r="D443" s="10"/>
      <c r="AA443" s="132"/>
      <c r="AB443" s="132"/>
      <c r="AC443" s="132"/>
      <c r="AD443" s="132"/>
      <c r="AE443" s="132"/>
      <c r="AG443" s="143"/>
      <c r="AN443" s="132"/>
      <c r="AO443" s="132"/>
      <c r="AP443" s="132"/>
      <c r="AQ443" s="132"/>
      <c r="AR443" s="132"/>
      <c r="AS443" s="132"/>
      <c r="AT443" s="132"/>
      <c r="AU443" s="132"/>
    </row>
    <row r="444" spans="3:47" x14ac:dyDescent="0.2">
      <c r="C444" s="10"/>
      <c r="D444" s="10"/>
      <c r="AA444" s="132"/>
      <c r="AB444" s="132"/>
      <c r="AC444" s="132"/>
      <c r="AD444" s="132"/>
      <c r="AE444" s="132"/>
      <c r="AG444" s="143"/>
      <c r="AN444" s="132"/>
      <c r="AO444" s="132"/>
      <c r="AP444" s="132"/>
      <c r="AQ444" s="132"/>
      <c r="AR444" s="132"/>
      <c r="AS444" s="132"/>
      <c r="AT444" s="132"/>
      <c r="AU444" s="132"/>
    </row>
    <row r="445" spans="3:47" x14ac:dyDescent="0.2">
      <c r="C445" s="10"/>
      <c r="D445" s="10"/>
      <c r="AA445" s="132"/>
      <c r="AB445" s="132"/>
      <c r="AC445" s="132"/>
      <c r="AD445" s="132"/>
      <c r="AE445" s="132"/>
      <c r="AG445" s="143"/>
      <c r="AN445" s="132"/>
      <c r="AO445" s="132"/>
      <c r="AP445" s="132"/>
      <c r="AQ445" s="132"/>
      <c r="AR445" s="132"/>
      <c r="AS445" s="132"/>
      <c r="AT445" s="132"/>
      <c r="AU445" s="132"/>
    </row>
    <row r="446" spans="3:47" x14ac:dyDescent="0.2">
      <c r="C446" s="10"/>
      <c r="D446" s="10"/>
      <c r="AA446" s="132"/>
      <c r="AB446" s="132"/>
      <c r="AC446" s="132"/>
      <c r="AD446" s="132"/>
      <c r="AE446" s="132"/>
      <c r="AG446" s="143"/>
      <c r="AN446" s="132"/>
      <c r="AO446" s="132"/>
      <c r="AP446" s="132"/>
      <c r="AQ446" s="132"/>
      <c r="AR446" s="132"/>
      <c r="AS446" s="132"/>
      <c r="AT446" s="132"/>
      <c r="AU446" s="132"/>
    </row>
    <row r="447" spans="3:47" x14ac:dyDescent="0.2">
      <c r="C447" s="10"/>
      <c r="D447" s="10"/>
      <c r="AA447" s="132"/>
      <c r="AB447" s="132"/>
      <c r="AC447" s="132"/>
      <c r="AD447" s="132"/>
      <c r="AE447" s="132"/>
      <c r="AG447" s="143"/>
      <c r="AN447" s="132"/>
      <c r="AO447" s="132"/>
      <c r="AP447" s="132"/>
      <c r="AQ447" s="132"/>
      <c r="AR447" s="132"/>
      <c r="AS447" s="132"/>
      <c r="AT447" s="132"/>
      <c r="AU447" s="132"/>
    </row>
    <row r="448" spans="3:47" x14ac:dyDescent="0.2">
      <c r="C448" s="10"/>
      <c r="D448" s="10"/>
      <c r="AA448" s="132"/>
      <c r="AB448" s="132"/>
      <c r="AC448" s="132"/>
      <c r="AD448" s="132"/>
      <c r="AE448" s="132"/>
      <c r="AG448" s="143"/>
      <c r="AN448" s="132"/>
      <c r="AO448" s="132"/>
      <c r="AP448" s="132"/>
      <c r="AQ448" s="132"/>
      <c r="AR448" s="132"/>
      <c r="AS448" s="132"/>
      <c r="AT448" s="132"/>
      <c r="AU448" s="132"/>
    </row>
    <row r="449" spans="3:47" x14ac:dyDescent="0.2">
      <c r="C449" s="10"/>
      <c r="D449" s="10"/>
      <c r="AA449" s="132"/>
      <c r="AB449" s="132"/>
      <c r="AC449" s="132"/>
      <c r="AD449" s="132"/>
      <c r="AE449" s="132"/>
      <c r="AG449" s="143"/>
      <c r="AN449" s="132"/>
      <c r="AO449" s="132"/>
      <c r="AP449" s="132"/>
      <c r="AQ449" s="132"/>
      <c r="AR449" s="132"/>
      <c r="AS449" s="132"/>
      <c r="AT449" s="132"/>
      <c r="AU449" s="132"/>
    </row>
    <row r="450" spans="3:47" x14ac:dyDescent="0.2">
      <c r="C450" s="10"/>
      <c r="D450" s="10"/>
      <c r="AA450" s="132"/>
      <c r="AB450" s="132"/>
      <c r="AC450" s="132"/>
      <c r="AD450" s="132"/>
      <c r="AE450" s="132"/>
      <c r="AG450" s="143"/>
      <c r="AN450" s="132"/>
      <c r="AO450" s="132"/>
      <c r="AP450" s="132"/>
      <c r="AQ450" s="132"/>
      <c r="AR450" s="132"/>
      <c r="AS450" s="132"/>
      <c r="AT450" s="132"/>
      <c r="AU450" s="132"/>
    </row>
    <row r="451" spans="3:47" x14ac:dyDescent="0.2">
      <c r="C451" s="10"/>
      <c r="D451" s="10"/>
      <c r="AA451" s="132"/>
      <c r="AB451" s="132"/>
      <c r="AC451" s="132"/>
      <c r="AD451" s="132"/>
      <c r="AE451" s="132"/>
      <c r="AG451" s="143"/>
      <c r="AN451" s="132"/>
      <c r="AO451" s="132"/>
      <c r="AP451" s="132"/>
      <c r="AQ451" s="132"/>
      <c r="AR451" s="132"/>
      <c r="AS451" s="132"/>
      <c r="AT451" s="132"/>
      <c r="AU451" s="132"/>
    </row>
    <row r="452" spans="3:47" x14ac:dyDescent="0.2">
      <c r="C452" s="10"/>
      <c r="D452" s="10"/>
      <c r="AA452" s="132"/>
      <c r="AB452" s="132"/>
      <c r="AC452" s="132"/>
      <c r="AD452" s="132"/>
      <c r="AE452" s="132"/>
      <c r="AG452" s="143"/>
      <c r="AN452" s="132"/>
      <c r="AO452" s="132"/>
      <c r="AP452" s="132"/>
      <c r="AQ452" s="132"/>
      <c r="AR452" s="132"/>
      <c r="AS452" s="132"/>
      <c r="AT452" s="132"/>
      <c r="AU452" s="132"/>
    </row>
    <row r="453" spans="3:47" x14ac:dyDescent="0.2">
      <c r="C453" s="10"/>
      <c r="D453" s="10"/>
      <c r="AA453" s="132"/>
      <c r="AB453" s="132"/>
      <c r="AC453" s="132"/>
      <c r="AD453" s="132"/>
      <c r="AE453" s="132"/>
      <c r="AG453" s="143"/>
      <c r="AN453" s="132"/>
      <c r="AO453" s="132"/>
      <c r="AP453" s="132"/>
      <c r="AQ453" s="132"/>
      <c r="AR453" s="132"/>
      <c r="AS453" s="132"/>
      <c r="AT453" s="132"/>
      <c r="AU453" s="132"/>
    </row>
    <row r="454" spans="3:47" x14ac:dyDescent="0.2">
      <c r="C454" s="10"/>
      <c r="D454" s="10"/>
      <c r="AA454" s="132"/>
      <c r="AB454" s="132"/>
      <c r="AC454" s="132"/>
      <c r="AD454" s="132"/>
      <c r="AE454" s="132"/>
      <c r="AG454" s="143"/>
      <c r="AN454" s="132"/>
      <c r="AO454" s="132"/>
      <c r="AP454" s="132"/>
      <c r="AQ454" s="132"/>
      <c r="AR454" s="132"/>
      <c r="AS454" s="132"/>
      <c r="AT454" s="132"/>
      <c r="AU454" s="132"/>
    </row>
    <row r="455" spans="3:47" x14ac:dyDescent="0.2">
      <c r="C455" s="10"/>
      <c r="D455" s="10"/>
      <c r="AA455" s="132"/>
      <c r="AB455" s="132"/>
      <c r="AC455" s="132"/>
      <c r="AD455" s="132"/>
      <c r="AE455" s="132"/>
      <c r="AG455" s="143"/>
      <c r="AN455" s="132"/>
      <c r="AO455" s="132"/>
      <c r="AP455" s="132"/>
      <c r="AQ455" s="132"/>
      <c r="AR455" s="132"/>
      <c r="AS455" s="132"/>
      <c r="AT455" s="132"/>
      <c r="AU455" s="132"/>
    </row>
    <row r="456" spans="3:47" x14ac:dyDescent="0.2">
      <c r="C456" s="10"/>
      <c r="D456" s="10"/>
      <c r="AA456" s="132"/>
      <c r="AB456" s="132"/>
      <c r="AC456" s="132"/>
      <c r="AD456" s="132"/>
      <c r="AE456" s="132"/>
      <c r="AG456" s="143"/>
      <c r="AN456" s="132"/>
      <c r="AO456" s="132"/>
      <c r="AP456" s="132"/>
      <c r="AQ456" s="132"/>
      <c r="AR456" s="132"/>
      <c r="AS456" s="132"/>
      <c r="AT456" s="132"/>
      <c r="AU456" s="132"/>
    </row>
    <row r="457" spans="3:47" x14ac:dyDescent="0.2">
      <c r="C457" s="10"/>
      <c r="D457" s="10"/>
      <c r="AA457" s="132"/>
      <c r="AB457" s="132"/>
      <c r="AC457" s="132"/>
      <c r="AD457" s="132"/>
      <c r="AE457" s="132"/>
      <c r="AG457" s="143"/>
      <c r="AN457" s="132"/>
      <c r="AO457" s="132"/>
      <c r="AP457" s="132"/>
      <c r="AQ457" s="132"/>
      <c r="AR457" s="132"/>
      <c r="AS457" s="132"/>
      <c r="AT457" s="132"/>
      <c r="AU457" s="132"/>
    </row>
    <row r="458" spans="3:47" x14ac:dyDescent="0.2">
      <c r="C458" s="10"/>
      <c r="D458" s="10"/>
      <c r="AA458" s="132"/>
      <c r="AB458" s="132"/>
      <c r="AC458" s="132"/>
      <c r="AD458" s="132"/>
      <c r="AE458" s="132"/>
      <c r="AG458" s="143"/>
      <c r="AN458" s="132"/>
      <c r="AO458" s="132"/>
      <c r="AP458" s="132"/>
      <c r="AQ458" s="132"/>
      <c r="AR458" s="132"/>
      <c r="AS458" s="132"/>
      <c r="AT458" s="132"/>
      <c r="AU458" s="132"/>
    </row>
    <row r="459" spans="3:47" x14ac:dyDescent="0.2">
      <c r="C459" s="10"/>
      <c r="D459" s="10"/>
      <c r="AA459" s="132"/>
      <c r="AB459" s="132"/>
      <c r="AC459" s="132"/>
      <c r="AD459" s="132"/>
      <c r="AE459" s="132"/>
      <c r="AG459" s="143"/>
      <c r="AN459" s="132"/>
      <c r="AO459" s="132"/>
      <c r="AP459" s="132"/>
      <c r="AQ459" s="132"/>
      <c r="AR459" s="132"/>
      <c r="AS459" s="132"/>
      <c r="AT459" s="132"/>
      <c r="AU459" s="132"/>
    </row>
    <row r="460" spans="3:47" x14ac:dyDescent="0.2">
      <c r="C460" s="10"/>
      <c r="D460" s="10"/>
      <c r="AA460" s="132"/>
      <c r="AB460" s="132"/>
      <c r="AC460" s="132"/>
      <c r="AD460" s="132"/>
      <c r="AE460" s="132"/>
      <c r="AG460" s="143"/>
      <c r="AN460" s="132"/>
      <c r="AO460" s="132"/>
      <c r="AP460" s="132"/>
      <c r="AQ460" s="132"/>
      <c r="AR460" s="132"/>
      <c r="AS460" s="132"/>
      <c r="AT460" s="132"/>
      <c r="AU460" s="132"/>
    </row>
    <row r="461" spans="3:47" x14ac:dyDescent="0.2">
      <c r="C461" s="10"/>
      <c r="D461" s="10"/>
      <c r="AA461" s="132"/>
      <c r="AB461" s="132"/>
      <c r="AC461" s="132"/>
      <c r="AD461" s="132"/>
      <c r="AE461" s="132"/>
      <c r="AG461" s="143"/>
      <c r="AN461" s="132"/>
      <c r="AO461" s="132"/>
      <c r="AP461" s="132"/>
      <c r="AQ461" s="132"/>
      <c r="AR461" s="132"/>
      <c r="AS461" s="132"/>
      <c r="AT461" s="132"/>
      <c r="AU461" s="132"/>
    </row>
    <row r="462" spans="3:47" x14ac:dyDescent="0.2">
      <c r="C462" s="10"/>
      <c r="D462" s="10"/>
      <c r="AA462" s="132"/>
      <c r="AB462" s="132"/>
      <c r="AC462" s="132"/>
      <c r="AD462" s="132"/>
      <c r="AE462" s="132"/>
      <c r="AG462" s="143"/>
      <c r="AN462" s="132"/>
      <c r="AO462" s="132"/>
      <c r="AP462" s="132"/>
      <c r="AQ462" s="132"/>
      <c r="AR462" s="132"/>
      <c r="AS462" s="132"/>
      <c r="AT462" s="132"/>
      <c r="AU462" s="132"/>
    </row>
    <row r="463" spans="3:47" x14ac:dyDescent="0.2">
      <c r="C463" s="10"/>
      <c r="D463" s="10"/>
      <c r="AA463" s="132"/>
      <c r="AB463" s="132"/>
      <c r="AC463" s="132"/>
      <c r="AD463" s="132"/>
      <c r="AE463" s="132"/>
      <c r="AG463" s="143"/>
      <c r="AN463" s="132"/>
      <c r="AO463" s="132"/>
      <c r="AP463" s="132"/>
      <c r="AQ463" s="132"/>
      <c r="AR463" s="132"/>
      <c r="AS463" s="132"/>
      <c r="AT463" s="132"/>
      <c r="AU463" s="132"/>
    </row>
    <row r="464" spans="3:47" x14ac:dyDescent="0.2">
      <c r="C464" s="10"/>
      <c r="D464" s="10"/>
      <c r="AA464" s="132"/>
      <c r="AB464" s="132"/>
      <c r="AC464" s="132"/>
      <c r="AD464" s="132"/>
      <c r="AE464" s="132"/>
      <c r="AG464" s="143"/>
      <c r="AN464" s="132"/>
      <c r="AO464" s="132"/>
      <c r="AP464" s="132"/>
      <c r="AQ464" s="132"/>
      <c r="AR464" s="132"/>
      <c r="AS464" s="132"/>
      <c r="AT464" s="132"/>
      <c r="AU464" s="132"/>
    </row>
    <row r="465" spans="3:50" x14ac:dyDescent="0.2">
      <c r="C465" s="10"/>
      <c r="D465" s="10"/>
      <c r="AA465" s="132"/>
      <c r="AB465" s="132"/>
      <c r="AC465" s="132"/>
      <c r="AD465" s="132"/>
      <c r="AE465" s="132"/>
      <c r="AG465" s="143"/>
      <c r="AN465" s="132"/>
      <c r="AO465" s="132"/>
      <c r="AP465" s="132"/>
      <c r="AQ465" s="132"/>
      <c r="AR465" s="132"/>
      <c r="AS465" s="132"/>
      <c r="AT465" s="132"/>
      <c r="AU465" s="132"/>
    </row>
    <row r="466" spans="3:50" x14ac:dyDescent="0.2">
      <c r="C466" s="10"/>
      <c r="D466" s="10"/>
      <c r="AA466" s="132"/>
      <c r="AB466" s="132"/>
      <c r="AC466" s="132"/>
      <c r="AD466" s="132"/>
      <c r="AE466" s="132"/>
      <c r="AG466" s="143"/>
      <c r="AN466" s="132"/>
      <c r="AO466" s="132"/>
      <c r="AP466" s="132"/>
      <c r="AQ466" s="132"/>
      <c r="AR466" s="132"/>
      <c r="AS466" s="132"/>
      <c r="AT466" s="132"/>
      <c r="AU466" s="132"/>
    </row>
    <row r="467" spans="3:50" x14ac:dyDescent="0.2">
      <c r="C467" s="10"/>
      <c r="D467" s="10"/>
      <c r="AA467" s="132"/>
      <c r="AB467" s="132"/>
      <c r="AC467" s="132"/>
      <c r="AD467" s="132"/>
      <c r="AE467" s="132"/>
      <c r="AG467" s="143"/>
      <c r="AN467" s="132"/>
      <c r="AO467" s="132"/>
      <c r="AP467" s="132"/>
      <c r="AQ467" s="132"/>
      <c r="AR467" s="132"/>
      <c r="AS467" s="132"/>
      <c r="AT467" s="132"/>
      <c r="AU467" s="132"/>
    </row>
    <row r="468" spans="3:50" x14ac:dyDescent="0.2">
      <c r="C468" s="10"/>
      <c r="D468" s="10"/>
      <c r="AA468" s="132"/>
      <c r="AB468" s="132"/>
      <c r="AC468" s="132"/>
      <c r="AD468" s="132"/>
      <c r="AE468" s="132"/>
      <c r="AG468" s="143"/>
      <c r="AN468" s="132"/>
      <c r="AO468" s="132"/>
      <c r="AP468" s="132"/>
      <c r="AQ468" s="132"/>
      <c r="AR468" s="132"/>
      <c r="AS468" s="132"/>
      <c r="AT468" s="132"/>
      <c r="AU468" s="132"/>
    </row>
    <row r="469" spans="3:50" x14ac:dyDescent="0.2">
      <c r="C469" s="10"/>
      <c r="D469" s="10"/>
      <c r="AA469" s="132"/>
      <c r="AB469" s="132"/>
      <c r="AC469" s="132"/>
      <c r="AD469" s="132"/>
      <c r="AE469" s="132"/>
      <c r="AG469" s="143"/>
      <c r="AN469" s="132"/>
      <c r="AO469" s="132"/>
      <c r="AP469" s="132"/>
      <c r="AQ469" s="132"/>
      <c r="AR469" s="132"/>
      <c r="AS469" s="132"/>
      <c r="AT469" s="132"/>
      <c r="AU469" s="132"/>
    </row>
    <row r="470" spans="3:50" x14ac:dyDescent="0.2">
      <c r="C470" s="10"/>
      <c r="D470" s="10"/>
      <c r="AA470" s="132"/>
      <c r="AB470" s="132"/>
      <c r="AC470" s="132"/>
      <c r="AD470" s="132"/>
      <c r="AE470" s="132"/>
      <c r="AG470" s="143"/>
      <c r="AN470" s="132"/>
      <c r="AO470" s="132"/>
      <c r="AP470" s="132"/>
      <c r="AQ470" s="132"/>
      <c r="AR470" s="132"/>
      <c r="AS470" s="132"/>
      <c r="AT470" s="132"/>
      <c r="AU470" s="132"/>
    </row>
    <row r="471" spans="3:50" x14ac:dyDescent="0.2">
      <c r="C471" s="10"/>
      <c r="D471" s="10"/>
      <c r="AA471" s="132"/>
      <c r="AB471" s="132"/>
      <c r="AC471" s="132"/>
      <c r="AD471" s="132"/>
      <c r="AE471" s="132"/>
      <c r="AG471" s="143"/>
      <c r="AN471" s="132"/>
      <c r="AO471" s="132"/>
      <c r="AP471" s="132"/>
      <c r="AQ471" s="132"/>
      <c r="AR471" s="132"/>
      <c r="AS471" s="132"/>
      <c r="AT471" s="132"/>
      <c r="AU471" s="132"/>
      <c r="AV471" s="132"/>
      <c r="AX471" s="132"/>
    </row>
    <row r="472" spans="3:50" x14ac:dyDescent="0.2">
      <c r="C472" s="10"/>
      <c r="D472" s="10"/>
      <c r="AA472" s="132"/>
      <c r="AB472" s="132"/>
      <c r="AC472" s="132"/>
      <c r="AD472" s="132"/>
      <c r="AE472" s="132"/>
      <c r="AG472" s="143"/>
      <c r="AN472" s="132"/>
      <c r="AO472" s="132"/>
      <c r="AP472" s="132"/>
      <c r="AQ472" s="132"/>
      <c r="AR472" s="132"/>
      <c r="AS472" s="132"/>
      <c r="AT472" s="132"/>
      <c r="AU472" s="132"/>
    </row>
    <row r="473" spans="3:50" x14ac:dyDescent="0.2">
      <c r="C473" s="10"/>
      <c r="D473" s="10"/>
      <c r="AA473" s="132"/>
      <c r="AB473" s="132"/>
      <c r="AC473" s="132"/>
      <c r="AD473" s="132"/>
      <c r="AE473" s="132"/>
      <c r="AG473" s="143"/>
      <c r="AN473" s="132"/>
      <c r="AO473" s="132"/>
      <c r="AP473" s="132"/>
      <c r="AQ473" s="132"/>
      <c r="AR473" s="132"/>
      <c r="AS473" s="132"/>
      <c r="AT473" s="132"/>
      <c r="AU473" s="132"/>
    </row>
    <row r="474" spans="3:50" x14ac:dyDescent="0.2">
      <c r="C474" s="10"/>
      <c r="D474" s="10"/>
      <c r="AA474" s="132"/>
      <c r="AB474" s="132"/>
      <c r="AC474" s="132"/>
      <c r="AD474" s="132"/>
      <c r="AE474" s="132"/>
      <c r="AG474" s="143"/>
      <c r="AN474" s="132"/>
      <c r="AO474" s="132"/>
      <c r="AP474" s="132"/>
      <c r="AQ474" s="132"/>
      <c r="AR474" s="132"/>
      <c r="AS474" s="132"/>
      <c r="AT474" s="132"/>
      <c r="AU474" s="132"/>
    </row>
    <row r="475" spans="3:50" x14ac:dyDescent="0.2">
      <c r="C475" s="10"/>
      <c r="D475" s="10"/>
      <c r="AA475" s="132"/>
      <c r="AB475" s="132"/>
      <c r="AC475" s="132"/>
      <c r="AD475" s="132"/>
      <c r="AE475" s="132"/>
      <c r="AG475" s="143"/>
      <c r="AN475" s="132"/>
      <c r="AO475" s="132"/>
      <c r="AP475" s="132"/>
      <c r="AQ475" s="132"/>
      <c r="AR475" s="132"/>
      <c r="AS475" s="132"/>
      <c r="AT475" s="132"/>
      <c r="AU475" s="132"/>
    </row>
    <row r="476" spans="3:50" x14ac:dyDescent="0.2">
      <c r="C476" s="10"/>
      <c r="D476" s="10"/>
      <c r="AA476" s="132"/>
      <c r="AB476" s="132"/>
      <c r="AC476" s="132"/>
      <c r="AD476" s="132"/>
      <c r="AE476" s="132"/>
      <c r="AG476" s="143"/>
      <c r="AN476" s="132"/>
      <c r="AO476" s="132"/>
      <c r="AP476" s="132"/>
      <c r="AQ476" s="132"/>
      <c r="AR476" s="132"/>
      <c r="AS476" s="132"/>
      <c r="AT476" s="132"/>
      <c r="AU476" s="132"/>
    </row>
    <row r="477" spans="3:50" x14ac:dyDescent="0.2">
      <c r="C477" s="10"/>
      <c r="D477" s="10"/>
      <c r="AA477" s="132"/>
      <c r="AB477" s="132"/>
      <c r="AC477" s="132"/>
      <c r="AD477" s="132"/>
      <c r="AE477" s="132"/>
      <c r="AG477" s="143"/>
      <c r="AN477" s="132"/>
      <c r="AO477" s="132"/>
      <c r="AP477" s="132"/>
      <c r="AQ477" s="132"/>
      <c r="AR477" s="132"/>
      <c r="AS477" s="132"/>
      <c r="AT477" s="132"/>
      <c r="AU477" s="132"/>
    </row>
    <row r="478" spans="3:50" x14ac:dyDescent="0.2">
      <c r="C478" s="10"/>
      <c r="D478" s="10"/>
      <c r="AA478" s="132"/>
      <c r="AB478" s="132"/>
      <c r="AC478" s="132"/>
      <c r="AD478" s="132"/>
      <c r="AE478" s="132"/>
      <c r="AG478" s="143"/>
      <c r="AN478" s="132"/>
      <c r="AO478" s="132"/>
      <c r="AP478" s="132"/>
      <c r="AQ478" s="132"/>
      <c r="AR478" s="132"/>
      <c r="AS478" s="132"/>
      <c r="AT478" s="132"/>
      <c r="AU478" s="132"/>
    </row>
    <row r="479" spans="3:50" x14ac:dyDescent="0.2">
      <c r="C479" s="10"/>
      <c r="D479" s="10"/>
      <c r="AA479" s="132"/>
      <c r="AB479" s="132"/>
      <c r="AC479" s="132"/>
      <c r="AD479" s="132"/>
      <c r="AE479" s="132"/>
      <c r="AG479" s="143"/>
      <c r="AN479" s="132"/>
      <c r="AO479" s="132"/>
      <c r="AP479" s="132"/>
      <c r="AQ479" s="132"/>
      <c r="AR479" s="132"/>
      <c r="AS479" s="132"/>
      <c r="AT479" s="132"/>
      <c r="AU479" s="132"/>
    </row>
    <row r="480" spans="3:50" x14ac:dyDescent="0.2">
      <c r="C480" s="10"/>
      <c r="D480" s="10"/>
      <c r="AA480" s="132"/>
      <c r="AB480" s="132"/>
      <c r="AC480" s="132"/>
      <c r="AD480" s="132"/>
      <c r="AE480" s="132"/>
      <c r="AG480" s="143"/>
      <c r="AN480" s="132"/>
      <c r="AO480" s="132"/>
      <c r="AP480" s="132"/>
      <c r="AQ480" s="132"/>
      <c r="AR480" s="132"/>
      <c r="AS480" s="132"/>
      <c r="AT480" s="132"/>
      <c r="AU480" s="132"/>
    </row>
    <row r="481" spans="3:64" x14ac:dyDescent="0.2">
      <c r="C481" s="10"/>
      <c r="D481" s="10"/>
      <c r="AA481" s="132"/>
      <c r="AB481" s="132"/>
      <c r="AC481" s="132"/>
      <c r="AD481" s="132"/>
      <c r="AE481" s="132"/>
      <c r="AG481" s="143"/>
      <c r="AN481" s="132"/>
      <c r="AO481" s="132"/>
      <c r="AP481" s="132"/>
      <c r="AQ481" s="132"/>
      <c r="AR481" s="132"/>
      <c r="AS481" s="132"/>
      <c r="AT481" s="132"/>
      <c r="AU481" s="132"/>
    </row>
    <row r="482" spans="3:64" x14ac:dyDescent="0.2">
      <c r="C482" s="10"/>
      <c r="D482" s="10"/>
      <c r="AA482" s="132"/>
      <c r="AB482" s="132"/>
      <c r="AC482" s="132"/>
      <c r="AD482" s="132"/>
      <c r="AE482" s="132"/>
      <c r="AG482" s="143"/>
      <c r="AN482" s="132"/>
      <c r="AO482" s="132"/>
      <c r="AP482" s="132"/>
      <c r="AQ482" s="132"/>
      <c r="AR482" s="132"/>
      <c r="AS482" s="132"/>
      <c r="AT482" s="132"/>
      <c r="AU482" s="132"/>
    </row>
    <row r="483" spans="3:64" x14ac:dyDescent="0.2">
      <c r="C483" s="10"/>
      <c r="D483" s="10"/>
      <c r="AA483" s="132"/>
      <c r="AB483" s="132"/>
      <c r="AC483" s="132"/>
      <c r="AD483" s="132"/>
      <c r="AE483" s="132"/>
      <c r="AG483" s="143"/>
      <c r="AN483" s="132"/>
      <c r="AO483" s="132"/>
      <c r="AP483" s="132"/>
      <c r="AQ483" s="132"/>
      <c r="AR483" s="132"/>
      <c r="AS483" s="132"/>
      <c r="AT483" s="132"/>
      <c r="AU483" s="132"/>
    </row>
    <row r="484" spans="3:64" x14ac:dyDescent="0.2">
      <c r="C484" s="10"/>
      <c r="D484" s="10"/>
      <c r="AA484" s="132"/>
      <c r="AB484" s="132"/>
      <c r="AC484" s="132"/>
      <c r="AD484" s="132"/>
      <c r="AE484" s="132"/>
      <c r="AG484" s="143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</row>
    <row r="485" spans="3:64" x14ac:dyDescent="0.2">
      <c r="C485" s="10"/>
      <c r="D485" s="10"/>
      <c r="AA485" s="132"/>
      <c r="AB485" s="132"/>
      <c r="AC485" s="132"/>
      <c r="AD485" s="132"/>
      <c r="AE485" s="132"/>
      <c r="AG485" s="143"/>
      <c r="AN485" s="132"/>
      <c r="AO485" s="132"/>
      <c r="AP485" s="132"/>
      <c r="AQ485" s="132"/>
      <c r="AR485" s="132"/>
      <c r="AS485" s="132"/>
      <c r="AT485" s="132"/>
      <c r="AU485" s="132"/>
    </row>
    <row r="486" spans="3:64" x14ac:dyDescent="0.2">
      <c r="C486" s="10"/>
      <c r="D486" s="10"/>
      <c r="AA486" s="132"/>
      <c r="AB486" s="132"/>
      <c r="AC486" s="132"/>
      <c r="AD486" s="132"/>
      <c r="AE486" s="132"/>
      <c r="AG486" s="143"/>
      <c r="AN486" s="132"/>
      <c r="AO486" s="132"/>
      <c r="AP486" s="132"/>
      <c r="AQ486" s="132"/>
      <c r="AR486" s="132"/>
      <c r="AS486" s="132"/>
      <c r="AT486" s="132"/>
      <c r="AU486" s="132"/>
    </row>
    <row r="487" spans="3:64" x14ac:dyDescent="0.2">
      <c r="C487" s="10"/>
      <c r="D487" s="10"/>
      <c r="AA487" s="132"/>
      <c r="AB487" s="132"/>
      <c r="AC487" s="132"/>
      <c r="AD487" s="132"/>
      <c r="AE487" s="132"/>
      <c r="AG487" s="143"/>
      <c r="AN487" s="132"/>
      <c r="AO487" s="132"/>
      <c r="AP487" s="132"/>
      <c r="AQ487" s="132"/>
      <c r="AR487" s="132"/>
      <c r="AS487" s="132"/>
      <c r="AT487" s="132"/>
      <c r="AU487" s="132"/>
    </row>
    <row r="488" spans="3:64" x14ac:dyDescent="0.2">
      <c r="C488" s="10"/>
      <c r="D488" s="10"/>
      <c r="AA488" s="132"/>
      <c r="AB488" s="132"/>
      <c r="AC488" s="132"/>
      <c r="AD488" s="132"/>
      <c r="AE488" s="132"/>
      <c r="AG488" s="143"/>
      <c r="AN488" s="132"/>
      <c r="AO488" s="132"/>
      <c r="AP488" s="132"/>
      <c r="AQ488" s="132"/>
      <c r="AR488" s="132"/>
      <c r="AS488" s="132"/>
      <c r="AT488" s="132"/>
      <c r="AU488" s="132"/>
    </row>
    <row r="489" spans="3:64" x14ac:dyDescent="0.2">
      <c r="C489" s="10"/>
      <c r="D489" s="10"/>
      <c r="AA489" s="132"/>
      <c r="AB489" s="132"/>
      <c r="AC489" s="132"/>
      <c r="AD489" s="132"/>
      <c r="AE489" s="132"/>
      <c r="AG489" s="143"/>
      <c r="AN489" s="132"/>
      <c r="AO489" s="132"/>
      <c r="AP489" s="132"/>
      <c r="AQ489" s="132"/>
      <c r="AR489" s="132"/>
      <c r="AS489" s="132"/>
      <c r="AT489" s="132"/>
      <c r="AU489" s="132"/>
    </row>
    <row r="490" spans="3:64" x14ac:dyDescent="0.2">
      <c r="C490" s="10"/>
      <c r="D490" s="10"/>
      <c r="AA490" s="132"/>
      <c r="AB490" s="132"/>
      <c r="AC490" s="132"/>
      <c r="AD490" s="132"/>
      <c r="AE490" s="132"/>
      <c r="AG490" s="143"/>
      <c r="AN490" s="132"/>
      <c r="AO490" s="132"/>
      <c r="AP490" s="132"/>
      <c r="AQ490" s="132"/>
      <c r="AR490" s="132"/>
      <c r="AS490" s="132"/>
      <c r="AT490" s="132"/>
      <c r="AU490" s="132"/>
    </row>
    <row r="491" spans="3:64" x14ac:dyDescent="0.2">
      <c r="C491" s="10"/>
      <c r="D491" s="10"/>
      <c r="AA491" s="132"/>
      <c r="AB491" s="132"/>
      <c r="AC491" s="132"/>
      <c r="AD491" s="132"/>
      <c r="AE491" s="132"/>
      <c r="AG491" s="143"/>
      <c r="AN491" s="132"/>
      <c r="AO491" s="132"/>
      <c r="AP491" s="132"/>
      <c r="AQ491" s="132"/>
      <c r="AR491" s="132"/>
      <c r="AS491" s="132"/>
      <c r="AT491" s="132"/>
      <c r="AU491" s="132"/>
    </row>
    <row r="492" spans="3:64" x14ac:dyDescent="0.2">
      <c r="C492" s="10"/>
      <c r="D492" s="10"/>
      <c r="AA492" s="132"/>
      <c r="AB492" s="132"/>
      <c r="AC492" s="132"/>
      <c r="AD492" s="132"/>
      <c r="AE492" s="132"/>
      <c r="AG492" s="143"/>
      <c r="AN492" s="132"/>
      <c r="AO492" s="132"/>
      <c r="AP492" s="132"/>
      <c r="AQ492" s="132"/>
      <c r="AR492" s="132"/>
      <c r="AS492" s="132"/>
      <c r="AT492" s="132"/>
      <c r="AU492" s="132"/>
    </row>
    <row r="493" spans="3:64" x14ac:dyDescent="0.2">
      <c r="C493" s="10"/>
      <c r="D493" s="10"/>
      <c r="AA493" s="132"/>
      <c r="AB493" s="132"/>
      <c r="AC493" s="132"/>
      <c r="AD493" s="132"/>
      <c r="AE493" s="132"/>
      <c r="AG493" s="143"/>
      <c r="AN493" s="132"/>
      <c r="AO493" s="132"/>
      <c r="AP493" s="132"/>
      <c r="AQ493" s="132"/>
      <c r="AR493" s="132"/>
      <c r="AS493" s="132"/>
      <c r="AT493" s="132"/>
      <c r="AU493" s="132"/>
    </row>
    <row r="494" spans="3:64" x14ac:dyDescent="0.2">
      <c r="C494" s="10"/>
      <c r="D494" s="10"/>
      <c r="AA494" s="132"/>
      <c r="AB494" s="132"/>
      <c r="AC494" s="132"/>
      <c r="AD494" s="132"/>
      <c r="AE494" s="132"/>
      <c r="AG494" s="143"/>
      <c r="AN494" s="132"/>
      <c r="AO494" s="132"/>
      <c r="AP494" s="132"/>
      <c r="AQ494" s="132"/>
      <c r="AR494" s="132"/>
      <c r="AS494" s="132"/>
      <c r="AT494" s="132"/>
      <c r="AU494" s="132"/>
    </row>
    <row r="495" spans="3:64" x14ac:dyDescent="0.2">
      <c r="C495" s="10"/>
      <c r="D495" s="10"/>
      <c r="AA495" s="132"/>
      <c r="AB495" s="132"/>
      <c r="AC495" s="132"/>
      <c r="AD495" s="132"/>
      <c r="AE495" s="132"/>
      <c r="AG495" s="143"/>
      <c r="AN495" s="132"/>
      <c r="AO495" s="132"/>
      <c r="AP495" s="132"/>
      <c r="AQ495" s="132"/>
      <c r="AR495" s="132"/>
      <c r="AS495" s="132"/>
      <c r="AT495" s="132"/>
      <c r="AU495" s="132"/>
    </row>
    <row r="496" spans="3:64" x14ac:dyDescent="0.2">
      <c r="C496" s="10"/>
      <c r="D496" s="10"/>
      <c r="AA496" s="132"/>
      <c r="AB496" s="132"/>
      <c r="AC496" s="132"/>
      <c r="AD496" s="132"/>
      <c r="AE496" s="132"/>
      <c r="AG496" s="143"/>
      <c r="AN496" s="132"/>
      <c r="AO496" s="132"/>
      <c r="AP496" s="132"/>
      <c r="AQ496" s="132"/>
      <c r="AR496" s="132"/>
      <c r="AS496" s="132"/>
      <c r="AT496" s="132"/>
      <c r="AU496" s="132"/>
    </row>
    <row r="497" spans="3:47" x14ac:dyDescent="0.2">
      <c r="C497" s="10"/>
      <c r="D497" s="10"/>
      <c r="AA497" s="132"/>
      <c r="AB497" s="132"/>
      <c r="AC497" s="132"/>
      <c r="AD497" s="132"/>
      <c r="AE497" s="132"/>
      <c r="AG497" s="143"/>
      <c r="AN497" s="132"/>
      <c r="AO497" s="132"/>
      <c r="AP497" s="132"/>
      <c r="AQ497" s="132"/>
      <c r="AR497" s="132"/>
      <c r="AS497" s="132"/>
      <c r="AT497" s="132"/>
      <c r="AU497" s="132"/>
    </row>
    <row r="498" spans="3:47" x14ac:dyDescent="0.2">
      <c r="C498" s="10"/>
      <c r="D498" s="10"/>
      <c r="AA498" s="132"/>
      <c r="AB498" s="132"/>
      <c r="AC498" s="132"/>
      <c r="AD498" s="132"/>
      <c r="AE498" s="132"/>
      <c r="AG498" s="143"/>
      <c r="AN498" s="132"/>
      <c r="AO498" s="132"/>
      <c r="AP498" s="132"/>
      <c r="AQ498" s="132"/>
      <c r="AR498" s="132"/>
      <c r="AS498" s="132"/>
      <c r="AT498" s="132"/>
      <c r="AU498" s="132"/>
    </row>
    <row r="499" spans="3:47" x14ac:dyDescent="0.2">
      <c r="C499" s="10"/>
      <c r="D499" s="10"/>
      <c r="AA499" s="132"/>
      <c r="AB499" s="132"/>
      <c r="AC499" s="132"/>
      <c r="AD499" s="132"/>
      <c r="AE499" s="132"/>
      <c r="AG499" s="143"/>
      <c r="AN499" s="132"/>
      <c r="AO499" s="132"/>
      <c r="AP499" s="132"/>
      <c r="AQ499" s="132"/>
      <c r="AR499" s="132"/>
      <c r="AS499" s="132"/>
      <c r="AT499" s="132"/>
      <c r="AU499" s="132"/>
    </row>
    <row r="500" spans="3:47" x14ac:dyDescent="0.2">
      <c r="C500" s="10"/>
      <c r="D500" s="10"/>
      <c r="AA500" s="132"/>
      <c r="AB500" s="132"/>
      <c r="AC500" s="132"/>
      <c r="AD500" s="132"/>
      <c r="AE500" s="132"/>
      <c r="AG500" s="143"/>
      <c r="AN500" s="132"/>
      <c r="AO500" s="132"/>
      <c r="AP500" s="132"/>
      <c r="AQ500" s="132"/>
      <c r="AR500" s="132"/>
      <c r="AS500" s="132"/>
      <c r="AT500" s="132"/>
      <c r="AU500" s="132"/>
    </row>
    <row r="501" spans="3:47" x14ac:dyDescent="0.2">
      <c r="C501" s="10"/>
      <c r="D501" s="10"/>
      <c r="AA501" s="132"/>
      <c r="AB501" s="132"/>
      <c r="AC501" s="132"/>
      <c r="AD501" s="132"/>
      <c r="AE501" s="132"/>
      <c r="AG501" s="143"/>
      <c r="AN501" s="132"/>
      <c r="AO501" s="132"/>
      <c r="AP501" s="132"/>
      <c r="AQ501" s="132"/>
      <c r="AR501" s="132"/>
      <c r="AS501" s="132"/>
      <c r="AT501" s="132"/>
      <c r="AU501" s="132"/>
    </row>
    <row r="502" spans="3:47" x14ac:dyDescent="0.2">
      <c r="C502" s="10"/>
      <c r="D502" s="10"/>
      <c r="AA502" s="132"/>
      <c r="AB502" s="132"/>
      <c r="AC502" s="132"/>
      <c r="AD502" s="132"/>
      <c r="AE502" s="132"/>
      <c r="AG502" s="143"/>
      <c r="AN502" s="132"/>
      <c r="AO502" s="132"/>
      <c r="AP502" s="132"/>
      <c r="AQ502" s="132"/>
      <c r="AR502" s="132"/>
      <c r="AS502" s="132"/>
      <c r="AT502" s="132"/>
      <c r="AU502" s="132"/>
    </row>
    <row r="503" spans="3:47" x14ac:dyDescent="0.2">
      <c r="C503" s="10"/>
      <c r="D503" s="10"/>
      <c r="AA503" s="132"/>
      <c r="AB503" s="132"/>
      <c r="AC503" s="132"/>
      <c r="AD503" s="132"/>
      <c r="AE503" s="132"/>
      <c r="AG503" s="143"/>
      <c r="AN503" s="132"/>
      <c r="AO503" s="132"/>
      <c r="AP503" s="132"/>
      <c r="AQ503" s="132"/>
      <c r="AR503" s="132"/>
      <c r="AS503" s="132"/>
      <c r="AT503" s="132"/>
      <c r="AU503" s="132"/>
    </row>
    <row r="504" spans="3:47" x14ac:dyDescent="0.2">
      <c r="C504" s="10"/>
      <c r="D504" s="10"/>
      <c r="AA504" s="132"/>
      <c r="AB504" s="132"/>
      <c r="AC504" s="132"/>
      <c r="AD504" s="132"/>
      <c r="AE504" s="132"/>
      <c r="AG504" s="143"/>
      <c r="AN504" s="132"/>
      <c r="AO504" s="132"/>
      <c r="AP504" s="132"/>
      <c r="AQ504" s="132"/>
      <c r="AR504" s="132"/>
      <c r="AS504" s="132"/>
      <c r="AT504" s="132"/>
      <c r="AU504" s="132"/>
    </row>
    <row r="505" spans="3:47" x14ac:dyDescent="0.2">
      <c r="C505" s="10"/>
      <c r="D505" s="10"/>
      <c r="AA505" s="132"/>
      <c r="AB505" s="132"/>
      <c r="AC505" s="132"/>
      <c r="AD505" s="132"/>
      <c r="AE505" s="132"/>
      <c r="AG505" s="143"/>
      <c r="AN505" s="132"/>
      <c r="AO505" s="132"/>
      <c r="AP505" s="132"/>
      <c r="AQ505" s="132"/>
      <c r="AR505" s="132"/>
      <c r="AS505" s="132"/>
      <c r="AT505" s="132"/>
      <c r="AU505" s="132"/>
    </row>
    <row r="506" spans="3:47" x14ac:dyDescent="0.2">
      <c r="C506" s="10"/>
      <c r="D506" s="10"/>
      <c r="AA506" s="132"/>
      <c r="AB506" s="132"/>
      <c r="AC506" s="132"/>
      <c r="AD506" s="132"/>
      <c r="AE506" s="132"/>
      <c r="AG506" s="143"/>
      <c r="AN506" s="132"/>
      <c r="AO506" s="132"/>
      <c r="AP506" s="132"/>
      <c r="AQ506" s="132"/>
      <c r="AR506" s="132"/>
      <c r="AS506" s="132"/>
      <c r="AT506" s="132"/>
      <c r="AU506" s="132"/>
    </row>
    <row r="507" spans="3:47" x14ac:dyDescent="0.2">
      <c r="C507" s="10"/>
      <c r="D507" s="10"/>
      <c r="AA507" s="132"/>
      <c r="AB507" s="132"/>
      <c r="AC507" s="132"/>
      <c r="AD507" s="132"/>
      <c r="AE507" s="132"/>
      <c r="AG507" s="143"/>
      <c r="AN507" s="132"/>
      <c r="AO507" s="132"/>
      <c r="AP507" s="132"/>
      <c r="AQ507" s="132"/>
      <c r="AR507" s="132"/>
      <c r="AS507" s="132"/>
      <c r="AT507" s="132"/>
      <c r="AU507" s="132"/>
    </row>
    <row r="508" spans="3:47" x14ac:dyDescent="0.2">
      <c r="C508" s="10"/>
      <c r="D508" s="10"/>
      <c r="AA508" s="132"/>
      <c r="AB508" s="132"/>
      <c r="AC508" s="132"/>
      <c r="AD508" s="132"/>
      <c r="AE508" s="132"/>
      <c r="AG508" s="143"/>
      <c r="AN508" s="132"/>
      <c r="AO508" s="132"/>
      <c r="AP508" s="132"/>
      <c r="AQ508" s="132"/>
      <c r="AR508" s="132"/>
      <c r="AS508" s="132"/>
      <c r="AT508" s="132"/>
      <c r="AU508" s="132"/>
    </row>
    <row r="509" spans="3:47" x14ac:dyDescent="0.2">
      <c r="C509" s="10"/>
      <c r="D509" s="10"/>
      <c r="AA509" s="132"/>
      <c r="AB509" s="132"/>
      <c r="AC509" s="132"/>
      <c r="AD509" s="132"/>
      <c r="AE509" s="132"/>
      <c r="AG509" s="143"/>
      <c r="AN509" s="132"/>
      <c r="AO509" s="132"/>
      <c r="AP509" s="132"/>
      <c r="AQ509" s="132"/>
      <c r="AR509" s="132"/>
      <c r="AS509" s="132"/>
      <c r="AT509" s="132"/>
      <c r="AU509" s="132"/>
    </row>
    <row r="510" spans="3:47" x14ac:dyDescent="0.2">
      <c r="C510" s="10"/>
      <c r="D510" s="10"/>
      <c r="AA510" s="132"/>
      <c r="AB510" s="132"/>
      <c r="AC510" s="132"/>
      <c r="AD510" s="132"/>
      <c r="AE510" s="132"/>
      <c r="AG510" s="143"/>
      <c r="AN510" s="132"/>
      <c r="AO510" s="132"/>
      <c r="AP510" s="132"/>
      <c r="AQ510" s="132"/>
      <c r="AR510" s="132"/>
      <c r="AS510" s="132"/>
      <c r="AT510" s="132"/>
      <c r="AU510" s="132"/>
    </row>
    <row r="511" spans="3:47" x14ac:dyDescent="0.2">
      <c r="C511" s="10"/>
      <c r="D511" s="10"/>
      <c r="AA511" s="132"/>
      <c r="AB511" s="132"/>
      <c r="AC511" s="132"/>
      <c r="AD511" s="132"/>
      <c r="AE511" s="132"/>
      <c r="AG511" s="143"/>
      <c r="AN511" s="132"/>
      <c r="AO511" s="132"/>
      <c r="AP511" s="132"/>
      <c r="AQ511" s="132"/>
      <c r="AR511" s="132"/>
      <c r="AS511" s="132"/>
      <c r="AT511" s="132"/>
      <c r="AU511" s="132"/>
    </row>
    <row r="512" spans="3:47" x14ac:dyDescent="0.2">
      <c r="C512" s="10"/>
      <c r="D512" s="10"/>
      <c r="AA512" s="132"/>
      <c r="AB512" s="132"/>
      <c r="AC512" s="132"/>
      <c r="AD512" s="132"/>
      <c r="AE512" s="132"/>
      <c r="AG512" s="143"/>
      <c r="AN512" s="132"/>
      <c r="AO512" s="132"/>
      <c r="AP512" s="132"/>
      <c r="AQ512" s="132"/>
      <c r="AR512" s="132"/>
      <c r="AS512" s="132"/>
      <c r="AT512" s="132"/>
      <c r="AU512" s="132"/>
    </row>
    <row r="513" spans="3:64" x14ac:dyDescent="0.2">
      <c r="C513" s="10"/>
      <c r="D513" s="10"/>
      <c r="AA513" s="132"/>
      <c r="AB513" s="132"/>
      <c r="AC513" s="132"/>
      <c r="AD513" s="132"/>
      <c r="AE513" s="132"/>
      <c r="AG513" s="143"/>
      <c r="AN513" s="132"/>
      <c r="AO513" s="132"/>
      <c r="AP513" s="132"/>
      <c r="AQ513" s="132"/>
      <c r="AR513" s="132"/>
      <c r="AS513" s="132"/>
      <c r="AT513" s="132"/>
      <c r="AU513" s="132"/>
    </row>
    <row r="514" spans="3:64" x14ac:dyDescent="0.2">
      <c r="C514" s="10"/>
      <c r="D514" s="10"/>
      <c r="AA514" s="132"/>
      <c r="AB514" s="132"/>
      <c r="AC514" s="132"/>
      <c r="AD514" s="132"/>
      <c r="AE514" s="132"/>
      <c r="AG514" s="143"/>
      <c r="AN514" s="132"/>
      <c r="AO514" s="132"/>
      <c r="AP514" s="132"/>
      <c r="AQ514" s="132"/>
      <c r="AR514" s="132"/>
      <c r="AS514" s="132"/>
      <c r="AT514" s="132"/>
      <c r="AU514" s="132"/>
      <c r="AV514" s="132"/>
    </row>
    <row r="515" spans="3:64" x14ac:dyDescent="0.2">
      <c r="C515" s="10"/>
      <c r="D515" s="10"/>
      <c r="AA515" s="132"/>
      <c r="AB515" s="132"/>
      <c r="AC515" s="132"/>
      <c r="AD515" s="132"/>
      <c r="AE515" s="132"/>
      <c r="AG515" s="143"/>
      <c r="AN515" s="132"/>
      <c r="AO515" s="132"/>
      <c r="AP515" s="132"/>
      <c r="AQ515" s="132"/>
      <c r="AR515" s="132"/>
      <c r="AS515" s="132"/>
      <c r="AT515" s="132"/>
      <c r="AU515" s="132"/>
    </row>
    <row r="516" spans="3:64" x14ac:dyDescent="0.2">
      <c r="C516" s="10"/>
      <c r="D516" s="10"/>
      <c r="AA516" s="132"/>
      <c r="AB516" s="132"/>
      <c r="AC516" s="132"/>
      <c r="AD516" s="132"/>
      <c r="AE516" s="132"/>
      <c r="AG516" s="143"/>
      <c r="AN516" s="132"/>
      <c r="AO516" s="132"/>
      <c r="AP516" s="132"/>
      <c r="AQ516" s="132"/>
      <c r="AR516" s="132"/>
      <c r="AS516" s="132"/>
      <c r="AT516" s="132"/>
      <c r="AU516" s="132"/>
    </row>
    <row r="517" spans="3:64" x14ac:dyDescent="0.2">
      <c r="C517" s="10"/>
      <c r="D517" s="10"/>
      <c r="AA517" s="132"/>
      <c r="AB517" s="132"/>
      <c r="AC517" s="132"/>
      <c r="AD517" s="132"/>
      <c r="AE517" s="132"/>
      <c r="AG517" s="143"/>
      <c r="AN517" s="132"/>
      <c r="AO517" s="132"/>
      <c r="AP517" s="132"/>
      <c r="AQ517" s="132"/>
      <c r="AR517" s="132"/>
      <c r="AS517" s="132"/>
      <c r="AT517" s="132"/>
      <c r="AU517" s="132"/>
      <c r="AV517" s="132"/>
    </row>
    <row r="518" spans="3:64" x14ac:dyDescent="0.2">
      <c r="C518" s="10"/>
      <c r="D518" s="10"/>
      <c r="AA518" s="132"/>
      <c r="AB518" s="132"/>
      <c r="AC518" s="132"/>
      <c r="AD518" s="132"/>
      <c r="AE518" s="132"/>
      <c r="AG518" s="143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</row>
    <row r="519" spans="3:64" x14ac:dyDescent="0.2">
      <c r="C519" s="10"/>
      <c r="D519" s="10"/>
      <c r="AA519" s="132"/>
      <c r="AB519" s="132"/>
      <c r="AC519" s="132"/>
      <c r="AD519" s="132"/>
      <c r="AE519" s="132"/>
      <c r="AG519" s="143"/>
      <c r="AN519" s="132"/>
      <c r="AO519" s="132"/>
      <c r="AP519" s="132"/>
      <c r="AQ519" s="132"/>
      <c r="AR519" s="132"/>
      <c r="AS519" s="132"/>
      <c r="AT519" s="132"/>
      <c r="AU519" s="132"/>
    </row>
    <row r="520" spans="3:64" x14ac:dyDescent="0.2">
      <c r="C520" s="10"/>
      <c r="D520" s="10"/>
      <c r="AA520" s="132"/>
      <c r="AB520" s="132"/>
      <c r="AC520" s="132"/>
      <c r="AD520" s="132"/>
      <c r="AE520" s="132"/>
      <c r="AG520" s="143"/>
      <c r="AN520" s="132"/>
      <c r="AO520" s="132"/>
      <c r="AP520" s="132"/>
      <c r="AQ520" s="132"/>
      <c r="AR520" s="132"/>
      <c r="AS520" s="132"/>
      <c r="AT520" s="132"/>
      <c r="AU520" s="132"/>
    </row>
    <row r="521" spans="3:64" x14ac:dyDescent="0.2">
      <c r="C521" s="10"/>
      <c r="D521" s="10"/>
      <c r="AA521" s="132"/>
      <c r="AB521" s="132"/>
      <c r="AC521" s="132"/>
      <c r="AD521" s="132"/>
      <c r="AE521" s="132"/>
      <c r="AG521" s="143"/>
      <c r="AN521" s="132"/>
      <c r="AO521" s="132"/>
      <c r="AP521" s="132"/>
      <c r="AQ521" s="132"/>
      <c r="AR521" s="132"/>
      <c r="AS521" s="132"/>
      <c r="AT521" s="132"/>
      <c r="AU521" s="132"/>
    </row>
    <row r="522" spans="3:64" x14ac:dyDescent="0.2">
      <c r="C522" s="10"/>
      <c r="D522" s="10"/>
      <c r="AA522" s="132"/>
      <c r="AB522" s="132"/>
      <c r="AC522" s="132"/>
      <c r="AD522" s="132"/>
      <c r="AE522" s="132"/>
      <c r="AG522" s="143"/>
      <c r="AN522" s="132"/>
      <c r="AO522" s="132"/>
      <c r="AP522" s="132"/>
      <c r="AQ522" s="132"/>
      <c r="AR522" s="132"/>
      <c r="AS522" s="132"/>
      <c r="AT522" s="132"/>
      <c r="AU522" s="132"/>
    </row>
    <row r="523" spans="3:64" x14ac:dyDescent="0.2">
      <c r="C523" s="10"/>
      <c r="D523" s="10"/>
      <c r="AA523" s="132"/>
      <c r="AB523" s="132"/>
      <c r="AC523" s="132"/>
      <c r="AD523" s="132"/>
      <c r="AE523" s="132"/>
      <c r="AG523" s="143"/>
      <c r="AN523" s="132"/>
      <c r="AO523" s="132"/>
      <c r="AP523" s="132"/>
      <c r="AQ523" s="132"/>
      <c r="AR523" s="132"/>
      <c r="AS523" s="132"/>
      <c r="AT523" s="132"/>
      <c r="AU523" s="132"/>
    </row>
    <row r="524" spans="3:64" x14ac:dyDescent="0.2">
      <c r="C524" s="10"/>
      <c r="D524" s="10"/>
      <c r="AA524" s="132"/>
      <c r="AB524" s="132"/>
      <c r="AC524" s="132"/>
      <c r="AD524" s="132"/>
      <c r="AE524" s="132"/>
      <c r="AG524" s="143"/>
      <c r="AN524" s="132"/>
      <c r="AO524" s="132"/>
      <c r="AP524" s="132"/>
      <c r="AQ524" s="132"/>
      <c r="AR524" s="132"/>
      <c r="AS524" s="132"/>
      <c r="AT524" s="132"/>
      <c r="AU524" s="132"/>
    </row>
    <row r="525" spans="3:64" x14ac:dyDescent="0.2">
      <c r="C525" s="10"/>
      <c r="D525" s="10"/>
      <c r="AA525" s="132"/>
      <c r="AB525" s="132"/>
      <c r="AC525" s="132"/>
      <c r="AD525" s="132"/>
      <c r="AE525" s="132"/>
      <c r="AG525" s="143"/>
      <c r="AN525" s="132"/>
      <c r="AO525" s="132"/>
      <c r="AP525" s="132"/>
      <c r="AQ525" s="132"/>
      <c r="AR525" s="132"/>
      <c r="AS525" s="132"/>
      <c r="AT525" s="132"/>
      <c r="AU525" s="132"/>
    </row>
    <row r="526" spans="3:64" x14ac:dyDescent="0.2">
      <c r="C526" s="10"/>
      <c r="D526" s="10"/>
      <c r="AA526" s="132"/>
      <c r="AB526" s="132"/>
      <c r="AC526" s="132"/>
      <c r="AD526" s="132"/>
      <c r="AE526" s="132"/>
      <c r="AG526" s="143"/>
      <c r="AN526" s="132"/>
      <c r="AO526" s="132"/>
      <c r="AP526" s="132"/>
      <c r="AQ526" s="132"/>
      <c r="AR526" s="132"/>
      <c r="AS526" s="132"/>
      <c r="AT526" s="132"/>
      <c r="AU526" s="132"/>
    </row>
    <row r="527" spans="3:64" x14ac:dyDescent="0.2">
      <c r="C527" s="10"/>
      <c r="D527" s="10"/>
      <c r="AA527" s="132"/>
      <c r="AB527" s="132"/>
      <c r="AC527" s="132"/>
      <c r="AD527" s="132"/>
      <c r="AE527" s="132"/>
      <c r="AG527" s="143"/>
      <c r="AN527" s="132"/>
      <c r="AO527" s="132"/>
      <c r="AP527" s="132"/>
      <c r="AQ527" s="132"/>
      <c r="AR527" s="132"/>
      <c r="AS527" s="132"/>
      <c r="AT527" s="132"/>
      <c r="AU527" s="132"/>
      <c r="AV527" s="132"/>
      <c r="AX527" s="132"/>
    </row>
    <row r="528" spans="3:64" x14ac:dyDescent="0.2">
      <c r="C528" s="10"/>
      <c r="D528" s="10"/>
      <c r="AA528" s="132"/>
      <c r="AB528" s="132"/>
      <c r="AC528" s="132"/>
      <c r="AD528" s="132"/>
      <c r="AE528" s="132"/>
      <c r="AG528" s="143"/>
      <c r="AN528" s="132"/>
      <c r="AO528" s="132"/>
      <c r="AP528" s="132"/>
      <c r="AQ528" s="132"/>
      <c r="AR528" s="132"/>
      <c r="AS528" s="132"/>
      <c r="AT528" s="132"/>
      <c r="AU528" s="132"/>
    </row>
    <row r="529" spans="3:64" x14ac:dyDescent="0.2">
      <c r="C529" s="10"/>
      <c r="D529" s="10"/>
      <c r="AA529" s="132"/>
      <c r="AB529" s="132"/>
      <c r="AC529" s="132"/>
      <c r="AD529" s="132"/>
      <c r="AE529" s="132"/>
      <c r="AG529" s="143"/>
      <c r="AN529" s="132"/>
      <c r="AO529" s="132"/>
      <c r="AP529" s="132"/>
      <c r="AQ529" s="132"/>
      <c r="AR529" s="132"/>
      <c r="AS529" s="132"/>
      <c r="AT529" s="132"/>
      <c r="AU529" s="132"/>
    </row>
    <row r="530" spans="3:64" x14ac:dyDescent="0.2">
      <c r="C530" s="10"/>
      <c r="D530" s="10"/>
      <c r="AA530" s="132"/>
      <c r="AB530" s="132"/>
      <c r="AC530" s="132"/>
      <c r="AD530" s="132"/>
      <c r="AE530" s="132"/>
      <c r="AG530" s="143"/>
      <c r="AN530" s="132"/>
      <c r="AO530" s="132"/>
      <c r="AP530" s="132"/>
      <c r="AQ530" s="132"/>
      <c r="AR530" s="132"/>
      <c r="AS530" s="132"/>
      <c r="AT530" s="132"/>
      <c r="AU530" s="132"/>
    </row>
    <row r="531" spans="3:64" x14ac:dyDescent="0.2">
      <c r="C531" s="10"/>
      <c r="D531" s="10"/>
      <c r="AA531" s="132"/>
      <c r="AB531" s="132"/>
      <c r="AC531" s="132"/>
      <c r="AD531" s="132"/>
      <c r="AE531" s="132"/>
      <c r="AG531" s="143"/>
      <c r="AN531" s="132"/>
      <c r="AO531" s="132"/>
      <c r="AP531" s="132"/>
      <c r="AQ531" s="132"/>
      <c r="AR531" s="132"/>
      <c r="AS531" s="132"/>
      <c r="AT531" s="132"/>
      <c r="AU531" s="132"/>
    </row>
    <row r="532" spans="3:64" x14ac:dyDescent="0.2">
      <c r="C532" s="10"/>
      <c r="D532" s="10"/>
      <c r="AA532" s="132"/>
      <c r="AB532" s="132"/>
      <c r="AC532" s="132"/>
      <c r="AD532" s="132"/>
      <c r="AE532" s="132"/>
      <c r="AG532" s="143"/>
      <c r="AN532" s="132"/>
      <c r="AO532" s="132"/>
      <c r="AP532" s="132"/>
      <c r="AQ532" s="132"/>
      <c r="AR532" s="132"/>
      <c r="AS532" s="132"/>
      <c r="AT532" s="132"/>
      <c r="AU532" s="132"/>
    </row>
    <row r="533" spans="3:64" x14ac:dyDescent="0.2">
      <c r="C533" s="10"/>
      <c r="D533" s="10"/>
      <c r="AA533" s="132"/>
      <c r="AB533" s="132"/>
      <c r="AC533" s="132"/>
      <c r="AD533" s="132"/>
      <c r="AE533" s="132"/>
      <c r="AG533" s="143"/>
      <c r="AN533" s="132"/>
      <c r="AO533" s="132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</row>
    <row r="534" spans="3:64" x14ac:dyDescent="0.2">
      <c r="C534" s="10"/>
      <c r="D534" s="10"/>
      <c r="AA534" s="132"/>
      <c r="AB534" s="132"/>
      <c r="AC534" s="132"/>
      <c r="AD534" s="132"/>
      <c r="AE534" s="132"/>
      <c r="AG534" s="143"/>
      <c r="AN534" s="132"/>
      <c r="AO534" s="132"/>
      <c r="AP534" s="132"/>
      <c r="AQ534" s="132"/>
      <c r="AR534" s="132"/>
      <c r="AS534" s="132"/>
      <c r="AT534" s="132"/>
      <c r="AU534" s="132"/>
    </row>
    <row r="535" spans="3:64" x14ac:dyDescent="0.2">
      <c r="C535" s="10"/>
      <c r="D535" s="10"/>
      <c r="AA535" s="132"/>
      <c r="AB535" s="132"/>
      <c r="AC535" s="132"/>
      <c r="AD535" s="132"/>
      <c r="AE535" s="132"/>
      <c r="AG535" s="143"/>
      <c r="AN535" s="132"/>
      <c r="AO535" s="132"/>
      <c r="AP535" s="132"/>
      <c r="AQ535" s="132"/>
      <c r="AR535" s="132"/>
      <c r="AS535" s="132"/>
      <c r="AT535" s="132"/>
      <c r="AU535" s="132"/>
    </row>
    <row r="536" spans="3:64" x14ac:dyDescent="0.2">
      <c r="C536" s="10"/>
      <c r="D536" s="10"/>
      <c r="AA536" s="132"/>
      <c r="AB536" s="132"/>
      <c r="AC536" s="132"/>
      <c r="AD536" s="132"/>
      <c r="AE536" s="132"/>
      <c r="AG536" s="143"/>
      <c r="AN536" s="132"/>
      <c r="AO536" s="132"/>
      <c r="AP536" s="132"/>
      <c r="AQ536" s="132"/>
      <c r="AR536" s="132"/>
      <c r="AS536" s="132"/>
      <c r="AT536" s="132"/>
      <c r="AU536" s="132"/>
    </row>
    <row r="537" spans="3:64" x14ac:dyDescent="0.2">
      <c r="C537" s="10"/>
      <c r="D537" s="10"/>
      <c r="AA537" s="132"/>
      <c r="AB537" s="132"/>
      <c r="AC537" s="132"/>
      <c r="AD537" s="132"/>
      <c r="AE537" s="132"/>
      <c r="AG537" s="143"/>
      <c r="AN537" s="132"/>
      <c r="AO537" s="132"/>
      <c r="AP537" s="132"/>
      <c r="AQ537" s="132"/>
      <c r="AR537" s="132"/>
      <c r="AS537" s="132"/>
      <c r="AT537" s="132"/>
      <c r="AU537" s="132"/>
    </row>
    <row r="538" spans="3:64" x14ac:dyDescent="0.2">
      <c r="C538" s="10"/>
      <c r="D538" s="10"/>
      <c r="AA538" s="132"/>
      <c r="AB538" s="132"/>
      <c r="AC538" s="132"/>
      <c r="AD538" s="132"/>
      <c r="AE538" s="132"/>
      <c r="AG538" s="143"/>
      <c r="AN538" s="132"/>
      <c r="AO538" s="132"/>
      <c r="AP538" s="132"/>
      <c r="AQ538" s="132"/>
      <c r="AR538" s="132"/>
      <c r="AS538" s="132"/>
      <c r="AT538" s="132"/>
      <c r="AU538" s="132"/>
    </row>
    <row r="539" spans="3:64" x14ac:dyDescent="0.2">
      <c r="C539" s="10"/>
      <c r="D539" s="10"/>
      <c r="AA539" s="132"/>
      <c r="AB539" s="132"/>
      <c r="AC539" s="132"/>
      <c r="AD539" s="132"/>
      <c r="AE539" s="132"/>
      <c r="AG539" s="143"/>
      <c r="AN539" s="132"/>
      <c r="AO539" s="132"/>
      <c r="AP539" s="132"/>
      <c r="AQ539" s="132"/>
      <c r="AR539" s="132"/>
      <c r="AS539" s="132"/>
      <c r="AT539" s="132"/>
      <c r="AU539" s="132"/>
    </row>
    <row r="540" spans="3:64" x14ac:dyDescent="0.2">
      <c r="C540" s="10"/>
      <c r="D540" s="10"/>
      <c r="AA540" s="132"/>
      <c r="AB540" s="132"/>
      <c r="AC540" s="132"/>
      <c r="AD540" s="132"/>
      <c r="AE540" s="132"/>
      <c r="AG540" s="143"/>
      <c r="AN540" s="132"/>
      <c r="AO540" s="132"/>
      <c r="AP540" s="132"/>
      <c r="AQ540" s="132"/>
      <c r="AR540" s="132"/>
      <c r="AS540" s="132"/>
      <c r="AT540" s="132"/>
      <c r="AU540" s="132"/>
    </row>
    <row r="541" spans="3:64" x14ac:dyDescent="0.2">
      <c r="C541" s="10"/>
      <c r="D541" s="10"/>
      <c r="AA541" s="132"/>
      <c r="AB541" s="132"/>
      <c r="AC541" s="132"/>
      <c r="AD541" s="132"/>
      <c r="AE541" s="132"/>
      <c r="AG541" s="143"/>
      <c r="AN541" s="132"/>
      <c r="AO541" s="132"/>
      <c r="AP541" s="132"/>
      <c r="AQ541" s="132"/>
      <c r="AR541" s="132"/>
      <c r="AS541" s="132"/>
      <c r="AT541" s="132"/>
      <c r="AU541" s="132"/>
    </row>
    <row r="542" spans="3:64" x14ac:dyDescent="0.2">
      <c r="C542" s="10"/>
      <c r="D542" s="10"/>
      <c r="AA542" s="132"/>
      <c r="AB542" s="132"/>
      <c r="AC542" s="132"/>
      <c r="AD542" s="132"/>
      <c r="AE542" s="132"/>
      <c r="AG542" s="143"/>
      <c r="AN542" s="132"/>
      <c r="AO542" s="132"/>
      <c r="AP542" s="132"/>
      <c r="AQ542" s="132"/>
      <c r="AR542" s="132"/>
      <c r="AS542" s="132"/>
      <c r="AT542" s="132"/>
      <c r="AU542" s="132"/>
    </row>
    <row r="543" spans="3:64" x14ac:dyDescent="0.2">
      <c r="C543" s="10"/>
      <c r="D543" s="10"/>
      <c r="AA543" s="132"/>
      <c r="AB543" s="132"/>
      <c r="AC543" s="132"/>
      <c r="AD543" s="132"/>
      <c r="AE543" s="132"/>
      <c r="AG543" s="143"/>
      <c r="AN543" s="132"/>
      <c r="AO543" s="132"/>
      <c r="AP543" s="132"/>
      <c r="AQ543" s="132"/>
      <c r="AR543" s="132"/>
      <c r="AS543" s="132"/>
      <c r="AT543" s="132"/>
      <c r="AU543" s="132"/>
    </row>
    <row r="544" spans="3:64" x14ac:dyDescent="0.2">
      <c r="C544" s="10"/>
      <c r="D544" s="10"/>
      <c r="AA544" s="132"/>
      <c r="AB544" s="132"/>
      <c r="AC544" s="132"/>
      <c r="AD544" s="132"/>
      <c r="AE544" s="132"/>
      <c r="AG544" s="143"/>
      <c r="AN544" s="132"/>
      <c r="AO544" s="132"/>
      <c r="AP544" s="132"/>
      <c r="AQ544" s="132"/>
      <c r="AR544" s="132"/>
      <c r="AS544" s="132"/>
      <c r="AT544" s="132"/>
      <c r="AU544" s="132"/>
    </row>
    <row r="545" spans="3:48" x14ac:dyDescent="0.2">
      <c r="C545" s="10"/>
      <c r="D545" s="10"/>
      <c r="AA545" s="132"/>
      <c r="AB545" s="132"/>
      <c r="AC545" s="132"/>
      <c r="AD545" s="132"/>
      <c r="AE545" s="132"/>
      <c r="AG545" s="143"/>
      <c r="AN545" s="132"/>
      <c r="AO545" s="132"/>
      <c r="AP545" s="132"/>
      <c r="AQ545" s="132"/>
      <c r="AR545" s="132"/>
      <c r="AS545" s="132"/>
      <c r="AT545" s="132"/>
      <c r="AU545" s="132"/>
    </row>
    <row r="546" spans="3:48" x14ac:dyDescent="0.2">
      <c r="C546" s="10"/>
      <c r="D546" s="10"/>
      <c r="AA546" s="132"/>
      <c r="AB546" s="132"/>
      <c r="AC546" s="132"/>
      <c r="AD546" s="132"/>
      <c r="AE546" s="132"/>
      <c r="AG546" s="143"/>
      <c r="AN546" s="132"/>
      <c r="AO546" s="132"/>
      <c r="AP546" s="132"/>
      <c r="AQ546" s="132"/>
      <c r="AR546" s="132"/>
      <c r="AS546" s="132"/>
      <c r="AT546" s="132"/>
      <c r="AU546" s="132"/>
    </row>
    <row r="547" spans="3:48" x14ac:dyDescent="0.2">
      <c r="C547" s="10"/>
      <c r="D547" s="10"/>
      <c r="AA547" s="132"/>
      <c r="AB547" s="132"/>
      <c r="AC547" s="132"/>
      <c r="AD547" s="132"/>
      <c r="AE547" s="132"/>
      <c r="AG547" s="143"/>
      <c r="AN547" s="132"/>
      <c r="AO547" s="132"/>
      <c r="AP547" s="132"/>
      <c r="AQ547" s="132"/>
      <c r="AR547" s="132"/>
      <c r="AS547" s="132"/>
      <c r="AT547" s="132"/>
      <c r="AU547" s="132"/>
    </row>
    <row r="548" spans="3:48" x14ac:dyDescent="0.2">
      <c r="C548" s="10"/>
      <c r="D548" s="10"/>
      <c r="AA548" s="132"/>
      <c r="AB548" s="132"/>
      <c r="AC548" s="132"/>
      <c r="AD548" s="132"/>
      <c r="AE548" s="132"/>
      <c r="AG548" s="143"/>
      <c r="AN548" s="132"/>
      <c r="AO548" s="132"/>
      <c r="AP548" s="132"/>
      <c r="AQ548" s="132"/>
      <c r="AR548" s="132"/>
      <c r="AS548" s="132"/>
      <c r="AT548" s="132"/>
      <c r="AU548" s="132"/>
    </row>
    <row r="549" spans="3:48" x14ac:dyDescent="0.2">
      <c r="C549" s="10"/>
      <c r="D549" s="10"/>
      <c r="AA549" s="132"/>
      <c r="AB549" s="132"/>
      <c r="AC549" s="132"/>
      <c r="AD549" s="132"/>
      <c r="AE549" s="132"/>
      <c r="AG549" s="143"/>
      <c r="AN549" s="132"/>
      <c r="AO549" s="132"/>
      <c r="AP549" s="132"/>
      <c r="AQ549" s="132"/>
      <c r="AR549" s="132"/>
      <c r="AS549" s="132"/>
      <c r="AT549" s="132"/>
      <c r="AU549" s="132"/>
    </row>
    <row r="550" spans="3:48" x14ac:dyDescent="0.2">
      <c r="C550" s="10"/>
      <c r="D550" s="10"/>
      <c r="AA550" s="132"/>
      <c r="AB550" s="132"/>
      <c r="AC550" s="132"/>
      <c r="AD550" s="132"/>
      <c r="AE550" s="132"/>
      <c r="AG550" s="143"/>
      <c r="AN550" s="132"/>
      <c r="AO550" s="132"/>
      <c r="AP550" s="132"/>
      <c r="AQ550" s="132"/>
      <c r="AR550" s="132"/>
      <c r="AS550" s="132"/>
      <c r="AT550" s="132"/>
      <c r="AU550" s="132"/>
    </row>
    <row r="551" spans="3:48" x14ac:dyDescent="0.2">
      <c r="C551" s="10"/>
      <c r="D551" s="10"/>
      <c r="AA551" s="132"/>
      <c r="AB551" s="132"/>
      <c r="AC551" s="132"/>
      <c r="AD551" s="132"/>
      <c r="AE551" s="132"/>
      <c r="AG551" s="143"/>
      <c r="AN551" s="132"/>
      <c r="AO551" s="132"/>
      <c r="AP551" s="132"/>
      <c r="AQ551" s="132"/>
      <c r="AR551" s="132"/>
      <c r="AS551" s="132"/>
      <c r="AT551" s="132"/>
      <c r="AU551" s="132"/>
    </row>
    <row r="552" spans="3:48" x14ac:dyDescent="0.2">
      <c r="C552" s="10"/>
      <c r="D552" s="10"/>
      <c r="AA552" s="132"/>
      <c r="AB552" s="132"/>
      <c r="AC552" s="132"/>
      <c r="AD552" s="132"/>
      <c r="AE552" s="132"/>
      <c r="AG552" s="143"/>
      <c r="AN552" s="132"/>
      <c r="AO552" s="132"/>
      <c r="AP552" s="132"/>
      <c r="AQ552" s="132"/>
      <c r="AR552" s="132"/>
      <c r="AS552" s="132"/>
      <c r="AT552" s="132"/>
      <c r="AU552" s="132"/>
    </row>
    <row r="553" spans="3:48" x14ac:dyDescent="0.2">
      <c r="C553" s="10"/>
      <c r="D553" s="10"/>
      <c r="AA553" s="132"/>
      <c r="AB553" s="132"/>
      <c r="AC553" s="132"/>
      <c r="AD553" s="132"/>
      <c r="AE553" s="132"/>
      <c r="AG553" s="143"/>
      <c r="AN553" s="132"/>
      <c r="AO553" s="132"/>
      <c r="AP553" s="132"/>
      <c r="AQ553" s="132"/>
      <c r="AR553" s="132"/>
      <c r="AS553" s="132"/>
      <c r="AT553" s="132"/>
      <c r="AU553" s="132"/>
    </row>
    <row r="554" spans="3:48" x14ac:dyDescent="0.2">
      <c r="C554" s="10"/>
      <c r="D554" s="10"/>
      <c r="AA554" s="132"/>
      <c r="AB554" s="132"/>
      <c r="AC554" s="132"/>
      <c r="AD554" s="132"/>
      <c r="AE554" s="132"/>
      <c r="AG554" s="143"/>
      <c r="AN554" s="132"/>
      <c r="AO554" s="132"/>
      <c r="AP554" s="132"/>
      <c r="AQ554" s="132"/>
      <c r="AR554" s="132"/>
      <c r="AS554" s="132"/>
      <c r="AT554" s="132"/>
      <c r="AU554" s="132"/>
    </row>
    <row r="555" spans="3:48" x14ac:dyDescent="0.2">
      <c r="C555" s="10"/>
      <c r="D555" s="10"/>
      <c r="AA555" s="132"/>
      <c r="AB555" s="132"/>
      <c r="AC555" s="132"/>
      <c r="AD555" s="132"/>
      <c r="AE555" s="132"/>
      <c r="AG555" s="143"/>
      <c r="AN555" s="132"/>
      <c r="AO555" s="132"/>
      <c r="AP555" s="132"/>
      <c r="AQ555" s="132"/>
      <c r="AR555" s="132"/>
      <c r="AS555" s="132"/>
      <c r="AT555" s="132"/>
      <c r="AU555" s="132"/>
    </row>
    <row r="556" spans="3:48" x14ac:dyDescent="0.2">
      <c r="C556" s="10"/>
      <c r="D556" s="10"/>
      <c r="AA556" s="132"/>
      <c r="AB556" s="132"/>
      <c r="AC556" s="132"/>
      <c r="AD556" s="132"/>
      <c r="AE556" s="132"/>
      <c r="AG556" s="143"/>
      <c r="AN556" s="132"/>
      <c r="AO556" s="132"/>
      <c r="AP556" s="132"/>
      <c r="AQ556" s="132"/>
      <c r="AR556" s="132"/>
      <c r="AS556" s="132"/>
      <c r="AT556" s="132"/>
      <c r="AU556" s="132"/>
    </row>
    <row r="557" spans="3:48" x14ac:dyDescent="0.2">
      <c r="C557" s="10"/>
      <c r="D557" s="10"/>
      <c r="AA557" s="132"/>
      <c r="AB557" s="132"/>
      <c r="AC557" s="132"/>
      <c r="AD557" s="132"/>
      <c r="AE557" s="132"/>
      <c r="AG557" s="143"/>
      <c r="AN557" s="132"/>
      <c r="AO557" s="132"/>
      <c r="AP557" s="132"/>
      <c r="AQ557" s="132"/>
      <c r="AR557" s="132"/>
      <c r="AS557" s="132"/>
      <c r="AT557" s="132"/>
      <c r="AU557" s="132"/>
    </row>
    <row r="558" spans="3:48" x14ac:dyDescent="0.2">
      <c r="C558" s="10"/>
      <c r="D558" s="10"/>
      <c r="AA558" s="132"/>
      <c r="AB558" s="132"/>
      <c r="AC558" s="132"/>
      <c r="AD558" s="132"/>
      <c r="AE558" s="132"/>
      <c r="AG558" s="143"/>
      <c r="AN558" s="132"/>
      <c r="AO558" s="132"/>
      <c r="AP558" s="132"/>
      <c r="AQ558" s="132"/>
      <c r="AR558" s="132"/>
      <c r="AS558" s="132"/>
      <c r="AT558" s="132"/>
      <c r="AU558" s="132"/>
      <c r="AV558" s="132"/>
    </row>
    <row r="559" spans="3:48" x14ac:dyDescent="0.2">
      <c r="C559" s="10"/>
      <c r="D559" s="10"/>
      <c r="AA559" s="132"/>
      <c r="AB559" s="132"/>
      <c r="AC559" s="132"/>
      <c r="AD559" s="132"/>
      <c r="AE559" s="132"/>
      <c r="AG559" s="143"/>
      <c r="AN559" s="132"/>
      <c r="AO559" s="132"/>
      <c r="AP559" s="132"/>
      <c r="AQ559" s="132"/>
      <c r="AR559" s="132"/>
      <c r="AS559" s="132"/>
      <c r="AT559" s="132"/>
      <c r="AU559" s="132"/>
    </row>
    <row r="560" spans="3:48" x14ac:dyDescent="0.2">
      <c r="C560" s="10"/>
      <c r="D560" s="10"/>
      <c r="AA560" s="132"/>
      <c r="AB560" s="132"/>
      <c r="AC560" s="132"/>
      <c r="AD560" s="132"/>
      <c r="AE560" s="132"/>
      <c r="AG560" s="143"/>
      <c r="AN560" s="132"/>
      <c r="AO560" s="132"/>
      <c r="AP560" s="132"/>
      <c r="AQ560" s="132"/>
      <c r="AR560" s="132"/>
      <c r="AS560" s="132"/>
      <c r="AT560" s="132"/>
      <c r="AU560" s="132"/>
    </row>
    <row r="561" spans="3:47" x14ac:dyDescent="0.2">
      <c r="C561" s="10"/>
      <c r="D561" s="10"/>
      <c r="AA561" s="132"/>
      <c r="AB561" s="132"/>
      <c r="AC561" s="132"/>
      <c r="AD561" s="132"/>
      <c r="AE561" s="132"/>
      <c r="AG561" s="143"/>
      <c r="AN561" s="132"/>
      <c r="AO561" s="132"/>
      <c r="AP561" s="132"/>
      <c r="AQ561" s="132"/>
      <c r="AR561" s="132"/>
      <c r="AS561" s="132"/>
      <c r="AT561" s="132"/>
      <c r="AU561" s="132"/>
    </row>
    <row r="562" spans="3:47" x14ac:dyDescent="0.2">
      <c r="C562" s="10"/>
      <c r="D562" s="10"/>
      <c r="AA562" s="132"/>
      <c r="AB562" s="132"/>
      <c r="AC562" s="132"/>
      <c r="AD562" s="132"/>
      <c r="AE562" s="132"/>
      <c r="AG562" s="143"/>
      <c r="AN562" s="132"/>
      <c r="AO562" s="132"/>
      <c r="AP562" s="132"/>
      <c r="AQ562" s="132"/>
      <c r="AR562" s="132"/>
      <c r="AS562" s="132"/>
      <c r="AT562" s="132"/>
      <c r="AU562" s="132"/>
    </row>
    <row r="563" spans="3:47" x14ac:dyDescent="0.2">
      <c r="C563" s="10"/>
      <c r="D563" s="10"/>
      <c r="AA563" s="132"/>
      <c r="AB563" s="132"/>
      <c r="AC563" s="132"/>
      <c r="AD563" s="132"/>
      <c r="AE563" s="132"/>
      <c r="AG563" s="143"/>
      <c r="AN563" s="132"/>
      <c r="AO563" s="132"/>
      <c r="AP563" s="132"/>
      <c r="AQ563" s="132"/>
      <c r="AR563" s="132"/>
      <c r="AS563" s="132"/>
      <c r="AT563" s="132"/>
      <c r="AU563" s="132"/>
    </row>
    <row r="564" spans="3:47" x14ac:dyDescent="0.2">
      <c r="C564" s="10"/>
      <c r="D564" s="10"/>
      <c r="AA564" s="132"/>
      <c r="AB564" s="132"/>
      <c r="AC564" s="132"/>
      <c r="AD564" s="132"/>
      <c r="AE564" s="132"/>
      <c r="AG564" s="143"/>
      <c r="AN564" s="132"/>
      <c r="AO564" s="132"/>
      <c r="AP564" s="132"/>
      <c r="AQ564" s="132"/>
      <c r="AR564" s="132"/>
      <c r="AS564" s="132"/>
      <c r="AT564" s="132"/>
      <c r="AU564" s="132"/>
    </row>
    <row r="565" spans="3:47" x14ac:dyDescent="0.2">
      <c r="C565" s="10"/>
      <c r="D565" s="10"/>
      <c r="AA565" s="132"/>
      <c r="AB565" s="132"/>
      <c r="AC565" s="132"/>
      <c r="AD565" s="132"/>
      <c r="AE565" s="132"/>
      <c r="AG565" s="143"/>
      <c r="AN565" s="132"/>
      <c r="AO565" s="132"/>
      <c r="AP565" s="132"/>
      <c r="AQ565" s="132"/>
      <c r="AR565" s="132"/>
      <c r="AS565" s="132"/>
      <c r="AT565" s="132"/>
      <c r="AU565" s="132"/>
    </row>
    <row r="566" spans="3:47" x14ac:dyDescent="0.2">
      <c r="C566" s="10"/>
      <c r="D566" s="10"/>
      <c r="AA566" s="132"/>
      <c r="AB566" s="132"/>
      <c r="AC566" s="132"/>
      <c r="AD566" s="132"/>
      <c r="AE566" s="132"/>
      <c r="AG566" s="143"/>
      <c r="AN566" s="132"/>
      <c r="AO566" s="132"/>
      <c r="AP566" s="132"/>
      <c r="AQ566" s="132"/>
      <c r="AR566" s="132"/>
      <c r="AS566" s="132"/>
      <c r="AT566" s="132"/>
      <c r="AU566" s="132"/>
    </row>
    <row r="567" spans="3:47" x14ac:dyDescent="0.2">
      <c r="C567" s="10"/>
      <c r="D567" s="10"/>
      <c r="AA567" s="132"/>
      <c r="AB567" s="132"/>
      <c r="AC567" s="132"/>
      <c r="AD567" s="132"/>
      <c r="AE567" s="132"/>
      <c r="AG567" s="143"/>
      <c r="AN567" s="132"/>
      <c r="AO567" s="132"/>
      <c r="AP567" s="132"/>
      <c r="AQ567" s="132"/>
      <c r="AR567" s="132"/>
      <c r="AS567" s="132"/>
      <c r="AT567" s="132"/>
      <c r="AU567" s="132"/>
    </row>
    <row r="568" spans="3:47" x14ac:dyDescent="0.2">
      <c r="C568" s="10"/>
      <c r="D568" s="10"/>
      <c r="AA568" s="132"/>
      <c r="AB568" s="132"/>
      <c r="AC568" s="132"/>
      <c r="AD568" s="132"/>
      <c r="AE568" s="132"/>
      <c r="AG568" s="143"/>
      <c r="AN568" s="132"/>
      <c r="AO568" s="132"/>
      <c r="AP568" s="132"/>
      <c r="AQ568" s="132"/>
      <c r="AR568" s="132"/>
      <c r="AS568" s="132"/>
      <c r="AT568" s="132"/>
      <c r="AU568" s="132"/>
    </row>
    <row r="569" spans="3:47" x14ac:dyDescent="0.2">
      <c r="C569" s="10"/>
      <c r="D569" s="10"/>
      <c r="AA569" s="132"/>
      <c r="AB569" s="132"/>
      <c r="AC569" s="132"/>
      <c r="AD569" s="132"/>
      <c r="AE569" s="132"/>
      <c r="AG569" s="143"/>
      <c r="AN569" s="132"/>
      <c r="AO569" s="132"/>
      <c r="AP569" s="132"/>
      <c r="AQ569" s="132"/>
      <c r="AR569" s="132"/>
      <c r="AS569" s="132"/>
      <c r="AT569" s="132"/>
      <c r="AU569" s="132"/>
    </row>
    <row r="570" spans="3:47" x14ac:dyDescent="0.2">
      <c r="C570" s="10"/>
      <c r="D570" s="10"/>
      <c r="AA570" s="132"/>
      <c r="AB570" s="132"/>
      <c r="AC570" s="132"/>
      <c r="AD570" s="132"/>
      <c r="AE570" s="132"/>
      <c r="AG570" s="143"/>
      <c r="AN570" s="132"/>
      <c r="AO570" s="132"/>
      <c r="AP570" s="132"/>
      <c r="AQ570" s="132"/>
      <c r="AR570" s="132"/>
      <c r="AS570" s="132"/>
      <c r="AT570" s="132"/>
      <c r="AU570" s="132"/>
    </row>
    <row r="571" spans="3:47" x14ac:dyDescent="0.2">
      <c r="C571" s="10"/>
      <c r="D571" s="10"/>
      <c r="AA571" s="132"/>
      <c r="AB571" s="132"/>
      <c r="AC571" s="132"/>
      <c r="AD571" s="132"/>
      <c r="AE571" s="132"/>
      <c r="AG571" s="143"/>
      <c r="AN571" s="132"/>
      <c r="AO571" s="132"/>
      <c r="AP571" s="132"/>
      <c r="AQ571" s="132"/>
      <c r="AR571" s="132"/>
      <c r="AS571" s="132"/>
      <c r="AT571" s="132"/>
      <c r="AU571" s="132"/>
    </row>
    <row r="572" spans="3:47" x14ac:dyDescent="0.2">
      <c r="C572" s="10"/>
      <c r="D572" s="10"/>
      <c r="AA572" s="132"/>
      <c r="AB572" s="132"/>
      <c r="AC572" s="132"/>
      <c r="AD572" s="132"/>
      <c r="AE572" s="132"/>
      <c r="AG572" s="143"/>
      <c r="AN572" s="132"/>
      <c r="AO572" s="132"/>
      <c r="AP572" s="132"/>
      <c r="AQ572" s="132"/>
      <c r="AR572" s="132"/>
      <c r="AS572" s="132"/>
      <c r="AT572" s="132"/>
      <c r="AU572" s="132"/>
    </row>
    <row r="573" spans="3:47" x14ac:dyDescent="0.2">
      <c r="C573" s="10"/>
      <c r="D573" s="10"/>
      <c r="AA573" s="132"/>
      <c r="AB573" s="132"/>
      <c r="AC573" s="132"/>
      <c r="AD573" s="132"/>
      <c r="AE573" s="132"/>
      <c r="AG573" s="143"/>
      <c r="AN573" s="132"/>
      <c r="AO573" s="132"/>
      <c r="AP573" s="132"/>
      <c r="AQ573" s="132"/>
      <c r="AR573" s="132"/>
      <c r="AS573" s="132"/>
      <c r="AT573" s="132"/>
      <c r="AU573" s="132"/>
    </row>
    <row r="574" spans="3:47" x14ac:dyDescent="0.2">
      <c r="C574" s="10"/>
      <c r="D574" s="10"/>
      <c r="AA574" s="132"/>
      <c r="AB574" s="132"/>
      <c r="AC574" s="132"/>
      <c r="AD574" s="132"/>
      <c r="AE574" s="132"/>
      <c r="AG574" s="143"/>
      <c r="AN574" s="132"/>
      <c r="AO574" s="132"/>
      <c r="AP574" s="132"/>
      <c r="AQ574" s="132"/>
      <c r="AR574" s="132"/>
      <c r="AS574" s="132"/>
      <c r="AT574" s="132"/>
      <c r="AU574" s="132"/>
    </row>
    <row r="575" spans="3:47" x14ac:dyDescent="0.2">
      <c r="C575" s="10"/>
      <c r="D575" s="10"/>
      <c r="AA575" s="132"/>
      <c r="AB575" s="132"/>
      <c r="AC575" s="132"/>
      <c r="AD575" s="132"/>
      <c r="AE575" s="132"/>
      <c r="AG575" s="143"/>
      <c r="AN575" s="132"/>
      <c r="AO575" s="132"/>
      <c r="AP575" s="132"/>
      <c r="AQ575" s="132"/>
      <c r="AR575" s="132"/>
      <c r="AS575" s="132"/>
      <c r="AT575" s="132"/>
      <c r="AU575" s="132"/>
    </row>
    <row r="576" spans="3:47" x14ac:dyDescent="0.2">
      <c r="C576" s="10"/>
      <c r="D576" s="10"/>
      <c r="AA576" s="132"/>
      <c r="AB576" s="132"/>
      <c r="AC576" s="132"/>
      <c r="AD576" s="132"/>
      <c r="AE576" s="132"/>
      <c r="AG576" s="143"/>
      <c r="AN576" s="132"/>
      <c r="AO576" s="132"/>
      <c r="AP576" s="132"/>
      <c r="AQ576" s="132"/>
      <c r="AR576" s="132"/>
      <c r="AS576" s="132"/>
      <c r="AT576" s="132"/>
      <c r="AU576" s="132"/>
    </row>
    <row r="577" spans="3:50" x14ac:dyDescent="0.2">
      <c r="C577" s="10"/>
      <c r="D577" s="10"/>
      <c r="AA577" s="132"/>
      <c r="AB577" s="132"/>
      <c r="AC577" s="132"/>
      <c r="AD577" s="132"/>
      <c r="AE577" s="132"/>
      <c r="AG577" s="143"/>
      <c r="AN577" s="132"/>
      <c r="AO577" s="132"/>
      <c r="AP577" s="132"/>
      <c r="AQ577" s="132"/>
      <c r="AR577" s="132"/>
      <c r="AS577" s="132"/>
      <c r="AT577" s="132"/>
      <c r="AU577" s="132"/>
    </row>
    <row r="578" spans="3:50" x14ac:dyDescent="0.2">
      <c r="C578" s="10"/>
      <c r="D578" s="10"/>
      <c r="AA578" s="132"/>
      <c r="AB578" s="132"/>
      <c r="AC578" s="132"/>
      <c r="AD578" s="132"/>
      <c r="AE578" s="132"/>
      <c r="AG578" s="143"/>
      <c r="AN578" s="132"/>
      <c r="AO578" s="132"/>
      <c r="AP578" s="132"/>
      <c r="AQ578" s="132"/>
      <c r="AR578" s="132"/>
      <c r="AS578" s="132"/>
      <c r="AT578" s="132"/>
      <c r="AU578" s="132"/>
      <c r="AV578" s="132"/>
    </row>
    <row r="579" spans="3:50" x14ac:dyDescent="0.2">
      <c r="C579" s="10"/>
      <c r="D579" s="10"/>
      <c r="AA579" s="132"/>
      <c r="AB579" s="132"/>
      <c r="AC579" s="132"/>
      <c r="AD579" s="132"/>
      <c r="AE579" s="132"/>
      <c r="AG579" s="143"/>
      <c r="AN579" s="132"/>
      <c r="AO579" s="132"/>
      <c r="AP579" s="132"/>
      <c r="AQ579" s="132"/>
      <c r="AR579" s="132"/>
      <c r="AS579" s="132"/>
      <c r="AT579" s="132"/>
      <c r="AU579" s="132"/>
    </row>
    <row r="580" spans="3:50" x14ac:dyDescent="0.2">
      <c r="C580" s="10"/>
      <c r="D580" s="10"/>
      <c r="AA580" s="132"/>
      <c r="AB580" s="132"/>
      <c r="AC580" s="132"/>
      <c r="AD580" s="132"/>
      <c r="AE580" s="132"/>
      <c r="AG580" s="143"/>
      <c r="AN580" s="132"/>
      <c r="AO580" s="132"/>
      <c r="AP580" s="132"/>
      <c r="AQ580" s="132"/>
      <c r="AR580" s="132"/>
      <c r="AS580" s="132"/>
      <c r="AT580" s="132"/>
      <c r="AU580" s="132"/>
    </row>
    <row r="581" spans="3:50" x14ac:dyDescent="0.2">
      <c r="C581" s="10"/>
      <c r="D581" s="10"/>
      <c r="AA581" s="132"/>
      <c r="AB581" s="132"/>
      <c r="AC581" s="132"/>
      <c r="AD581" s="132"/>
      <c r="AE581" s="132"/>
      <c r="AG581" s="143"/>
      <c r="AN581" s="132"/>
      <c r="AO581" s="132"/>
      <c r="AP581" s="132"/>
      <c r="AQ581" s="132"/>
      <c r="AR581" s="132"/>
      <c r="AS581" s="132"/>
      <c r="AT581" s="132"/>
      <c r="AU581" s="132"/>
    </row>
    <row r="582" spans="3:50" x14ac:dyDescent="0.2">
      <c r="C582" s="10"/>
      <c r="D582" s="10"/>
      <c r="AA582" s="132"/>
      <c r="AB582" s="132"/>
      <c r="AC582" s="132"/>
      <c r="AD582" s="132"/>
      <c r="AE582" s="132"/>
      <c r="AG582" s="143"/>
      <c r="AN582" s="132"/>
      <c r="AO582" s="132"/>
      <c r="AP582" s="132"/>
      <c r="AQ582" s="132"/>
      <c r="AR582" s="132"/>
      <c r="AS582" s="132"/>
      <c r="AT582" s="132"/>
      <c r="AU582" s="132"/>
    </row>
    <row r="583" spans="3:50" x14ac:dyDescent="0.2">
      <c r="C583" s="10"/>
      <c r="D583" s="10"/>
      <c r="AA583" s="132"/>
      <c r="AB583" s="132"/>
      <c r="AC583" s="132"/>
      <c r="AD583" s="132"/>
      <c r="AE583" s="132"/>
      <c r="AG583" s="143"/>
      <c r="AN583" s="132"/>
      <c r="AO583" s="132"/>
      <c r="AP583" s="132"/>
      <c r="AQ583" s="132"/>
      <c r="AR583" s="132"/>
      <c r="AS583" s="132"/>
      <c r="AT583" s="132"/>
      <c r="AU583" s="132"/>
    </row>
    <row r="584" spans="3:50" x14ac:dyDescent="0.2">
      <c r="C584" s="10"/>
      <c r="D584" s="10"/>
      <c r="AA584" s="132"/>
      <c r="AB584" s="132"/>
      <c r="AC584" s="132"/>
      <c r="AD584" s="132"/>
      <c r="AE584" s="132"/>
      <c r="AG584" s="143"/>
      <c r="AN584" s="132"/>
      <c r="AO584" s="132"/>
      <c r="AP584" s="132"/>
      <c r="AQ584" s="132"/>
      <c r="AR584" s="132"/>
      <c r="AS584" s="132"/>
      <c r="AT584" s="132"/>
      <c r="AU584" s="132"/>
    </row>
    <row r="585" spans="3:50" x14ac:dyDescent="0.2">
      <c r="C585" s="10"/>
      <c r="D585" s="10"/>
      <c r="AA585" s="132"/>
      <c r="AB585" s="132"/>
      <c r="AC585" s="132"/>
      <c r="AD585" s="132"/>
      <c r="AE585" s="132"/>
      <c r="AG585" s="143"/>
      <c r="AN585" s="132"/>
      <c r="AO585" s="132"/>
      <c r="AP585" s="132"/>
      <c r="AQ585" s="132"/>
      <c r="AR585" s="132"/>
      <c r="AS585" s="132"/>
      <c r="AT585" s="132"/>
      <c r="AU585" s="132"/>
    </row>
    <row r="586" spans="3:50" x14ac:dyDescent="0.2">
      <c r="C586" s="10"/>
      <c r="D586" s="10"/>
      <c r="AA586" s="132"/>
      <c r="AB586" s="132"/>
      <c r="AC586" s="132"/>
      <c r="AD586" s="132"/>
      <c r="AE586" s="132"/>
      <c r="AG586" s="143"/>
      <c r="AN586" s="132"/>
      <c r="AO586" s="132"/>
      <c r="AP586" s="132"/>
      <c r="AQ586" s="132"/>
      <c r="AR586" s="132"/>
      <c r="AS586" s="132"/>
      <c r="AT586" s="132"/>
      <c r="AU586" s="132"/>
    </row>
    <row r="587" spans="3:50" x14ac:dyDescent="0.2">
      <c r="C587" s="10"/>
      <c r="D587" s="10"/>
      <c r="AA587" s="132"/>
      <c r="AB587" s="132"/>
      <c r="AC587" s="132"/>
      <c r="AD587" s="132"/>
      <c r="AE587" s="132"/>
      <c r="AG587" s="143"/>
      <c r="AN587" s="132"/>
      <c r="AO587" s="132"/>
      <c r="AP587" s="132"/>
      <c r="AQ587" s="132"/>
      <c r="AR587" s="132"/>
      <c r="AS587" s="132"/>
      <c r="AT587" s="132"/>
      <c r="AU587" s="132"/>
    </row>
    <row r="588" spans="3:50" x14ac:dyDescent="0.2">
      <c r="C588" s="10"/>
      <c r="D588" s="10"/>
      <c r="AA588" s="132"/>
      <c r="AB588" s="132"/>
      <c r="AC588" s="132"/>
      <c r="AD588" s="132"/>
      <c r="AE588" s="132"/>
      <c r="AG588" s="143"/>
      <c r="AN588" s="132"/>
      <c r="AO588" s="132"/>
      <c r="AP588" s="132"/>
      <c r="AQ588" s="132"/>
      <c r="AR588" s="132"/>
      <c r="AS588" s="132"/>
      <c r="AT588" s="132"/>
      <c r="AU588" s="132"/>
    </row>
    <row r="589" spans="3:50" x14ac:dyDescent="0.2">
      <c r="C589" s="10"/>
      <c r="D589" s="10"/>
      <c r="AA589" s="132"/>
      <c r="AB589" s="132"/>
      <c r="AC589" s="132"/>
      <c r="AD589" s="132"/>
      <c r="AE589" s="132"/>
      <c r="AG589" s="143"/>
      <c r="AN589" s="132"/>
      <c r="AO589" s="132"/>
      <c r="AP589" s="132"/>
      <c r="AQ589" s="132"/>
      <c r="AR589" s="132"/>
      <c r="AS589" s="132"/>
      <c r="AT589" s="132"/>
      <c r="AU589" s="132"/>
    </row>
    <row r="590" spans="3:50" x14ac:dyDescent="0.2">
      <c r="C590" s="10"/>
      <c r="D590" s="10"/>
      <c r="AA590" s="132"/>
      <c r="AB590" s="132"/>
      <c r="AC590" s="132"/>
      <c r="AD590" s="132"/>
      <c r="AE590" s="132"/>
      <c r="AG590" s="143"/>
      <c r="AN590" s="132"/>
      <c r="AO590" s="132"/>
      <c r="AP590" s="132"/>
      <c r="AQ590" s="132"/>
      <c r="AR590" s="132"/>
      <c r="AS590" s="132"/>
      <c r="AT590" s="132"/>
      <c r="AU590" s="132"/>
      <c r="AV590" s="132"/>
    </row>
    <row r="591" spans="3:50" x14ac:dyDescent="0.2">
      <c r="C591" s="10"/>
      <c r="D591" s="10"/>
      <c r="AA591" s="132"/>
      <c r="AB591" s="132"/>
      <c r="AC591" s="132"/>
      <c r="AD591" s="132"/>
      <c r="AE591" s="132"/>
      <c r="AG591" s="143"/>
      <c r="AN591" s="132"/>
      <c r="AO591" s="132"/>
      <c r="AP591" s="132"/>
      <c r="AQ591" s="132"/>
      <c r="AR591" s="132"/>
      <c r="AS591" s="132"/>
      <c r="AT591" s="132"/>
      <c r="AU591" s="132"/>
      <c r="AV591" s="132"/>
    </row>
    <row r="592" spans="3:50" x14ac:dyDescent="0.2">
      <c r="C592" s="10"/>
      <c r="D592" s="10"/>
      <c r="AA592" s="132"/>
      <c r="AB592" s="132"/>
      <c r="AC592" s="132"/>
      <c r="AD592" s="132"/>
      <c r="AE592" s="132"/>
      <c r="AG592" s="143"/>
      <c r="AN592" s="132"/>
      <c r="AO592" s="132"/>
      <c r="AP592" s="132"/>
      <c r="AQ592" s="132"/>
      <c r="AR592" s="132"/>
      <c r="AS592" s="132"/>
      <c r="AT592" s="132"/>
      <c r="AU592" s="132"/>
      <c r="AV592" s="132"/>
      <c r="AX592" s="132"/>
    </row>
    <row r="593" spans="3:64" x14ac:dyDescent="0.2">
      <c r="C593" s="10"/>
      <c r="D593" s="10"/>
      <c r="AA593" s="132"/>
      <c r="AB593" s="132"/>
      <c r="AC593" s="132"/>
      <c r="AD593" s="132"/>
      <c r="AE593" s="132"/>
      <c r="AG593" s="143"/>
      <c r="AN593" s="132"/>
      <c r="AO593" s="132"/>
      <c r="AP593" s="132"/>
      <c r="AQ593" s="132"/>
      <c r="AR593" s="132"/>
      <c r="AS593" s="132"/>
      <c r="AT593" s="132"/>
      <c r="AU593" s="132"/>
      <c r="AV593" s="132"/>
    </row>
    <row r="594" spans="3:64" x14ac:dyDescent="0.2">
      <c r="C594" s="10"/>
      <c r="D594" s="10"/>
      <c r="AA594" s="132"/>
      <c r="AB594" s="132"/>
      <c r="AC594" s="132"/>
      <c r="AD594" s="132"/>
      <c r="AE594" s="132"/>
      <c r="AG594" s="143"/>
      <c r="AN594" s="132"/>
      <c r="AO594" s="132"/>
      <c r="AP594" s="132"/>
      <c r="AQ594" s="132"/>
      <c r="AR594" s="132"/>
      <c r="AS594" s="132"/>
      <c r="AT594" s="132"/>
      <c r="AU594" s="132"/>
    </row>
    <row r="595" spans="3:64" x14ac:dyDescent="0.2">
      <c r="C595" s="10"/>
      <c r="D595" s="10"/>
      <c r="AA595" s="132"/>
      <c r="AB595" s="132"/>
      <c r="AC595" s="132"/>
      <c r="AD595" s="132"/>
      <c r="AE595" s="132"/>
      <c r="AG595" s="143"/>
      <c r="AN595" s="132"/>
      <c r="AO595" s="132"/>
      <c r="AP595" s="132"/>
      <c r="AQ595" s="132"/>
      <c r="AR595" s="132"/>
      <c r="AS595" s="132"/>
      <c r="AT595" s="132"/>
      <c r="AU595" s="132"/>
    </row>
    <row r="596" spans="3:64" x14ac:dyDescent="0.2">
      <c r="C596" s="10"/>
      <c r="D596" s="10"/>
      <c r="AA596" s="132"/>
      <c r="AB596" s="132"/>
      <c r="AC596" s="132"/>
      <c r="AD596" s="132"/>
      <c r="AE596" s="132"/>
      <c r="AG596" s="143"/>
      <c r="AN596" s="132"/>
      <c r="AO596" s="132"/>
      <c r="AP596" s="132"/>
      <c r="AQ596" s="132"/>
      <c r="AR596" s="132"/>
      <c r="AS596" s="132"/>
      <c r="AT596" s="132"/>
      <c r="AU596" s="132"/>
    </row>
    <row r="597" spans="3:64" x14ac:dyDescent="0.2">
      <c r="C597" s="10"/>
      <c r="D597" s="10"/>
      <c r="AA597" s="132"/>
      <c r="AB597" s="132"/>
      <c r="AC597" s="132"/>
      <c r="AD597" s="132"/>
      <c r="AE597" s="132"/>
      <c r="AG597" s="143"/>
      <c r="AN597" s="132"/>
      <c r="AO597" s="132"/>
      <c r="AP597" s="132"/>
      <c r="AQ597" s="132"/>
      <c r="AR597" s="132"/>
      <c r="AS597" s="132"/>
      <c r="AT597" s="132"/>
      <c r="AU597" s="132"/>
    </row>
    <row r="598" spans="3:64" x14ac:dyDescent="0.2">
      <c r="C598" s="10"/>
      <c r="D598" s="10"/>
      <c r="AA598" s="132"/>
      <c r="AB598" s="132"/>
      <c r="AC598" s="132"/>
      <c r="AD598" s="132"/>
      <c r="AE598" s="132"/>
      <c r="AG598" s="143"/>
      <c r="AN598" s="132"/>
      <c r="AO598" s="132"/>
      <c r="AP598" s="132"/>
      <c r="AQ598" s="132"/>
      <c r="AR598" s="132"/>
      <c r="AS598" s="132"/>
      <c r="AT598" s="132"/>
      <c r="AU598" s="132"/>
    </row>
    <row r="599" spans="3:64" x14ac:dyDescent="0.2">
      <c r="C599" s="10"/>
      <c r="D599" s="10"/>
      <c r="AA599" s="132"/>
      <c r="AB599" s="132"/>
      <c r="AC599" s="132"/>
      <c r="AD599" s="132"/>
      <c r="AE599" s="132"/>
      <c r="AG599" s="143"/>
      <c r="AN599" s="132"/>
      <c r="AO599" s="132"/>
      <c r="AP599" s="132"/>
      <c r="AQ599" s="132"/>
      <c r="AR599" s="132"/>
      <c r="AS599" s="132"/>
      <c r="AT599" s="132"/>
      <c r="AU599" s="132"/>
    </row>
    <row r="600" spans="3:64" x14ac:dyDescent="0.2">
      <c r="C600" s="10"/>
      <c r="D600" s="10"/>
      <c r="AA600" s="132"/>
      <c r="AB600" s="132"/>
      <c r="AC600" s="132"/>
      <c r="AD600" s="132"/>
      <c r="AE600" s="132"/>
      <c r="AG600" s="143"/>
      <c r="AN600" s="132"/>
      <c r="AO600" s="132"/>
      <c r="AP600" s="132"/>
      <c r="AQ600" s="132"/>
      <c r="AR600" s="132"/>
      <c r="AS600" s="132"/>
      <c r="AT600" s="132"/>
      <c r="AU600" s="132"/>
    </row>
    <row r="601" spans="3:64" x14ac:dyDescent="0.2">
      <c r="C601" s="10"/>
      <c r="D601" s="10"/>
      <c r="AA601" s="132"/>
      <c r="AB601" s="132"/>
      <c r="AC601" s="132"/>
      <c r="AD601" s="132"/>
      <c r="AE601" s="132"/>
      <c r="AG601" s="143"/>
      <c r="AN601" s="132"/>
      <c r="AO601" s="132"/>
      <c r="AP601" s="132"/>
      <c r="AQ601" s="132"/>
      <c r="AR601" s="132"/>
      <c r="AS601" s="132"/>
      <c r="AT601" s="132"/>
      <c r="AU601" s="132"/>
    </row>
    <row r="602" spans="3:64" x14ac:dyDescent="0.2">
      <c r="C602" s="10"/>
      <c r="D602" s="10"/>
      <c r="AA602" s="132"/>
      <c r="AB602" s="132"/>
      <c r="AC602" s="132"/>
      <c r="AD602" s="132"/>
      <c r="AE602" s="132"/>
      <c r="AG602" s="143"/>
      <c r="AN602" s="132"/>
      <c r="AO602" s="132"/>
      <c r="AP602" s="132"/>
      <c r="AQ602" s="132"/>
      <c r="AR602" s="132"/>
      <c r="AS602" s="132"/>
      <c r="AT602" s="132"/>
      <c r="AU602" s="132"/>
    </row>
    <row r="603" spans="3:64" x14ac:dyDescent="0.2">
      <c r="C603" s="10"/>
      <c r="D603" s="10"/>
      <c r="AA603" s="132"/>
      <c r="AB603" s="132"/>
      <c r="AC603" s="132"/>
      <c r="AD603" s="132"/>
      <c r="AE603" s="132"/>
      <c r="AG603" s="143"/>
      <c r="AN603" s="132"/>
      <c r="AO603" s="132"/>
      <c r="AP603" s="132"/>
      <c r="AQ603" s="132"/>
      <c r="AR603" s="132"/>
      <c r="AS603" s="132"/>
      <c r="AT603" s="132"/>
      <c r="AU603" s="132"/>
    </row>
    <row r="604" spans="3:64" x14ac:dyDescent="0.2">
      <c r="C604" s="10"/>
      <c r="D604" s="10"/>
      <c r="AA604" s="132"/>
      <c r="AB604" s="132"/>
      <c r="AC604" s="132"/>
      <c r="AD604" s="132"/>
      <c r="AE604" s="132"/>
      <c r="AG604" s="143"/>
      <c r="AN604" s="132"/>
      <c r="AO604" s="132"/>
      <c r="AP604" s="132"/>
      <c r="AQ604" s="132"/>
      <c r="AR604" s="132"/>
      <c r="AS604" s="132"/>
      <c r="AT604" s="132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</row>
    <row r="605" spans="3:64" x14ac:dyDescent="0.2">
      <c r="C605" s="10"/>
      <c r="D605" s="10"/>
      <c r="AA605" s="132"/>
      <c r="AB605" s="132"/>
      <c r="AC605" s="132"/>
      <c r="AD605" s="132"/>
      <c r="AE605" s="132"/>
      <c r="AG605" s="143"/>
      <c r="AN605" s="132"/>
      <c r="AO605" s="132"/>
      <c r="AP605" s="132"/>
      <c r="AQ605" s="132"/>
      <c r="AR605" s="132"/>
      <c r="AS605" s="132"/>
      <c r="AT605" s="132"/>
      <c r="AU605" s="132"/>
    </row>
    <row r="606" spans="3:64" x14ac:dyDescent="0.2">
      <c r="C606" s="10"/>
      <c r="D606" s="10"/>
      <c r="AA606" s="132"/>
      <c r="AB606" s="132"/>
      <c r="AC606" s="132"/>
      <c r="AD606" s="132"/>
      <c r="AE606" s="132"/>
      <c r="AG606" s="143"/>
      <c r="AN606" s="132"/>
      <c r="AO606" s="132"/>
      <c r="AP606" s="132"/>
      <c r="AQ606" s="132"/>
      <c r="AR606" s="132"/>
      <c r="AS606" s="132"/>
      <c r="AT606" s="132"/>
      <c r="AU606" s="132"/>
    </row>
    <row r="607" spans="3:64" x14ac:dyDescent="0.2">
      <c r="C607" s="10"/>
      <c r="D607" s="10"/>
      <c r="AA607" s="132"/>
      <c r="AB607" s="132"/>
      <c r="AC607" s="132"/>
      <c r="AD607" s="132"/>
      <c r="AE607" s="132"/>
      <c r="AG607" s="143"/>
      <c r="AN607" s="132"/>
      <c r="AO607" s="132"/>
      <c r="AP607" s="132"/>
      <c r="AQ607" s="132"/>
      <c r="AR607" s="132"/>
      <c r="AS607" s="132"/>
      <c r="AT607" s="132"/>
      <c r="AU607" s="132"/>
    </row>
    <row r="608" spans="3:64" x14ac:dyDescent="0.2">
      <c r="C608" s="10"/>
      <c r="D608" s="10"/>
      <c r="AA608" s="132"/>
      <c r="AB608" s="132"/>
      <c r="AC608" s="132"/>
      <c r="AD608" s="132"/>
      <c r="AE608" s="132"/>
      <c r="AG608" s="143"/>
      <c r="AN608" s="132"/>
      <c r="AO608" s="132"/>
      <c r="AP608" s="132"/>
      <c r="AQ608" s="132"/>
      <c r="AR608" s="132"/>
      <c r="AS608" s="132"/>
      <c r="AT608" s="132"/>
      <c r="AU608" s="132"/>
    </row>
    <row r="609" spans="3:64" x14ac:dyDescent="0.2">
      <c r="C609" s="10"/>
      <c r="D609" s="10"/>
      <c r="AA609" s="132"/>
      <c r="AB609" s="132"/>
      <c r="AC609" s="132"/>
      <c r="AD609" s="132"/>
      <c r="AE609" s="132"/>
      <c r="AG609" s="143"/>
      <c r="AN609" s="132"/>
      <c r="AO609" s="132"/>
      <c r="AP609" s="132"/>
      <c r="AQ609" s="132"/>
      <c r="AR609" s="132"/>
      <c r="AS609" s="132"/>
      <c r="AT609" s="132"/>
      <c r="AU609" s="132"/>
    </row>
    <row r="610" spans="3:64" x14ac:dyDescent="0.2">
      <c r="C610" s="10"/>
      <c r="D610" s="10"/>
      <c r="AA610" s="132"/>
      <c r="AB610" s="132"/>
      <c r="AC610" s="132"/>
      <c r="AD610" s="132"/>
      <c r="AE610" s="132"/>
      <c r="AG610" s="143"/>
      <c r="AN610" s="132"/>
      <c r="AO610" s="132"/>
      <c r="AP610" s="132"/>
      <c r="AQ610" s="132"/>
      <c r="AR610" s="132"/>
      <c r="AS610" s="132"/>
      <c r="AT610" s="132"/>
      <c r="AU610" s="132"/>
    </row>
    <row r="611" spans="3:64" x14ac:dyDescent="0.2">
      <c r="C611" s="10"/>
      <c r="D611" s="10"/>
      <c r="AA611" s="132"/>
      <c r="AB611" s="132"/>
      <c r="AC611" s="132"/>
      <c r="AD611" s="132"/>
      <c r="AE611" s="132"/>
      <c r="AG611" s="143"/>
      <c r="AN611" s="132"/>
      <c r="AO611" s="132"/>
      <c r="AP611" s="132"/>
      <c r="AQ611" s="132"/>
      <c r="AR611" s="132"/>
      <c r="AS611" s="132"/>
      <c r="AT611" s="132"/>
      <c r="AU611" s="132"/>
    </row>
    <row r="612" spans="3:64" x14ac:dyDescent="0.2">
      <c r="C612" s="10"/>
      <c r="D612" s="10"/>
      <c r="AA612" s="132"/>
      <c r="AB612" s="132"/>
      <c r="AC612" s="132"/>
      <c r="AD612" s="132"/>
      <c r="AE612" s="132"/>
      <c r="AG612" s="143"/>
      <c r="AN612" s="132"/>
      <c r="AO612" s="132"/>
      <c r="AP612" s="132"/>
      <c r="AQ612" s="132"/>
      <c r="AR612" s="132"/>
      <c r="AS612" s="132"/>
      <c r="AT612" s="132"/>
      <c r="AU612" s="132"/>
    </row>
    <row r="613" spans="3:64" x14ac:dyDescent="0.2">
      <c r="C613" s="10"/>
      <c r="D613" s="10"/>
      <c r="AA613" s="132"/>
      <c r="AB613" s="132"/>
      <c r="AC613" s="132"/>
      <c r="AD613" s="132"/>
      <c r="AE613" s="132"/>
      <c r="AG613" s="143"/>
      <c r="AN613" s="132"/>
      <c r="AO613" s="132"/>
      <c r="AP613" s="132"/>
      <c r="AQ613" s="132"/>
      <c r="AR613" s="132"/>
      <c r="AS613" s="132"/>
      <c r="AT613" s="132"/>
      <c r="AU613" s="132"/>
      <c r="AV613" s="132"/>
    </row>
    <row r="614" spans="3:64" x14ac:dyDescent="0.2">
      <c r="C614" s="10"/>
      <c r="D614" s="10"/>
      <c r="AA614" s="132"/>
      <c r="AB614" s="132"/>
      <c r="AC614" s="132"/>
      <c r="AD614" s="132"/>
      <c r="AE614" s="132"/>
      <c r="AG614" s="143"/>
      <c r="AN614" s="132"/>
      <c r="AO614" s="132"/>
      <c r="AP614" s="132"/>
      <c r="AQ614" s="132"/>
      <c r="AR614" s="132"/>
      <c r="AS614" s="132"/>
      <c r="AT614" s="132"/>
      <c r="AU614" s="132"/>
    </row>
    <row r="615" spans="3:64" x14ac:dyDescent="0.2">
      <c r="C615" s="10"/>
      <c r="D615" s="10"/>
      <c r="AA615" s="132"/>
      <c r="AB615" s="132"/>
      <c r="AC615" s="132"/>
      <c r="AD615" s="132"/>
      <c r="AE615" s="132"/>
      <c r="AG615" s="143"/>
      <c r="AN615" s="132"/>
      <c r="AO615" s="132"/>
      <c r="AP615" s="132"/>
      <c r="AQ615" s="132"/>
      <c r="AR615" s="132"/>
      <c r="AS615" s="132"/>
      <c r="AT615" s="132"/>
      <c r="AU615" s="132"/>
    </row>
    <row r="616" spans="3:64" x14ac:dyDescent="0.2">
      <c r="C616" s="10"/>
      <c r="D616" s="10"/>
      <c r="AA616" s="132"/>
      <c r="AB616" s="132"/>
      <c r="AC616" s="132"/>
      <c r="AD616" s="132"/>
      <c r="AE616" s="132"/>
      <c r="AG616" s="143"/>
      <c r="AN616" s="132"/>
      <c r="AO616" s="132"/>
      <c r="AP616" s="132"/>
      <c r="AQ616" s="132"/>
      <c r="AR616" s="132"/>
      <c r="AS616" s="132"/>
      <c r="AT616" s="132"/>
      <c r="AU616" s="132"/>
    </row>
    <row r="617" spans="3:64" x14ac:dyDescent="0.2">
      <c r="C617" s="10"/>
      <c r="D617" s="10"/>
      <c r="AA617" s="132"/>
      <c r="AB617" s="132"/>
      <c r="AC617" s="132"/>
      <c r="AD617" s="132"/>
      <c r="AE617" s="132"/>
      <c r="AG617" s="143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</row>
    <row r="618" spans="3:64" x14ac:dyDescent="0.2">
      <c r="C618" s="10"/>
      <c r="D618" s="10"/>
      <c r="AA618" s="132"/>
      <c r="AB618" s="132"/>
      <c r="AC618" s="132"/>
      <c r="AD618" s="132"/>
      <c r="AE618" s="132"/>
      <c r="AG618" s="143"/>
      <c r="AN618" s="132"/>
      <c r="AO618" s="132"/>
      <c r="AP618" s="132"/>
      <c r="AQ618" s="132"/>
      <c r="AR618" s="132"/>
      <c r="AS618" s="132"/>
      <c r="AT618" s="132"/>
      <c r="AU618" s="132"/>
    </row>
    <row r="619" spans="3:64" x14ac:dyDescent="0.2">
      <c r="C619" s="10"/>
      <c r="D619" s="10"/>
      <c r="AA619" s="132"/>
      <c r="AB619" s="132"/>
      <c r="AC619" s="132"/>
      <c r="AD619" s="132"/>
      <c r="AE619" s="132"/>
      <c r="AG619" s="143"/>
      <c r="AN619" s="132"/>
      <c r="AO619" s="132"/>
      <c r="AP619" s="132"/>
      <c r="AQ619" s="132"/>
      <c r="AR619" s="132"/>
      <c r="AS619" s="132"/>
      <c r="AT619" s="132"/>
      <c r="AU619" s="132"/>
    </row>
    <row r="620" spans="3:64" x14ac:dyDescent="0.2">
      <c r="C620" s="10"/>
      <c r="D620" s="10"/>
      <c r="AA620" s="132"/>
      <c r="AB620" s="132"/>
      <c r="AC620" s="132"/>
      <c r="AD620" s="132"/>
      <c r="AE620" s="132"/>
      <c r="AG620" s="143"/>
      <c r="AN620" s="132"/>
      <c r="AO620" s="132"/>
      <c r="AP620" s="132"/>
      <c r="AQ620" s="132"/>
      <c r="AR620" s="132"/>
      <c r="AS620" s="132"/>
      <c r="AT620" s="132"/>
      <c r="AU620" s="132"/>
    </row>
    <row r="621" spans="3:64" x14ac:dyDescent="0.2">
      <c r="C621" s="10"/>
      <c r="D621" s="10"/>
      <c r="AA621" s="132"/>
      <c r="AB621" s="132"/>
      <c r="AC621" s="132"/>
      <c r="AD621" s="132"/>
      <c r="AE621" s="132"/>
      <c r="AG621" s="143"/>
      <c r="AN621" s="132"/>
      <c r="AO621" s="132"/>
      <c r="AP621" s="132"/>
      <c r="AQ621" s="132"/>
      <c r="AR621" s="132"/>
      <c r="AS621" s="132"/>
      <c r="AT621" s="132"/>
      <c r="AU621" s="132"/>
    </row>
    <row r="622" spans="3:64" x14ac:dyDescent="0.2">
      <c r="C622" s="10"/>
      <c r="D622" s="10"/>
      <c r="AA622" s="132"/>
      <c r="AB622" s="132"/>
      <c r="AC622" s="132"/>
      <c r="AD622" s="132"/>
      <c r="AE622" s="132"/>
      <c r="AG622" s="143"/>
      <c r="AN622" s="132"/>
      <c r="AO622" s="132"/>
      <c r="AP622" s="132"/>
      <c r="AQ622" s="132"/>
      <c r="AR622" s="132"/>
      <c r="AS622" s="132"/>
      <c r="AT622" s="132"/>
      <c r="AU622" s="132"/>
    </row>
    <row r="623" spans="3:64" x14ac:dyDescent="0.2">
      <c r="C623" s="10"/>
      <c r="D623" s="10"/>
      <c r="AA623" s="132"/>
      <c r="AB623" s="132"/>
      <c r="AC623" s="132"/>
      <c r="AD623" s="132"/>
      <c r="AE623" s="132"/>
      <c r="AG623" s="143"/>
      <c r="AN623" s="132"/>
      <c r="AO623" s="132"/>
      <c r="AP623" s="132"/>
      <c r="AQ623" s="132"/>
      <c r="AR623" s="132"/>
      <c r="AS623" s="132"/>
      <c r="AT623" s="132"/>
      <c r="AU623" s="132"/>
    </row>
    <row r="624" spans="3:64" x14ac:dyDescent="0.2">
      <c r="C624" s="10"/>
      <c r="D624" s="10"/>
      <c r="AA624" s="132"/>
      <c r="AB624" s="132"/>
      <c r="AC624" s="132"/>
      <c r="AD624" s="132"/>
      <c r="AE624" s="132"/>
      <c r="AG624" s="143"/>
      <c r="AN624" s="132"/>
      <c r="AO624" s="132"/>
      <c r="AP624" s="132"/>
      <c r="AQ624" s="132"/>
      <c r="AR624" s="132"/>
      <c r="AS624" s="132"/>
      <c r="AT624" s="132"/>
      <c r="AU624" s="132"/>
    </row>
    <row r="625" spans="3:64" x14ac:dyDescent="0.2">
      <c r="C625" s="10"/>
      <c r="D625" s="10"/>
      <c r="AA625" s="132"/>
      <c r="AB625" s="132"/>
      <c r="AC625" s="132"/>
      <c r="AD625" s="132"/>
      <c r="AE625" s="132"/>
      <c r="AG625" s="143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</row>
    <row r="626" spans="3:64" x14ac:dyDescent="0.2">
      <c r="C626" s="10"/>
      <c r="D626" s="10"/>
      <c r="AA626" s="132"/>
      <c r="AB626" s="132"/>
      <c r="AC626" s="132"/>
      <c r="AD626" s="132"/>
      <c r="AE626" s="132"/>
      <c r="AG626" s="143"/>
      <c r="AN626" s="132"/>
      <c r="AO626" s="132"/>
      <c r="AP626" s="132"/>
      <c r="AQ626" s="132"/>
      <c r="AR626" s="132"/>
      <c r="AS626" s="132"/>
      <c r="AT626" s="132"/>
      <c r="AU626" s="132"/>
    </row>
    <row r="627" spans="3:64" x14ac:dyDescent="0.2">
      <c r="C627" s="10"/>
      <c r="D627" s="10"/>
      <c r="AA627" s="132"/>
      <c r="AB627" s="132"/>
      <c r="AC627" s="132"/>
      <c r="AD627" s="132"/>
      <c r="AE627" s="132"/>
      <c r="AG627" s="143"/>
      <c r="AN627" s="132"/>
      <c r="AO627" s="132"/>
      <c r="AP627" s="132"/>
      <c r="AQ627" s="132"/>
      <c r="AR627" s="132"/>
      <c r="AS627" s="132"/>
      <c r="AT627" s="132"/>
      <c r="AU627" s="132"/>
    </row>
    <row r="628" spans="3:64" x14ac:dyDescent="0.2">
      <c r="C628" s="10"/>
      <c r="D628" s="10"/>
      <c r="AA628" s="132"/>
      <c r="AB628" s="132"/>
      <c r="AC628" s="132"/>
      <c r="AD628" s="132"/>
      <c r="AE628" s="132"/>
      <c r="AG628" s="143"/>
      <c r="AN628" s="132"/>
      <c r="AO628" s="132"/>
      <c r="AP628" s="132"/>
      <c r="AQ628" s="132"/>
      <c r="AR628" s="132"/>
      <c r="AS628" s="132"/>
      <c r="AT628" s="132"/>
      <c r="AU628" s="132"/>
    </row>
    <row r="629" spans="3:64" x14ac:dyDescent="0.2">
      <c r="C629" s="10"/>
      <c r="D629" s="10"/>
      <c r="AA629" s="132"/>
      <c r="AB629" s="132"/>
      <c r="AC629" s="132"/>
      <c r="AD629" s="132"/>
      <c r="AE629" s="132"/>
      <c r="AG629" s="143"/>
      <c r="AN629" s="132"/>
      <c r="AO629" s="132"/>
      <c r="AP629" s="132"/>
      <c r="AQ629" s="132"/>
      <c r="AR629" s="132"/>
      <c r="AS629" s="132"/>
      <c r="AT629" s="132"/>
      <c r="AU629" s="132"/>
    </row>
    <row r="630" spans="3:64" x14ac:dyDescent="0.2">
      <c r="C630" s="10"/>
      <c r="D630" s="10"/>
      <c r="AA630" s="132"/>
      <c r="AB630" s="132"/>
      <c r="AC630" s="132"/>
      <c r="AD630" s="132"/>
      <c r="AE630" s="132"/>
      <c r="AG630" s="143"/>
      <c r="AN630" s="132"/>
      <c r="AO630" s="132"/>
      <c r="AP630" s="132"/>
      <c r="AQ630" s="132"/>
      <c r="AR630" s="132"/>
      <c r="AS630" s="132"/>
      <c r="AT630" s="132"/>
      <c r="AU630" s="132"/>
    </row>
    <row r="631" spans="3:64" x14ac:dyDescent="0.2">
      <c r="C631" s="10"/>
      <c r="D631" s="10"/>
      <c r="AA631" s="132"/>
      <c r="AB631" s="132"/>
      <c r="AC631" s="132"/>
      <c r="AD631" s="132"/>
      <c r="AE631" s="132"/>
      <c r="AG631" s="143"/>
      <c r="AN631" s="132"/>
      <c r="AO631" s="132"/>
      <c r="AP631" s="132"/>
      <c r="AQ631" s="132"/>
      <c r="AR631" s="132"/>
      <c r="AS631" s="132"/>
      <c r="AT631" s="132"/>
      <c r="AU631" s="132"/>
    </row>
    <row r="632" spans="3:64" x14ac:dyDescent="0.2">
      <c r="C632" s="10"/>
      <c r="D632" s="10"/>
      <c r="AA632" s="132"/>
      <c r="AB632" s="132"/>
      <c r="AC632" s="132"/>
      <c r="AD632" s="132"/>
      <c r="AE632" s="132"/>
      <c r="AG632" s="143"/>
      <c r="AN632" s="132"/>
      <c r="AO632" s="132"/>
      <c r="AP632" s="132"/>
      <c r="AQ632" s="132"/>
      <c r="AR632" s="132"/>
      <c r="AS632" s="132"/>
      <c r="AT632" s="132"/>
      <c r="AU632" s="132"/>
    </row>
    <row r="633" spans="3:64" x14ac:dyDescent="0.2">
      <c r="C633" s="10"/>
      <c r="D633" s="10"/>
      <c r="AA633" s="132"/>
      <c r="AB633" s="132"/>
      <c r="AC633" s="132"/>
      <c r="AD633" s="132"/>
      <c r="AE633" s="132"/>
      <c r="AG633" s="143"/>
      <c r="AN633" s="132"/>
      <c r="AO633" s="132"/>
      <c r="AP633" s="132"/>
      <c r="AQ633" s="132"/>
      <c r="AR633" s="132"/>
      <c r="AS633" s="132"/>
      <c r="AT633" s="132"/>
      <c r="AU633" s="132"/>
    </row>
    <row r="634" spans="3:64" x14ac:dyDescent="0.2">
      <c r="C634" s="10"/>
      <c r="D634" s="10"/>
      <c r="AA634" s="132"/>
      <c r="AB634" s="132"/>
      <c r="AC634" s="132"/>
      <c r="AD634" s="132"/>
      <c r="AE634" s="132"/>
      <c r="AG634" s="143"/>
      <c r="AN634" s="132"/>
      <c r="AO634" s="132"/>
      <c r="AP634" s="132"/>
      <c r="AQ634" s="132"/>
      <c r="AR634" s="132"/>
      <c r="AS634" s="132"/>
      <c r="AT634" s="132"/>
      <c r="AU634" s="132"/>
    </row>
    <row r="635" spans="3:64" x14ac:dyDescent="0.2">
      <c r="C635" s="10"/>
      <c r="D635" s="10"/>
      <c r="AA635" s="132"/>
      <c r="AB635" s="132"/>
      <c r="AC635" s="132"/>
      <c r="AD635" s="132"/>
      <c r="AE635" s="132"/>
      <c r="AG635" s="143"/>
      <c r="AN635" s="132"/>
      <c r="AO635" s="132"/>
      <c r="AP635" s="132"/>
      <c r="AQ635" s="132"/>
      <c r="AR635" s="132"/>
      <c r="AS635" s="132"/>
      <c r="AT635" s="132"/>
      <c r="AU635" s="132"/>
    </row>
    <row r="636" spans="3:64" x14ac:dyDescent="0.2">
      <c r="C636" s="10"/>
      <c r="D636" s="10"/>
      <c r="AA636" s="132"/>
      <c r="AB636" s="132"/>
      <c r="AC636" s="132"/>
      <c r="AD636" s="132"/>
      <c r="AE636" s="132"/>
      <c r="AG636" s="143"/>
      <c r="AN636" s="132"/>
      <c r="AO636" s="132"/>
      <c r="AP636" s="132"/>
      <c r="AQ636" s="132"/>
      <c r="AR636" s="132"/>
      <c r="AS636" s="132"/>
      <c r="AT636" s="132"/>
      <c r="AU636" s="132"/>
    </row>
    <row r="637" spans="3:64" x14ac:dyDescent="0.2">
      <c r="C637" s="10"/>
      <c r="D637" s="10"/>
      <c r="AA637" s="132"/>
      <c r="AB637" s="132"/>
      <c r="AC637" s="132"/>
      <c r="AD637" s="132"/>
      <c r="AE637" s="132"/>
      <c r="AG637" s="143"/>
      <c r="AN637" s="132"/>
      <c r="AO637" s="132"/>
      <c r="AP637" s="132"/>
      <c r="AQ637" s="132"/>
      <c r="AR637" s="132"/>
      <c r="AS637" s="132"/>
      <c r="AT637" s="132"/>
      <c r="AU637" s="132"/>
    </row>
    <row r="638" spans="3:64" x14ac:dyDescent="0.2">
      <c r="C638" s="10"/>
      <c r="D638" s="10"/>
      <c r="AA638" s="132"/>
      <c r="AB638" s="132"/>
      <c r="AC638" s="132"/>
      <c r="AD638" s="132"/>
      <c r="AE638" s="132"/>
      <c r="AG638" s="143"/>
      <c r="AN638" s="132"/>
      <c r="AO638" s="132"/>
      <c r="AP638" s="132"/>
      <c r="AQ638" s="132"/>
      <c r="AR638" s="132"/>
      <c r="AS638" s="132"/>
      <c r="AT638" s="132"/>
      <c r="AU638" s="132"/>
    </row>
    <row r="639" spans="3:64" x14ac:dyDescent="0.2">
      <c r="C639" s="10"/>
      <c r="D639" s="10"/>
      <c r="AA639" s="132"/>
      <c r="AB639" s="132"/>
      <c r="AC639" s="132"/>
      <c r="AD639" s="132"/>
      <c r="AE639" s="132"/>
      <c r="AG639" s="143"/>
      <c r="AN639" s="132"/>
      <c r="AO639" s="132"/>
      <c r="AP639" s="132"/>
      <c r="AQ639" s="132"/>
      <c r="AR639" s="132"/>
      <c r="AS639" s="132"/>
      <c r="AT639" s="132"/>
      <c r="AU639" s="132"/>
      <c r="AV639" s="132"/>
    </row>
    <row r="640" spans="3:64" x14ac:dyDescent="0.2">
      <c r="C640" s="10"/>
      <c r="D640" s="10"/>
      <c r="AA640" s="132"/>
      <c r="AB640" s="132"/>
      <c r="AC640" s="132"/>
      <c r="AD640" s="132"/>
      <c r="AE640" s="132"/>
      <c r="AG640" s="143"/>
      <c r="AN640" s="132"/>
      <c r="AO640" s="132"/>
      <c r="AP640" s="132"/>
      <c r="AQ640" s="132"/>
      <c r="AR640" s="132"/>
      <c r="AS640" s="132"/>
      <c r="AT640" s="132"/>
      <c r="AU640" s="132"/>
    </row>
    <row r="641" spans="3:47" x14ac:dyDescent="0.2">
      <c r="C641" s="10"/>
      <c r="D641" s="10"/>
      <c r="AA641" s="132"/>
      <c r="AB641" s="132"/>
      <c r="AC641" s="132"/>
      <c r="AD641" s="132"/>
      <c r="AE641" s="132"/>
      <c r="AG641" s="143"/>
      <c r="AN641" s="132"/>
      <c r="AO641" s="132"/>
      <c r="AP641" s="132"/>
      <c r="AQ641" s="132"/>
      <c r="AR641" s="132"/>
      <c r="AS641" s="132"/>
      <c r="AT641" s="132"/>
      <c r="AU641" s="132"/>
    </row>
    <row r="642" spans="3:47" x14ac:dyDescent="0.2">
      <c r="C642" s="10"/>
      <c r="D642" s="10"/>
      <c r="AA642" s="132"/>
      <c r="AB642" s="132"/>
      <c r="AC642" s="132"/>
      <c r="AD642" s="132"/>
      <c r="AE642" s="132"/>
      <c r="AG642" s="143"/>
      <c r="AN642" s="132"/>
      <c r="AO642" s="132"/>
      <c r="AP642" s="132"/>
      <c r="AQ642" s="132"/>
      <c r="AR642" s="132"/>
      <c r="AS642" s="132"/>
      <c r="AT642" s="132"/>
      <c r="AU642" s="132"/>
    </row>
    <row r="643" spans="3:47" x14ac:dyDescent="0.2">
      <c r="C643" s="10"/>
      <c r="D643" s="10"/>
      <c r="AA643" s="132"/>
      <c r="AB643" s="132"/>
      <c r="AC643" s="132"/>
      <c r="AD643" s="132"/>
      <c r="AE643" s="132"/>
      <c r="AG643" s="143"/>
      <c r="AN643" s="132"/>
      <c r="AO643" s="132"/>
      <c r="AP643" s="132"/>
      <c r="AQ643" s="132"/>
      <c r="AR643" s="132"/>
      <c r="AS643" s="132"/>
      <c r="AT643" s="132"/>
      <c r="AU643" s="132"/>
    </row>
    <row r="644" spans="3:47" x14ac:dyDescent="0.2">
      <c r="C644" s="10"/>
      <c r="D644" s="10"/>
      <c r="AA644" s="132"/>
      <c r="AB644" s="132"/>
      <c r="AC644" s="132"/>
      <c r="AD644" s="132"/>
      <c r="AE644" s="132"/>
      <c r="AG644" s="143"/>
      <c r="AN644" s="132"/>
      <c r="AO644" s="132"/>
      <c r="AP644" s="132"/>
      <c r="AQ644" s="132"/>
      <c r="AR644" s="132"/>
      <c r="AS644" s="132"/>
      <c r="AT644" s="132"/>
      <c r="AU644" s="132"/>
    </row>
    <row r="645" spans="3:47" x14ac:dyDescent="0.2">
      <c r="C645" s="10"/>
      <c r="D645" s="10"/>
      <c r="AA645" s="132"/>
      <c r="AB645" s="132"/>
      <c r="AC645" s="132"/>
      <c r="AD645" s="132"/>
      <c r="AE645" s="132"/>
      <c r="AG645" s="143"/>
      <c r="AN645" s="132"/>
      <c r="AO645" s="132"/>
      <c r="AP645" s="132"/>
      <c r="AQ645" s="132"/>
      <c r="AR645" s="132"/>
      <c r="AS645" s="132"/>
      <c r="AT645" s="132"/>
      <c r="AU645" s="132"/>
    </row>
    <row r="646" spans="3:47" x14ac:dyDescent="0.2">
      <c r="C646" s="10"/>
      <c r="D646" s="10"/>
      <c r="AA646" s="132"/>
      <c r="AB646" s="132"/>
      <c r="AC646" s="132"/>
      <c r="AD646" s="132"/>
      <c r="AE646" s="132"/>
      <c r="AG646" s="143"/>
      <c r="AN646" s="132"/>
      <c r="AO646" s="132"/>
      <c r="AP646" s="132"/>
      <c r="AQ646" s="132"/>
      <c r="AR646" s="132"/>
      <c r="AS646" s="132"/>
      <c r="AT646" s="132"/>
      <c r="AU646" s="132"/>
    </row>
    <row r="647" spans="3:47" x14ac:dyDescent="0.2">
      <c r="C647" s="10"/>
      <c r="D647" s="10"/>
      <c r="AA647" s="132"/>
      <c r="AB647" s="132"/>
      <c r="AC647" s="132"/>
      <c r="AD647" s="132"/>
      <c r="AE647" s="132"/>
      <c r="AG647" s="143"/>
      <c r="AN647" s="132"/>
      <c r="AO647" s="132"/>
      <c r="AP647" s="132"/>
      <c r="AQ647" s="132"/>
      <c r="AR647" s="132"/>
      <c r="AS647" s="132"/>
      <c r="AT647" s="132"/>
      <c r="AU647" s="132"/>
    </row>
    <row r="648" spans="3:47" x14ac:dyDescent="0.2">
      <c r="C648" s="10"/>
      <c r="D648" s="10"/>
      <c r="AA648" s="132"/>
      <c r="AB648" s="132"/>
      <c r="AC648" s="132"/>
      <c r="AD648" s="132"/>
      <c r="AE648" s="132"/>
      <c r="AG648" s="143"/>
      <c r="AN648" s="132"/>
      <c r="AO648" s="132"/>
      <c r="AP648" s="132"/>
      <c r="AQ648" s="132"/>
      <c r="AR648" s="132"/>
      <c r="AS648" s="132"/>
      <c r="AT648" s="132"/>
      <c r="AU648" s="132"/>
    </row>
    <row r="649" spans="3:47" x14ac:dyDescent="0.2">
      <c r="C649" s="10"/>
      <c r="D649" s="10"/>
      <c r="AA649" s="132"/>
      <c r="AB649" s="132"/>
      <c r="AC649" s="132"/>
      <c r="AD649" s="132"/>
      <c r="AE649" s="132"/>
      <c r="AG649" s="143"/>
      <c r="AN649" s="132"/>
      <c r="AO649" s="132"/>
      <c r="AP649" s="132"/>
      <c r="AQ649" s="132"/>
      <c r="AR649" s="132"/>
      <c r="AS649" s="132"/>
      <c r="AT649" s="132"/>
      <c r="AU649" s="132"/>
    </row>
    <row r="650" spans="3:47" x14ac:dyDescent="0.2">
      <c r="C650" s="10"/>
      <c r="D650" s="10"/>
      <c r="AA650" s="132"/>
      <c r="AB650" s="132"/>
      <c r="AC650" s="132"/>
      <c r="AD650" s="132"/>
      <c r="AE650" s="132"/>
      <c r="AG650" s="143"/>
      <c r="AN650" s="132"/>
      <c r="AO650" s="132"/>
      <c r="AP650" s="132"/>
      <c r="AQ650" s="132"/>
      <c r="AR650" s="132"/>
      <c r="AS650" s="132"/>
      <c r="AT650" s="132"/>
      <c r="AU650" s="132"/>
    </row>
    <row r="651" spans="3:47" x14ac:dyDescent="0.2">
      <c r="C651" s="10"/>
      <c r="D651" s="10"/>
      <c r="AA651" s="132"/>
      <c r="AB651" s="132"/>
      <c r="AC651" s="132"/>
      <c r="AD651" s="132"/>
      <c r="AE651" s="132"/>
      <c r="AG651" s="143"/>
      <c r="AN651" s="132"/>
      <c r="AO651" s="132"/>
      <c r="AP651" s="132"/>
      <c r="AQ651" s="132"/>
      <c r="AR651" s="132"/>
      <c r="AS651" s="132"/>
      <c r="AT651" s="132"/>
      <c r="AU651" s="132"/>
    </row>
    <row r="652" spans="3:47" x14ac:dyDescent="0.2">
      <c r="C652" s="10"/>
      <c r="D652" s="10"/>
      <c r="AA652" s="132"/>
      <c r="AB652" s="132"/>
      <c r="AC652" s="132"/>
      <c r="AD652" s="132"/>
      <c r="AE652" s="132"/>
      <c r="AG652" s="143"/>
      <c r="AN652" s="132"/>
      <c r="AO652" s="132"/>
      <c r="AP652" s="132"/>
      <c r="AQ652" s="132"/>
      <c r="AR652" s="132"/>
      <c r="AS652" s="132"/>
      <c r="AT652" s="132"/>
      <c r="AU652" s="132"/>
    </row>
    <row r="653" spans="3:47" x14ac:dyDescent="0.2">
      <c r="C653" s="10"/>
      <c r="D653" s="10"/>
      <c r="AA653" s="132"/>
      <c r="AB653" s="132"/>
      <c r="AC653" s="132"/>
      <c r="AD653" s="132"/>
      <c r="AE653" s="132"/>
      <c r="AG653" s="143"/>
      <c r="AN653" s="132"/>
      <c r="AO653" s="132"/>
      <c r="AP653" s="132"/>
      <c r="AQ653" s="132"/>
      <c r="AR653" s="132"/>
      <c r="AS653" s="132"/>
      <c r="AT653" s="132"/>
      <c r="AU653" s="132"/>
    </row>
    <row r="654" spans="3:47" x14ac:dyDescent="0.2">
      <c r="C654" s="10"/>
      <c r="D654" s="10"/>
      <c r="AA654" s="132"/>
      <c r="AB654" s="132"/>
      <c r="AC654" s="132"/>
      <c r="AD654" s="132"/>
      <c r="AE654" s="132"/>
      <c r="AG654" s="143"/>
      <c r="AN654" s="132"/>
      <c r="AO654" s="132"/>
      <c r="AP654" s="132"/>
      <c r="AQ654" s="132"/>
      <c r="AR654" s="132"/>
      <c r="AS654" s="132"/>
      <c r="AT654" s="132"/>
      <c r="AU654" s="132"/>
    </row>
    <row r="655" spans="3:47" x14ac:dyDescent="0.2">
      <c r="C655" s="10"/>
      <c r="D655" s="10"/>
      <c r="AA655" s="132"/>
      <c r="AB655" s="132"/>
      <c r="AC655" s="132"/>
      <c r="AD655" s="132"/>
      <c r="AE655" s="132"/>
      <c r="AG655" s="143"/>
      <c r="AN655" s="132"/>
      <c r="AO655" s="132"/>
      <c r="AP655" s="132"/>
      <c r="AQ655" s="132"/>
      <c r="AR655" s="132"/>
      <c r="AS655" s="132"/>
      <c r="AT655" s="132"/>
      <c r="AU655" s="132"/>
    </row>
    <row r="656" spans="3:47" x14ac:dyDescent="0.2">
      <c r="C656" s="10"/>
      <c r="D656" s="10"/>
      <c r="AA656" s="132"/>
      <c r="AB656" s="132"/>
      <c r="AC656" s="132"/>
      <c r="AD656" s="132"/>
      <c r="AE656" s="132"/>
      <c r="AG656" s="143"/>
      <c r="AN656" s="132"/>
      <c r="AO656" s="132"/>
      <c r="AP656" s="132"/>
      <c r="AQ656" s="132"/>
      <c r="AR656" s="132"/>
      <c r="AS656" s="132"/>
      <c r="AT656" s="132"/>
      <c r="AU656" s="132"/>
    </row>
    <row r="657" spans="3:64" x14ac:dyDescent="0.2">
      <c r="C657" s="10"/>
      <c r="D657" s="10"/>
      <c r="AA657" s="132"/>
      <c r="AB657" s="132"/>
      <c r="AC657" s="132"/>
      <c r="AD657" s="132"/>
      <c r="AE657" s="132"/>
      <c r="AG657" s="143"/>
      <c r="AN657" s="132"/>
      <c r="AO657" s="132"/>
      <c r="AP657" s="132"/>
      <c r="AQ657" s="132"/>
      <c r="AR657" s="132"/>
      <c r="AS657" s="132"/>
      <c r="AT657" s="132"/>
      <c r="AU657" s="132"/>
    </row>
    <row r="658" spans="3:64" x14ac:dyDescent="0.2">
      <c r="C658" s="10"/>
      <c r="D658" s="10"/>
      <c r="AA658" s="132"/>
      <c r="AB658" s="132"/>
      <c r="AC658" s="132"/>
      <c r="AD658" s="132"/>
      <c r="AE658" s="132"/>
      <c r="AG658" s="143"/>
      <c r="AN658" s="132"/>
      <c r="AO658" s="132"/>
      <c r="AP658" s="132"/>
      <c r="AQ658" s="132"/>
      <c r="AR658" s="132"/>
      <c r="AS658" s="132"/>
      <c r="AT658" s="132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</row>
    <row r="659" spans="3:64" x14ac:dyDescent="0.2">
      <c r="C659" s="10"/>
      <c r="D659" s="10"/>
      <c r="AA659" s="132"/>
      <c r="AB659" s="132"/>
      <c r="AC659" s="132"/>
      <c r="AD659" s="132"/>
      <c r="AE659" s="132"/>
      <c r="AG659" s="143"/>
      <c r="AN659" s="132"/>
      <c r="AO659" s="132"/>
      <c r="AP659" s="132"/>
      <c r="AQ659" s="132"/>
      <c r="AR659" s="132"/>
      <c r="AS659" s="132"/>
      <c r="AT659" s="132"/>
      <c r="AU659" s="132"/>
    </row>
    <row r="660" spans="3:64" x14ac:dyDescent="0.2">
      <c r="C660" s="10"/>
      <c r="D660" s="10"/>
      <c r="AA660" s="132"/>
      <c r="AB660" s="132"/>
      <c r="AC660" s="132"/>
      <c r="AD660" s="132"/>
      <c r="AE660" s="132"/>
      <c r="AG660" s="143"/>
      <c r="AN660" s="132"/>
      <c r="AO660" s="132"/>
      <c r="AP660" s="132"/>
      <c r="AQ660" s="132"/>
      <c r="AR660" s="132"/>
      <c r="AS660" s="132"/>
      <c r="AT660" s="132"/>
      <c r="AU660" s="132"/>
    </row>
    <row r="661" spans="3:64" x14ac:dyDescent="0.2">
      <c r="C661" s="10"/>
      <c r="D661" s="10"/>
      <c r="AA661" s="132"/>
      <c r="AB661" s="132"/>
      <c r="AC661" s="132"/>
      <c r="AD661" s="132"/>
      <c r="AE661" s="132"/>
      <c r="AG661" s="143"/>
      <c r="AN661" s="132"/>
      <c r="AO661" s="132"/>
      <c r="AP661" s="132"/>
      <c r="AQ661" s="132"/>
      <c r="AR661" s="132"/>
      <c r="AS661" s="132"/>
      <c r="AT661" s="132"/>
      <c r="AU661" s="132"/>
    </row>
    <row r="662" spans="3:64" x14ac:dyDescent="0.2">
      <c r="C662" s="10"/>
      <c r="D662" s="10"/>
      <c r="AA662" s="132"/>
      <c r="AB662" s="132"/>
      <c r="AC662" s="132"/>
      <c r="AD662" s="132"/>
      <c r="AE662" s="132"/>
      <c r="AG662" s="143"/>
      <c r="AN662" s="132"/>
      <c r="AO662" s="132"/>
      <c r="AP662" s="132"/>
      <c r="AQ662" s="132"/>
      <c r="AR662" s="132"/>
      <c r="AS662" s="132"/>
      <c r="AT662" s="132"/>
      <c r="AU662" s="132"/>
    </row>
    <row r="663" spans="3:64" x14ac:dyDescent="0.2">
      <c r="C663" s="10"/>
      <c r="D663" s="10"/>
      <c r="AA663" s="132"/>
      <c r="AB663" s="132"/>
      <c r="AC663" s="132"/>
      <c r="AD663" s="132"/>
      <c r="AE663" s="132"/>
      <c r="AG663" s="143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</row>
    <row r="664" spans="3:64" x14ac:dyDescent="0.2">
      <c r="C664" s="10"/>
      <c r="D664" s="10"/>
      <c r="AA664" s="132"/>
      <c r="AB664" s="132"/>
      <c r="AC664" s="132"/>
      <c r="AD664" s="132"/>
      <c r="AE664" s="132"/>
      <c r="AG664" s="143"/>
      <c r="AN664" s="132"/>
      <c r="AO664" s="132"/>
      <c r="AP664" s="132"/>
      <c r="AQ664" s="132"/>
      <c r="AR664" s="132"/>
      <c r="AS664" s="132"/>
      <c r="AT664" s="132"/>
      <c r="AU664" s="132"/>
    </row>
    <row r="665" spans="3:64" x14ac:dyDescent="0.2">
      <c r="C665" s="10"/>
      <c r="D665" s="10"/>
      <c r="AA665" s="132"/>
      <c r="AB665" s="132"/>
      <c r="AC665" s="132"/>
      <c r="AD665" s="132"/>
      <c r="AE665" s="132"/>
      <c r="AG665" s="143"/>
      <c r="AN665" s="132"/>
      <c r="AO665" s="132"/>
      <c r="AP665" s="132"/>
      <c r="AQ665" s="132"/>
      <c r="AR665" s="132"/>
      <c r="AS665" s="132"/>
      <c r="AT665" s="132"/>
      <c r="AU665" s="132"/>
    </row>
    <row r="666" spans="3:64" x14ac:dyDescent="0.2">
      <c r="C666" s="10"/>
      <c r="D666" s="10"/>
      <c r="AA666" s="132"/>
      <c r="AB666" s="132"/>
      <c r="AC666" s="132"/>
      <c r="AD666" s="132"/>
      <c r="AE666" s="132"/>
      <c r="AG666" s="143"/>
      <c r="AN666" s="132"/>
      <c r="AO666" s="132"/>
      <c r="AP666" s="132"/>
      <c r="AQ666" s="132"/>
      <c r="AR666" s="132"/>
      <c r="AS666" s="132"/>
      <c r="AT666" s="132"/>
      <c r="AU666" s="132"/>
    </row>
    <row r="667" spans="3:64" x14ac:dyDescent="0.2">
      <c r="C667" s="10"/>
      <c r="D667" s="10"/>
      <c r="AA667" s="132"/>
      <c r="AB667" s="132"/>
      <c r="AC667" s="132"/>
      <c r="AD667" s="132"/>
      <c r="AE667" s="132"/>
      <c r="AG667" s="143"/>
      <c r="AN667" s="132"/>
      <c r="AO667" s="132"/>
      <c r="AP667" s="132"/>
      <c r="AQ667" s="132"/>
      <c r="AR667" s="132"/>
      <c r="AS667" s="132"/>
      <c r="AT667" s="132"/>
      <c r="AU667" s="132"/>
    </row>
    <row r="668" spans="3:64" x14ac:dyDescent="0.2">
      <c r="C668" s="10"/>
      <c r="D668" s="10"/>
      <c r="AA668" s="132"/>
      <c r="AB668" s="132"/>
      <c r="AC668" s="132"/>
      <c r="AD668" s="132"/>
      <c r="AE668" s="132"/>
      <c r="AG668" s="143"/>
      <c r="AN668" s="132"/>
      <c r="AO668" s="132"/>
      <c r="AP668" s="132"/>
      <c r="AQ668" s="132"/>
      <c r="AR668" s="132"/>
      <c r="AS668" s="132"/>
      <c r="AT668" s="132"/>
      <c r="AU668" s="132"/>
      <c r="AV668" s="132"/>
      <c r="AX668" s="132"/>
    </row>
    <row r="669" spans="3:64" x14ac:dyDescent="0.2">
      <c r="C669" s="10"/>
      <c r="D669" s="10"/>
      <c r="AA669" s="132"/>
      <c r="AB669" s="132"/>
      <c r="AC669" s="132"/>
      <c r="AD669" s="132"/>
      <c r="AE669" s="132"/>
      <c r="AG669" s="143"/>
      <c r="AN669" s="132"/>
      <c r="AO669" s="132"/>
      <c r="AP669" s="132"/>
      <c r="AQ669" s="132"/>
      <c r="AR669" s="132"/>
      <c r="AS669" s="132"/>
      <c r="AT669" s="132"/>
      <c r="AU669" s="132"/>
    </row>
    <row r="670" spans="3:64" x14ac:dyDescent="0.2">
      <c r="C670" s="10"/>
      <c r="D670" s="10"/>
      <c r="AA670" s="132"/>
      <c r="AB670" s="132"/>
      <c r="AC670" s="132"/>
      <c r="AD670" s="132"/>
      <c r="AE670" s="132"/>
      <c r="AG670" s="143"/>
      <c r="AN670" s="132"/>
      <c r="AO670" s="132"/>
      <c r="AP670" s="132"/>
      <c r="AQ670" s="132"/>
      <c r="AR670" s="132"/>
      <c r="AS670" s="132"/>
      <c r="AT670" s="132"/>
      <c r="AU670" s="132"/>
    </row>
    <row r="671" spans="3:64" x14ac:dyDescent="0.2">
      <c r="C671" s="10"/>
      <c r="D671" s="10"/>
      <c r="AA671" s="132"/>
      <c r="AB671" s="132"/>
      <c r="AC671" s="132"/>
      <c r="AD671" s="132"/>
      <c r="AE671" s="132"/>
      <c r="AG671" s="143"/>
      <c r="AN671" s="132"/>
      <c r="AO671" s="132"/>
      <c r="AP671" s="132"/>
      <c r="AQ671" s="132"/>
      <c r="AR671" s="132"/>
      <c r="AS671" s="132"/>
      <c r="AT671" s="132"/>
      <c r="AU671" s="132"/>
    </row>
    <row r="672" spans="3:64" x14ac:dyDescent="0.2">
      <c r="C672" s="10"/>
      <c r="D672" s="10"/>
      <c r="AA672" s="132"/>
      <c r="AB672" s="132"/>
      <c r="AC672" s="132"/>
      <c r="AD672" s="132"/>
      <c r="AE672" s="132"/>
      <c r="AG672" s="143"/>
      <c r="AN672" s="132"/>
      <c r="AO672" s="132"/>
      <c r="AP672" s="132"/>
      <c r="AQ672" s="132"/>
      <c r="AR672" s="132"/>
      <c r="AS672" s="132"/>
      <c r="AT672" s="132"/>
      <c r="AU672" s="132"/>
    </row>
    <row r="673" spans="3:47" x14ac:dyDescent="0.2">
      <c r="C673" s="10"/>
      <c r="D673" s="10"/>
      <c r="AA673" s="132"/>
      <c r="AB673" s="132"/>
      <c r="AC673" s="132"/>
      <c r="AD673" s="132"/>
      <c r="AE673" s="132"/>
      <c r="AG673" s="143"/>
      <c r="AN673" s="132"/>
      <c r="AO673" s="132"/>
      <c r="AP673" s="132"/>
      <c r="AQ673" s="132"/>
      <c r="AR673" s="132"/>
      <c r="AS673" s="132"/>
      <c r="AT673" s="132"/>
      <c r="AU673" s="132"/>
    </row>
    <row r="674" spans="3:47" x14ac:dyDescent="0.2">
      <c r="C674" s="10"/>
      <c r="D674" s="10"/>
      <c r="AA674" s="132"/>
      <c r="AB674" s="132"/>
      <c r="AC674" s="132"/>
      <c r="AD674" s="132"/>
      <c r="AE674" s="132"/>
      <c r="AG674" s="143"/>
      <c r="AN674" s="132"/>
      <c r="AO674" s="132"/>
      <c r="AP674" s="132"/>
      <c r="AQ674" s="132"/>
      <c r="AR674" s="132"/>
      <c r="AS674" s="132"/>
      <c r="AT674" s="132"/>
      <c r="AU674" s="132"/>
    </row>
    <row r="675" spans="3:47" x14ac:dyDescent="0.2">
      <c r="C675" s="10"/>
      <c r="D675" s="10"/>
      <c r="AA675" s="132"/>
      <c r="AB675" s="132"/>
      <c r="AC675" s="132"/>
      <c r="AD675" s="132"/>
      <c r="AE675" s="132"/>
      <c r="AG675" s="143"/>
      <c r="AN675" s="132"/>
      <c r="AO675" s="132"/>
      <c r="AP675" s="132"/>
      <c r="AQ675" s="132"/>
      <c r="AR675" s="132"/>
      <c r="AS675" s="132"/>
      <c r="AT675" s="132"/>
      <c r="AU675" s="132"/>
    </row>
    <row r="676" spans="3:47" x14ac:dyDescent="0.2">
      <c r="C676" s="10"/>
      <c r="D676" s="10"/>
      <c r="AA676" s="132"/>
      <c r="AB676" s="132"/>
      <c r="AC676" s="132"/>
      <c r="AD676" s="132"/>
      <c r="AE676" s="132"/>
      <c r="AG676" s="143"/>
      <c r="AN676" s="132"/>
      <c r="AO676" s="132"/>
      <c r="AP676" s="132"/>
      <c r="AQ676" s="132"/>
      <c r="AR676" s="132"/>
      <c r="AS676" s="132"/>
      <c r="AT676" s="132"/>
      <c r="AU676" s="132"/>
    </row>
    <row r="677" spans="3:47" x14ac:dyDescent="0.2">
      <c r="C677" s="10"/>
      <c r="D677" s="10"/>
      <c r="AA677" s="132"/>
      <c r="AB677" s="132"/>
      <c r="AC677" s="132"/>
      <c r="AD677" s="132"/>
      <c r="AE677" s="132"/>
      <c r="AG677" s="143"/>
      <c r="AN677" s="132"/>
      <c r="AO677" s="132"/>
      <c r="AP677" s="132"/>
      <c r="AQ677" s="132"/>
      <c r="AR677" s="132"/>
      <c r="AS677" s="132"/>
      <c r="AT677" s="132"/>
      <c r="AU677" s="132"/>
    </row>
    <row r="678" spans="3:47" x14ac:dyDescent="0.2">
      <c r="C678" s="10"/>
      <c r="D678" s="10"/>
      <c r="AA678" s="132"/>
      <c r="AB678" s="132"/>
      <c r="AC678" s="132"/>
      <c r="AD678" s="132"/>
      <c r="AE678" s="132"/>
      <c r="AG678" s="143"/>
      <c r="AN678" s="132"/>
      <c r="AO678" s="132"/>
      <c r="AP678" s="132"/>
      <c r="AQ678" s="132"/>
      <c r="AR678" s="132"/>
      <c r="AS678" s="132"/>
      <c r="AT678" s="132"/>
      <c r="AU678" s="132"/>
    </row>
    <row r="679" spans="3:47" x14ac:dyDescent="0.2">
      <c r="C679" s="10"/>
      <c r="D679" s="10"/>
      <c r="AA679" s="132"/>
      <c r="AB679" s="132"/>
      <c r="AC679" s="132"/>
      <c r="AD679" s="132"/>
      <c r="AE679" s="132"/>
      <c r="AG679" s="143"/>
      <c r="AN679" s="132"/>
      <c r="AO679" s="132"/>
      <c r="AP679" s="132"/>
      <c r="AQ679" s="132"/>
      <c r="AR679" s="132"/>
      <c r="AS679" s="132"/>
      <c r="AT679" s="132"/>
      <c r="AU679" s="132"/>
    </row>
    <row r="680" spans="3:47" x14ac:dyDescent="0.2">
      <c r="C680" s="10"/>
      <c r="D680" s="10"/>
      <c r="AA680" s="132"/>
      <c r="AB680" s="132"/>
      <c r="AC680" s="132"/>
      <c r="AD680" s="132"/>
      <c r="AE680" s="132"/>
      <c r="AG680" s="143"/>
      <c r="AN680" s="132"/>
      <c r="AO680" s="132"/>
      <c r="AP680" s="132"/>
      <c r="AQ680" s="132"/>
      <c r="AR680" s="132"/>
      <c r="AS680" s="132"/>
      <c r="AT680" s="132"/>
      <c r="AU680" s="132"/>
    </row>
    <row r="681" spans="3:47" x14ac:dyDescent="0.2">
      <c r="C681" s="10"/>
      <c r="D681" s="10"/>
      <c r="AA681" s="132"/>
      <c r="AB681" s="132"/>
      <c r="AC681" s="132"/>
      <c r="AD681" s="132"/>
      <c r="AE681" s="132"/>
      <c r="AG681" s="143"/>
      <c r="AN681" s="132"/>
      <c r="AO681" s="132"/>
      <c r="AP681" s="132"/>
      <c r="AQ681" s="132"/>
      <c r="AR681" s="132"/>
      <c r="AS681" s="132"/>
      <c r="AT681" s="132"/>
      <c r="AU681" s="132"/>
    </row>
    <row r="682" spans="3:47" x14ac:dyDescent="0.2">
      <c r="C682" s="10"/>
      <c r="D682" s="10"/>
      <c r="AA682" s="132"/>
      <c r="AB682" s="132"/>
      <c r="AC682" s="132"/>
      <c r="AD682" s="132"/>
      <c r="AE682" s="132"/>
      <c r="AG682" s="143"/>
      <c r="AN682" s="132"/>
      <c r="AO682" s="132"/>
      <c r="AP682" s="132"/>
      <c r="AQ682" s="132"/>
      <c r="AR682" s="132"/>
      <c r="AS682" s="132"/>
      <c r="AT682" s="132"/>
      <c r="AU682" s="132"/>
    </row>
    <row r="683" spans="3:47" x14ac:dyDescent="0.2">
      <c r="C683" s="10"/>
      <c r="D683" s="10"/>
      <c r="AA683" s="132"/>
      <c r="AB683" s="132"/>
      <c r="AC683" s="132"/>
      <c r="AD683" s="132"/>
      <c r="AE683" s="132"/>
      <c r="AG683" s="143"/>
      <c r="AN683" s="132"/>
      <c r="AO683" s="132"/>
      <c r="AP683" s="132"/>
      <c r="AQ683" s="132"/>
      <c r="AR683" s="132"/>
      <c r="AS683" s="132"/>
      <c r="AT683" s="132"/>
      <c r="AU683" s="132"/>
    </row>
    <row r="684" spans="3:47" x14ac:dyDescent="0.2">
      <c r="C684" s="10"/>
      <c r="D684" s="10"/>
      <c r="AA684" s="132"/>
      <c r="AB684" s="132"/>
      <c r="AC684" s="132"/>
      <c r="AD684" s="132"/>
      <c r="AE684" s="132"/>
      <c r="AG684" s="143"/>
      <c r="AN684" s="132"/>
      <c r="AO684" s="132"/>
      <c r="AP684" s="132"/>
      <c r="AQ684" s="132"/>
      <c r="AR684" s="132"/>
      <c r="AS684" s="132"/>
      <c r="AT684" s="132"/>
      <c r="AU684" s="132"/>
    </row>
    <row r="685" spans="3:47" x14ac:dyDescent="0.2">
      <c r="C685" s="10"/>
      <c r="D685" s="10"/>
      <c r="AA685" s="132"/>
      <c r="AB685" s="132"/>
      <c r="AC685" s="132"/>
      <c r="AD685" s="132"/>
      <c r="AE685" s="132"/>
      <c r="AG685" s="143"/>
      <c r="AN685" s="132"/>
      <c r="AO685" s="132"/>
      <c r="AP685" s="132"/>
      <c r="AQ685" s="132"/>
      <c r="AR685" s="132"/>
      <c r="AS685" s="132"/>
      <c r="AT685" s="132"/>
      <c r="AU685" s="132"/>
    </row>
    <row r="686" spans="3:47" x14ac:dyDescent="0.2">
      <c r="C686" s="10"/>
      <c r="D686" s="10"/>
      <c r="AA686" s="132"/>
      <c r="AB686" s="132"/>
      <c r="AC686" s="132"/>
      <c r="AD686" s="132"/>
      <c r="AE686" s="132"/>
      <c r="AG686" s="143"/>
      <c r="AN686" s="132"/>
      <c r="AO686" s="132"/>
      <c r="AP686" s="132"/>
      <c r="AQ686" s="132"/>
      <c r="AR686" s="132"/>
      <c r="AS686" s="132"/>
      <c r="AT686" s="132"/>
      <c r="AU686" s="132"/>
    </row>
    <row r="687" spans="3:47" x14ac:dyDescent="0.2">
      <c r="C687" s="10"/>
      <c r="D687" s="10"/>
      <c r="AA687" s="132"/>
      <c r="AB687" s="132"/>
      <c r="AC687" s="132"/>
      <c r="AD687" s="132"/>
      <c r="AE687" s="132"/>
      <c r="AG687" s="143"/>
      <c r="AN687" s="132"/>
      <c r="AO687" s="132"/>
      <c r="AP687" s="132"/>
      <c r="AQ687" s="132"/>
      <c r="AR687" s="132"/>
      <c r="AS687" s="132"/>
      <c r="AT687" s="132"/>
      <c r="AU687" s="132"/>
    </row>
    <row r="688" spans="3:47" x14ac:dyDescent="0.2">
      <c r="C688" s="10"/>
      <c r="D688" s="10"/>
      <c r="AA688" s="132"/>
      <c r="AB688" s="132"/>
      <c r="AC688" s="132"/>
      <c r="AD688" s="132"/>
      <c r="AE688" s="132"/>
      <c r="AG688" s="143"/>
      <c r="AN688" s="132"/>
      <c r="AO688" s="132"/>
      <c r="AP688" s="132"/>
      <c r="AQ688" s="132"/>
      <c r="AR688" s="132"/>
      <c r="AS688" s="132"/>
      <c r="AT688" s="132"/>
      <c r="AU688" s="132"/>
    </row>
    <row r="689" spans="3:64" x14ac:dyDescent="0.2">
      <c r="C689" s="10"/>
      <c r="D689" s="10"/>
      <c r="AA689" s="132"/>
      <c r="AB689" s="132"/>
      <c r="AC689" s="132"/>
      <c r="AD689" s="132"/>
      <c r="AE689" s="132"/>
      <c r="AG689" s="143"/>
      <c r="AN689" s="132"/>
      <c r="AO689" s="132"/>
      <c r="AP689" s="132"/>
      <c r="AQ689" s="132"/>
      <c r="AR689" s="132"/>
      <c r="AS689" s="132"/>
      <c r="AT689" s="132"/>
      <c r="AU689" s="132"/>
    </row>
    <row r="690" spans="3:64" x14ac:dyDescent="0.2">
      <c r="C690" s="10"/>
      <c r="D690" s="10"/>
      <c r="AA690" s="132"/>
      <c r="AB690" s="132"/>
      <c r="AC690" s="132"/>
      <c r="AD690" s="132"/>
      <c r="AE690" s="132"/>
      <c r="AG690" s="143"/>
      <c r="AN690" s="132"/>
      <c r="AO690" s="132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</row>
    <row r="691" spans="3:64" x14ac:dyDescent="0.2">
      <c r="C691" s="10"/>
      <c r="D691" s="10"/>
      <c r="AA691" s="132"/>
      <c r="AB691" s="132"/>
      <c r="AC691" s="132"/>
      <c r="AD691" s="132"/>
      <c r="AE691" s="132"/>
      <c r="AG691" s="143"/>
      <c r="AN691" s="132"/>
      <c r="AO691" s="132"/>
      <c r="AP691" s="132"/>
      <c r="AQ691" s="132"/>
      <c r="AR691" s="132"/>
      <c r="AS691" s="132"/>
      <c r="AT691" s="132"/>
      <c r="AU691" s="132"/>
    </row>
    <row r="692" spans="3:64" x14ac:dyDescent="0.2">
      <c r="C692" s="10"/>
      <c r="D692" s="10"/>
      <c r="AA692" s="132"/>
      <c r="AB692" s="132"/>
      <c r="AC692" s="132"/>
      <c r="AD692" s="132"/>
      <c r="AE692" s="132"/>
      <c r="AG692" s="143"/>
      <c r="AN692" s="132"/>
      <c r="AO692" s="132"/>
      <c r="AP692" s="132"/>
      <c r="AQ692" s="132"/>
      <c r="AR692" s="132"/>
      <c r="AS692" s="132"/>
      <c r="AT692" s="132"/>
      <c r="AU692" s="132"/>
    </row>
    <row r="693" spans="3:64" x14ac:dyDescent="0.2">
      <c r="C693" s="10"/>
      <c r="D693" s="10"/>
      <c r="AA693" s="132"/>
      <c r="AB693" s="132"/>
      <c r="AC693" s="132"/>
      <c r="AD693" s="132"/>
      <c r="AE693" s="132"/>
      <c r="AG693" s="143"/>
      <c r="AN693" s="132"/>
      <c r="AO693" s="132"/>
      <c r="AP693" s="132"/>
      <c r="AQ693" s="132"/>
      <c r="AR693" s="132"/>
      <c r="AS693" s="132"/>
      <c r="AT693" s="132"/>
      <c r="AU693" s="132"/>
    </row>
    <row r="694" spans="3:64" x14ac:dyDescent="0.2">
      <c r="C694" s="10"/>
      <c r="D694" s="10"/>
      <c r="AA694" s="132"/>
      <c r="AB694" s="132"/>
      <c r="AC694" s="132"/>
      <c r="AD694" s="132"/>
      <c r="AE694" s="132"/>
      <c r="AG694" s="143"/>
      <c r="AN694" s="132"/>
      <c r="AO694" s="132"/>
      <c r="AP694" s="132"/>
      <c r="AQ694" s="132"/>
      <c r="AR694" s="132"/>
      <c r="AS694" s="132"/>
      <c r="AT694" s="132"/>
      <c r="AU694" s="132"/>
    </row>
    <row r="695" spans="3:64" x14ac:dyDescent="0.2">
      <c r="C695" s="10"/>
      <c r="D695" s="10"/>
      <c r="AA695" s="132"/>
      <c r="AB695" s="132"/>
      <c r="AC695" s="132"/>
      <c r="AD695" s="132"/>
      <c r="AE695" s="132"/>
      <c r="AG695" s="143"/>
      <c r="AN695" s="132"/>
      <c r="AO695" s="132"/>
      <c r="AP695" s="132"/>
      <c r="AQ695" s="132"/>
      <c r="AR695" s="132"/>
      <c r="AS695" s="132"/>
      <c r="AT695" s="132"/>
      <c r="AU695" s="132"/>
    </row>
    <row r="696" spans="3:64" x14ac:dyDescent="0.2">
      <c r="C696" s="10"/>
      <c r="D696" s="10"/>
      <c r="AA696" s="132"/>
      <c r="AB696" s="132"/>
      <c r="AC696" s="132"/>
      <c r="AD696" s="132"/>
      <c r="AE696" s="132"/>
      <c r="AG696" s="143"/>
      <c r="AN696" s="132"/>
      <c r="AO696" s="132"/>
      <c r="AP696" s="132"/>
      <c r="AQ696" s="132"/>
      <c r="AR696" s="132"/>
      <c r="AS696" s="132"/>
      <c r="AT696" s="132"/>
      <c r="AU696" s="132"/>
    </row>
    <row r="697" spans="3:64" x14ac:dyDescent="0.2">
      <c r="C697" s="10"/>
      <c r="D697" s="10"/>
      <c r="AA697" s="132"/>
      <c r="AB697" s="132"/>
      <c r="AC697" s="132"/>
      <c r="AD697" s="132"/>
      <c r="AE697" s="132"/>
      <c r="AG697" s="143"/>
      <c r="AN697" s="132"/>
      <c r="AO697" s="132"/>
      <c r="AP697" s="132"/>
      <c r="AQ697" s="132"/>
      <c r="AR697" s="132"/>
      <c r="AS697" s="132"/>
      <c r="AT697" s="132"/>
      <c r="AU697" s="132"/>
    </row>
    <row r="698" spans="3:64" x14ac:dyDescent="0.2">
      <c r="C698" s="10"/>
      <c r="D698" s="10"/>
      <c r="AA698" s="132"/>
      <c r="AB698" s="132"/>
      <c r="AC698" s="132"/>
      <c r="AD698" s="132"/>
      <c r="AE698" s="132"/>
      <c r="AG698" s="143"/>
      <c r="AN698" s="132"/>
      <c r="AO698" s="132"/>
      <c r="AP698" s="132"/>
      <c r="AQ698" s="132"/>
      <c r="AR698" s="132"/>
      <c r="AS698" s="132"/>
      <c r="AT698" s="132"/>
      <c r="AU698" s="132"/>
    </row>
    <row r="699" spans="3:64" x14ac:dyDescent="0.2">
      <c r="C699" s="10"/>
      <c r="D699" s="10"/>
      <c r="AA699" s="132"/>
      <c r="AB699" s="132"/>
      <c r="AC699" s="132"/>
      <c r="AD699" s="132"/>
      <c r="AE699" s="132"/>
      <c r="AG699" s="143"/>
      <c r="AN699" s="132"/>
      <c r="AO699" s="132"/>
      <c r="AP699" s="132"/>
      <c r="AQ699" s="132"/>
      <c r="AR699" s="132"/>
      <c r="AS699" s="132"/>
      <c r="AT699" s="132"/>
      <c r="AU699" s="132"/>
    </row>
    <row r="700" spans="3:64" x14ac:dyDescent="0.2">
      <c r="C700" s="10"/>
      <c r="D700" s="10"/>
      <c r="AA700" s="132"/>
      <c r="AB700" s="132"/>
      <c r="AC700" s="132"/>
      <c r="AD700" s="132"/>
      <c r="AE700" s="132"/>
      <c r="AG700" s="143"/>
      <c r="AN700" s="132"/>
      <c r="AO700" s="132"/>
      <c r="AP700" s="132"/>
      <c r="AQ700" s="132"/>
      <c r="AR700" s="132"/>
      <c r="AS700" s="132"/>
      <c r="AT700" s="132"/>
      <c r="AU700" s="132"/>
    </row>
    <row r="701" spans="3:64" x14ac:dyDescent="0.2">
      <c r="C701" s="10"/>
      <c r="D701" s="10"/>
      <c r="AA701" s="132"/>
      <c r="AB701" s="132"/>
      <c r="AC701" s="132"/>
      <c r="AD701" s="132"/>
      <c r="AE701" s="132"/>
      <c r="AG701" s="143"/>
      <c r="AN701" s="132"/>
      <c r="AO701" s="132"/>
      <c r="AP701" s="132"/>
      <c r="AQ701" s="132"/>
      <c r="AR701" s="132"/>
      <c r="AS701" s="132"/>
      <c r="AT701" s="132"/>
      <c r="AU701" s="132"/>
    </row>
    <row r="702" spans="3:64" x14ac:dyDescent="0.2">
      <c r="C702" s="10"/>
      <c r="D702" s="10"/>
      <c r="AA702" s="132"/>
      <c r="AB702" s="132"/>
      <c r="AC702" s="132"/>
      <c r="AD702" s="132"/>
      <c r="AE702" s="132"/>
      <c r="AG702" s="143"/>
      <c r="AN702" s="132"/>
      <c r="AO702" s="132"/>
      <c r="AP702" s="132"/>
      <c r="AQ702" s="132"/>
      <c r="AR702" s="132"/>
      <c r="AS702" s="132"/>
      <c r="AT702" s="132"/>
      <c r="AU702" s="132"/>
    </row>
    <row r="703" spans="3:64" x14ac:dyDescent="0.2">
      <c r="C703" s="10"/>
      <c r="D703" s="10"/>
      <c r="AA703" s="132"/>
      <c r="AB703" s="132"/>
      <c r="AC703" s="132"/>
      <c r="AD703" s="132"/>
      <c r="AE703" s="132"/>
      <c r="AG703" s="143"/>
      <c r="AN703" s="132"/>
      <c r="AO703" s="132"/>
      <c r="AP703" s="132"/>
      <c r="AQ703" s="132"/>
      <c r="AR703" s="132"/>
      <c r="AS703" s="132"/>
      <c r="AT703" s="132"/>
      <c r="AU703" s="132"/>
    </row>
    <row r="704" spans="3:64" x14ac:dyDescent="0.2">
      <c r="C704" s="10"/>
      <c r="D704" s="10"/>
      <c r="AA704" s="132"/>
      <c r="AB704" s="132"/>
      <c r="AC704" s="132"/>
      <c r="AD704" s="132"/>
      <c r="AE704" s="132"/>
      <c r="AG704" s="143"/>
      <c r="AN704" s="132"/>
      <c r="AO704" s="132"/>
      <c r="AP704" s="132"/>
      <c r="AQ704" s="132"/>
      <c r="AR704" s="132"/>
      <c r="AS704" s="132"/>
      <c r="AT704" s="132"/>
      <c r="AU704" s="132"/>
    </row>
    <row r="705" spans="3:47" x14ac:dyDescent="0.2">
      <c r="C705" s="10"/>
      <c r="D705" s="10"/>
      <c r="AA705" s="132"/>
      <c r="AB705" s="132"/>
      <c r="AC705" s="132"/>
      <c r="AD705" s="132"/>
      <c r="AE705" s="132"/>
      <c r="AG705" s="143"/>
      <c r="AN705" s="132"/>
      <c r="AO705" s="132"/>
      <c r="AP705" s="132"/>
      <c r="AQ705" s="132"/>
      <c r="AR705" s="132"/>
      <c r="AS705" s="132"/>
      <c r="AT705" s="132"/>
      <c r="AU705" s="132"/>
    </row>
    <row r="706" spans="3:47" x14ac:dyDescent="0.2">
      <c r="C706" s="10"/>
      <c r="D706" s="10"/>
      <c r="AA706" s="132"/>
      <c r="AB706" s="132"/>
      <c r="AC706" s="132"/>
      <c r="AD706" s="132"/>
      <c r="AE706" s="132"/>
      <c r="AG706" s="143"/>
      <c r="AN706" s="132"/>
      <c r="AO706" s="132"/>
      <c r="AP706" s="132"/>
      <c r="AQ706" s="132"/>
      <c r="AR706" s="132"/>
      <c r="AS706" s="132"/>
      <c r="AT706" s="132"/>
      <c r="AU706" s="132"/>
    </row>
    <row r="707" spans="3:47" x14ac:dyDescent="0.2">
      <c r="C707" s="10"/>
      <c r="D707" s="10"/>
      <c r="AA707" s="132"/>
      <c r="AB707" s="132"/>
      <c r="AC707" s="132"/>
      <c r="AD707" s="132"/>
      <c r="AE707" s="132"/>
      <c r="AG707" s="143"/>
      <c r="AN707" s="132"/>
      <c r="AO707" s="132"/>
      <c r="AP707" s="132"/>
      <c r="AQ707" s="132"/>
      <c r="AR707" s="132"/>
      <c r="AS707" s="132"/>
      <c r="AT707" s="132"/>
      <c r="AU707" s="132"/>
    </row>
    <row r="708" spans="3:47" x14ac:dyDescent="0.2">
      <c r="C708" s="10"/>
      <c r="D708" s="10"/>
      <c r="AA708" s="132"/>
      <c r="AB708" s="132"/>
      <c r="AC708" s="132"/>
      <c r="AD708" s="132"/>
      <c r="AE708" s="132"/>
      <c r="AG708" s="143"/>
      <c r="AN708" s="132"/>
      <c r="AO708" s="132"/>
      <c r="AP708" s="132"/>
      <c r="AQ708" s="132"/>
      <c r="AR708" s="132"/>
      <c r="AS708" s="132"/>
      <c r="AT708" s="132"/>
      <c r="AU708" s="132"/>
    </row>
    <row r="709" spans="3:47" x14ac:dyDescent="0.2">
      <c r="C709" s="10"/>
      <c r="D709" s="10"/>
      <c r="AA709" s="132"/>
      <c r="AB709" s="132"/>
      <c r="AC709" s="132"/>
      <c r="AD709" s="132"/>
      <c r="AE709" s="132"/>
      <c r="AG709" s="143"/>
      <c r="AN709" s="132"/>
      <c r="AO709" s="132"/>
      <c r="AP709" s="132"/>
      <c r="AQ709" s="132"/>
      <c r="AR709" s="132"/>
      <c r="AS709" s="132"/>
      <c r="AT709" s="132"/>
      <c r="AU709" s="132"/>
    </row>
    <row r="710" spans="3:47" x14ac:dyDescent="0.2">
      <c r="C710" s="10"/>
      <c r="D710" s="10"/>
      <c r="AA710" s="132"/>
      <c r="AB710" s="132"/>
      <c r="AC710" s="132"/>
      <c r="AD710" s="132"/>
      <c r="AE710" s="132"/>
      <c r="AG710" s="143"/>
      <c r="AN710" s="132"/>
      <c r="AO710" s="132"/>
      <c r="AP710" s="132"/>
      <c r="AQ710" s="132"/>
      <c r="AR710" s="132"/>
      <c r="AS710" s="132"/>
      <c r="AT710" s="132"/>
      <c r="AU710" s="132"/>
    </row>
    <row r="711" spans="3:47" x14ac:dyDescent="0.2">
      <c r="C711" s="10"/>
      <c r="D711" s="10"/>
      <c r="AA711" s="132"/>
      <c r="AB711" s="132"/>
      <c r="AC711" s="132"/>
      <c r="AD711" s="132"/>
      <c r="AE711" s="132"/>
      <c r="AG711" s="143"/>
      <c r="AN711" s="132"/>
      <c r="AO711" s="132"/>
      <c r="AP711" s="132"/>
      <c r="AQ711" s="132"/>
      <c r="AR711" s="132"/>
      <c r="AS711" s="132"/>
      <c r="AT711" s="132"/>
      <c r="AU711" s="132"/>
    </row>
    <row r="712" spans="3:47" x14ac:dyDescent="0.2">
      <c r="C712" s="10"/>
      <c r="D712" s="10"/>
      <c r="AA712" s="132"/>
      <c r="AB712" s="132"/>
      <c r="AC712" s="132"/>
      <c r="AD712" s="132"/>
      <c r="AE712" s="132"/>
      <c r="AG712" s="143"/>
      <c r="AN712" s="132"/>
      <c r="AO712" s="132"/>
      <c r="AP712" s="132"/>
      <c r="AQ712" s="132"/>
      <c r="AR712" s="132"/>
      <c r="AS712" s="132"/>
      <c r="AT712" s="132"/>
      <c r="AU712" s="132"/>
    </row>
    <row r="713" spans="3:47" x14ac:dyDescent="0.2">
      <c r="C713" s="10"/>
      <c r="D713" s="10"/>
      <c r="AA713" s="132"/>
      <c r="AB713" s="132"/>
      <c r="AC713" s="132"/>
      <c r="AD713" s="132"/>
      <c r="AE713" s="132"/>
      <c r="AG713" s="143"/>
      <c r="AN713" s="132"/>
      <c r="AO713" s="132"/>
      <c r="AP713" s="132"/>
      <c r="AQ713" s="132"/>
      <c r="AR713" s="132"/>
      <c r="AS713" s="132"/>
      <c r="AT713" s="132"/>
      <c r="AU713" s="132"/>
    </row>
    <row r="714" spans="3:47" x14ac:dyDescent="0.2">
      <c r="C714" s="10"/>
      <c r="D714" s="10"/>
      <c r="AA714" s="132"/>
      <c r="AB714" s="132"/>
      <c r="AC714" s="132"/>
      <c r="AD714" s="132"/>
      <c r="AE714" s="132"/>
      <c r="AG714" s="143"/>
      <c r="AN714" s="132"/>
      <c r="AO714" s="132"/>
      <c r="AP714" s="132"/>
      <c r="AQ714" s="132"/>
      <c r="AR714" s="132"/>
      <c r="AS714" s="132"/>
      <c r="AT714" s="132"/>
      <c r="AU714" s="132"/>
    </row>
    <row r="715" spans="3:47" x14ac:dyDescent="0.2">
      <c r="C715" s="10"/>
      <c r="D715" s="10"/>
      <c r="AA715" s="132"/>
      <c r="AB715" s="132"/>
      <c r="AC715" s="132"/>
      <c r="AD715" s="132"/>
      <c r="AE715" s="132"/>
      <c r="AG715" s="143"/>
      <c r="AN715" s="132"/>
      <c r="AO715" s="132"/>
      <c r="AP715" s="132"/>
      <c r="AQ715" s="132"/>
      <c r="AR715" s="132"/>
      <c r="AS715" s="132"/>
      <c r="AT715" s="132"/>
      <c r="AU715" s="132"/>
    </row>
    <row r="716" spans="3:47" x14ac:dyDescent="0.2">
      <c r="C716" s="10"/>
      <c r="D716" s="10"/>
      <c r="AA716" s="132"/>
      <c r="AB716" s="132"/>
      <c r="AC716" s="132"/>
      <c r="AD716" s="132"/>
      <c r="AE716" s="132"/>
      <c r="AG716" s="143"/>
      <c r="AN716" s="132"/>
      <c r="AO716" s="132"/>
      <c r="AP716" s="132"/>
      <c r="AQ716" s="132"/>
      <c r="AR716" s="132"/>
      <c r="AS716" s="132"/>
      <c r="AT716" s="132"/>
      <c r="AU716" s="132"/>
    </row>
    <row r="717" spans="3:47" x14ac:dyDescent="0.2">
      <c r="C717" s="10"/>
      <c r="D717" s="10"/>
      <c r="AA717" s="132"/>
      <c r="AB717" s="132"/>
      <c r="AC717" s="132"/>
      <c r="AD717" s="132"/>
      <c r="AE717" s="132"/>
      <c r="AG717" s="143"/>
      <c r="AN717" s="132"/>
      <c r="AO717" s="132"/>
      <c r="AP717" s="132"/>
      <c r="AQ717" s="132"/>
      <c r="AR717" s="132"/>
      <c r="AS717" s="132"/>
      <c r="AT717" s="132"/>
      <c r="AU717" s="132"/>
    </row>
    <row r="718" spans="3:47" x14ac:dyDescent="0.2">
      <c r="C718" s="10"/>
      <c r="D718" s="10"/>
      <c r="AA718" s="132"/>
      <c r="AB718" s="132"/>
      <c r="AC718" s="132"/>
      <c r="AD718" s="132"/>
      <c r="AE718" s="132"/>
      <c r="AG718" s="143"/>
      <c r="AN718" s="132"/>
      <c r="AO718" s="132"/>
      <c r="AP718" s="132"/>
      <c r="AQ718" s="132"/>
      <c r="AR718" s="132"/>
      <c r="AS718" s="132"/>
      <c r="AT718" s="132"/>
      <c r="AU718" s="132"/>
    </row>
    <row r="719" spans="3:47" x14ac:dyDescent="0.2">
      <c r="C719" s="10"/>
      <c r="D719" s="10"/>
      <c r="AA719" s="132"/>
      <c r="AB719" s="132"/>
      <c r="AC719" s="132"/>
      <c r="AD719" s="132"/>
      <c r="AE719" s="132"/>
      <c r="AG719" s="143"/>
      <c r="AN719" s="132"/>
      <c r="AO719" s="132"/>
      <c r="AP719" s="132"/>
      <c r="AQ719" s="132"/>
      <c r="AR719" s="132"/>
      <c r="AS719" s="132"/>
      <c r="AT719" s="132"/>
      <c r="AU719" s="132"/>
    </row>
    <row r="720" spans="3:47" x14ac:dyDescent="0.2">
      <c r="C720" s="10"/>
      <c r="D720" s="10"/>
      <c r="AA720" s="132"/>
      <c r="AB720" s="132"/>
      <c r="AC720" s="132"/>
      <c r="AD720" s="132"/>
      <c r="AE720" s="132"/>
      <c r="AG720" s="143"/>
      <c r="AN720" s="132"/>
      <c r="AO720" s="132"/>
      <c r="AP720" s="132"/>
      <c r="AQ720" s="132"/>
      <c r="AR720" s="132"/>
      <c r="AS720" s="132"/>
      <c r="AT720" s="132"/>
      <c r="AU720" s="132"/>
    </row>
    <row r="721" spans="3:64" x14ac:dyDescent="0.2">
      <c r="C721" s="10"/>
      <c r="D721" s="10"/>
      <c r="AA721" s="132"/>
      <c r="AB721" s="132"/>
      <c r="AC721" s="132"/>
      <c r="AD721" s="132"/>
      <c r="AE721" s="132"/>
      <c r="AG721" s="143"/>
      <c r="AN721" s="132"/>
      <c r="AO721" s="132"/>
      <c r="AP721" s="132"/>
      <c r="AQ721" s="132"/>
      <c r="AR721" s="132"/>
      <c r="AS721" s="132"/>
      <c r="AT721" s="132"/>
      <c r="AU721" s="132"/>
    </row>
    <row r="722" spans="3:64" x14ac:dyDescent="0.2">
      <c r="C722" s="10"/>
      <c r="D722" s="10"/>
      <c r="AA722" s="132"/>
      <c r="AB722" s="132"/>
      <c r="AC722" s="132"/>
      <c r="AD722" s="132"/>
      <c r="AE722" s="132"/>
      <c r="AG722" s="143"/>
      <c r="AN722" s="132"/>
      <c r="AO722" s="132"/>
      <c r="AP722" s="132"/>
      <c r="AQ722" s="132"/>
      <c r="AR722" s="132"/>
      <c r="AS722" s="132"/>
      <c r="AT722" s="132"/>
      <c r="AU722" s="132"/>
    </row>
    <row r="723" spans="3:64" x14ac:dyDescent="0.2">
      <c r="C723" s="10"/>
      <c r="D723" s="10"/>
      <c r="AA723" s="132"/>
      <c r="AB723" s="132"/>
      <c r="AC723" s="132"/>
      <c r="AD723" s="132"/>
      <c r="AE723" s="132"/>
      <c r="AG723" s="143"/>
      <c r="AN723" s="132"/>
      <c r="AO723" s="132"/>
      <c r="AP723" s="132"/>
      <c r="AQ723" s="132"/>
      <c r="AR723" s="132"/>
      <c r="AS723" s="132"/>
      <c r="AT723" s="132"/>
      <c r="AU723" s="132"/>
    </row>
    <row r="724" spans="3:64" x14ac:dyDescent="0.2">
      <c r="C724" s="10"/>
      <c r="D724" s="10"/>
      <c r="AA724" s="132"/>
      <c r="AB724" s="132"/>
      <c r="AC724" s="132"/>
      <c r="AD724" s="132"/>
      <c r="AE724" s="132"/>
      <c r="AG724" s="143"/>
      <c r="AN724" s="132"/>
      <c r="AO724" s="132"/>
      <c r="AP724" s="132"/>
      <c r="AQ724" s="132"/>
      <c r="AR724" s="132"/>
      <c r="AS724" s="132"/>
      <c r="AT724" s="132"/>
      <c r="AU724" s="132"/>
    </row>
    <row r="725" spans="3:64" x14ac:dyDescent="0.2">
      <c r="C725" s="10"/>
      <c r="D725" s="10"/>
      <c r="AA725" s="132"/>
      <c r="AB725" s="132"/>
      <c r="AC725" s="132"/>
      <c r="AD725" s="132"/>
      <c r="AE725" s="132"/>
      <c r="AG725" s="143"/>
      <c r="AN725" s="132"/>
      <c r="AO725" s="132"/>
      <c r="AP725" s="132"/>
      <c r="AQ725" s="132"/>
      <c r="AR725" s="132"/>
      <c r="AS725" s="132"/>
      <c r="AT725" s="132"/>
      <c r="AU725" s="132"/>
    </row>
    <row r="726" spans="3:64" x14ac:dyDescent="0.2">
      <c r="C726" s="10"/>
      <c r="D726" s="10"/>
      <c r="AA726" s="132"/>
      <c r="AB726" s="132"/>
      <c r="AC726" s="132"/>
      <c r="AD726" s="132"/>
      <c r="AE726" s="132"/>
      <c r="AG726" s="143"/>
      <c r="AN726" s="132"/>
      <c r="AO726" s="132"/>
      <c r="AP726" s="132"/>
      <c r="AQ726" s="132"/>
      <c r="AR726" s="132"/>
      <c r="AS726" s="132"/>
      <c r="AT726" s="132"/>
      <c r="AU726" s="132"/>
      <c r="AV726" s="132"/>
    </row>
    <row r="727" spans="3:64" x14ac:dyDescent="0.2">
      <c r="C727" s="10"/>
      <c r="D727" s="10"/>
      <c r="AA727" s="132"/>
      <c r="AB727" s="132"/>
      <c r="AC727" s="132"/>
      <c r="AD727" s="132"/>
      <c r="AE727" s="132"/>
      <c r="AG727" s="143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</row>
    <row r="728" spans="3:64" x14ac:dyDescent="0.2">
      <c r="C728" s="10"/>
      <c r="D728" s="10"/>
      <c r="AA728" s="132"/>
      <c r="AB728" s="132"/>
      <c r="AC728" s="132"/>
      <c r="AD728" s="132"/>
      <c r="AE728" s="132"/>
      <c r="AG728" s="143"/>
      <c r="AN728" s="132"/>
      <c r="AO728" s="132"/>
      <c r="AP728" s="132"/>
      <c r="AQ728" s="132"/>
      <c r="AR728" s="132"/>
      <c r="AS728" s="132"/>
      <c r="AT728" s="132"/>
      <c r="AU728" s="132"/>
    </row>
    <row r="729" spans="3:64" x14ac:dyDescent="0.2">
      <c r="C729" s="10"/>
      <c r="D729" s="10"/>
      <c r="AA729" s="132"/>
      <c r="AB729" s="132"/>
      <c r="AC729" s="132"/>
      <c r="AD729" s="132"/>
      <c r="AE729" s="132"/>
      <c r="AG729" s="143"/>
      <c r="AN729" s="132"/>
      <c r="AO729" s="132"/>
      <c r="AP729" s="132"/>
      <c r="AQ729" s="132"/>
      <c r="AR729" s="132"/>
      <c r="AS729" s="132"/>
      <c r="AT729" s="132"/>
      <c r="AU729" s="132"/>
    </row>
    <row r="730" spans="3:64" x14ac:dyDescent="0.2">
      <c r="C730" s="10"/>
      <c r="D730" s="10"/>
      <c r="AA730" s="132"/>
      <c r="AB730" s="132"/>
      <c r="AC730" s="132"/>
      <c r="AD730" s="132"/>
      <c r="AE730" s="132"/>
      <c r="AG730" s="143"/>
      <c r="AN730" s="132"/>
      <c r="AO730" s="132"/>
      <c r="AP730" s="132"/>
      <c r="AQ730" s="132"/>
      <c r="AR730" s="132"/>
      <c r="AS730" s="132"/>
      <c r="AT730" s="132"/>
      <c r="AU730" s="132"/>
    </row>
    <row r="731" spans="3:64" x14ac:dyDescent="0.2">
      <c r="C731" s="10"/>
      <c r="D731" s="10"/>
      <c r="AA731" s="132"/>
      <c r="AB731" s="132"/>
      <c r="AC731" s="132"/>
      <c r="AD731" s="132"/>
      <c r="AE731" s="132"/>
      <c r="AG731" s="143"/>
      <c r="AN731" s="132"/>
      <c r="AO731" s="132"/>
      <c r="AP731" s="132"/>
      <c r="AQ731" s="132"/>
      <c r="AR731" s="132"/>
      <c r="AS731" s="132"/>
      <c r="AT731" s="132"/>
      <c r="AU731" s="132"/>
    </row>
    <row r="732" spans="3:64" x14ac:dyDescent="0.2">
      <c r="C732" s="10"/>
      <c r="D732" s="10"/>
      <c r="AA732" s="132"/>
      <c r="AB732" s="132"/>
      <c r="AC732" s="132"/>
      <c r="AD732" s="132"/>
      <c r="AE732" s="132"/>
      <c r="AG732" s="143"/>
      <c r="AN732" s="132"/>
      <c r="AO732" s="132"/>
      <c r="AP732" s="132"/>
      <c r="AQ732" s="132"/>
      <c r="AR732" s="132"/>
      <c r="AS732" s="132"/>
      <c r="AT732" s="132"/>
      <c r="AU732" s="132"/>
    </row>
    <row r="733" spans="3:64" x14ac:dyDescent="0.2">
      <c r="C733" s="10"/>
      <c r="D733" s="10"/>
      <c r="AA733" s="132"/>
      <c r="AB733" s="132"/>
      <c r="AC733" s="132"/>
      <c r="AD733" s="132"/>
      <c r="AE733" s="132"/>
      <c r="AG733" s="143"/>
      <c r="AN733" s="132"/>
      <c r="AO733" s="132"/>
      <c r="AP733" s="132"/>
      <c r="AQ733" s="132"/>
      <c r="AR733" s="132"/>
      <c r="AS733" s="132"/>
      <c r="AT733" s="132"/>
      <c r="AU733" s="132"/>
    </row>
    <row r="734" spans="3:64" x14ac:dyDescent="0.2">
      <c r="C734" s="10"/>
      <c r="D734" s="10"/>
      <c r="AA734" s="132"/>
      <c r="AB734" s="132"/>
      <c r="AC734" s="132"/>
      <c r="AD734" s="132"/>
      <c r="AE734" s="132"/>
      <c r="AG734" s="143"/>
      <c r="AN734" s="132"/>
      <c r="AO734" s="132"/>
      <c r="AP734" s="132"/>
      <c r="AQ734" s="132"/>
      <c r="AR734" s="132"/>
      <c r="AS734" s="132"/>
      <c r="AT734" s="132"/>
      <c r="AU734" s="132"/>
    </row>
    <row r="735" spans="3:64" x14ac:dyDescent="0.2">
      <c r="C735" s="10"/>
      <c r="D735" s="10"/>
      <c r="AA735" s="132"/>
      <c r="AB735" s="132"/>
      <c r="AC735" s="132"/>
      <c r="AD735" s="132"/>
      <c r="AE735" s="132"/>
      <c r="AG735" s="143"/>
      <c r="AN735" s="132"/>
      <c r="AO735" s="132"/>
      <c r="AP735" s="132"/>
      <c r="AQ735" s="132"/>
      <c r="AR735" s="132"/>
      <c r="AS735" s="132"/>
      <c r="AT735" s="132"/>
      <c r="AU735" s="132"/>
    </row>
    <row r="736" spans="3:64" x14ac:dyDescent="0.2">
      <c r="C736" s="10"/>
      <c r="D736" s="10"/>
      <c r="AA736" s="132"/>
      <c r="AB736" s="132"/>
      <c r="AC736" s="132"/>
      <c r="AD736" s="132"/>
      <c r="AE736" s="132"/>
      <c r="AG736" s="143"/>
      <c r="AN736" s="132"/>
      <c r="AO736" s="132"/>
      <c r="AP736" s="132"/>
      <c r="AQ736" s="132"/>
      <c r="AR736" s="132"/>
      <c r="AS736" s="132"/>
      <c r="AT736" s="132"/>
      <c r="AU736" s="132"/>
    </row>
    <row r="737" spans="3:64" x14ac:dyDescent="0.2">
      <c r="C737" s="10"/>
      <c r="D737" s="10"/>
      <c r="AA737" s="132"/>
      <c r="AB737" s="132"/>
      <c r="AC737" s="132"/>
      <c r="AD737" s="132"/>
      <c r="AE737" s="132"/>
      <c r="AG737" s="143"/>
      <c r="AN737" s="132"/>
      <c r="AO737" s="132"/>
      <c r="AP737" s="132"/>
      <c r="AQ737" s="132"/>
      <c r="AR737" s="132"/>
      <c r="AS737" s="132"/>
      <c r="AT737" s="132"/>
      <c r="AU737" s="132"/>
    </row>
    <row r="738" spans="3:64" x14ac:dyDescent="0.2">
      <c r="C738" s="10"/>
      <c r="D738" s="10"/>
      <c r="AA738" s="132"/>
      <c r="AB738" s="132"/>
      <c r="AC738" s="132"/>
      <c r="AD738" s="132"/>
      <c r="AE738" s="132"/>
      <c r="AG738" s="143"/>
      <c r="AN738" s="132"/>
      <c r="AO738" s="132"/>
      <c r="AP738" s="132"/>
      <c r="AQ738" s="132"/>
      <c r="AR738" s="132"/>
      <c r="AS738" s="132"/>
      <c r="AT738" s="132"/>
      <c r="AU738" s="132"/>
    </row>
    <row r="739" spans="3:64" x14ac:dyDescent="0.2">
      <c r="C739" s="10"/>
      <c r="D739" s="10"/>
      <c r="AA739" s="132"/>
      <c r="AB739" s="132"/>
      <c r="AC739" s="132"/>
      <c r="AD739" s="132"/>
      <c r="AE739" s="132"/>
      <c r="AG739" s="143"/>
      <c r="AN739" s="132"/>
      <c r="AO739" s="132"/>
      <c r="AP739" s="132"/>
      <c r="AQ739" s="132"/>
      <c r="AR739" s="132"/>
      <c r="AS739" s="132"/>
      <c r="AT739" s="132"/>
      <c r="AU739" s="132"/>
    </row>
    <row r="740" spans="3:64" x14ac:dyDescent="0.2">
      <c r="C740" s="10"/>
      <c r="D740" s="10"/>
      <c r="AA740" s="132"/>
      <c r="AB740" s="132"/>
      <c r="AC740" s="132"/>
      <c r="AD740" s="132"/>
      <c r="AE740" s="132"/>
      <c r="AG740" s="143"/>
      <c r="AN740" s="132"/>
      <c r="AO740" s="132"/>
      <c r="AP740" s="132"/>
      <c r="AQ740" s="132"/>
      <c r="AR740" s="132"/>
      <c r="AS740" s="132"/>
      <c r="AT740" s="132"/>
      <c r="AU740" s="132"/>
    </row>
    <row r="741" spans="3:64" x14ac:dyDescent="0.2">
      <c r="C741" s="10"/>
      <c r="D741" s="10"/>
      <c r="AA741" s="132"/>
      <c r="AB741" s="132"/>
      <c r="AC741" s="132"/>
      <c r="AD741" s="132"/>
      <c r="AE741" s="132"/>
      <c r="AG741" s="143"/>
      <c r="AN741" s="132"/>
      <c r="AO741" s="132"/>
      <c r="AP741" s="132"/>
      <c r="AQ741" s="132"/>
      <c r="AR741" s="132"/>
      <c r="AS741" s="132"/>
      <c r="AT741" s="132"/>
      <c r="AU741" s="132"/>
    </row>
    <row r="742" spans="3:64" x14ac:dyDescent="0.2">
      <c r="C742" s="10"/>
      <c r="D742" s="10"/>
      <c r="AA742" s="132"/>
      <c r="AB742" s="132"/>
      <c r="AC742" s="132"/>
      <c r="AD742" s="132"/>
      <c r="AE742" s="132"/>
      <c r="AG742" s="143"/>
      <c r="AN742" s="132"/>
      <c r="AO742" s="132"/>
      <c r="AP742" s="132"/>
      <c r="AQ742" s="132"/>
      <c r="AR742" s="132"/>
      <c r="AS742" s="132"/>
      <c r="AT742" s="132"/>
      <c r="AU742" s="132"/>
    </row>
    <row r="743" spans="3:64" x14ac:dyDescent="0.2">
      <c r="C743" s="10"/>
      <c r="D743" s="10"/>
      <c r="AA743" s="132"/>
      <c r="AB743" s="132"/>
      <c r="AC743" s="132"/>
      <c r="AD743" s="132"/>
      <c r="AE743" s="132"/>
      <c r="AG743" s="143"/>
      <c r="AN743" s="132"/>
      <c r="AO743" s="132"/>
      <c r="AP743" s="132"/>
      <c r="AQ743" s="132"/>
      <c r="AR743" s="132"/>
      <c r="AS743" s="132"/>
      <c r="AT743" s="132"/>
      <c r="AU743" s="132"/>
    </row>
    <row r="744" spans="3:64" x14ac:dyDescent="0.2">
      <c r="C744" s="10"/>
      <c r="D744" s="10"/>
      <c r="AA744" s="132"/>
      <c r="AB744" s="132"/>
      <c r="AC744" s="132"/>
      <c r="AD744" s="132"/>
      <c r="AE744" s="132"/>
      <c r="AG744" s="143"/>
      <c r="AN744" s="132"/>
      <c r="AO744" s="132"/>
      <c r="AP744" s="132"/>
      <c r="AQ744" s="132"/>
      <c r="AR744" s="132"/>
      <c r="AS744" s="132"/>
      <c r="AT744" s="132"/>
      <c r="AU744" s="132"/>
    </row>
    <row r="745" spans="3:64" x14ac:dyDescent="0.2">
      <c r="C745" s="10"/>
      <c r="D745" s="10"/>
      <c r="AA745" s="132"/>
      <c r="AB745" s="132"/>
      <c r="AC745" s="132"/>
      <c r="AD745" s="132"/>
      <c r="AE745" s="132"/>
      <c r="AG745" s="143"/>
      <c r="AN745" s="132"/>
      <c r="AO745" s="132"/>
      <c r="AP745" s="132"/>
      <c r="AQ745" s="132"/>
      <c r="AR745" s="132"/>
      <c r="AS745" s="132"/>
      <c r="AT745" s="132"/>
      <c r="AU745" s="132"/>
    </row>
    <row r="746" spans="3:64" x14ac:dyDescent="0.2">
      <c r="C746" s="10"/>
      <c r="D746" s="10"/>
      <c r="AA746" s="132"/>
      <c r="AB746" s="132"/>
      <c r="AC746" s="132"/>
      <c r="AD746" s="132"/>
      <c r="AE746" s="132"/>
      <c r="AG746" s="143"/>
      <c r="AN746" s="132"/>
      <c r="AO746" s="132"/>
      <c r="AP746" s="132"/>
      <c r="AQ746" s="132"/>
      <c r="AR746" s="132"/>
      <c r="AS746" s="132"/>
      <c r="AT746" s="132"/>
      <c r="AU746" s="132"/>
    </row>
    <row r="747" spans="3:64" x14ac:dyDescent="0.2">
      <c r="C747" s="10"/>
      <c r="D747" s="10"/>
      <c r="AA747" s="132"/>
      <c r="AB747" s="132"/>
      <c r="AC747" s="132"/>
      <c r="AD747" s="132"/>
      <c r="AE747" s="132"/>
      <c r="AG747" s="143"/>
      <c r="AN747" s="132"/>
      <c r="AO747" s="132"/>
      <c r="AP747" s="132"/>
      <c r="AQ747" s="132"/>
      <c r="AR747" s="132"/>
      <c r="AS747" s="132"/>
      <c r="AT747" s="132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32"/>
      <c r="BE747" s="132"/>
      <c r="BF747" s="132"/>
      <c r="BG747" s="132"/>
      <c r="BH747" s="132"/>
      <c r="BI747" s="132"/>
      <c r="BJ747" s="132"/>
      <c r="BK747" s="132"/>
      <c r="BL747" s="132"/>
    </row>
    <row r="748" spans="3:64" x14ac:dyDescent="0.2">
      <c r="C748" s="10"/>
      <c r="D748" s="10"/>
      <c r="AA748" s="132"/>
      <c r="AB748" s="132"/>
      <c r="AC748" s="132"/>
      <c r="AD748" s="132"/>
      <c r="AE748" s="132"/>
      <c r="AG748" s="143"/>
      <c r="AN748" s="132"/>
      <c r="AO748" s="132"/>
      <c r="AP748" s="132"/>
      <c r="AQ748" s="132"/>
      <c r="AR748" s="132"/>
      <c r="AS748" s="132"/>
      <c r="AT748" s="132"/>
      <c r="AU748" s="132"/>
    </row>
    <row r="749" spans="3:64" x14ac:dyDescent="0.2">
      <c r="C749" s="10"/>
      <c r="D749" s="10"/>
      <c r="AA749" s="132"/>
      <c r="AB749" s="132"/>
      <c r="AC749" s="132"/>
      <c r="AD749" s="132"/>
      <c r="AE749" s="132"/>
      <c r="AG749" s="143"/>
      <c r="AN749" s="132"/>
      <c r="AO749" s="132"/>
      <c r="AP749" s="132"/>
      <c r="AQ749" s="132"/>
      <c r="AR749" s="132"/>
      <c r="AS749" s="132"/>
      <c r="AT749" s="132"/>
      <c r="AU749" s="132"/>
    </row>
    <row r="750" spans="3:64" x14ac:dyDescent="0.2">
      <c r="C750" s="10"/>
      <c r="D750" s="10"/>
      <c r="AA750" s="132"/>
      <c r="AB750" s="132"/>
      <c r="AC750" s="132"/>
      <c r="AD750" s="132"/>
      <c r="AE750" s="132"/>
      <c r="AG750" s="143"/>
      <c r="AN750" s="132"/>
      <c r="AO750" s="132"/>
      <c r="AP750" s="132"/>
      <c r="AQ750" s="132"/>
      <c r="AR750" s="132"/>
      <c r="AS750" s="132"/>
      <c r="AT750" s="132"/>
      <c r="AU750" s="132"/>
    </row>
    <row r="751" spans="3:64" x14ac:dyDescent="0.2">
      <c r="C751" s="10"/>
      <c r="D751" s="10"/>
      <c r="AA751" s="132"/>
      <c r="AB751" s="132"/>
      <c r="AC751" s="132"/>
      <c r="AD751" s="132"/>
      <c r="AE751" s="132"/>
      <c r="AG751" s="143"/>
      <c r="AN751" s="132"/>
      <c r="AO751" s="132"/>
      <c r="AP751" s="132"/>
      <c r="AQ751" s="132"/>
      <c r="AR751" s="132"/>
      <c r="AS751" s="132"/>
      <c r="AT751" s="132"/>
      <c r="AU751" s="132"/>
    </row>
    <row r="752" spans="3:64" x14ac:dyDescent="0.2">
      <c r="C752" s="10"/>
      <c r="D752" s="10"/>
      <c r="AA752" s="132"/>
      <c r="AB752" s="132"/>
      <c r="AC752" s="132"/>
      <c r="AD752" s="132"/>
      <c r="AE752" s="132"/>
      <c r="AG752" s="143"/>
      <c r="AN752" s="132"/>
      <c r="AO752" s="132"/>
      <c r="AP752" s="132"/>
      <c r="AQ752" s="132"/>
      <c r="AR752" s="132"/>
      <c r="AS752" s="132"/>
      <c r="AT752" s="132"/>
      <c r="AU752" s="132"/>
    </row>
    <row r="753" spans="3:64" x14ac:dyDescent="0.2">
      <c r="C753" s="10"/>
      <c r="D753" s="10"/>
      <c r="AA753" s="132"/>
      <c r="AB753" s="132"/>
      <c r="AC753" s="132"/>
      <c r="AD753" s="132"/>
      <c r="AE753" s="132"/>
      <c r="AG753" s="143"/>
      <c r="AN753" s="132"/>
      <c r="AO753" s="132"/>
      <c r="AP753" s="132"/>
      <c r="AQ753" s="132"/>
      <c r="AR753" s="132"/>
      <c r="AS753" s="132"/>
      <c r="AT753" s="132"/>
      <c r="AU753" s="132"/>
    </row>
    <row r="754" spans="3:64" x14ac:dyDescent="0.2">
      <c r="C754" s="10"/>
      <c r="D754" s="10"/>
      <c r="AA754" s="132"/>
      <c r="AB754" s="132"/>
      <c r="AC754" s="132"/>
      <c r="AD754" s="132"/>
      <c r="AE754" s="132"/>
      <c r="AG754" s="143"/>
      <c r="AN754" s="132"/>
      <c r="AO754" s="132"/>
      <c r="AP754" s="132"/>
      <c r="AQ754" s="132"/>
      <c r="AR754" s="132"/>
      <c r="AS754" s="132"/>
      <c r="AT754" s="132"/>
      <c r="AU754" s="132"/>
    </row>
    <row r="755" spans="3:64" x14ac:dyDescent="0.2">
      <c r="C755" s="10"/>
      <c r="D755" s="10"/>
      <c r="AA755" s="132"/>
      <c r="AB755" s="132"/>
      <c r="AC755" s="132"/>
      <c r="AD755" s="132"/>
      <c r="AE755" s="132"/>
      <c r="AG755" s="143"/>
      <c r="AN755" s="132"/>
      <c r="AO755" s="132"/>
      <c r="AP755" s="132"/>
      <c r="AQ755" s="132"/>
      <c r="AR755" s="132"/>
      <c r="AS755" s="132"/>
      <c r="AT755" s="132"/>
      <c r="AU755" s="132"/>
    </row>
    <row r="756" spans="3:64" x14ac:dyDescent="0.2">
      <c r="C756" s="10"/>
      <c r="D756" s="10"/>
      <c r="AA756" s="132"/>
      <c r="AB756" s="132"/>
      <c r="AC756" s="132"/>
      <c r="AD756" s="132"/>
      <c r="AE756" s="132"/>
      <c r="AG756" s="143"/>
      <c r="AN756" s="132"/>
      <c r="AO756" s="132"/>
      <c r="AP756" s="132"/>
      <c r="AQ756" s="132"/>
      <c r="AR756" s="132"/>
      <c r="AS756" s="132"/>
      <c r="AT756" s="132"/>
      <c r="AU756" s="132"/>
    </row>
    <row r="757" spans="3:64" x14ac:dyDescent="0.2">
      <c r="C757" s="10"/>
      <c r="D757" s="10"/>
      <c r="AA757" s="132"/>
      <c r="AB757" s="132"/>
      <c r="AC757" s="132"/>
      <c r="AD757" s="132"/>
      <c r="AE757" s="132"/>
      <c r="AG757" s="143"/>
      <c r="AN757" s="132"/>
      <c r="AO757" s="132"/>
      <c r="AP757" s="132"/>
      <c r="AQ757" s="132"/>
      <c r="AR757" s="132"/>
      <c r="AS757" s="132"/>
      <c r="AT757" s="132"/>
      <c r="AU757" s="132"/>
    </row>
    <row r="758" spans="3:64" x14ac:dyDescent="0.2">
      <c r="C758" s="10"/>
      <c r="D758" s="10"/>
      <c r="AA758" s="132"/>
      <c r="AB758" s="132"/>
      <c r="AC758" s="132"/>
      <c r="AD758" s="132"/>
      <c r="AE758" s="132"/>
      <c r="AG758" s="143"/>
      <c r="AN758" s="132"/>
      <c r="AO758" s="132"/>
      <c r="AP758" s="132"/>
      <c r="AQ758" s="132"/>
      <c r="AR758" s="132"/>
      <c r="AS758" s="132"/>
      <c r="AT758" s="132"/>
      <c r="AU758" s="132"/>
      <c r="AV758" s="132"/>
    </row>
    <row r="759" spans="3:64" x14ac:dyDescent="0.2">
      <c r="C759" s="10"/>
      <c r="D759" s="10"/>
      <c r="AA759" s="132"/>
      <c r="AB759" s="132"/>
      <c r="AC759" s="132"/>
      <c r="AD759" s="132"/>
      <c r="AE759" s="132"/>
      <c r="AG759" s="143"/>
      <c r="AN759" s="132"/>
      <c r="AO759" s="132"/>
      <c r="AP759" s="132"/>
      <c r="AQ759" s="132"/>
      <c r="AR759" s="132"/>
      <c r="AS759" s="132"/>
      <c r="AT759" s="132"/>
      <c r="AU759" s="132"/>
    </row>
    <row r="760" spans="3:64" x14ac:dyDescent="0.2">
      <c r="C760" s="10"/>
      <c r="D760" s="10"/>
      <c r="AA760" s="132"/>
      <c r="AB760" s="132"/>
      <c r="AC760" s="132"/>
      <c r="AD760" s="132"/>
      <c r="AE760" s="132"/>
      <c r="AG760" s="143"/>
      <c r="AN760" s="132"/>
      <c r="AO760" s="132"/>
      <c r="AP760" s="132"/>
      <c r="AQ760" s="132"/>
      <c r="AR760" s="132"/>
      <c r="AS760" s="132"/>
      <c r="AT760" s="132"/>
      <c r="AU760" s="132"/>
    </row>
    <row r="761" spans="3:64" x14ac:dyDescent="0.2">
      <c r="C761" s="10"/>
      <c r="D761" s="10"/>
      <c r="AA761" s="132"/>
      <c r="AB761" s="132"/>
      <c r="AC761" s="132"/>
      <c r="AD761" s="132"/>
      <c r="AE761" s="132"/>
      <c r="AG761" s="143"/>
      <c r="AN761" s="132"/>
      <c r="AO761" s="132"/>
      <c r="AP761" s="132"/>
      <c r="AQ761" s="132"/>
      <c r="AR761" s="132"/>
      <c r="AS761" s="132"/>
      <c r="AT761" s="132"/>
      <c r="AU761" s="132"/>
    </row>
    <row r="762" spans="3:64" x14ac:dyDescent="0.2">
      <c r="C762" s="10"/>
      <c r="D762" s="10"/>
      <c r="AA762" s="132"/>
      <c r="AB762" s="132"/>
      <c r="AC762" s="132"/>
      <c r="AD762" s="132"/>
      <c r="AE762" s="132"/>
      <c r="AG762" s="143"/>
      <c r="AN762" s="132"/>
      <c r="AO762" s="132"/>
      <c r="AP762" s="132"/>
      <c r="AQ762" s="132"/>
      <c r="AR762" s="132"/>
      <c r="AS762" s="132"/>
      <c r="AT762" s="132"/>
      <c r="AU762" s="132"/>
    </row>
    <row r="763" spans="3:64" x14ac:dyDescent="0.2">
      <c r="C763" s="10"/>
      <c r="D763" s="10"/>
      <c r="AA763" s="132"/>
      <c r="AB763" s="132"/>
      <c r="AC763" s="132"/>
      <c r="AD763" s="132"/>
      <c r="AE763" s="132"/>
      <c r="AG763" s="143"/>
      <c r="AN763" s="132"/>
      <c r="AO763" s="132"/>
      <c r="AP763" s="132"/>
      <c r="AQ763" s="132"/>
      <c r="AR763" s="132"/>
      <c r="AS763" s="132"/>
      <c r="AT763" s="132"/>
      <c r="AU763" s="132"/>
    </row>
    <row r="764" spans="3:64" x14ac:dyDescent="0.2">
      <c r="C764" s="10"/>
      <c r="D764" s="10"/>
      <c r="AA764" s="132"/>
      <c r="AB764" s="132"/>
      <c r="AC764" s="132"/>
      <c r="AD764" s="132"/>
      <c r="AE764" s="132"/>
      <c r="AG764" s="143"/>
      <c r="AN764" s="132"/>
      <c r="AO764" s="132"/>
      <c r="AP764" s="132"/>
      <c r="AQ764" s="132"/>
      <c r="AR764" s="132"/>
      <c r="AS764" s="132"/>
      <c r="AT764" s="132"/>
      <c r="AU764" s="132"/>
    </row>
    <row r="765" spans="3:64" x14ac:dyDescent="0.2">
      <c r="C765" s="10"/>
      <c r="D765" s="10"/>
      <c r="AA765" s="132"/>
      <c r="AB765" s="132"/>
      <c r="AC765" s="132"/>
      <c r="AD765" s="132"/>
      <c r="AE765" s="132"/>
      <c r="AG765" s="143"/>
      <c r="AN765" s="132"/>
      <c r="AO765" s="132"/>
      <c r="AP765" s="132"/>
      <c r="AQ765" s="132"/>
      <c r="AR765" s="132"/>
      <c r="AS765" s="132"/>
      <c r="AT765" s="132"/>
      <c r="AU765" s="132"/>
    </row>
    <row r="766" spans="3:64" x14ac:dyDescent="0.2">
      <c r="C766" s="10"/>
      <c r="D766" s="10"/>
      <c r="AA766" s="132"/>
      <c r="AB766" s="132"/>
      <c r="AC766" s="132"/>
      <c r="AD766" s="132"/>
      <c r="AE766" s="132"/>
      <c r="AG766" s="143"/>
      <c r="AN766" s="132"/>
      <c r="AO766" s="132"/>
      <c r="AP766" s="132"/>
      <c r="AQ766" s="132"/>
      <c r="AR766" s="132"/>
      <c r="AS766" s="132"/>
      <c r="AT766" s="132"/>
      <c r="AU766" s="132"/>
    </row>
    <row r="767" spans="3:64" x14ac:dyDescent="0.2">
      <c r="C767" s="10"/>
      <c r="D767" s="10"/>
      <c r="AA767" s="132"/>
      <c r="AB767" s="132"/>
      <c r="AC767" s="132"/>
      <c r="AD767" s="132"/>
      <c r="AE767" s="132"/>
      <c r="AG767" s="143"/>
      <c r="AN767" s="132"/>
      <c r="AO767" s="132"/>
      <c r="AP767" s="132"/>
      <c r="AQ767" s="132"/>
      <c r="AR767" s="132"/>
      <c r="AS767" s="132"/>
      <c r="AT767" s="132"/>
      <c r="AU767" s="132"/>
    </row>
    <row r="768" spans="3:64" x14ac:dyDescent="0.2">
      <c r="C768" s="10"/>
      <c r="D768" s="10"/>
      <c r="AA768" s="132"/>
      <c r="AB768" s="132"/>
      <c r="AC768" s="132"/>
      <c r="AD768" s="132"/>
      <c r="AE768" s="132"/>
      <c r="AG768" s="143"/>
      <c r="AN768" s="132"/>
      <c r="AO768" s="132"/>
      <c r="AP768" s="132"/>
      <c r="AQ768" s="132"/>
      <c r="AR768" s="132"/>
      <c r="AS768" s="132"/>
      <c r="AT768" s="132"/>
      <c r="AU768" s="132"/>
      <c r="AV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</row>
    <row r="769" spans="3:64" x14ac:dyDescent="0.2">
      <c r="C769" s="10"/>
      <c r="D769" s="10"/>
      <c r="AA769" s="132"/>
      <c r="AB769" s="132"/>
      <c r="AC769" s="132"/>
      <c r="AD769" s="132"/>
      <c r="AE769" s="132"/>
      <c r="AG769" s="143"/>
      <c r="AN769" s="132"/>
      <c r="AO769" s="132"/>
      <c r="AP769" s="132"/>
      <c r="AQ769" s="132"/>
      <c r="AR769" s="132"/>
      <c r="AS769" s="132"/>
      <c r="AT769" s="132"/>
      <c r="AU769" s="132"/>
    </row>
    <row r="770" spans="3:64" x14ac:dyDescent="0.2">
      <c r="C770" s="10"/>
      <c r="D770" s="10"/>
      <c r="AA770" s="132"/>
      <c r="AB770" s="132"/>
      <c r="AC770" s="132"/>
      <c r="AD770" s="132"/>
      <c r="AE770" s="132"/>
      <c r="AG770" s="143"/>
      <c r="AN770" s="132"/>
      <c r="AO770" s="132"/>
      <c r="AP770" s="132"/>
      <c r="AQ770" s="132"/>
      <c r="AR770" s="132"/>
      <c r="AS770" s="132"/>
      <c r="AT770" s="132"/>
      <c r="AU770" s="132"/>
    </row>
    <row r="771" spans="3:64" x14ac:dyDescent="0.2">
      <c r="C771" s="10"/>
      <c r="D771" s="10"/>
      <c r="AA771" s="132"/>
      <c r="AB771" s="132"/>
      <c r="AC771" s="132"/>
      <c r="AD771" s="132"/>
      <c r="AE771" s="132"/>
      <c r="AG771" s="143"/>
      <c r="AN771" s="132"/>
      <c r="AO771" s="132"/>
      <c r="AP771" s="132"/>
      <c r="AQ771" s="132"/>
      <c r="AR771" s="132"/>
      <c r="AS771" s="132"/>
      <c r="AT771" s="132"/>
      <c r="AU771" s="132"/>
    </row>
    <row r="772" spans="3:64" x14ac:dyDescent="0.2">
      <c r="C772" s="10"/>
      <c r="D772" s="10"/>
      <c r="AA772" s="132"/>
      <c r="AB772" s="132"/>
      <c r="AC772" s="132"/>
      <c r="AD772" s="132"/>
      <c r="AE772" s="132"/>
      <c r="AG772" s="143"/>
      <c r="AN772" s="132"/>
      <c r="AO772" s="132"/>
      <c r="AP772" s="132"/>
      <c r="AQ772" s="132"/>
      <c r="AR772" s="132"/>
      <c r="AS772" s="132"/>
      <c r="AT772" s="132"/>
      <c r="AU772" s="132"/>
    </row>
    <row r="773" spans="3:64" x14ac:dyDescent="0.2">
      <c r="C773" s="10"/>
      <c r="D773" s="10"/>
      <c r="AA773" s="132"/>
      <c r="AB773" s="132"/>
      <c r="AC773" s="132"/>
      <c r="AD773" s="132"/>
      <c r="AE773" s="132"/>
      <c r="AG773" s="143"/>
      <c r="AN773" s="132"/>
      <c r="AO773" s="132"/>
      <c r="AP773" s="132"/>
      <c r="AQ773" s="132"/>
      <c r="AR773" s="132"/>
      <c r="AS773" s="132"/>
      <c r="AT773" s="132"/>
      <c r="AU773" s="132"/>
      <c r="AV773" s="132"/>
      <c r="AW773" s="132"/>
      <c r="AX773" s="132"/>
      <c r="AY773" s="132"/>
      <c r="AZ773" s="132"/>
      <c r="BA773" s="132"/>
      <c r="BB773" s="132"/>
      <c r="BC773" s="132"/>
      <c r="BD773" s="132"/>
      <c r="BE773" s="132"/>
      <c r="BF773" s="132"/>
      <c r="BG773" s="132"/>
      <c r="BH773" s="132"/>
      <c r="BI773" s="132"/>
      <c r="BJ773" s="132"/>
      <c r="BK773" s="132"/>
      <c r="BL773" s="132"/>
    </row>
    <row r="774" spans="3:64" x14ac:dyDescent="0.2">
      <c r="C774" s="10"/>
      <c r="D774" s="10"/>
      <c r="AA774" s="132"/>
      <c r="AB774" s="132"/>
      <c r="AC774" s="132"/>
      <c r="AD774" s="132"/>
      <c r="AE774" s="132"/>
      <c r="AG774" s="143"/>
      <c r="AN774" s="132"/>
      <c r="AO774" s="132"/>
      <c r="AP774" s="132"/>
      <c r="AQ774" s="132"/>
      <c r="AR774" s="132"/>
      <c r="AS774" s="132"/>
      <c r="AT774" s="132"/>
      <c r="AU774" s="132"/>
    </row>
    <row r="775" spans="3:64" x14ac:dyDescent="0.2">
      <c r="C775" s="10"/>
      <c r="D775" s="10"/>
      <c r="AA775" s="132"/>
      <c r="AB775" s="132"/>
      <c r="AC775" s="132"/>
      <c r="AD775" s="132"/>
      <c r="AE775" s="132"/>
      <c r="AG775" s="143"/>
      <c r="AN775" s="132"/>
      <c r="AO775" s="132"/>
      <c r="AP775" s="132"/>
      <c r="AQ775" s="132"/>
      <c r="AR775" s="132"/>
      <c r="AS775" s="132"/>
      <c r="AT775" s="132"/>
      <c r="AU775" s="132"/>
    </row>
    <row r="776" spans="3:64" x14ac:dyDescent="0.2">
      <c r="C776" s="10"/>
      <c r="D776" s="10"/>
      <c r="AA776" s="132"/>
      <c r="AB776" s="132"/>
      <c r="AC776" s="132"/>
      <c r="AD776" s="132"/>
      <c r="AE776" s="132"/>
      <c r="AG776" s="143"/>
      <c r="AN776" s="132"/>
      <c r="AO776" s="132"/>
      <c r="AP776" s="132"/>
      <c r="AQ776" s="132"/>
      <c r="AR776" s="132"/>
      <c r="AS776" s="132"/>
      <c r="AT776" s="132"/>
      <c r="AU776" s="132"/>
    </row>
    <row r="777" spans="3:64" x14ac:dyDescent="0.2">
      <c r="C777" s="10"/>
      <c r="D777" s="10"/>
      <c r="AA777" s="132"/>
      <c r="AB777" s="132"/>
      <c r="AC777" s="132"/>
      <c r="AD777" s="132"/>
      <c r="AE777" s="132"/>
      <c r="AG777" s="143"/>
      <c r="AN777" s="132"/>
      <c r="AO777" s="132"/>
      <c r="AP777" s="132"/>
      <c r="AQ777" s="132"/>
      <c r="AR777" s="132"/>
      <c r="AS777" s="132"/>
      <c r="AT777" s="132"/>
      <c r="AU777" s="132"/>
    </row>
    <row r="778" spans="3:64" x14ac:dyDescent="0.2">
      <c r="C778" s="10"/>
      <c r="D778" s="10"/>
      <c r="AA778" s="132"/>
      <c r="AB778" s="132"/>
      <c r="AC778" s="132"/>
      <c r="AD778" s="132"/>
      <c r="AE778" s="132"/>
      <c r="AG778" s="143"/>
      <c r="AN778" s="132"/>
      <c r="AO778" s="132"/>
      <c r="AP778" s="132"/>
      <c r="AQ778" s="132"/>
      <c r="AR778" s="132"/>
      <c r="AS778" s="132"/>
      <c r="AT778" s="132"/>
      <c r="AU778" s="132"/>
    </row>
    <row r="779" spans="3:64" x14ac:dyDescent="0.2">
      <c r="C779" s="10"/>
      <c r="D779" s="10"/>
      <c r="AA779" s="132"/>
      <c r="AB779" s="132"/>
      <c r="AC779" s="132"/>
      <c r="AD779" s="132"/>
      <c r="AE779" s="132"/>
      <c r="AG779" s="143"/>
      <c r="AN779" s="132"/>
      <c r="AO779" s="132"/>
      <c r="AP779" s="132"/>
      <c r="AQ779" s="132"/>
      <c r="AR779" s="132"/>
      <c r="AS779" s="132"/>
      <c r="AT779" s="132"/>
      <c r="AU779" s="132"/>
    </row>
    <row r="780" spans="3:64" x14ac:dyDescent="0.2">
      <c r="C780" s="10"/>
      <c r="D780" s="10"/>
      <c r="AA780" s="132"/>
      <c r="AB780" s="132"/>
      <c r="AC780" s="132"/>
      <c r="AD780" s="132"/>
      <c r="AE780" s="132"/>
      <c r="AG780" s="143"/>
      <c r="AN780" s="132"/>
      <c r="AO780" s="132"/>
      <c r="AP780" s="132"/>
      <c r="AQ780" s="132"/>
      <c r="AR780" s="132"/>
      <c r="AS780" s="132"/>
      <c r="AT780" s="132"/>
      <c r="AU780" s="132"/>
    </row>
    <row r="781" spans="3:64" x14ac:dyDescent="0.2">
      <c r="C781" s="10"/>
      <c r="D781" s="10"/>
      <c r="AA781" s="132"/>
      <c r="AB781" s="132"/>
      <c r="AC781" s="132"/>
      <c r="AD781" s="132"/>
      <c r="AE781" s="132"/>
      <c r="AG781" s="143"/>
      <c r="AN781" s="132"/>
      <c r="AO781" s="132"/>
      <c r="AP781" s="132"/>
      <c r="AQ781" s="132"/>
      <c r="AR781" s="132"/>
      <c r="AS781" s="132"/>
      <c r="AT781" s="132"/>
      <c r="AU781" s="132"/>
    </row>
    <row r="782" spans="3:64" x14ac:dyDescent="0.2">
      <c r="C782" s="10"/>
      <c r="D782" s="10"/>
      <c r="AA782" s="132"/>
      <c r="AB782" s="132"/>
      <c r="AC782" s="132"/>
      <c r="AD782" s="132"/>
      <c r="AE782" s="132"/>
      <c r="AG782" s="143"/>
      <c r="AN782" s="132"/>
      <c r="AO782" s="132"/>
      <c r="AP782" s="132"/>
      <c r="AQ782" s="132"/>
      <c r="AR782" s="132"/>
      <c r="AS782" s="132"/>
      <c r="AT782" s="132"/>
      <c r="AU782" s="132"/>
      <c r="AV782" s="132"/>
    </row>
    <row r="783" spans="3:64" x14ac:dyDescent="0.2">
      <c r="C783" s="10"/>
      <c r="D783" s="10"/>
      <c r="AA783" s="132"/>
      <c r="AB783" s="132"/>
      <c r="AC783" s="132"/>
      <c r="AD783" s="132"/>
      <c r="AE783" s="132"/>
      <c r="AG783" s="143"/>
      <c r="AN783" s="132"/>
      <c r="AO783" s="132"/>
      <c r="AP783" s="132"/>
      <c r="AQ783" s="132"/>
      <c r="AR783" s="132"/>
      <c r="AS783" s="132"/>
      <c r="AT783" s="132"/>
      <c r="AU783" s="132"/>
    </row>
    <row r="784" spans="3:64" x14ac:dyDescent="0.2">
      <c r="C784" s="10"/>
      <c r="D784" s="10"/>
      <c r="AA784" s="132"/>
      <c r="AB784" s="132"/>
      <c r="AC784" s="132"/>
      <c r="AD784" s="132"/>
      <c r="AE784" s="132"/>
      <c r="AG784" s="143"/>
      <c r="AN784" s="132"/>
      <c r="AO784" s="132"/>
      <c r="AP784" s="132"/>
      <c r="AQ784" s="132"/>
      <c r="AR784" s="132"/>
      <c r="AS784" s="132"/>
      <c r="AT784" s="132"/>
      <c r="AU784" s="132"/>
    </row>
    <row r="785" spans="3:47" x14ac:dyDescent="0.2">
      <c r="C785" s="10"/>
      <c r="D785" s="10"/>
      <c r="AA785" s="132"/>
      <c r="AB785" s="132"/>
      <c r="AC785" s="132"/>
      <c r="AD785" s="132"/>
      <c r="AE785" s="132"/>
      <c r="AG785" s="143"/>
      <c r="AN785" s="132"/>
      <c r="AO785" s="132"/>
      <c r="AP785" s="132"/>
      <c r="AQ785" s="132"/>
      <c r="AR785" s="132"/>
      <c r="AS785" s="132"/>
      <c r="AT785" s="132"/>
      <c r="AU785" s="132"/>
    </row>
    <row r="786" spans="3:47" x14ac:dyDescent="0.2">
      <c r="C786" s="10"/>
      <c r="D786" s="10"/>
      <c r="AA786" s="132"/>
      <c r="AB786" s="132"/>
      <c r="AC786" s="132"/>
      <c r="AD786" s="132"/>
      <c r="AE786" s="132"/>
      <c r="AG786" s="143"/>
      <c r="AN786" s="132"/>
      <c r="AO786" s="132"/>
      <c r="AP786" s="132"/>
      <c r="AQ786" s="132"/>
      <c r="AR786" s="132"/>
      <c r="AS786" s="132"/>
      <c r="AT786" s="132"/>
      <c r="AU786" s="132"/>
    </row>
    <row r="787" spans="3:47" x14ac:dyDescent="0.2">
      <c r="C787" s="10"/>
      <c r="D787" s="10"/>
      <c r="AA787" s="132"/>
      <c r="AB787" s="132"/>
      <c r="AC787" s="132"/>
      <c r="AD787" s="132"/>
      <c r="AE787" s="132"/>
      <c r="AG787" s="143"/>
      <c r="AN787" s="132"/>
      <c r="AO787" s="132"/>
      <c r="AP787" s="132"/>
      <c r="AQ787" s="132"/>
      <c r="AR787" s="132"/>
      <c r="AS787" s="132"/>
      <c r="AT787" s="132"/>
      <c r="AU787" s="132"/>
    </row>
    <row r="788" spans="3:47" x14ac:dyDescent="0.2">
      <c r="C788" s="10"/>
      <c r="D788" s="10"/>
      <c r="AA788" s="132"/>
      <c r="AB788" s="132"/>
      <c r="AC788" s="132"/>
      <c r="AD788" s="132"/>
      <c r="AE788" s="132"/>
      <c r="AG788" s="143"/>
      <c r="AN788" s="132"/>
      <c r="AO788" s="132"/>
      <c r="AP788" s="132"/>
      <c r="AQ788" s="132"/>
      <c r="AR788" s="132"/>
      <c r="AS788" s="132"/>
      <c r="AT788" s="132"/>
      <c r="AU788" s="132"/>
    </row>
    <row r="789" spans="3:47" x14ac:dyDescent="0.2">
      <c r="C789" s="10"/>
      <c r="D789" s="10"/>
      <c r="AA789" s="132"/>
      <c r="AB789" s="132"/>
      <c r="AC789" s="132"/>
      <c r="AD789" s="132"/>
      <c r="AE789" s="132"/>
      <c r="AG789" s="143"/>
      <c r="AN789" s="132"/>
      <c r="AO789" s="132"/>
      <c r="AP789" s="132"/>
      <c r="AQ789" s="132"/>
      <c r="AR789" s="132"/>
      <c r="AS789" s="132"/>
      <c r="AT789" s="132"/>
      <c r="AU789" s="132"/>
    </row>
    <row r="790" spans="3:47" x14ac:dyDescent="0.2">
      <c r="C790" s="10"/>
      <c r="D790" s="10"/>
      <c r="AA790" s="132"/>
      <c r="AB790" s="132"/>
      <c r="AC790" s="132"/>
      <c r="AD790" s="132"/>
      <c r="AE790" s="132"/>
      <c r="AG790" s="143"/>
      <c r="AN790" s="132"/>
      <c r="AO790" s="132"/>
      <c r="AP790" s="132"/>
      <c r="AQ790" s="132"/>
      <c r="AR790" s="132"/>
      <c r="AS790" s="132"/>
      <c r="AT790" s="132"/>
      <c r="AU790" s="132"/>
    </row>
    <row r="791" spans="3:47" x14ac:dyDescent="0.2">
      <c r="C791" s="10"/>
      <c r="D791" s="10"/>
      <c r="AA791" s="132"/>
      <c r="AB791" s="132"/>
      <c r="AC791" s="132"/>
      <c r="AD791" s="132"/>
      <c r="AE791" s="132"/>
      <c r="AG791" s="143"/>
      <c r="AN791" s="132"/>
      <c r="AO791" s="132"/>
      <c r="AP791" s="132"/>
      <c r="AQ791" s="132"/>
      <c r="AR791" s="132"/>
      <c r="AS791" s="132"/>
      <c r="AT791" s="132"/>
      <c r="AU791" s="132"/>
    </row>
    <row r="792" spans="3:47" x14ac:dyDescent="0.2">
      <c r="C792" s="10"/>
      <c r="D792" s="10"/>
      <c r="AA792" s="132"/>
      <c r="AB792" s="132"/>
      <c r="AC792" s="132"/>
      <c r="AD792" s="132"/>
      <c r="AE792" s="132"/>
      <c r="AG792" s="143"/>
      <c r="AN792" s="132"/>
      <c r="AO792" s="132"/>
      <c r="AP792" s="132"/>
      <c r="AQ792" s="132"/>
      <c r="AR792" s="132"/>
      <c r="AS792" s="132"/>
      <c r="AT792" s="132"/>
      <c r="AU792" s="132"/>
    </row>
    <row r="793" spans="3:47" x14ac:dyDescent="0.2">
      <c r="C793" s="10"/>
      <c r="D793" s="10"/>
      <c r="AA793" s="132"/>
      <c r="AB793" s="132"/>
      <c r="AC793" s="132"/>
      <c r="AD793" s="132"/>
      <c r="AE793" s="132"/>
      <c r="AG793" s="143"/>
      <c r="AN793" s="132"/>
      <c r="AO793" s="132"/>
      <c r="AP793" s="132"/>
      <c r="AQ793" s="132"/>
      <c r="AR793" s="132"/>
      <c r="AS793" s="132"/>
      <c r="AT793" s="132"/>
      <c r="AU793" s="132"/>
    </row>
    <row r="794" spans="3:47" x14ac:dyDescent="0.2">
      <c r="C794" s="10"/>
      <c r="D794" s="10"/>
      <c r="AA794" s="132"/>
      <c r="AB794" s="132"/>
      <c r="AC794" s="132"/>
      <c r="AD794" s="132"/>
      <c r="AE794" s="132"/>
      <c r="AG794" s="143"/>
      <c r="AN794" s="132"/>
      <c r="AO794" s="132"/>
      <c r="AP794" s="132"/>
      <c r="AQ794" s="132"/>
      <c r="AR794" s="132"/>
      <c r="AS794" s="132"/>
      <c r="AT794" s="132"/>
      <c r="AU794" s="132"/>
    </row>
    <row r="795" spans="3:47" x14ac:dyDescent="0.2">
      <c r="C795" s="10"/>
      <c r="D795" s="10"/>
      <c r="AA795" s="132"/>
      <c r="AB795" s="132"/>
      <c r="AC795" s="132"/>
      <c r="AD795" s="132"/>
      <c r="AE795" s="132"/>
      <c r="AG795" s="143"/>
      <c r="AN795" s="132"/>
      <c r="AO795" s="132"/>
      <c r="AP795" s="132"/>
      <c r="AQ795" s="132"/>
      <c r="AR795" s="132"/>
      <c r="AS795" s="132"/>
      <c r="AT795" s="132"/>
      <c r="AU795" s="132"/>
    </row>
    <row r="796" spans="3:47" x14ac:dyDescent="0.2">
      <c r="C796" s="10"/>
      <c r="D796" s="10"/>
      <c r="AA796" s="132"/>
      <c r="AB796" s="132"/>
      <c r="AC796" s="132"/>
      <c r="AD796" s="132"/>
      <c r="AE796" s="132"/>
      <c r="AG796" s="143"/>
      <c r="AN796" s="132"/>
      <c r="AO796" s="132"/>
      <c r="AP796" s="132"/>
      <c r="AQ796" s="132"/>
      <c r="AR796" s="132"/>
      <c r="AS796" s="132"/>
      <c r="AT796" s="132"/>
      <c r="AU796" s="132"/>
    </row>
    <row r="797" spans="3:47" x14ac:dyDescent="0.2">
      <c r="C797" s="10"/>
      <c r="D797" s="10"/>
      <c r="AA797" s="132"/>
      <c r="AB797" s="132"/>
      <c r="AC797" s="132"/>
      <c r="AD797" s="132"/>
      <c r="AE797" s="132"/>
      <c r="AG797" s="143"/>
      <c r="AN797" s="132"/>
      <c r="AO797" s="132"/>
      <c r="AP797" s="132"/>
      <c r="AQ797" s="132"/>
      <c r="AR797" s="132"/>
      <c r="AS797" s="132"/>
      <c r="AT797" s="132"/>
      <c r="AU797" s="132"/>
    </row>
    <row r="798" spans="3:47" x14ac:dyDescent="0.2">
      <c r="C798" s="10"/>
      <c r="D798" s="10"/>
      <c r="AA798" s="132"/>
      <c r="AB798" s="132"/>
      <c r="AC798" s="132"/>
      <c r="AD798" s="132"/>
      <c r="AE798" s="132"/>
      <c r="AG798" s="143"/>
      <c r="AN798" s="132"/>
      <c r="AO798" s="132"/>
      <c r="AP798" s="132"/>
      <c r="AQ798" s="132"/>
      <c r="AR798" s="132"/>
      <c r="AS798" s="132"/>
      <c r="AT798" s="132"/>
      <c r="AU798" s="132"/>
    </row>
    <row r="799" spans="3:47" x14ac:dyDescent="0.2">
      <c r="C799" s="10"/>
      <c r="D799" s="10"/>
      <c r="AA799" s="132"/>
      <c r="AB799" s="132"/>
      <c r="AC799" s="132"/>
      <c r="AD799" s="132"/>
      <c r="AE799" s="132"/>
      <c r="AG799" s="143"/>
      <c r="AN799" s="132"/>
      <c r="AO799" s="132"/>
      <c r="AP799" s="132"/>
      <c r="AQ799" s="132"/>
      <c r="AR799" s="132"/>
      <c r="AS799" s="132"/>
      <c r="AT799" s="132"/>
      <c r="AU799" s="132"/>
    </row>
    <row r="800" spans="3:47" x14ac:dyDescent="0.2">
      <c r="C800" s="10"/>
      <c r="D800" s="10"/>
      <c r="AA800" s="132"/>
      <c r="AB800" s="132"/>
      <c r="AC800" s="132"/>
      <c r="AD800" s="132"/>
      <c r="AE800" s="132"/>
      <c r="AG800" s="143"/>
      <c r="AN800" s="132"/>
      <c r="AO800" s="132"/>
      <c r="AP800" s="132"/>
      <c r="AQ800" s="132"/>
      <c r="AR800" s="132"/>
      <c r="AS800" s="132"/>
      <c r="AT800" s="132"/>
      <c r="AU800" s="132"/>
    </row>
    <row r="801" spans="3:47" x14ac:dyDescent="0.2">
      <c r="C801" s="10"/>
      <c r="D801" s="10"/>
      <c r="AA801" s="132"/>
      <c r="AB801" s="132"/>
      <c r="AC801" s="132"/>
      <c r="AD801" s="132"/>
      <c r="AE801" s="132"/>
      <c r="AG801" s="143"/>
      <c r="AN801" s="132"/>
      <c r="AO801" s="132"/>
      <c r="AP801" s="132"/>
      <c r="AQ801" s="132"/>
      <c r="AR801" s="132"/>
      <c r="AS801" s="132"/>
      <c r="AT801" s="132"/>
      <c r="AU801" s="132"/>
    </row>
    <row r="802" spans="3:47" x14ac:dyDescent="0.2">
      <c r="C802" s="10"/>
      <c r="D802" s="10"/>
      <c r="AA802" s="132"/>
      <c r="AB802" s="132"/>
      <c r="AC802" s="132"/>
      <c r="AD802" s="132"/>
      <c r="AE802" s="132"/>
      <c r="AG802" s="143"/>
      <c r="AN802" s="132"/>
      <c r="AO802" s="132"/>
      <c r="AP802" s="132"/>
      <c r="AQ802" s="132"/>
      <c r="AR802" s="132"/>
      <c r="AS802" s="132"/>
      <c r="AT802" s="132"/>
      <c r="AU802" s="132"/>
    </row>
    <row r="803" spans="3:47" x14ac:dyDescent="0.2">
      <c r="C803" s="10"/>
      <c r="D803" s="10"/>
      <c r="AA803" s="132"/>
      <c r="AB803" s="132"/>
      <c r="AC803" s="132"/>
      <c r="AD803" s="132"/>
      <c r="AE803" s="132"/>
      <c r="AG803" s="143"/>
      <c r="AN803" s="132"/>
      <c r="AO803" s="132"/>
      <c r="AP803" s="132"/>
      <c r="AQ803" s="132"/>
      <c r="AR803" s="132"/>
      <c r="AS803" s="132"/>
      <c r="AT803" s="132"/>
      <c r="AU803" s="132"/>
    </row>
    <row r="804" spans="3:47" x14ac:dyDescent="0.2">
      <c r="C804" s="10"/>
      <c r="D804" s="10"/>
      <c r="AA804" s="132"/>
      <c r="AB804" s="132"/>
      <c r="AC804" s="132"/>
      <c r="AD804" s="132"/>
      <c r="AE804" s="132"/>
      <c r="AG804" s="143"/>
      <c r="AN804" s="132"/>
      <c r="AO804" s="132"/>
      <c r="AP804" s="132"/>
      <c r="AQ804" s="132"/>
      <c r="AR804" s="132"/>
      <c r="AS804" s="132"/>
      <c r="AT804" s="132"/>
      <c r="AU804" s="132"/>
    </row>
    <row r="805" spans="3:47" x14ac:dyDescent="0.2">
      <c r="C805" s="10"/>
      <c r="D805" s="10"/>
      <c r="AA805" s="132"/>
      <c r="AB805" s="132"/>
      <c r="AC805" s="132"/>
      <c r="AD805" s="132"/>
      <c r="AE805" s="132"/>
      <c r="AG805" s="143"/>
      <c r="AN805" s="132"/>
      <c r="AO805" s="132"/>
      <c r="AP805" s="132"/>
      <c r="AQ805" s="132"/>
      <c r="AR805" s="132"/>
      <c r="AS805" s="132"/>
      <c r="AT805" s="132"/>
      <c r="AU805" s="132"/>
    </row>
    <row r="806" spans="3:47" x14ac:dyDescent="0.2">
      <c r="C806" s="10"/>
      <c r="D806" s="10"/>
      <c r="AA806" s="132"/>
      <c r="AB806" s="132"/>
      <c r="AC806" s="132"/>
      <c r="AD806" s="132"/>
      <c r="AE806" s="132"/>
      <c r="AG806" s="143"/>
      <c r="AN806" s="132"/>
      <c r="AO806" s="132"/>
      <c r="AP806" s="132"/>
      <c r="AQ806" s="132"/>
      <c r="AR806" s="132"/>
      <c r="AS806" s="132"/>
      <c r="AT806" s="132"/>
      <c r="AU806" s="132"/>
    </row>
    <row r="807" spans="3:47" x14ac:dyDescent="0.2">
      <c r="C807" s="10"/>
      <c r="D807" s="10"/>
      <c r="AA807" s="132"/>
      <c r="AB807" s="132"/>
      <c r="AC807" s="132"/>
      <c r="AD807" s="132"/>
      <c r="AE807" s="132"/>
      <c r="AG807" s="143"/>
      <c r="AN807" s="132"/>
      <c r="AO807" s="132"/>
      <c r="AP807" s="132"/>
      <c r="AQ807" s="132"/>
      <c r="AR807" s="132"/>
      <c r="AS807" s="132"/>
      <c r="AT807" s="132"/>
      <c r="AU807" s="132"/>
    </row>
    <row r="808" spans="3:47" x14ac:dyDescent="0.2">
      <c r="C808" s="10"/>
      <c r="D808" s="10"/>
      <c r="AA808" s="132"/>
      <c r="AB808" s="132"/>
      <c r="AC808" s="132"/>
      <c r="AD808" s="132"/>
      <c r="AE808" s="132"/>
      <c r="AG808" s="143"/>
      <c r="AN808" s="132"/>
      <c r="AO808" s="132"/>
      <c r="AP808" s="132"/>
      <c r="AQ808" s="132"/>
      <c r="AR808" s="132"/>
      <c r="AS808" s="132"/>
      <c r="AT808" s="132"/>
      <c r="AU808" s="132"/>
    </row>
    <row r="809" spans="3:47" x14ac:dyDescent="0.2">
      <c r="C809" s="10"/>
      <c r="D809" s="10"/>
      <c r="AA809" s="132"/>
      <c r="AB809" s="132"/>
      <c r="AC809" s="132"/>
      <c r="AD809" s="132"/>
      <c r="AE809" s="132"/>
      <c r="AG809" s="143"/>
      <c r="AN809" s="132"/>
      <c r="AO809" s="132"/>
      <c r="AP809" s="132"/>
      <c r="AQ809" s="132"/>
      <c r="AR809" s="132"/>
      <c r="AS809" s="132"/>
      <c r="AT809" s="132"/>
      <c r="AU809" s="132"/>
    </row>
    <row r="810" spans="3:47" x14ac:dyDescent="0.2">
      <c r="C810" s="10"/>
      <c r="D810" s="10"/>
      <c r="AA810" s="132"/>
      <c r="AB810" s="132"/>
      <c r="AC810" s="132"/>
      <c r="AD810" s="132"/>
      <c r="AE810" s="132"/>
      <c r="AG810" s="143"/>
      <c r="AN810" s="132"/>
      <c r="AO810" s="132"/>
      <c r="AP810" s="132"/>
      <c r="AQ810" s="132"/>
      <c r="AR810" s="132"/>
      <c r="AS810" s="132"/>
      <c r="AT810" s="132"/>
      <c r="AU810" s="132"/>
    </row>
    <row r="811" spans="3:47" x14ac:dyDescent="0.2">
      <c r="C811" s="10"/>
      <c r="D811" s="10"/>
      <c r="AA811" s="132"/>
      <c r="AB811" s="132"/>
      <c r="AC811" s="132"/>
      <c r="AD811" s="132"/>
      <c r="AE811" s="132"/>
      <c r="AG811" s="143"/>
      <c r="AN811" s="132"/>
      <c r="AO811" s="132"/>
      <c r="AP811" s="132"/>
      <c r="AQ811" s="132"/>
      <c r="AR811" s="132"/>
      <c r="AS811" s="132"/>
      <c r="AT811" s="132"/>
      <c r="AU811" s="132"/>
    </row>
    <row r="812" spans="3:47" x14ac:dyDescent="0.2">
      <c r="C812" s="10"/>
      <c r="D812" s="10"/>
      <c r="AA812" s="132"/>
      <c r="AB812" s="132"/>
      <c r="AC812" s="132"/>
      <c r="AD812" s="132"/>
      <c r="AE812" s="132"/>
      <c r="AG812" s="143"/>
      <c r="AN812" s="132"/>
      <c r="AO812" s="132"/>
      <c r="AP812" s="132"/>
      <c r="AQ812" s="132"/>
      <c r="AR812" s="132"/>
      <c r="AS812" s="132"/>
      <c r="AT812" s="132"/>
      <c r="AU812" s="132"/>
    </row>
    <row r="813" spans="3:47" x14ac:dyDescent="0.2">
      <c r="C813" s="10"/>
      <c r="D813" s="10"/>
      <c r="AA813" s="132"/>
      <c r="AB813" s="132"/>
      <c r="AC813" s="132"/>
      <c r="AD813" s="132"/>
      <c r="AE813" s="132"/>
      <c r="AG813" s="143"/>
      <c r="AN813" s="132"/>
      <c r="AO813" s="132"/>
      <c r="AP813" s="132"/>
      <c r="AQ813" s="132"/>
      <c r="AR813" s="132"/>
      <c r="AS813" s="132"/>
      <c r="AT813" s="132"/>
      <c r="AU813" s="132"/>
    </row>
    <row r="814" spans="3:47" x14ac:dyDescent="0.2">
      <c r="C814" s="10"/>
      <c r="D814" s="10"/>
      <c r="AA814" s="132"/>
      <c r="AB814" s="132"/>
      <c r="AC814" s="132"/>
      <c r="AD814" s="132"/>
      <c r="AE814" s="132"/>
      <c r="AG814" s="143"/>
      <c r="AN814" s="132"/>
      <c r="AO814" s="132"/>
      <c r="AP814" s="132"/>
      <c r="AQ814" s="132"/>
      <c r="AR814" s="132"/>
      <c r="AS814" s="132"/>
      <c r="AT814" s="132"/>
      <c r="AU814" s="132"/>
    </row>
    <row r="815" spans="3:47" x14ac:dyDescent="0.2">
      <c r="C815" s="10"/>
      <c r="D815" s="10"/>
      <c r="AA815" s="132"/>
      <c r="AB815" s="132"/>
      <c r="AC815" s="132"/>
      <c r="AD815" s="132"/>
      <c r="AE815" s="132"/>
      <c r="AG815" s="143"/>
      <c r="AN815" s="132"/>
      <c r="AO815" s="132"/>
      <c r="AP815" s="132"/>
      <c r="AQ815" s="132"/>
      <c r="AR815" s="132"/>
      <c r="AS815" s="132"/>
      <c r="AT815" s="132"/>
      <c r="AU815" s="132"/>
    </row>
    <row r="816" spans="3:47" x14ac:dyDescent="0.2">
      <c r="C816" s="10"/>
      <c r="D816" s="10"/>
      <c r="AA816" s="132"/>
      <c r="AB816" s="132"/>
      <c r="AC816" s="132"/>
      <c r="AD816" s="132"/>
      <c r="AE816" s="132"/>
      <c r="AG816" s="143"/>
      <c r="AN816" s="132"/>
      <c r="AO816" s="132"/>
      <c r="AP816" s="132"/>
      <c r="AQ816" s="132"/>
      <c r="AR816" s="132"/>
      <c r="AS816" s="132"/>
      <c r="AT816" s="132"/>
      <c r="AU816" s="132"/>
    </row>
    <row r="817" spans="3:64" x14ac:dyDescent="0.2">
      <c r="C817" s="10"/>
      <c r="D817" s="10"/>
      <c r="AA817" s="132"/>
      <c r="AB817" s="132"/>
      <c r="AC817" s="132"/>
      <c r="AD817" s="132"/>
      <c r="AE817" s="132"/>
      <c r="AG817" s="143"/>
      <c r="AN817" s="132"/>
      <c r="AO817" s="132"/>
      <c r="AP817" s="132"/>
      <c r="AQ817" s="132"/>
      <c r="AR817" s="132"/>
      <c r="AS817" s="132"/>
      <c r="AT817" s="132"/>
      <c r="AU817" s="132"/>
    </row>
    <row r="818" spans="3:64" x14ac:dyDescent="0.2">
      <c r="C818" s="10"/>
      <c r="D818" s="10"/>
      <c r="AA818" s="132"/>
      <c r="AB818" s="132"/>
      <c r="AC818" s="132"/>
      <c r="AD818" s="132"/>
      <c r="AE818" s="132"/>
      <c r="AG818" s="143"/>
      <c r="AN818" s="132"/>
      <c r="AO818" s="132"/>
      <c r="AP818" s="132"/>
      <c r="AQ818" s="132"/>
      <c r="AR818" s="132"/>
      <c r="AS818" s="132"/>
      <c r="AT818" s="132"/>
      <c r="AU818" s="132"/>
    </row>
    <row r="819" spans="3:64" x14ac:dyDescent="0.2">
      <c r="C819" s="10"/>
      <c r="D819" s="10"/>
      <c r="AA819" s="132"/>
      <c r="AB819" s="132"/>
      <c r="AC819" s="132"/>
      <c r="AD819" s="132"/>
      <c r="AE819" s="132"/>
      <c r="AG819" s="143"/>
      <c r="AN819" s="132"/>
      <c r="AO819" s="132"/>
      <c r="AP819" s="132"/>
      <c r="AQ819" s="132"/>
      <c r="AR819" s="132"/>
      <c r="AS819" s="132"/>
      <c r="AT819" s="132"/>
      <c r="AU819" s="132"/>
    </row>
    <row r="820" spans="3:64" x14ac:dyDescent="0.2">
      <c r="C820" s="10"/>
      <c r="D820" s="10"/>
      <c r="AA820" s="132"/>
      <c r="AB820" s="132"/>
      <c r="AC820" s="132"/>
      <c r="AD820" s="132"/>
      <c r="AE820" s="132"/>
      <c r="AG820" s="143"/>
      <c r="AN820" s="132"/>
      <c r="AO820" s="132"/>
      <c r="AP820" s="132"/>
      <c r="AQ820" s="132"/>
      <c r="AR820" s="132"/>
      <c r="AS820" s="132"/>
      <c r="AT820" s="132"/>
      <c r="AU820" s="132"/>
      <c r="AV820" s="132"/>
      <c r="AW820" s="132"/>
      <c r="AX820" s="132"/>
      <c r="AY820" s="132"/>
      <c r="AZ820" s="132"/>
      <c r="BA820" s="132"/>
      <c r="BB820" s="132"/>
      <c r="BC820" s="132"/>
      <c r="BD820" s="132"/>
      <c r="BE820" s="132"/>
      <c r="BF820" s="132"/>
      <c r="BG820" s="132"/>
      <c r="BH820" s="132"/>
      <c r="BI820" s="132"/>
      <c r="BJ820" s="132"/>
      <c r="BK820" s="132"/>
      <c r="BL820" s="132"/>
    </row>
    <row r="821" spans="3:64" x14ac:dyDescent="0.2">
      <c r="C821" s="10"/>
      <c r="D821" s="10"/>
      <c r="AA821" s="132"/>
      <c r="AB821" s="132"/>
      <c r="AC821" s="132"/>
      <c r="AD821" s="132"/>
      <c r="AE821" s="132"/>
      <c r="AG821" s="143"/>
      <c r="AN821" s="132"/>
      <c r="AO821" s="132"/>
      <c r="AP821" s="132"/>
      <c r="AQ821" s="132"/>
      <c r="AR821" s="132"/>
      <c r="AS821" s="132"/>
      <c r="AT821" s="132"/>
      <c r="AU821" s="132"/>
      <c r="AV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3:64" x14ac:dyDescent="0.2">
      <c r="C822" s="10"/>
      <c r="D822" s="10"/>
      <c r="AA822" s="132"/>
      <c r="AB822" s="132"/>
      <c r="AC822" s="132"/>
      <c r="AD822" s="132"/>
      <c r="AE822" s="132"/>
      <c r="AG822" s="143"/>
      <c r="AN822" s="132"/>
      <c r="AO822" s="132"/>
      <c r="AP822" s="132"/>
      <c r="AQ822" s="132"/>
      <c r="AR822" s="132"/>
      <c r="AS822" s="132"/>
      <c r="AT822" s="132"/>
      <c r="AU822" s="132"/>
    </row>
    <row r="823" spans="3:64" x14ac:dyDescent="0.2">
      <c r="C823" s="10"/>
      <c r="D823" s="10"/>
      <c r="AA823" s="132"/>
      <c r="AB823" s="132"/>
      <c r="AC823" s="132"/>
      <c r="AD823" s="132"/>
      <c r="AE823" s="132"/>
      <c r="AG823" s="143"/>
      <c r="AN823" s="132"/>
      <c r="AO823" s="132"/>
      <c r="AP823" s="132"/>
      <c r="AQ823" s="132"/>
      <c r="AR823" s="132"/>
      <c r="AS823" s="132"/>
      <c r="AT823" s="132"/>
      <c r="AU823" s="132"/>
    </row>
    <row r="824" spans="3:64" x14ac:dyDescent="0.2">
      <c r="C824" s="10"/>
      <c r="D824" s="10"/>
      <c r="AA824" s="132"/>
      <c r="AB824" s="132"/>
      <c r="AC824" s="132"/>
      <c r="AD824" s="132"/>
      <c r="AE824" s="132"/>
      <c r="AG824" s="143"/>
      <c r="AN824" s="132"/>
      <c r="AO824" s="132"/>
      <c r="AP824" s="132"/>
      <c r="AQ824" s="132"/>
      <c r="AR824" s="132"/>
      <c r="AS824" s="132"/>
      <c r="AT824" s="132"/>
      <c r="AU824" s="132"/>
    </row>
    <row r="825" spans="3:64" x14ac:dyDescent="0.2">
      <c r="C825" s="10"/>
      <c r="D825" s="10"/>
      <c r="AA825" s="132"/>
      <c r="AB825" s="132"/>
      <c r="AC825" s="132"/>
      <c r="AD825" s="132"/>
      <c r="AE825" s="132"/>
      <c r="AG825" s="143"/>
      <c r="AN825" s="132"/>
      <c r="AO825" s="132"/>
      <c r="AP825" s="132"/>
      <c r="AQ825" s="132"/>
      <c r="AR825" s="132"/>
      <c r="AS825" s="132"/>
      <c r="AT825" s="132"/>
      <c r="AU825" s="132"/>
    </row>
    <row r="826" spans="3:64" x14ac:dyDescent="0.2">
      <c r="C826" s="10"/>
      <c r="D826" s="10"/>
      <c r="AA826" s="132"/>
      <c r="AB826" s="132"/>
      <c r="AC826" s="132"/>
      <c r="AD826" s="132"/>
      <c r="AE826" s="132"/>
      <c r="AG826" s="143"/>
      <c r="AN826" s="132"/>
      <c r="AO826" s="132"/>
      <c r="AP826" s="132"/>
      <c r="AQ826" s="132"/>
      <c r="AR826" s="132"/>
      <c r="AS826" s="132"/>
      <c r="AT826" s="132"/>
      <c r="AU826" s="132"/>
    </row>
    <row r="827" spans="3:64" x14ac:dyDescent="0.2">
      <c r="C827" s="10"/>
      <c r="D827" s="10"/>
      <c r="AA827" s="132"/>
      <c r="AB827" s="132"/>
      <c r="AC827" s="132"/>
      <c r="AD827" s="132"/>
      <c r="AE827" s="132"/>
      <c r="AG827" s="143"/>
      <c r="AN827" s="132"/>
      <c r="AO827" s="132"/>
      <c r="AP827" s="132"/>
      <c r="AQ827" s="132"/>
      <c r="AR827" s="132"/>
      <c r="AS827" s="132"/>
      <c r="AT827" s="132"/>
      <c r="AU827" s="132"/>
    </row>
    <row r="828" spans="3:64" x14ac:dyDescent="0.2">
      <c r="C828" s="10"/>
      <c r="D828" s="10"/>
      <c r="AA828" s="132"/>
      <c r="AB828" s="132"/>
      <c r="AC828" s="132"/>
      <c r="AD828" s="132"/>
      <c r="AE828" s="132"/>
      <c r="AG828" s="143"/>
      <c r="AN828" s="132"/>
      <c r="AO828" s="132"/>
      <c r="AP828" s="132"/>
      <c r="AQ828" s="132"/>
      <c r="AR828" s="132"/>
      <c r="AS828" s="132"/>
      <c r="AT828" s="132"/>
      <c r="AU828" s="132"/>
    </row>
    <row r="829" spans="3:64" x14ac:dyDescent="0.2">
      <c r="C829" s="10"/>
      <c r="D829" s="10"/>
      <c r="AA829" s="132"/>
      <c r="AB829" s="132"/>
      <c r="AC829" s="132"/>
      <c r="AD829" s="132"/>
      <c r="AE829" s="132"/>
      <c r="AG829" s="143"/>
      <c r="AN829" s="132"/>
      <c r="AO829" s="132"/>
      <c r="AP829" s="132"/>
      <c r="AQ829" s="132"/>
      <c r="AR829" s="132"/>
      <c r="AS829" s="132"/>
      <c r="AT829" s="132"/>
      <c r="AU829" s="132"/>
    </row>
    <row r="830" spans="3:64" x14ac:dyDescent="0.2">
      <c r="C830" s="10"/>
      <c r="D830" s="10"/>
      <c r="AA830" s="132"/>
      <c r="AB830" s="132"/>
      <c r="AC830" s="132"/>
      <c r="AD830" s="132"/>
      <c r="AE830" s="132"/>
      <c r="AG830" s="143"/>
      <c r="AN830" s="132"/>
      <c r="AO830" s="132"/>
      <c r="AP830" s="132"/>
      <c r="AQ830" s="132"/>
      <c r="AR830" s="132"/>
      <c r="AS830" s="132"/>
      <c r="AT830" s="132"/>
      <c r="AU830" s="132"/>
    </row>
    <row r="831" spans="3:64" x14ac:dyDescent="0.2">
      <c r="C831" s="10"/>
      <c r="D831" s="10"/>
      <c r="AA831" s="132"/>
      <c r="AB831" s="132"/>
      <c r="AC831" s="132"/>
      <c r="AD831" s="132"/>
      <c r="AE831" s="132"/>
      <c r="AG831" s="143"/>
      <c r="AN831" s="132"/>
      <c r="AO831" s="132"/>
      <c r="AP831" s="132"/>
      <c r="AQ831" s="132"/>
      <c r="AR831" s="132"/>
      <c r="AS831" s="132"/>
      <c r="AT831" s="132"/>
      <c r="AU831" s="132"/>
    </row>
    <row r="832" spans="3:64" x14ac:dyDescent="0.2">
      <c r="C832" s="10"/>
      <c r="D832" s="10"/>
      <c r="AA832" s="132"/>
      <c r="AB832" s="132"/>
      <c r="AC832" s="132"/>
      <c r="AD832" s="132"/>
      <c r="AE832" s="132"/>
      <c r="AG832" s="143"/>
      <c r="AN832" s="132"/>
      <c r="AO832" s="132"/>
      <c r="AP832" s="132"/>
      <c r="AQ832" s="132"/>
      <c r="AR832" s="132"/>
      <c r="AS832" s="132"/>
      <c r="AT832" s="132"/>
      <c r="AU832" s="132"/>
      <c r="AV832" s="132"/>
      <c r="AX832" s="132"/>
    </row>
    <row r="833" spans="3:47" x14ac:dyDescent="0.2">
      <c r="C833" s="10"/>
      <c r="D833" s="10"/>
      <c r="AA833" s="132"/>
      <c r="AB833" s="132"/>
      <c r="AC833" s="132"/>
      <c r="AD833" s="132"/>
      <c r="AE833" s="132"/>
      <c r="AG833" s="143"/>
      <c r="AN833" s="132"/>
      <c r="AO833" s="132"/>
      <c r="AP833" s="132"/>
      <c r="AQ833" s="132"/>
      <c r="AR833" s="132"/>
      <c r="AS833" s="132"/>
      <c r="AT833" s="132"/>
      <c r="AU833" s="132"/>
    </row>
    <row r="834" spans="3:47" x14ac:dyDescent="0.2">
      <c r="C834" s="10"/>
      <c r="D834" s="10"/>
      <c r="AA834" s="132"/>
      <c r="AB834" s="132"/>
      <c r="AC834" s="132"/>
      <c r="AD834" s="132"/>
      <c r="AE834" s="132"/>
      <c r="AG834" s="143"/>
      <c r="AN834" s="132"/>
      <c r="AO834" s="132"/>
      <c r="AP834" s="132"/>
      <c r="AQ834" s="132"/>
      <c r="AR834" s="132"/>
      <c r="AS834" s="132"/>
      <c r="AT834" s="132"/>
      <c r="AU834" s="132"/>
    </row>
    <row r="835" spans="3:47" x14ac:dyDescent="0.2">
      <c r="C835" s="10"/>
      <c r="D835" s="10"/>
      <c r="AA835" s="132"/>
      <c r="AB835" s="132"/>
      <c r="AC835" s="132"/>
      <c r="AD835" s="132"/>
      <c r="AE835" s="132"/>
      <c r="AG835" s="143"/>
      <c r="AN835" s="132"/>
      <c r="AO835" s="132"/>
      <c r="AP835" s="132"/>
      <c r="AQ835" s="132"/>
      <c r="AR835" s="132"/>
      <c r="AS835" s="132"/>
      <c r="AT835" s="132"/>
      <c r="AU835" s="132"/>
    </row>
    <row r="836" spans="3:47" x14ac:dyDescent="0.2">
      <c r="C836" s="10"/>
      <c r="D836" s="10"/>
      <c r="AA836" s="132"/>
      <c r="AB836" s="132"/>
      <c r="AC836" s="132"/>
      <c r="AD836" s="132"/>
      <c r="AE836" s="132"/>
      <c r="AG836" s="143"/>
      <c r="AN836" s="132"/>
      <c r="AO836" s="132"/>
      <c r="AP836" s="132"/>
      <c r="AQ836" s="132"/>
      <c r="AR836" s="132"/>
      <c r="AS836" s="132"/>
      <c r="AT836" s="132"/>
      <c r="AU836" s="132"/>
    </row>
    <row r="837" spans="3:47" x14ac:dyDescent="0.2">
      <c r="C837" s="10"/>
      <c r="D837" s="10"/>
      <c r="AA837" s="132"/>
      <c r="AB837" s="132"/>
      <c r="AC837" s="132"/>
      <c r="AD837" s="132"/>
      <c r="AE837" s="132"/>
      <c r="AG837" s="143"/>
      <c r="AN837" s="132"/>
      <c r="AO837" s="132"/>
      <c r="AP837" s="132"/>
      <c r="AQ837" s="132"/>
      <c r="AR837" s="132"/>
      <c r="AS837" s="132"/>
      <c r="AT837" s="132"/>
      <c r="AU837" s="132"/>
    </row>
    <row r="838" spans="3:47" x14ac:dyDescent="0.2">
      <c r="C838" s="10"/>
      <c r="D838" s="10"/>
      <c r="AA838" s="132"/>
      <c r="AB838" s="132"/>
      <c r="AC838" s="132"/>
      <c r="AD838" s="132"/>
      <c r="AE838" s="132"/>
      <c r="AG838" s="143"/>
      <c r="AN838" s="132"/>
      <c r="AO838" s="132"/>
      <c r="AP838" s="132"/>
      <c r="AQ838" s="132"/>
      <c r="AR838" s="132"/>
      <c r="AS838" s="132"/>
      <c r="AT838" s="132"/>
      <c r="AU838" s="132"/>
    </row>
    <row r="839" spans="3:47" x14ac:dyDescent="0.2">
      <c r="C839" s="10"/>
      <c r="D839" s="10"/>
      <c r="AA839" s="132"/>
      <c r="AB839" s="132"/>
      <c r="AC839" s="132"/>
      <c r="AD839" s="132"/>
      <c r="AE839" s="132"/>
      <c r="AG839" s="143"/>
      <c r="AN839" s="132"/>
      <c r="AO839" s="132"/>
      <c r="AP839" s="132"/>
      <c r="AQ839" s="132"/>
      <c r="AR839" s="132"/>
      <c r="AS839" s="132"/>
      <c r="AT839" s="132"/>
      <c r="AU839" s="132"/>
    </row>
    <row r="840" spans="3:47" x14ac:dyDescent="0.2">
      <c r="C840" s="10"/>
      <c r="D840" s="10"/>
      <c r="AA840" s="132"/>
      <c r="AB840" s="132"/>
      <c r="AC840" s="132"/>
      <c r="AD840" s="132"/>
      <c r="AE840" s="132"/>
      <c r="AG840" s="143"/>
      <c r="AN840" s="132"/>
      <c r="AO840" s="132"/>
      <c r="AP840" s="132"/>
      <c r="AQ840" s="132"/>
      <c r="AR840" s="132"/>
      <c r="AS840" s="132"/>
      <c r="AT840" s="132"/>
      <c r="AU840" s="132"/>
    </row>
    <row r="841" spans="3:47" x14ac:dyDescent="0.2">
      <c r="C841" s="10"/>
      <c r="D841" s="10"/>
      <c r="AA841" s="132"/>
      <c r="AB841" s="132"/>
      <c r="AC841" s="132"/>
      <c r="AD841" s="132"/>
      <c r="AE841" s="132"/>
      <c r="AG841" s="143"/>
      <c r="AN841" s="132"/>
      <c r="AO841" s="132"/>
      <c r="AP841" s="132"/>
      <c r="AQ841" s="132"/>
      <c r="AR841" s="132"/>
      <c r="AS841" s="132"/>
      <c r="AT841" s="132"/>
      <c r="AU841" s="132"/>
    </row>
    <row r="842" spans="3:47" x14ac:dyDescent="0.2">
      <c r="C842" s="10"/>
      <c r="D842" s="10"/>
      <c r="AA842" s="132"/>
      <c r="AB842" s="132"/>
      <c r="AC842" s="132"/>
      <c r="AD842" s="132"/>
      <c r="AE842" s="132"/>
      <c r="AG842" s="143"/>
      <c r="AN842" s="132"/>
      <c r="AO842" s="132"/>
      <c r="AP842" s="132"/>
      <c r="AQ842" s="132"/>
      <c r="AR842" s="132"/>
      <c r="AS842" s="132"/>
      <c r="AT842" s="132"/>
      <c r="AU842" s="132"/>
    </row>
    <row r="843" spans="3:47" x14ac:dyDescent="0.2">
      <c r="C843" s="10"/>
      <c r="D843" s="10"/>
      <c r="AA843" s="132"/>
      <c r="AB843" s="132"/>
      <c r="AC843" s="132"/>
      <c r="AD843" s="132"/>
      <c r="AE843" s="132"/>
      <c r="AG843" s="143"/>
      <c r="AN843" s="132"/>
      <c r="AO843" s="132"/>
      <c r="AP843" s="132"/>
      <c r="AQ843" s="132"/>
      <c r="AR843" s="132"/>
      <c r="AS843" s="132"/>
      <c r="AT843" s="132"/>
      <c r="AU843" s="132"/>
    </row>
    <row r="844" spans="3:47" x14ac:dyDescent="0.2">
      <c r="C844" s="10"/>
      <c r="D844" s="10"/>
      <c r="AA844" s="132"/>
      <c r="AB844" s="132"/>
      <c r="AC844" s="132"/>
      <c r="AD844" s="132"/>
      <c r="AE844" s="132"/>
      <c r="AG844" s="143"/>
      <c r="AN844" s="132"/>
      <c r="AO844" s="132"/>
      <c r="AP844" s="132"/>
      <c r="AQ844" s="132"/>
      <c r="AR844" s="132"/>
      <c r="AS844" s="132"/>
      <c r="AT844" s="132"/>
      <c r="AU844" s="132"/>
    </row>
    <row r="845" spans="3:47" x14ac:dyDescent="0.2">
      <c r="C845" s="10"/>
      <c r="D845" s="10"/>
      <c r="AA845" s="132"/>
      <c r="AB845" s="132"/>
      <c r="AC845" s="132"/>
      <c r="AD845" s="132"/>
      <c r="AE845" s="132"/>
      <c r="AG845" s="143"/>
      <c r="AN845" s="132"/>
      <c r="AO845" s="132"/>
      <c r="AP845" s="132"/>
      <c r="AQ845" s="132"/>
      <c r="AR845" s="132"/>
      <c r="AS845" s="132"/>
      <c r="AT845" s="132"/>
      <c r="AU845" s="132"/>
    </row>
    <row r="846" spans="3:47" x14ac:dyDescent="0.2">
      <c r="C846" s="10"/>
      <c r="D846" s="10"/>
      <c r="AA846" s="132"/>
      <c r="AB846" s="132"/>
      <c r="AC846" s="132"/>
      <c r="AD846" s="132"/>
      <c r="AE846" s="132"/>
      <c r="AG846" s="143"/>
      <c r="AN846" s="132"/>
      <c r="AO846" s="132"/>
      <c r="AP846" s="132"/>
      <c r="AQ846" s="132"/>
      <c r="AR846" s="132"/>
      <c r="AS846" s="132"/>
      <c r="AT846" s="132"/>
      <c r="AU846" s="132"/>
    </row>
    <row r="847" spans="3:47" x14ac:dyDescent="0.2">
      <c r="C847" s="10"/>
      <c r="D847" s="10"/>
      <c r="AA847" s="132"/>
      <c r="AB847" s="132"/>
      <c r="AC847" s="132"/>
      <c r="AD847" s="132"/>
      <c r="AE847" s="132"/>
      <c r="AG847" s="143"/>
      <c r="AN847" s="132"/>
      <c r="AO847" s="132"/>
      <c r="AP847" s="132"/>
      <c r="AQ847" s="132"/>
      <c r="AR847" s="132"/>
      <c r="AS847" s="132"/>
      <c r="AT847" s="132"/>
      <c r="AU847" s="132"/>
    </row>
    <row r="848" spans="3:47" x14ac:dyDescent="0.2">
      <c r="C848" s="10"/>
      <c r="D848" s="10"/>
      <c r="AA848" s="132"/>
      <c r="AB848" s="132"/>
      <c r="AC848" s="132"/>
      <c r="AD848" s="132"/>
      <c r="AE848" s="132"/>
      <c r="AG848" s="143"/>
      <c r="AN848" s="132"/>
      <c r="AO848" s="132"/>
      <c r="AP848" s="132"/>
      <c r="AQ848" s="132"/>
      <c r="AR848" s="132"/>
      <c r="AS848" s="132"/>
      <c r="AT848" s="132"/>
      <c r="AU848" s="132"/>
    </row>
    <row r="849" spans="3:47" x14ac:dyDescent="0.2">
      <c r="C849" s="10"/>
      <c r="D849" s="10"/>
      <c r="AA849" s="132"/>
      <c r="AB849" s="132"/>
      <c r="AC849" s="132"/>
      <c r="AD849" s="132"/>
      <c r="AE849" s="132"/>
      <c r="AG849" s="143"/>
      <c r="AN849" s="132"/>
      <c r="AO849" s="132"/>
      <c r="AP849" s="132"/>
      <c r="AQ849" s="132"/>
      <c r="AR849" s="132"/>
      <c r="AS849" s="132"/>
      <c r="AT849" s="132"/>
      <c r="AU849" s="132"/>
    </row>
    <row r="850" spans="3:47" x14ac:dyDescent="0.2">
      <c r="C850" s="10"/>
      <c r="D850" s="10"/>
      <c r="AA850" s="132"/>
      <c r="AB850" s="132"/>
      <c r="AC850" s="132"/>
      <c r="AD850" s="132"/>
      <c r="AE850" s="132"/>
      <c r="AG850" s="143"/>
      <c r="AN850" s="132"/>
      <c r="AO850" s="132"/>
      <c r="AP850" s="132"/>
      <c r="AQ850" s="132"/>
      <c r="AR850" s="132"/>
      <c r="AS850" s="132"/>
      <c r="AT850" s="132"/>
      <c r="AU850" s="132"/>
    </row>
    <row r="851" spans="3:47" x14ac:dyDescent="0.2">
      <c r="C851" s="10"/>
      <c r="D851" s="10"/>
      <c r="AA851" s="132"/>
      <c r="AB851" s="132"/>
      <c r="AC851" s="132"/>
      <c r="AD851" s="132"/>
      <c r="AE851" s="132"/>
      <c r="AG851" s="143"/>
      <c r="AN851" s="132"/>
      <c r="AO851" s="132"/>
      <c r="AP851" s="132"/>
      <c r="AQ851" s="132"/>
      <c r="AR851" s="132"/>
      <c r="AS851" s="132"/>
      <c r="AT851" s="132"/>
      <c r="AU851" s="132"/>
    </row>
    <row r="852" spans="3:47" x14ac:dyDescent="0.2">
      <c r="C852" s="10"/>
      <c r="D852" s="10"/>
      <c r="AA852" s="132"/>
      <c r="AB852" s="132"/>
      <c r="AC852" s="132"/>
      <c r="AD852" s="132"/>
      <c r="AE852" s="132"/>
      <c r="AG852" s="143"/>
      <c r="AN852" s="132"/>
      <c r="AO852" s="132"/>
      <c r="AP852" s="132"/>
      <c r="AQ852" s="132"/>
      <c r="AR852" s="132"/>
      <c r="AS852" s="132"/>
      <c r="AT852" s="132"/>
      <c r="AU852" s="132"/>
    </row>
    <row r="853" spans="3:47" x14ac:dyDescent="0.2">
      <c r="C853" s="10"/>
      <c r="D853" s="10"/>
      <c r="AA853" s="132"/>
      <c r="AB853" s="132"/>
      <c r="AC853" s="132"/>
      <c r="AD853" s="132"/>
      <c r="AE853" s="132"/>
      <c r="AG853" s="143"/>
      <c r="AN853" s="132"/>
      <c r="AO853" s="132"/>
      <c r="AP853" s="132"/>
      <c r="AQ853" s="132"/>
      <c r="AR853" s="132"/>
      <c r="AS853" s="132"/>
      <c r="AT853" s="132"/>
      <c r="AU853" s="132"/>
    </row>
    <row r="854" spans="3:47" x14ac:dyDescent="0.2">
      <c r="C854" s="10"/>
      <c r="D854" s="10"/>
      <c r="AA854" s="132"/>
      <c r="AB854" s="132"/>
      <c r="AC854" s="132"/>
      <c r="AD854" s="132"/>
      <c r="AE854" s="132"/>
      <c r="AG854" s="143"/>
      <c r="AN854" s="132"/>
      <c r="AO854" s="132"/>
      <c r="AP854" s="132"/>
      <c r="AQ854" s="132"/>
      <c r="AR854" s="132"/>
      <c r="AS854" s="132"/>
      <c r="AT854" s="132"/>
      <c r="AU854" s="132"/>
    </row>
    <row r="855" spans="3:47" x14ac:dyDescent="0.2">
      <c r="C855" s="10"/>
      <c r="D855" s="10"/>
      <c r="AA855" s="132"/>
      <c r="AB855" s="132"/>
      <c r="AC855" s="132"/>
      <c r="AD855" s="132"/>
      <c r="AE855" s="132"/>
      <c r="AG855" s="143"/>
      <c r="AN855" s="132"/>
      <c r="AO855" s="132"/>
      <c r="AP855" s="132"/>
      <c r="AQ855" s="132"/>
      <c r="AR855" s="132"/>
      <c r="AS855" s="132"/>
      <c r="AT855" s="132"/>
      <c r="AU855" s="132"/>
    </row>
    <row r="856" spans="3:47" x14ac:dyDescent="0.2">
      <c r="C856" s="10"/>
      <c r="D856" s="10"/>
      <c r="AA856" s="132"/>
      <c r="AB856" s="132"/>
      <c r="AC856" s="132"/>
      <c r="AD856" s="132"/>
      <c r="AE856" s="132"/>
      <c r="AG856" s="143"/>
      <c r="AN856" s="132"/>
      <c r="AO856" s="132"/>
      <c r="AP856" s="132"/>
      <c r="AQ856" s="132"/>
      <c r="AR856" s="132"/>
      <c r="AS856" s="132"/>
      <c r="AT856" s="132"/>
      <c r="AU856" s="132"/>
    </row>
    <row r="857" spans="3:47" x14ac:dyDescent="0.2">
      <c r="C857" s="10"/>
      <c r="D857" s="10"/>
      <c r="AA857" s="132"/>
      <c r="AB857" s="132"/>
      <c r="AC857" s="132"/>
      <c r="AD857" s="132"/>
      <c r="AE857" s="132"/>
      <c r="AG857" s="143"/>
      <c r="AN857" s="132"/>
      <c r="AO857" s="132"/>
      <c r="AP857" s="132"/>
      <c r="AQ857" s="132"/>
      <c r="AR857" s="132"/>
      <c r="AS857" s="132"/>
      <c r="AT857" s="132"/>
      <c r="AU857" s="132"/>
    </row>
    <row r="858" spans="3:47" x14ac:dyDescent="0.2">
      <c r="C858" s="10"/>
      <c r="D858" s="10"/>
      <c r="AA858" s="132"/>
      <c r="AB858" s="132"/>
      <c r="AC858" s="132"/>
      <c r="AD858" s="132"/>
      <c r="AE858" s="132"/>
      <c r="AG858" s="143"/>
      <c r="AN858" s="132"/>
      <c r="AO858" s="132"/>
      <c r="AP858" s="132"/>
      <c r="AQ858" s="132"/>
      <c r="AR858" s="132"/>
      <c r="AS858" s="132"/>
      <c r="AT858" s="132"/>
      <c r="AU858" s="132"/>
    </row>
    <row r="859" spans="3:47" x14ac:dyDescent="0.2">
      <c r="C859" s="10"/>
      <c r="D859" s="10"/>
      <c r="AA859" s="132"/>
      <c r="AB859" s="132"/>
      <c r="AC859" s="132"/>
      <c r="AD859" s="132"/>
      <c r="AE859" s="132"/>
      <c r="AG859" s="143"/>
      <c r="AN859" s="132"/>
      <c r="AO859" s="132"/>
      <c r="AP859" s="132"/>
      <c r="AQ859" s="132"/>
      <c r="AR859" s="132"/>
      <c r="AS859" s="132"/>
      <c r="AT859" s="132"/>
      <c r="AU859" s="132"/>
    </row>
    <row r="860" spans="3:47" x14ac:dyDescent="0.2">
      <c r="C860" s="10"/>
      <c r="D860" s="10"/>
      <c r="AA860" s="132"/>
      <c r="AB860" s="132"/>
      <c r="AC860" s="132"/>
      <c r="AD860" s="132"/>
      <c r="AE860" s="132"/>
      <c r="AG860" s="143"/>
      <c r="AN860" s="132"/>
      <c r="AO860" s="132"/>
      <c r="AP860" s="132"/>
      <c r="AQ860" s="132"/>
      <c r="AR860" s="132"/>
      <c r="AS860" s="132"/>
      <c r="AT860" s="132"/>
      <c r="AU860" s="132"/>
    </row>
    <row r="861" spans="3:47" x14ac:dyDescent="0.2">
      <c r="C861" s="10"/>
      <c r="D861" s="10"/>
      <c r="AA861" s="132"/>
      <c r="AB861" s="132"/>
      <c r="AC861" s="132"/>
      <c r="AD861" s="132"/>
      <c r="AE861" s="132"/>
      <c r="AG861" s="143"/>
      <c r="AN861" s="132"/>
      <c r="AO861" s="132"/>
      <c r="AP861" s="132"/>
      <c r="AQ861" s="132"/>
      <c r="AR861" s="132"/>
      <c r="AS861" s="132"/>
      <c r="AT861" s="132"/>
      <c r="AU861" s="132"/>
    </row>
    <row r="862" spans="3:47" x14ac:dyDescent="0.2">
      <c r="C862" s="10"/>
      <c r="D862" s="10"/>
      <c r="AA862" s="132"/>
      <c r="AB862" s="132"/>
      <c r="AC862" s="132"/>
      <c r="AD862" s="132"/>
      <c r="AE862" s="132"/>
      <c r="AG862" s="143"/>
      <c r="AN862" s="132"/>
      <c r="AO862" s="132"/>
      <c r="AP862" s="132"/>
      <c r="AQ862" s="132"/>
      <c r="AR862" s="132"/>
      <c r="AS862" s="132"/>
      <c r="AT862" s="132"/>
      <c r="AU862" s="132"/>
    </row>
    <row r="863" spans="3:47" x14ac:dyDescent="0.2">
      <c r="C863" s="10"/>
      <c r="D863" s="10"/>
      <c r="AA863" s="132"/>
      <c r="AB863" s="132"/>
      <c r="AC863" s="132"/>
      <c r="AD863" s="132"/>
      <c r="AE863" s="132"/>
      <c r="AG863" s="143"/>
      <c r="AN863" s="132"/>
      <c r="AO863" s="132"/>
      <c r="AP863" s="132"/>
      <c r="AQ863" s="132"/>
      <c r="AR863" s="132"/>
      <c r="AS863" s="132"/>
      <c r="AT863" s="132"/>
      <c r="AU863" s="132"/>
    </row>
    <row r="864" spans="3:47" x14ac:dyDescent="0.2">
      <c r="C864" s="10"/>
      <c r="D864" s="10"/>
      <c r="AA864" s="132"/>
      <c r="AB864" s="132"/>
      <c r="AC864" s="132"/>
      <c r="AD864" s="132"/>
      <c r="AE864" s="132"/>
      <c r="AG864" s="143"/>
      <c r="AN864" s="132"/>
      <c r="AO864" s="132"/>
      <c r="AP864" s="132"/>
      <c r="AQ864" s="132"/>
      <c r="AR864" s="132"/>
      <c r="AS864" s="132"/>
      <c r="AT864" s="132"/>
      <c r="AU864" s="132"/>
    </row>
    <row r="865" spans="3:47" x14ac:dyDescent="0.2">
      <c r="C865" s="10"/>
      <c r="D865" s="10"/>
      <c r="AA865" s="132"/>
      <c r="AB865" s="132"/>
      <c r="AC865" s="132"/>
      <c r="AD865" s="132"/>
      <c r="AE865" s="132"/>
      <c r="AG865" s="143"/>
      <c r="AN865" s="132"/>
      <c r="AO865" s="132"/>
      <c r="AP865" s="132"/>
      <c r="AQ865" s="132"/>
      <c r="AR865" s="132"/>
      <c r="AS865" s="132"/>
      <c r="AT865" s="132"/>
      <c r="AU865" s="132"/>
    </row>
    <row r="866" spans="3:47" x14ac:dyDescent="0.2">
      <c r="C866" s="10"/>
      <c r="D866" s="10"/>
      <c r="AA866" s="132"/>
      <c r="AB866" s="132"/>
      <c r="AC866" s="132"/>
      <c r="AD866" s="132"/>
      <c r="AE866" s="132"/>
      <c r="AG866" s="143"/>
      <c r="AN866" s="132"/>
      <c r="AO866" s="132"/>
      <c r="AP866" s="132"/>
      <c r="AQ866" s="132"/>
      <c r="AR866" s="132"/>
      <c r="AS866" s="132"/>
      <c r="AT866" s="132"/>
      <c r="AU866" s="132"/>
    </row>
    <row r="867" spans="3:47" x14ac:dyDescent="0.2">
      <c r="C867" s="10"/>
      <c r="D867" s="10"/>
      <c r="AA867" s="132"/>
      <c r="AB867" s="132"/>
      <c r="AC867" s="132"/>
      <c r="AD867" s="132"/>
      <c r="AE867" s="132"/>
      <c r="AG867" s="143"/>
      <c r="AN867" s="132"/>
      <c r="AO867" s="132"/>
      <c r="AP867" s="132"/>
      <c r="AQ867" s="132"/>
      <c r="AR867" s="132"/>
      <c r="AS867" s="132"/>
      <c r="AT867" s="132"/>
      <c r="AU867" s="132"/>
    </row>
    <row r="868" spans="3:47" x14ac:dyDescent="0.2">
      <c r="C868" s="10"/>
      <c r="D868" s="10"/>
      <c r="AA868" s="132"/>
      <c r="AB868" s="132"/>
      <c r="AC868" s="132"/>
      <c r="AD868" s="132"/>
      <c r="AE868" s="132"/>
      <c r="AG868" s="143"/>
      <c r="AN868" s="132"/>
      <c r="AO868" s="132"/>
      <c r="AP868" s="132"/>
      <c r="AQ868" s="132"/>
      <c r="AR868" s="132"/>
      <c r="AS868" s="132"/>
      <c r="AT868" s="132"/>
      <c r="AU868" s="132"/>
    </row>
    <row r="869" spans="3:47" x14ac:dyDescent="0.2">
      <c r="C869" s="10"/>
      <c r="D869" s="10"/>
      <c r="AA869" s="132"/>
      <c r="AB869" s="132"/>
      <c r="AC869" s="132"/>
      <c r="AD869" s="132"/>
      <c r="AE869" s="132"/>
      <c r="AG869" s="143"/>
      <c r="AN869" s="132"/>
      <c r="AO869" s="132"/>
      <c r="AP869" s="132"/>
      <c r="AQ869" s="132"/>
      <c r="AR869" s="132"/>
      <c r="AS869" s="132"/>
      <c r="AT869" s="132"/>
      <c r="AU869" s="132"/>
    </row>
    <row r="870" spans="3:47" x14ac:dyDescent="0.2">
      <c r="C870" s="10"/>
      <c r="D870" s="10"/>
      <c r="AA870" s="132"/>
      <c r="AB870" s="132"/>
      <c r="AC870" s="132"/>
      <c r="AD870" s="132"/>
      <c r="AE870" s="132"/>
      <c r="AG870" s="143"/>
      <c r="AN870" s="132"/>
      <c r="AO870" s="132"/>
      <c r="AP870" s="132"/>
      <c r="AQ870" s="132"/>
      <c r="AR870" s="132"/>
      <c r="AS870" s="132"/>
      <c r="AT870" s="132"/>
      <c r="AU870" s="132"/>
    </row>
    <row r="871" spans="3:47" x14ac:dyDescent="0.2">
      <c r="C871" s="10"/>
      <c r="D871" s="10"/>
      <c r="AA871" s="132"/>
      <c r="AB871" s="132"/>
      <c r="AC871" s="132"/>
      <c r="AD871" s="132"/>
      <c r="AE871" s="132"/>
      <c r="AG871" s="143"/>
      <c r="AN871" s="132"/>
      <c r="AO871" s="132"/>
      <c r="AP871" s="132"/>
      <c r="AQ871" s="132"/>
      <c r="AR871" s="132"/>
      <c r="AS871" s="132"/>
      <c r="AT871" s="132"/>
      <c r="AU871" s="132"/>
    </row>
    <row r="872" spans="3:47" x14ac:dyDescent="0.2">
      <c r="C872" s="10"/>
      <c r="D872" s="10"/>
      <c r="AA872" s="132"/>
      <c r="AB872" s="132"/>
      <c r="AC872" s="132"/>
      <c r="AD872" s="132"/>
      <c r="AE872" s="132"/>
      <c r="AG872" s="143"/>
      <c r="AN872" s="132"/>
      <c r="AO872" s="132"/>
      <c r="AP872" s="132"/>
      <c r="AQ872" s="132"/>
      <c r="AR872" s="132"/>
      <c r="AS872" s="132"/>
      <c r="AT872" s="132"/>
      <c r="AU872" s="132"/>
    </row>
    <row r="873" spans="3:47" x14ac:dyDescent="0.2">
      <c r="C873" s="10"/>
      <c r="D873" s="10"/>
      <c r="AA873" s="132"/>
      <c r="AB873" s="132"/>
      <c r="AC873" s="132"/>
      <c r="AD873" s="132"/>
      <c r="AE873" s="132"/>
      <c r="AG873" s="143"/>
      <c r="AN873" s="132"/>
      <c r="AO873" s="132"/>
      <c r="AP873" s="132"/>
      <c r="AQ873" s="132"/>
      <c r="AR873" s="132"/>
      <c r="AS873" s="132"/>
      <c r="AT873" s="132"/>
      <c r="AU873" s="132"/>
    </row>
    <row r="874" spans="3:47" x14ac:dyDescent="0.2">
      <c r="C874" s="10"/>
      <c r="D874" s="10"/>
      <c r="AA874" s="132"/>
      <c r="AB874" s="132"/>
      <c r="AC874" s="132"/>
      <c r="AD874" s="132"/>
      <c r="AE874" s="132"/>
      <c r="AG874" s="143"/>
      <c r="AN874" s="132"/>
      <c r="AO874" s="132"/>
      <c r="AP874" s="132"/>
      <c r="AQ874" s="132"/>
      <c r="AR874" s="132"/>
      <c r="AS874" s="132"/>
      <c r="AT874" s="132"/>
      <c r="AU874" s="132"/>
    </row>
    <row r="875" spans="3:47" x14ac:dyDescent="0.2">
      <c r="C875" s="10"/>
      <c r="D875" s="10"/>
      <c r="AA875" s="132"/>
      <c r="AB875" s="132"/>
      <c r="AC875" s="132"/>
      <c r="AD875" s="132"/>
      <c r="AE875" s="132"/>
      <c r="AG875" s="143"/>
      <c r="AN875" s="132"/>
      <c r="AO875" s="132"/>
      <c r="AP875" s="132"/>
      <c r="AQ875" s="132"/>
      <c r="AR875" s="132"/>
      <c r="AS875" s="132"/>
      <c r="AT875" s="132"/>
      <c r="AU875" s="132"/>
    </row>
    <row r="876" spans="3:47" x14ac:dyDescent="0.2">
      <c r="C876" s="10"/>
      <c r="D876" s="10"/>
      <c r="AA876" s="132"/>
      <c r="AB876" s="132"/>
      <c r="AC876" s="132"/>
      <c r="AD876" s="132"/>
      <c r="AE876" s="132"/>
      <c r="AG876" s="143"/>
      <c r="AN876" s="132"/>
      <c r="AO876" s="132"/>
      <c r="AP876" s="132"/>
      <c r="AQ876" s="132"/>
      <c r="AR876" s="132"/>
      <c r="AS876" s="132"/>
      <c r="AT876" s="132"/>
      <c r="AU876" s="132"/>
    </row>
    <row r="877" spans="3:47" x14ac:dyDescent="0.2">
      <c r="C877" s="10"/>
      <c r="D877" s="10"/>
      <c r="AA877" s="132"/>
      <c r="AB877" s="132"/>
      <c r="AC877" s="132"/>
      <c r="AD877" s="132"/>
      <c r="AE877" s="132"/>
      <c r="AG877" s="143"/>
      <c r="AN877" s="132"/>
      <c r="AO877" s="132"/>
      <c r="AP877" s="132"/>
      <c r="AQ877" s="132"/>
      <c r="AR877" s="132"/>
      <c r="AS877" s="132"/>
      <c r="AT877" s="132"/>
      <c r="AU877" s="132"/>
    </row>
    <row r="878" spans="3:47" x14ac:dyDescent="0.2">
      <c r="C878" s="10"/>
      <c r="D878" s="10"/>
      <c r="AA878" s="132"/>
      <c r="AB878" s="132"/>
      <c r="AC878" s="132"/>
      <c r="AD878" s="132"/>
      <c r="AE878" s="132"/>
      <c r="AG878" s="143"/>
      <c r="AN878" s="132"/>
      <c r="AO878" s="132"/>
      <c r="AP878" s="132"/>
      <c r="AQ878" s="132"/>
      <c r="AR878" s="132"/>
      <c r="AS878" s="132"/>
      <c r="AT878" s="132"/>
      <c r="AU878" s="132"/>
    </row>
    <row r="879" spans="3:47" x14ac:dyDescent="0.2">
      <c r="C879" s="10"/>
      <c r="D879" s="10"/>
      <c r="AA879" s="132"/>
      <c r="AB879" s="132"/>
      <c r="AC879" s="132"/>
      <c r="AD879" s="132"/>
      <c r="AE879" s="132"/>
      <c r="AG879" s="143"/>
      <c r="AN879" s="132"/>
      <c r="AO879" s="132"/>
      <c r="AP879" s="132"/>
      <c r="AQ879" s="132"/>
      <c r="AR879" s="132"/>
      <c r="AS879" s="132"/>
      <c r="AT879" s="132"/>
      <c r="AU879" s="132"/>
    </row>
    <row r="880" spans="3:47" x14ac:dyDescent="0.2">
      <c r="C880" s="10"/>
      <c r="D880" s="10"/>
      <c r="AA880" s="132"/>
      <c r="AB880" s="132"/>
      <c r="AC880" s="132"/>
      <c r="AD880" s="132"/>
      <c r="AE880" s="132"/>
      <c r="AG880" s="143"/>
      <c r="AN880" s="132"/>
      <c r="AO880" s="132"/>
      <c r="AP880" s="132"/>
      <c r="AQ880" s="132"/>
      <c r="AR880" s="132"/>
      <c r="AS880" s="132"/>
      <c r="AT880" s="132"/>
      <c r="AU880" s="132"/>
    </row>
    <row r="881" spans="3:48" x14ac:dyDescent="0.2">
      <c r="C881" s="10"/>
      <c r="D881" s="10"/>
      <c r="AA881" s="132"/>
      <c r="AB881" s="132"/>
      <c r="AC881" s="132"/>
      <c r="AD881" s="132"/>
      <c r="AE881" s="132"/>
      <c r="AG881" s="143"/>
      <c r="AN881" s="132"/>
      <c r="AO881" s="132"/>
      <c r="AP881" s="132"/>
      <c r="AQ881" s="132"/>
      <c r="AR881" s="132"/>
      <c r="AS881" s="132"/>
      <c r="AT881" s="132"/>
      <c r="AU881" s="132"/>
    </row>
    <row r="882" spans="3:48" x14ac:dyDescent="0.2">
      <c r="C882" s="10"/>
      <c r="D882" s="10"/>
      <c r="AA882" s="132"/>
      <c r="AB882" s="132"/>
      <c r="AC882" s="132"/>
      <c r="AD882" s="132"/>
      <c r="AE882" s="132"/>
      <c r="AG882" s="143"/>
      <c r="AN882" s="132"/>
      <c r="AO882" s="132"/>
      <c r="AP882" s="132"/>
      <c r="AQ882" s="132"/>
      <c r="AR882" s="132"/>
      <c r="AS882" s="132"/>
      <c r="AT882" s="132"/>
      <c r="AU882" s="132"/>
    </row>
    <row r="883" spans="3:48" x14ac:dyDescent="0.2">
      <c r="C883" s="10"/>
      <c r="D883" s="10"/>
      <c r="AA883" s="132"/>
      <c r="AB883" s="132"/>
      <c r="AC883" s="132"/>
      <c r="AD883" s="132"/>
      <c r="AE883" s="132"/>
      <c r="AG883" s="143"/>
      <c r="AN883" s="132"/>
      <c r="AO883" s="132"/>
      <c r="AP883" s="132"/>
      <c r="AQ883" s="132"/>
      <c r="AR883" s="132"/>
      <c r="AS883" s="132"/>
      <c r="AT883" s="132"/>
      <c r="AU883" s="132"/>
    </row>
    <row r="884" spans="3:48" x14ac:dyDescent="0.2">
      <c r="C884" s="10"/>
      <c r="D884" s="10"/>
      <c r="AA884" s="132"/>
      <c r="AB884" s="132"/>
      <c r="AC884" s="132"/>
      <c r="AD884" s="132"/>
      <c r="AE884" s="132"/>
      <c r="AG884" s="143"/>
      <c r="AN884" s="132"/>
      <c r="AO884" s="132"/>
      <c r="AP884" s="132"/>
      <c r="AQ884" s="132"/>
      <c r="AR884" s="132"/>
      <c r="AS884" s="132"/>
      <c r="AT884" s="132"/>
      <c r="AU884" s="132"/>
    </row>
    <row r="885" spans="3:48" x14ac:dyDescent="0.2">
      <c r="C885" s="10"/>
      <c r="D885" s="10"/>
      <c r="AA885" s="132"/>
      <c r="AB885" s="132"/>
      <c r="AC885" s="132"/>
      <c r="AD885" s="132"/>
      <c r="AE885" s="132"/>
      <c r="AG885" s="143"/>
      <c r="AN885" s="132"/>
      <c r="AO885" s="132"/>
      <c r="AP885" s="132"/>
      <c r="AQ885" s="132"/>
      <c r="AR885" s="132"/>
      <c r="AS885" s="132"/>
      <c r="AT885" s="132"/>
      <c r="AU885" s="132"/>
    </row>
    <row r="886" spans="3:48" x14ac:dyDescent="0.2">
      <c r="C886" s="10"/>
      <c r="D886" s="10"/>
      <c r="AA886" s="132"/>
      <c r="AB886" s="132"/>
      <c r="AC886" s="132"/>
      <c r="AD886" s="132"/>
      <c r="AE886" s="132"/>
      <c r="AG886" s="143"/>
      <c r="AN886" s="132"/>
      <c r="AO886" s="132"/>
      <c r="AP886" s="132"/>
      <c r="AQ886" s="132"/>
      <c r="AR886" s="132"/>
      <c r="AS886" s="132"/>
      <c r="AT886" s="132"/>
      <c r="AU886" s="132"/>
    </row>
    <row r="887" spans="3:48" x14ac:dyDescent="0.2">
      <c r="C887" s="10"/>
      <c r="D887" s="10"/>
      <c r="AA887" s="132"/>
      <c r="AB887" s="132"/>
      <c r="AC887" s="132"/>
      <c r="AD887" s="132"/>
      <c r="AE887" s="132"/>
      <c r="AG887" s="143"/>
      <c r="AN887" s="132"/>
      <c r="AO887" s="132"/>
      <c r="AP887" s="132"/>
      <c r="AQ887" s="132"/>
      <c r="AR887" s="132"/>
      <c r="AS887" s="132"/>
      <c r="AT887" s="132"/>
      <c r="AU887" s="132"/>
      <c r="AV887" s="132"/>
    </row>
    <row r="888" spans="3:48" x14ac:dyDescent="0.2">
      <c r="C888" s="10"/>
      <c r="D888" s="10"/>
      <c r="AA888" s="132"/>
      <c r="AB888" s="132"/>
      <c r="AC888" s="132"/>
      <c r="AD888" s="132"/>
      <c r="AE888" s="132"/>
      <c r="AG888" s="143"/>
      <c r="AN888" s="132"/>
      <c r="AO888" s="132"/>
      <c r="AP888" s="132"/>
      <c r="AQ888" s="132"/>
      <c r="AR888" s="132"/>
      <c r="AS888" s="132"/>
      <c r="AT888" s="132"/>
      <c r="AU888" s="132"/>
    </row>
    <row r="889" spans="3:48" x14ac:dyDescent="0.2">
      <c r="C889" s="10"/>
      <c r="D889" s="10"/>
      <c r="AA889" s="132"/>
      <c r="AB889" s="132"/>
      <c r="AC889" s="132"/>
      <c r="AD889" s="132"/>
      <c r="AE889" s="132"/>
      <c r="AG889" s="143"/>
      <c r="AN889" s="132"/>
      <c r="AO889" s="132"/>
      <c r="AP889" s="132"/>
      <c r="AQ889" s="132"/>
      <c r="AR889" s="132"/>
      <c r="AS889" s="132"/>
      <c r="AT889" s="132"/>
      <c r="AU889" s="132"/>
    </row>
    <row r="890" spans="3:48" x14ac:dyDescent="0.2">
      <c r="C890" s="10"/>
      <c r="D890" s="10"/>
      <c r="AA890" s="132"/>
      <c r="AB890" s="132"/>
      <c r="AC890" s="132"/>
      <c r="AD890" s="132"/>
      <c r="AE890" s="132"/>
      <c r="AG890" s="143"/>
      <c r="AN890" s="132"/>
      <c r="AO890" s="132"/>
      <c r="AP890" s="132"/>
      <c r="AQ890" s="132"/>
      <c r="AR890" s="132"/>
      <c r="AS890" s="132"/>
      <c r="AT890" s="132"/>
      <c r="AU890" s="132"/>
    </row>
    <row r="891" spans="3:48" x14ac:dyDescent="0.2">
      <c r="C891" s="10"/>
      <c r="D891" s="10"/>
      <c r="AA891" s="132"/>
      <c r="AB891" s="132"/>
      <c r="AC891" s="132"/>
      <c r="AD891" s="132"/>
      <c r="AE891" s="132"/>
      <c r="AG891" s="143"/>
      <c r="AN891" s="132"/>
      <c r="AO891" s="132"/>
      <c r="AP891" s="132"/>
      <c r="AQ891" s="132"/>
      <c r="AR891" s="132"/>
      <c r="AS891" s="132"/>
      <c r="AT891" s="132"/>
      <c r="AU891" s="132"/>
    </row>
    <row r="892" spans="3:48" x14ac:dyDescent="0.2">
      <c r="C892" s="10"/>
      <c r="D892" s="10"/>
      <c r="AA892" s="132"/>
      <c r="AB892" s="132"/>
      <c r="AC892" s="132"/>
      <c r="AD892" s="132"/>
      <c r="AE892" s="132"/>
      <c r="AG892" s="143"/>
      <c r="AN892" s="132"/>
      <c r="AO892" s="132"/>
      <c r="AP892" s="132"/>
      <c r="AQ892" s="132"/>
      <c r="AR892" s="132"/>
      <c r="AS892" s="132"/>
      <c r="AT892" s="132"/>
      <c r="AU892" s="132"/>
    </row>
    <row r="893" spans="3:48" x14ac:dyDescent="0.2">
      <c r="C893" s="10"/>
      <c r="D893" s="10"/>
      <c r="AA893" s="132"/>
      <c r="AB893" s="132"/>
      <c r="AC893" s="132"/>
      <c r="AD893" s="132"/>
      <c r="AE893" s="132"/>
      <c r="AG893" s="143"/>
      <c r="AN893" s="132"/>
      <c r="AO893" s="132"/>
      <c r="AP893" s="132"/>
      <c r="AQ893" s="132"/>
      <c r="AR893" s="132"/>
      <c r="AS893" s="132"/>
      <c r="AT893" s="132"/>
      <c r="AU893" s="132"/>
    </row>
    <row r="894" spans="3:48" x14ac:dyDescent="0.2">
      <c r="C894" s="10"/>
      <c r="D894" s="10"/>
      <c r="AA894" s="132"/>
      <c r="AB894" s="132"/>
      <c r="AC894" s="132"/>
      <c r="AD894" s="132"/>
      <c r="AE894" s="132"/>
      <c r="AG894" s="143"/>
      <c r="AN894" s="132"/>
      <c r="AO894" s="132"/>
      <c r="AP894" s="132"/>
      <c r="AQ894" s="132"/>
      <c r="AR894" s="132"/>
      <c r="AS894" s="132"/>
      <c r="AT894" s="132"/>
      <c r="AU894" s="132"/>
    </row>
    <row r="895" spans="3:48" x14ac:dyDescent="0.2">
      <c r="C895" s="10"/>
      <c r="D895" s="10"/>
      <c r="AA895" s="132"/>
      <c r="AB895" s="132"/>
      <c r="AC895" s="132"/>
      <c r="AD895" s="132"/>
      <c r="AE895" s="132"/>
      <c r="AG895" s="143"/>
      <c r="AN895" s="132"/>
      <c r="AO895" s="132"/>
      <c r="AP895" s="132"/>
      <c r="AQ895" s="132"/>
      <c r="AR895" s="132"/>
      <c r="AS895" s="132"/>
      <c r="AT895" s="132"/>
      <c r="AU895" s="132"/>
    </row>
    <row r="896" spans="3:48" x14ac:dyDescent="0.2">
      <c r="C896" s="10"/>
      <c r="D896" s="10"/>
      <c r="AA896" s="132"/>
      <c r="AB896" s="132"/>
      <c r="AC896" s="132"/>
      <c r="AD896" s="132"/>
      <c r="AE896" s="132"/>
      <c r="AG896" s="143"/>
      <c r="AN896" s="132"/>
      <c r="AO896" s="132"/>
      <c r="AP896" s="132"/>
      <c r="AQ896" s="132"/>
      <c r="AR896" s="132"/>
      <c r="AS896" s="132"/>
      <c r="AT896" s="132"/>
      <c r="AU896" s="132"/>
    </row>
    <row r="897" spans="3:64" x14ac:dyDescent="0.2">
      <c r="C897" s="10"/>
      <c r="D897" s="10"/>
      <c r="AA897" s="132"/>
      <c r="AB897" s="132"/>
      <c r="AC897" s="132"/>
      <c r="AD897" s="132"/>
      <c r="AE897" s="132"/>
      <c r="AG897" s="143"/>
      <c r="AN897" s="132"/>
      <c r="AO897" s="132"/>
      <c r="AP897" s="132"/>
      <c r="AQ897" s="132"/>
      <c r="AR897" s="132"/>
      <c r="AS897" s="132"/>
      <c r="AT897" s="132"/>
      <c r="AU897" s="132"/>
    </row>
    <row r="898" spans="3:64" x14ac:dyDescent="0.2">
      <c r="C898" s="10"/>
      <c r="D898" s="10"/>
      <c r="AA898" s="132"/>
      <c r="AB898" s="132"/>
      <c r="AC898" s="132"/>
      <c r="AD898" s="132"/>
      <c r="AE898" s="132"/>
      <c r="AG898" s="143"/>
      <c r="AN898" s="132"/>
      <c r="AO898" s="132"/>
      <c r="AP898" s="132"/>
      <c r="AQ898" s="132"/>
      <c r="AR898" s="132"/>
      <c r="AS898" s="132"/>
      <c r="AT898" s="132"/>
      <c r="AU898" s="132"/>
    </row>
    <row r="899" spans="3:64" x14ac:dyDescent="0.2">
      <c r="C899" s="10"/>
      <c r="D899" s="10"/>
      <c r="AA899" s="132"/>
      <c r="AB899" s="132"/>
      <c r="AC899" s="132"/>
      <c r="AD899" s="132"/>
      <c r="AE899" s="132"/>
      <c r="AG899" s="143"/>
      <c r="AN899" s="132"/>
      <c r="AO899" s="132"/>
      <c r="AP899" s="132"/>
      <c r="AQ899" s="132"/>
      <c r="AR899" s="132"/>
      <c r="AS899" s="132"/>
      <c r="AT899" s="132"/>
      <c r="AU899" s="132"/>
    </row>
    <row r="900" spans="3:64" x14ac:dyDescent="0.2">
      <c r="C900" s="10"/>
      <c r="D900" s="10"/>
      <c r="AA900" s="132"/>
      <c r="AB900" s="132"/>
      <c r="AC900" s="132"/>
      <c r="AD900" s="132"/>
      <c r="AE900" s="132"/>
      <c r="AG900" s="143"/>
      <c r="AN900" s="132"/>
      <c r="AO900" s="132"/>
      <c r="AP900" s="132"/>
      <c r="AQ900" s="132"/>
      <c r="AR900" s="132"/>
      <c r="AS900" s="132"/>
      <c r="AT900" s="132"/>
      <c r="AU900" s="132"/>
    </row>
    <row r="901" spans="3:64" x14ac:dyDescent="0.2">
      <c r="C901" s="10"/>
      <c r="D901" s="10"/>
      <c r="AA901" s="132"/>
      <c r="AB901" s="132"/>
      <c r="AC901" s="132"/>
      <c r="AD901" s="132"/>
      <c r="AE901" s="132"/>
      <c r="AG901" s="143"/>
      <c r="AN901" s="132"/>
      <c r="AO901" s="132"/>
      <c r="AP901" s="132"/>
      <c r="AQ901" s="132"/>
      <c r="AR901" s="132"/>
      <c r="AS901" s="132"/>
      <c r="AT901" s="132"/>
      <c r="AU901" s="132"/>
    </row>
    <row r="902" spans="3:64" x14ac:dyDescent="0.2">
      <c r="C902" s="10"/>
      <c r="D902" s="10"/>
      <c r="AA902" s="132"/>
      <c r="AB902" s="132"/>
      <c r="AC902" s="132"/>
      <c r="AD902" s="132"/>
      <c r="AE902" s="132"/>
      <c r="AG902" s="143"/>
      <c r="AN902" s="132"/>
      <c r="AO902" s="132"/>
      <c r="AP902" s="132"/>
      <c r="AQ902" s="132"/>
      <c r="AR902" s="132"/>
      <c r="AS902" s="132"/>
      <c r="AT902" s="132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</row>
    <row r="903" spans="3:64" x14ac:dyDescent="0.2">
      <c r="C903" s="10"/>
      <c r="D903" s="10"/>
      <c r="AA903" s="132"/>
      <c r="AB903" s="132"/>
      <c r="AC903" s="132"/>
      <c r="AD903" s="132"/>
      <c r="AE903" s="132"/>
      <c r="AG903" s="143"/>
      <c r="AN903" s="132"/>
      <c r="AO903" s="132"/>
      <c r="AP903" s="132"/>
      <c r="AQ903" s="132"/>
      <c r="AR903" s="132"/>
      <c r="AS903" s="132"/>
      <c r="AT903" s="132"/>
      <c r="AU903" s="132"/>
    </row>
    <row r="904" spans="3:64" x14ac:dyDescent="0.2">
      <c r="C904" s="10"/>
      <c r="D904" s="10"/>
      <c r="AA904" s="132"/>
      <c r="AB904" s="132"/>
      <c r="AC904" s="132"/>
      <c r="AD904" s="132"/>
      <c r="AE904" s="132"/>
      <c r="AG904" s="143"/>
      <c r="AN904" s="132"/>
      <c r="AO904" s="132"/>
      <c r="AP904" s="132"/>
      <c r="AQ904" s="132"/>
      <c r="AR904" s="132"/>
      <c r="AS904" s="132"/>
      <c r="AT904" s="132"/>
      <c r="AU904" s="132"/>
    </row>
    <row r="905" spans="3:64" x14ac:dyDescent="0.2">
      <c r="C905" s="10"/>
      <c r="D905" s="10"/>
      <c r="AA905" s="132"/>
      <c r="AB905" s="132"/>
      <c r="AC905" s="132"/>
      <c r="AD905" s="132"/>
      <c r="AE905" s="132"/>
      <c r="AG905" s="143"/>
      <c r="AN905" s="132"/>
      <c r="AO905" s="132"/>
      <c r="AP905" s="132"/>
      <c r="AQ905" s="132"/>
      <c r="AR905" s="132"/>
      <c r="AS905" s="132"/>
      <c r="AT905" s="132"/>
      <c r="AU905" s="132"/>
    </row>
    <row r="906" spans="3:64" x14ac:dyDescent="0.2">
      <c r="C906" s="10"/>
      <c r="D906" s="10"/>
      <c r="AA906" s="132"/>
      <c r="AB906" s="132"/>
      <c r="AC906" s="132"/>
      <c r="AD906" s="132"/>
      <c r="AE906" s="132"/>
      <c r="AG906" s="143"/>
      <c r="AN906" s="132"/>
      <c r="AO906" s="132"/>
      <c r="AP906" s="132"/>
      <c r="AQ906" s="132"/>
      <c r="AR906" s="132"/>
      <c r="AS906" s="132"/>
      <c r="AT906" s="132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</row>
    <row r="907" spans="3:64" x14ac:dyDescent="0.2">
      <c r="C907" s="10"/>
      <c r="D907" s="10"/>
      <c r="AA907" s="132"/>
      <c r="AB907" s="132"/>
      <c r="AC907" s="132"/>
      <c r="AD907" s="132"/>
      <c r="AE907" s="132"/>
      <c r="AG907" s="143"/>
      <c r="AN907" s="132"/>
      <c r="AO907" s="132"/>
      <c r="AP907" s="132"/>
      <c r="AQ907" s="132"/>
      <c r="AR907" s="132"/>
      <c r="AS907" s="132"/>
      <c r="AT907" s="132"/>
      <c r="AU907" s="132"/>
    </row>
    <row r="908" spans="3:64" x14ac:dyDescent="0.2">
      <c r="C908" s="10"/>
      <c r="D908" s="10"/>
      <c r="AA908" s="132"/>
      <c r="AB908" s="132"/>
      <c r="AC908" s="132"/>
      <c r="AD908" s="132"/>
      <c r="AE908" s="132"/>
      <c r="AG908" s="143"/>
      <c r="AN908" s="132"/>
      <c r="AO908" s="132"/>
      <c r="AP908" s="132"/>
      <c r="AQ908" s="132"/>
      <c r="AR908" s="132"/>
      <c r="AS908" s="132"/>
      <c r="AT908" s="132"/>
      <c r="AU908" s="132"/>
    </row>
    <row r="909" spans="3:64" x14ac:dyDescent="0.2">
      <c r="C909" s="10"/>
      <c r="D909" s="10"/>
      <c r="AA909" s="132"/>
      <c r="AB909" s="132"/>
      <c r="AC909" s="132"/>
      <c r="AD909" s="132"/>
      <c r="AE909" s="132"/>
      <c r="AG909" s="143"/>
      <c r="AN909" s="132"/>
      <c r="AO909" s="132"/>
      <c r="AP909" s="132"/>
      <c r="AQ909" s="132"/>
      <c r="AR909" s="132"/>
      <c r="AS909" s="132"/>
      <c r="AT909" s="132"/>
      <c r="AU909" s="132"/>
    </row>
    <row r="910" spans="3:64" x14ac:dyDescent="0.2">
      <c r="C910" s="10"/>
      <c r="D910" s="10"/>
      <c r="AA910" s="132"/>
      <c r="AB910" s="132"/>
      <c r="AC910" s="132"/>
      <c r="AD910" s="132"/>
      <c r="AE910" s="132"/>
      <c r="AG910" s="143"/>
      <c r="AN910" s="132"/>
      <c r="AO910" s="132"/>
      <c r="AP910" s="132"/>
      <c r="AQ910" s="132"/>
      <c r="AR910" s="132"/>
      <c r="AS910" s="132"/>
      <c r="AT910" s="132"/>
      <c r="AU910" s="132"/>
      <c r="AV910" s="132"/>
      <c r="AW910" s="132"/>
      <c r="AX910" s="132"/>
      <c r="AY910" s="132"/>
      <c r="AZ910" s="132"/>
      <c r="BA910" s="132"/>
      <c r="BB910" s="132"/>
      <c r="BC910" s="132"/>
      <c r="BD910" s="132"/>
      <c r="BE910" s="132"/>
      <c r="BF910" s="132"/>
      <c r="BG910" s="132"/>
      <c r="BH910" s="132"/>
      <c r="BI910" s="132"/>
      <c r="BJ910" s="132"/>
      <c r="BK910" s="132"/>
      <c r="BL910" s="132"/>
    </row>
    <row r="911" spans="3:64" x14ac:dyDescent="0.2">
      <c r="C911" s="10"/>
      <c r="D911" s="10"/>
      <c r="AA911" s="132"/>
      <c r="AB911" s="132"/>
      <c r="AC911" s="132"/>
      <c r="AD911" s="132"/>
      <c r="AE911" s="132"/>
      <c r="AG911" s="143"/>
      <c r="AN911" s="132"/>
      <c r="AO911" s="132"/>
      <c r="AP911" s="132"/>
      <c r="AQ911" s="132"/>
      <c r="AR911" s="132"/>
      <c r="AS911" s="132"/>
      <c r="AT911" s="132"/>
      <c r="AU911" s="132"/>
    </row>
    <row r="912" spans="3:64" x14ac:dyDescent="0.2">
      <c r="C912" s="10"/>
      <c r="D912" s="10"/>
      <c r="AA912" s="132"/>
      <c r="AB912" s="132"/>
      <c r="AC912" s="132"/>
      <c r="AD912" s="132"/>
      <c r="AE912" s="132"/>
      <c r="AG912" s="143"/>
      <c r="AN912" s="132"/>
      <c r="AO912" s="132"/>
      <c r="AP912" s="132"/>
      <c r="AQ912" s="132"/>
      <c r="AR912" s="132"/>
      <c r="AS912" s="132"/>
      <c r="AT912" s="132"/>
      <c r="AU912" s="132"/>
    </row>
    <row r="913" spans="3:64" x14ac:dyDescent="0.2">
      <c r="C913" s="10"/>
      <c r="D913" s="10"/>
      <c r="AA913" s="132"/>
      <c r="AB913" s="132"/>
      <c r="AC913" s="132"/>
      <c r="AD913" s="132"/>
      <c r="AE913" s="132"/>
      <c r="AG913" s="143"/>
      <c r="AN913" s="132"/>
      <c r="AO913" s="132"/>
      <c r="AP913" s="132"/>
      <c r="AQ913" s="132"/>
      <c r="AR913" s="132"/>
      <c r="AS913" s="132"/>
      <c r="AT913" s="132"/>
      <c r="AU913" s="132"/>
    </row>
    <row r="914" spans="3:64" x14ac:dyDescent="0.2">
      <c r="C914" s="10"/>
      <c r="D914" s="10"/>
      <c r="AA914" s="132"/>
      <c r="AB914" s="132"/>
      <c r="AC914" s="132"/>
      <c r="AD914" s="132"/>
      <c r="AE914" s="132"/>
      <c r="AG914" s="143"/>
      <c r="AN914" s="132"/>
      <c r="AO914" s="132"/>
      <c r="AP914" s="132"/>
      <c r="AQ914" s="132"/>
      <c r="AR914" s="132"/>
      <c r="AS914" s="132"/>
      <c r="AT914" s="132"/>
      <c r="AU914" s="132"/>
    </row>
    <row r="915" spans="3:64" x14ac:dyDescent="0.2">
      <c r="C915" s="10"/>
      <c r="D915" s="10"/>
      <c r="AA915" s="132"/>
      <c r="AB915" s="132"/>
      <c r="AC915" s="132"/>
      <c r="AD915" s="132"/>
      <c r="AE915" s="132"/>
      <c r="AG915" s="143"/>
      <c r="AN915" s="132"/>
      <c r="AO915" s="132"/>
      <c r="AP915" s="132"/>
      <c r="AQ915" s="132"/>
      <c r="AR915" s="132"/>
      <c r="AS915" s="132"/>
      <c r="AT915" s="132"/>
      <c r="AU915" s="132"/>
    </row>
    <row r="916" spans="3:64" x14ac:dyDescent="0.2">
      <c r="C916" s="10"/>
      <c r="D916" s="10"/>
      <c r="AA916" s="132"/>
      <c r="AB916" s="132"/>
      <c r="AC916" s="132"/>
      <c r="AD916" s="132"/>
      <c r="AE916" s="132"/>
      <c r="AG916" s="143"/>
      <c r="AN916" s="132"/>
      <c r="AO916" s="132"/>
      <c r="AP916" s="132"/>
      <c r="AQ916" s="132"/>
      <c r="AR916" s="132"/>
      <c r="AS916" s="132"/>
      <c r="AT916" s="132"/>
      <c r="AU916" s="132"/>
    </row>
    <row r="917" spans="3:64" x14ac:dyDescent="0.2">
      <c r="C917" s="10"/>
      <c r="D917" s="10"/>
      <c r="AA917" s="132"/>
      <c r="AB917" s="132"/>
      <c r="AC917" s="132"/>
      <c r="AD917" s="132"/>
      <c r="AE917" s="132"/>
      <c r="AG917" s="143"/>
      <c r="AN917" s="132"/>
      <c r="AO917" s="132"/>
      <c r="AP917" s="132"/>
      <c r="AQ917" s="132"/>
      <c r="AR917" s="132"/>
      <c r="AS917" s="132"/>
      <c r="AT917" s="132"/>
      <c r="AU917" s="132"/>
    </row>
    <row r="918" spans="3:64" x14ac:dyDescent="0.2">
      <c r="C918" s="10"/>
      <c r="D918" s="10"/>
      <c r="AA918" s="132"/>
      <c r="AB918" s="132"/>
      <c r="AC918" s="132"/>
      <c r="AD918" s="132"/>
      <c r="AE918" s="132"/>
      <c r="AG918" s="143"/>
      <c r="AN918" s="132"/>
      <c r="AO918" s="132"/>
      <c r="AP918" s="132"/>
      <c r="AQ918" s="132"/>
      <c r="AR918" s="132"/>
      <c r="AS918" s="132"/>
      <c r="AT918" s="132"/>
      <c r="AU918" s="132"/>
    </row>
    <row r="919" spans="3:64" x14ac:dyDescent="0.2">
      <c r="C919" s="10"/>
      <c r="D919" s="10"/>
      <c r="AA919" s="132"/>
      <c r="AB919" s="132"/>
      <c r="AC919" s="132"/>
      <c r="AD919" s="132"/>
      <c r="AE919" s="132"/>
      <c r="AG919" s="143"/>
      <c r="AN919" s="132"/>
      <c r="AO919" s="132"/>
      <c r="AP919" s="132"/>
      <c r="AQ919" s="132"/>
      <c r="AR919" s="132"/>
      <c r="AS919" s="132"/>
      <c r="AT919" s="132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</row>
    <row r="920" spans="3:64" x14ac:dyDescent="0.2">
      <c r="C920" s="10"/>
      <c r="D920" s="10"/>
      <c r="AA920" s="132"/>
      <c r="AB920" s="132"/>
      <c r="AC920" s="132"/>
      <c r="AD920" s="132"/>
      <c r="AE920" s="132"/>
      <c r="AG920" s="143"/>
      <c r="AN920" s="132"/>
      <c r="AO920" s="132"/>
      <c r="AP920" s="132"/>
      <c r="AQ920" s="132"/>
      <c r="AR920" s="132"/>
      <c r="AS920" s="132"/>
      <c r="AT920" s="132"/>
      <c r="AU920" s="132"/>
    </row>
    <row r="921" spans="3:64" x14ac:dyDescent="0.2">
      <c r="C921" s="10"/>
      <c r="D921" s="10"/>
      <c r="AA921" s="132"/>
      <c r="AB921" s="132"/>
      <c r="AC921" s="132"/>
      <c r="AD921" s="132"/>
      <c r="AE921" s="132"/>
      <c r="AG921" s="143"/>
      <c r="AN921" s="132"/>
      <c r="AO921" s="132"/>
      <c r="AP921" s="132"/>
      <c r="AQ921" s="132"/>
      <c r="AR921" s="132"/>
      <c r="AS921" s="132"/>
      <c r="AT921" s="132"/>
      <c r="AU921" s="132"/>
    </row>
    <row r="922" spans="3:64" x14ac:dyDescent="0.2">
      <c r="C922" s="10"/>
      <c r="D922" s="10"/>
      <c r="AA922" s="132"/>
      <c r="AB922" s="132"/>
      <c r="AC922" s="132"/>
      <c r="AD922" s="132"/>
      <c r="AE922" s="132"/>
      <c r="AG922" s="143"/>
      <c r="AN922" s="132"/>
      <c r="AO922" s="132"/>
      <c r="AP922" s="132"/>
      <c r="AQ922" s="132"/>
      <c r="AR922" s="132"/>
      <c r="AS922" s="132"/>
      <c r="AT922" s="132"/>
      <c r="AU922" s="132"/>
    </row>
    <row r="923" spans="3:64" x14ac:dyDescent="0.2">
      <c r="C923" s="10"/>
      <c r="D923" s="10"/>
      <c r="AA923" s="132"/>
      <c r="AB923" s="132"/>
      <c r="AC923" s="132"/>
      <c r="AD923" s="132"/>
      <c r="AE923" s="132"/>
      <c r="AG923" s="143"/>
      <c r="AN923" s="132"/>
      <c r="AO923" s="132"/>
      <c r="AP923" s="132"/>
      <c r="AQ923" s="132"/>
      <c r="AR923" s="132"/>
      <c r="AS923" s="132"/>
      <c r="AT923" s="132"/>
      <c r="AU923" s="132"/>
    </row>
    <row r="924" spans="3:64" x14ac:dyDescent="0.2">
      <c r="C924" s="10"/>
      <c r="D924" s="10"/>
      <c r="AA924" s="132"/>
      <c r="AB924" s="132"/>
      <c r="AC924" s="132"/>
      <c r="AD924" s="132"/>
      <c r="AE924" s="132"/>
      <c r="AG924" s="143"/>
      <c r="AN924" s="132"/>
      <c r="AO924" s="132"/>
      <c r="AP924" s="132"/>
      <c r="AQ924" s="132"/>
      <c r="AR924" s="132"/>
      <c r="AS924" s="132"/>
      <c r="AT924" s="132"/>
      <c r="AU924" s="132"/>
    </row>
    <row r="925" spans="3:64" x14ac:dyDescent="0.2">
      <c r="C925" s="10"/>
      <c r="D925" s="10"/>
      <c r="AA925" s="132"/>
      <c r="AB925" s="132"/>
      <c r="AC925" s="132"/>
      <c r="AD925" s="132"/>
      <c r="AE925" s="132"/>
      <c r="AG925" s="143"/>
      <c r="AN925" s="132"/>
      <c r="AO925" s="132"/>
      <c r="AP925" s="132"/>
      <c r="AQ925" s="132"/>
      <c r="AR925" s="132"/>
      <c r="AS925" s="132"/>
      <c r="AT925" s="132"/>
      <c r="AU925" s="132"/>
    </row>
    <row r="926" spans="3:64" x14ac:dyDescent="0.2">
      <c r="C926" s="10"/>
      <c r="D926" s="10"/>
      <c r="AA926" s="132"/>
      <c r="AB926" s="132"/>
      <c r="AC926" s="132"/>
      <c r="AD926" s="132"/>
      <c r="AE926" s="132"/>
      <c r="AG926" s="143"/>
      <c r="AN926" s="132"/>
      <c r="AO926" s="132"/>
      <c r="AP926" s="132"/>
      <c r="AQ926" s="132"/>
      <c r="AR926" s="132"/>
      <c r="AS926" s="132"/>
      <c r="AT926" s="132"/>
      <c r="AU926" s="132"/>
    </row>
    <row r="927" spans="3:64" x14ac:dyDescent="0.2">
      <c r="C927" s="10"/>
      <c r="D927" s="10"/>
      <c r="AA927" s="132"/>
      <c r="AB927" s="132"/>
      <c r="AC927" s="132"/>
      <c r="AD927" s="132"/>
      <c r="AE927" s="132"/>
      <c r="AG927" s="143"/>
      <c r="AN927" s="132"/>
      <c r="AO927" s="132"/>
      <c r="AP927" s="132"/>
      <c r="AQ927" s="132"/>
      <c r="AR927" s="132"/>
      <c r="AS927" s="132"/>
      <c r="AT927" s="132"/>
      <c r="AU927" s="132"/>
    </row>
    <row r="928" spans="3:64" x14ac:dyDescent="0.2">
      <c r="C928" s="10"/>
      <c r="D928" s="10"/>
      <c r="AA928" s="132"/>
      <c r="AB928" s="132"/>
      <c r="AC928" s="132"/>
      <c r="AD928" s="132"/>
      <c r="AE928" s="132"/>
      <c r="AG928" s="143"/>
      <c r="AN928" s="132"/>
      <c r="AO928" s="132"/>
      <c r="AP928" s="132"/>
      <c r="AQ928" s="132"/>
      <c r="AR928" s="132"/>
      <c r="AS928" s="132"/>
      <c r="AT928" s="132"/>
      <c r="AU928" s="132"/>
    </row>
    <row r="929" spans="3:64" x14ac:dyDescent="0.2">
      <c r="C929" s="10"/>
      <c r="D929" s="10"/>
      <c r="AA929" s="132"/>
      <c r="AB929" s="132"/>
      <c r="AC929" s="132"/>
      <c r="AD929" s="132"/>
      <c r="AE929" s="132"/>
      <c r="AG929" s="143"/>
      <c r="AN929" s="132"/>
      <c r="AO929" s="132"/>
      <c r="AP929" s="132"/>
      <c r="AQ929" s="132"/>
      <c r="AR929" s="132"/>
      <c r="AS929" s="132"/>
      <c r="AT929" s="132"/>
      <c r="AU929" s="132"/>
    </row>
    <row r="930" spans="3:64" x14ac:dyDescent="0.2">
      <c r="C930" s="10"/>
      <c r="D930" s="10"/>
      <c r="AA930" s="132"/>
      <c r="AB930" s="132"/>
      <c r="AC930" s="132"/>
      <c r="AD930" s="132"/>
      <c r="AE930" s="132"/>
      <c r="AG930" s="143"/>
      <c r="AN930" s="132"/>
      <c r="AO930" s="132"/>
      <c r="AP930" s="132"/>
      <c r="AQ930" s="132"/>
      <c r="AR930" s="132"/>
      <c r="AS930" s="132"/>
      <c r="AT930" s="132"/>
      <c r="AU930" s="132"/>
    </row>
    <row r="931" spans="3:64" x14ac:dyDescent="0.2">
      <c r="C931" s="10"/>
      <c r="D931" s="10"/>
      <c r="AA931" s="132"/>
      <c r="AB931" s="132"/>
      <c r="AC931" s="132"/>
      <c r="AD931" s="132"/>
      <c r="AE931" s="132"/>
      <c r="AG931" s="143"/>
      <c r="AN931" s="132"/>
      <c r="AO931" s="132"/>
      <c r="AP931" s="132"/>
      <c r="AQ931" s="132"/>
      <c r="AR931" s="132"/>
      <c r="AS931" s="132"/>
      <c r="AT931" s="132"/>
      <c r="AU931" s="132"/>
    </row>
    <row r="932" spans="3:64" x14ac:dyDescent="0.2">
      <c r="C932" s="10"/>
      <c r="D932" s="10"/>
      <c r="AA932" s="132"/>
      <c r="AB932" s="132"/>
      <c r="AC932" s="132"/>
      <c r="AD932" s="132"/>
      <c r="AE932" s="132"/>
      <c r="AG932" s="143"/>
      <c r="AN932" s="132"/>
      <c r="AO932" s="132"/>
      <c r="AP932" s="132"/>
      <c r="AQ932" s="132"/>
      <c r="AR932" s="132"/>
      <c r="AS932" s="132"/>
      <c r="AT932" s="132"/>
      <c r="AU932" s="132"/>
    </row>
    <row r="933" spans="3:64" x14ac:dyDescent="0.2">
      <c r="C933" s="10"/>
      <c r="D933" s="10"/>
      <c r="AA933" s="132"/>
      <c r="AB933" s="132"/>
      <c r="AC933" s="132"/>
      <c r="AD933" s="132"/>
      <c r="AE933" s="132"/>
      <c r="AG933" s="143"/>
      <c r="AN933" s="132"/>
      <c r="AO933" s="132"/>
      <c r="AP933" s="132"/>
      <c r="AQ933" s="132"/>
      <c r="AR933" s="132"/>
      <c r="AS933" s="132"/>
      <c r="AT933" s="132"/>
      <c r="AU933" s="132"/>
    </row>
    <row r="934" spans="3:64" x14ac:dyDescent="0.2">
      <c r="C934" s="10"/>
      <c r="D934" s="10"/>
      <c r="AA934" s="132"/>
      <c r="AB934" s="132"/>
      <c r="AC934" s="132"/>
      <c r="AD934" s="132"/>
      <c r="AE934" s="132"/>
      <c r="AG934" s="143"/>
      <c r="AN934" s="132"/>
      <c r="AO934" s="132"/>
      <c r="AP934" s="132"/>
      <c r="AQ934" s="132"/>
      <c r="AR934" s="132"/>
      <c r="AS934" s="132"/>
      <c r="AT934" s="132"/>
      <c r="AU934" s="132"/>
    </row>
    <row r="935" spans="3:64" x14ac:dyDescent="0.2">
      <c r="C935" s="10"/>
      <c r="D935" s="10"/>
      <c r="AA935" s="132"/>
      <c r="AB935" s="132"/>
      <c r="AC935" s="132"/>
      <c r="AD935" s="132"/>
      <c r="AE935" s="132"/>
      <c r="AG935" s="143"/>
      <c r="AN935" s="132"/>
      <c r="AO935" s="132"/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</row>
    <row r="936" spans="3:64" x14ac:dyDescent="0.2">
      <c r="C936" s="10"/>
      <c r="D936" s="10"/>
      <c r="AA936" s="132"/>
      <c r="AB936" s="132"/>
      <c r="AC936" s="132"/>
      <c r="AD936" s="132"/>
      <c r="AE936" s="132"/>
      <c r="AG936" s="143"/>
      <c r="AN936" s="132"/>
      <c r="AO936" s="132"/>
      <c r="AP936" s="132"/>
      <c r="AQ936" s="132"/>
      <c r="AR936" s="132"/>
      <c r="AS936" s="132"/>
      <c r="AT936" s="132"/>
      <c r="AU936" s="132"/>
    </row>
    <row r="937" spans="3:64" x14ac:dyDescent="0.2">
      <c r="C937" s="10"/>
      <c r="D937" s="10"/>
      <c r="AA937" s="132"/>
      <c r="AB937" s="132"/>
      <c r="AC937" s="132"/>
      <c r="AD937" s="132"/>
      <c r="AE937" s="132"/>
      <c r="AG937" s="143"/>
      <c r="AN937" s="132"/>
      <c r="AO937" s="132"/>
      <c r="AP937" s="132"/>
      <c r="AQ937" s="132"/>
      <c r="AR937" s="132"/>
      <c r="AS937" s="132"/>
      <c r="AT937" s="132"/>
      <c r="AU937" s="132"/>
    </row>
    <row r="938" spans="3:64" x14ac:dyDescent="0.2">
      <c r="C938" s="10"/>
      <c r="D938" s="10"/>
      <c r="AA938" s="132"/>
      <c r="AB938" s="132"/>
      <c r="AC938" s="132"/>
      <c r="AD938" s="132"/>
      <c r="AE938" s="132"/>
      <c r="AG938" s="143"/>
      <c r="AN938" s="132"/>
      <c r="AO938" s="132"/>
      <c r="AP938" s="132"/>
      <c r="AQ938" s="132"/>
      <c r="AR938" s="132"/>
      <c r="AS938" s="132"/>
      <c r="AT938" s="132"/>
      <c r="AU938" s="132"/>
    </row>
    <row r="939" spans="3:64" x14ac:dyDescent="0.2">
      <c r="C939" s="10"/>
      <c r="D939" s="10"/>
      <c r="AA939" s="132"/>
      <c r="AB939" s="132"/>
      <c r="AC939" s="132"/>
      <c r="AD939" s="132"/>
      <c r="AE939" s="132"/>
      <c r="AG939" s="143"/>
      <c r="AN939" s="132"/>
      <c r="AO939" s="132"/>
      <c r="AP939" s="132"/>
      <c r="AQ939" s="132"/>
      <c r="AR939" s="132"/>
      <c r="AS939" s="132"/>
      <c r="AT939" s="132"/>
      <c r="AU939" s="132"/>
    </row>
    <row r="940" spans="3:64" x14ac:dyDescent="0.2">
      <c r="C940" s="10"/>
      <c r="D940" s="10"/>
      <c r="AA940" s="132"/>
      <c r="AB940" s="132"/>
      <c r="AC940" s="132"/>
      <c r="AD940" s="132"/>
      <c r="AE940" s="132"/>
      <c r="AG940" s="143"/>
      <c r="AN940" s="132"/>
      <c r="AO940" s="132"/>
      <c r="AP940" s="132"/>
      <c r="AQ940" s="132"/>
      <c r="AR940" s="132"/>
      <c r="AS940" s="132"/>
      <c r="AT940" s="132"/>
      <c r="AU940" s="132"/>
    </row>
    <row r="941" spans="3:64" x14ac:dyDescent="0.2">
      <c r="C941" s="10"/>
      <c r="D941" s="10"/>
      <c r="AA941" s="132"/>
      <c r="AB941" s="132"/>
      <c r="AC941" s="132"/>
      <c r="AD941" s="132"/>
      <c r="AE941" s="132"/>
      <c r="AG941" s="143"/>
      <c r="AN941" s="132"/>
      <c r="AO941" s="132"/>
      <c r="AP941" s="132"/>
      <c r="AQ941" s="132"/>
      <c r="AR941" s="132"/>
      <c r="AS941" s="132"/>
      <c r="AT941" s="132"/>
      <c r="AU941" s="132"/>
    </row>
    <row r="942" spans="3:64" x14ac:dyDescent="0.2">
      <c r="C942" s="10"/>
      <c r="D942" s="10"/>
      <c r="AA942" s="132"/>
      <c r="AB942" s="132"/>
      <c r="AC942" s="132"/>
      <c r="AD942" s="132"/>
      <c r="AE942" s="132"/>
      <c r="AG942" s="143"/>
      <c r="AN942" s="132"/>
      <c r="AO942" s="132"/>
      <c r="AP942" s="132"/>
      <c r="AQ942" s="132"/>
      <c r="AR942" s="132"/>
      <c r="AS942" s="132"/>
      <c r="AT942" s="132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32"/>
      <c r="BE942" s="132"/>
      <c r="BF942" s="132"/>
      <c r="BG942" s="132"/>
      <c r="BH942" s="132"/>
      <c r="BI942" s="132"/>
      <c r="BJ942" s="132"/>
      <c r="BK942" s="132"/>
      <c r="BL942" s="132"/>
    </row>
    <row r="943" spans="3:64" x14ac:dyDescent="0.2">
      <c r="C943" s="10"/>
      <c r="D943" s="10"/>
      <c r="AA943" s="132"/>
      <c r="AB943" s="132"/>
      <c r="AC943" s="132"/>
      <c r="AD943" s="132"/>
      <c r="AE943" s="132"/>
      <c r="AG943" s="143"/>
      <c r="AN943" s="132"/>
      <c r="AO943" s="132"/>
      <c r="AP943" s="132"/>
      <c r="AQ943" s="132"/>
      <c r="AR943" s="132"/>
      <c r="AS943" s="132"/>
      <c r="AT943" s="132"/>
      <c r="AU943" s="132"/>
    </row>
    <row r="944" spans="3:64" x14ac:dyDescent="0.2">
      <c r="C944" s="10"/>
      <c r="D944" s="10"/>
      <c r="AA944" s="132"/>
      <c r="AB944" s="132"/>
      <c r="AC944" s="132"/>
      <c r="AD944" s="132"/>
      <c r="AE944" s="132"/>
      <c r="AG944" s="143"/>
      <c r="AN944" s="132"/>
      <c r="AO944" s="132"/>
      <c r="AP944" s="132"/>
      <c r="AQ944" s="132"/>
      <c r="AR944" s="132"/>
      <c r="AS944" s="132"/>
      <c r="AT944" s="132"/>
      <c r="AU944" s="132"/>
    </row>
    <row r="945" spans="3:64" x14ac:dyDescent="0.2">
      <c r="C945" s="10"/>
      <c r="D945" s="10"/>
      <c r="AA945" s="132"/>
      <c r="AB945" s="132"/>
      <c r="AC945" s="132"/>
      <c r="AD945" s="132"/>
      <c r="AE945" s="132"/>
      <c r="AG945" s="143"/>
      <c r="AN945" s="132"/>
      <c r="AO945" s="132"/>
      <c r="AP945" s="132"/>
      <c r="AQ945" s="132"/>
      <c r="AR945" s="132"/>
      <c r="AS945" s="132"/>
      <c r="AT945" s="132"/>
      <c r="AU945" s="132"/>
    </row>
    <row r="946" spans="3:64" x14ac:dyDescent="0.2">
      <c r="C946" s="10"/>
      <c r="D946" s="10"/>
      <c r="AA946" s="132"/>
      <c r="AB946" s="132"/>
      <c r="AC946" s="132"/>
      <c r="AD946" s="132"/>
      <c r="AE946" s="132"/>
      <c r="AG946" s="143"/>
      <c r="AN946" s="132"/>
      <c r="AO946" s="132"/>
      <c r="AP946" s="132"/>
      <c r="AQ946" s="132"/>
      <c r="AR946" s="132"/>
      <c r="AS946" s="132"/>
      <c r="AT946" s="132"/>
      <c r="AU946" s="132"/>
    </row>
    <row r="947" spans="3:64" x14ac:dyDescent="0.2">
      <c r="C947" s="10"/>
      <c r="D947" s="10"/>
      <c r="AA947" s="132"/>
      <c r="AB947" s="132"/>
      <c r="AC947" s="132"/>
      <c r="AD947" s="132"/>
      <c r="AE947" s="132"/>
      <c r="AG947" s="143"/>
      <c r="AN947" s="132"/>
      <c r="AO947" s="132"/>
      <c r="AP947" s="132"/>
      <c r="AQ947" s="132"/>
      <c r="AR947" s="132"/>
      <c r="AS947" s="132"/>
      <c r="AT947" s="132"/>
      <c r="AU947" s="132"/>
    </row>
    <row r="948" spans="3:64" x14ac:dyDescent="0.2">
      <c r="C948" s="10"/>
      <c r="D948" s="10"/>
      <c r="AA948" s="132"/>
      <c r="AB948" s="132"/>
      <c r="AC948" s="132"/>
      <c r="AD948" s="132"/>
      <c r="AE948" s="132"/>
      <c r="AG948" s="143"/>
      <c r="AN948" s="132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2"/>
      <c r="AY948" s="132"/>
      <c r="AZ948" s="132"/>
      <c r="BA948" s="132"/>
      <c r="BB948" s="132"/>
      <c r="BC948" s="132"/>
      <c r="BD948" s="132"/>
      <c r="BE948" s="132"/>
      <c r="BF948" s="132"/>
      <c r="BG948" s="132"/>
      <c r="BH948" s="132"/>
      <c r="BI948" s="132"/>
      <c r="BJ948" s="132"/>
      <c r="BK948" s="132"/>
      <c r="BL948" s="132"/>
    </row>
    <row r="949" spans="3:64" x14ac:dyDescent="0.2">
      <c r="C949" s="10"/>
      <c r="D949" s="10"/>
      <c r="AA949" s="132"/>
      <c r="AB949" s="132"/>
      <c r="AC949" s="132"/>
      <c r="AD949" s="132"/>
      <c r="AE949" s="132"/>
      <c r="AG949" s="143"/>
      <c r="AN949" s="132"/>
      <c r="AO949" s="132"/>
      <c r="AP949" s="132"/>
      <c r="AQ949" s="132"/>
      <c r="AR949" s="132"/>
      <c r="AS949" s="132"/>
      <c r="AT949" s="132"/>
      <c r="AU949" s="132"/>
    </row>
    <row r="950" spans="3:64" x14ac:dyDescent="0.2">
      <c r="C950" s="10"/>
      <c r="D950" s="10"/>
      <c r="AA950" s="132"/>
      <c r="AB950" s="132"/>
      <c r="AC950" s="132"/>
      <c r="AD950" s="132"/>
      <c r="AE950" s="132"/>
      <c r="AG950" s="143"/>
      <c r="AN950" s="132"/>
      <c r="AO950" s="132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</row>
    <row r="951" spans="3:64" x14ac:dyDescent="0.2">
      <c r="C951" s="10"/>
      <c r="D951" s="10"/>
      <c r="AA951" s="132"/>
      <c r="AB951" s="132"/>
      <c r="AC951" s="132"/>
      <c r="AD951" s="132"/>
      <c r="AE951" s="132"/>
      <c r="AG951" s="143"/>
      <c r="AN951" s="132"/>
      <c r="AO951" s="132"/>
      <c r="AP951" s="132"/>
      <c r="AQ951" s="132"/>
      <c r="AR951" s="132"/>
      <c r="AS951" s="132"/>
      <c r="AT951" s="132"/>
      <c r="AU951" s="132"/>
    </row>
    <row r="952" spans="3:64" x14ac:dyDescent="0.2">
      <c r="C952" s="10"/>
      <c r="D952" s="10"/>
      <c r="AA952" s="132"/>
      <c r="AB952" s="132"/>
      <c r="AC952" s="132"/>
      <c r="AD952" s="132"/>
      <c r="AE952" s="132"/>
      <c r="AG952" s="143"/>
      <c r="AN952" s="132"/>
      <c r="AO952" s="132"/>
      <c r="AP952" s="132"/>
      <c r="AQ952" s="132"/>
      <c r="AR952" s="132"/>
      <c r="AS952" s="132"/>
      <c r="AT952" s="132"/>
      <c r="AU952" s="132"/>
      <c r="AV952" s="132"/>
    </row>
    <row r="953" spans="3:64" x14ac:dyDescent="0.2">
      <c r="C953" s="10"/>
      <c r="D953" s="10"/>
      <c r="AA953" s="132"/>
      <c r="AB953" s="132"/>
      <c r="AC953" s="132"/>
      <c r="AD953" s="132"/>
      <c r="AE953" s="132"/>
      <c r="AG953" s="143"/>
      <c r="AN953" s="132"/>
      <c r="AO953" s="132"/>
      <c r="AP953" s="132"/>
      <c r="AQ953" s="132"/>
      <c r="AR953" s="132"/>
      <c r="AS953" s="132"/>
      <c r="AT953" s="132"/>
      <c r="AU953" s="132"/>
    </row>
    <row r="954" spans="3:64" x14ac:dyDescent="0.2">
      <c r="C954" s="10"/>
      <c r="D954" s="10"/>
      <c r="AA954" s="132"/>
      <c r="AB954" s="132"/>
      <c r="AC954" s="132"/>
      <c r="AD954" s="132"/>
      <c r="AE954" s="132"/>
      <c r="AG954" s="143"/>
      <c r="AN954" s="132"/>
      <c r="AO954" s="132"/>
      <c r="AP954" s="132"/>
      <c r="AQ954" s="132"/>
      <c r="AR954" s="132"/>
      <c r="AS954" s="132"/>
      <c r="AT954" s="132"/>
      <c r="AU954" s="132"/>
    </row>
    <row r="955" spans="3:64" x14ac:dyDescent="0.2">
      <c r="C955" s="10"/>
      <c r="D955" s="10"/>
      <c r="AA955" s="132"/>
      <c r="AB955" s="132"/>
      <c r="AC955" s="132"/>
      <c r="AD955" s="132"/>
      <c r="AE955" s="132"/>
      <c r="AG955" s="143"/>
      <c r="AN955" s="132"/>
      <c r="AO955" s="132"/>
      <c r="AP955" s="132"/>
      <c r="AQ955" s="132"/>
      <c r="AR955" s="132"/>
      <c r="AS955" s="132"/>
      <c r="AT955" s="132"/>
      <c r="AU955" s="132"/>
    </row>
    <row r="956" spans="3:64" x14ac:dyDescent="0.2">
      <c r="C956" s="10"/>
      <c r="D956" s="10"/>
      <c r="AA956" s="132"/>
      <c r="AB956" s="132"/>
      <c r="AC956" s="132"/>
      <c r="AD956" s="132"/>
      <c r="AE956" s="132"/>
      <c r="AG956" s="143"/>
      <c r="AN956" s="132"/>
      <c r="AO956" s="132"/>
      <c r="AP956" s="132"/>
      <c r="AQ956" s="132"/>
      <c r="AR956" s="132"/>
      <c r="AS956" s="132"/>
      <c r="AT956" s="132"/>
      <c r="AU956" s="132"/>
    </row>
    <row r="957" spans="3:64" x14ac:dyDescent="0.2">
      <c r="C957" s="10"/>
      <c r="D957" s="10"/>
      <c r="AA957" s="132"/>
      <c r="AB957" s="132"/>
      <c r="AC957" s="132"/>
      <c r="AD957" s="132"/>
      <c r="AE957" s="132"/>
      <c r="AG957" s="143"/>
      <c r="AN957" s="132"/>
      <c r="AO957" s="132"/>
      <c r="AP957" s="132"/>
      <c r="AQ957" s="132"/>
      <c r="AR957" s="132"/>
      <c r="AS957" s="132"/>
      <c r="AT957" s="132"/>
      <c r="AU957" s="132"/>
    </row>
    <row r="958" spans="3:64" x14ac:dyDescent="0.2">
      <c r="C958" s="10"/>
      <c r="D958" s="10"/>
      <c r="AA958" s="132"/>
      <c r="AB958" s="132"/>
      <c r="AC958" s="132"/>
      <c r="AD958" s="132"/>
      <c r="AE958" s="132"/>
      <c r="AG958" s="143"/>
      <c r="AN958" s="132"/>
      <c r="AO958" s="132"/>
      <c r="AP958" s="132"/>
      <c r="AQ958" s="132"/>
      <c r="AR958" s="132"/>
      <c r="AS958" s="132"/>
      <c r="AT958" s="132"/>
      <c r="AU958" s="132"/>
      <c r="AV958" s="132"/>
    </row>
    <row r="959" spans="3:64" x14ac:dyDescent="0.2">
      <c r="C959" s="10"/>
      <c r="D959" s="10"/>
      <c r="AA959" s="132"/>
      <c r="AB959" s="132"/>
      <c r="AC959" s="132"/>
      <c r="AD959" s="132"/>
      <c r="AE959" s="132"/>
      <c r="AG959" s="143"/>
      <c r="AN959" s="132"/>
      <c r="AO959" s="132"/>
      <c r="AP959" s="132"/>
      <c r="AQ959" s="132"/>
      <c r="AR959" s="132"/>
      <c r="AS959" s="132"/>
      <c r="AT959" s="132"/>
      <c r="AU959" s="132"/>
    </row>
    <row r="960" spans="3:64" x14ac:dyDescent="0.2">
      <c r="C960" s="10"/>
      <c r="D960" s="10"/>
      <c r="AA960" s="132"/>
      <c r="AB960" s="132"/>
      <c r="AC960" s="132"/>
      <c r="AD960" s="132"/>
      <c r="AE960" s="132"/>
      <c r="AG960" s="143"/>
      <c r="AN960" s="132"/>
      <c r="AO960" s="132"/>
      <c r="AP960" s="132"/>
      <c r="AQ960" s="132"/>
      <c r="AR960" s="132"/>
      <c r="AS960" s="132"/>
      <c r="AT960" s="132"/>
      <c r="AU960" s="132"/>
    </row>
    <row r="961" spans="3:48" x14ac:dyDescent="0.2">
      <c r="C961" s="10"/>
      <c r="D961" s="10"/>
      <c r="AA961" s="132"/>
      <c r="AB961" s="132"/>
      <c r="AC961" s="132"/>
      <c r="AD961" s="132"/>
      <c r="AE961" s="132"/>
      <c r="AG961" s="143"/>
      <c r="AN961" s="132"/>
      <c r="AO961" s="132"/>
      <c r="AP961" s="132"/>
      <c r="AQ961" s="132"/>
      <c r="AR961" s="132"/>
      <c r="AS961" s="132"/>
      <c r="AT961" s="132"/>
      <c r="AU961" s="132"/>
    </row>
    <row r="962" spans="3:48" x14ac:dyDescent="0.2">
      <c r="C962" s="10"/>
      <c r="D962" s="10"/>
      <c r="AA962" s="132"/>
      <c r="AB962" s="132"/>
      <c r="AC962" s="132"/>
      <c r="AD962" s="132"/>
      <c r="AE962" s="132"/>
      <c r="AG962" s="143"/>
      <c r="AN962" s="132"/>
      <c r="AO962" s="132"/>
      <c r="AP962" s="132"/>
      <c r="AQ962" s="132"/>
      <c r="AR962" s="132"/>
      <c r="AS962" s="132"/>
      <c r="AT962" s="132"/>
      <c r="AU962" s="132"/>
    </row>
    <row r="963" spans="3:48" x14ac:dyDescent="0.2">
      <c r="C963" s="10"/>
      <c r="D963" s="10"/>
      <c r="AA963" s="132"/>
      <c r="AB963" s="132"/>
      <c r="AC963" s="132"/>
      <c r="AD963" s="132"/>
      <c r="AE963" s="132"/>
      <c r="AG963" s="143"/>
      <c r="AN963" s="132"/>
      <c r="AO963" s="132"/>
      <c r="AP963" s="132"/>
      <c r="AQ963" s="132"/>
      <c r="AR963" s="132"/>
      <c r="AS963" s="132"/>
      <c r="AT963" s="132"/>
      <c r="AU963" s="132"/>
    </row>
    <row r="964" spans="3:48" x14ac:dyDescent="0.2">
      <c r="C964" s="10"/>
      <c r="D964" s="10"/>
      <c r="AA964" s="132"/>
      <c r="AB964" s="132"/>
      <c r="AC964" s="132"/>
      <c r="AD964" s="132"/>
      <c r="AE964" s="132"/>
      <c r="AG964" s="143"/>
      <c r="AN964" s="132"/>
      <c r="AO964" s="132"/>
      <c r="AP964" s="132"/>
      <c r="AQ964" s="132"/>
      <c r="AR964" s="132"/>
      <c r="AS964" s="132"/>
      <c r="AT964" s="132"/>
      <c r="AU964" s="132"/>
    </row>
    <row r="965" spans="3:48" x14ac:dyDescent="0.2">
      <c r="C965" s="10"/>
      <c r="D965" s="10"/>
      <c r="AA965" s="132"/>
      <c r="AB965" s="132"/>
      <c r="AC965" s="132"/>
      <c r="AD965" s="132"/>
      <c r="AE965" s="132"/>
      <c r="AG965" s="143"/>
      <c r="AN965" s="132"/>
      <c r="AO965" s="132"/>
      <c r="AP965" s="132"/>
      <c r="AQ965" s="132"/>
      <c r="AR965" s="132"/>
      <c r="AS965" s="132"/>
      <c r="AT965" s="132"/>
      <c r="AU965" s="132"/>
    </row>
    <row r="966" spans="3:48" x14ac:dyDescent="0.2">
      <c r="C966" s="10"/>
      <c r="D966" s="10"/>
      <c r="AA966" s="132"/>
      <c r="AB966" s="132"/>
      <c r="AC966" s="132"/>
      <c r="AD966" s="132"/>
      <c r="AE966" s="132"/>
      <c r="AG966" s="143"/>
      <c r="AN966" s="132"/>
      <c r="AO966" s="132"/>
      <c r="AP966" s="132"/>
      <c r="AQ966" s="132"/>
      <c r="AR966" s="132"/>
      <c r="AS966" s="132"/>
      <c r="AT966" s="132"/>
      <c r="AU966" s="132"/>
    </row>
    <row r="967" spans="3:48" x14ac:dyDescent="0.2">
      <c r="C967" s="10"/>
      <c r="D967" s="10"/>
      <c r="AA967" s="132"/>
      <c r="AB967" s="132"/>
      <c r="AC967" s="132"/>
      <c r="AD967" s="132"/>
      <c r="AE967" s="132"/>
      <c r="AG967" s="143"/>
      <c r="AN967" s="132"/>
      <c r="AO967" s="132"/>
      <c r="AP967" s="132"/>
      <c r="AQ967" s="132"/>
      <c r="AR967" s="132"/>
      <c r="AS967" s="132"/>
      <c r="AT967" s="132"/>
      <c r="AU967" s="132"/>
    </row>
    <row r="968" spans="3:48" x14ac:dyDescent="0.2">
      <c r="C968" s="10"/>
      <c r="D968" s="10"/>
      <c r="AA968" s="132"/>
      <c r="AB968" s="132"/>
      <c r="AC968" s="132"/>
      <c r="AD968" s="132"/>
      <c r="AE968" s="132"/>
      <c r="AG968" s="143"/>
      <c r="AN968" s="132"/>
      <c r="AO968" s="132"/>
      <c r="AP968" s="132"/>
      <c r="AQ968" s="132"/>
      <c r="AR968" s="132"/>
      <c r="AS968" s="132"/>
      <c r="AT968" s="132"/>
      <c r="AU968" s="132"/>
    </row>
    <row r="969" spans="3:48" x14ac:dyDescent="0.2">
      <c r="C969" s="10"/>
      <c r="D969" s="10"/>
      <c r="AA969" s="132"/>
      <c r="AB969" s="132"/>
      <c r="AC969" s="132"/>
      <c r="AD969" s="132"/>
      <c r="AE969" s="132"/>
      <c r="AG969" s="143"/>
      <c r="AN969" s="132"/>
      <c r="AO969" s="132"/>
      <c r="AP969" s="132"/>
      <c r="AQ969" s="132"/>
      <c r="AR969" s="132"/>
      <c r="AS969" s="132"/>
      <c r="AT969" s="132"/>
      <c r="AU969" s="132"/>
      <c r="AV969" s="132"/>
    </row>
    <row r="970" spans="3:48" x14ac:dyDescent="0.2">
      <c r="C970" s="10"/>
      <c r="D970" s="10"/>
      <c r="AA970" s="132"/>
      <c r="AB970" s="132"/>
      <c r="AC970" s="132"/>
      <c r="AD970" s="132"/>
      <c r="AE970" s="132"/>
      <c r="AG970" s="143"/>
      <c r="AN970" s="132"/>
      <c r="AO970" s="132"/>
      <c r="AP970" s="132"/>
      <c r="AQ970" s="132"/>
      <c r="AR970" s="132"/>
      <c r="AS970" s="132"/>
      <c r="AT970" s="132"/>
      <c r="AU970" s="132"/>
    </row>
    <row r="971" spans="3:48" x14ac:dyDescent="0.2">
      <c r="C971" s="10"/>
      <c r="D971" s="10"/>
      <c r="AA971" s="132"/>
      <c r="AB971" s="132"/>
      <c r="AC971" s="132"/>
      <c r="AD971" s="132"/>
      <c r="AE971" s="132"/>
      <c r="AG971" s="143"/>
      <c r="AN971" s="132"/>
      <c r="AO971" s="132"/>
      <c r="AP971" s="132"/>
      <c r="AQ971" s="132"/>
      <c r="AR971" s="132"/>
      <c r="AS971" s="132"/>
      <c r="AT971" s="132"/>
      <c r="AU971" s="132"/>
    </row>
    <row r="972" spans="3:48" x14ac:dyDescent="0.2">
      <c r="C972" s="10"/>
      <c r="D972" s="10"/>
      <c r="AA972" s="132"/>
      <c r="AB972" s="132"/>
      <c r="AC972" s="132"/>
      <c r="AD972" s="132"/>
      <c r="AE972" s="132"/>
      <c r="AG972" s="143"/>
      <c r="AN972" s="132"/>
      <c r="AO972" s="132"/>
      <c r="AP972" s="132"/>
      <c r="AQ972" s="132"/>
      <c r="AR972" s="132"/>
      <c r="AS972" s="132"/>
      <c r="AT972" s="132"/>
      <c r="AU972" s="132"/>
    </row>
    <row r="973" spans="3:48" x14ac:dyDescent="0.2">
      <c r="C973" s="10"/>
      <c r="D973" s="10"/>
      <c r="AA973" s="132"/>
      <c r="AB973" s="132"/>
      <c r="AC973" s="132"/>
      <c r="AD973" s="132"/>
      <c r="AE973" s="132"/>
      <c r="AG973" s="143"/>
      <c r="AN973" s="132"/>
      <c r="AO973" s="132"/>
      <c r="AP973" s="132"/>
      <c r="AQ973" s="132"/>
      <c r="AR973" s="132"/>
      <c r="AS973" s="132"/>
      <c r="AT973" s="132"/>
      <c r="AU973" s="132"/>
    </row>
    <row r="974" spans="3:48" x14ac:dyDescent="0.2">
      <c r="C974" s="10"/>
      <c r="D974" s="10"/>
      <c r="AA974" s="132"/>
      <c r="AB974" s="132"/>
      <c r="AC974" s="132"/>
      <c r="AD974" s="132"/>
      <c r="AE974" s="132"/>
      <c r="AG974" s="143"/>
      <c r="AN974" s="132"/>
      <c r="AO974" s="132"/>
      <c r="AP974" s="132"/>
      <c r="AQ974" s="132"/>
      <c r="AR974" s="132"/>
      <c r="AS974" s="132"/>
      <c r="AT974" s="132"/>
      <c r="AU974" s="132"/>
    </row>
    <row r="975" spans="3:48" x14ac:dyDescent="0.2">
      <c r="C975" s="10"/>
      <c r="D975" s="10"/>
      <c r="AA975" s="132"/>
      <c r="AB975" s="132"/>
      <c r="AC975" s="132"/>
      <c r="AD975" s="132"/>
      <c r="AE975" s="132"/>
      <c r="AG975" s="143"/>
      <c r="AN975" s="132"/>
      <c r="AO975" s="132"/>
      <c r="AP975" s="132"/>
      <c r="AQ975" s="132"/>
      <c r="AR975" s="132"/>
      <c r="AS975" s="132"/>
      <c r="AT975" s="132"/>
      <c r="AU975" s="132"/>
      <c r="AV975" s="132"/>
    </row>
    <row r="976" spans="3:48" x14ac:dyDescent="0.2">
      <c r="C976" s="10"/>
      <c r="D976" s="10"/>
      <c r="AA976" s="132"/>
      <c r="AB976" s="132"/>
      <c r="AC976" s="132"/>
      <c r="AD976" s="132"/>
      <c r="AE976" s="132"/>
      <c r="AG976" s="143"/>
      <c r="AN976" s="132"/>
      <c r="AO976" s="132"/>
      <c r="AP976" s="132"/>
      <c r="AQ976" s="132"/>
      <c r="AR976" s="132"/>
      <c r="AS976" s="132"/>
      <c r="AT976" s="132"/>
      <c r="AU976" s="132"/>
    </row>
    <row r="977" spans="3:64" x14ac:dyDescent="0.2">
      <c r="C977" s="10"/>
      <c r="D977" s="10"/>
      <c r="AA977" s="132"/>
      <c r="AB977" s="132"/>
      <c r="AC977" s="132"/>
      <c r="AD977" s="132"/>
      <c r="AE977" s="132"/>
      <c r="AG977" s="143"/>
      <c r="AN977" s="132"/>
      <c r="AO977" s="132"/>
      <c r="AP977" s="132"/>
      <c r="AQ977" s="132"/>
      <c r="AR977" s="132"/>
      <c r="AS977" s="132"/>
      <c r="AT977" s="132"/>
      <c r="AU977" s="132"/>
    </row>
    <row r="978" spans="3:64" x14ac:dyDescent="0.2">
      <c r="C978" s="10"/>
      <c r="D978" s="10"/>
      <c r="AA978" s="132"/>
      <c r="AB978" s="132"/>
      <c r="AC978" s="132"/>
      <c r="AD978" s="132"/>
      <c r="AE978" s="132"/>
      <c r="AG978" s="143"/>
      <c r="AN978" s="132"/>
      <c r="AO978" s="132"/>
      <c r="AP978" s="132"/>
      <c r="AQ978" s="132"/>
      <c r="AR978" s="132"/>
      <c r="AS978" s="132"/>
      <c r="AT978" s="132"/>
      <c r="AU978" s="132"/>
    </row>
    <row r="979" spans="3:64" x14ac:dyDescent="0.2">
      <c r="C979" s="10"/>
      <c r="D979" s="10"/>
      <c r="AA979" s="132"/>
      <c r="AB979" s="132"/>
      <c r="AC979" s="132"/>
      <c r="AD979" s="132"/>
      <c r="AE979" s="132"/>
      <c r="AG979" s="143"/>
      <c r="AN979" s="132"/>
      <c r="AO979" s="132"/>
      <c r="AP979" s="132"/>
      <c r="AQ979" s="132"/>
      <c r="AR979" s="132"/>
      <c r="AS979" s="132"/>
      <c r="AT979" s="132"/>
      <c r="AU979" s="132"/>
    </row>
    <row r="980" spans="3:64" x14ac:dyDescent="0.2">
      <c r="C980" s="10"/>
      <c r="D980" s="10"/>
      <c r="AA980" s="132"/>
      <c r="AB980" s="132"/>
      <c r="AC980" s="132"/>
      <c r="AD980" s="132"/>
      <c r="AE980" s="132"/>
      <c r="AG980" s="143"/>
      <c r="AN980" s="132"/>
      <c r="AO980" s="132"/>
      <c r="AP980" s="132"/>
      <c r="AQ980" s="132"/>
      <c r="AR980" s="132"/>
      <c r="AS980" s="132"/>
      <c r="AT980" s="132"/>
      <c r="AU980" s="132"/>
    </row>
    <row r="981" spans="3:64" x14ac:dyDescent="0.2">
      <c r="C981" s="10"/>
      <c r="D981" s="10"/>
      <c r="AA981" s="132"/>
      <c r="AB981" s="132"/>
      <c r="AC981" s="132"/>
      <c r="AD981" s="132"/>
      <c r="AE981" s="132"/>
      <c r="AG981" s="143"/>
      <c r="AN981" s="132"/>
      <c r="AO981" s="132"/>
      <c r="AP981" s="132"/>
      <c r="AQ981" s="132"/>
      <c r="AR981" s="132"/>
      <c r="AS981" s="132"/>
      <c r="AT981" s="132"/>
      <c r="AU981" s="132"/>
    </row>
    <row r="982" spans="3:64" x14ac:dyDescent="0.2">
      <c r="C982" s="10"/>
      <c r="D982" s="10"/>
      <c r="AA982" s="132"/>
      <c r="AB982" s="132"/>
      <c r="AC982" s="132"/>
      <c r="AD982" s="132"/>
      <c r="AE982" s="132"/>
      <c r="AG982" s="143"/>
      <c r="AN982" s="132"/>
      <c r="AO982" s="132"/>
      <c r="AP982" s="132"/>
      <c r="AQ982" s="132"/>
      <c r="AR982" s="132"/>
      <c r="AS982" s="132"/>
      <c r="AT982" s="132"/>
      <c r="AU982" s="132"/>
    </row>
    <row r="983" spans="3:64" x14ac:dyDescent="0.2">
      <c r="C983" s="10"/>
      <c r="D983" s="10"/>
      <c r="AA983" s="132"/>
      <c r="AB983" s="132"/>
      <c r="AC983" s="132"/>
      <c r="AD983" s="132"/>
      <c r="AE983" s="132"/>
      <c r="AG983" s="143"/>
      <c r="AN983" s="132"/>
      <c r="AO983" s="132"/>
      <c r="AP983" s="132"/>
      <c r="AQ983" s="132"/>
      <c r="AR983" s="132"/>
      <c r="AS983" s="132"/>
      <c r="AT983" s="132"/>
      <c r="AU983" s="132"/>
    </row>
    <row r="984" spans="3:64" x14ac:dyDescent="0.2">
      <c r="C984" s="10"/>
      <c r="D984" s="10"/>
      <c r="AA984" s="132"/>
      <c r="AB984" s="132"/>
      <c r="AC984" s="132"/>
      <c r="AD984" s="132"/>
      <c r="AE984" s="132"/>
      <c r="AG984" s="143"/>
      <c r="AN984" s="132"/>
      <c r="AO984" s="132"/>
      <c r="AP984" s="132"/>
      <c r="AQ984" s="132"/>
      <c r="AR984" s="132"/>
      <c r="AS984" s="132"/>
      <c r="AT984" s="132"/>
      <c r="AU984" s="132"/>
    </row>
    <row r="985" spans="3:64" x14ac:dyDescent="0.2">
      <c r="C985" s="10"/>
      <c r="D985" s="10"/>
      <c r="AA985" s="132"/>
      <c r="AB985" s="132"/>
      <c r="AC985" s="132"/>
      <c r="AD985" s="132"/>
      <c r="AE985" s="132"/>
      <c r="AG985" s="143"/>
      <c r="AN985" s="132"/>
      <c r="AO985" s="132"/>
      <c r="AP985" s="132"/>
      <c r="AQ985" s="132"/>
      <c r="AR985" s="132"/>
      <c r="AS985" s="132"/>
      <c r="AT985" s="132"/>
      <c r="AU985" s="132"/>
    </row>
    <row r="986" spans="3:64" x14ac:dyDescent="0.2">
      <c r="C986" s="10"/>
      <c r="D986" s="10"/>
      <c r="AA986" s="132"/>
      <c r="AB986" s="132"/>
      <c r="AC986" s="132"/>
      <c r="AD986" s="132"/>
      <c r="AE986" s="132"/>
      <c r="AG986" s="143"/>
      <c r="AN986" s="132"/>
      <c r="AO986" s="132"/>
      <c r="AP986" s="132"/>
      <c r="AQ986" s="132"/>
      <c r="AR986" s="132"/>
      <c r="AS986" s="132"/>
      <c r="AT986" s="132"/>
      <c r="AU986" s="132"/>
    </row>
    <row r="987" spans="3:64" x14ac:dyDescent="0.2">
      <c r="C987" s="10"/>
      <c r="D987" s="10"/>
      <c r="AA987" s="132"/>
      <c r="AB987" s="132"/>
      <c r="AC987" s="132"/>
      <c r="AD987" s="132"/>
      <c r="AE987" s="132"/>
      <c r="AG987" s="143"/>
      <c r="AN987" s="132"/>
      <c r="AO987" s="132"/>
      <c r="AP987" s="132"/>
      <c r="AQ987" s="132"/>
      <c r="AR987" s="132"/>
      <c r="AS987" s="132"/>
      <c r="AT987" s="132"/>
      <c r="AU987" s="132"/>
    </row>
    <row r="988" spans="3:64" x14ac:dyDescent="0.2">
      <c r="C988" s="10"/>
      <c r="D988" s="10"/>
      <c r="AA988" s="132"/>
      <c r="AB988" s="132"/>
      <c r="AC988" s="132"/>
      <c r="AD988" s="132"/>
      <c r="AE988" s="132"/>
      <c r="AG988" s="143"/>
      <c r="AN988" s="132"/>
      <c r="AO988" s="132"/>
      <c r="AP988" s="132"/>
      <c r="AQ988" s="132"/>
      <c r="AR988" s="132"/>
      <c r="AS988" s="132"/>
      <c r="AT988" s="132"/>
      <c r="AU988" s="132"/>
      <c r="AV988" s="132"/>
      <c r="AW988" s="132"/>
      <c r="AX988" s="132"/>
      <c r="AY988" s="132"/>
      <c r="AZ988" s="132"/>
      <c r="BA988" s="132"/>
      <c r="BB988" s="132"/>
      <c r="BC988" s="132"/>
      <c r="BD988" s="132"/>
      <c r="BE988" s="132"/>
      <c r="BF988" s="132"/>
      <c r="BG988" s="132"/>
      <c r="BH988" s="132"/>
      <c r="BI988" s="132"/>
      <c r="BJ988" s="132"/>
      <c r="BK988" s="132"/>
      <c r="BL988" s="132"/>
    </row>
    <row r="989" spans="3:64" x14ac:dyDescent="0.2">
      <c r="C989" s="10"/>
      <c r="D989" s="10"/>
      <c r="AA989" s="132"/>
      <c r="AB989" s="132"/>
      <c r="AC989" s="132"/>
      <c r="AD989" s="132"/>
      <c r="AE989" s="132"/>
      <c r="AG989" s="143"/>
      <c r="AN989" s="132"/>
      <c r="AO989" s="132"/>
      <c r="AP989" s="132"/>
      <c r="AQ989" s="132"/>
      <c r="AR989" s="132"/>
      <c r="AS989" s="132"/>
      <c r="AT989" s="132"/>
      <c r="AU989" s="132"/>
    </row>
    <row r="990" spans="3:64" x14ac:dyDescent="0.2">
      <c r="C990" s="10"/>
      <c r="D990" s="10"/>
      <c r="AA990" s="132"/>
      <c r="AB990" s="132"/>
      <c r="AC990" s="132"/>
      <c r="AD990" s="132"/>
      <c r="AE990" s="132"/>
      <c r="AG990" s="143"/>
      <c r="AN990" s="132"/>
      <c r="AO990" s="132"/>
      <c r="AP990" s="132"/>
      <c r="AQ990" s="132"/>
      <c r="AR990" s="132"/>
      <c r="AS990" s="132"/>
      <c r="AT990" s="132"/>
      <c r="AU990" s="132"/>
    </row>
    <row r="991" spans="3:64" x14ac:dyDescent="0.2">
      <c r="C991" s="10"/>
      <c r="D991" s="10"/>
      <c r="AA991" s="132"/>
      <c r="AB991" s="132"/>
      <c r="AC991" s="132"/>
      <c r="AD991" s="132"/>
      <c r="AE991" s="132"/>
      <c r="AG991" s="143"/>
      <c r="AN991" s="132"/>
      <c r="AO991" s="132"/>
      <c r="AP991" s="132"/>
      <c r="AQ991" s="132"/>
      <c r="AR991" s="132"/>
      <c r="AS991" s="132"/>
      <c r="AT991" s="132"/>
      <c r="AU991" s="132"/>
    </row>
    <row r="992" spans="3:64" x14ac:dyDescent="0.2">
      <c r="C992" s="10"/>
      <c r="D992" s="10"/>
      <c r="AA992" s="132"/>
      <c r="AB992" s="132"/>
      <c r="AC992" s="132"/>
      <c r="AD992" s="132"/>
      <c r="AE992" s="132"/>
      <c r="AG992" s="143"/>
      <c r="AN992" s="132"/>
      <c r="AO992" s="132"/>
      <c r="AP992" s="132"/>
      <c r="AQ992" s="132"/>
      <c r="AR992" s="132"/>
      <c r="AS992" s="132"/>
      <c r="AT992" s="132"/>
      <c r="AU992" s="132"/>
    </row>
    <row r="993" spans="3:64" x14ac:dyDescent="0.2">
      <c r="C993" s="10"/>
      <c r="D993" s="10"/>
      <c r="AA993" s="132"/>
      <c r="AB993" s="132"/>
      <c r="AC993" s="132"/>
      <c r="AD993" s="132"/>
      <c r="AE993" s="132"/>
      <c r="AG993" s="143"/>
      <c r="AN993" s="132"/>
      <c r="AO993" s="132"/>
      <c r="AP993" s="132"/>
      <c r="AQ993" s="132"/>
      <c r="AR993" s="132"/>
      <c r="AS993" s="132"/>
      <c r="AT993" s="132"/>
      <c r="AU993" s="132"/>
    </row>
    <row r="994" spans="3:64" x14ac:dyDescent="0.2">
      <c r="C994" s="10"/>
      <c r="D994" s="10"/>
      <c r="AA994" s="132"/>
      <c r="AB994" s="132"/>
      <c r="AC994" s="132"/>
      <c r="AD994" s="132"/>
      <c r="AE994" s="132"/>
      <c r="AG994" s="143"/>
      <c r="AN994" s="132"/>
      <c r="AO994" s="132"/>
      <c r="AP994" s="132"/>
      <c r="AQ994" s="132"/>
      <c r="AR994" s="132"/>
      <c r="AS994" s="132"/>
      <c r="AT994" s="132"/>
      <c r="AU994" s="132"/>
    </row>
    <row r="995" spans="3:64" x14ac:dyDescent="0.2">
      <c r="C995" s="10"/>
      <c r="D995" s="10"/>
      <c r="AA995" s="132"/>
      <c r="AB995" s="132"/>
      <c r="AC995" s="132"/>
      <c r="AD995" s="132"/>
      <c r="AE995" s="132"/>
      <c r="AG995" s="143"/>
      <c r="AN995" s="132"/>
      <c r="AO995" s="132"/>
      <c r="AP995" s="132"/>
      <c r="AQ995" s="132"/>
      <c r="AR995" s="132"/>
      <c r="AS995" s="132"/>
      <c r="AT995" s="132"/>
      <c r="AU995" s="132"/>
    </row>
    <row r="996" spans="3:64" x14ac:dyDescent="0.2">
      <c r="C996" s="10"/>
      <c r="D996" s="10"/>
      <c r="AA996" s="132"/>
      <c r="AB996" s="132"/>
      <c r="AC996" s="132"/>
      <c r="AD996" s="132"/>
      <c r="AE996" s="132"/>
      <c r="AG996" s="143"/>
      <c r="AN996" s="132"/>
      <c r="AO996" s="132"/>
      <c r="AP996" s="132"/>
      <c r="AQ996" s="132"/>
      <c r="AR996" s="132"/>
      <c r="AS996" s="132"/>
      <c r="AT996" s="132"/>
      <c r="AU996" s="132"/>
    </row>
    <row r="997" spans="3:64" x14ac:dyDescent="0.2">
      <c r="C997" s="10"/>
      <c r="D997" s="10"/>
      <c r="AA997" s="132"/>
      <c r="AB997" s="132"/>
      <c r="AC997" s="132"/>
      <c r="AD997" s="132"/>
      <c r="AE997" s="132"/>
      <c r="AG997" s="143"/>
      <c r="AN997" s="132"/>
      <c r="AO997" s="132"/>
      <c r="AP997" s="132"/>
      <c r="AQ997" s="132"/>
      <c r="AR997" s="132"/>
      <c r="AS997" s="132"/>
      <c r="AT997" s="132"/>
      <c r="AU997" s="132"/>
    </row>
    <row r="998" spans="3:64" x14ac:dyDescent="0.2">
      <c r="C998" s="10"/>
      <c r="D998" s="10"/>
      <c r="AA998" s="132"/>
      <c r="AB998" s="132"/>
      <c r="AC998" s="132"/>
      <c r="AD998" s="132"/>
      <c r="AE998" s="132"/>
      <c r="AG998" s="143"/>
      <c r="AN998" s="132"/>
      <c r="AO998" s="132"/>
      <c r="AP998" s="132"/>
      <c r="AQ998" s="132"/>
      <c r="AR998" s="132"/>
      <c r="AS998" s="132"/>
      <c r="AT998" s="132"/>
      <c r="AU998" s="132"/>
    </row>
    <row r="999" spans="3:64" x14ac:dyDescent="0.2">
      <c r="C999" s="10"/>
      <c r="D999" s="10"/>
      <c r="AA999" s="132"/>
      <c r="AB999" s="132"/>
      <c r="AC999" s="132"/>
      <c r="AD999" s="132"/>
      <c r="AE999" s="132"/>
      <c r="AG999" s="143"/>
      <c r="AN999" s="132"/>
      <c r="AO999" s="132"/>
      <c r="AP999" s="132"/>
      <c r="AQ999" s="132"/>
      <c r="AR999" s="132"/>
      <c r="AS999" s="132"/>
      <c r="AT999" s="132"/>
      <c r="AU999" s="132"/>
    </row>
    <row r="1000" spans="3:64" x14ac:dyDescent="0.2">
      <c r="C1000" s="10"/>
      <c r="D1000" s="10"/>
      <c r="AA1000" s="132"/>
      <c r="AB1000" s="132"/>
      <c r="AC1000" s="132"/>
      <c r="AD1000" s="132"/>
      <c r="AE1000" s="132"/>
      <c r="AG1000" s="143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3:64" x14ac:dyDescent="0.2">
      <c r="C1001" s="10"/>
      <c r="D1001" s="10"/>
      <c r="AA1001" s="132"/>
      <c r="AB1001" s="132"/>
      <c r="AC1001" s="132"/>
      <c r="AD1001" s="132"/>
      <c r="AE1001" s="132"/>
      <c r="AG1001" s="143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3:64" x14ac:dyDescent="0.2">
      <c r="C1002" s="10"/>
      <c r="D1002" s="10"/>
      <c r="AA1002" s="132"/>
      <c r="AB1002" s="132"/>
      <c r="AC1002" s="132"/>
      <c r="AD1002" s="132"/>
      <c r="AE1002" s="132"/>
      <c r="AG1002" s="143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3:64" x14ac:dyDescent="0.2">
      <c r="C1003" s="10"/>
      <c r="D1003" s="10"/>
      <c r="AA1003" s="132"/>
      <c r="AB1003" s="132"/>
      <c r="AC1003" s="132"/>
      <c r="AD1003" s="132"/>
      <c r="AE1003" s="132"/>
      <c r="AG1003" s="143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3:64" x14ac:dyDescent="0.2">
      <c r="C1004" s="10"/>
      <c r="D1004" s="10"/>
      <c r="AA1004" s="132"/>
      <c r="AB1004" s="132"/>
      <c r="AC1004" s="132"/>
      <c r="AD1004" s="132"/>
      <c r="AE1004" s="132"/>
      <c r="AG1004" s="143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3:64" x14ac:dyDescent="0.2">
      <c r="C1005" s="10"/>
      <c r="D1005" s="10"/>
      <c r="AA1005" s="132"/>
      <c r="AB1005" s="132"/>
      <c r="AC1005" s="132"/>
      <c r="AD1005" s="132"/>
      <c r="AE1005" s="132"/>
      <c r="AG1005" s="143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3:64" x14ac:dyDescent="0.2">
      <c r="C1006" s="10"/>
      <c r="D1006" s="10"/>
      <c r="AA1006" s="132"/>
      <c r="AB1006" s="132"/>
      <c r="AC1006" s="132"/>
      <c r="AD1006" s="132"/>
      <c r="AE1006" s="132"/>
      <c r="AG1006" s="143"/>
      <c r="AN1006" s="132"/>
      <c r="AO1006" s="132"/>
      <c r="AP1006" s="132"/>
      <c r="AQ1006" s="132"/>
      <c r="AR1006" s="132"/>
      <c r="AS1006" s="132"/>
      <c r="AT1006" s="132"/>
      <c r="AU1006" s="132"/>
      <c r="AV1006" s="132"/>
      <c r="AW1006" s="132"/>
      <c r="AX1006" s="132"/>
      <c r="AY1006" s="132"/>
      <c r="AZ1006" s="132"/>
      <c r="BA1006" s="132"/>
      <c r="BB1006" s="132"/>
      <c r="BC1006" s="132"/>
      <c r="BD1006" s="132"/>
      <c r="BE1006" s="132"/>
      <c r="BF1006" s="132"/>
      <c r="BG1006" s="132"/>
      <c r="BH1006" s="132"/>
      <c r="BI1006" s="132"/>
      <c r="BJ1006" s="132"/>
      <c r="BK1006" s="132"/>
      <c r="BL1006" s="132"/>
    </row>
    <row r="1007" spans="3:64" x14ac:dyDescent="0.2">
      <c r="C1007" s="10"/>
      <c r="D1007" s="10"/>
      <c r="AA1007" s="132"/>
      <c r="AB1007" s="132"/>
      <c r="AC1007" s="132"/>
      <c r="AD1007" s="132"/>
      <c r="AE1007" s="132"/>
      <c r="AG1007" s="143"/>
      <c r="AN1007" s="132"/>
      <c r="AO1007" s="132"/>
      <c r="AP1007" s="132"/>
      <c r="AQ1007" s="132"/>
      <c r="AR1007" s="132"/>
      <c r="AS1007" s="132"/>
      <c r="AT1007" s="132"/>
      <c r="AU1007" s="132"/>
    </row>
    <row r="1008" spans="3:64" x14ac:dyDescent="0.2">
      <c r="C1008" s="10"/>
      <c r="D1008" s="10"/>
      <c r="AA1008" s="132"/>
      <c r="AB1008" s="132"/>
      <c r="AC1008" s="132"/>
      <c r="AD1008" s="132"/>
      <c r="AE1008" s="132"/>
      <c r="AG1008" s="143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3:47" x14ac:dyDescent="0.2">
      <c r="C1009" s="10"/>
      <c r="D1009" s="10"/>
      <c r="AA1009" s="132"/>
      <c r="AB1009" s="132"/>
      <c r="AC1009" s="132"/>
      <c r="AD1009" s="132"/>
      <c r="AE1009" s="132"/>
      <c r="AG1009" s="143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3:47" x14ac:dyDescent="0.2">
      <c r="C1010" s="10"/>
      <c r="D1010" s="10"/>
      <c r="AA1010" s="132"/>
      <c r="AB1010" s="132"/>
      <c r="AC1010" s="132"/>
      <c r="AD1010" s="132"/>
      <c r="AE1010" s="132"/>
      <c r="AG1010" s="143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3:47" x14ac:dyDescent="0.2">
      <c r="C1011" s="10"/>
      <c r="D1011" s="10"/>
      <c r="AA1011" s="132"/>
      <c r="AB1011" s="132"/>
      <c r="AC1011" s="132"/>
      <c r="AD1011" s="132"/>
      <c r="AE1011" s="132"/>
      <c r="AG1011" s="143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3:47" x14ac:dyDescent="0.2">
      <c r="C1012" s="10"/>
      <c r="D1012" s="10"/>
      <c r="AA1012" s="132"/>
      <c r="AB1012" s="132"/>
      <c r="AC1012" s="132"/>
      <c r="AD1012" s="132"/>
      <c r="AE1012" s="132"/>
      <c r="AG1012" s="143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3:47" x14ac:dyDescent="0.2">
      <c r="C1013" s="10"/>
      <c r="D1013" s="10"/>
      <c r="AA1013" s="132"/>
      <c r="AB1013" s="132"/>
      <c r="AC1013" s="132"/>
      <c r="AD1013" s="132"/>
      <c r="AE1013" s="132"/>
      <c r="AG1013" s="143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3:47" x14ac:dyDescent="0.2">
      <c r="C1014" s="10"/>
      <c r="D1014" s="10"/>
      <c r="AA1014" s="132"/>
      <c r="AB1014" s="132"/>
      <c r="AC1014" s="132"/>
      <c r="AD1014" s="132"/>
      <c r="AE1014" s="132"/>
      <c r="AG1014" s="143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3:47" x14ac:dyDescent="0.2">
      <c r="C1015" s="10"/>
      <c r="D1015" s="10"/>
      <c r="AA1015" s="132"/>
      <c r="AB1015" s="132"/>
      <c r="AC1015" s="132"/>
      <c r="AD1015" s="132"/>
      <c r="AE1015" s="132"/>
      <c r="AG1015" s="143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3:47" x14ac:dyDescent="0.2">
      <c r="C1016" s="10"/>
      <c r="D1016" s="10"/>
      <c r="AA1016" s="132"/>
      <c r="AB1016" s="132"/>
      <c r="AC1016" s="132"/>
      <c r="AD1016" s="132"/>
      <c r="AE1016" s="132"/>
      <c r="AG1016" s="143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3:47" x14ac:dyDescent="0.2">
      <c r="C1017" s="10"/>
      <c r="D1017" s="10"/>
      <c r="AA1017" s="132"/>
      <c r="AB1017" s="132"/>
      <c r="AC1017" s="132"/>
      <c r="AD1017" s="132"/>
      <c r="AE1017" s="132"/>
      <c r="AG1017" s="143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3:47" x14ac:dyDescent="0.2">
      <c r="C1018" s="10"/>
      <c r="D1018" s="10"/>
      <c r="AA1018" s="132"/>
      <c r="AB1018" s="132"/>
      <c r="AC1018" s="132"/>
      <c r="AD1018" s="132"/>
      <c r="AE1018" s="132"/>
      <c r="AG1018" s="143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3:47" x14ac:dyDescent="0.2">
      <c r="C1019" s="10"/>
      <c r="D1019" s="10"/>
      <c r="AA1019" s="132"/>
      <c r="AB1019" s="132"/>
      <c r="AC1019" s="132"/>
      <c r="AD1019" s="132"/>
      <c r="AE1019" s="132"/>
      <c r="AG1019" s="143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3:47" x14ac:dyDescent="0.2">
      <c r="C1020" s="10"/>
      <c r="D1020" s="10"/>
      <c r="AA1020" s="132"/>
      <c r="AB1020" s="132"/>
      <c r="AC1020" s="132"/>
      <c r="AD1020" s="132"/>
      <c r="AE1020" s="132"/>
      <c r="AG1020" s="143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3:47" x14ac:dyDescent="0.2">
      <c r="C1021" s="10"/>
      <c r="D1021" s="10"/>
      <c r="AA1021" s="132"/>
      <c r="AB1021" s="132"/>
      <c r="AC1021" s="132"/>
      <c r="AD1021" s="132"/>
      <c r="AE1021" s="132"/>
      <c r="AG1021" s="143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3:47" x14ac:dyDescent="0.2">
      <c r="C1022" s="10"/>
      <c r="D1022" s="10"/>
      <c r="AA1022" s="132"/>
      <c r="AB1022" s="132"/>
      <c r="AC1022" s="132"/>
      <c r="AD1022" s="132"/>
      <c r="AE1022" s="132"/>
      <c r="AG1022" s="143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3:47" x14ac:dyDescent="0.2">
      <c r="C1023" s="10"/>
      <c r="D1023" s="10"/>
      <c r="AA1023" s="132"/>
      <c r="AB1023" s="132"/>
      <c r="AC1023" s="132"/>
      <c r="AD1023" s="132"/>
      <c r="AE1023" s="132"/>
      <c r="AG1023" s="143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3:47" x14ac:dyDescent="0.2">
      <c r="C1024" s="10"/>
      <c r="D1024" s="10"/>
      <c r="AA1024" s="132"/>
      <c r="AB1024" s="132"/>
      <c r="AC1024" s="132"/>
      <c r="AD1024" s="132"/>
      <c r="AE1024" s="132"/>
      <c r="AG1024" s="143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3:47" x14ac:dyDescent="0.2">
      <c r="C1025" s="10"/>
      <c r="D1025" s="10"/>
      <c r="AA1025" s="132"/>
      <c r="AB1025" s="132"/>
      <c r="AC1025" s="132"/>
      <c r="AD1025" s="132"/>
      <c r="AE1025" s="132"/>
      <c r="AG1025" s="143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3:47" x14ac:dyDescent="0.2">
      <c r="C1026" s="10"/>
      <c r="D1026" s="10"/>
      <c r="AA1026" s="132"/>
      <c r="AB1026" s="132"/>
      <c r="AC1026" s="132"/>
      <c r="AD1026" s="132"/>
      <c r="AE1026" s="132"/>
      <c r="AG1026" s="143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3:47" x14ac:dyDescent="0.2">
      <c r="C1027" s="10"/>
      <c r="D1027" s="10"/>
      <c r="AA1027" s="132"/>
      <c r="AB1027" s="132"/>
      <c r="AC1027" s="132"/>
      <c r="AD1027" s="132"/>
      <c r="AE1027" s="132"/>
      <c r="AG1027" s="143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3:47" x14ac:dyDescent="0.2">
      <c r="C1028" s="10"/>
      <c r="D1028" s="10"/>
      <c r="AA1028" s="132"/>
      <c r="AB1028" s="132"/>
      <c r="AC1028" s="132"/>
      <c r="AD1028" s="132"/>
      <c r="AE1028" s="132"/>
      <c r="AG1028" s="143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3:47" x14ac:dyDescent="0.2">
      <c r="C1029" s="10"/>
      <c r="D1029" s="10"/>
      <c r="AA1029" s="132"/>
      <c r="AB1029" s="132"/>
      <c r="AC1029" s="132"/>
      <c r="AD1029" s="132"/>
      <c r="AE1029" s="132"/>
      <c r="AG1029" s="143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3:47" x14ac:dyDescent="0.2">
      <c r="C1030" s="10"/>
      <c r="D1030" s="10"/>
      <c r="AA1030" s="132"/>
      <c r="AB1030" s="132"/>
      <c r="AC1030" s="132"/>
      <c r="AD1030" s="132"/>
      <c r="AE1030" s="132"/>
      <c r="AG1030" s="143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3:47" x14ac:dyDescent="0.2">
      <c r="C1031" s="10"/>
      <c r="D1031" s="10"/>
      <c r="AA1031" s="132"/>
      <c r="AB1031" s="132"/>
      <c r="AC1031" s="132"/>
      <c r="AD1031" s="132"/>
      <c r="AE1031" s="132"/>
      <c r="AG1031" s="143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3:47" x14ac:dyDescent="0.2">
      <c r="C1032" s="10"/>
      <c r="D1032" s="10"/>
      <c r="AA1032" s="132"/>
      <c r="AB1032" s="132"/>
      <c r="AC1032" s="132"/>
      <c r="AD1032" s="132"/>
      <c r="AE1032" s="132"/>
      <c r="AG1032" s="143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3:47" x14ac:dyDescent="0.2">
      <c r="C1033" s="10"/>
      <c r="D1033" s="10"/>
      <c r="AA1033" s="132"/>
      <c r="AB1033" s="132"/>
      <c r="AC1033" s="132"/>
      <c r="AD1033" s="132"/>
      <c r="AE1033" s="132"/>
      <c r="AG1033" s="143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3:47" x14ac:dyDescent="0.2">
      <c r="C1034" s="10"/>
      <c r="D1034" s="10"/>
      <c r="AA1034" s="132"/>
      <c r="AB1034" s="132"/>
      <c r="AC1034" s="132"/>
      <c r="AD1034" s="132"/>
      <c r="AE1034" s="132"/>
      <c r="AG1034" s="143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3:47" x14ac:dyDescent="0.2">
      <c r="C1035" s="10"/>
      <c r="D1035" s="10"/>
      <c r="AA1035" s="132"/>
      <c r="AB1035" s="132"/>
      <c r="AC1035" s="132"/>
      <c r="AD1035" s="132"/>
      <c r="AE1035" s="132"/>
      <c r="AG1035" s="143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3:47" x14ac:dyDescent="0.2">
      <c r="C1036" s="10"/>
      <c r="D1036" s="10"/>
      <c r="AA1036" s="132"/>
      <c r="AB1036" s="132"/>
      <c r="AC1036" s="132"/>
      <c r="AD1036" s="132"/>
      <c r="AE1036" s="132"/>
      <c r="AG1036" s="143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3:47" x14ac:dyDescent="0.2">
      <c r="C1037" s="10"/>
      <c r="D1037" s="10"/>
      <c r="AA1037" s="132"/>
      <c r="AB1037" s="132"/>
      <c r="AC1037" s="132"/>
      <c r="AD1037" s="132"/>
      <c r="AE1037" s="132"/>
      <c r="AG1037" s="143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3:47" x14ac:dyDescent="0.2">
      <c r="C1038" s="10"/>
      <c r="D1038" s="10"/>
      <c r="AA1038" s="132"/>
      <c r="AB1038" s="132"/>
      <c r="AC1038" s="132"/>
      <c r="AD1038" s="132"/>
      <c r="AE1038" s="132"/>
      <c r="AG1038" s="143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3:47" x14ac:dyDescent="0.2">
      <c r="C1039" s="10"/>
      <c r="D1039" s="10"/>
      <c r="AA1039" s="132"/>
      <c r="AB1039" s="132"/>
      <c r="AC1039" s="132"/>
      <c r="AD1039" s="132"/>
      <c r="AE1039" s="132"/>
      <c r="AG1039" s="143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3:47" x14ac:dyDescent="0.2">
      <c r="C1040" s="10"/>
      <c r="D1040" s="10"/>
      <c r="AA1040" s="132"/>
      <c r="AB1040" s="132"/>
      <c r="AC1040" s="132"/>
      <c r="AD1040" s="132"/>
      <c r="AE1040" s="132"/>
      <c r="AG1040" s="143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3:48" x14ac:dyDescent="0.2">
      <c r="C1041" s="10"/>
      <c r="D1041" s="10"/>
      <c r="AA1041" s="132"/>
      <c r="AB1041" s="132"/>
      <c r="AC1041" s="132"/>
      <c r="AD1041" s="132"/>
      <c r="AE1041" s="132"/>
      <c r="AG1041" s="143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3:48" x14ac:dyDescent="0.2">
      <c r="C1042" s="10"/>
      <c r="D1042" s="10"/>
      <c r="AA1042" s="132"/>
      <c r="AB1042" s="132"/>
      <c r="AC1042" s="132"/>
      <c r="AD1042" s="132"/>
      <c r="AE1042" s="132"/>
      <c r="AG1042" s="143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3:48" x14ac:dyDescent="0.2">
      <c r="C1043" s="10"/>
      <c r="D1043" s="10"/>
      <c r="AA1043" s="132"/>
      <c r="AB1043" s="132"/>
      <c r="AC1043" s="132"/>
      <c r="AD1043" s="132"/>
      <c r="AE1043" s="132"/>
      <c r="AG1043" s="143"/>
      <c r="AN1043" s="132"/>
      <c r="AO1043" s="132"/>
      <c r="AP1043" s="132"/>
      <c r="AQ1043" s="132"/>
      <c r="AR1043" s="132"/>
      <c r="AS1043" s="132"/>
      <c r="AT1043" s="132"/>
      <c r="AU1043" s="132"/>
      <c r="AV1043" s="132"/>
    </row>
    <row r="1044" spans="3:48" x14ac:dyDescent="0.2">
      <c r="C1044" s="10"/>
      <c r="D1044" s="10"/>
      <c r="AA1044" s="132"/>
      <c r="AB1044" s="132"/>
      <c r="AC1044" s="132"/>
      <c r="AD1044" s="132"/>
      <c r="AE1044" s="132"/>
      <c r="AG1044" s="143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3:48" x14ac:dyDescent="0.2">
      <c r="C1045" s="10"/>
      <c r="D1045" s="10"/>
      <c r="AA1045" s="132"/>
      <c r="AB1045" s="132"/>
      <c r="AC1045" s="132"/>
      <c r="AD1045" s="132"/>
      <c r="AE1045" s="132"/>
      <c r="AG1045" s="143"/>
      <c r="AN1045" s="132"/>
      <c r="AO1045" s="132"/>
      <c r="AP1045" s="132"/>
      <c r="AQ1045" s="132"/>
      <c r="AR1045" s="132"/>
      <c r="AS1045" s="132"/>
      <c r="AT1045" s="132"/>
      <c r="AU1045" s="132"/>
    </row>
    <row r="1046" spans="3:48" x14ac:dyDescent="0.2">
      <c r="C1046" s="10"/>
      <c r="D1046" s="10"/>
      <c r="AA1046" s="132"/>
      <c r="AB1046" s="132"/>
      <c r="AC1046" s="132"/>
      <c r="AD1046" s="132"/>
      <c r="AE1046" s="132"/>
      <c r="AG1046" s="143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3:48" x14ac:dyDescent="0.2">
      <c r="C1047" s="10"/>
      <c r="D1047" s="10"/>
      <c r="AA1047" s="132"/>
      <c r="AB1047" s="132"/>
      <c r="AC1047" s="132"/>
      <c r="AD1047" s="132"/>
      <c r="AE1047" s="132"/>
      <c r="AG1047" s="143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3:48" x14ac:dyDescent="0.2">
      <c r="C1048" s="10"/>
      <c r="D1048" s="10"/>
      <c r="AA1048" s="132"/>
      <c r="AB1048" s="132"/>
      <c r="AC1048" s="132"/>
      <c r="AD1048" s="132"/>
      <c r="AE1048" s="132"/>
      <c r="AG1048" s="143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3:48" x14ac:dyDescent="0.2">
      <c r="C1049" s="10"/>
      <c r="D1049" s="10"/>
      <c r="AA1049" s="132"/>
      <c r="AB1049" s="132"/>
      <c r="AC1049" s="132"/>
      <c r="AD1049" s="132"/>
      <c r="AE1049" s="132"/>
      <c r="AG1049" s="143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3:48" x14ac:dyDescent="0.2">
      <c r="C1050" s="10"/>
      <c r="D1050" s="10"/>
      <c r="AA1050" s="132"/>
      <c r="AB1050" s="132"/>
      <c r="AC1050" s="132"/>
      <c r="AD1050" s="132"/>
      <c r="AE1050" s="132"/>
      <c r="AG1050" s="143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3:48" x14ac:dyDescent="0.2">
      <c r="C1051" s="10"/>
      <c r="D1051" s="10"/>
      <c r="AA1051" s="132"/>
      <c r="AB1051" s="132"/>
      <c r="AC1051" s="132"/>
      <c r="AD1051" s="132"/>
      <c r="AE1051" s="132"/>
      <c r="AG1051" s="143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3:48" x14ac:dyDescent="0.2">
      <c r="C1052" s="10"/>
      <c r="D1052" s="10"/>
      <c r="AA1052" s="132"/>
      <c r="AB1052" s="132"/>
      <c r="AC1052" s="132"/>
      <c r="AD1052" s="132"/>
      <c r="AE1052" s="132"/>
      <c r="AG1052" s="143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3:48" x14ac:dyDescent="0.2">
      <c r="C1053" s="10"/>
      <c r="D1053" s="10"/>
      <c r="AA1053" s="132"/>
      <c r="AB1053" s="132"/>
      <c r="AC1053" s="132"/>
      <c r="AD1053" s="132"/>
      <c r="AE1053" s="132"/>
      <c r="AG1053" s="143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3:48" x14ac:dyDescent="0.2">
      <c r="C1054" s="10"/>
      <c r="D1054" s="10"/>
      <c r="AA1054" s="132"/>
      <c r="AB1054" s="132"/>
      <c r="AC1054" s="132"/>
      <c r="AD1054" s="132"/>
      <c r="AE1054" s="132"/>
      <c r="AG1054" s="143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3:48" x14ac:dyDescent="0.2">
      <c r="C1055" s="10"/>
      <c r="D1055" s="10"/>
      <c r="AA1055" s="132"/>
      <c r="AB1055" s="132"/>
      <c r="AC1055" s="132"/>
      <c r="AD1055" s="132"/>
      <c r="AE1055" s="132"/>
      <c r="AG1055" s="143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3:48" x14ac:dyDescent="0.2">
      <c r="C1056" s="10"/>
      <c r="D1056" s="10"/>
      <c r="AA1056" s="132"/>
      <c r="AB1056" s="132"/>
      <c r="AC1056" s="132"/>
      <c r="AD1056" s="132"/>
      <c r="AE1056" s="132"/>
      <c r="AG1056" s="143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3:64" x14ac:dyDescent="0.2">
      <c r="C1057" s="10"/>
      <c r="D1057" s="10"/>
      <c r="AA1057" s="132"/>
      <c r="AB1057" s="132"/>
      <c r="AC1057" s="132"/>
      <c r="AD1057" s="132"/>
      <c r="AE1057" s="132"/>
      <c r="AG1057" s="143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3:64" x14ac:dyDescent="0.2">
      <c r="C1058" s="10"/>
      <c r="D1058" s="10"/>
      <c r="AA1058" s="132"/>
      <c r="AB1058" s="132"/>
      <c r="AC1058" s="132"/>
      <c r="AD1058" s="132"/>
      <c r="AE1058" s="132"/>
      <c r="AG1058" s="143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3:64" x14ac:dyDescent="0.2">
      <c r="C1059" s="10"/>
      <c r="D1059" s="10"/>
      <c r="AA1059" s="132"/>
      <c r="AB1059" s="132"/>
      <c r="AC1059" s="132"/>
      <c r="AD1059" s="132"/>
      <c r="AE1059" s="132"/>
      <c r="AG1059" s="143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3:64" x14ac:dyDescent="0.2">
      <c r="C1060" s="10"/>
      <c r="D1060" s="10"/>
      <c r="AA1060" s="132"/>
      <c r="AB1060" s="132"/>
      <c r="AC1060" s="132"/>
      <c r="AD1060" s="132"/>
      <c r="AE1060" s="132"/>
      <c r="AG1060" s="143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3:64" x14ac:dyDescent="0.2">
      <c r="C1061" s="10"/>
      <c r="D1061" s="10"/>
      <c r="AA1061" s="132"/>
      <c r="AB1061" s="132"/>
      <c r="AC1061" s="132"/>
      <c r="AD1061" s="132"/>
      <c r="AE1061" s="132"/>
      <c r="AG1061" s="143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3:64" x14ac:dyDescent="0.2">
      <c r="C1062" s="10"/>
      <c r="D1062" s="10"/>
      <c r="AA1062" s="132"/>
      <c r="AB1062" s="132"/>
      <c r="AC1062" s="132"/>
      <c r="AD1062" s="132"/>
      <c r="AE1062" s="132"/>
      <c r="AG1062" s="143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3:64" x14ac:dyDescent="0.2">
      <c r="C1063" s="10"/>
      <c r="D1063" s="10"/>
      <c r="AA1063" s="132"/>
      <c r="AB1063" s="132"/>
      <c r="AC1063" s="132"/>
      <c r="AD1063" s="132"/>
      <c r="AE1063" s="132"/>
      <c r="AG1063" s="143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3:64" x14ac:dyDescent="0.2">
      <c r="C1064" s="10"/>
      <c r="D1064" s="10"/>
      <c r="AA1064" s="132"/>
      <c r="AB1064" s="132"/>
      <c r="AC1064" s="132"/>
      <c r="AD1064" s="132"/>
      <c r="AE1064" s="132"/>
      <c r="AG1064" s="143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3:64" x14ac:dyDescent="0.2">
      <c r="C1065" s="10"/>
      <c r="D1065" s="10"/>
      <c r="AA1065" s="132"/>
      <c r="AB1065" s="132"/>
      <c r="AC1065" s="132"/>
      <c r="AD1065" s="132"/>
      <c r="AE1065" s="132"/>
      <c r="AG1065" s="143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3:64" x14ac:dyDescent="0.2">
      <c r="C1066" s="10"/>
      <c r="D1066" s="10"/>
      <c r="AA1066" s="132"/>
      <c r="AB1066" s="132"/>
      <c r="AC1066" s="132"/>
      <c r="AD1066" s="132"/>
      <c r="AE1066" s="132"/>
      <c r="AG1066" s="143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3:64" x14ac:dyDescent="0.2">
      <c r="C1067" s="10"/>
      <c r="D1067" s="10"/>
      <c r="AA1067" s="132"/>
      <c r="AB1067" s="132"/>
      <c r="AC1067" s="132"/>
      <c r="AD1067" s="132"/>
      <c r="AE1067" s="132"/>
      <c r="AG1067" s="143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3:64" x14ac:dyDescent="0.2">
      <c r="C1068" s="10"/>
      <c r="D1068" s="10"/>
      <c r="AA1068" s="132"/>
      <c r="AB1068" s="132"/>
      <c r="AC1068" s="132"/>
      <c r="AD1068" s="132"/>
      <c r="AE1068" s="132"/>
      <c r="AG1068" s="143"/>
      <c r="AN1068" s="132"/>
      <c r="AO1068" s="132"/>
      <c r="AP1068" s="132"/>
      <c r="AQ1068" s="132"/>
      <c r="AR1068" s="132"/>
      <c r="AS1068" s="132"/>
      <c r="AT1068" s="132"/>
      <c r="AU1068" s="132"/>
      <c r="AV1068" s="132"/>
      <c r="AW1068" s="132"/>
      <c r="AX1068" s="132"/>
      <c r="AY1068" s="132"/>
      <c r="AZ1068" s="132"/>
      <c r="BA1068" s="132"/>
      <c r="BB1068" s="132"/>
      <c r="BC1068" s="132"/>
      <c r="BD1068" s="132"/>
      <c r="BE1068" s="132"/>
      <c r="BF1068" s="132"/>
      <c r="BG1068" s="132"/>
      <c r="BH1068" s="132"/>
      <c r="BI1068" s="132"/>
      <c r="BJ1068" s="132"/>
      <c r="BK1068" s="132"/>
      <c r="BL1068" s="132"/>
    </row>
    <row r="1069" spans="3:64" x14ac:dyDescent="0.2">
      <c r="C1069" s="10"/>
      <c r="D1069" s="10"/>
      <c r="AA1069" s="132"/>
      <c r="AB1069" s="132"/>
      <c r="AC1069" s="132"/>
      <c r="AD1069" s="132"/>
      <c r="AE1069" s="132"/>
      <c r="AG1069" s="143"/>
      <c r="AN1069" s="132"/>
      <c r="AO1069" s="132"/>
      <c r="AP1069" s="132"/>
      <c r="AQ1069" s="132"/>
      <c r="AR1069" s="132"/>
      <c r="AS1069" s="132"/>
      <c r="AT1069" s="132"/>
      <c r="AU1069" s="132"/>
    </row>
    <row r="1070" spans="3:64" x14ac:dyDescent="0.2">
      <c r="C1070" s="10"/>
      <c r="D1070" s="10"/>
      <c r="AA1070" s="132"/>
      <c r="AB1070" s="132"/>
      <c r="AC1070" s="132"/>
      <c r="AD1070" s="132"/>
      <c r="AE1070" s="132"/>
      <c r="AG1070" s="143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3:64" x14ac:dyDescent="0.2">
      <c r="C1071" s="10"/>
      <c r="D1071" s="10"/>
      <c r="AA1071" s="132"/>
      <c r="AB1071" s="132"/>
      <c r="AC1071" s="132"/>
      <c r="AD1071" s="132"/>
      <c r="AE1071" s="132"/>
      <c r="AG1071" s="143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3:64" x14ac:dyDescent="0.2">
      <c r="C1072" s="10"/>
      <c r="D1072" s="10"/>
      <c r="AA1072" s="132"/>
      <c r="AB1072" s="132"/>
      <c r="AC1072" s="132"/>
      <c r="AD1072" s="132"/>
      <c r="AE1072" s="132"/>
      <c r="AG1072" s="143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3:48" x14ac:dyDescent="0.2">
      <c r="C1073" s="10"/>
      <c r="D1073" s="10"/>
      <c r="AA1073" s="132"/>
      <c r="AB1073" s="132"/>
      <c r="AC1073" s="132"/>
      <c r="AD1073" s="132"/>
      <c r="AE1073" s="132"/>
      <c r="AG1073" s="143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3:48" x14ac:dyDescent="0.2">
      <c r="C1074" s="10"/>
      <c r="D1074" s="10"/>
      <c r="AA1074" s="132"/>
      <c r="AB1074" s="132"/>
      <c r="AC1074" s="132"/>
      <c r="AD1074" s="132"/>
      <c r="AE1074" s="132"/>
      <c r="AG1074" s="143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3:48" x14ac:dyDescent="0.2">
      <c r="C1075" s="10"/>
      <c r="D1075" s="10"/>
      <c r="AA1075" s="132"/>
      <c r="AB1075" s="132"/>
      <c r="AC1075" s="132"/>
      <c r="AD1075" s="132"/>
      <c r="AE1075" s="132"/>
      <c r="AG1075" s="143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3:48" x14ac:dyDescent="0.2">
      <c r="C1076" s="10"/>
      <c r="D1076" s="10"/>
      <c r="AA1076" s="132"/>
      <c r="AB1076" s="132"/>
      <c r="AC1076" s="132"/>
      <c r="AD1076" s="132"/>
      <c r="AE1076" s="132"/>
      <c r="AG1076" s="143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3:48" x14ac:dyDescent="0.2">
      <c r="C1077" s="10"/>
      <c r="D1077" s="10"/>
      <c r="AA1077" s="132"/>
      <c r="AB1077" s="132"/>
      <c r="AC1077" s="132"/>
      <c r="AD1077" s="132"/>
      <c r="AE1077" s="132"/>
      <c r="AG1077" s="143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3:48" x14ac:dyDescent="0.2">
      <c r="C1078" s="10"/>
      <c r="D1078" s="10"/>
      <c r="AA1078" s="132"/>
      <c r="AB1078" s="132"/>
      <c r="AC1078" s="132"/>
      <c r="AD1078" s="132"/>
      <c r="AE1078" s="132"/>
      <c r="AG1078" s="143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3:48" x14ac:dyDescent="0.2">
      <c r="C1079" s="10"/>
      <c r="D1079" s="10"/>
      <c r="AA1079" s="132"/>
      <c r="AB1079" s="132"/>
      <c r="AC1079" s="132"/>
      <c r="AD1079" s="132"/>
      <c r="AE1079" s="132"/>
      <c r="AG1079" s="143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3:48" x14ac:dyDescent="0.2">
      <c r="C1080" s="10"/>
      <c r="D1080" s="10"/>
      <c r="AA1080" s="132"/>
      <c r="AB1080" s="132"/>
      <c r="AC1080" s="132"/>
      <c r="AD1080" s="132"/>
      <c r="AE1080" s="132"/>
      <c r="AG1080" s="143"/>
      <c r="AN1080" s="132"/>
      <c r="AO1080" s="132"/>
      <c r="AP1080" s="132"/>
      <c r="AQ1080" s="132"/>
      <c r="AR1080" s="132"/>
      <c r="AS1080" s="132"/>
      <c r="AT1080" s="132"/>
      <c r="AU1080" s="132"/>
      <c r="AV1080" s="132"/>
    </row>
    <row r="1081" spans="3:48" x14ac:dyDescent="0.2">
      <c r="C1081" s="10"/>
      <c r="D1081" s="10"/>
      <c r="AA1081" s="132"/>
      <c r="AB1081" s="132"/>
      <c r="AC1081" s="132"/>
      <c r="AD1081" s="132"/>
      <c r="AE1081" s="132"/>
      <c r="AG1081" s="143"/>
      <c r="AN1081" s="132"/>
      <c r="AO1081" s="132"/>
      <c r="AP1081" s="132"/>
      <c r="AQ1081" s="132"/>
      <c r="AR1081" s="132"/>
      <c r="AS1081" s="132"/>
      <c r="AT1081" s="132"/>
      <c r="AU1081" s="132"/>
    </row>
    <row r="1082" spans="3:48" x14ac:dyDescent="0.2">
      <c r="C1082" s="10"/>
      <c r="D1082" s="10"/>
      <c r="AA1082" s="132"/>
      <c r="AB1082" s="132"/>
      <c r="AC1082" s="132"/>
      <c r="AD1082" s="132"/>
      <c r="AE1082" s="132"/>
      <c r="AG1082" s="143"/>
      <c r="AN1082" s="132"/>
      <c r="AO1082" s="132"/>
      <c r="AP1082" s="132"/>
      <c r="AQ1082" s="132"/>
      <c r="AR1082" s="132"/>
      <c r="AS1082" s="132"/>
      <c r="AT1082" s="132"/>
      <c r="AU1082" s="132"/>
      <c r="AV1082" s="132"/>
    </row>
    <row r="1083" spans="3:48" x14ac:dyDescent="0.2">
      <c r="C1083" s="10"/>
      <c r="D1083" s="10"/>
      <c r="AA1083" s="132"/>
      <c r="AB1083" s="132"/>
      <c r="AC1083" s="132"/>
      <c r="AD1083" s="132"/>
      <c r="AE1083" s="132"/>
      <c r="AG1083" s="143"/>
      <c r="AN1083" s="132"/>
      <c r="AO1083" s="132"/>
      <c r="AP1083" s="132"/>
      <c r="AQ1083" s="132"/>
      <c r="AR1083" s="132"/>
      <c r="AS1083" s="132"/>
      <c r="AT1083" s="132"/>
      <c r="AU1083" s="132"/>
    </row>
    <row r="1084" spans="3:48" x14ac:dyDescent="0.2">
      <c r="C1084" s="10"/>
      <c r="D1084" s="10"/>
      <c r="AA1084" s="132"/>
      <c r="AB1084" s="132"/>
      <c r="AC1084" s="132"/>
      <c r="AD1084" s="132"/>
      <c r="AE1084" s="132"/>
      <c r="AG1084" s="143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3:48" x14ac:dyDescent="0.2">
      <c r="C1085" s="10"/>
      <c r="D1085" s="10"/>
      <c r="AA1085" s="132"/>
      <c r="AB1085" s="132"/>
      <c r="AC1085" s="132"/>
      <c r="AD1085" s="132"/>
      <c r="AE1085" s="132"/>
      <c r="AG1085" s="143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3:48" x14ac:dyDescent="0.2">
      <c r="C1086" s="10"/>
      <c r="D1086" s="10"/>
      <c r="AA1086" s="132"/>
      <c r="AB1086" s="132"/>
      <c r="AC1086" s="132"/>
      <c r="AD1086" s="132"/>
      <c r="AE1086" s="132"/>
      <c r="AG1086" s="143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3:48" x14ac:dyDescent="0.2">
      <c r="C1087" s="10"/>
      <c r="D1087" s="10"/>
      <c r="AA1087" s="132"/>
      <c r="AB1087" s="132"/>
      <c r="AC1087" s="132"/>
      <c r="AD1087" s="132"/>
      <c r="AE1087" s="132"/>
      <c r="AG1087" s="143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3:48" x14ac:dyDescent="0.2">
      <c r="C1088" s="10"/>
      <c r="D1088" s="10"/>
      <c r="AA1088" s="132"/>
      <c r="AB1088" s="132"/>
      <c r="AC1088" s="132"/>
      <c r="AD1088" s="132"/>
      <c r="AE1088" s="132"/>
      <c r="AG1088" s="143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3:47" x14ac:dyDescent="0.2">
      <c r="C1089" s="10"/>
      <c r="D1089" s="10"/>
      <c r="AA1089" s="132"/>
      <c r="AB1089" s="132"/>
      <c r="AC1089" s="132"/>
      <c r="AD1089" s="132"/>
      <c r="AE1089" s="132"/>
      <c r="AG1089" s="143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3:47" x14ac:dyDescent="0.2">
      <c r="C1090" s="10"/>
      <c r="D1090" s="10"/>
      <c r="AA1090" s="132"/>
      <c r="AB1090" s="132"/>
      <c r="AC1090" s="132"/>
      <c r="AD1090" s="132"/>
      <c r="AE1090" s="132"/>
      <c r="AG1090" s="143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3:47" x14ac:dyDescent="0.2">
      <c r="C1091" s="10"/>
      <c r="D1091" s="10"/>
      <c r="AA1091" s="132"/>
      <c r="AB1091" s="132"/>
      <c r="AC1091" s="132"/>
      <c r="AD1091" s="132"/>
      <c r="AE1091" s="132"/>
      <c r="AG1091" s="143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3:47" x14ac:dyDescent="0.2">
      <c r="C1092" s="10"/>
      <c r="D1092" s="10"/>
      <c r="AA1092" s="132"/>
      <c r="AB1092" s="132"/>
      <c r="AC1092" s="132"/>
      <c r="AD1092" s="132"/>
      <c r="AE1092" s="132"/>
      <c r="AG1092" s="143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3:47" x14ac:dyDescent="0.2">
      <c r="C1093" s="10"/>
      <c r="D1093" s="10"/>
      <c r="AA1093" s="132"/>
      <c r="AB1093" s="132"/>
      <c r="AC1093" s="132"/>
      <c r="AD1093" s="132"/>
      <c r="AE1093" s="132"/>
      <c r="AG1093" s="143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3:47" x14ac:dyDescent="0.2">
      <c r="C1094" s="10"/>
      <c r="D1094" s="10"/>
      <c r="AA1094" s="132"/>
      <c r="AB1094" s="132"/>
      <c r="AC1094" s="132"/>
      <c r="AD1094" s="132"/>
      <c r="AE1094" s="132"/>
      <c r="AG1094" s="143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3:47" x14ac:dyDescent="0.2">
      <c r="C1095" s="10"/>
      <c r="D1095" s="10"/>
      <c r="AA1095" s="132"/>
      <c r="AB1095" s="132"/>
      <c r="AC1095" s="132"/>
      <c r="AD1095" s="132"/>
      <c r="AE1095" s="132"/>
      <c r="AG1095" s="143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3:47" x14ac:dyDescent="0.2">
      <c r="C1096" s="10"/>
      <c r="D1096" s="10"/>
      <c r="AA1096" s="132"/>
      <c r="AB1096" s="132"/>
      <c r="AC1096" s="132"/>
      <c r="AD1096" s="132"/>
      <c r="AE1096" s="132"/>
      <c r="AG1096" s="143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3:47" x14ac:dyDescent="0.2">
      <c r="C1097" s="10"/>
      <c r="D1097" s="10"/>
      <c r="AA1097" s="132"/>
      <c r="AB1097" s="132"/>
      <c r="AC1097" s="132"/>
      <c r="AD1097" s="132"/>
      <c r="AE1097" s="132"/>
      <c r="AG1097" s="143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3:47" x14ac:dyDescent="0.2">
      <c r="C1098" s="10"/>
      <c r="D1098" s="10"/>
      <c r="AA1098" s="132"/>
      <c r="AB1098" s="132"/>
      <c r="AC1098" s="132"/>
      <c r="AD1098" s="132"/>
      <c r="AE1098" s="132"/>
      <c r="AG1098" s="143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3:47" x14ac:dyDescent="0.2">
      <c r="C1099" s="10"/>
      <c r="D1099" s="10"/>
      <c r="AA1099" s="132"/>
      <c r="AB1099" s="132"/>
      <c r="AC1099" s="132"/>
      <c r="AD1099" s="132"/>
      <c r="AE1099" s="132"/>
      <c r="AG1099" s="143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3:47" x14ac:dyDescent="0.2">
      <c r="C1100" s="10"/>
      <c r="D1100" s="10"/>
      <c r="AA1100" s="132"/>
      <c r="AB1100" s="132"/>
      <c r="AC1100" s="132"/>
      <c r="AD1100" s="132"/>
      <c r="AE1100" s="132"/>
      <c r="AG1100" s="143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3:47" x14ac:dyDescent="0.2">
      <c r="C1101" s="10"/>
      <c r="D1101" s="10"/>
      <c r="AA1101" s="132"/>
      <c r="AB1101" s="132"/>
      <c r="AC1101" s="132"/>
      <c r="AD1101" s="132"/>
      <c r="AE1101" s="132"/>
      <c r="AG1101" s="143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3:47" x14ac:dyDescent="0.2">
      <c r="C1102" s="10"/>
      <c r="D1102" s="10"/>
      <c r="AA1102" s="132"/>
      <c r="AB1102" s="132"/>
      <c r="AC1102" s="132"/>
      <c r="AD1102" s="132"/>
      <c r="AE1102" s="132"/>
      <c r="AG1102" s="143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3:47" x14ac:dyDescent="0.2">
      <c r="C1103" s="10"/>
      <c r="D1103" s="10"/>
      <c r="AA1103" s="132"/>
      <c r="AB1103" s="132"/>
      <c r="AC1103" s="132"/>
      <c r="AD1103" s="132"/>
      <c r="AE1103" s="132"/>
      <c r="AG1103" s="143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3:47" x14ac:dyDescent="0.2">
      <c r="C1104" s="10"/>
      <c r="D1104" s="10"/>
      <c r="AA1104" s="132"/>
      <c r="AB1104" s="132"/>
      <c r="AC1104" s="132"/>
      <c r="AD1104" s="132"/>
      <c r="AE1104" s="132"/>
      <c r="AG1104" s="143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3:47" x14ac:dyDescent="0.2">
      <c r="C1105" s="10"/>
      <c r="D1105" s="10"/>
      <c r="AA1105" s="132"/>
      <c r="AB1105" s="132"/>
      <c r="AC1105" s="132"/>
      <c r="AD1105" s="132"/>
      <c r="AE1105" s="132"/>
      <c r="AG1105" s="143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3:47" x14ac:dyDescent="0.2">
      <c r="C1106" s="10"/>
      <c r="D1106" s="10"/>
      <c r="AA1106" s="132"/>
      <c r="AB1106" s="132"/>
      <c r="AC1106" s="132"/>
      <c r="AD1106" s="132"/>
      <c r="AE1106" s="132"/>
      <c r="AG1106" s="143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3:47" x14ac:dyDescent="0.2">
      <c r="C1107" s="10"/>
      <c r="D1107" s="10"/>
      <c r="AA1107" s="132"/>
      <c r="AB1107" s="132"/>
      <c r="AC1107" s="132"/>
      <c r="AD1107" s="132"/>
      <c r="AE1107" s="132"/>
      <c r="AG1107" s="143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3:47" x14ac:dyDescent="0.2">
      <c r="C1108" s="10"/>
      <c r="D1108" s="10"/>
      <c r="AA1108" s="132"/>
      <c r="AB1108" s="132"/>
      <c r="AC1108" s="132"/>
      <c r="AD1108" s="132"/>
      <c r="AE1108" s="132"/>
      <c r="AG1108" s="143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3:47" x14ac:dyDescent="0.2">
      <c r="C1109" s="10"/>
      <c r="D1109" s="10"/>
      <c r="AA1109" s="132"/>
      <c r="AB1109" s="132"/>
      <c r="AC1109" s="132"/>
      <c r="AD1109" s="132"/>
      <c r="AE1109" s="132"/>
      <c r="AG1109" s="143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3:47" x14ac:dyDescent="0.2">
      <c r="C1110" s="10"/>
      <c r="D1110" s="10"/>
      <c r="AA1110" s="132"/>
      <c r="AB1110" s="132"/>
      <c r="AC1110" s="132"/>
      <c r="AD1110" s="132"/>
      <c r="AE1110" s="132"/>
      <c r="AG1110" s="143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3:47" x14ac:dyDescent="0.2">
      <c r="C1111" s="10"/>
      <c r="D1111" s="10"/>
      <c r="AA1111" s="132"/>
      <c r="AB1111" s="132"/>
      <c r="AC1111" s="132"/>
      <c r="AD1111" s="132"/>
      <c r="AE1111" s="132"/>
      <c r="AG1111" s="143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3:47" x14ac:dyDescent="0.2">
      <c r="C1112" s="10"/>
      <c r="D1112" s="10"/>
      <c r="AA1112" s="132"/>
      <c r="AB1112" s="132"/>
      <c r="AC1112" s="132"/>
      <c r="AD1112" s="132"/>
      <c r="AE1112" s="132"/>
      <c r="AG1112" s="143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3:47" x14ac:dyDescent="0.2">
      <c r="C1113" s="10"/>
      <c r="D1113" s="10"/>
      <c r="AA1113" s="132"/>
      <c r="AB1113" s="132"/>
      <c r="AC1113" s="132"/>
      <c r="AD1113" s="132"/>
      <c r="AE1113" s="132"/>
      <c r="AG1113" s="143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3:47" x14ac:dyDescent="0.2">
      <c r="C1114" s="10"/>
      <c r="D1114" s="10"/>
      <c r="AA1114" s="132"/>
      <c r="AB1114" s="132"/>
      <c r="AC1114" s="132"/>
      <c r="AD1114" s="132"/>
      <c r="AE1114" s="132"/>
      <c r="AG1114" s="143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3:47" x14ac:dyDescent="0.2">
      <c r="C1115" s="10"/>
      <c r="D1115" s="10"/>
      <c r="AA1115" s="132"/>
      <c r="AB1115" s="132"/>
      <c r="AC1115" s="132"/>
      <c r="AD1115" s="132"/>
      <c r="AE1115" s="132"/>
      <c r="AG1115" s="143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3:47" x14ac:dyDescent="0.2">
      <c r="C1116" s="10"/>
      <c r="D1116" s="10"/>
      <c r="AA1116" s="132"/>
      <c r="AB1116" s="132"/>
      <c r="AC1116" s="132"/>
      <c r="AD1116" s="132"/>
      <c r="AE1116" s="132"/>
      <c r="AG1116" s="143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3:47" x14ac:dyDescent="0.2">
      <c r="C1117" s="10"/>
      <c r="D1117" s="10"/>
      <c r="AA1117" s="132"/>
      <c r="AB1117" s="132"/>
      <c r="AC1117" s="132"/>
      <c r="AD1117" s="132"/>
      <c r="AE1117" s="132"/>
      <c r="AG1117" s="143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3:47" x14ac:dyDescent="0.2">
      <c r="C1118" s="10"/>
      <c r="D1118" s="10"/>
      <c r="AA1118" s="132"/>
      <c r="AB1118" s="132"/>
      <c r="AC1118" s="132"/>
      <c r="AD1118" s="132"/>
      <c r="AE1118" s="132"/>
      <c r="AG1118" s="143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3:47" x14ac:dyDescent="0.2">
      <c r="C1119" s="10"/>
      <c r="D1119" s="10"/>
      <c r="AA1119" s="132"/>
      <c r="AB1119" s="132"/>
      <c r="AC1119" s="132"/>
      <c r="AD1119" s="132"/>
      <c r="AE1119" s="132"/>
      <c r="AG1119" s="143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3:47" x14ac:dyDescent="0.2">
      <c r="C1120" s="10"/>
      <c r="D1120" s="10"/>
      <c r="AA1120" s="132"/>
      <c r="AB1120" s="132"/>
      <c r="AC1120" s="132"/>
      <c r="AD1120" s="132"/>
      <c r="AE1120" s="132"/>
      <c r="AG1120" s="143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3:47" x14ac:dyDescent="0.2">
      <c r="C1121" s="10"/>
      <c r="D1121" s="10"/>
      <c r="AA1121" s="132"/>
      <c r="AB1121" s="132"/>
      <c r="AC1121" s="132"/>
      <c r="AD1121" s="132"/>
      <c r="AE1121" s="132"/>
      <c r="AG1121" s="143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3:47" x14ac:dyDescent="0.2">
      <c r="C1122" s="10"/>
      <c r="D1122" s="10"/>
      <c r="AA1122" s="132"/>
      <c r="AB1122" s="132"/>
      <c r="AC1122" s="132"/>
      <c r="AD1122" s="132"/>
      <c r="AE1122" s="132"/>
      <c r="AG1122" s="143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3:47" x14ac:dyDescent="0.2">
      <c r="C1123" s="10"/>
      <c r="D1123" s="10"/>
      <c r="AA1123" s="132"/>
      <c r="AB1123" s="132"/>
      <c r="AC1123" s="132"/>
      <c r="AD1123" s="132"/>
      <c r="AE1123" s="132"/>
      <c r="AG1123" s="143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3:47" x14ac:dyDescent="0.2">
      <c r="C1124" s="10"/>
      <c r="D1124" s="10"/>
      <c r="AA1124" s="132"/>
      <c r="AB1124" s="132"/>
      <c r="AC1124" s="132"/>
      <c r="AD1124" s="132"/>
      <c r="AE1124" s="132"/>
      <c r="AG1124" s="143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3:47" x14ac:dyDescent="0.2">
      <c r="C1125" s="10"/>
      <c r="D1125" s="10"/>
      <c r="AA1125" s="132"/>
      <c r="AB1125" s="132"/>
      <c r="AC1125" s="132"/>
      <c r="AD1125" s="132"/>
      <c r="AE1125" s="132"/>
      <c r="AG1125" s="143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3:47" x14ac:dyDescent="0.2">
      <c r="C1126" s="10"/>
      <c r="D1126" s="10"/>
      <c r="AA1126" s="132"/>
      <c r="AB1126" s="132"/>
      <c r="AC1126" s="132"/>
      <c r="AD1126" s="132"/>
      <c r="AE1126" s="132"/>
      <c r="AG1126" s="143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3:47" x14ac:dyDescent="0.2">
      <c r="C1127" s="10"/>
      <c r="D1127" s="10"/>
      <c r="AA1127" s="132"/>
      <c r="AB1127" s="132"/>
      <c r="AC1127" s="132"/>
      <c r="AD1127" s="132"/>
      <c r="AE1127" s="132"/>
      <c r="AG1127" s="143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3:47" x14ac:dyDescent="0.2">
      <c r="C1128" s="10"/>
      <c r="D1128" s="10"/>
      <c r="AA1128" s="132"/>
      <c r="AB1128" s="132"/>
      <c r="AC1128" s="132"/>
      <c r="AD1128" s="132"/>
      <c r="AE1128" s="132"/>
      <c r="AG1128" s="143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3:47" x14ac:dyDescent="0.2">
      <c r="C1129" s="10"/>
      <c r="D1129" s="10"/>
      <c r="AA1129" s="132"/>
      <c r="AB1129" s="132"/>
      <c r="AC1129" s="132"/>
      <c r="AD1129" s="132"/>
      <c r="AE1129" s="132"/>
      <c r="AG1129" s="143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3:47" x14ac:dyDescent="0.2">
      <c r="C1130" s="10"/>
      <c r="D1130" s="10"/>
      <c r="AA1130" s="132"/>
      <c r="AB1130" s="132"/>
      <c r="AC1130" s="132"/>
      <c r="AD1130" s="132"/>
      <c r="AE1130" s="132"/>
      <c r="AG1130" s="143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3:47" x14ac:dyDescent="0.2">
      <c r="C1131" s="10"/>
      <c r="D1131" s="10"/>
      <c r="AA1131" s="132"/>
      <c r="AB1131" s="132"/>
      <c r="AC1131" s="132"/>
      <c r="AD1131" s="132"/>
      <c r="AE1131" s="132"/>
      <c r="AG1131" s="143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3:47" x14ac:dyDescent="0.2">
      <c r="C1132" s="10"/>
      <c r="D1132" s="10"/>
      <c r="AA1132" s="132"/>
      <c r="AB1132" s="132"/>
      <c r="AC1132" s="132"/>
      <c r="AD1132" s="132"/>
      <c r="AE1132" s="132"/>
      <c r="AG1132" s="143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3:47" x14ac:dyDescent="0.2">
      <c r="C1133" s="10"/>
      <c r="D1133" s="10"/>
      <c r="AA1133" s="132"/>
      <c r="AB1133" s="132"/>
      <c r="AC1133" s="132"/>
      <c r="AD1133" s="132"/>
      <c r="AE1133" s="132"/>
      <c r="AG1133" s="143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3:47" x14ac:dyDescent="0.2">
      <c r="C1134" s="10"/>
      <c r="D1134" s="10"/>
      <c r="AA1134" s="132"/>
      <c r="AB1134" s="132"/>
      <c r="AC1134" s="132"/>
      <c r="AD1134" s="132"/>
      <c r="AE1134" s="132"/>
      <c r="AG1134" s="143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3:47" x14ac:dyDescent="0.2">
      <c r="C1135" s="10"/>
      <c r="D1135" s="10"/>
      <c r="AA1135" s="132"/>
      <c r="AB1135" s="132"/>
      <c r="AC1135" s="132"/>
      <c r="AD1135" s="132"/>
      <c r="AE1135" s="132"/>
      <c r="AG1135" s="143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3:47" x14ac:dyDescent="0.2">
      <c r="C1136" s="10"/>
      <c r="D1136" s="10"/>
      <c r="AA1136" s="132"/>
      <c r="AB1136" s="132"/>
      <c r="AC1136" s="132"/>
      <c r="AD1136" s="132"/>
      <c r="AE1136" s="132"/>
      <c r="AG1136" s="143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3:47" x14ac:dyDescent="0.2">
      <c r="C1137" s="10"/>
      <c r="D1137" s="10"/>
      <c r="AA1137" s="132"/>
      <c r="AB1137" s="132"/>
      <c r="AC1137" s="132"/>
      <c r="AD1137" s="132"/>
      <c r="AE1137" s="132"/>
      <c r="AG1137" s="143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3:47" x14ac:dyDescent="0.2">
      <c r="C1138" s="10"/>
      <c r="D1138" s="10"/>
      <c r="AA1138" s="132"/>
      <c r="AB1138" s="132"/>
      <c r="AC1138" s="132"/>
      <c r="AD1138" s="132"/>
      <c r="AE1138" s="132"/>
      <c r="AG1138" s="143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3:47" x14ac:dyDescent="0.2">
      <c r="C1139" s="10"/>
      <c r="D1139" s="10"/>
      <c r="AA1139" s="132"/>
      <c r="AB1139" s="132"/>
      <c r="AC1139" s="132"/>
      <c r="AD1139" s="132"/>
      <c r="AE1139" s="132"/>
      <c r="AG1139" s="143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3:47" x14ac:dyDescent="0.2">
      <c r="C1140" s="10"/>
      <c r="D1140" s="10"/>
      <c r="AA1140" s="132"/>
      <c r="AB1140" s="132"/>
      <c r="AC1140" s="132"/>
      <c r="AD1140" s="132"/>
      <c r="AE1140" s="132"/>
      <c r="AG1140" s="143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3:47" x14ac:dyDescent="0.2">
      <c r="C1141" s="10"/>
      <c r="D1141" s="10"/>
      <c r="AA1141" s="132"/>
      <c r="AB1141" s="132"/>
      <c r="AC1141" s="132"/>
      <c r="AD1141" s="132"/>
      <c r="AE1141" s="132"/>
      <c r="AG1141" s="143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3:47" x14ac:dyDescent="0.2">
      <c r="C1142" s="10"/>
      <c r="D1142" s="10"/>
      <c r="AA1142" s="132"/>
      <c r="AB1142" s="132"/>
      <c r="AC1142" s="132"/>
      <c r="AD1142" s="132"/>
      <c r="AE1142" s="132"/>
      <c r="AG1142" s="143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3:47" x14ac:dyDescent="0.2">
      <c r="C1143" s="10"/>
      <c r="D1143" s="10"/>
      <c r="AA1143" s="132"/>
      <c r="AB1143" s="132"/>
      <c r="AC1143" s="132"/>
      <c r="AD1143" s="132"/>
      <c r="AE1143" s="132"/>
      <c r="AG1143" s="143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3:47" x14ac:dyDescent="0.2">
      <c r="C1144" s="10"/>
      <c r="D1144" s="10"/>
      <c r="AA1144" s="132"/>
      <c r="AB1144" s="132"/>
      <c r="AC1144" s="132"/>
      <c r="AD1144" s="132"/>
      <c r="AE1144" s="132"/>
      <c r="AG1144" s="143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3:47" x14ac:dyDescent="0.2">
      <c r="C1145" s="10"/>
      <c r="D1145" s="10"/>
      <c r="AA1145" s="132"/>
      <c r="AB1145" s="132"/>
      <c r="AC1145" s="132"/>
      <c r="AD1145" s="132"/>
      <c r="AE1145" s="132"/>
      <c r="AG1145" s="143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3:47" x14ac:dyDescent="0.2">
      <c r="C1146" s="10"/>
      <c r="D1146" s="10"/>
      <c r="AA1146" s="132"/>
      <c r="AB1146" s="132"/>
      <c r="AC1146" s="132"/>
      <c r="AD1146" s="132"/>
      <c r="AE1146" s="132"/>
      <c r="AG1146" s="143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3:47" x14ac:dyDescent="0.2">
      <c r="C1147" s="10"/>
      <c r="D1147" s="10"/>
      <c r="AA1147" s="132"/>
      <c r="AB1147" s="132"/>
      <c r="AC1147" s="132"/>
      <c r="AD1147" s="132"/>
      <c r="AE1147" s="132"/>
      <c r="AG1147" s="143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3:47" x14ac:dyDescent="0.2">
      <c r="C1148" s="10"/>
      <c r="D1148" s="10"/>
      <c r="AA1148" s="132"/>
      <c r="AB1148" s="132"/>
      <c r="AC1148" s="132"/>
      <c r="AD1148" s="132"/>
      <c r="AE1148" s="132"/>
      <c r="AG1148" s="143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3:47" x14ac:dyDescent="0.2">
      <c r="C1149" s="10"/>
      <c r="D1149" s="10"/>
      <c r="AA1149" s="132"/>
      <c r="AB1149" s="132"/>
      <c r="AC1149" s="132"/>
      <c r="AD1149" s="132"/>
      <c r="AE1149" s="132"/>
      <c r="AG1149" s="143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3:47" x14ac:dyDescent="0.2">
      <c r="C1150" s="10"/>
      <c r="D1150" s="10"/>
      <c r="AA1150" s="132"/>
      <c r="AB1150" s="132"/>
      <c r="AC1150" s="132"/>
      <c r="AD1150" s="132"/>
      <c r="AE1150" s="132"/>
      <c r="AG1150" s="143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3:47" x14ac:dyDescent="0.2">
      <c r="C1151" s="10"/>
      <c r="D1151" s="10"/>
      <c r="AA1151" s="132"/>
      <c r="AB1151" s="132"/>
      <c r="AC1151" s="132"/>
      <c r="AD1151" s="132"/>
      <c r="AE1151" s="132"/>
      <c r="AG1151" s="143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3:47" x14ac:dyDescent="0.2">
      <c r="C1152" s="10"/>
      <c r="D1152" s="10"/>
      <c r="AA1152" s="132"/>
      <c r="AB1152" s="132"/>
      <c r="AC1152" s="132"/>
      <c r="AD1152" s="132"/>
      <c r="AE1152" s="132"/>
      <c r="AG1152" s="143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3:48" x14ac:dyDescent="0.2">
      <c r="C1153" s="10"/>
      <c r="D1153" s="10"/>
      <c r="AA1153" s="132"/>
      <c r="AB1153" s="132"/>
      <c r="AC1153" s="132"/>
      <c r="AD1153" s="132"/>
      <c r="AE1153" s="132"/>
      <c r="AG1153" s="143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3:48" x14ac:dyDescent="0.2">
      <c r="C1154" s="10"/>
      <c r="D1154" s="10"/>
      <c r="AA1154" s="132"/>
      <c r="AB1154" s="132"/>
      <c r="AC1154" s="132"/>
      <c r="AD1154" s="132"/>
      <c r="AE1154" s="132"/>
      <c r="AG1154" s="143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3:48" x14ac:dyDescent="0.2">
      <c r="C1155" s="10"/>
      <c r="D1155" s="10"/>
      <c r="AA1155" s="132"/>
      <c r="AB1155" s="132"/>
      <c r="AC1155" s="132"/>
      <c r="AD1155" s="132"/>
      <c r="AE1155" s="132"/>
      <c r="AG1155" s="143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3:48" x14ac:dyDescent="0.2">
      <c r="C1156" s="10"/>
      <c r="D1156" s="10"/>
      <c r="AA1156" s="132"/>
      <c r="AB1156" s="132"/>
      <c r="AC1156" s="132"/>
      <c r="AD1156" s="132"/>
      <c r="AE1156" s="132"/>
      <c r="AG1156" s="143"/>
      <c r="AN1156" s="132"/>
      <c r="AO1156" s="132"/>
      <c r="AP1156" s="132"/>
      <c r="AQ1156" s="132"/>
      <c r="AR1156" s="132"/>
      <c r="AS1156" s="132"/>
      <c r="AT1156" s="132"/>
      <c r="AU1156" s="132"/>
      <c r="AV1156" s="132"/>
    </row>
    <row r="1157" spans="3:48" x14ac:dyDescent="0.2">
      <c r="C1157" s="10"/>
      <c r="D1157" s="10"/>
      <c r="AA1157" s="132"/>
      <c r="AB1157" s="132"/>
      <c r="AC1157" s="132"/>
      <c r="AD1157" s="132"/>
      <c r="AE1157" s="132"/>
      <c r="AG1157" s="143"/>
      <c r="AN1157" s="132"/>
      <c r="AO1157" s="132"/>
      <c r="AP1157" s="132"/>
      <c r="AQ1157" s="132"/>
      <c r="AR1157" s="132"/>
      <c r="AS1157" s="132"/>
      <c r="AT1157" s="132"/>
      <c r="AU1157" s="132"/>
    </row>
    <row r="1158" spans="3:48" x14ac:dyDescent="0.2">
      <c r="C1158" s="10"/>
      <c r="D1158" s="10"/>
      <c r="AA1158" s="132"/>
      <c r="AB1158" s="132"/>
      <c r="AC1158" s="132"/>
      <c r="AD1158" s="132"/>
      <c r="AE1158" s="132"/>
      <c r="AG1158" s="143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3:48" x14ac:dyDescent="0.2">
      <c r="C1159" s="10"/>
      <c r="D1159" s="10"/>
      <c r="AA1159" s="132"/>
      <c r="AB1159" s="132"/>
      <c r="AC1159" s="132"/>
      <c r="AD1159" s="132"/>
      <c r="AE1159" s="132"/>
      <c r="AG1159" s="143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3:48" x14ac:dyDescent="0.2">
      <c r="C1160" s="10"/>
      <c r="D1160" s="10"/>
      <c r="AA1160" s="132"/>
      <c r="AB1160" s="132"/>
      <c r="AC1160" s="132"/>
      <c r="AD1160" s="132"/>
      <c r="AE1160" s="132"/>
      <c r="AG1160" s="143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3:48" x14ac:dyDescent="0.2">
      <c r="C1161" s="10"/>
      <c r="D1161" s="10"/>
      <c r="AA1161" s="132"/>
      <c r="AB1161" s="132"/>
      <c r="AC1161" s="132"/>
      <c r="AD1161" s="132"/>
      <c r="AE1161" s="132"/>
      <c r="AG1161" s="143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3:48" x14ac:dyDescent="0.2">
      <c r="C1162" s="10"/>
      <c r="D1162" s="10"/>
      <c r="AA1162" s="132"/>
      <c r="AB1162" s="132"/>
      <c r="AC1162" s="132"/>
      <c r="AD1162" s="132"/>
      <c r="AE1162" s="132"/>
      <c r="AG1162" s="143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3:48" x14ac:dyDescent="0.2">
      <c r="C1163" s="10"/>
      <c r="D1163" s="10"/>
      <c r="AA1163" s="132"/>
      <c r="AB1163" s="132"/>
      <c r="AC1163" s="132"/>
      <c r="AD1163" s="132"/>
      <c r="AE1163" s="132"/>
      <c r="AG1163" s="143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3:48" x14ac:dyDescent="0.2">
      <c r="C1164" s="10"/>
      <c r="D1164" s="10"/>
      <c r="AA1164" s="132"/>
      <c r="AB1164" s="132"/>
      <c r="AC1164" s="132"/>
      <c r="AD1164" s="132"/>
      <c r="AE1164" s="132"/>
      <c r="AG1164" s="143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3:48" x14ac:dyDescent="0.2">
      <c r="C1165" s="10"/>
      <c r="D1165" s="10"/>
      <c r="AA1165" s="132"/>
      <c r="AB1165" s="132"/>
      <c r="AC1165" s="132"/>
      <c r="AD1165" s="132"/>
      <c r="AE1165" s="132"/>
      <c r="AG1165" s="143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3:48" x14ac:dyDescent="0.2">
      <c r="C1166" s="10"/>
      <c r="D1166" s="10"/>
      <c r="AA1166" s="132"/>
      <c r="AB1166" s="132"/>
      <c r="AC1166" s="132"/>
      <c r="AD1166" s="132"/>
      <c r="AE1166" s="132"/>
      <c r="AG1166" s="143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3:48" x14ac:dyDescent="0.2">
      <c r="C1167" s="10"/>
      <c r="D1167" s="10"/>
      <c r="AA1167" s="132"/>
      <c r="AB1167" s="132"/>
      <c r="AC1167" s="132"/>
      <c r="AD1167" s="132"/>
      <c r="AE1167" s="132"/>
      <c r="AG1167" s="143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3:48" x14ac:dyDescent="0.2">
      <c r="C1168" s="10"/>
      <c r="D1168" s="10"/>
      <c r="AA1168" s="132"/>
      <c r="AB1168" s="132"/>
      <c r="AC1168" s="132"/>
      <c r="AD1168" s="132"/>
      <c r="AE1168" s="132"/>
      <c r="AG1168" s="143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3:64" x14ac:dyDescent="0.2">
      <c r="C1169" s="10"/>
      <c r="D1169" s="10"/>
      <c r="AA1169" s="132"/>
      <c r="AB1169" s="132"/>
      <c r="AC1169" s="132"/>
      <c r="AD1169" s="132"/>
      <c r="AE1169" s="132"/>
      <c r="AG1169" s="143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3:64" x14ac:dyDescent="0.2">
      <c r="C1170" s="10"/>
      <c r="D1170" s="10"/>
      <c r="AA1170" s="132"/>
      <c r="AB1170" s="132"/>
      <c r="AC1170" s="132"/>
      <c r="AD1170" s="132"/>
      <c r="AE1170" s="132"/>
      <c r="AG1170" s="143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3:64" x14ac:dyDescent="0.2">
      <c r="C1171" s="10"/>
      <c r="D1171" s="10"/>
      <c r="AA1171" s="132"/>
      <c r="AB1171" s="132"/>
      <c r="AC1171" s="132"/>
      <c r="AD1171" s="132"/>
      <c r="AE1171" s="132"/>
      <c r="AG1171" s="143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3:64" x14ac:dyDescent="0.2">
      <c r="C1172" s="10"/>
      <c r="D1172" s="10"/>
      <c r="AA1172" s="132"/>
      <c r="AB1172" s="132"/>
      <c r="AC1172" s="132"/>
      <c r="AD1172" s="132"/>
      <c r="AE1172" s="132"/>
      <c r="AG1172" s="143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3:64" x14ac:dyDescent="0.2">
      <c r="C1173" s="10"/>
      <c r="D1173" s="10"/>
      <c r="AA1173" s="132"/>
      <c r="AB1173" s="132"/>
      <c r="AC1173" s="132"/>
      <c r="AD1173" s="132"/>
      <c r="AE1173" s="132"/>
      <c r="AG1173" s="143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3:64" x14ac:dyDescent="0.2">
      <c r="C1174" s="10"/>
      <c r="D1174" s="10"/>
      <c r="AA1174" s="132"/>
      <c r="AB1174" s="132"/>
      <c r="AC1174" s="132"/>
      <c r="AD1174" s="132"/>
      <c r="AE1174" s="132"/>
      <c r="AG1174" s="143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3:64" x14ac:dyDescent="0.2">
      <c r="C1175" s="10"/>
      <c r="D1175" s="10"/>
      <c r="AA1175" s="132"/>
      <c r="AB1175" s="132"/>
      <c r="AC1175" s="132"/>
      <c r="AD1175" s="132"/>
      <c r="AE1175" s="132"/>
      <c r="AG1175" s="143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3:64" x14ac:dyDescent="0.2">
      <c r="C1176" s="10"/>
      <c r="D1176" s="10"/>
      <c r="AA1176" s="132"/>
      <c r="AB1176" s="132"/>
      <c r="AC1176" s="132"/>
      <c r="AD1176" s="132"/>
      <c r="AE1176" s="132"/>
      <c r="AG1176" s="143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</row>
    <row r="1177" spans="3:64" x14ac:dyDescent="0.2">
      <c r="C1177" s="10"/>
      <c r="D1177" s="10"/>
      <c r="AA1177" s="132"/>
      <c r="AB1177" s="132"/>
      <c r="AC1177" s="132"/>
      <c r="AD1177" s="132"/>
      <c r="AE1177" s="132"/>
      <c r="AG1177" s="143"/>
      <c r="AN1177" s="132"/>
      <c r="AO1177" s="132"/>
      <c r="AP1177" s="132"/>
      <c r="AQ1177" s="132"/>
      <c r="AR1177" s="132"/>
      <c r="AS1177" s="132"/>
      <c r="AT1177" s="132"/>
      <c r="AU1177" s="132"/>
    </row>
    <row r="1178" spans="3:64" x14ac:dyDescent="0.2">
      <c r="C1178" s="10"/>
      <c r="D1178" s="10"/>
      <c r="AA1178" s="132"/>
      <c r="AB1178" s="132"/>
      <c r="AC1178" s="132"/>
      <c r="AD1178" s="132"/>
      <c r="AE1178" s="132"/>
      <c r="AG1178" s="143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3:64" x14ac:dyDescent="0.2">
      <c r="C1179" s="10"/>
      <c r="D1179" s="10"/>
      <c r="AA1179" s="132"/>
      <c r="AB1179" s="132"/>
      <c r="AC1179" s="132"/>
      <c r="AD1179" s="132"/>
      <c r="AE1179" s="132"/>
      <c r="AG1179" s="143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3:64" x14ac:dyDescent="0.2">
      <c r="C1180" s="10"/>
      <c r="D1180" s="10"/>
      <c r="AA1180" s="132"/>
      <c r="AB1180" s="132"/>
      <c r="AC1180" s="132"/>
      <c r="AD1180" s="132"/>
      <c r="AE1180" s="132"/>
      <c r="AG1180" s="143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3:64" x14ac:dyDescent="0.2">
      <c r="C1181" s="10"/>
      <c r="D1181" s="10"/>
      <c r="AA1181" s="132"/>
      <c r="AB1181" s="132"/>
      <c r="AC1181" s="132"/>
      <c r="AD1181" s="132"/>
      <c r="AE1181" s="132"/>
      <c r="AG1181" s="143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3:64" x14ac:dyDescent="0.2">
      <c r="C1182" s="10"/>
      <c r="D1182" s="10"/>
      <c r="AA1182" s="132"/>
      <c r="AB1182" s="132"/>
      <c r="AC1182" s="132"/>
      <c r="AD1182" s="132"/>
      <c r="AE1182" s="132"/>
      <c r="AG1182" s="143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3:64" x14ac:dyDescent="0.2">
      <c r="C1183" s="10"/>
      <c r="D1183" s="10"/>
      <c r="AA1183" s="132"/>
      <c r="AB1183" s="132"/>
      <c r="AC1183" s="132"/>
      <c r="AD1183" s="132"/>
      <c r="AE1183" s="132"/>
      <c r="AG1183" s="143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3:64" x14ac:dyDescent="0.2">
      <c r="C1184" s="10"/>
      <c r="D1184" s="10"/>
      <c r="AA1184" s="132"/>
      <c r="AB1184" s="132"/>
      <c r="AC1184" s="132"/>
      <c r="AD1184" s="132"/>
      <c r="AE1184" s="132"/>
      <c r="AG1184" s="143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3:48" x14ac:dyDescent="0.2">
      <c r="C1185" s="10"/>
      <c r="D1185" s="10"/>
      <c r="AA1185" s="132"/>
      <c r="AB1185" s="132"/>
      <c r="AC1185" s="132"/>
      <c r="AD1185" s="132"/>
      <c r="AE1185" s="132"/>
      <c r="AG1185" s="143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3:48" x14ac:dyDescent="0.2">
      <c r="C1186" s="10"/>
      <c r="D1186" s="10"/>
      <c r="AA1186" s="132"/>
      <c r="AB1186" s="132"/>
      <c r="AC1186" s="132"/>
      <c r="AD1186" s="132"/>
      <c r="AE1186" s="132"/>
      <c r="AG1186" s="143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3:48" x14ac:dyDescent="0.2">
      <c r="C1187" s="10"/>
      <c r="D1187" s="10"/>
      <c r="AA1187" s="132"/>
      <c r="AB1187" s="132"/>
      <c r="AC1187" s="132"/>
      <c r="AD1187" s="132"/>
      <c r="AE1187" s="132"/>
      <c r="AG1187" s="143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3:48" x14ac:dyDescent="0.2">
      <c r="C1188" s="10"/>
      <c r="D1188" s="10"/>
      <c r="AA1188" s="132"/>
      <c r="AB1188" s="132"/>
      <c r="AC1188" s="132"/>
      <c r="AD1188" s="132"/>
      <c r="AE1188" s="132"/>
      <c r="AG1188" s="143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3:48" x14ac:dyDescent="0.2">
      <c r="C1189" s="10"/>
      <c r="D1189" s="10"/>
      <c r="AA1189" s="132"/>
      <c r="AB1189" s="132"/>
      <c r="AC1189" s="132"/>
      <c r="AD1189" s="132"/>
      <c r="AE1189" s="132"/>
      <c r="AG1189" s="143"/>
      <c r="AN1189" s="132"/>
      <c r="AO1189" s="132"/>
      <c r="AP1189" s="132"/>
      <c r="AQ1189" s="132"/>
      <c r="AR1189" s="132"/>
      <c r="AS1189" s="132"/>
      <c r="AT1189" s="132"/>
      <c r="AU1189" s="132"/>
      <c r="AV1189" s="132"/>
    </row>
    <row r="1190" spans="3:48" x14ac:dyDescent="0.2">
      <c r="C1190" s="10"/>
      <c r="D1190" s="10"/>
      <c r="AA1190" s="132"/>
      <c r="AB1190" s="132"/>
      <c r="AC1190" s="132"/>
      <c r="AD1190" s="132"/>
      <c r="AE1190" s="132"/>
      <c r="AG1190" s="143"/>
      <c r="AN1190" s="132"/>
      <c r="AO1190" s="132"/>
      <c r="AP1190" s="132"/>
      <c r="AQ1190" s="132"/>
      <c r="AR1190" s="132"/>
      <c r="AS1190" s="132"/>
      <c r="AT1190" s="132"/>
      <c r="AU1190" s="132"/>
    </row>
    <row r="1191" spans="3:48" x14ac:dyDescent="0.2">
      <c r="C1191" s="10"/>
      <c r="D1191" s="10"/>
      <c r="AA1191" s="132"/>
      <c r="AB1191" s="132"/>
      <c r="AC1191" s="132"/>
      <c r="AD1191" s="132"/>
      <c r="AE1191" s="132"/>
      <c r="AG1191" s="143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3:48" x14ac:dyDescent="0.2">
      <c r="C1192" s="10"/>
      <c r="D1192" s="10"/>
      <c r="AA1192" s="132"/>
      <c r="AB1192" s="132"/>
      <c r="AC1192" s="132"/>
      <c r="AD1192" s="132"/>
      <c r="AE1192" s="132"/>
      <c r="AG1192" s="143"/>
      <c r="AN1192" s="132"/>
      <c r="AO1192" s="132"/>
      <c r="AP1192" s="132"/>
      <c r="AQ1192" s="132"/>
      <c r="AR1192" s="132"/>
      <c r="AS1192" s="132"/>
      <c r="AT1192" s="132"/>
      <c r="AU1192" s="132"/>
      <c r="AV1192" s="132"/>
    </row>
    <row r="1193" spans="3:48" x14ac:dyDescent="0.2">
      <c r="C1193" s="10"/>
      <c r="D1193" s="10"/>
      <c r="AA1193" s="132"/>
      <c r="AB1193" s="132"/>
      <c r="AC1193" s="132"/>
      <c r="AD1193" s="132"/>
      <c r="AE1193" s="132"/>
      <c r="AG1193" s="143"/>
      <c r="AN1193" s="132"/>
      <c r="AO1193" s="132"/>
      <c r="AP1193" s="132"/>
      <c r="AQ1193" s="132"/>
      <c r="AR1193" s="132"/>
      <c r="AS1193" s="132"/>
      <c r="AT1193" s="132"/>
      <c r="AU1193" s="132"/>
    </row>
    <row r="1194" spans="3:48" x14ac:dyDescent="0.2">
      <c r="C1194" s="10"/>
      <c r="D1194" s="10"/>
      <c r="AA1194" s="132"/>
      <c r="AB1194" s="132"/>
      <c r="AC1194" s="132"/>
      <c r="AD1194" s="132"/>
      <c r="AE1194" s="132"/>
      <c r="AG1194" s="143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3:48" x14ac:dyDescent="0.2">
      <c r="C1195" s="10"/>
      <c r="D1195" s="10"/>
      <c r="AA1195" s="132"/>
      <c r="AB1195" s="132"/>
      <c r="AC1195" s="132"/>
      <c r="AD1195" s="132"/>
      <c r="AE1195" s="132"/>
      <c r="AG1195" s="143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3:48" x14ac:dyDescent="0.2">
      <c r="C1196" s="10"/>
      <c r="D1196" s="10"/>
      <c r="AA1196" s="132"/>
      <c r="AB1196" s="132"/>
      <c r="AC1196" s="132"/>
      <c r="AD1196" s="132"/>
      <c r="AE1196" s="132"/>
      <c r="AG1196" s="143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3:48" x14ac:dyDescent="0.2">
      <c r="C1197" s="10"/>
      <c r="D1197" s="10"/>
      <c r="AA1197" s="132"/>
      <c r="AB1197" s="132"/>
      <c r="AC1197" s="132"/>
      <c r="AD1197" s="132"/>
      <c r="AE1197" s="132"/>
      <c r="AG1197" s="143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3:48" x14ac:dyDescent="0.2">
      <c r="C1198" s="10"/>
      <c r="D1198" s="10"/>
      <c r="AA1198" s="132"/>
      <c r="AB1198" s="132"/>
      <c r="AC1198" s="132"/>
      <c r="AD1198" s="132"/>
      <c r="AE1198" s="132"/>
      <c r="AG1198" s="143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3:48" x14ac:dyDescent="0.2">
      <c r="C1199" s="10"/>
      <c r="D1199" s="10"/>
      <c r="AA1199" s="132"/>
      <c r="AB1199" s="132"/>
      <c r="AC1199" s="132"/>
      <c r="AD1199" s="132"/>
      <c r="AE1199" s="132"/>
      <c r="AG1199" s="143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3:48" x14ac:dyDescent="0.2">
      <c r="C1200" s="10"/>
      <c r="D1200" s="10"/>
      <c r="AA1200" s="132"/>
      <c r="AB1200" s="132"/>
      <c r="AC1200" s="132"/>
      <c r="AD1200" s="132"/>
      <c r="AE1200" s="132"/>
      <c r="AG1200" s="143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3:48" x14ac:dyDescent="0.2">
      <c r="C1201" s="10"/>
      <c r="D1201" s="10"/>
      <c r="AA1201" s="132"/>
      <c r="AB1201" s="132"/>
      <c r="AC1201" s="132"/>
      <c r="AD1201" s="132"/>
      <c r="AE1201" s="132"/>
      <c r="AG1201" s="143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3:48" x14ac:dyDescent="0.2">
      <c r="C1202" s="10"/>
      <c r="D1202" s="10"/>
      <c r="AA1202" s="132"/>
      <c r="AB1202" s="132"/>
      <c r="AC1202" s="132"/>
      <c r="AD1202" s="132"/>
      <c r="AE1202" s="132"/>
      <c r="AG1202" s="143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3:48" x14ac:dyDescent="0.2">
      <c r="C1203" s="10"/>
      <c r="D1203" s="10"/>
      <c r="AA1203" s="132"/>
      <c r="AB1203" s="132"/>
      <c r="AC1203" s="132"/>
      <c r="AD1203" s="132"/>
      <c r="AE1203" s="132"/>
      <c r="AG1203" s="143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3:48" x14ac:dyDescent="0.2">
      <c r="C1204" s="10"/>
      <c r="D1204" s="10"/>
      <c r="AA1204" s="132"/>
      <c r="AB1204" s="132"/>
      <c r="AC1204" s="132"/>
      <c r="AD1204" s="132"/>
      <c r="AE1204" s="132"/>
      <c r="AG1204" s="143"/>
      <c r="AN1204" s="132"/>
      <c r="AO1204" s="132"/>
      <c r="AP1204" s="132"/>
      <c r="AQ1204" s="132"/>
      <c r="AR1204" s="132"/>
      <c r="AS1204" s="132"/>
      <c r="AT1204" s="132"/>
      <c r="AU1204" s="132"/>
      <c r="AV1204" s="132"/>
    </row>
    <row r="1205" spans="3:48" x14ac:dyDescent="0.2">
      <c r="C1205" s="10"/>
      <c r="D1205" s="10"/>
      <c r="AA1205" s="132"/>
      <c r="AB1205" s="132"/>
      <c r="AC1205" s="132"/>
      <c r="AD1205" s="132"/>
      <c r="AE1205" s="132"/>
      <c r="AG1205" s="143"/>
      <c r="AN1205" s="132"/>
      <c r="AO1205" s="132"/>
      <c r="AP1205" s="132"/>
      <c r="AQ1205" s="132"/>
      <c r="AR1205" s="132"/>
      <c r="AS1205" s="132"/>
      <c r="AT1205" s="132"/>
      <c r="AU1205" s="132"/>
    </row>
    <row r="1206" spans="3:48" x14ac:dyDescent="0.2">
      <c r="C1206" s="10"/>
      <c r="D1206" s="10"/>
      <c r="AA1206" s="132"/>
      <c r="AB1206" s="132"/>
      <c r="AC1206" s="132"/>
      <c r="AD1206" s="132"/>
      <c r="AE1206" s="132"/>
      <c r="AG1206" s="143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3:48" x14ac:dyDescent="0.2">
      <c r="C1207" s="10"/>
      <c r="D1207" s="10"/>
      <c r="AA1207" s="132"/>
      <c r="AB1207" s="132"/>
      <c r="AC1207" s="132"/>
      <c r="AD1207" s="132"/>
      <c r="AE1207" s="132"/>
      <c r="AG1207" s="143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3:48" x14ac:dyDescent="0.2">
      <c r="C1208" s="10"/>
      <c r="D1208" s="10"/>
      <c r="AA1208" s="132"/>
      <c r="AB1208" s="132"/>
      <c r="AC1208" s="132"/>
      <c r="AD1208" s="132"/>
      <c r="AE1208" s="132"/>
      <c r="AG1208" s="143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3:48" x14ac:dyDescent="0.2">
      <c r="C1209" s="10"/>
      <c r="D1209" s="10"/>
      <c r="AA1209" s="132"/>
      <c r="AB1209" s="132"/>
      <c r="AC1209" s="132"/>
      <c r="AD1209" s="132"/>
      <c r="AE1209" s="132"/>
      <c r="AG1209" s="143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3:48" x14ac:dyDescent="0.2">
      <c r="C1210" s="10"/>
      <c r="D1210" s="10"/>
      <c r="AA1210" s="132"/>
      <c r="AB1210" s="132"/>
      <c r="AC1210" s="132"/>
      <c r="AD1210" s="132"/>
      <c r="AE1210" s="132"/>
      <c r="AG1210" s="143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3:48" x14ac:dyDescent="0.2">
      <c r="C1211" s="10"/>
      <c r="D1211" s="10"/>
      <c r="AA1211" s="132"/>
      <c r="AB1211" s="132"/>
      <c r="AC1211" s="132"/>
      <c r="AD1211" s="132"/>
      <c r="AE1211" s="132"/>
      <c r="AG1211" s="143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3:48" x14ac:dyDescent="0.2">
      <c r="C1212" s="10"/>
      <c r="D1212" s="10"/>
      <c r="AA1212" s="132"/>
      <c r="AB1212" s="132"/>
      <c r="AC1212" s="132"/>
      <c r="AD1212" s="132"/>
      <c r="AE1212" s="132"/>
      <c r="AG1212" s="143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3:48" x14ac:dyDescent="0.2">
      <c r="C1213" s="10"/>
      <c r="D1213" s="10"/>
      <c r="AA1213" s="132"/>
      <c r="AB1213" s="132"/>
      <c r="AC1213" s="132"/>
      <c r="AD1213" s="132"/>
      <c r="AE1213" s="132"/>
      <c r="AG1213" s="143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3:48" x14ac:dyDescent="0.2">
      <c r="C1214" s="10"/>
      <c r="D1214" s="10"/>
      <c r="AA1214" s="132"/>
      <c r="AB1214" s="132"/>
      <c r="AC1214" s="132"/>
      <c r="AD1214" s="132"/>
      <c r="AE1214" s="132"/>
      <c r="AG1214" s="143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3:48" x14ac:dyDescent="0.2">
      <c r="C1215" s="10"/>
      <c r="D1215" s="10"/>
      <c r="AA1215" s="132"/>
      <c r="AB1215" s="132"/>
      <c r="AC1215" s="132"/>
      <c r="AD1215" s="132"/>
      <c r="AE1215" s="132"/>
      <c r="AG1215" s="143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3:48" x14ac:dyDescent="0.2">
      <c r="C1216" s="10"/>
      <c r="D1216" s="10"/>
      <c r="AA1216" s="132"/>
      <c r="AB1216" s="132"/>
      <c r="AC1216" s="132"/>
      <c r="AD1216" s="132"/>
      <c r="AE1216" s="132"/>
      <c r="AG1216" s="143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3:64" x14ac:dyDescent="0.2">
      <c r="C1217" s="10"/>
      <c r="D1217" s="10"/>
      <c r="AA1217" s="132"/>
      <c r="AB1217" s="132"/>
      <c r="AC1217" s="132"/>
      <c r="AD1217" s="132"/>
      <c r="AE1217" s="132"/>
      <c r="AG1217" s="143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3:64" x14ac:dyDescent="0.2">
      <c r="C1218" s="10"/>
      <c r="D1218" s="10"/>
      <c r="AA1218" s="132"/>
      <c r="AB1218" s="132"/>
      <c r="AC1218" s="132"/>
      <c r="AD1218" s="132"/>
      <c r="AE1218" s="132"/>
      <c r="AG1218" s="143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3:64" x14ac:dyDescent="0.2">
      <c r="C1219" s="10"/>
      <c r="D1219" s="10"/>
      <c r="AA1219" s="132"/>
      <c r="AB1219" s="132"/>
      <c r="AC1219" s="132"/>
      <c r="AD1219" s="132"/>
      <c r="AE1219" s="132"/>
      <c r="AG1219" s="143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3:64" x14ac:dyDescent="0.2">
      <c r="C1220" s="10"/>
      <c r="D1220" s="10"/>
      <c r="AA1220" s="132"/>
      <c r="AB1220" s="132"/>
      <c r="AC1220" s="132"/>
      <c r="AD1220" s="132"/>
      <c r="AE1220" s="132"/>
      <c r="AG1220" s="143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3:64" x14ac:dyDescent="0.2">
      <c r="C1221" s="10"/>
      <c r="D1221" s="10"/>
      <c r="AA1221" s="132"/>
      <c r="AB1221" s="132"/>
      <c r="AC1221" s="132"/>
      <c r="AD1221" s="132"/>
      <c r="AE1221" s="132"/>
      <c r="AG1221" s="143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3:64" x14ac:dyDescent="0.2">
      <c r="C1222" s="10"/>
      <c r="D1222" s="10"/>
      <c r="AA1222" s="132"/>
      <c r="AB1222" s="132"/>
      <c r="AC1222" s="132"/>
      <c r="AD1222" s="132"/>
      <c r="AE1222" s="132"/>
      <c r="AG1222" s="143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3:64" x14ac:dyDescent="0.2">
      <c r="C1223" s="10"/>
      <c r="D1223" s="10"/>
      <c r="AA1223" s="132"/>
      <c r="AB1223" s="132"/>
      <c r="AC1223" s="132"/>
      <c r="AD1223" s="132"/>
      <c r="AE1223" s="132"/>
      <c r="AG1223" s="143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3:64" x14ac:dyDescent="0.2">
      <c r="C1224" s="10"/>
      <c r="D1224" s="10"/>
      <c r="AA1224" s="132"/>
      <c r="AB1224" s="132"/>
      <c r="AC1224" s="132"/>
      <c r="AD1224" s="132"/>
      <c r="AE1224" s="132"/>
      <c r="AG1224" s="143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3:64" x14ac:dyDescent="0.2">
      <c r="C1225" s="10"/>
      <c r="D1225" s="10"/>
      <c r="AA1225" s="132"/>
      <c r="AB1225" s="132"/>
      <c r="AC1225" s="132"/>
      <c r="AD1225" s="132"/>
      <c r="AE1225" s="132"/>
      <c r="AG1225" s="143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3:64" x14ac:dyDescent="0.2">
      <c r="C1226" s="10"/>
      <c r="D1226" s="10"/>
      <c r="AA1226" s="132"/>
      <c r="AB1226" s="132"/>
      <c r="AC1226" s="132"/>
      <c r="AD1226" s="132"/>
      <c r="AE1226" s="132"/>
      <c r="AG1226" s="143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3:64" x14ac:dyDescent="0.2">
      <c r="C1227" s="10"/>
      <c r="D1227" s="10"/>
      <c r="AA1227" s="132"/>
      <c r="AB1227" s="132"/>
      <c r="AC1227" s="132"/>
      <c r="AD1227" s="132"/>
      <c r="AE1227" s="132"/>
      <c r="AG1227" s="143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3:64" x14ac:dyDescent="0.2">
      <c r="C1228" s="10"/>
      <c r="D1228" s="10"/>
      <c r="AA1228" s="132"/>
      <c r="AB1228" s="132"/>
      <c r="AC1228" s="132"/>
      <c r="AD1228" s="132"/>
      <c r="AE1228" s="132"/>
      <c r="AG1228" s="143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3:64" x14ac:dyDescent="0.2">
      <c r="C1229" s="10"/>
      <c r="D1229" s="10"/>
      <c r="AA1229" s="132"/>
      <c r="AB1229" s="132"/>
      <c r="AC1229" s="132"/>
      <c r="AD1229" s="132"/>
      <c r="AE1229" s="132"/>
      <c r="AG1229" s="143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3:64" x14ac:dyDescent="0.2">
      <c r="C1230" s="10"/>
      <c r="D1230" s="10"/>
      <c r="AA1230" s="132"/>
      <c r="AB1230" s="132"/>
      <c r="AC1230" s="132"/>
      <c r="AD1230" s="132"/>
      <c r="AE1230" s="132"/>
      <c r="AG1230" s="143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3:64" x14ac:dyDescent="0.2">
      <c r="C1231" s="10"/>
      <c r="D1231" s="10"/>
      <c r="AA1231" s="132"/>
      <c r="AB1231" s="132"/>
      <c r="AC1231" s="132"/>
      <c r="AD1231" s="132"/>
      <c r="AE1231" s="132"/>
      <c r="AG1231" s="143"/>
      <c r="AN1231" s="132"/>
      <c r="AO1231" s="132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G1231" s="132"/>
      <c r="BH1231" s="132"/>
      <c r="BI1231" s="132"/>
      <c r="BJ1231" s="132"/>
      <c r="BK1231" s="132"/>
      <c r="BL1231" s="132"/>
    </row>
    <row r="1232" spans="3:64" x14ac:dyDescent="0.2">
      <c r="C1232" s="10"/>
      <c r="D1232" s="10"/>
      <c r="AA1232" s="132"/>
      <c r="AB1232" s="132"/>
      <c r="AC1232" s="132"/>
      <c r="AD1232" s="132"/>
      <c r="AE1232" s="132"/>
      <c r="AG1232" s="143"/>
      <c r="AN1232" s="132"/>
      <c r="AO1232" s="132"/>
      <c r="AP1232" s="132"/>
      <c r="AQ1232" s="132"/>
      <c r="AR1232" s="132"/>
      <c r="AS1232" s="132"/>
      <c r="AT1232" s="132"/>
      <c r="AU1232" s="132"/>
    </row>
    <row r="1233" spans="3:64" x14ac:dyDescent="0.2">
      <c r="C1233" s="10"/>
      <c r="D1233" s="10"/>
      <c r="AA1233" s="132"/>
      <c r="AB1233" s="132"/>
      <c r="AC1233" s="132"/>
      <c r="AD1233" s="132"/>
      <c r="AE1233" s="132"/>
      <c r="AG1233" s="143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3:64" x14ac:dyDescent="0.2">
      <c r="C1234" s="10"/>
      <c r="D1234" s="10"/>
      <c r="AA1234" s="132"/>
      <c r="AB1234" s="132"/>
      <c r="AC1234" s="132"/>
      <c r="AD1234" s="132"/>
      <c r="AE1234" s="132"/>
      <c r="AG1234" s="143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3:64" x14ac:dyDescent="0.2">
      <c r="C1235" s="10"/>
      <c r="D1235" s="10"/>
      <c r="AA1235" s="132"/>
      <c r="AB1235" s="132"/>
      <c r="AC1235" s="132"/>
      <c r="AD1235" s="132"/>
      <c r="AE1235" s="132"/>
      <c r="AG1235" s="143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3:64" x14ac:dyDescent="0.2">
      <c r="C1236" s="10"/>
      <c r="D1236" s="10"/>
      <c r="AA1236" s="132"/>
      <c r="AB1236" s="132"/>
      <c r="AC1236" s="132"/>
      <c r="AD1236" s="132"/>
      <c r="AE1236" s="132"/>
      <c r="AG1236" s="143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3:64" x14ac:dyDescent="0.2">
      <c r="C1237" s="10"/>
      <c r="D1237" s="10"/>
      <c r="AA1237" s="132"/>
      <c r="AB1237" s="132"/>
      <c r="AC1237" s="132"/>
      <c r="AD1237" s="132"/>
      <c r="AE1237" s="132"/>
      <c r="AG1237" s="143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3:64" x14ac:dyDescent="0.2">
      <c r="C1238" s="10"/>
      <c r="D1238" s="10"/>
      <c r="AA1238" s="132"/>
      <c r="AB1238" s="132"/>
      <c r="AC1238" s="132"/>
      <c r="AD1238" s="132"/>
      <c r="AE1238" s="132"/>
      <c r="AG1238" s="143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3:64" x14ac:dyDescent="0.2">
      <c r="C1239" s="10"/>
      <c r="D1239" s="10"/>
      <c r="AA1239" s="132"/>
      <c r="AB1239" s="132"/>
      <c r="AC1239" s="132"/>
      <c r="AD1239" s="132"/>
      <c r="AE1239" s="132"/>
      <c r="AG1239" s="143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3:64" x14ac:dyDescent="0.2">
      <c r="C1240" s="10"/>
      <c r="D1240" s="10"/>
      <c r="AA1240" s="132"/>
      <c r="AB1240" s="132"/>
      <c r="AC1240" s="132"/>
      <c r="AD1240" s="132"/>
      <c r="AE1240" s="132"/>
      <c r="AG1240" s="143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3:64" x14ac:dyDescent="0.2">
      <c r="C1241" s="10"/>
      <c r="D1241" s="10"/>
      <c r="AA1241" s="132"/>
      <c r="AB1241" s="132"/>
      <c r="AC1241" s="132"/>
      <c r="AD1241" s="132"/>
      <c r="AE1241" s="132"/>
      <c r="AG1241" s="143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3:64" x14ac:dyDescent="0.2">
      <c r="C1242" s="10"/>
      <c r="D1242" s="10"/>
      <c r="AA1242" s="132"/>
      <c r="AB1242" s="132"/>
      <c r="AC1242" s="132"/>
      <c r="AD1242" s="132"/>
      <c r="AE1242" s="132"/>
      <c r="AG1242" s="143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3:64" x14ac:dyDescent="0.2">
      <c r="C1243" s="10"/>
      <c r="D1243" s="10"/>
      <c r="AA1243" s="132"/>
      <c r="AB1243" s="132"/>
      <c r="AC1243" s="132"/>
      <c r="AD1243" s="132"/>
      <c r="AE1243" s="132"/>
      <c r="AG1243" s="143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3:64" x14ac:dyDescent="0.2">
      <c r="C1244" s="10"/>
      <c r="D1244" s="10"/>
      <c r="AA1244" s="132"/>
      <c r="AB1244" s="132"/>
      <c r="AC1244" s="132"/>
      <c r="AD1244" s="132"/>
      <c r="AE1244" s="132"/>
      <c r="AG1244" s="143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3:64" x14ac:dyDescent="0.2">
      <c r="C1245" s="10"/>
      <c r="D1245" s="10"/>
      <c r="AA1245" s="132"/>
      <c r="AB1245" s="132"/>
      <c r="AC1245" s="132"/>
      <c r="AD1245" s="132"/>
      <c r="AE1245" s="132"/>
      <c r="AG1245" s="143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3:64" x14ac:dyDescent="0.2">
      <c r="C1246" s="10"/>
      <c r="D1246" s="10"/>
      <c r="AA1246" s="132"/>
      <c r="AB1246" s="132"/>
      <c r="AC1246" s="132"/>
      <c r="AD1246" s="132"/>
      <c r="AE1246" s="132"/>
      <c r="AG1246" s="143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3:64" x14ac:dyDescent="0.2">
      <c r="C1247" s="10"/>
      <c r="D1247" s="10"/>
      <c r="AA1247" s="132"/>
      <c r="AB1247" s="132"/>
      <c r="AC1247" s="132"/>
      <c r="AD1247" s="132"/>
      <c r="AE1247" s="132"/>
      <c r="AG1247" s="143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3:64" x14ac:dyDescent="0.2">
      <c r="C1248" s="10"/>
      <c r="D1248" s="10"/>
      <c r="AA1248" s="132"/>
      <c r="AB1248" s="132"/>
      <c r="AC1248" s="132"/>
      <c r="AD1248" s="132"/>
      <c r="AE1248" s="132"/>
      <c r="AG1248" s="143"/>
      <c r="AN1248" s="132"/>
      <c r="AO1248" s="132"/>
      <c r="AP1248" s="132"/>
      <c r="AQ1248" s="132"/>
      <c r="AR1248" s="132"/>
      <c r="AS1248" s="132"/>
      <c r="AT1248" s="132"/>
      <c r="AU1248" s="132"/>
      <c r="AV1248" s="132"/>
      <c r="AW1248" s="132"/>
      <c r="AX1248" s="132"/>
      <c r="AY1248" s="132"/>
      <c r="AZ1248" s="132"/>
      <c r="BA1248" s="132"/>
      <c r="BB1248" s="132"/>
      <c r="BC1248" s="132"/>
      <c r="BD1248" s="132"/>
      <c r="BE1248" s="132"/>
      <c r="BF1248" s="132"/>
      <c r="BG1248" s="132"/>
      <c r="BH1248" s="132"/>
      <c r="BI1248" s="132"/>
      <c r="BJ1248" s="132"/>
      <c r="BK1248" s="132"/>
      <c r="BL1248" s="132"/>
    </row>
    <row r="1249" spans="3:64" x14ac:dyDescent="0.2">
      <c r="C1249" s="10"/>
      <c r="D1249" s="10"/>
      <c r="AA1249" s="132"/>
      <c r="AB1249" s="132"/>
      <c r="AC1249" s="132"/>
      <c r="AD1249" s="132"/>
      <c r="AE1249" s="132"/>
      <c r="AG1249" s="143"/>
      <c r="AN1249" s="132"/>
      <c r="AO1249" s="132"/>
      <c r="AP1249" s="132"/>
      <c r="AQ1249" s="132"/>
      <c r="AR1249" s="132"/>
      <c r="AS1249" s="132"/>
      <c r="AT1249" s="132"/>
      <c r="AU1249" s="132"/>
    </row>
    <row r="1250" spans="3:64" x14ac:dyDescent="0.2">
      <c r="C1250" s="10"/>
      <c r="D1250" s="10"/>
      <c r="AA1250" s="132"/>
      <c r="AB1250" s="132"/>
      <c r="AC1250" s="132"/>
      <c r="AD1250" s="132"/>
      <c r="AE1250" s="132"/>
      <c r="AG1250" s="143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3:64" x14ac:dyDescent="0.2">
      <c r="C1251" s="10"/>
      <c r="D1251" s="10"/>
      <c r="AA1251" s="132"/>
      <c r="AB1251" s="132"/>
      <c r="AC1251" s="132"/>
      <c r="AD1251" s="132"/>
      <c r="AE1251" s="132"/>
      <c r="AG1251" s="143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3:64" x14ac:dyDescent="0.2">
      <c r="C1252" s="10"/>
      <c r="D1252" s="10"/>
      <c r="AA1252" s="132"/>
      <c r="AB1252" s="132"/>
      <c r="AC1252" s="132"/>
      <c r="AD1252" s="132"/>
      <c r="AE1252" s="132"/>
      <c r="AG1252" s="143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3:64" x14ac:dyDescent="0.2">
      <c r="C1253" s="10"/>
      <c r="D1253" s="10"/>
      <c r="AA1253" s="132"/>
      <c r="AB1253" s="132"/>
      <c r="AC1253" s="132"/>
      <c r="AD1253" s="132"/>
      <c r="AE1253" s="132"/>
      <c r="AG1253" s="143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3:64" x14ac:dyDescent="0.2">
      <c r="C1254" s="10"/>
      <c r="D1254" s="10"/>
      <c r="AA1254" s="132"/>
      <c r="AB1254" s="132"/>
      <c r="AC1254" s="132"/>
      <c r="AD1254" s="132"/>
      <c r="AE1254" s="132"/>
      <c r="AG1254" s="143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3:64" x14ac:dyDescent="0.2">
      <c r="C1255" s="10"/>
      <c r="D1255" s="10"/>
      <c r="AA1255" s="132"/>
      <c r="AB1255" s="132"/>
      <c r="AC1255" s="132"/>
      <c r="AD1255" s="132"/>
      <c r="AE1255" s="132"/>
      <c r="AG1255" s="143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3:64" x14ac:dyDescent="0.2">
      <c r="C1256" s="10"/>
      <c r="D1256" s="10"/>
      <c r="AA1256" s="132"/>
      <c r="AB1256" s="132"/>
      <c r="AC1256" s="132"/>
      <c r="AD1256" s="132"/>
      <c r="AE1256" s="132"/>
      <c r="AG1256" s="143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3:64" x14ac:dyDescent="0.2">
      <c r="C1257" s="10"/>
      <c r="D1257" s="10"/>
      <c r="AA1257" s="132"/>
      <c r="AB1257" s="132"/>
      <c r="AC1257" s="132"/>
      <c r="AD1257" s="132"/>
      <c r="AE1257" s="132"/>
      <c r="AG1257" s="143"/>
      <c r="AN1257" s="132"/>
      <c r="AO1257" s="132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G1257" s="132"/>
      <c r="BH1257" s="132"/>
      <c r="BI1257" s="132"/>
      <c r="BJ1257" s="132"/>
      <c r="BK1257" s="132"/>
      <c r="BL1257" s="132"/>
    </row>
    <row r="1258" spans="3:64" x14ac:dyDescent="0.2">
      <c r="C1258" s="10"/>
      <c r="D1258" s="10"/>
      <c r="AA1258" s="132"/>
      <c r="AB1258" s="132"/>
      <c r="AC1258" s="132"/>
      <c r="AD1258" s="132"/>
      <c r="AE1258" s="132"/>
      <c r="AG1258" s="143"/>
      <c r="AN1258" s="132"/>
      <c r="AO1258" s="132"/>
      <c r="AP1258" s="132"/>
      <c r="AQ1258" s="132"/>
      <c r="AR1258" s="132"/>
      <c r="AS1258" s="132"/>
      <c r="AT1258" s="132"/>
      <c r="AU1258" s="132"/>
    </row>
    <row r="1259" spans="3:64" x14ac:dyDescent="0.2">
      <c r="C1259" s="10"/>
      <c r="D1259" s="10"/>
      <c r="AA1259" s="132"/>
      <c r="AB1259" s="132"/>
      <c r="AC1259" s="132"/>
      <c r="AD1259" s="132"/>
      <c r="AE1259" s="132"/>
      <c r="AG1259" s="143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3:64" x14ac:dyDescent="0.2">
      <c r="C1260" s="10"/>
      <c r="D1260" s="10"/>
      <c r="AA1260" s="132"/>
      <c r="AB1260" s="132"/>
      <c r="AC1260" s="132"/>
      <c r="AD1260" s="132"/>
      <c r="AE1260" s="132"/>
      <c r="AG1260" s="143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3:64" x14ac:dyDescent="0.2">
      <c r="C1261" s="10"/>
      <c r="D1261" s="10"/>
      <c r="AA1261" s="132"/>
      <c r="AB1261" s="132"/>
      <c r="AC1261" s="132"/>
      <c r="AD1261" s="132"/>
      <c r="AE1261" s="132"/>
      <c r="AG1261" s="143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3:64" x14ac:dyDescent="0.2">
      <c r="C1262" s="10"/>
      <c r="D1262" s="10"/>
      <c r="AA1262" s="132"/>
      <c r="AB1262" s="132"/>
      <c r="AC1262" s="132"/>
      <c r="AD1262" s="132"/>
      <c r="AE1262" s="132"/>
      <c r="AG1262" s="143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3:64" x14ac:dyDescent="0.2">
      <c r="C1263" s="10"/>
      <c r="D1263" s="10"/>
      <c r="AA1263" s="132"/>
      <c r="AB1263" s="132"/>
      <c r="AC1263" s="132"/>
      <c r="AD1263" s="132"/>
      <c r="AE1263" s="132"/>
      <c r="AG1263" s="143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3:64" x14ac:dyDescent="0.2">
      <c r="C1264" s="10"/>
      <c r="D1264" s="10"/>
      <c r="AA1264" s="132"/>
      <c r="AB1264" s="132"/>
      <c r="AC1264" s="132"/>
      <c r="AD1264" s="132"/>
      <c r="AE1264" s="132"/>
      <c r="AG1264" s="143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3:47" x14ac:dyDescent="0.2">
      <c r="C1265" s="10"/>
      <c r="D1265" s="10"/>
      <c r="AA1265" s="132"/>
      <c r="AB1265" s="132"/>
      <c r="AC1265" s="132"/>
      <c r="AD1265" s="132"/>
      <c r="AE1265" s="132"/>
      <c r="AG1265" s="143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3:47" x14ac:dyDescent="0.2">
      <c r="C1266" s="10"/>
      <c r="D1266" s="10"/>
      <c r="AA1266" s="132"/>
      <c r="AB1266" s="132"/>
      <c r="AC1266" s="132"/>
      <c r="AD1266" s="132"/>
      <c r="AE1266" s="132"/>
      <c r="AG1266" s="143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3:47" x14ac:dyDescent="0.2">
      <c r="C1267" s="10"/>
      <c r="D1267" s="10"/>
      <c r="AA1267" s="132"/>
      <c r="AB1267" s="132"/>
      <c r="AC1267" s="132"/>
      <c r="AD1267" s="132"/>
      <c r="AE1267" s="132"/>
      <c r="AG1267" s="143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3:47" x14ac:dyDescent="0.2">
      <c r="C1268" s="10"/>
      <c r="D1268" s="10"/>
      <c r="AA1268" s="132"/>
      <c r="AB1268" s="132"/>
      <c r="AC1268" s="132"/>
      <c r="AD1268" s="132"/>
      <c r="AE1268" s="132"/>
      <c r="AG1268" s="143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3:47" x14ac:dyDescent="0.2">
      <c r="C1269" s="10"/>
      <c r="D1269" s="10"/>
      <c r="AA1269" s="132"/>
      <c r="AB1269" s="132"/>
      <c r="AC1269" s="132"/>
      <c r="AD1269" s="132"/>
      <c r="AE1269" s="132"/>
      <c r="AG1269" s="143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3:47" x14ac:dyDescent="0.2">
      <c r="C1270" s="10"/>
      <c r="D1270" s="10"/>
      <c r="AA1270" s="132"/>
      <c r="AB1270" s="132"/>
      <c r="AC1270" s="132"/>
      <c r="AD1270" s="132"/>
      <c r="AE1270" s="132"/>
      <c r="AG1270" s="143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3:47" x14ac:dyDescent="0.2">
      <c r="C1271" s="10"/>
      <c r="D1271" s="10"/>
      <c r="AA1271" s="132"/>
      <c r="AB1271" s="132"/>
      <c r="AC1271" s="132"/>
      <c r="AD1271" s="132"/>
      <c r="AE1271" s="132"/>
      <c r="AG1271" s="143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3:47" x14ac:dyDescent="0.2">
      <c r="C1272" s="10"/>
      <c r="D1272" s="10"/>
      <c r="AA1272" s="132"/>
      <c r="AB1272" s="132"/>
      <c r="AC1272" s="132"/>
      <c r="AD1272" s="132"/>
      <c r="AE1272" s="132"/>
      <c r="AG1272" s="143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3:47" x14ac:dyDescent="0.2">
      <c r="C1273" s="10"/>
      <c r="D1273" s="10"/>
      <c r="AA1273" s="132"/>
      <c r="AB1273" s="132"/>
      <c r="AC1273" s="132"/>
      <c r="AD1273" s="132"/>
      <c r="AE1273" s="132"/>
      <c r="AG1273" s="143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3:47" x14ac:dyDescent="0.2">
      <c r="C1274" s="10"/>
      <c r="D1274" s="10"/>
      <c r="AA1274" s="132"/>
      <c r="AB1274" s="132"/>
      <c r="AC1274" s="132"/>
      <c r="AD1274" s="132"/>
      <c r="AE1274" s="132"/>
      <c r="AG1274" s="143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3:47" x14ac:dyDescent="0.2">
      <c r="C1275" s="10"/>
      <c r="D1275" s="10"/>
      <c r="AA1275" s="132"/>
      <c r="AB1275" s="132"/>
      <c r="AC1275" s="132"/>
      <c r="AD1275" s="132"/>
      <c r="AE1275" s="132"/>
      <c r="AG1275" s="143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3:47" x14ac:dyDescent="0.2">
      <c r="C1276" s="10"/>
      <c r="D1276" s="10"/>
      <c r="AA1276" s="132"/>
      <c r="AB1276" s="132"/>
      <c r="AC1276" s="132"/>
      <c r="AD1276" s="132"/>
      <c r="AE1276" s="132"/>
      <c r="AG1276" s="143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3:47" x14ac:dyDescent="0.2">
      <c r="C1277" s="10"/>
      <c r="D1277" s="10"/>
      <c r="AA1277" s="132"/>
      <c r="AB1277" s="132"/>
      <c r="AC1277" s="132"/>
      <c r="AD1277" s="132"/>
      <c r="AE1277" s="132"/>
      <c r="AG1277" s="143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3:47" x14ac:dyDescent="0.2">
      <c r="C1278" s="10"/>
      <c r="D1278" s="10"/>
      <c r="AA1278" s="132"/>
      <c r="AB1278" s="132"/>
      <c r="AC1278" s="132"/>
      <c r="AD1278" s="132"/>
      <c r="AE1278" s="132"/>
      <c r="AG1278" s="143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3:47" x14ac:dyDescent="0.2">
      <c r="C1279" s="10"/>
      <c r="D1279" s="10"/>
      <c r="AA1279" s="132"/>
      <c r="AB1279" s="132"/>
      <c r="AC1279" s="132"/>
      <c r="AD1279" s="132"/>
      <c r="AE1279" s="132"/>
      <c r="AG1279" s="143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3:47" x14ac:dyDescent="0.2">
      <c r="C1280" s="10"/>
      <c r="D1280" s="10"/>
      <c r="AA1280" s="132"/>
      <c r="AB1280" s="132"/>
      <c r="AC1280" s="132"/>
      <c r="AD1280" s="132"/>
      <c r="AE1280" s="132"/>
      <c r="AG1280" s="143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3:64" x14ac:dyDescent="0.2">
      <c r="C1281" s="10"/>
      <c r="D1281" s="10"/>
      <c r="AA1281" s="132"/>
      <c r="AB1281" s="132"/>
      <c r="AC1281" s="132"/>
      <c r="AD1281" s="132"/>
      <c r="AE1281" s="132"/>
      <c r="AG1281" s="143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3:64" x14ac:dyDescent="0.2">
      <c r="C1282" s="10"/>
      <c r="D1282" s="10"/>
      <c r="AA1282" s="132"/>
      <c r="AB1282" s="132"/>
      <c r="AC1282" s="132"/>
      <c r="AD1282" s="132"/>
      <c r="AE1282" s="132"/>
      <c r="AG1282" s="143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3:64" x14ac:dyDescent="0.2">
      <c r="C1283" s="10"/>
      <c r="D1283" s="10"/>
      <c r="AA1283" s="132"/>
      <c r="AB1283" s="132"/>
      <c r="AC1283" s="132"/>
      <c r="AD1283" s="132"/>
      <c r="AE1283" s="132"/>
      <c r="AG1283" s="143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3:64" x14ac:dyDescent="0.2">
      <c r="C1284" s="10"/>
      <c r="D1284" s="10"/>
      <c r="AA1284" s="132"/>
      <c r="AB1284" s="132"/>
      <c r="AC1284" s="132"/>
      <c r="AD1284" s="132"/>
      <c r="AE1284" s="132"/>
      <c r="AG1284" s="143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3:64" x14ac:dyDescent="0.2">
      <c r="C1285" s="10"/>
      <c r="D1285" s="10"/>
      <c r="AA1285" s="132"/>
      <c r="AB1285" s="132"/>
      <c r="AC1285" s="132"/>
      <c r="AD1285" s="132"/>
      <c r="AE1285" s="132"/>
      <c r="AG1285" s="143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3:64" x14ac:dyDescent="0.2">
      <c r="C1286" s="10"/>
      <c r="D1286" s="10"/>
      <c r="AA1286" s="132"/>
      <c r="AB1286" s="132"/>
      <c r="AC1286" s="132"/>
      <c r="AD1286" s="132"/>
      <c r="AE1286" s="132"/>
      <c r="AG1286" s="143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3:64" x14ac:dyDescent="0.2">
      <c r="C1287" s="10"/>
      <c r="D1287" s="10"/>
      <c r="AA1287" s="132"/>
      <c r="AB1287" s="132"/>
      <c r="AC1287" s="132"/>
      <c r="AD1287" s="132"/>
      <c r="AE1287" s="132"/>
      <c r="AG1287" s="143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3:64" x14ac:dyDescent="0.2">
      <c r="C1288" s="10"/>
      <c r="D1288" s="10"/>
      <c r="AA1288" s="132"/>
      <c r="AB1288" s="132"/>
      <c r="AC1288" s="132"/>
      <c r="AD1288" s="132"/>
      <c r="AE1288" s="132"/>
      <c r="AG1288" s="143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3:64" x14ac:dyDescent="0.2">
      <c r="C1289" s="10"/>
      <c r="D1289" s="10"/>
      <c r="AA1289" s="132"/>
      <c r="AB1289" s="132"/>
      <c r="AC1289" s="132"/>
      <c r="AD1289" s="132"/>
      <c r="AE1289" s="132"/>
      <c r="AG1289" s="143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3:64" x14ac:dyDescent="0.2">
      <c r="C1290" s="10"/>
      <c r="D1290" s="10"/>
      <c r="AA1290" s="132"/>
      <c r="AB1290" s="132"/>
      <c r="AC1290" s="132"/>
      <c r="AD1290" s="132"/>
      <c r="AE1290" s="132"/>
      <c r="AG1290" s="143"/>
      <c r="AN1290" s="132"/>
      <c r="AO1290" s="132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2"/>
      <c r="BF1290" s="132"/>
      <c r="BG1290" s="132"/>
      <c r="BH1290" s="132"/>
      <c r="BI1290" s="132"/>
      <c r="BJ1290" s="132"/>
      <c r="BK1290" s="132"/>
      <c r="BL1290" s="132"/>
    </row>
    <row r="1291" spans="3:64" x14ac:dyDescent="0.2">
      <c r="C1291" s="10"/>
      <c r="D1291" s="10"/>
      <c r="AA1291" s="132"/>
      <c r="AB1291" s="132"/>
      <c r="AC1291" s="132"/>
      <c r="AD1291" s="132"/>
      <c r="AE1291" s="132"/>
      <c r="AG1291" s="143"/>
      <c r="AN1291" s="132"/>
      <c r="AO1291" s="132"/>
      <c r="AP1291" s="132"/>
      <c r="AQ1291" s="132"/>
      <c r="AR1291" s="132"/>
      <c r="AS1291" s="132"/>
      <c r="AT1291" s="132"/>
      <c r="AU1291" s="132"/>
    </row>
    <row r="1292" spans="3:64" x14ac:dyDescent="0.2">
      <c r="C1292" s="10"/>
      <c r="D1292" s="10"/>
      <c r="AA1292" s="132"/>
      <c r="AB1292" s="132"/>
      <c r="AC1292" s="132"/>
      <c r="AD1292" s="132"/>
      <c r="AE1292" s="132"/>
      <c r="AG1292" s="143"/>
      <c r="AN1292" s="132"/>
      <c r="AO1292" s="132"/>
      <c r="AP1292" s="132"/>
      <c r="AQ1292" s="132"/>
      <c r="AR1292" s="132"/>
      <c r="AS1292" s="132"/>
      <c r="AT1292" s="132"/>
      <c r="AU1292" s="132"/>
      <c r="AV1292" s="132"/>
      <c r="AW1292" s="132"/>
      <c r="AX1292" s="132"/>
      <c r="AY1292" s="132"/>
      <c r="AZ1292" s="132"/>
      <c r="BA1292" s="132"/>
      <c r="BB1292" s="132"/>
      <c r="BC1292" s="132"/>
      <c r="BD1292" s="132"/>
      <c r="BE1292" s="132"/>
      <c r="BF1292" s="132"/>
      <c r="BG1292" s="132"/>
      <c r="BH1292" s="132"/>
      <c r="BI1292" s="132"/>
      <c r="BJ1292" s="132"/>
      <c r="BK1292" s="132"/>
      <c r="BL1292" s="132"/>
    </row>
    <row r="1293" spans="3:64" x14ac:dyDescent="0.2">
      <c r="C1293" s="10"/>
      <c r="D1293" s="10"/>
      <c r="AA1293" s="132"/>
      <c r="AB1293" s="132"/>
      <c r="AC1293" s="132"/>
      <c r="AD1293" s="132"/>
      <c r="AE1293" s="132"/>
      <c r="AG1293" s="143"/>
      <c r="AN1293" s="132"/>
      <c r="AO1293" s="132"/>
      <c r="AP1293" s="132"/>
      <c r="AQ1293" s="132"/>
      <c r="AR1293" s="132"/>
      <c r="AS1293" s="132"/>
      <c r="AT1293" s="132"/>
      <c r="AU1293" s="132"/>
    </row>
    <row r="1294" spans="3:64" x14ac:dyDescent="0.2">
      <c r="C1294" s="10"/>
      <c r="D1294" s="10"/>
      <c r="AA1294" s="132"/>
      <c r="AB1294" s="132"/>
      <c r="AC1294" s="132"/>
      <c r="AD1294" s="132"/>
      <c r="AE1294" s="132"/>
      <c r="AG1294" s="143"/>
      <c r="AN1294" s="132"/>
      <c r="AO1294" s="132"/>
      <c r="AP1294" s="132"/>
      <c r="AQ1294" s="132"/>
      <c r="AR1294" s="132"/>
      <c r="AS1294" s="132"/>
      <c r="AT1294" s="132"/>
      <c r="AU1294" s="132"/>
      <c r="AV1294" s="132"/>
    </row>
    <row r="1295" spans="3:64" x14ac:dyDescent="0.2">
      <c r="C1295" s="10"/>
      <c r="D1295" s="10"/>
      <c r="AA1295" s="132"/>
      <c r="AB1295" s="132"/>
      <c r="AC1295" s="132"/>
      <c r="AD1295" s="132"/>
      <c r="AE1295" s="132"/>
      <c r="AG1295" s="143"/>
      <c r="AN1295" s="132"/>
      <c r="AO1295" s="132"/>
      <c r="AP1295" s="132"/>
      <c r="AQ1295" s="132"/>
      <c r="AR1295" s="132"/>
      <c r="AS1295" s="132"/>
      <c r="AT1295" s="132"/>
      <c r="AU1295" s="132"/>
    </row>
    <row r="1296" spans="3:64" x14ac:dyDescent="0.2">
      <c r="C1296" s="10"/>
      <c r="D1296" s="10"/>
      <c r="AA1296" s="132"/>
      <c r="AB1296" s="132"/>
      <c r="AC1296" s="132"/>
      <c r="AD1296" s="132"/>
      <c r="AE1296" s="132"/>
      <c r="AG1296" s="143"/>
      <c r="AN1296" s="132"/>
      <c r="AO1296" s="132"/>
      <c r="AP1296" s="132"/>
      <c r="AQ1296" s="132"/>
      <c r="AR1296" s="132"/>
      <c r="AS1296" s="132"/>
      <c r="AT1296" s="132"/>
      <c r="AU1296" s="132"/>
      <c r="AV1296" s="132"/>
      <c r="AW1296" s="132"/>
      <c r="AX1296" s="132"/>
      <c r="AY1296" s="132"/>
      <c r="AZ1296" s="132"/>
      <c r="BA1296" s="132"/>
      <c r="BB1296" s="132"/>
      <c r="BC1296" s="132"/>
      <c r="BD1296" s="132"/>
      <c r="BE1296" s="132"/>
      <c r="BF1296" s="132"/>
      <c r="BG1296" s="132"/>
      <c r="BH1296" s="132"/>
      <c r="BI1296" s="132"/>
      <c r="BJ1296" s="132"/>
      <c r="BK1296" s="132"/>
      <c r="BL1296" s="132"/>
    </row>
    <row r="1297" spans="3:48" x14ac:dyDescent="0.2">
      <c r="C1297" s="10"/>
      <c r="D1297" s="10"/>
      <c r="AA1297" s="132"/>
      <c r="AB1297" s="132"/>
      <c r="AC1297" s="132"/>
      <c r="AD1297" s="132"/>
      <c r="AE1297" s="132"/>
      <c r="AG1297" s="143"/>
      <c r="AN1297" s="132"/>
      <c r="AO1297" s="132"/>
      <c r="AP1297" s="132"/>
      <c r="AQ1297" s="132"/>
      <c r="AR1297" s="132"/>
      <c r="AS1297" s="132"/>
      <c r="AT1297" s="132"/>
      <c r="AU1297" s="132"/>
    </row>
    <row r="1298" spans="3:48" x14ac:dyDescent="0.2">
      <c r="C1298" s="10"/>
      <c r="D1298" s="10"/>
      <c r="AA1298" s="132"/>
      <c r="AB1298" s="132"/>
      <c r="AC1298" s="132"/>
      <c r="AD1298" s="132"/>
      <c r="AE1298" s="132"/>
      <c r="AG1298" s="143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3:48" x14ac:dyDescent="0.2">
      <c r="C1299" s="10"/>
      <c r="D1299" s="10"/>
      <c r="AA1299" s="132"/>
      <c r="AB1299" s="132"/>
      <c r="AC1299" s="132"/>
      <c r="AD1299" s="132"/>
      <c r="AE1299" s="132"/>
      <c r="AG1299" s="143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3:48" x14ac:dyDescent="0.2">
      <c r="C1300" s="10"/>
      <c r="D1300" s="10"/>
      <c r="AA1300" s="132"/>
      <c r="AB1300" s="132"/>
      <c r="AC1300" s="132"/>
      <c r="AD1300" s="132"/>
      <c r="AE1300" s="132"/>
      <c r="AG1300" s="143"/>
      <c r="AN1300" s="132"/>
      <c r="AO1300" s="132"/>
      <c r="AP1300" s="132"/>
      <c r="AQ1300" s="132"/>
      <c r="AR1300" s="132"/>
      <c r="AS1300" s="132"/>
      <c r="AT1300" s="132"/>
      <c r="AU1300" s="132"/>
      <c r="AV1300" s="132"/>
    </row>
    <row r="1301" spans="3:48" x14ac:dyDescent="0.2">
      <c r="C1301" s="10"/>
      <c r="D1301" s="10"/>
      <c r="AA1301" s="132"/>
      <c r="AB1301" s="132"/>
      <c r="AC1301" s="132"/>
      <c r="AD1301" s="132"/>
      <c r="AE1301" s="132"/>
      <c r="AG1301" s="143"/>
      <c r="AN1301" s="132"/>
      <c r="AO1301" s="132"/>
      <c r="AP1301" s="132"/>
      <c r="AQ1301" s="132"/>
      <c r="AR1301" s="132"/>
      <c r="AS1301" s="132"/>
      <c r="AT1301" s="132"/>
      <c r="AU1301" s="132"/>
    </row>
    <row r="1302" spans="3:48" x14ac:dyDescent="0.2">
      <c r="C1302" s="10"/>
      <c r="D1302" s="10"/>
      <c r="AA1302" s="132"/>
      <c r="AB1302" s="132"/>
      <c r="AC1302" s="132"/>
      <c r="AD1302" s="132"/>
      <c r="AE1302" s="132"/>
      <c r="AG1302" s="143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3:48" x14ac:dyDescent="0.2">
      <c r="C1303" s="10"/>
      <c r="D1303" s="10"/>
      <c r="AA1303" s="132"/>
      <c r="AB1303" s="132"/>
      <c r="AC1303" s="132"/>
      <c r="AD1303" s="132"/>
      <c r="AE1303" s="132"/>
      <c r="AG1303" s="143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3:48" x14ac:dyDescent="0.2">
      <c r="C1304" s="10"/>
      <c r="D1304" s="10"/>
      <c r="AA1304" s="132"/>
      <c r="AB1304" s="132"/>
      <c r="AC1304" s="132"/>
      <c r="AD1304" s="132"/>
      <c r="AE1304" s="132"/>
      <c r="AG1304" s="143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3:48" x14ac:dyDescent="0.2">
      <c r="C1305" s="10"/>
      <c r="D1305" s="10"/>
      <c r="AA1305" s="132"/>
      <c r="AB1305" s="132"/>
      <c r="AC1305" s="132"/>
      <c r="AD1305" s="132"/>
      <c r="AE1305" s="132"/>
      <c r="AG1305" s="143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3:48" x14ac:dyDescent="0.2">
      <c r="C1306" s="10"/>
      <c r="D1306" s="10"/>
      <c r="AA1306" s="132"/>
      <c r="AB1306" s="132"/>
      <c r="AC1306" s="132"/>
      <c r="AD1306" s="132"/>
      <c r="AE1306" s="132"/>
      <c r="AG1306" s="143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3:48" x14ac:dyDescent="0.2">
      <c r="C1307" s="10"/>
      <c r="D1307" s="10"/>
      <c r="AA1307" s="132"/>
      <c r="AB1307" s="132"/>
      <c r="AC1307" s="132"/>
      <c r="AD1307" s="132"/>
      <c r="AE1307" s="132"/>
      <c r="AG1307" s="143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3:48" x14ac:dyDescent="0.2">
      <c r="C1308" s="10"/>
      <c r="D1308" s="10"/>
      <c r="AA1308" s="132"/>
      <c r="AB1308" s="132"/>
      <c r="AC1308" s="132"/>
      <c r="AD1308" s="132"/>
      <c r="AE1308" s="132"/>
      <c r="AG1308" s="143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3:48" x14ac:dyDescent="0.2">
      <c r="C1309" s="10"/>
      <c r="D1309" s="10"/>
      <c r="AA1309" s="132"/>
      <c r="AB1309" s="132"/>
      <c r="AC1309" s="132"/>
      <c r="AD1309" s="132"/>
      <c r="AE1309" s="132"/>
      <c r="AG1309" s="143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3:48" x14ac:dyDescent="0.2">
      <c r="C1310" s="10"/>
      <c r="D1310" s="10"/>
      <c r="AA1310" s="132"/>
      <c r="AB1310" s="132"/>
      <c r="AC1310" s="132"/>
      <c r="AD1310" s="132"/>
      <c r="AE1310" s="132"/>
      <c r="AG1310" s="143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3:48" x14ac:dyDescent="0.2">
      <c r="C1311" s="10"/>
      <c r="D1311" s="10"/>
      <c r="AA1311" s="132"/>
      <c r="AB1311" s="132"/>
      <c r="AC1311" s="132"/>
      <c r="AD1311" s="132"/>
      <c r="AE1311" s="132"/>
      <c r="AG1311" s="143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3:48" x14ac:dyDescent="0.2">
      <c r="C1312" s="10"/>
      <c r="D1312" s="10"/>
      <c r="AA1312" s="132"/>
      <c r="AB1312" s="132"/>
      <c r="AC1312" s="132"/>
      <c r="AD1312" s="132"/>
      <c r="AE1312" s="132"/>
      <c r="AG1312" s="143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3:64" x14ac:dyDescent="0.2">
      <c r="C1313" s="10"/>
      <c r="D1313" s="10"/>
      <c r="AA1313" s="132"/>
      <c r="AB1313" s="132"/>
      <c r="AC1313" s="132"/>
      <c r="AD1313" s="132"/>
      <c r="AE1313" s="132"/>
      <c r="AG1313" s="143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3:64" x14ac:dyDescent="0.2">
      <c r="C1314" s="10"/>
      <c r="D1314" s="10"/>
      <c r="AA1314" s="132"/>
      <c r="AB1314" s="132"/>
      <c r="AC1314" s="132"/>
      <c r="AD1314" s="132"/>
      <c r="AE1314" s="132"/>
      <c r="AG1314" s="143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3:64" x14ac:dyDescent="0.2">
      <c r="C1315" s="10"/>
      <c r="D1315" s="10"/>
      <c r="AA1315" s="132"/>
      <c r="AB1315" s="132"/>
      <c r="AC1315" s="132"/>
      <c r="AD1315" s="132"/>
      <c r="AE1315" s="132"/>
      <c r="AG1315" s="143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3:64" x14ac:dyDescent="0.2">
      <c r="C1316" s="10"/>
      <c r="D1316" s="10"/>
      <c r="AA1316" s="132"/>
      <c r="AB1316" s="132"/>
      <c r="AC1316" s="132"/>
      <c r="AD1316" s="132"/>
      <c r="AE1316" s="132"/>
      <c r="AG1316" s="143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3:64" x14ac:dyDescent="0.2">
      <c r="C1317" s="10"/>
      <c r="D1317" s="10"/>
      <c r="AA1317" s="132"/>
      <c r="AB1317" s="132"/>
      <c r="AC1317" s="132"/>
      <c r="AD1317" s="132"/>
      <c r="AE1317" s="132"/>
      <c r="AG1317" s="143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3:64" x14ac:dyDescent="0.2">
      <c r="C1318" s="10"/>
      <c r="D1318" s="10"/>
      <c r="AA1318" s="132"/>
      <c r="AB1318" s="132"/>
      <c r="AC1318" s="132"/>
      <c r="AD1318" s="132"/>
      <c r="AE1318" s="132"/>
      <c r="AG1318" s="143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3:64" x14ac:dyDescent="0.2">
      <c r="C1319" s="10"/>
      <c r="D1319" s="10"/>
      <c r="AA1319" s="132"/>
      <c r="AB1319" s="132"/>
      <c r="AC1319" s="132"/>
      <c r="AD1319" s="132"/>
      <c r="AE1319" s="132"/>
      <c r="AG1319" s="143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3:64" x14ac:dyDescent="0.2">
      <c r="C1320" s="10"/>
      <c r="D1320" s="10"/>
      <c r="AA1320" s="132"/>
      <c r="AB1320" s="132"/>
      <c r="AC1320" s="132"/>
      <c r="AD1320" s="132"/>
      <c r="AE1320" s="132"/>
      <c r="AG1320" s="143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3:64" x14ac:dyDescent="0.2">
      <c r="C1321" s="10"/>
      <c r="D1321" s="10"/>
      <c r="AA1321" s="132"/>
      <c r="AB1321" s="132"/>
      <c r="AC1321" s="132"/>
      <c r="AD1321" s="132"/>
      <c r="AE1321" s="132"/>
      <c r="AG1321" s="143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3:64" x14ac:dyDescent="0.2">
      <c r="C1322" s="10"/>
      <c r="D1322" s="10"/>
      <c r="AA1322" s="132"/>
      <c r="AB1322" s="132"/>
      <c r="AC1322" s="132"/>
      <c r="AD1322" s="132"/>
      <c r="AE1322" s="132"/>
      <c r="AG1322" s="143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3:64" x14ac:dyDescent="0.2">
      <c r="C1323" s="10"/>
      <c r="D1323" s="10"/>
      <c r="AA1323" s="132"/>
      <c r="AB1323" s="132"/>
      <c r="AC1323" s="132"/>
      <c r="AD1323" s="132"/>
      <c r="AE1323" s="132"/>
      <c r="AG1323" s="143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3:64" x14ac:dyDescent="0.2">
      <c r="C1324" s="10"/>
      <c r="D1324" s="10"/>
      <c r="AA1324" s="132"/>
      <c r="AB1324" s="132"/>
      <c r="AC1324" s="132"/>
      <c r="AD1324" s="132"/>
      <c r="AE1324" s="132"/>
      <c r="AG1324" s="143"/>
      <c r="AN1324" s="132"/>
      <c r="AO1324" s="132"/>
      <c r="AP1324" s="132"/>
      <c r="AQ1324" s="132"/>
      <c r="AR1324" s="132"/>
      <c r="AS1324" s="132"/>
      <c r="AT1324" s="132"/>
      <c r="AU1324" s="132"/>
      <c r="AV1324" s="132"/>
      <c r="AW1324" s="132"/>
      <c r="AX1324" s="132"/>
      <c r="AY1324" s="132"/>
      <c r="AZ1324" s="132"/>
      <c r="BA1324" s="132"/>
      <c r="BB1324" s="132"/>
      <c r="BC1324" s="132"/>
      <c r="BD1324" s="132"/>
      <c r="BE1324" s="132"/>
      <c r="BF1324" s="132"/>
      <c r="BG1324" s="132"/>
      <c r="BH1324" s="132"/>
      <c r="BI1324" s="132"/>
      <c r="BJ1324" s="132"/>
      <c r="BK1324" s="132"/>
      <c r="BL1324" s="132"/>
    </row>
    <row r="1325" spans="3:64" x14ac:dyDescent="0.2">
      <c r="C1325" s="10"/>
      <c r="D1325" s="10"/>
      <c r="AA1325" s="132"/>
      <c r="AB1325" s="132"/>
      <c r="AC1325" s="132"/>
      <c r="AD1325" s="132"/>
      <c r="AE1325" s="132"/>
      <c r="AG1325" s="143"/>
      <c r="AN1325" s="132"/>
      <c r="AO1325" s="132"/>
      <c r="AP1325" s="132"/>
      <c r="AQ1325" s="132"/>
      <c r="AR1325" s="132"/>
      <c r="AS1325" s="132"/>
      <c r="AT1325" s="132"/>
      <c r="AU1325" s="132"/>
    </row>
    <row r="1326" spans="3:64" x14ac:dyDescent="0.2">
      <c r="C1326" s="10"/>
      <c r="D1326" s="10"/>
      <c r="AA1326" s="132"/>
      <c r="AB1326" s="132"/>
      <c r="AC1326" s="132"/>
      <c r="AD1326" s="132"/>
      <c r="AE1326" s="132"/>
      <c r="AG1326" s="143"/>
      <c r="AN1326" s="132"/>
      <c r="AO1326" s="132"/>
      <c r="AP1326" s="132"/>
      <c r="AQ1326" s="132"/>
      <c r="AR1326" s="132"/>
      <c r="AS1326" s="132"/>
      <c r="AT1326" s="132"/>
      <c r="AU1326" s="132"/>
      <c r="AV1326" s="132"/>
      <c r="AW1326" s="132"/>
      <c r="AX1326" s="132"/>
      <c r="AY1326" s="132"/>
      <c r="AZ1326" s="132"/>
      <c r="BA1326" s="132"/>
      <c r="BB1326" s="132"/>
      <c r="BC1326" s="132"/>
      <c r="BD1326" s="132"/>
      <c r="BE1326" s="132"/>
      <c r="BF1326" s="132"/>
      <c r="BG1326" s="132"/>
      <c r="BH1326" s="132"/>
      <c r="BI1326" s="132"/>
      <c r="BJ1326" s="132"/>
      <c r="BK1326" s="132"/>
      <c r="BL1326" s="132"/>
    </row>
    <row r="1327" spans="3:64" x14ac:dyDescent="0.2">
      <c r="C1327" s="10"/>
      <c r="D1327" s="10"/>
      <c r="AA1327" s="132"/>
      <c r="AB1327" s="132"/>
      <c r="AC1327" s="132"/>
      <c r="AD1327" s="132"/>
      <c r="AE1327" s="132"/>
      <c r="AG1327" s="143"/>
      <c r="AN1327" s="132"/>
      <c r="AO1327" s="132"/>
      <c r="AP1327" s="132"/>
      <c r="AQ1327" s="132"/>
      <c r="AR1327" s="132"/>
      <c r="AS1327" s="132"/>
      <c r="AT1327" s="132"/>
      <c r="AU1327" s="132"/>
    </row>
    <row r="1328" spans="3:64" x14ac:dyDescent="0.2">
      <c r="C1328" s="10"/>
      <c r="D1328" s="10"/>
      <c r="AA1328" s="132"/>
      <c r="AB1328" s="132"/>
      <c r="AC1328" s="132"/>
      <c r="AD1328" s="132"/>
      <c r="AE1328" s="132"/>
      <c r="AG1328" s="143"/>
      <c r="AN1328" s="132"/>
      <c r="AO1328" s="132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2"/>
      <c r="BF1328" s="132"/>
      <c r="BG1328" s="132"/>
      <c r="BH1328" s="132"/>
      <c r="BI1328" s="132"/>
      <c r="BJ1328" s="132"/>
      <c r="BK1328" s="132"/>
      <c r="BL1328" s="132"/>
    </row>
    <row r="1329" spans="3:64" x14ac:dyDescent="0.2">
      <c r="C1329" s="10"/>
      <c r="D1329" s="10"/>
      <c r="AA1329" s="132"/>
      <c r="AB1329" s="132"/>
      <c r="AC1329" s="132"/>
      <c r="AD1329" s="132"/>
      <c r="AE1329" s="132"/>
      <c r="AG1329" s="143"/>
      <c r="AN1329" s="132"/>
      <c r="AO1329" s="132"/>
      <c r="AP1329" s="132"/>
      <c r="AQ1329" s="132"/>
      <c r="AR1329" s="132"/>
      <c r="AS1329" s="132"/>
      <c r="AT1329" s="132"/>
      <c r="AU1329" s="132"/>
    </row>
    <row r="1330" spans="3:64" x14ac:dyDescent="0.2">
      <c r="C1330" s="10"/>
      <c r="D1330" s="10"/>
      <c r="AA1330" s="132"/>
      <c r="AB1330" s="132"/>
      <c r="AC1330" s="132"/>
      <c r="AD1330" s="132"/>
      <c r="AE1330" s="132"/>
      <c r="AG1330" s="143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3:64" x14ac:dyDescent="0.2">
      <c r="C1331" s="10"/>
      <c r="D1331" s="10"/>
      <c r="AA1331" s="132"/>
      <c r="AB1331" s="132"/>
      <c r="AC1331" s="132"/>
      <c r="AD1331" s="132"/>
      <c r="AE1331" s="132"/>
      <c r="AG1331" s="143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3:64" x14ac:dyDescent="0.2">
      <c r="C1332" s="10"/>
      <c r="D1332" s="10"/>
      <c r="AA1332" s="132"/>
      <c r="AB1332" s="132"/>
      <c r="AC1332" s="132"/>
      <c r="AD1332" s="132"/>
      <c r="AE1332" s="132"/>
      <c r="AG1332" s="143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3:64" x14ac:dyDescent="0.2">
      <c r="C1333" s="10"/>
      <c r="D1333" s="10"/>
      <c r="AA1333" s="132"/>
      <c r="AB1333" s="132"/>
      <c r="AC1333" s="132"/>
      <c r="AD1333" s="132"/>
      <c r="AE1333" s="132"/>
      <c r="AG1333" s="143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3:64" x14ac:dyDescent="0.2">
      <c r="C1334" s="10"/>
      <c r="D1334" s="10"/>
      <c r="AA1334" s="132"/>
      <c r="AB1334" s="132"/>
      <c r="AC1334" s="132"/>
      <c r="AD1334" s="132"/>
      <c r="AE1334" s="132"/>
      <c r="AG1334" s="143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3:64" x14ac:dyDescent="0.2">
      <c r="C1335" s="10"/>
      <c r="D1335" s="10"/>
      <c r="AA1335" s="132"/>
      <c r="AB1335" s="132"/>
      <c r="AC1335" s="132"/>
      <c r="AD1335" s="132"/>
      <c r="AE1335" s="132"/>
      <c r="AG1335" s="143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3:64" x14ac:dyDescent="0.2">
      <c r="C1336" s="10"/>
      <c r="D1336" s="10"/>
      <c r="AA1336" s="132"/>
      <c r="AB1336" s="132"/>
      <c r="AC1336" s="132"/>
      <c r="AD1336" s="132"/>
      <c r="AE1336" s="132"/>
      <c r="AG1336" s="143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3:64" x14ac:dyDescent="0.2">
      <c r="C1337" s="10"/>
      <c r="D1337" s="10"/>
      <c r="AA1337" s="132"/>
      <c r="AB1337" s="132"/>
      <c r="AC1337" s="132"/>
      <c r="AD1337" s="132"/>
      <c r="AE1337" s="132"/>
      <c r="AG1337" s="143"/>
      <c r="AN1337" s="132"/>
      <c r="AO1337" s="132"/>
      <c r="AP1337" s="132"/>
      <c r="AQ1337" s="132"/>
      <c r="AR1337" s="132"/>
      <c r="AS1337" s="132"/>
      <c r="AT1337" s="132"/>
      <c r="AU1337" s="132"/>
      <c r="AV1337" s="132"/>
    </row>
    <row r="1338" spans="3:64" x14ac:dyDescent="0.2">
      <c r="C1338" s="10"/>
      <c r="D1338" s="10"/>
      <c r="AA1338" s="132"/>
      <c r="AB1338" s="132"/>
      <c r="AC1338" s="132"/>
      <c r="AD1338" s="132"/>
      <c r="AE1338" s="132"/>
      <c r="AG1338" s="143"/>
      <c r="AN1338" s="132"/>
      <c r="AO1338" s="132"/>
      <c r="AP1338" s="132"/>
      <c r="AQ1338" s="132"/>
      <c r="AR1338" s="132"/>
      <c r="AS1338" s="132"/>
      <c r="AT1338" s="132"/>
      <c r="AU1338" s="132"/>
    </row>
    <row r="1339" spans="3:64" x14ac:dyDescent="0.2">
      <c r="C1339" s="10"/>
      <c r="D1339" s="10"/>
      <c r="AA1339" s="132"/>
      <c r="AB1339" s="132"/>
      <c r="AC1339" s="132"/>
      <c r="AD1339" s="132"/>
      <c r="AE1339" s="132"/>
      <c r="AG1339" s="143"/>
      <c r="AN1339" s="132"/>
      <c r="AO1339" s="132"/>
      <c r="AP1339" s="132"/>
      <c r="AQ1339" s="132"/>
      <c r="AR1339" s="132"/>
      <c r="AS1339" s="132"/>
      <c r="AT1339" s="132"/>
      <c r="AU1339" s="132"/>
      <c r="AV1339" s="132"/>
    </row>
    <row r="1340" spans="3:64" x14ac:dyDescent="0.2">
      <c r="C1340" s="10"/>
      <c r="D1340" s="10"/>
      <c r="AA1340" s="132"/>
      <c r="AB1340" s="132"/>
      <c r="AC1340" s="132"/>
      <c r="AD1340" s="132"/>
      <c r="AE1340" s="132"/>
      <c r="AG1340" s="143"/>
      <c r="AN1340" s="132"/>
      <c r="AO1340" s="132"/>
      <c r="AP1340" s="132"/>
      <c r="AQ1340" s="132"/>
      <c r="AR1340" s="132"/>
      <c r="AS1340" s="132"/>
      <c r="AT1340" s="132"/>
      <c r="AU1340" s="132"/>
      <c r="AV1340" s="132"/>
      <c r="AW1340" s="132"/>
      <c r="AX1340" s="132"/>
      <c r="AY1340" s="132"/>
      <c r="AZ1340" s="132"/>
      <c r="BA1340" s="132"/>
      <c r="BB1340" s="132"/>
      <c r="BC1340" s="132"/>
      <c r="BD1340" s="132"/>
      <c r="BE1340" s="132"/>
      <c r="BF1340" s="132"/>
      <c r="BG1340" s="132"/>
      <c r="BH1340" s="132"/>
      <c r="BI1340" s="132"/>
      <c r="BJ1340" s="132"/>
      <c r="BK1340" s="132"/>
      <c r="BL1340" s="132"/>
    </row>
    <row r="1341" spans="3:64" x14ac:dyDescent="0.2">
      <c r="C1341" s="10"/>
      <c r="D1341" s="10"/>
      <c r="AA1341" s="132"/>
      <c r="AB1341" s="132"/>
      <c r="AC1341" s="132"/>
      <c r="AD1341" s="132"/>
      <c r="AE1341" s="132"/>
      <c r="AG1341" s="143"/>
      <c r="AN1341" s="132"/>
      <c r="AO1341" s="132"/>
      <c r="AP1341" s="132"/>
      <c r="AQ1341" s="132"/>
      <c r="AR1341" s="132"/>
      <c r="AS1341" s="132"/>
      <c r="AT1341" s="132"/>
      <c r="AU1341" s="132"/>
    </row>
    <row r="1342" spans="3:64" x14ac:dyDescent="0.2">
      <c r="C1342" s="10"/>
      <c r="D1342" s="10"/>
      <c r="AA1342" s="132"/>
      <c r="AB1342" s="132"/>
      <c r="AC1342" s="132"/>
      <c r="AD1342" s="132"/>
      <c r="AE1342" s="132"/>
      <c r="AG1342" s="143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3:64" x14ac:dyDescent="0.2">
      <c r="C1343" s="10"/>
      <c r="D1343" s="10"/>
      <c r="AA1343" s="132"/>
      <c r="AB1343" s="132"/>
      <c r="AC1343" s="132"/>
      <c r="AD1343" s="132"/>
      <c r="AE1343" s="132"/>
      <c r="AG1343" s="143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3:64" x14ac:dyDescent="0.2">
      <c r="C1344" s="10"/>
      <c r="D1344" s="10"/>
      <c r="AA1344" s="132"/>
      <c r="AB1344" s="132"/>
      <c r="AC1344" s="132"/>
      <c r="AD1344" s="132"/>
      <c r="AE1344" s="132"/>
      <c r="AG1344" s="143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3:64" x14ac:dyDescent="0.2">
      <c r="C1345" s="10"/>
      <c r="D1345" s="10"/>
      <c r="AA1345" s="132"/>
      <c r="AB1345" s="132"/>
      <c r="AC1345" s="132"/>
      <c r="AD1345" s="132"/>
      <c r="AE1345" s="132"/>
      <c r="AG1345" s="143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3:64" x14ac:dyDescent="0.2">
      <c r="C1346" s="10"/>
      <c r="D1346" s="10"/>
      <c r="AA1346" s="132"/>
      <c r="AB1346" s="132"/>
      <c r="AC1346" s="132"/>
      <c r="AD1346" s="132"/>
      <c r="AE1346" s="132"/>
      <c r="AG1346" s="143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3:64" x14ac:dyDescent="0.2">
      <c r="C1347" s="10"/>
      <c r="D1347" s="10"/>
      <c r="AA1347" s="132"/>
      <c r="AB1347" s="132"/>
      <c r="AC1347" s="132"/>
      <c r="AD1347" s="132"/>
      <c r="AE1347" s="132"/>
      <c r="AG1347" s="143"/>
      <c r="AN1347" s="132"/>
      <c r="AO1347" s="132"/>
      <c r="AP1347" s="132"/>
      <c r="AQ1347" s="132"/>
      <c r="AR1347" s="132"/>
      <c r="AS1347" s="132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</row>
    <row r="1348" spans="3:64" x14ac:dyDescent="0.2">
      <c r="C1348" s="10"/>
      <c r="D1348" s="10"/>
      <c r="AA1348" s="132"/>
      <c r="AB1348" s="132"/>
      <c r="AC1348" s="132"/>
      <c r="AD1348" s="132"/>
      <c r="AE1348" s="132"/>
      <c r="AG1348" s="143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X1348" s="132"/>
    </row>
    <row r="1349" spans="3:64" x14ac:dyDescent="0.2">
      <c r="C1349" s="10"/>
      <c r="D1349" s="10"/>
      <c r="AA1349" s="132"/>
      <c r="AB1349" s="132"/>
      <c r="AC1349" s="132"/>
      <c r="AD1349" s="132"/>
      <c r="AE1349" s="132"/>
      <c r="AG1349" s="143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W1349" s="132"/>
      <c r="AX1349" s="132"/>
      <c r="AY1349" s="132"/>
      <c r="AZ1349" s="132"/>
      <c r="BA1349" s="132"/>
      <c r="BB1349" s="132"/>
      <c r="BC1349" s="132"/>
      <c r="BD1349" s="132"/>
      <c r="BE1349" s="132"/>
      <c r="BF1349" s="132"/>
      <c r="BG1349" s="132"/>
      <c r="BH1349" s="132"/>
      <c r="BI1349" s="132"/>
      <c r="BJ1349" s="132"/>
      <c r="BK1349" s="132"/>
      <c r="BL1349" s="132"/>
    </row>
    <row r="1350" spans="3:64" x14ac:dyDescent="0.2">
      <c r="C1350" s="10"/>
      <c r="D1350" s="10"/>
      <c r="AA1350" s="132"/>
      <c r="AB1350" s="132"/>
      <c r="AC1350" s="132"/>
      <c r="AD1350" s="132"/>
      <c r="AE1350" s="132"/>
      <c r="AG1350" s="143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3:64" x14ac:dyDescent="0.2">
      <c r="C1351" s="10"/>
      <c r="D1351" s="10"/>
      <c r="AA1351" s="132"/>
      <c r="AB1351" s="132"/>
      <c r="AC1351" s="132"/>
      <c r="AD1351" s="132"/>
      <c r="AE1351" s="132"/>
      <c r="AG1351" s="143"/>
      <c r="AN1351" s="132"/>
      <c r="AO1351" s="132"/>
      <c r="AP1351" s="132"/>
      <c r="AQ1351" s="132"/>
      <c r="AR1351" s="132"/>
      <c r="AS1351" s="132"/>
      <c r="AT1351" s="132"/>
      <c r="AU1351" s="132"/>
    </row>
    <row r="1352" spans="3:64" x14ac:dyDescent="0.2">
      <c r="C1352" s="10"/>
      <c r="D1352" s="10"/>
      <c r="AA1352" s="132"/>
      <c r="AB1352" s="132"/>
      <c r="AC1352" s="132"/>
      <c r="AD1352" s="132"/>
      <c r="AE1352" s="132"/>
      <c r="AG1352" s="143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3:64" x14ac:dyDescent="0.2">
      <c r="C1353" s="10"/>
      <c r="D1353" s="10"/>
      <c r="AA1353" s="132"/>
      <c r="AB1353" s="132"/>
      <c r="AC1353" s="132"/>
      <c r="AD1353" s="132"/>
      <c r="AE1353" s="132"/>
      <c r="AG1353" s="143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3:64" x14ac:dyDescent="0.2">
      <c r="C1354" s="10"/>
      <c r="D1354" s="10"/>
      <c r="AA1354" s="132"/>
      <c r="AB1354" s="132"/>
      <c r="AC1354" s="132"/>
      <c r="AD1354" s="132"/>
      <c r="AE1354" s="132"/>
      <c r="AG1354" s="143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3:64" x14ac:dyDescent="0.2">
      <c r="C1355" s="10"/>
      <c r="D1355" s="10"/>
      <c r="AA1355" s="132"/>
      <c r="AB1355" s="132"/>
      <c r="AC1355" s="132"/>
      <c r="AD1355" s="132"/>
      <c r="AE1355" s="132"/>
      <c r="AG1355" s="143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3:64" x14ac:dyDescent="0.2">
      <c r="C1356" s="10"/>
      <c r="D1356" s="10"/>
      <c r="AA1356" s="132"/>
      <c r="AB1356" s="132"/>
      <c r="AC1356" s="132"/>
      <c r="AD1356" s="132"/>
      <c r="AE1356" s="132"/>
      <c r="AG1356" s="143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3:64" x14ac:dyDescent="0.2">
      <c r="C1357" s="10"/>
      <c r="D1357" s="10"/>
      <c r="AA1357" s="132"/>
      <c r="AB1357" s="132"/>
      <c r="AC1357" s="132"/>
      <c r="AD1357" s="132"/>
      <c r="AE1357" s="132"/>
      <c r="AG1357" s="143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3:64" x14ac:dyDescent="0.2">
      <c r="C1358" s="10"/>
      <c r="D1358" s="10"/>
      <c r="AA1358" s="132"/>
      <c r="AB1358" s="132"/>
      <c r="AC1358" s="132"/>
      <c r="AD1358" s="132"/>
      <c r="AE1358" s="132"/>
      <c r="AG1358" s="143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3:64" x14ac:dyDescent="0.2">
      <c r="C1359" s="10"/>
      <c r="D1359" s="10"/>
      <c r="AA1359" s="132"/>
      <c r="AB1359" s="132"/>
      <c r="AC1359" s="132"/>
      <c r="AD1359" s="132"/>
      <c r="AE1359" s="132"/>
      <c r="AG1359" s="143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3:64" x14ac:dyDescent="0.2">
      <c r="C1360" s="10"/>
      <c r="D1360" s="10"/>
      <c r="AA1360" s="132"/>
      <c r="AB1360" s="132"/>
      <c r="AC1360" s="132"/>
      <c r="AD1360" s="132"/>
      <c r="AE1360" s="132"/>
      <c r="AG1360" s="143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3:64" x14ac:dyDescent="0.2">
      <c r="C1361" s="10"/>
      <c r="D1361" s="10"/>
      <c r="AA1361" s="132"/>
      <c r="AB1361" s="132"/>
      <c r="AC1361" s="132"/>
      <c r="AD1361" s="132"/>
      <c r="AE1361" s="132"/>
      <c r="AG1361" s="143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3:64" x14ac:dyDescent="0.2">
      <c r="C1362" s="10"/>
      <c r="D1362" s="10"/>
      <c r="AA1362" s="132"/>
      <c r="AB1362" s="132"/>
      <c r="AC1362" s="132"/>
      <c r="AD1362" s="132"/>
      <c r="AE1362" s="132"/>
      <c r="AG1362" s="143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3:64" x14ac:dyDescent="0.2">
      <c r="C1363" s="10"/>
      <c r="D1363" s="10"/>
      <c r="AA1363" s="132"/>
      <c r="AB1363" s="132"/>
      <c r="AC1363" s="132"/>
      <c r="AD1363" s="132"/>
      <c r="AE1363" s="132"/>
      <c r="AG1363" s="143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3:64" x14ac:dyDescent="0.2">
      <c r="C1364" s="10"/>
      <c r="D1364" s="10"/>
      <c r="AA1364" s="132"/>
      <c r="AB1364" s="132"/>
      <c r="AC1364" s="132"/>
      <c r="AD1364" s="132"/>
      <c r="AE1364" s="132"/>
      <c r="AG1364" s="143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3:64" x14ac:dyDescent="0.2">
      <c r="C1365" s="10"/>
      <c r="D1365" s="10"/>
      <c r="AA1365" s="132"/>
      <c r="AB1365" s="132"/>
      <c r="AC1365" s="132"/>
      <c r="AD1365" s="132"/>
      <c r="AE1365" s="132"/>
      <c r="AG1365" s="143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3:64" x14ac:dyDescent="0.2">
      <c r="C1366" s="10"/>
      <c r="D1366" s="10"/>
      <c r="AA1366" s="132"/>
      <c r="AB1366" s="132"/>
      <c r="AC1366" s="132"/>
      <c r="AD1366" s="132"/>
      <c r="AE1366" s="132"/>
      <c r="AG1366" s="143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3:64" x14ac:dyDescent="0.2">
      <c r="C1367" s="10"/>
      <c r="D1367" s="10"/>
      <c r="AA1367" s="132"/>
      <c r="AB1367" s="132"/>
      <c r="AC1367" s="132"/>
      <c r="AD1367" s="132"/>
      <c r="AE1367" s="132"/>
      <c r="AG1367" s="143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3:64" x14ac:dyDescent="0.2">
      <c r="C1368" s="10"/>
      <c r="D1368" s="10"/>
      <c r="AA1368" s="132"/>
      <c r="AB1368" s="132"/>
      <c r="AC1368" s="132"/>
      <c r="AD1368" s="132"/>
      <c r="AE1368" s="132"/>
      <c r="AG1368" s="143"/>
      <c r="AN1368" s="132"/>
      <c r="AO1368" s="132"/>
      <c r="AP1368" s="132"/>
      <c r="AQ1368" s="132"/>
      <c r="AR1368" s="132"/>
      <c r="AS1368" s="132"/>
      <c r="AT1368" s="132"/>
      <c r="AU1368" s="132"/>
      <c r="AV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G1368" s="132"/>
      <c r="BH1368" s="132"/>
      <c r="BI1368" s="132"/>
      <c r="BJ1368" s="132"/>
      <c r="BK1368" s="132"/>
      <c r="BL1368" s="132"/>
    </row>
    <row r="1369" spans="3:64" x14ac:dyDescent="0.2">
      <c r="C1369" s="10"/>
      <c r="D1369" s="10"/>
      <c r="AA1369" s="132"/>
      <c r="AB1369" s="132"/>
      <c r="AC1369" s="132"/>
      <c r="AD1369" s="132"/>
      <c r="AE1369" s="132"/>
      <c r="AG1369" s="143"/>
      <c r="AN1369" s="132"/>
      <c r="AO1369" s="132"/>
      <c r="AP1369" s="132"/>
      <c r="AQ1369" s="132"/>
      <c r="AR1369" s="132"/>
      <c r="AS1369" s="132"/>
      <c r="AT1369" s="132"/>
      <c r="AU1369" s="132"/>
    </row>
    <row r="1370" spans="3:64" x14ac:dyDescent="0.2">
      <c r="C1370" s="10"/>
      <c r="D1370" s="10"/>
      <c r="AA1370" s="132"/>
      <c r="AB1370" s="132"/>
      <c r="AC1370" s="132"/>
      <c r="AD1370" s="132"/>
      <c r="AE1370" s="132"/>
      <c r="AG1370" s="143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3:64" x14ac:dyDescent="0.2">
      <c r="C1371" s="10"/>
      <c r="D1371" s="10"/>
      <c r="AA1371" s="132"/>
      <c r="AB1371" s="132"/>
      <c r="AC1371" s="132"/>
      <c r="AD1371" s="132"/>
      <c r="AE1371" s="132"/>
      <c r="AG1371" s="143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3:64" x14ac:dyDescent="0.2">
      <c r="C1372" s="10"/>
      <c r="D1372" s="10"/>
      <c r="AA1372" s="132"/>
      <c r="AB1372" s="132"/>
      <c r="AC1372" s="132"/>
      <c r="AD1372" s="132"/>
      <c r="AE1372" s="132"/>
      <c r="AG1372" s="143"/>
      <c r="AN1372" s="132"/>
      <c r="AO1372" s="132"/>
      <c r="AP1372" s="132"/>
      <c r="AQ1372" s="132"/>
      <c r="AR1372" s="132"/>
      <c r="AS1372" s="132"/>
      <c r="AT1372" s="132"/>
      <c r="AU1372" s="132"/>
      <c r="AV1372" s="132"/>
      <c r="AX1372" s="132"/>
    </row>
    <row r="1373" spans="3:64" x14ac:dyDescent="0.2">
      <c r="C1373" s="10"/>
      <c r="D1373" s="10"/>
      <c r="AA1373" s="132"/>
      <c r="AB1373" s="132"/>
      <c r="AC1373" s="132"/>
      <c r="AD1373" s="132"/>
      <c r="AE1373" s="132"/>
      <c r="AG1373" s="143"/>
      <c r="AN1373" s="132"/>
      <c r="AO1373" s="132"/>
      <c r="AP1373" s="132"/>
      <c r="AQ1373" s="132"/>
      <c r="AR1373" s="132"/>
      <c r="AS1373" s="132"/>
      <c r="AT1373" s="132"/>
      <c r="AU1373" s="132"/>
    </row>
    <row r="1374" spans="3:64" x14ac:dyDescent="0.2">
      <c r="C1374" s="10"/>
      <c r="D1374" s="10"/>
      <c r="AA1374" s="132"/>
      <c r="AB1374" s="132"/>
      <c r="AC1374" s="132"/>
      <c r="AD1374" s="132"/>
      <c r="AE1374" s="132"/>
      <c r="AG1374" s="143"/>
      <c r="AN1374" s="132"/>
      <c r="AO1374" s="132"/>
      <c r="AP1374" s="132"/>
      <c r="AQ1374" s="132"/>
      <c r="AR1374" s="132"/>
      <c r="AS1374" s="132"/>
      <c r="AT1374" s="132"/>
      <c r="AU1374" s="132"/>
      <c r="AV1374" s="132"/>
      <c r="AX1374" s="132"/>
      <c r="AY1374" s="132"/>
      <c r="AZ1374" s="132"/>
      <c r="BA1374" s="132"/>
      <c r="BB1374" s="132"/>
      <c r="BC1374" s="132"/>
      <c r="BD1374" s="132"/>
      <c r="BE1374" s="132"/>
      <c r="BF1374" s="132"/>
      <c r="BG1374" s="132"/>
      <c r="BH1374" s="132"/>
      <c r="BI1374" s="132"/>
      <c r="BJ1374" s="132"/>
      <c r="BK1374" s="132"/>
      <c r="BL1374" s="132"/>
    </row>
    <row r="1375" spans="3:64" x14ac:dyDescent="0.2">
      <c r="C1375" s="10"/>
      <c r="D1375" s="10"/>
      <c r="AA1375" s="132"/>
      <c r="AB1375" s="132"/>
      <c r="AC1375" s="132"/>
      <c r="AD1375" s="132"/>
      <c r="AE1375" s="132"/>
      <c r="AG1375" s="143"/>
      <c r="AN1375" s="132"/>
      <c r="AO1375" s="132"/>
      <c r="AP1375" s="132"/>
      <c r="AQ1375" s="132"/>
      <c r="AR1375" s="132"/>
      <c r="AS1375" s="132"/>
      <c r="AT1375" s="132"/>
      <c r="AU1375" s="132"/>
    </row>
    <row r="1376" spans="3:64" x14ac:dyDescent="0.2">
      <c r="C1376" s="10"/>
      <c r="D1376" s="10"/>
      <c r="AA1376" s="132"/>
      <c r="AB1376" s="132"/>
      <c r="AC1376" s="132"/>
      <c r="AD1376" s="132"/>
      <c r="AE1376" s="132"/>
      <c r="AG1376" s="143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3:64" x14ac:dyDescent="0.2">
      <c r="C1377" s="10"/>
      <c r="D1377" s="10"/>
      <c r="AA1377" s="132"/>
      <c r="AB1377" s="132"/>
      <c r="AC1377" s="132"/>
      <c r="AD1377" s="132"/>
      <c r="AE1377" s="132"/>
      <c r="AG1377" s="143"/>
      <c r="AN1377" s="132"/>
      <c r="AO1377" s="132"/>
      <c r="AP1377" s="132"/>
      <c r="AQ1377" s="132"/>
      <c r="AR1377" s="132"/>
      <c r="AS1377" s="132"/>
      <c r="AT1377" s="132"/>
      <c r="AU1377" s="132"/>
      <c r="AV1377" s="132"/>
    </row>
    <row r="1378" spans="3:64" x14ac:dyDescent="0.2">
      <c r="C1378" s="10"/>
      <c r="D1378" s="10"/>
      <c r="AA1378" s="132"/>
      <c r="AB1378" s="132"/>
      <c r="AC1378" s="132"/>
      <c r="AD1378" s="132"/>
      <c r="AE1378" s="132"/>
      <c r="AG1378" s="143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3:64" x14ac:dyDescent="0.2">
      <c r="C1379" s="10"/>
      <c r="D1379" s="10"/>
      <c r="AA1379" s="132"/>
      <c r="AB1379" s="132"/>
      <c r="AC1379" s="132"/>
      <c r="AD1379" s="132"/>
      <c r="AE1379" s="132"/>
      <c r="AG1379" s="143"/>
      <c r="AN1379" s="132"/>
      <c r="AO1379" s="132"/>
      <c r="AP1379" s="132"/>
      <c r="AQ1379" s="132"/>
      <c r="AR1379" s="132"/>
      <c r="AS1379" s="132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C1379" s="132"/>
      <c r="BD1379" s="132"/>
      <c r="BE1379" s="132"/>
      <c r="BF1379" s="132"/>
      <c r="BG1379" s="132"/>
      <c r="BH1379" s="132"/>
      <c r="BI1379" s="132"/>
      <c r="BJ1379" s="132"/>
      <c r="BK1379" s="132"/>
      <c r="BL1379" s="132"/>
    </row>
    <row r="1380" spans="3:64" x14ac:dyDescent="0.2">
      <c r="C1380" s="10"/>
      <c r="D1380" s="10"/>
      <c r="AA1380" s="132"/>
      <c r="AB1380" s="132"/>
      <c r="AC1380" s="132"/>
      <c r="AD1380" s="132"/>
      <c r="AE1380" s="132"/>
      <c r="AG1380" s="143"/>
      <c r="AN1380" s="132"/>
      <c r="AO1380" s="132"/>
      <c r="AP1380" s="132"/>
      <c r="AQ1380" s="132"/>
      <c r="AR1380" s="132"/>
      <c r="AS1380" s="132"/>
      <c r="AT1380" s="132"/>
      <c r="AU1380" s="132"/>
    </row>
    <row r="1381" spans="3:64" x14ac:dyDescent="0.2">
      <c r="C1381" s="10"/>
      <c r="D1381" s="10"/>
      <c r="AA1381" s="132"/>
      <c r="AB1381" s="132"/>
      <c r="AC1381" s="132"/>
      <c r="AD1381" s="132"/>
      <c r="AE1381" s="132"/>
      <c r="AG1381" s="143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3:64" x14ac:dyDescent="0.2">
      <c r="C1382" s="10"/>
      <c r="D1382" s="10"/>
      <c r="AA1382" s="132"/>
      <c r="AB1382" s="132"/>
      <c r="AC1382" s="132"/>
      <c r="AD1382" s="132"/>
      <c r="AE1382" s="132"/>
      <c r="AG1382" s="143"/>
      <c r="AN1382" s="132"/>
      <c r="AO1382" s="132"/>
      <c r="AP1382" s="132"/>
      <c r="AQ1382" s="132"/>
      <c r="AR1382" s="132"/>
      <c r="AS1382" s="132"/>
      <c r="AT1382" s="132"/>
      <c r="AU1382" s="132"/>
      <c r="AV1382" s="132"/>
      <c r="AX1382" s="132"/>
      <c r="AY1382" s="132"/>
      <c r="AZ1382" s="132"/>
      <c r="BA1382" s="132"/>
      <c r="BB1382" s="132"/>
      <c r="BC1382" s="132"/>
      <c r="BD1382" s="132"/>
      <c r="BE1382" s="132"/>
      <c r="BF1382" s="132"/>
      <c r="BG1382" s="132"/>
      <c r="BH1382" s="132"/>
      <c r="BI1382" s="132"/>
      <c r="BJ1382" s="132"/>
      <c r="BK1382" s="132"/>
      <c r="BL1382" s="132"/>
    </row>
    <row r="1383" spans="3:64" x14ac:dyDescent="0.2">
      <c r="C1383" s="10"/>
      <c r="D1383" s="10"/>
      <c r="AA1383" s="132"/>
      <c r="AB1383" s="132"/>
      <c r="AC1383" s="132"/>
      <c r="AD1383" s="132"/>
      <c r="AE1383" s="132"/>
      <c r="AG1383" s="143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3:64" x14ac:dyDescent="0.2">
      <c r="C1384" s="10"/>
      <c r="D1384" s="10"/>
      <c r="AA1384" s="132"/>
      <c r="AB1384" s="132"/>
      <c r="AC1384" s="132"/>
      <c r="AD1384" s="132"/>
      <c r="AE1384" s="132"/>
      <c r="AG1384" s="143"/>
      <c r="AN1384" s="132"/>
      <c r="AO1384" s="132"/>
      <c r="AP1384" s="132"/>
      <c r="AQ1384" s="132"/>
      <c r="AR1384" s="132"/>
      <c r="AS1384" s="132"/>
      <c r="AT1384" s="132"/>
      <c r="AU1384" s="132"/>
    </row>
    <row r="1385" spans="3:64" x14ac:dyDescent="0.2">
      <c r="C1385" s="10"/>
      <c r="D1385" s="10"/>
      <c r="AA1385" s="132"/>
      <c r="AB1385" s="132"/>
      <c r="AC1385" s="132"/>
      <c r="AD1385" s="132"/>
      <c r="AE1385" s="132"/>
      <c r="AG1385" s="143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3:64" x14ac:dyDescent="0.2">
      <c r="C1386" s="10"/>
      <c r="D1386" s="10"/>
      <c r="AA1386" s="132"/>
      <c r="AB1386" s="132"/>
      <c r="AC1386" s="132"/>
      <c r="AD1386" s="132"/>
      <c r="AE1386" s="132"/>
      <c r="AG1386" s="143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3:64" x14ac:dyDescent="0.2">
      <c r="C1387" s="10"/>
      <c r="D1387" s="10"/>
      <c r="AA1387" s="132"/>
      <c r="AB1387" s="132"/>
      <c r="AC1387" s="132"/>
      <c r="AD1387" s="132"/>
      <c r="AE1387" s="132"/>
      <c r="AG1387" s="143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3:64" x14ac:dyDescent="0.2">
      <c r="C1388" s="10"/>
      <c r="D1388" s="10"/>
      <c r="AA1388" s="132"/>
      <c r="AB1388" s="132"/>
      <c r="AC1388" s="132"/>
      <c r="AD1388" s="132"/>
      <c r="AE1388" s="132"/>
      <c r="AG1388" s="143"/>
      <c r="AN1388" s="132"/>
      <c r="AO1388" s="132"/>
      <c r="AP1388" s="132"/>
      <c r="AQ1388" s="132"/>
      <c r="AR1388" s="132"/>
      <c r="AS1388" s="132"/>
      <c r="AT1388" s="132"/>
      <c r="AU1388" s="132"/>
      <c r="AV1388" s="132"/>
      <c r="AX1388" s="132"/>
      <c r="AY1388" s="132"/>
      <c r="AZ1388" s="132"/>
      <c r="BA1388" s="132"/>
      <c r="BB1388" s="132"/>
      <c r="BC1388" s="132"/>
      <c r="BD1388" s="132"/>
      <c r="BE1388" s="132"/>
      <c r="BF1388" s="132"/>
      <c r="BG1388" s="132"/>
      <c r="BH1388" s="132"/>
      <c r="BI1388" s="132"/>
      <c r="BJ1388" s="132"/>
      <c r="BK1388" s="132"/>
      <c r="BL1388" s="132"/>
    </row>
    <row r="1389" spans="3:64" x14ac:dyDescent="0.2">
      <c r="C1389" s="10"/>
      <c r="D1389" s="10"/>
      <c r="AA1389" s="132"/>
      <c r="AB1389" s="132"/>
      <c r="AC1389" s="132"/>
      <c r="AD1389" s="132"/>
      <c r="AE1389" s="132"/>
      <c r="AG1389" s="143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3:64" x14ac:dyDescent="0.2">
      <c r="C1390" s="10"/>
      <c r="D1390" s="10"/>
      <c r="AA1390" s="132"/>
      <c r="AB1390" s="132"/>
      <c r="AC1390" s="132"/>
      <c r="AD1390" s="132"/>
      <c r="AE1390" s="132"/>
      <c r="AG1390" s="143"/>
      <c r="AN1390" s="132"/>
      <c r="AO1390" s="132"/>
      <c r="AP1390" s="132"/>
      <c r="AQ1390" s="132"/>
      <c r="AR1390" s="132"/>
      <c r="AS1390" s="132"/>
      <c r="AT1390" s="132"/>
      <c r="AU1390" s="132"/>
    </row>
    <row r="1391" spans="3:64" x14ac:dyDescent="0.2">
      <c r="C1391" s="10"/>
      <c r="D1391" s="10"/>
      <c r="AA1391" s="132"/>
      <c r="AB1391" s="132"/>
      <c r="AC1391" s="132"/>
      <c r="AD1391" s="132"/>
      <c r="AE1391" s="132"/>
      <c r="AG1391" s="143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3:64" x14ac:dyDescent="0.2">
      <c r="C1392" s="10"/>
      <c r="D1392" s="10"/>
      <c r="AA1392" s="132"/>
      <c r="AB1392" s="132"/>
      <c r="AC1392" s="132"/>
      <c r="AD1392" s="132"/>
      <c r="AE1392" s="132"/>
      <c r="AG1392" s="143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3:64" x14ac:dyDescent="0.2">
      <c r="C1393" s="10"/>
      <c r="D1393" s="10"/>
      <c r="AA1393" s="132"/>
      <c r="AB1393" s="132"/>
      <c r="AC1393" s="132"/>
      <c r="AD1393" s="132"/>
      <c r="AE1393" s="132"/>
      <c r="AG1393" s="143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3:64" x14ac:dyDescent="0.2">
      <c r="C1394" s="10"/>
      <c r="D1394" s="10"/>
      <c r="AA1394" s="132"/>
      <c r="AB1394" s="132"/>
      <c r="AC1394" s="132"/>
      <c r="AD1394" s="132"/>
      <c r="AE1394" s="132"/>
      <c r="AG1394" s="143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3:64" x14ac:dyDescent="0.2">
      <c r="C1395" s="10"/>
      <c r="D1395" s="10"/>
      <c r="AA1395" s="132"/>
      <c r="AB1395" s="132"/>
      <c r="AC1395" s="132"/>
      <c r="AD1395" s="132"/>
      <c r="AE1395" s="132"/>
      <c r="AG1395" s="143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3:64" x14ac:dyDescent="0.2">
      <c r="C1396" s="10"/>
      <c r="D1396" s="10"/>
      <c r="AA1396" s="132"/>
      <c r="AB1396" s="132"/>
      <c r="AC1396" s="132"/>
      <c r="AD1396" s="132"/>
      <c r="AE1396" s="132"/>
      <c r="AG1396" s="143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3:64" x14ac:dyDescent="0.2">
      <c r="C1397" s="10"/>
      <c r="D1397" s="10"/>
      <c r="AA1397" s="132"/>
      <c r="AB1397" s="132"/>
      <c r="AC1397" s="132"/>
      <c r="AD1397" s="132"/>
      <c r="AE1397" s="132"/>
      <c r="AG1397" s="143"/>
      <c r="AN1397" s="132"/>
      <c r="AO1397" s="132"/>
      <c r="AP1397" s="132"/>
      <c r="AQ1397" s="132"/>
      <c r="AR1397" s="132"/>
      <c r="AS1397" s="132"/>
      <c r="AT1397" s="132"/>
      <c r="AU1397" s="132"/>
      <c r="AV1397" s="132"/>
      <c r="AX1397" s="132"/>
      <c r="AY1397" s="132"/>
      <c r="AZ1397" s="132"/>
      <c r="BA1397" s="132"/>
      <c r="BB1397" s="132"/>
      <c r="BC1397" s="132"/>
      <c r="BD1397" s="132"/>
      <c r="BE1397" s="132"/>
      <c r="BF1397" s="132"/>
      <c r="BG1397" s="132"/>
      <c r="BH1397" s="132"/>
      <c r="BI1397" s="132"/>
      <c r="BJ1397" s="132"/>
      <c r="BK1397" s="132"/>
      <c r="BL1397" s="132"/>
    </row>
    <row r="1398" spans="3:64" x14ac:dyDescent="0.2">
      <c r="C1398" s="10"/>
      <c r="D1398" s="10"/>
      <c r="AA1398" s="132"/>
      <c r="AB1398" s="132"/>
      <c r="AC1398" s="132"/>
      <c r="AD1398" s="132"/>
      <c r="AE1398" s="132"/>
      <c r="AG1398" s="143"/>
      <c r="AN1398" s="132"/>
      <c r="AO1398" s="132"/>
      <c r="AP1398" s="132"/>
      <c r="AQ1398" s="132"/>
      <c r="AR1398" s="132"/>
      <c r="AS1398" s="132"/>
      <c r="AT1398" s="132"/>
      <c r="AU1398" s="132"/>
    </row>
    <row r="1399" spans="3:64" x14ac:dyDescent="0.2">
      <c r="C1399" s="10"/>
      <c r="D1399" s="10"/>
      <c r="AA1399" s="132"/>
      <c r="AB1399" s="132"/>
      <c r="AC1399" s="132"/>
      <c r="AD1399" s="132"/>
      <c r="AE1399" s="132"/>
      <c r="AG1399" s="143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3:64" x14ac:dyDescent="0.2">
      <c r="C1400" s="10"/>
      <c r="D1400" s="10"/>
      <c r="AA1400" s="132"/>
      <c r="AB1400" s="132"/>
      <c r="AC1400" s="132"/>
      <c r="AD1400" s="132"/>
      <c r="AE1400" s="132"/>
      <c r="AG1400" s="143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3:64" x14ac:dyDescent="0.2">
      <c r="C1401" s="10"/>
      <c r="D1401" s="10"/>
      <c r="AA1401" s="132"/>
      <c r="AB1401" s="132"/>
      <c r="AC1401" s="132"/>
      <c r="AD1401" s="132"/>
      <c r="AE1401" s="132"/>
      <c r="AG1401" s="143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3:64" x14ac:dyDescent="0.2">
      <c r="C1402" s="10"/>
      <c r="D1402" s="10"/>
      <c r="AA1402" s="132"/>
      <c r="AB1402" s="132"/>
      <c r="AC1402" s="132"/>
      <c r="AD1402" s="132"/>
      <c r="AE1402" s="132"/>
      <c r="AG1402" s="143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3:64" x14ac:dyDescent="0.2">
      <c r="C1403" s="10"/>
      <c r="D1403" s="10"/>
      <c r="AA1403" s="132"/>
      <c r="AB1403" s="132"/>
      <c r="AC1403" s="132"/>
      <c r="AD1403" s="132"/>
      <c r="AE1403" s="132"/>
      <c r="AG1403" s="143"/>
      <c r="AN1403" s="132"/>
      <c r="AO1403" s="132"/>
      <c r="AP1403" s="132"/>
      <c r="AQ1403" s="132"/>
      <c r="AR1403" s="132"/>
      <c r="AS1403" s="132"/>
      <c r="AT1403" s="132"/>
      <c r="AU1403" s="132"/>
      <c r="AV1403" s="132"/>
      <c r="AW1403" s="132"/>
      <c r="AX1403" s="132"/>
      <c r="AY1403" s="132"/>
      <c r="AZ1403" s="132"/>
      <c r="BA1403" s="132"/>
      <c r="BB1403" s="132"/>
      <c r="BC1403" s="132"/>
      <c r="BD1403" s="132"/>
      <c r="BE1403" s="132"/>
      <c r="BF1403" s="132"/>
      <c r="BG1403" s="132"/>
      <c r="BH1403" s="132"/>
      <c r="BI1403" s="132"/>
      <c r="BJ1403" s="132"/>
      <c r="BK1403" s="132"/>
      <c r="BL1403" s="132"/>
    </row>
    <row r="1404" spans="3:64" x14ac:dyDescent="0.2">
      <c r="C1404" s="10"/>
      <c r="D1404" s="10"/>
      <c r="AA1404" s="132"/>
      <c r="AB1404" s="132"/>
      <c r="AC1404" s="132"/>
      <c r="AD1404" s="132"/>
      <c r="AE1404" s="132"/>
      <c r="AG1404" s="143"/>
      <c r="AN1404" s="132"/>
      <c r="AO1404" s="132"/>
      <c r="AP1404" s="132"/>
      <c r="AQ1404" s="132"/>
      <c r="AR1404" s="132"/>
      <c r="AS1404" s="132"/>
      <c r="AT1404" s="132"/>
      <c r="AU1404" s="132"/>
    </row>
    <row r="1405" spans="3:64" x14ac:dyDescent="0.2">
      <c r="C1405" s="10"/>
      <c r="D1405" s="10"/>
      <c r="AA1405" s="132"/>
      <c r="AB1405" s="132"/>
      <c r="AC1405" s="132"/>
      <c r="AD1405" s="132"/>
      <c r="AE1405" s="132"/>
      <c r="AG1405" s="143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3:64" x14ac:dyDescent="0.2">
      <c r="C1406" s="10"/>
      <c r="D1406" s="10"/>
      <c r="AA1406" s="132"/>
      <c r="AB1406" s="132"/>
      <c r="AC1406" s="132"/>
      <c r="AD1406" s="132"/>
      <c r="AE1406" s="132"/>
      <c r="AG1406" s="143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3:64" x14ac:dyDescent="0.2">
      <c r="C1407" s="10"/>
      <c r="D1407" s="10"/>
      <c r="AA1407" s="132"/>
      <c r="AB1407" s="132"/>
      <c r="AC1407" s="132"/>
      <c r="AD1407" s="132"/>
      <c r="AE1407" s="132"/>
      <c r="AG1407" s="143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3:64" x14ac:dyDescent="0.2">
      <c r="C1408" s="10"/>
      <c r="D1408" s="10"/>
      <c r="AA1408" s="132"/>
      <c r="AB1408" s="132"/>
      <c r="AC1408" s="132"/>
      <c r="AD1408" s="132"/>
      <c r="AE1408" s="132"/>
      <c r="AG1408" s="143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3:64" x14ac:dyDescent="0.2">
      <c r="C1409" s="10"/>
      <c r="D1409" s="10"/>
      <c r="AA1409" s="132"/>
      <c r="AB1409" s="132"/>
      <c r="AC1409" s="132"/>
      <c r="AD1409" s="132"/>
      <c r="AE1409" s="132"/>
      <c r="AG1409" s="143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3:64" x14ac:dyDescent="0.2">
      <c r="C1410" s="10"/>
      <c r="D1410" s="10"/>
      <c r="AA1410" s="132"/>
      <c r="AB1410" s="132"/>
      <c r="AC1410" s="132"/>
      <c r="AD1410" s="132"/>
      <c r="AE1410" s="132"/>
      <c r="AG1410" s="143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3:64" x14ac:dyDescent="0.2">
      <c r="C1411" s="10"/>
      <c r="D1411" s="10"/>
      <c r="AA1411" s="132"/>
      <c r="AB1411" s="132"/>
      <c r="AC1411" s="132"/>
      <c r="AD1411" s="132"/>
      <c r="AE1411" s="132"/>
      <c r="AG1411" s="143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3:64" x14ac:dyDescent="0.2">
      <c r="C1412" s="10"/>
      <c r="D1412" s="10"/>
      <c r="AA1412" s="132"/>
      <c r="AB1412" s="132"/>
      <c r="AC1412" s="132"/>
      <c r="AD1412" s="132"/>
      <c r="AE1412" s="132"/>
      <c r="AG1412" s="143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3:64" x14ac:dyDescent="0.2">
      <c r="C1413" s="10"/>
      <c r="D1413" s="10"/>
      <c r="AA1413" s="132"/>
      <c r="AB1413" s="132"/>
      <c r="AC1413" s="132"/>
      <c r="AD1413" s="132"/>
      <c r="AE1413" s="132"/>
      <c r="AG1413" s="143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3:64" x14ac:dyDescent="0.2">
      <c r="C1414" s="10"/>
      <c r="D1414" s="10"/>
      <c r="AA1414" s="132"/>
      <c r="AB1414" s="132"/>
      <c r="AC1414" s="132"/>
      <c r="AD1414" s="132"/>
      <c r="AE1414" s="132"/>
      <c r="AG1414" s="143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3:64" x14ac:dyDescent="0.2">
      <c r="C1415" s="10"/>
      <c r="D1415" s="10"/>
      <c r="AA1415" s="132"/>
      <c r="AB1415" s="132"/>
      <c r="AC1415" s="132"/>
      <c r="AD1415" s="132"/>
      <c r="AE1415" s="132"/>
      <c r="AG1415" s="143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3:64" x14ac:dyDescent="0.2">
      <c r="C1416" s="10"/>
      <c r="D1416" s="10"/>
      <c r="AA1416" s="132"/>
      <c r="AB1416" s="132"/>
      <c r="AC1416" s="132"/>
      <c r="AD1416" s="132"/>
      <c r="AE1416" s="132"/>
      <c r="AG1416" s="143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3:64" x14ac:dyDescent="0.2">
      <c r="C1417" s="10"/>
      <c r="D1417" s="10"/>
      <c r="AA1417" s="132"/>
      <c r="AB1417" s="132"/>
      <c r="AC1417" s="132"/>
      <c r="AD1417" s="132"/>
      <c r="AE1417" s="132"/>
      <c r="AG1417" s="143"/>
      <c r="AN1417" s="132"/>
      <c r="AO1417" s="132"/>
      <c r="AP1417" s="132"/>
      <c r="AQ1417" s="132"/>
      <c r="AR1417" s="132"/>
      <c r="AS1417" s="132"/>
      <c r="AT1417" s="132"/>
      <c r="AU1417" s="132"/>
      <c r="AV1417" s="132"/>
      <c r="AW1417" s="132"/>
      <c r="AX1417" s="132"/>
      <c r="AY1417" s="132"/>
      <c r="AZ1417" s="132"/>
      <c r="BA1417" s="132"/>
      <c r="BB1417" s="132"/>
      <c r="BC1417" s="132"/>
      <c r="BD1417" s="132"/>
      <c r="BE1417" s="132"/>
      <c r="BF1417" s="132"/>
      <c r="BG1417" s="132"/>
      <c r="BH1417" s="132"/>
      <c r="BI1417" s="132"/>
      <c r="BJ1417" s="132"/>
      <c r="BK1417" s="132"/>
      <c r="BL1417" s="132"/>
    </row>
    <row r="1418" spans="3:64" x14ac:dyDescent="0.2">
      <c r="C1418" s="10"/>
      <c r="D1418" s="10"/>
      <c r="AA1418" s="132"/>
      <c r="AB1418" s="132"/>
      <c r="AC1418" s="132"/>
      <c r="AD1418" s="132"/>
      <c r="AE1418" s="132"/>
      <c r="AG1418" s="143"/>
      <c r="AN1418" s="132"/>
      <c r="AO1418" s="132"/>
      <c r="AP1418" s="132"/>
      <c r="AQ1418" s="132"/>
      <c r="AR1418" s="132"/>
      <c r="AS1418" s="132"/>
      <c r="AT1418" s="132"/>
      <c r="AU1418" s="132"/>
    </row>
    <row r="1419" spans="3:64" x14ac:dyDescent="0.2">
      <c r="C1419" s="10"/>
      <c r="D1419" s="10"/>
      <c r="AA1419" s="132"/>
      <c r="AB1419" s="132"/>
      <c r="AC1419" s="132"/>
      <c r="AD1419" s="132"/>
      <c r="AE1419" s="132"/>
      <c r="AG1419" s="143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3:64" x14ac:dyDescent="0.2">
      <c r="C1420" s="10"/>
      <c r="D1420" s="10"/>
      <c r="AA1420" s="132"/>
      <c r="AB1420" s="132"/>
      <c r="AC1420" s="132"/>
      <c r="AD1420" s="132"/>
      <c r="AE1420" s="132"/>
      <c r="AG1420" s="143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3:64" x14ac:dyDescent="0.2">
      <c r="C1421" s="10"/>
      <c r="D1421" s="10"/>
      <c r="AA1421" s="132"/>
      <c r="AB1421" s="132"/>
      <c r="AC1421" s="132"/>
      <c r="AD1421" s="132"/>
      <c r="AE1421" s="132"/>
      <c r="AG1421" s="143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3:64" x14ac:dyDescent="0.2">
      <c r="C1422" s="10"/>
      <c r="D1422" s="10"/>
      <c r="AA1422" s="132"/>
      <c r="AB1422" s="132"/>
      <c r="AC1422" s="132"/>
      <c r="AD1422" s="132"/>
      <c r="AE1422" s="132"/>
      <c r="AG1422" s="143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3:64" x14ac:dyDescent="0.2">
      <c r="C1423" s="10"/>
      <c r="D1423" s="10"/>
      <c r="AA1423" s="132"/>
      <c r="AB1423" s="132"/>
      <c r="AC1423" s="132"/>
      <c r="AD1423" s="132"/>
      <c r="AE1423" s="132"/>
      <c r="AG1423" s="143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3:64" x14ac:dyDescent="0.2">
      <c r="C1424" s="10"/>
      <c r="D1424" s="10"/>
      <c r="AA1424" s="132"/>
      <c r="AB1424" s="132"/>
      <c r="AC1424" s="132"/>
      <c r="AD1424" s="132"/>
      <c r="AE1424" s="132"/>
      <c r="AG1424" s="143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3:64" x14ac:dyDescent="0.2">
      <c r="C1425" s="10"/>
      <c r="D1425" s="10"/>
      <c r="AA1425" s="132"/>
      <c r="AB1425" s="132"/>
      <c r="AC1425" s="132"/>
      <c r="AD1425" s="132"/>
      <c r="AE1425" s="132"/>
      <c r="AG1425" s="143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3:64" x14ac:dyDescent="0.2">
      <c r="C1426" s="10"/>
      <c r="D1426" s="10"/>
      <c r="AA1426" s="132"/>
      <c r="AB1426" s="132"/>
      <c r="AC1426" s="132"/>
      <c r="AD1426" s="132"/>
      <c r="AE1426" s="132"/>
      <c r="AG1426" s="143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3:64" x14ac:dyDescent="0.2">
      <c r="C1427" s="10"/>
      <c r="D1427" s="10"/>
      <c r="AA1427" s="132"/>
      <c r="AB1427" s="132"/>
      <c r="AC1427" s="132"/>
      <c r="AD1427" s="132"/>
      <c r="AE1427" s="132"/>
      <c r="AG1427" s="143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3:64" x14ac:dyDescent="0.2">
      <c r="C1428" s="10"/>
      <c r="D1428" s="10"/>
      <c r="AA1428" s="132"/>
      <c r="AB1428" s="132"/>
      <c r="AC1428" s="132"/>
      <c r="AD1428" s="132"/>
      <c r="AE1428" s="132"/>
      <c r="AG1428" s="143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3:64" x14ac:dyDescent="0.2">
      <c r="C1429" s="10"/>
      <c r="D1429" s="10"/>
      <c r="AA1429" s="132"/>
      <c r="AB1429" s="132"/>
      <c r="AC1429" s="132"/>
      <c r="AD1429" s="132"/>
      <c r="AE1429" s="132"/>
      <c r="AG1429" s="143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3:64" x14ac:dyDescent="0.2">
      <c r="C1430" s="10"/>
      <c r="D1430" s="10"/>
      <c r="AA1430" s="132"/>
      <c r="AB1430" s="132"/>
      <c r="AC1430" s="132"/>
      <c r="AD1430" s="132"/>
      <c r="AE1430" s="132"/>
      <c r="AG1430" s="143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3:64" x14ac:dyDescent="0.2">
      <c r="C1431" s="10"/>
      <c r="D1431" s="10"/>
      <c r="AA1431" s="132"/>
      <c r="AB1431" s="132"/>
      <c r="AC1431" s="132"/>
      <c r="AD1431" s="132"/>
      <c r="AE1431" s="132"/>
      <c r="AG1431" s="143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3:64" x14ac:dyDescent="0.2">
      <c r="C1432" s="10"/>
      <c r="D1432" s="10"/>
      <c r="AA1432" s="132"/>
      <c r="AB1432" s="132"/>
      <c r="AC1432" s="132"/>
      <c r="AD1432" s="132"/>
      <c r="AE1432" s="132"/>
      <c r="AG1432" s="143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3:64" x14ac:dyDescent="0.2">
      <c r="C1433" s="10"/>
      <c r="D1433" s="10"/>
      <c r="AA1433" s="132"/>
      <c r="AB1433" s="132"/>
      <c r="AC1433" s="132"/>
      <c r="AD1433" s="132"/>
      <c r="AE1433" s="132"/>
      <c r="AG1433" s="143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3:64" x14ac:dyDescent="0.2">
      <c r="C1434" s="10"/>
      <c r="D1434" s="10"/>
      <c r="AA1434" s="132"/>
      <c r="AB1434" s="132"/>
      <c r="AC1434" s="132"/>
      <c r="AD1434" s="132"/>
      <c r="AE1434" s="132"/>
      <c r="AG1434" s="143"/>
      <c r="AN1434" s="132"/>
      <c r="AO1434" s="132"/>
      <c r="AP1434" s="132"/>
      <c r="AQ1434" s="132"/>
      <c r="AR1434" s="132"/>
      <c r="AS1434" s="132"/>
      <c r="AT1434" s="132"/>
      <c r="AU1434" s="132"/>
      <c r="AV1434" s="132"/>
      <c r="AW1434" s="132"/>
      <c r="AX1434" s="132"/>
      <c r="AY1434" s="132"/>
      <c r="AZ1434" s="132"/>
      <c r="BA1434" s="132"/>
      <c r="BB1434" s="132"/>
      <c r="BC1434" s="132"/>
      <c r="BD1434" s="132"/>
      <c r="BE1434" s="132"/>
      <c r="BF1434" s="132"/>
      <c r="BG1434" s="132"/>
      <c r="BH1434" s="132"/>
      <c r="BI1434" s="132"/>
      <c r="BJ1434" s="132"/>
      <c r="BK1434" s="132"/>
      <c r="BL1434" s="132"/>
    </row>
    <row r="1435" spans="3:64" x14ac:dyDescent="0.2">
      <c r="C1435" s="10"/>
      <c r="D1435" s="10"/>
      <c r="AA1435" s="132"/>
      <c r="AB1435" s="132"/>
      <c r="AC1435" s="132"/>
      <c r="AD1435" s="132"/>
      <c r="AE1435" s="132"/>
      <c r="AG1435" s="143"/>
      <c r="AN1435" s="132"/>
      <c r="AO1435" s="132"/>
      <c r="AP1435" s="132"/>
      <c r="AQ1435" s="132"/>
      <c r="AR1435" s="132"/>
      <c r="AS1435" s="132"/>
      <c r="AT1435" s="132"/>
      <c r="AU1435" s="132"/>
    </row>
    <row r="1436" spans="3:64" x14ac:dyDescent="0.2">
      <c r="C1436" s="10"/>
      <c r="D1436" s="10"/>
      <c r="AA1436" s="132"/>
      <c r="AB1436" s="132"/>
      <c r="AC1436" s="132"/>
      <c r="AD1436" s="132"/>
      <c r="AE1436" s="132"/>
      <c r="AG1436" s="143"/>
      <c r="AN1436" s="132"/>
      <c r="AO1436" s="132"/>
      <c r="AP1436" s="132"/>
      <c r="AQ1436" s="132"/>
      <c r="AR1436" s="132"/>
      <c r="AS1436" s="132"/>
      <c r="AT1436" s="132"/>
      <c r="AU1436" s="132"/>
      <c r="AV1436" s="132"/>
    </row>
    <row r="1437" spans="3:64" x14ac:dyDescent="0.2">
      <c r="C1437" s="10"/>
      <c r="D1437" s="10"/>
      <c r="AA1437" s="132"/>
      <c r="AB1437" s="132"/>
      <c r="AC1437" s="132"/>
      <c r="AD1437" s="132"/>
      <c r="AE1437" s="132"/>
      <c r="AG1437" s="143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3:64" x14ac:dyDescent="0.2">
      <c r="C1438" s="10"/>
      <c r="D1438" s="10"/>
      <c r="AA1438" s="132"/>
      <c r="AB1438" s="132"/>
      <c r="AC1438" s="132"/>
      <c r="AD1438" s="132"/>
      <c r="AE1438" s="132"/>
      <c r="AG1438" s="143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3:64" x14ac:dyDescent="0.2">
      <c r="C1439" s="10"/>
      <c r="D1439" s="10"/>
      <c r="AA1439" s="132"/>
      <c r="AB1439" s="132"/>
      <c r="AC1439" s="132"/>
      <c r="AD1439" s="132"/>
      <c r="AE1439" s="132"/>
      <c r="AG1439" s="143"/>
      <c r="AN1439" s="132"/>
      <c r="AO1439" s="132"/>
      <c r="AP1439" s="132"/>
      <c r="AQ1439" s="132"/>
      <c r="AR1439" s="132"/>
      <c r="AS1439" s="132"/>
      <c r="AT1439" s="132"/>
      <c r="AU1439" s="132"/>
      <c r="AV1439" s="132"/>
      <c r="AX1439" s="132"/>
    </row>
    <row r="1440" spans="3:64" x14ac:dyDescent="0.2">
      <c r="C1440" s="10"/>
      <c r="D1440" s="10"/>
      <c r="AA1440" s="132"/>
      <c r="AB1440" s="132"/>
      <c r="AC1440" s="132"/>
      <c r="AD1440" s="132"/>
      <c r="AE1440" s="132"/>
      <c r="AG1440" s="143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3:64" x14ac:dyDescent="0.2">
      <c r="C1441" s="10"/>
      <c r="D1441" s="10"/>
      <c r="AA1441" s="132"/>
      <c r="AB1441" s="132"/>
      <c r="AC1441" s="132"/>
      <c r="AD1441" s="132"/>
      <c r="AE1441" s="132"/>
      <c r="AG1441" s="143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2"/>
      <c r="BF1441" s="132"/>
      <c r="BG1441" s="132"/>
      <c r="BH1441" s="132"/>
      <c r="BI1441" s="132"/>
      <c r="BJ1441" s="132"/>
      <c r="BK1441" s="132"/>
      <c r="BL1441" s="132"/>
    </row>
    <row r="1442" spans="3:64" x14ac:dyDescent="0.2">
      <c r="C1442" s="10"/>
      <c r="D1442" s="10"/>
      <c r="AA1442" s="132"/>
      <c r="AB1442" s="132"/>
      <c r="AC1442" s="132"/>
      <c r="AD1442" s="132"/>
      <c r="AE1442" s="132"/>
      <c r="AG1442" s="143"/>
      <c r="AN1442" s="132"/>
      <c r="AO1442" s="132"/>
      <c r="AP1442" s="132"/>
      <c r="AQ1442" s="132"/>
      <c r="AR1442" s="132"/>
      <c r="AS1442" s="132"/>
      <c r="AT1442" s="132"/>
      <c r="AU1442" s="132"/>
    </row>
    <row r="1443" spans="3:64" x14ac:dyDescent="0.2">
      <c r="C1443" s="10"/>
      <c r="D1443" s="10"/>
      <c r="AA1443" s="132"/>
      <c r="AB1443" s="132"/>
      <c r="AC1443" s="132"/>
      <c r="AD1443" s="132"/>
      <c r="AE1443" s="132"/>
      <c r="AG1443" s="143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3:64" x14ac:dyDescent="0.2">
      <c r="C1444" s="10"/>
      <c r="D1444" s="10"/>
      <c r="AA1444" s="132"/>
      <c r="AB1444" s="132"/>
      <c r="AC1444" s="132"/>
      <c r="AD1444" s="132"/>
      <c r="AE1444" s="132"/>
      <c r="AG1444" s="143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3:64" x14ac:dyDescent="0.2">
      <c r="C1445" s="10"/>
      <c r="D1445" s="10"/>
      <c r="AA1445" s="132"/>
      <c r="AB1445" s="132"/>
      <c r="AC1445" s="132"/>
      <c r="AD1445" s="132"/>
      <c r="AE1445" s="132"/>
      <c r="AG1445" s="143"/>
      <c r="AN1445" s="132"/>
      <c r="AO1445" s="132"/>
      <c r="AP1445" s="132"/>
      <c r="AQ1445" s="132"/>
      <c r="AR1445" s="132"/>
      <c r="AS1445" s="132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G1445" s="132"/>
      <c r="BH1445" s="132"/>
      <c r="BI1445" s="132"/>
      <c r="BJ1445" s="132"/>
      <c r="BK1445" s="132"/>
      <c r="BL1445" s="132"/>
    </row>
    <row r="1446" spans="3:64" x14ac:dyDescent="0.2">
      <c r="C1446" s="10"/>
      <c r="D1446" s="10"/>
      <c r="AA1446" s="132"/>
      <c r="AB1446" s="132"/>
      <c r="AC1446" s="132"/>
      <c r="AD1446" s="132"/>
      <c r="AE1446" s="132"/>
      <c r="AG1446" s="143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X1446" s="132"/>
    </row>
    <row r="1447" spans="3:64" x14ac:dyDescent="0.2">
      <c r="C1447" s="10"/>
      <c r="D1447" s="10"/>
      <c r="AA1447" s="132"/>
      <c r="AB1447" s="132"/>
      <c r="AC1447" s="132"/>
      <c r="AD1447" s="132"/>
      <c r="AE1447" s="132"/>
      <c r="AG1447" s="143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  <c r="AY1447" s="132"/>
      <c r="AZ1447" s="132"/>
      <c r="BA1447" s="132"/>
      <c r="BB1447" s="132"/>
      <c r="BC1447" s="132"/>
      <c r="BD1447" s="132"/>
      <c r="BE1447" s="132"/>
      <c r="BF1447" s="132"/>
      <c r="BG1447" s="132"/>
      <c r="BH1447" s="132"/>
      <c r="BI1447" s="132"/>
      <c r="BJ1447" s="132"/>
      <c r="BK1447" s="132"/>
      <c r="BL1447" s="132"/>
    </row>
    <row r="1448" spans="3:64" x14ac:dyDescent="0.2">
      <c r="C1448" s="10"/>
      <c r="D1448" s="10"/>
      <c r="AA1448" s="132"/>
      <c r="AB1448" s="132"/>
      <c r="AC1448" s="132"/>
      <c r="AD1448" s="132"/>
      <c r="AE1448" s="132"/>
      <c r="AG1448" s="143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W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3:64" x14ac:dyDescent="0.2">
      <c r="C1449" s="10"/>
      <c r="D1449" s="10"/>
      <c r="AA1449" s="132"/>
      <c r="AB1449" s="132"/>
      <c r="AC1449" s="132"/>
      <c r="AD1449" s="132"/>
      <c r="AE1449" s="132"/>
      <c r="AG1449" s="143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3:64" x14ac:dyDescent="0.2">
      <c r="C1450" s="10"/>
      <c r="D1450" s="10"/>
      <c r="AA1450" s="132"/>
      <c r="AB1450" s="132"/>
      <c r="AC1450" s="132"/>
      <c r="AD1450" s="132"/>
      <c r="AE1450" s="132"/>
      <c r="AG1450" s="143"/>
      <c r="AN1450" s="132"/>
      <c r="AO1450" s="132"/>
      <c r="AP1450" s="132"/>
      <c r="AQ1450" s="132"/>
      <c r="AR1450" s="132"/>
      <c r="AS1450" s="132"/>
      <c r="AT1450" s="132"/>
      <c r="AU1450" s="132"/>
      <c r="AV1450" s="132"/>
    </row>
    <row r="1451" spans="3:64" x14ac:dyDescent="0.2">
      <c r="C1451" s="10"/>
      <c r="D1451" s="10"/>
      <c r="AA1451" s="132"/>
      <c r="AB1451" s="132"/>
      <c r="AC1451" s="132"/>
      <c r="AD1451" s="132"/>
      <c r="AE1451" s="132"/>
      <c r="AG1451" s="143"/>
      <c r="AN1451" s="132"/>
      <c r="AO1451" s="132"/>
      <c r="AP1451" s="132"/>
      <c r="AQ1451" s="132"/>
      <c r="AR1451" s="132"/>
      <c r="AS1451" s="132"/>
      <c r="AT1451" s="132"/>
      <c r="AU1451" s="132"/>
    </row>
    <row r="1452" spans="3:64" x14ac:dyDescent="0.2">
      <c r="C1452" s="10"/>
      <c r="D1452" s="10"/>
      <c r="AA1452" s="132"/>
      <c r="AB1452" s="132"/>
      <c r="AC1452" s="132"/>
      <c r="AD1452" s="132"/>
      <c r="AE1452" s="132"/>
      <c r="AG1452" s="143"/>
      <c r="AN1452" s="132"/>
      <c r="AO1452" s="132"/>
      <c r="AP1452" s="132"/>
      <c r="AQ1452" s="132"/>
      <c r="AR1452" s="132"/>
      <c r="AS1452" s="132"/>
      <c r="AT1452" s="132"/>
      <c r="AU1452" s="132"/>
      <c r="AV1452" s="132"/>
      <c r="AX1452" s="132"/>
    </row>
    <row r="1453" spans="3:64" x14ac:dyDescent="0.2">
      <c r="C1453" s="10"/>
      <c r="D1453" s="10"/>
      <c r="AA1453" s="132"/>
      <c r="AB1453" s="132"/>
      <c r="AC1453" s="132"/>
      <c r="AD1453" s="132"/>
      <c r="AE1453" s="132"/>
      <c r="AG1453" s="143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  <c r="AY1453" s="132"/>
      <c r="AZ1453" s="132"/>
      <c r="BA1453" s="132"/>
      <c r="BB1453" s="132"/>
      <c r="BC1453" s="132"/>
      <c r="BD1453" s="132"/>
      <c r="BE1453" s="132"/>
      <c r="BF1453" s="132"/>
      <c r="BG1453" s="132"/>
      <c r="BH1453" s="132"/>
      <c r="BI1453" s="132"/>
      <c r="BJ1453" s="132"/>
      <c r="BK1453" s="132"/>
      <c r="BL1453" s="132"/>
    </row>
    <row r="1454" spans="3:64" x14ac:dyDescent="0.2">
      <c r="C1454" s="10"/>
      <c r="D1454" s="10"/>
      <c r="AA1454" s="132"/>
      <c r="AB1454" s="132"/>
      <c r="AC1454" s="132"/>
      <c r="AD1454" s="132"/>
      <c r="AE1454" s="132"/>
      <c r="AG1454" s="143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W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3:64" x14ac:dyDescent="0.2">
      <c r="C1455" s="10"/>
      <c r="D1455" s="10"/>
      <c r="AA1455" s="132"/>
      <c r="AB1455" s="132"/>
      <c r="AC1455" s="132"/>
      <c r="AD1455" s="132"/>
      <c r="AE1455" s="132"/>
      <c r="AG1455" s="143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3:64" x14ac:dyDescent="0.2">
      <c r="C1456" s="10"/>
      <c r="D1456" s="10"/>
      <c r="AA1456" s="132"/>
      <c r="AB1456" s="132"/>
      <c r="AC1456" s="132"/>
      <c r="AD1456" s="132"/>
      <c r="AE1456" s="132"/>
      <c r="AG1456" s="143"/>
      <c r="AN1456" s="132"/>
      <c r="AO1456" s="132"/>
      <c r="AP1456" s="132"/>
      <c r="AQ1456" s="132"/>
      <c r="AR1456" s="132"/>
      <c r="AS1456" s="132"/>
      <c r="AT1456" s="132"/>
      <c r="AU1456" s="132"/>
    </row>
    <row r="1457" spans="3:64" x14ac:dyDescent="0.2">
      <c r="C1457" s="10"/>
      <c r="D1457" s="10"/>
      <c r="AA1457" s="132"/>
      <c r="AB1457" s="132"/>
      <c r="AC1457" s="132"/>
      <c r="AD1457" s="132"/>
      <c r="AE1457" s="132"/>
      <c r="AG1457" s="143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3:64" x14ac:dyDescent="0.2">
      <c r="C1458" s="10"/>
      <c r="D1458" s="10"/>
      <c r="AA1458" s="132"/>
      <c r="AB1458" s="132"/>
      <c r="AC1458" s="132"/>
      <c r="AD1458" s="132"/>
      <c r="AE1458" s="132"/>
      <c r="AG1458" s="143"/>
      <c r="AN1458" s="132"/>
      <c r="AO1458" s="132"/>
      <c r="AP1458" s="132"/>
      <c r="AQ1458" s="132"/>
      <c r="AR1458" s="132"/>
      <c r="AS1458" s="132"/>
      <c r="AT1458" s="132"/>
      <c r="AU1458" s="132"/>
      <c r="AV1458" s="132"/>
      <c r="AX1458" s="132"/>
      <c r="AY1458" s="132"/>
      <c r="AZ1458" s="132"/>
      <c r="BA1458" s="132"/>
      <c r="BB1458" s="132"/>
      <c r="BC1458" s="132"/>
      <c r="BD1458" s="132"/>
      <c r="BE1458" s="132"/>
      <c r="BF1458" s="132"/>
      <c r="BG1458" s="132"/>
      <c r="BH1458" s="132"/>
      <c r="BI1458" s="132"/>
      <c r="BJ1458" s="132"/>
      <c r="BK1458" s="132"/>
      <c r="BL1458" s="132"/>
    </row>
    <row r="1459" spans="3:64" x14ac:dyDescent="0.2">
      <c r="C1459" s="10"/>
      <c r="D1459" s="10"/>
      <c r="AA1459" s="132"/>
      <c r="AB1459" s="132"/>
      <c r="AC1459" s="132"/>
      <c r="AD1459" s="132"/>
      <c r="AE1459" s="132"/>
      <c r="AG1459" s="143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3:64" x14ac:dyDescent="0.2">
      <c r="C1460" s="10"/>
      <c r="D1460" s="10"/>
      <c r="AA1460" s="132"/>
      <c r="AB1460" s="132"/>
      <c r="AC1460" s="132"/>
      <c r="AD1460" s="132"/>
      <c r="AE1460" s="132"/>
      <c r="AG1460" s="143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3:64" x14ac:dyDescent="0.2">
      <c r="C1461" s="10"/>
      <c r="D1461" s="10"/>
      <c r="AA1461" s="132"/>
      <c r="AB1461" s="132"/>
      <c r="AC1461" s="132"/>
      <c r="AD1461" s="132"/>
      <c r="AE1461" s="132"/>
      <c r="AG1461" s="143"/>
      <c r="AN1461" s="132"/>
      <c r="AO1461" s="132"/>
      <c r="AP1461" s="132"/>
      <c r="AQ1461" s="132"/>
      <c r="AR1461" s="132"/>
      <c r="AS1461" s="132"/>
      <c r="AT1461" s="132"/>
      <c r="AU1461" s="132"/>
    </row>
    <row r="1462" spans="3:64" x14ac:dyDescent="0.2">
      <c r="C1462" s="10"/>
      <c r="D1462" s="10"/>
      <c r="AA1462" s="132"/>
      <c r="AB1462" s="132"/>
      <c r="AC1462" s="132"/>
      <c r="AD1462" s="132"/>
      <c r="AE1462" s="132"/>
      <c r="AG1462" s="143"/>
      <c r="AN1462" s="132"/>
      <c r="AO1462" s="132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2"/>
      <c r="BF1462" s="132"/>
      <c r="BG1462" s="132"/>
      <c r="BH1462" s="132"/>
      <c r="BI1462" s="132"/>
      <c r="BJ1462" s="132"/>
      <c r="BK1462" s="132"/>
      <c r="BL1462" s="132"/>
    </row>
    <row r="1463" spans="3:64" x14ac:dyDescent="0.2">
      <c r="C1463" s="10"/>
      <c r="D1463" s="10"/>
      <c r="AA1463" s="132"/>
      <c r="AB1463" s="132"/>
      <c r="AC1463" s="132"/>
      <c r="AD1463" s="132"/>
      <c r="AE1463" s="132"/>
      <c r="AG1463" s="143"/>
      <c r="AN1463" s="132"/>
      <c r="AO1463" s="132"/>
      <c r="AP1463" s="132"/>
      <c r="AQ1463" s="132"/>
      <c r="AR1463" s="132"/>
      <c r="AS1463" s="132"/>
      <c r="AT1463" s="132"/>
      <c r="AU1463" s="132"/>
      <c r="AV1463" s="132"/>
    </row>
    <row r="1464" spans="3:64" x14ac:dyDescent="0.2">
      <c r="C1464" s="10"/>
      <c r="D1464" s="10"/>
      <c r="AA1464" s="132"/>
      <c r="AB1464" s="132"/>
      <c r="AC1464" s="132"/>
      <c r="AD1464" s="132"/>
      <c r="AE1464" s="132"/>
      <c r="AG1464" s="143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3:64" x14ac:dyDescent="0.2">
      <c r="C1465" s="10"/>
      <c r="D1465" s="10"/>
      <c r="AA1465" s="132"/>
      <c r="AB1465" s="132"/>
      <c r="AC1465" s="132"/>
      <c r="AD1465" s="132"/>
      <c r="AE1465" s="132"/>
      <c r="AG1465" s="143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3:64" x14ac:dyDescent="0.2">
      <c r="C1466" s="10"/>
      <c r="D1466" s="10"/>
      <c r="AA1466" s="132"/>
      <c r="AB1466" s="132"/>
      <c r="AC1466" s="132"/>
      <c r="AD1466" s="132"/>
      <c r="AE1466" s="132"/>
      <c r="AG1466" s="143"/>
      <c r="AN1466" s="132"/>
      <c r="AO1466" s="132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G1466" s="132"/>
      <c r="BH1466" s="132"/>
      <c r="BI1466" s="132"/>
      <c r="BJ1466" s="132"/>
      <c r="BK1466" s="132"/>
      <c r="BL1466" s="132"/>
    </row>
    <row r="1467" spans="3:64" x14ac:dyDescent="0.2">
      <c r="C1467" s="10"/>
      <c r="D1467" s="10"/>
      <c r="AA1467" s="132"/>
      <c r="AB1467" s="132"/>
      <c r="AC1467" s="132"/>
      <c r="AD1467" s="132"/>
      <c r="AE1467" s="132"/>
      <c r="AG1467" s="143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3:64" x14ac:dyDescent="0.2">
      <c r="C1468" s="10"/>
      <c r="D1468" s="10"/>
      <c r="AA1468" s="132"/>
      <c r="AB1468" s="132"/>
      <c r="AC1468" s="132"/>
      <c r="AD1468" s="132"/>
      <c r="AE1468" s="132"/>
      <c r="AG1468" s="143"/>
      <c r="AN1468" s="132"/>
      <c r="AO1468" s="132"/>
      <c r="AP1468" s="132"/>
      <c r="AQ1468" s="132"/>
      <c r="AR1468" s="132"/>
      <c r="AS1468" s="132"/>
      <c r="AT1468" s="132"/>
      <c r="AU1468" s="132"/>
    </row>
    <row r="1469" spans="3:64" x14ac:dyDescent="0.2">
      <c r="C1469" s="10"/>
      <c r="D1469" s="10"/>
      <c r="AA1469" s="132"/>
      <c r="AB1469" s="132"/>
      <c r="AC1469" s="132"/>
      <c r="AD1469" s="132"/>
      <c r="AE1469" s="132"/>
      <c r="AG1469" s="143"/>
      <c r="AN1469" s="132"/>
      <c r="AO1469" s="132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2"/>
      <c r="BF1469" s="132"/>
      <c r="BG1469" s="132"/>
      <c r="BH1469" s="132"/>
      <c r="BI1469" s="132"/>
      <c r="BJ1469" s="132"/>
      <c r="BK1469" s="132"/>
      <c r="BL1469" s="132"/>
    </row>
    <row r="1470" spans="3:64" x14ac:dyDescent="0.2">
      <c r="C1470" s="10"/>
      <c r="D1470" s="10"/>
      <c r="AA1470" s="132"/>
      <c r="AB1470" s="132"/>
      <c r="AC1470" s="132"/>
      <c r="AD1470" s="132"/>
      <c r="AE1470" s="132"/>
      <c r="AG1470" s="143"/>
      <c r="AN1470" s="132"/>
      <c r="AO1470" s="132"/>
      <c r="AP1470" s="132"/>
      <c r="AQ1470" s="132"/>
      <c r="AR1470" s="132"/>
      <c r="AS1470" s="132"/>
      <c r="AT1470" s="132"/>
      <c r="AU1470" s="132"/>
      <c r="AV1470" s="132"/>
    </row>
    <row r="1471" spans="3:64" x14ac:dyDescent="0.2">
      <c r="C1471" s="10"/>
      <c r="D1471" s="10"/>
      <c r="AA1471" s="132"/>
      <c r="AB1471" s="132"/>
      <c r="AC1471" s="132"/>
      <c r="AD1471" s="132"/>
      <c r="AE1471" s="132"/>
      <c r="AG1471" s="143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3:64" x14ac:dyDescent="0.2">
      <c r="C1472" s="10"/>
      <c r="D1472" s="10"/>
      <c r="AA1472" s="132"/>
      <c r="AB1472" s="132"/>
      <c r="AC1472" s="132"/>
      <c r="AD1472" s="132"/>
      <c r="AE1472" s="132"/>
      <c r="AG1472" s="143"/>
      <c r="AN1472" s="132"/>
      <c r="AO1472" s="132"/>
      <c r="AP1472" s="132"/>
      <c r="AQ1472" s="132"/>
      <c r="AR1472" s="132"/>
      <c r="AS1472" s="132"/>
      <c r="AT1472" s="132"/>
      <c r="AU1472" s="132"/>
    </row>
    <row r="1473" spans="3:64" x14ac:dyDescent="0.2">
      <c r="C1473" s="10"/>
      <c r="D1473" s="10"/>
      <c r="AA1473" s="132"/>
      <c r="AB1473" s="132"/>
      <c r="AC1473" s="132"/>
      <c r="AD1473" s="132"/>
      <c r="AE1473" s="132"/>
      <c r="AG1473" s="143"/>
      <c r="AN1473" s="132"/>
      <c r="AO1473" s="132"/>
      <c r="AP1473" s="132"/>
      <c r="AQ1473" s="132"/>
      <c r="AR1473" s="132"/>
      <c r="AS1473" s="132"/>
      <c r="AT1473" s="132"/>
      <c r="AU1473" s="132"/>
      <c r="AV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G1473" s="132"/>
      <c r="BH1473" s="132"/>
      <c r="BI1473" s="132"/>
      <c r="BJ1473" s="132"/>
      <c r="BK1473" s="132"/>
      <c r="BL1473" s="132"/>
    </row>
    <row r="1474" spans="3:64" x14ac:dyDescent="0.2">
      <c r="C1474" s="10"/>
      <c r="D1474" s="10"/>
      <c r="AA1474" s="132"/>
      <c r="AB1474" s="132"/>
      <c r="AC1474" s="132"/>
      <c r="AD1474" s="132"/>
      <c r="AE1474" s="132"/>
      <c r="AG1474" s="143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</row>
    <row r="1475" spans="3:64" x14ac:dyDescent="0.2">
      <c r="C1475" s="10"/>
      <c r="D1475" s="10"/>
      <c r="AA1475" s="132"/>
      <c r="AB1475" s="132"/>
      <c r="AC1475" s="132"/>
      <c r="AD1475" s="132"/>
      <c r="AE1475" s="132"/>
      <c r="AG1475" s="143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3:64" x14ac:dyDescent="0.2">
      <c r="C1476" s="10"/>
      <c r="D1476" s="10"/>
      <c r="AA1476" s="132"/>
      <c r="AB1476" s="132"/>
      <c r="AC1476" s="132"/>
      <c r="AD1476" s="132"/>
      <c r="AE1476" s="132"/>
      <c r="AG1476" s="143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2"/>
      <c r="BF1476" s="132"/>
      <c r="BG1476" s="132"/>
      <c r="BH1476" s="132"/>
      <c r="BI1476" s="132"/>
      <c r="BJ1476" s="132"/>
      <c r="BK1476" s="132"/>
      <c r="BL1476" s="132"/>
    </row>
    <row r="1477" spans="3:64" x14ac:dyDescent="0.2">
      <c r="C1477" s="10"/>
      <c r="D1477" s="10"/>
      <c r="AA1477" s="132"/>
      <c r="AB1477" s="132"/>
      <c r="AC1477" s="132"/>
      <c r="AD1477" s="132"/>
      <c r="AE1477" s="132"/>
      <c r="AG1477" s="143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3:64" x14ac:dyDescent="0.2">
      <c r="C1478" s="10"/>
      <c r="D1478" s="10"/>
      <c r="AA1478" s="132"/>
      <c r="AB1478" s="132"/>
      <c r="AC1478" s="132"/>
      <c r="AD1478" s="132"/>
      <c r="AE1478" s="132"/>
      <c r="AG1478" s="143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3:64" x14ac:dyDescent="0.2">
      <c r="C1479" s="10"/>
      <c r="D1479" s="10"/>
      <c r="AA1479" s="132"/>
      <c r="AB1479" s="132"/>
      <c r="AC1479" s="132"/>
      <c r="AD1479" s="132"/>
      <c r="AE1479" s="132"/>
      <c r="AG1479" s="143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3:64" x14ac:dyDescent="0.2">
      <c r="C1480" s="10"/>
      <c r="D1480" s="10"/>
      <c r="AA1480" s="132"/>
      <c r="AB1480" s="132"/>
      <c r="AC1480" s="132"/>
      <c r="AD1480" s="132"/>
      <c r="AE1480" s="132"/>
      <c r="AG1480" s="143"/>
      <c r="AN1480" s="132"/>
      <c r="AO1480" s="132"/>
      <c r="AP1480" s="132"/>
      <c r="AQ1480" s="132"/>
      <c r="AR1480" s="132"/>
      <c r="AS1480" s="132"/>
      <c r="AT1480" s="132"/>
      <c r="AU1480" s="132"/>
      <c r="AV1480" s="132"/>
    </row>
    <row r="1481" spans="3:64" x14ac:dyDescent="0.2">
      <c r="C1481" s="10"/>
      <c r="D1481" s="10"/>
      <c r="AA1481" s="132"/>
      <c r="AB1481" s="132"/>
      <c r="AC1481" s="132"/>
      <c r="AD1481" s="132"/>
      <c r="AE1481" s="132"/>
      <c r="AG1481" s="143"/>
      <c r="AN1481" s="132"/>
      <c r="AO1481" s="132"/>
      <c r="AP1481" s="132"/>
      <c r="AQ1481" s="132"/>
      <c r="AR1481" s="132"/>
      <c r="AS1481" s="132"/>
      <c r="AT1481" s="132"/>
      <c r="AU1481" s="132"/>
    </row>
    <row r="1482" spans="3:64" x14ac:dyDescent="0.2">
      <c r="C1482" s="10"/>
      <c r="D1482" s="10"/>
      <c r="AA1482" s="132"/>
      <c r="AB1482" s="132"/>
      <c r="AC1482" s="132"/>
      <c r="AD1482" s="132"/>
      <c r="AE1482" s="132"/>
      <c r="AG1482" s="143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3:64" x14ac:dyDescent="0.2">
      <c r="C1483" s="10"/>
      <c r="D1483" s="10"/>
      <c r="AA1483" s="132"/>
      <c r="AB1483" s="132"/>
      <c r="AC1483" s="132"/>
      <c r="AD1483" s="132"/>
      <c r="AE1483" s="132"/>
      <c r="AG1483" s="143"/>
      <c r="AN1483" s="132"/>
      <c r="AO1483" s="132"/>
      <c r="AP1483" s="132"/>
      <c r="AQ1483" s="132"/>
      <c r="AR1483" s="132"/>
      <c r="AS1483" s="132"/>
      <c r="AT1483" s="132"/>
      <c r="AU1483" s="132"/>
      <c r="AV1483" s="132"/>
    </row>
    <row r="1484" spans="3:64" x14ac:dyDescent="0.2">
      <c r="C1484" s="10"/>
      <c r="D1484" s="10"/>
      <c r="AA1484" s="132"/>
      <c r="AB1484" s="132"/>
      <c r="AC1484" s="132"/>
      <c r="AD1484" s="132"/>
      <c r="AE1484" s="132"/>
      <c r="AG1484" s="143"/>
      <c r="AN1484" s="132"/>
      <c r="AO1484" s="132"/>
      <c r="AP1484" s="132"/>
      <c r="AQ1484" s="132"/>
      <c r="AR1484" s="132"/>
      <c r="AS1484" s="132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C1484" s="132"/>
      <c r="BD1484" s="132"/>
      <c r="BE1484" s="132"/>
      <c r="BF1484" s="132"/>
      <c r="BG1484" s="132"/>
      <c r="BH1484" s="132"/>
      <c r="BI1484" s="132"/>
      <c r="BJ1484" s="132"/>
      <c r="BK1484" s="132"/>
      <c r="BL1484" s="132"/>
    </row>
    <row r="1485" spans="3:64" x14ac:dyDescent="0.2">
      <c r="C1485" s="10"/>
      <c r="D1485" s="10"/>
      <c r="AA1485" s="132"/>
      <c r="AB1485" s="132"/>
      <c r="AC1485" s="132"/>
      <c r="AD1485" s="132"/>
      <c r="AE1485" s="132"/>
      <c r="AG1485" s="143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3:64" x14ac:dyDescent="0.2">
      <c r="C1486" s="10"/>
      <c r="D1486" s="10"/>
      <c r="AA1486" s="132"/>
      <c r="AB1486" s="132"/>
      <c r="AC1486" s="132"/>
      <c r="AD1486" s="132"/>
      <c r="AE1486" s="132"/>
      <c r="AG1486" s="143"/>
      <c r="AN1486" s="132"/>
      <c r="AO1486" s="132"/>
      <c r="AP1486" s="132"/>
      <c r="AQ1486" s="132"/>
      <c r="AR1486" s="132"/>
      <c r="AS1486" s="132"/>
      <c r="AT1486" s="132"/>
      <c r="AU1486" s="132"/>
    </row>
    <row r="1487" spans="3:64" x14ac:dyDescent="0.2">
      <c r="C1487" s="10"/>
      <c r="D1487" s="10"/>
      <c r="AA1487" s="132"/>
      <c r="AB1487" s="132"/>
      <c r="AC1487" s="132"/>
      <c r="AD1487" s="132"/>
      <c r="AE1487" s="132"/>
      <c r="AG1487" s="143"/>
      <c r="AN1487" s="132"/>
      <c r="AO1487" s="132"/>
      <c r="AP1487" s="132"/>
      <c r="AQ1487" s="132"/>
      <c r="AR1487" s="132"/>
      <c r="AS1487" s="132"/>
      <c r="AT1487" s="132"/>
      <c r="AU1487" s="132"/>
      <c r="AV1487" s="132"/>
      <c r="AX1487" s="132"/>
    </row>
    <row r="1488" spans="3:64" x14ac:dyDescent="0.2">
      <c r="C1488" s="10"/>
      <c r="D1488" s="10"/>
      <c r="AA1488" s="132"/>
      <c r="AB1488" s="132"/>
      <c r="AC1488" s="132"/>
      <c r="AD1488" s="132"/>
      <c r="AE1488" s="132"/>
      <c r="AG1488" s="143"/>
      <c r="AN1488" s="132"/>
      <c r="AO1488" s="132"/>
      <c r="AP1488" s="132"/>
      <c r="AQ1488" s="132"/>
      <c r="AR1488" s="132"/>
      <c r="AS1488" s="132"/>
      <c r="AT1488" s="132"/>
      <c r="AU1488" s="132"/>
      <c r="AV1488" s="132"/>
    </row>
    <row r="1489" spans="3:64" x14ac:dyDescent="0.2">
      <c r="C1489" s="10"/>
      <c r="D1489" s="10"/>
      <c r="AA1489" s="132"/>
      <c r="AB1489" s="132"/>
      <c r="AC1489" s="132"/>
      <c r="AD1489" s="132"/>
      <c r="AE1489" s="132"/>
      <c r="AG1489" s="143"/>
      <c r="AN1489" s="132"/>
      <c r="AO1489" s="132"/>
      <c r="AP1489" s="132"/>
      <c r="AQ1489" s="132"/>
      <c r="AR1489" s="132"/>
      <c r="AS1489" s="132"/>
      <c r="AT1489" s="132"/>
      <c r="AU1489" s="132"/>
    </row>
    <row r="1490" spans="3:64" x14ac:dyDescent="0.2">
      <c r="C1490" s="10"/>
      <c r="D1490" s="10"/>
      <c r="AA1490" s="132"/>
      <c r="AB1490" s="132"/>
      <c r="AC1490" s="132"/>
      <c r="AD1490" s="132"/>
      <c r="AE1490" s="132"/>
      <c r="AG1490" s="143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3:64" x14ac:dyDescent="0.2">
      <c r="C1491" s="10"/>
      <c r="D1491" s="10"/>
      <c r="AA1491" s="132"/>
      <c r="AB1491" s="132"/>
      <c r="AC1491" s="132"/>
      <c r="AD1491" s="132"/>
      <c r="AE1491" s="132"/>
      <c r="AG1491" s="143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3:64" x14ac:dyDescent="0.2">
      <c r="C1492" s="10"/>
      <c r="D1492" s="10"/>
      <c r="AA1492" s="132"/>
      <c r="AB1492" s="132"/>
      <c r="AC1492" s="132"/>
      <c r="AD1492" s="132"/>
      <c r="AE1492" s="132"/>
      <c r="AG1492" s="143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3:64" x14ac:dyDescent="0.2">
      <c r="C1493" s="10"/>
      <c r="D1493" s="10"/>
      <c r="AA1493" s="132"/>
      <c r="AB1493" s="132"/>
      <c r="AC1493" s="132"/>
      <c r="AD1493" s="132"/>
      <c r="AE1493" s="132"/>
      <c r="AG1493" s="143"/>
      <c r="AN1493" s="132"/>
      <c r="AO1493" s="132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2"/>
      <c r="BF1493" s="132"/>
      <c r="BG1493" s="132"/>
      <c r="BH1493" s="132"/>
      <c r="BI1493" s="132"/>
      <c r="BJ1493" s="132"/>
      <c r="BK1493" s="132"/>
      <c r="BL1493" s="132"/>
    </row>
    <row r="1494" spans="3:64" x14ac:dyDescent="0.2">
      <c r="C1494" s="10"/>
      <c r="D1494" s="10"/>
      <c r="AA1494" s="132"/>
      <c r="AB1494" s="132"/>
      <c r="AC1494" s="132"/>
      <c r="AD1494" s="132"/>
      <c r="AE1494" s="132"/>
      <c r="AG1494" s="143"/>
      <c r="AN1494" s="132"/>
      <c r="AO1494" s="132"/>
      <c r="AP1494" s="132"/>
      <c r="AQ1494" s="132"/>
      <c r="AR1494" s="132"/>
      <c r="AS1494" s="132"/>
      <c r="AT1494" s="132"/>
      <c r="AU1494" s="132"/>
    </row>
    <row r="1495" spans="3:64" x14ac:dyDescent="0.2">
      <c r="C1495" s="10"/>
      <c r="D1495" s="10"/>
      <c r="AA1495" s="132"/>
      <c r="AB1495" s="132"/>
      <c r="AC1495" s="132"/>
      <c r="AD1495" s="132"/>
      <c r="AE1495" s="132"/>
      <c r="AG1495" s="143"/>
      <c r="AN1495" s="132"/>
      <c r="AO1495" s="132"/>
      <c r="AP1495" s="132"/>
      <c r="AQ1495" s="132"/>
      <c r="AR1495" s="132"/>
      <c r="AS1495" s="132"/>
      <c r="AT1495" s="132"/>
      <c r="AU1495" s="132"/>
      <c r="AV1495" s="132"/>
      <c r="AW1495" s="132"/>
      <c r="AX1495" s="132"/>
      <c r="AY1495" s="132"/>
      <c r="AZ1495" s="132"/>
      <c r="BA1495" s="132"/>
      <c r="BB1495" s="132"/>
      <c r="BC1495" s="132"/>
      <c r="BD1495" s="132"/>
      <c r="BE1495" s="132"/>
      <c r="BF1495" s="132"/>
      <c r="BG1495" s="132"/>
      <c r="BH1495" s="132"/>
      <c r="BI1495" s="132"/>
      <c r="BJ1495" s="132"/>
      <c r="BK1495" s="132"/>
      <c r="BL1495" s="132"/>
    </row>
    <row r="1496" spans="3:64" x14ac:dyDescent="0.2">
      <c r="C1496" s="10"/>
      <c r="D1496" s="10"/>
      <c r="AA1496" s="132"/>
      <c r="AB1496" s="132"/>
      <c r="AC1496" s="132"/>
      <c r="AD1496" s="132"/>
      <c r="AE1496" s="132"/>
      <c r="AG1496" s="143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X1496" s="132"/>
    </row>
    <row r="1497" spans="3:64" x14ac:dyDescent="0.2">
      <c r="C1497" s="10"/>
      <c r="D1497" s="10"/>
      <c r="AA1497" s="132"/>
      <c r="AB1497" s="132"/>
      <c r="AC1497" s="132"/>
      <c r="AD1497" s="132"/>
      <c r="AE1497" s="132"/>
      <c r="AG1497" s="143"/>
      <c r="AN1497" s="132"/>
      <c r="AO1497" s="132"/>
      <c r="AP1497" s="132"/>
      <c r="AQ1497" s="132"/>
      <c r="AR1497" s="132"/>
      <c r="AS1497" s="132"/>
      <c r="AT1497" s="132"/>
      <c r="AU1497" s="132"/>
      <c r="AV1497" s="132"/>
    </row>
    <row r="1498" spans="3:64" x14ac:dyDescent="0.2">
      <c r="C1498" s="10"/>
      <c r="D1498" s="10"/>
      <c r="AA1498" s="132"/>
      <c r="AB1498" s="132"/>
      <c r="AC1498" s="132"/>
      <c r="AD1498" s="132"/>
      <c r="AE1498" s="132"/>
      <c r="AG1498" s="143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3:64" x14ac:dyDescent="0.2">
      <c r="C1499" s="10"/>
      <c r="D1499" s="10"/>
      <c r="AA1499" s="132"/>
      <c r="AB1499" s="132"/>
      <c r="AC1499" s="132"/>
      <c r="AD1499" s="132"/>
      <c r="AE1499" s="132"/>
      <c r="AG1499" s="143"/>
      <c r="AN1499" s="132"/>
      <c r="AO1499" s="132"/>
      <c r="AP1499" s="132"/>
      <c r="AQ1499" s="132"/>
      <c r="AR1499" s="132"/>
      <c r="AS1499" s="132"/>
      <c r="AT1499" s="132"/>
      <c r="AU1499" s="132"/>
      <c r="AV1499" s="132"/>
      <c r="AX1499" s="132"/>
    </row>
    <row r="1500" spans="3:64" x14ac:dyDescent="0.2">
      <c r="C1500" s="10"/>
      <c r="D1500" s="10"/>
      <c r="AA1500" s="132"/>
      <c r="AB1500" s="132"/>
      <c r="AC1500" s="132"/>
      <c r="AD1500" s="132"/>
      <c r="AE1500" s="132"/>
      <c r="AG1500" s="143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W1500" s="132"/>
      <c r="AX1500" s="132"/>
      <c r="AY1500" s="132"/>
      <c r="AZ1500" s="132"/>
      <c r="BA1500" s="132"/>
      <c r="BB1500" s="132"/>
      <c r="BC1500" s="132"/>
      <c r="BD1500" s="132"/>
      <c r="BE1500" s="132"/>
      <c r="BF1500" s="132"/>
      <c r="BG1500" s="132"/>
      <c r="BH1500" s="132"/>
      <c r="BI1500" s="132"/>
      <c r="BJ1500" s="132"/>
      <c r="BK1500" s="132"/>
      <c r="BL1500" s="132"/>
    </row>
    <row r="1501" spans="3:64" x14ac:dyDescent="0.2">
      <c r="C1501" s="10"/>
      <c r="D1501" s="10"/>
      <c r="AA1501" s="132"/>
      <c r="AB1501" s="132"/>
      <c r="AC1501" s="132"/>
      <c r="AD1501" s="132"/>
      <c r="AE1501" s="132"/>
      <c r="AG1501" s="143"/>
      <c r="AN1501" s="132"/>
      <c r="AO1501" s="132"/>
      <c r="AP1501" s="132"/>
      <c r="AQ1501" s="132"/>
      <c r="AR1501" s="132"/>
      <c r="AS1501" s="132"/>
      <c r="AT1501" s="132"/>
      <c r="AU1501" s="132"/>
      <c r="AV1501" s="132"/>
    </row>
    <row r="1502" spans="3:64" x14ac:dyDescent="0.2">
      <c r="C1502" s="10"/>
      <c r="D1502" s="10"/>
      <c r="AA1502" s="132"/>
      <c r="AB1502" s="132"/>
      <c r="AC1502" s="132"/>
      <c r="AD1502" s="132"/>
      <c r="AE1502" s="132"/>
      <c r="AG1502" s="143"/>
      <c r="AN1502" s="132"/>
      <c r="AO1502" s="132"/>
      <c r="AP1502" s="132"/>
      <c r="AQ1502" s="132"/>
      <c r="AR1502" s="132"/>
      <c r="AS1502" s="132"/>
      <c r="AT1502" s="132"/>
      <c r="AU1502" s="132"/>
      <c r="AV1502" s="132"/>
      <c r="AX1502" s="132"/>
    </row>
    <row r="1503" spans="3:64" x14ac:dyDescent="0.2">
      <c r="C1503" s="10"/>
      <c r="D1503" s="10"/>
      <c r="AA1503" s="132"/>
      <c r="AB1503" s="132"/>
      <c r="AC1503" s="132"/>
      <c r="AD1503" s="132"/>
      <c r="AE1503" s="132"/>
      <c r="AG1503" s="143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2"/>
      <c r="BF1503" s="132"/>
      <c r="BG1503" s="132"/>
      <c r="BH1503" s="132"/>
      <c r="BI1503" s="132"/>
      <c r="BJ1503" s="132"/>
      <c r="BK1503" s="132"/>
      <c r="BL1503" s="132"/>
    </row>
    <row r="1504" spans="3:64" x14ac:dyDescent="0.2">
      <c r="C1504" s="10"/>
      <c r="D1504" s="10"/>
      <c r="AA1504" s="132"/>
      <c r="AB1504" s="132"/>
      <c r="AC1504" s="132"/>
      <c r="AD1504" s="132"/>
      <c r="AE1504" s="132"/>
      <c r="AG1504" s="143"/>
      <c r="AN1504" s="132"/>
      <c r="AO1504" s="132"/>
      <c r="AP1504" s="132"/>
      <c r="AQ1504" s="132"/>
      <c r="AR1504" s="132"/>
      <c r="AS1504" s="132"/>
      <c r="AT1504" s="132"/>
      <c r="AU1504" s="132"/>
      <c r="AV1504" s="132"/>
    </row>
    <row r="1505" spans="3:64" x14ac:dyDescent="0.2">
      <c r="C1505" s="10"/>
      <c r="D1505" s="10"/>
      <c r="AA1505" s="132"/>
      <c r="AB1505" s="132"/>
      <c r="AC1505" s="132"/>
      <c r="AD1505" s="132"/>
      <c r="AE1505" s="132"/>
      <c r="AG1505" s="143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3:64" x14ac:dyDescent="0.2">
      <c r="C1506" s="10"/>
      <c r="D1506" s="10"/>
      <c r="AA1506" s="132"/>
      <c r="AB1506" s="132"/>
      <c r="AC1506" s="132"/>
      <c r="AD1506" s="132"/>
      <c r="AE1506" s="132"/>
      <c r="AG1506" s="143"/>
      <c r="AN1506" s="132"/>
      <c r="AO1506" s="132"/>
      <c r="AP1506" s="132"/>
      <c r="AQ1506" s="132"/>
      <c r="AR1506" s="132"/>
      <c r="AS1506" s="132"/>
      <c r="AT1506" s="132"/>
      <c r="AU1506" s="132"/>
      <c r="AV1506" s="132"/>
      <c r="AX1506" s="132"/>
      <c r="AY1506" s="132"/>
      <c r="AZ1506" s="132"/>
      <c r="BA1506" s="132"/>
      <c r="BB1506" s="132"/>
      <c r="BC1506" s="132"/>
      <c r="BD1506" s="132"/>
      <c r="BE1506" s="132"/>
      <c r="BF1506" s="132"/>
      <c r="BG1506" s="132"/>
      <c r="BH1506" s="132"/>
      <c r="BI1506" s="132"/>
      <c r="BJ1506" s="132"/>
      <c r="BK1506" s="132"/>
      <c r="BL1506" s="132"/>
    </row>
    <row r="1507" spans="3:64" x14ac:dyDescent="0.2">
      <c r="C1507" s="10"/>
      <c r="D1507" s="10"/>
      <c r="AA1507" s="132"/>
      <c r="AB1507" s="132"/>
      <c r="AC1507" s="132"/>
      <c r="AD1507" s="132"/>
      <c r="AE1507" s="132"/>
      <c r="AG1507" s="143"/>
      <c r="AN1507" s="132"/>
      <c r="AO1507" s="132"/>
      <c r="AP1507" s="132"/>
      <c r="AQ1507" s="132"/>
      <c r="AR1507" s="132"/>
      <c r="AS1507" s="132"/>
      <c r="AT1507" s="132"/>
      <c r="AU1507" s="132"/>
      <c r="AV1507" s="132"/>
    </row>
    <row r="1508" spans="3:64" x14ac:dyDescent="0.2">
      <c r="C1508" s="10"/>
      <c r="D1508" s="10"/>
      <c r="AA1508" s="132"/>
      <c r="AB1508" s="132"/>
      <c r="AC1508" s="132"/>
      <c r="AD1508" s="132"/>
      <c r="AE1508" s="132"/>
      <c r="AG1508" s="143"/>
      <c r="AN1508" s="132"/>
      <c r="AO1508" s="132"/>
      <c r="AP1508" s="132"/>
      <c r="AQ1508" s="132"/>
      <c r="AR1508" s="132"/>
      <c r="AS1508" s="132"/>
      <c r="AT1508" s="132"/>
      <c r="AU1508" s="132"/>
      <c r="AV1508" s="132"/>
      <c r="AX1508" s="132"/>
      <c r="AY1508" s="132"/>
      <c r="AZ1508" s="132"/>
      <c r="BA1508" s="132"/>
      <c r="BB1508" s="132"/>
      <c r="BC1508" s="132"/>
      <c r="BD1508" s="132"/>
      <c r="BE1508" s="132"/>
      <c r="BF1508" s="132"/>
      <c r="BG1508" s="132"/>
      <c r="BH1508" s="132"/>
      <c r="BI1508" s="132"/>
      <c r="BJ1508" s="132"/>
      <c r="BK1508" s="132"/>
      <c r="BL1508" s="132"/>
    </row>
    <row r="1509" spans="3:64" x14ac:dyDescent="0.2">
      <c r="C1509" s="10"/>
      <c r="D1509" s="10"/>
      <c r="AA1509" s="132"/>
      <c r="AB1509" s="132"/>
      <c r="AC1509" s="132"/>
      <c r="AD1509" s="132"/>
      <c r="AE1509" s="132"/>
      <c r="AG1509" s="143"/>
      <c r="AN1509" s="132"/>
      <c r="AO1509" s="132"/>
      <c r="AP1509" s="132"/>
      <c r="AQ1509" s="132"/>
      <c r="AR1509" s="132"/>
      <c r="AS1509" s="132"/>
      <c r="AT1509" s="132"/>
      <c r="AU1509" s="132"/>
    </row>
    <row r="1510" spans="3:64" x14ac:dyDescent="0.2">
      <c r="C1510" s="10"/>
      <c r="D1510" s="10"/>
      <c r="AA1510" s="132"/>
      <c r="AB1510" s="132"/>
      <c r="AC1510" s="132"/>
      <c r="AD1510" s="132"/>
      <c r="AE1510" s="132"/>
      <c r="AG1510" s="143"/>
      <c r="AN1510" s="132"/>
      <c r="AO1510" s="132"/>
      <c r="AP1510" s="132"/>
      <c r="AQ1510" s="132"/>
      <c r="AR1510" s="132"/>
      <c r="AS1510" s="132"/>
      <c r="AT1510" s="132"/>
      <c r="AU1510" s="132"/>
      <c r="AV1510" s="132"/>
      <c r="AX1510" s="132"/>
    </row>
    <row r="1511" spans="3:64" x14ac:dyDescent="0.2">
      <c r="C1511" s="10"/>
      <c r="D1511" s="10"/>
      <c r="AA1511" s="132"/>
      <c r="AB1511" s="132"/>
      <c r="AC1511" s="132"/>
      <c r="AD1511" s="132"/>
      <c r="AE1511" s="132"/>
      <c r="AG1511" s="143"/>
      <c r="AN1511" s="132"/>
      <c r="AO1511" s="132"/>
      <c r="AP1511" s="132"/>
      <c r="AQ1511" s="132"/>
      <c r="AR1511" s="132"/>
      <c r="AS1511" s="132"/>
      <c r="AT1511" s="132"/>
      <c r="AU1511" s="132"/>
    </row>
    <row r="1512" spans="3:64" x14ac:dyDescent="0.2">
      <c r="C1512" s="10"/>
      <c r="D1512" s="10"/>
      <c r="AA1512" s="132"/>
      <c r="AB1512" s="132"/>
      <c r="AC1512" s="132"/>
      <c r="AD1512" s="132"/>
      <c r="AE1512" s="132"/>
      <c r="AG1512" s="143"/>
      <c r="AN1512" s="132"/>
      <c r="AO1512" s="132"/>
      <c r="AP1512" s="132"/>
      <c r="AQ1512" s="132"/>
      <c r="AR1512" s="132"/>
      <c r="AS1512" s="132"/>
      <c r="AT1512" s="132"/>
      <c r="AU1512" s="132"/>
      <c r="AV1512" s="132"/>
    </row>
    <row r="1513" spans="3:64" x14ac:dyDescent="0.2">
      <c r="C1513" s="10"/>
      <c r="D1513" s="10"/>
      <c r="AA1513" s="132"/>
      <c r="AB1513" s="132"/>
      <c r="AC1513" s="132"/>
      <c r="AD1513" s="132"/>
      <c r="AE1513" s="132"/>
      <c r="AG1513" s="143"/>
      <c r="AN1513" s="132"/>
      <c r="AO1513" s="132"/>
      <c r="AP1513" s="132"/>
      <c r="AQ1513" s="132"/>
      <c r="AR1513" s="132"/>
      <c r="AS1513" s="132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2"/>
      <c r="BF1513" s="132"/>
      <c r="BG1513" s="132"/>
      <c r="BH1513" s="132"/>
      <c r="BI1513" s="132"/>
      <c r="BJ1513" s="132"/>
      <c r="BK1513" s="132"/>
      <c r="BL1513" s="132"/>
    </row>
    <row r="1514" spans="3:64" x14ac:dyDescent="0.2">
      <c r="C1514" s="10"/>
      <c r="D1514" s="10"/>
      <c r="AA1514" s="132"/>
      <c r="AB1514" s="132"/>
      <c r="AC1514" s="132"/>
      <c r="AD1514" s="132"/>
      <c r="AE1514" s="132"/>
      <c r="AG1514" s="143"/>
      <c r="AN1514" s="132"/>
      <c r="AO1514" s="132"/>
      <c r="AP1514" s="132"/>
      <c r="AQ1514" s="132"/>
      <c r="AR1514" s="132"/>
      <c r="AS1514" s="132"/>
      <c r="AT1514" s="132"/>
      <c r="AU1514" s="132"/>
    </row>
    <row r="1515" spans="3:64" x14ac:dyDescent="0.2">
      <c r="C1515" s="10"/>
      <c r="D1515" s="10"/>
      <c r="AA1515" s="132"/>
      <c r="AB1515" s="132"/>
      <c r="AC1515" s="132"/>
      <c r="AD1515" s="132"/>
      <c r="AE1515" s="132"/>
      <c r="AG1515" s="143"/>
      <c r="AN1515" s="132"/>
      <c r="AO1515" s="132"/>
      <c r="AP1515" s="132"/>
      <c r="AQ1515" s="132"/>
      <c r="AR1515" s="132"/>
      <c r="AS1515" s="132"/>
      <c r="AT1515" s="132"/>
      <c r="AU1515" s="132"/>
      <c r="AV1515" s="132"/>
      <c r="AX1515" s="132"/>
    </row>
    <row r="1516" spans="3:64" x14ac:dyDescent="0.2">
      <c r="C1516" s="10"/>
      <c r="D1516" s="10"/>
      <c r="AA1516" s="132"/>
      <c r="AB1516" s="132"/>
      <c r="AC1516" s="132"/>
      <c r="AD1516" s="132"/>
      <c r="AE1516" s="132"/>
      <c r="AG1516" s="143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W1516" s="132"/>
      <c r="AX1516" s="132"/>
      <c r="AY1516" s="132"/>
      <c r="AZ1516" s="132"/>
      <c r="BA1516" s="132"/>
      <c r="BB1516" s="132"/>
      <c r="BC1516" s="132"/>
      <c r="BD1516" s="132"/>
      <c r="BE1516" s="132"/>
      <c r="BF1516" s="132"/>
      <c r="BG1516" s="132"/>
      <c r="BH1516" s="132"/>
      <c r="BI1516" s="132"/>
      <c r="BJ1516" s="132"/>
      <c r="BK1516" s="132"/>
      <c r="BL1516" s="132"/>
    </row>
    <row r="1517" spans="3:64" x14ac:dyDescent="0.2">
      <c r="C1517" s="10"/>
      <c r="D1517" s="10"/>
      <c r="AA1517" s="132"/>
      <c r="AB1517" s="132"/>
      <c r="AC1517" s="132"/>
      <c r="AD1517" s="132"/>
      <c r="AE1517" s="132"/>
      <c r="AG1517" s="143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3:64" x14ac:dyDescent="0.2">
      <c r="C1518" s="10"/>
      <c r="D1518" s="10"/>
      <c r="AA1518" s="132"/>
      <c r="AB1518" s="132"/>
      <c r="AC1518" s="132"/>
      <c r="AD1518" s="132"/>
      <c r="AE1518" s="132"/>
      <c r="AG1518" s="143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3:64" x14ac:dyDescent="0.2">
      <c r="C1519" s="10"/>
      <c r="D1519" s="10"/>
      <c r="AA1519" s="132"/>
      <c r="AB1519" s="132"/>
      <c r="AC1519" s="132"/>
      <c r="AD1519" s="132"/>
      <c r="AE1519" s="132"/>
      <c r="AG1519" s="143"/>
      <c r="AN1519" s="132"/>
      <c r="AO1519" s="132"/>
      <c r="AP1519" s="132"/>
      <c r="AQ1519" s="132"/>
      <c r="AR1519" s="132"/>
      <c r="AS1519" s="132"/>
      <c r="AT1519" s="132"/>
      <c r="AU1519" s="132"/>
      <c r="AV1519" s="132"/>
    </row>
    <row r="1520" spans="3:64" x14ac:dyDescent="0.2">
      <c r="C1520" s="10"/>
      <c r="D1520" s="10"/>
      <c r="AA1520" s="132"/>
      <c r="AB1520" s="132"/>
      <c r="AC1520" s="132"/>
      <c r="AD1520" s="132"/>
      <c r="AE1520" s="132"/>
      <c r="AG1520" s="143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3:64" x14ac:dyDescent="0.2">
      <c r="C1521" s="10"/>
      <c r="D1521" s="10"/>
      <c r="AA1521" s="132"/>
      <c r="AB1521" s="132"/>
      <c r="AC1521" s="132"/>
      <c r="AD1521" s="132"/>
      <c r="AE1521" s="132"/>
      <c r="AG1521" s="143"/>
      <c r="AN1521" s="132"/>
      <c r="AO1521" s="132"/>
      <c r="AP1521" s="132"/>
      <c r="AQ1521" s="132"/>
      <c r="AR1521" s="132"/>
      <c r="AS1521" s="132"/>
      <c r="AT1521" s="132"/>
      <c r="AU1521" s="132"/>
      <c r="AV1521" s="132"/>
      <c r="AX1521" s="132"/>
      <c r="AY1521" s="132"/>
      <c r="AZ1521" s="132"/>
      <c r="BA1521" s="132"/>
      <c r="BB1521" s="132"/>
      <c r="BC1521" s="132"/>
      <c r="BD1521" s="132"/>
      <c r="BE1521" s="132"/>
      <c r="BF1521" s="132"/>
      <c r="BG1521" s="132"/>
      <c r="BH1521" s="132"/>
      <c r="BI1521" s="132"/>
      <c r="BJ1521" s="132"/>
      <c r="BK1521" s="132"/>
      <c r="BL1521" s="132"/>
    </row>
    <row r="1522" spans="3:64" x14ac:dyDescent="0.2">
      <c r="C1522" s="10"/>
      <c r="D1522" s="10"/>
      <c r="AA1522" s="132"/>
      <c r="AB1522" s="132"/>
      <c r="AC1522" s="132"/>
      <c r="AD1522" s="132"/>
      <c r="AE1522" s="132"/>
      <c r="AG1522" s="143"/>
      <c r="AN1522" s="132"/>
      <c r="AO1522" s="132"/>
      <c r="AP1522" s="132"/>
      <c r="AQ1522" s="132"/>
      <c r="AR1522" s="132"/>
      <c r="AS1522" s="132"/>
      <c r="AT1522" s="132"/>
      <c r="AU1522" s="132"/>
      <c r="AV1522" s="132"/>
    </row>
    <row r="1523" spans="3:64" x14ac:dyDescent="0.2">
      <c r="C1523" s="10"/>
      <c r="D1523" s="10"/>
      <c r="AA1523" s="132"/>
      <c r="AB1523" s="132"/>
      <c r="AC1523" s="132"/>
      <c r="AD1523" s="132"/>
      <c r="AE1523" s="132"/>
      <c r="AG1523" s="143"/>
      <c r="AN1523" s="132"/>
      <c r="AO1523" s="132"/>
      <c r="AP1523" s="132"/>
      <c r="AQ1523" s="132"/>
      <c r="AR1523" s="132"/>
      <c r="AS1523" s="132"/>
      <c r="AT1523" s="132"/>
      <c r="AU1523" s="132"/>
      <c r="AV1523" s="132"/>
      <c r="AX1523" s="132"/>
      <c r="AY1523" s="132"/>
      <c r="AZ1523" s="132"/>
      <c r="BA1523" s="132"/>
      <c r="BB1523" s="132"/>
      <c r="BC1523" s="132"/>
      <c r="BD1523" s="132"/>
      <c r="BE1523" s="132"/>
      <c r="BF1523" s="132"/>
      <c r="BG1523" s="132"/>
      <c r="BH1523" s="132"/>
      <c r="BI1523" s="132"/>
      <c r="BJ1523" s="132"/>
      <c r="BK1523" s="132"/>
      <c r="BL1523" s="132"/>
    </row>
    <row r="1524" spans="3:64" x14ac:dyDescent="0.2">
      <c r="C1524" s="10"/>
      <c r="D1524" s="10"/>
      <c r="AA1524" s="132"/>
      <c r="AB1524" s="132"/>
      <c r="AC1524" s="132"/>
      <c r="AD1524" s="132"/>
      <c r="AE1524" s="132"/>
      <c r="AG1524" s="143"/>
      <c r="AN1524" s="132"/>
      <c r="AO1524" s="132"/>
      <c r="AP1524" s="132"/>
      <c r="AQ1524" s="132"/>
      <c r="AR1524" s="132"/>
      <c r="AS1524" s="132"/>
      <c r="AT1524" s="132"/>
      <c r="AU1524" s="132"/>
      <c r="AV1524" s="132"/>
    </row>
    <row r="1525" spans="3:64" x14ac:dyDescent="0.2">
      <c r="C1525" s="10"/>
      <c r="D1525" s="10"/>
      <c r="AA1525" s="132"/>
      <c r="AB1525" s="132"/>
      <c r="AC1525" s="132"/>
      <c r="AD1525" s="132"/>
      <c r="AE1525" s="132"/>
      <c r="AG1525" s="143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3:64" x14ac:dyDescent="0.2">
      <c r="C1526" s="10"/>
      <c r="D1526" s="10"/>
      <c r="AA1526" s="132"/>
      <c r="AB1526" s="132"/>
      <c r="AC1526" s="132"/>
      <c r="AD1526" s="132"/>
      <c r="AE1526" s="132"/>
      <c r="AG1526" s="143"/>
      <c r="AN1526" s="132"/>
      <c r="AO1526" s="132"/>
      <c r="AP1526" s="132"/>
      <c r="AQ1526" s="132"/>
      <c r="AR1526" s="132"/>
      <c r="AS1526" s="132"/>
      <c r="AT1526" s="132"/>
      <c r="AU1526" s="132"/>
      <c r="AV1526" s="132"/>
      <c r="AX1526" s="132"/>
    </row>
    <row r="1527" spans="3:64" x14ac:dyDescent="0.2">
      <c r="C1527" s="10"/>
      <c r="D1527" s="10"/>
      <c r="AA1527" s="132"/>
      <c r="AB1527" s="132"/>
      <c r="AC1527" s="132"/>
      <c r="AD1527" s="132"/>
      <c r="AE1527" s="132"/>
      <c r="AG1527" s="143"/>
      <c r="AN1527" s="132"/>
      <c r="AO1527" s="132"/>
      <c r="AP1527" s="132"/>
      <c r="AQ1527" s="132"/>
      <c r="AR1527" s="132"/>
      <c r="AS1527" s="132"/>
      <c r="AT1527" s="132"/>
      <c r="AU1527" s="132"/>
      <c r="AV1527" s="132"/>
    </row>
    <row r="1528" spans="3:64" x14ac:dyDescent="0.2">
      <c r="C1528" s="10"/>
      <c r="D1528" s="10"/>
      <c r="AA1528" s="132"/>
      <c r="AB1528" s="132"/>
      <c r="AC1528" s="132"/>
      <c r="AD1528" s="132"/>
      <c r="AE1528" s="132"/>
      <c r="AG1528" s="143"/>
      <c r="AN1528" s="132"/>
      <c r="AO1528" s="132"/>
      <c r="AP1528" s="132"/>
      <c r="AQ1528" s="132"/>
      <c r="AR1528" s="132"/>
      <c r="AS1528" s="132"/>
      <c r="AT1528" s="132"/>
      <c r="AU1528" s="132"/>
      <c r="AV1528" s="132"/>
      <c r="AX1528" s="132"/>
    </row>
    <row r="1529" spans="3:64" x14ac:dyDescent="0.2">
      <c r="C1529" s="10"/>
      <c r="D1529" s="10"/>
      <c r="AA1529" s="132"/>
      <c r="AB1529" s="132"/>
      <c r="AC1529" s="132"/>
      <c r="AD1529" s="132"/>
      <c r="AE1529" s="132"/>
      <c r="AG1529" s="143"/>
      <c r="AN1529" s="132"/>
      <c r="AO1529" s="132"/>
      <c r="AP1529" s="132"/>
      <c r="AQ1529" s="132"/>
      <c r="AR1529" s="132"/>
      <c r="AS1529" s="132"/>
      <c r="AT1529" s="132"/>
      <c r="AU1529" s="132"/>
      <c r="AV1529" s="132"/>
    </row>
    <row r="1530" spans="3:64" x14ac:dyDescent="0.2">
      <c r="C1530" s="10"/>
      <c r="D1530" s="10"/>
      <c r="AA1530" s="132"/>
      <c r="AB1530" s="132"/>
      <c r="AC1530" s="132"/>
      <c r="AD1530" s="132"/>
      <c r="AE1530" s="132"/>
      <c r="AG1530" s="143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3:64" x14ac:dyDescent="0.2">
      <c r="C1531" s="10"/>
      <c r="D1531" s="10"/>
      <c r="AA1531" s="132"/>
      <c r="AB1531" s="132"/>
      <c r="AC1531" s="132"/>
      <c r="AD1531" s="132"/>
      <c r="AE1531" s="132"/>
      <c r="AG1531" s="143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3:64" x14ac:dyDescent="0.2">
      <c r="C1532" s="10"/>
      <c r="D1532" s="10"/>
      <c r="AA1532" s="132"/>
      <c r="AB1532" s="132"/>
      <c r="AC1532" s="132"/>
      <c r="AD1532" s="132"/>
      <c r="AE1532" s="132"/>
      <c r="AG1532" s="143"/>
      <c r="AN1532" s="132"/>
      <c r="AO1532" s="132"/>
      <c r="AP1532" s="132"/>
      <c r="AQ1532" s="132"/>
      <c r="AR1532" s="132"/>
      <c r="AS1532" s="132"/>
      <c r="AT1532" s="132"/>
      <c r="AU1532" s="132"/>
    </row>
    <row r="1533" spans="3:64" x14ac:dyDescent="0.2">
      <c r="C1533" s="10"/>
      <c r="D1533" s="10"/>
      <c r="AA1533" s="132"/>
      <c r="AB1533" s="132"/>
      <c r="AC1533" s="132"/>
      <c r="AD1533" s="132"/>
      <c r="AE1533" s="132"/>
      <c r="AG1533" s="143"/>
      <c r="AN1533" s="132"/>
      <c r="AO1533" s="132"/>
      <c r="AP1533" s="132"/>
      <c r="AQ1533" s="132"/>
      <c r="AR1533" s="132"/>
      <c r="AS1533" s="132"/>
      <c r="AT1533" s="132"/>
      <c r="AU1533" s="132"/>
      <c r="AV1533" s="132"/>
    </row>
    <row r="1534" spans="3:64" x14ac:dyDescent="0.2">
      <c r="C1534" s="10"/>
      <c r="D1534" s="10"/>
      <c r="AA1534" s="132"/>
      <c r="AB1534" s="132"/>
      <c r="AC1534" s="132"/>
      <c r="AD1534" s="132"/>
      <c r="AE1534" s="132"/>
      <c r="AG1534" s="143"/>
      <c r="AN1534" s="132"/>
      <c r="AO1534" s="132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2"/>
      <c r="BF1534" s="132"/>
      <c r="BG1534" s="132"/>
      <c r="BH1534" s="132"/>
      <c r="BI1534" s="132"/>
      <c r="BJ1534" s="132"/>
      <c r="BK1534" s="132"/>
      <c r="BL1534" s="132"/>
    </row>
    <row r="1535" spans="3:64" x14ac:dyDescent="0.2">
      <c r="C1535" s="10"/>
      <c r="D1535" s="10"/>
      <c r="AA1535" s="132"/>
      <c r="AB1535" s="132"/>
      <c r="AC1535" s="132"/>
      <c r="AD1535" s="132"/>
      <c r="AE1535" s="132"/>
      <c r="AG1535" s="143"/>
      <c r="AN1535" s="132"/>
      <c r="AO1535" s="132"/>
      <c r="AP1535" s="132"/>
      <c r="AQ1535" s="132"/>
      <c r="AR1535" s="132"/>
      <c r="AS1535" s="132"/>
      <c r="AT1535" s="132"/>
      <c r="AU1535" s="132"/>
    </row>
    <row r="1536" spans="3:64" x14ac:dyDescent="0.2">
      <c r="C1536" s="10"/>
      <c r="D1536" s="10"/>
      <c r="AA1536" s="132"/>
      <c r="AB1536" s="132"/>
      <c r="AC1536" s="132"/>
      <c r="AD1536" s="132"/>
      <c r="AE1536" s="132"/>
      <c r="AG1536" s="143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3:64" x14ac:dyDescent="0.2">
      <c r="C1537" s="10"/>
      <c r="D1537" s="10"/>
      <c r="AA1537" s="132"/>
      <c r="AB1537" s="132"/>
      <c r="AC1537" s="132"/>
      <c r="AD1537" s="132"/>
      <c r="AE1537" s="132"/>
      <c r="AG1537" s="143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3:64" x14ac:dyDescent="0.2">
      <c r="C1538" s="10"/>
      <c r="D1538" s="10"/>
      <c r="AA1538" s="132"/>
      <c r="AB1538" s="132"/>
      <c r="AC1538" s="132"/>
      <c r="AD1538" s="132"/>
      <c r="AE1538" s="132"/>
      <c r="AG1538" s="143"/>
      <c r="AN1538" s="132"/>
      <c r="AO1538" s="132"/>
      <c r="AP1538" s="132"/>
      <c r="AQ1538" s="132"/>
      <c r="AR1538" s="132"/>
      <c r="AS1538" s="132"/>
      <c r="AT1538" s="132"/>
      <c r="AU1538" s="132"/>
      <c r="AV1538" s="132"/>
    </row>
    <row r="1539" spans="3:64" x14ac:dyDescent="0.2">
      <c r="C1539" s="10"/>
      <c r="D1539" s="10"/>
      <c r="AA1539" s="132"/>
      <c r="AB1539" s="132"/>
      <c r="AC1539" s="132"/>
      <c r="AD1539" s="132"/>
      <c r="AE1539" s="132"/>
      <c r="AG1539" s="143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3:64" x14ac:dyDescent="0.2">
      <c r="C1540" s="10"/>
      <c r="D1540" s="10"/>
      <c r="AA1540" s="132"/>
      <c r="AB1540" s="132"/>
      <c r="AC1540" s="132"/>
      <c r="AD1540" s="132"/>
      <c r="AE1540" s="132"/>
      <c r="AG1540" s="143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3:64" x14ac:dyDescent="0.2">
      <c r="C1541" s="10"/>
      <c r="D1541" s="10"/>
      <c r="AA1541" s="132"/>
      <c r="AB1541" s="132"/>
      <c r="AC1541" s="132"/>
      <c r="AD1541" s="132"/>
      <c r="AE1541" s="132"/>
      <c r="AG1541" s="143"/>
      <c r="AN1541" s="132"/>
      <c r="AO1541" s="132"/>
      <c r="AP1541" s="132"/>
      <c r="AQ1541" s="132"/>
      <c r="AR1541" s="132"/>
      <c r="AS1541" s="132"/>
      <c r="AT1541" s="132"/>
      <c r="AU1541" s="132"/>
    </row>
    <row r="1542" spans="3:64" x14ac:dyDescent="0.2">
      <c r="C1542" s="10"/>
      <c r="D1542" s="10"/>
      <c r="AA1542" s="132"/>
      <c r="AB1542" s="132"/>
      <c r="AC1542" s="132"/>
      <c r="AD1542" s="132"/>
      <c r="AE1542" s="132"/>
      <c r="AG1542" s="143"/>
      <c r="AN1542" s="132"/>
      <c r="AO1542" s="132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2"/>
      <c r="BF1542" s="132"/>
      <c r="BG1542" s="132"/>
      <c r="BH1542" s="132"/>
      <c r="BI1542" s="132"/>
      <c r="BJ1542" s="132"/>
      <c r="BK1542" s="132"/>
      <c r="BL1542" s="132"/>
    </row>
    <row r="1543" spans="3:64" x14ac:dyDescent="0.2">
      <c r="C1543" s="10"/>
      <c r="D1543" s="10"/>
      <c r="AA1543" s="132"/>
      <c r="AB1543" s="132"/>
      <c r="AC1543" s="132"/>
      <c r="AD1543" s="132"/>
      <c r="AE1543" s="132"/>
      <c r="AG1543" s="143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3:64" x14ac:dyDescent="0.2">
      <c r="C1544" s="10"/>
      <c r="D1544" s="10"/>
      <c r="AA1544" s="132"/>
      <c r="AB1544" s="132"/>
      <c r="AC1544" s="132"/>
      <c r="AD1544" s="132"/>
      <c r="AE1544" s="132"/>
      <c r="AG1544" s="143"/>
      <c r="AN1544" s="132"/>
      <c r="AO1544" s="132"/>
      <c r="AP1544" s="132"/>
      <c r="AQ1544" s="132"/>
      <c r="AR1544" s="132"/>
      <c r="AS1544" s="132"/>
      <c r="AT1544" s="132"/>
      <c r="AU1544" s="132"/>
    </row>
    <row r="1545" spans="3:64" x14ac:dyDescent="0.2">
      <c r="C1545" s="10"/>
      <c r="D1545" s="10"/>
      <c r="AA1545" s="132"/>
      <c r="AB1545" s="132"/>
      <c r="AC1545" s="132"/>
      <c r="AD1545" s="132"/>
      <c r="AE1545" s="132"/>
      <c r="AG1545" s="143"/>
      <c r="AN1545" s="132"/>
      <c r="AO1545" s="132"/>
      <c r="AP1545" s="132"/>
      <c r="AQ1545" s="132"/>
      <c r="AR1545" s="132"/>
      <c r="AS1545" s="132"/>
      <c r="AT1545" s="132"/>
      <c r="AU1545" s="132"/>
      <c r="AV1545" s="132"/>
    </row>
    <row r="1546" spans="3:64" x14ac:dyDescent="0.2">
      <c r="C1546" s="10"/>
      <c r="D1546" s="10"/>
      <c r="AA1546" s="132"/>
      <c r="AB1546" s="132"/>
      <c r="AC1546" s="132"/>
      <c r="AD1546" s="132"/>
      <c r="AE1546" s="132"/>
      <c r="AG1546" s="143"/>
      <c r="AN1546" s="132"/>
      <c r="AO1546" s="132"/>
      <c r="AP1546" s="132"/>
      <c r="AQ1546" s="132"/>
      <c r="AR1546" s="132"/>
      <c r="AS1546" s="132"/>
      <c r="AT1546" s="132"/>
      <c r="AU1546" s="132"/>
    </row>
    <row r="1547" spans="3:64" x14ac:dyDescent="0.2">
      <c r="C1547" s="10"/>
      <c r="D1547" s="10"/>
      <c r="AA1547" s="132"/>
      <c r="AB1547" s="132"/>
      <c r="AC1547" s="132"/>
      <c r="AD1547" s="132"/>
      <c r="AE1547" s="132"/>
      <c r="AG1547" s="143"/>
      <c r="AN1547" s="132"/>
      <c r="AO1547" s="132"/>
      <c r="AP1547" s="132"/>
      <c r="AQ1547" s="132"/>
      <c r="AR1547" s="132"/>
      <c r="AS1547" s="132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C1547" s="132"/>
      <c r="BD1547" s="132"/>
      <c r="BE1547" s="132"/>
      <c r="BF1547" s="132"/>
      <c r="BG1547" s="132"/>
      <c r="BH1547" s="132"/>
      <c r="BI1547" s="132"/>
      <c r="BJ1547" s="132"/>
      <c r="BK1547" s="132"/>
      <c r="BL1547" s="132"/>
    </row>
    <row r="1548" spans="3:64" x14ac:dyDescent="0.2">
      <c r="C1548" s="10"/>
      <c r="D1548" s="10"/>
      <c r="AA1548" s="132"/>
      <c r="AB1548" s="132"/>
      <c r="AC1548" s="132"/>
      <c r="AD1548" s="132"/>
      <c r="AE1548" s="132"/>
      <c r="AG1548" s="143"/>
      <c r="AN1548" s="132"/>
      <c r="AO1548" s="132"/>
      <c r="AP1548" s="132"/>
      <c r="AQ1548" s="132"/>
      <c r="AR1548" s="132"/>
      <c r="AS1548" s="132"/>
      <c r="AT1548" s="132"/>
      <c r="AU1548" s="132"/>
    </row>
    <row r="1549" spans="3:64" x14ac:dyDescent="0.2">
      <c r="C1549" s="10"/>
      <c r="D1549" s="10"/>
      <c r="AA1549" s="132"/>
      <c r="AB1549" s="132"/>
      <c r="AC1549" s="132"/>
      <c r="AD1549" s="132"/>
      <c r="AE1549" s="132"/>
      <c r="AG1549" s="143"/>
      <c r="AN1549" s="132"/>
      <c r="AO1549" s="132"/>
      <c r="AP1549" s="132"/>
      <c r="AQ1549" s="132"/>
      <c r="AR1549" s="132"/>
      <c r="AS1549" s="132"/>
      <c r="AT1549" s="132"/>
      <c r="AU1549" s="132"/>
      <c r="AV1549" s="132"/>
      <c r="AX1549" s="132"/>
    </row>
    <row r="1550" spans="3:64" x14ac:dyDescent="0.2">
      <c r="C1550" s="10"/>
      <c r="D1550" s="10"/>
      <c r="AA1550" s="132"/>
      <c r="AB1550" s="132"/>
      <c r="AC1550" s="132"/>
      <c r="AD1550" s="132"/>
      <c r="AE1550" s="132"/>
      <c r="AG1550" s="143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3:64" x14ac:dyDescent="0.2">
      <c r="C1551" s="10"/>
      <c r="D1551" s="10"/>
      <c r="AA1551" s="132"/>
      <c r="AB1551" s="132"/>
      <c r="AC1551" s="132"/>
      <c r="AD1551" s="132"/>
      <c r="AE1551" s="132"/>
      <c r="AG1551" s="143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3:64" x14ac:dyDescent="0.2">
      <c r="C1552" s="10"/>
      <c r="D1552" s="10"/>
      <c r="AA1552" s="132"/>
      <c r="AB1552" s="132"/>
      <c r="AC1552" s="132"/>
      <c r="AD1552" s="132"/>
      <c r="AE1552" s="132"/>
      <c r="AG1552" s="143"/>
      <c r="AN1552" s="132"/>
      <c r="AO1552" s="132"/>
      <c r="AP1552" s="132"/>
      <c r="AQ1552" s="132"/>
      <c r="AR1552" s="132"/>
      <c r="AS1552" s="132"/>
      <c r="AT1552" s="132"/>
      <c r="AU1552" s="132"/>
      <c r="AV1552" s="132"/>
    </row>
    <row r="1553" spans="3:64" x14ac:dyDescent="0.2">
      <c r="C1553" s="10"/>
      <c r="D1553" s="10"/>
      <c r="AA1553" s="132"/>
      <c r="AB1553" s="132"/>
      <c r="AC1553" s="132"/>
      <c r="AD1553" s="132"/>
      <c r="AE1553" s="132"/>
      <c r="AG1553" s="143"/>
      <c r="AN1553" s="132"/>
      <c r="AO1553" s="132"/>
      <c r="AP1553" s="132"/>
      <c r="AQ1553" s="132"/>
      <c r="AR1553" s="132"/>
      <c r="AS1553" s="132"/>
      <c r="AT1553" s="132"/>
      <c r="AU1553" s="132"/>
    </row>
    <row r="1554" spans="3:64" x14ac:dyDescent="0.2">
      <c r="C1554" s="10"/>
      <c r="D1554" s="10"/>
      <c r="AA1554" s="132"/>
      <c r="AB1554" s="132"/>
      <c r="AC1554" s="132"/>
      <c r="AD1554" s="132"/>
      <c r="AE1554" s="132"/>
      <c r="AG1554" s="143"/>
      <c r="AN1554" s="132"/>
      <c r="AO1554" s="132"/>
      <c r="AP1554" s="132"/>
      <c r="AQ1554" s="132"/>
      <c r="AR1554" s="132"/>
      <c r="AS1554" s="132"/>
      <c r="AT1554" s="132"/>
      <c r="AU1554" s="132"/>
      <c r="AV1554" s="132"/>
    </row>
    <row r="1555" spans="3:64" x14ac:dyDescent="0.2">
      <c r="C1555" s="10"/>
      <c r="D1555" s="10"/>
      <c r="AA1555" s="132"/>
      <c r="AB1555" s="132"/>
      <c r="AC1555" s="132"/>
      <c r="AD1555" s="132"/>
      <c r="AE1555" s="132"/>
      <c r="AG1555" s="143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3:64" x14ac:dyDescent="0.2">
      <c r="C1556" s="10"/>
      <c r="D1556" s="10"/>
      <c r="AA1556" s="132"/>
      <c r="AB1556" s="132"/>
      <c r="AC1556" s="132"/>
      <c r="AD1556" s="132"/>
      <c r="AE1556" s="132"/>
      <c r="AG1556" s="143"/>
      <c r="AN1556" s="132"/>
      <c r="AO1556" s="132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G1556" s="132"/>
      <c r="BH1556" s="132"/>
      <c r="BI1556" s="132"/>
      <c r="BJ1556" s="132"/>
      <c r="BK1556" s="132"/>
      <c r="BL1556" s="132"/>
    </row>
    <row r="1557" spans="3:64" x14ac:dyDescent="0.2">
      <c r="C1557" s="10"/>
      <c r="D1557" s="10"/>
      <c r="AA1557" s="132"/>
      <c r="AB1557" s="132"/>
      <c r="AC1557" s="132"/>
      <c r="AD1557" s="132"/>
      <c r="AE1557" s="132"/>
      <c r="AG1557" s="143"/>
      <c r="AN1557" s="132"/>
      <c r="AO1557" s="132"/>
      <c r="AP1557" s="132"/>
      <c r="AQ1557" s="132"/>
      <c r="AR1557" s="132"/>
      <c r="AS1557" s="132"/>
      <c r="AT1557" s="132"/>
      <c r="AU1557" s="132"/>
    </row>
    <row r="1558" spans="3:64" x14ac:dyDescent="0.2">
      <c r="C1558" s="10"/>
      <c r="D1558" s="10"/>
      <c r="AA1558" s="132"/>
      <c r="AB1558" s="132"/>
      <c r="AC1558" s="132"/>
      <c r="AD1558" s="132"/>
      <c r="AE1558" s="132"/>
      <c r="AG1558" s="143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3:64" x14ac:dyDescent="0.2">
      <c r="C1559" s="10"/>
      <c r="D1559" s="10"/>
      <c r="AA1559" s="132"/>
      <c r="AB1559" s="132"/>
      <c r="AC1559" s="132"/>
      <c r="AD1559" s="132"/>
      <c r="AE1559" s="132"/>
      <c r="AG1559" s="143"/>
      <c r="AN1559" s="132"/>
      <c r="AO1559" s="132"/>
      <c r="AP1559" s="132"/>
      <c r="AQ1559" s="132"/>
      <c r="AR1559" s="132"/>
      <c r="AS1559" s="132"/>
      <c r="AT1559" s="132"/>
      <c r="AU1559" s="132"/>
      <c r="AV1559" s="132"/>
      <c r="AW1559" s="132"/>
      <c r="AX1559" s="132"/>
      <c r="AY1559" s="132"/>
      <c r="AZ1559" s="132"/>
      <c r="BA1559" s="132"/>
      <c r="BB1559" s="132"/>
      <c r="BC1559" s="132"/>
      <c r="BD1559" s="132"/>
      <c r="BE1559" s="132"/>
      <c r="BF1559" s="132"/>
      <c r="BG1559" s="132"/>
      <c r="BH1559" s="132"/>
      <c r="BI1559" s="132"/>
      <c r="BJ1559" s="132"/>
      <c r="BK1559" s="132"/>
      <c r="BL1559" s="132"/>
    </row>
    <row r="1560" spans="3:64" x14ac:dyDescent="0.2">
      <c r="C1560" s="10"/>
      <c r="D1560" s="10"/>
      <c r="AA1560" s="132"/>
      <c r="AB1560" s="132"/>
      <c r="AC1560" s="132"/>
      <c r="AD1560" s="132"/>
      <c r="AE1560" s="132"/>
      <c r="AG1560" s="143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3:64" x14ac:dyDescent="0.2">
      <c r="C1561" s="10"/>
      <c r="D1561" s="10"/>
      <c r="AA1561" s="132"/>
      <c r="AB1561" s="132"/>
      <c r="AC1561" s="132"/>
      <c r="AD1561" s="132"/>
      <c r="AE1561" s="132"/>
      <c r="AG1561" s="143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</row>
    <row r="1562" spans="3:64" x14ac:dyDescent="0.2">
      <c r="C1562" s="10"/>
      <c r="D1562" s="10"/>
      <c r="AA1562" s="132"/>
      <c r="AB1562" s="132"/>
      <c r="AC1562" s="132"/>
      <c r="AD1562" s="132"/>
      <c r="AE1562" s="132"/>
      <c r="AG1562" s="143"/>
      <c r="AN1562" s="132"/>
      <c r="AO1562" s="132"/>
      <c r="AP1562" s="132"/>
      <c r="AQ1562" s="132"/>
      <c r="AR1562" s="132"/>
      <c r="AS1562" s="132"/>
      <c r="AT1562" s="132"/>
      <c r="AU1562" s="132"/>
    </row>
    <row r="1563" spans="3:64" x14ac:dyDescent="0.2">
      <c r="C1563" s="10"/>
      <c r="D1563" s="10"/>
      <c r="AA1563" s="132"/>
      <c r="AB1563" s="132"/>
      <c r="AC1563" s="132"/>
      <c r="AD1563" s="132"/>
      <c r="AE1563" s="132"/>
      <c r="AG1563" s="143"/>
      <c r="AN1563" s="132"/>
      <c r="AO1563" s="132"/>
      <c r="AP1563" s="132"/>
      <c r="AQ1563" s="132"/>
      <c r="AR1563" s="132"/>
      <c r="AS1563" s="132"/>
      <c r="AT1563" s="132"/>
      <c r="AU1563" s="132"/>
      <c r="AV1563" s="132"/>
    </row>
    <row r="1564" spans="3:64" x14ac:dyDescent="0.2">
      <c r="C1564" s="10"/>
      <c r="D1564" s="10"/>
      <c r="AA1564" s="132"/>
      <c r="AB1564" s="132"/>
      <c r="AC1564" s="132"/>
      <c r="AD1564" s="132"/>
      <c r="AE1564" s="132"/>
      <c r="AG1564" s="143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3:64" x14ac:dyDescent="0.2">
      <c r="C1565" s="10"/>
      <c r="D1565" s="10"/>
      <c r="AA1565" s="132"/>
      <c r="AB1565" s="132"/>
      <c r="AC1565" s="132"/>
      <c r="AD1565" s="132"/>
      <c r="AE1565" s="132"/>
      <c r="AG1565" s="143"/>
      <c r="AN1565" s="132"/>
      <c r="AO1565" s="132"/>
      <c r="AP1565" s="132"/>
      <c r="AQ1565" s="132"/>
      <c r="AR1565" s="132"/>
      <c r="AS1565" s="132"/>
      <c r="AT1565" s="132"/>
      <c r="AU1565" s="132"/>
      <c r="AV1565" s="132"/>
      <c r="AX1565" s="132"/>
    </row>
    <row r="1566" spans="3:64" x14ac:dyDescent="0.2">
      <c r="C1566" s="10"/>
      <c r="D1566" s="10"/>
      <c r="AA1566" s="132"/>
      <c r="AB1566" s="132"/>
      <c r="AC1566" s="132"/>
      <c r="AD1566" s="132"/>
      <c r="AE1566" s="132"/>
      <c r="AG1566" s="143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  <c r="AY1566" s="132"/>
      <c r="AZ1566" s="132"/>
      <c r="BA1566" s="132"/>
      <c r="BB1566" s="132"/>
      <c r="BC1566" s="132"/>
      <c r="BD1566" s="132"/>
      <c r="BE1566" s="132"/>
      <c r="BF1566" s="132"/>
      <c r="BG1566" s="132"/>
      <c r="BH1566" s="132"/>
      <c r="BI1566" s="132"/>
      <c r="BJ1566" s="132"/>
      <c r="BK1566" s="132"/>
      <c r="BL1566" s="132"/>
    </row>
    <row r="1567" spans="3:64" x14ac:dyDescent="0.2">
      <c r="C1567" s="10"/>
      <c r="D1567" s="10"/>
      <c r="AA1567" s="132"/>
      <c r="AB1567" s="132"/>
      <c r="AC1567" s="132"/>
      <c r="AD1567" s="132"/>
      <c r="AE1567" s="132"/>
      <c r="AG1567" s="143"/>
      <c r="AN1567" s="132"/>
      <c r="AO1567" s="132"/>
      <c r="AP1567" s="132"/>
      <c r="AQ1567" s="132"/>
      <c r="AR1567" s="132"/>
      <c r="AS1567" s="132"/>
      <c r="AT1567" s="132"/>
      <c r="AU1567" s="132"/>
      <c r="AV1567" s="132"/>
    </row>
    <row r="1568" spans="3:64" x14ac:dyDescent="0.2">
      <c r="C1568" s="10"/>
      <c r="D1568" s="10"/>
      <c r="AA1568" s="132"/>
      <c r="AB1568" s="132"/>
      <c r="AC1568" s="132"/>
      <c r="AD1568" s="132"/>
      <c r="AE1568" s="132"/>
      <c r="AG1568" s="143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3:64" x14ac:dyDescent="0.2">
      <c r="C1569" s="10"/>
      <c r="D1569" s="10"/>
      <c r="AA1569" s="132"/>
      <c r="AB1569" s="132"/>
      <c r="AC1569" s="132"/>
      <c r="AD1569" s="132"/>
      <c r="AE1569" s="132"/>
      <c r="AG1569" s="143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3:64" x14ac:dyDescent="0.2">
      <c r="C1570" s="10"/>
      <c r="D1570" s="10"/>
      <c r="AA1570" s="132"/>
      <c r="AB1570" s="132"/>
      <c r="AC1570" s="132"/>
      <c r="AD1570" s="132"/>
      <c r="AE1570" s="132"/>
      <c r="AG1570" s="143"/>
      <c r="AN1570" s="132"/>
      <c r="AO1570" s="132"/>
      <c r="AP1570" s="132"/>
      <c r="AQ1570" s="132"/>
      <c r="AR1570" s="132"/>
      <c r="AS1570" s="132"/>
      <c r="AT1570" s="132"/>
      <c r="AU1570" s="132"/>
      <c r="AV1570" s="132"/>
      <c r="AX1570" s="132"/>
    </row>
    <row r="1571" spans="3:64" x14ac:dyDescent="0.2">
      <c r="C1571" s="10"/>
      <c r="D1571" s="10"/>
      <c r="AA1571" s="132"/>
      <c r="AB1571" s="132"/>
      <c r="AC1571" s="132"/>
      <c r="AD1571" s="132"/>
      <c r="AE1571" s="132"/>
      <c r="AG1571" s="143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  <c r="AY1571" s="132"/>
      <c r="AZ1571" s="132"/>
      <c r="BA1571" s="132"/>
      <c r="BB1571" s="132"/>
      <c r="BC1571" s="132"/>
      <c r="BD1571" s="132"/>
      <c r="BE1571" s="132"/>
      <c r="BF1571" s="132"/>
      <c r="BG1571" s="132"/>
      <c r="BH1571" s="132"/>
      <c r="BI1571" s="132"/>
      <c r="BJ1571" s="132"/>
      <c r="BK1571" s="132"/>
      <c r="BL1571" s="132"/>
    </row>
    <row r="1572" spans="3:64" x14ac:dyDescent="0.2">
      <c r="C1572" s="10"/>
      <c r="D1572" s="10"/>
      <c r="AA1572" s="132"/>
      <c r="AB1572" s="132"/>
      <c r="AC1572" s="132"/>
      <c r="AD1572" s="132"/>
      <c r="AE1572" s="132"/>
      <c r="AG1572" s="143"/>
      <c r="AN1572" s="132"/>
      <c r="AO1572" s="132"/>
      <c r="AP1572" s="132"/>
      <c r="AQ1572" s="132"/>
      <c r="AR1572" s="132"/>
      <c r="AS1572" s="132"/>
      <c r="AT1572" s="132"/>
      <c r="AU1572" s="132"/>
    </row>
    <row r="1573" spans="3:64" x14ac:dyDescent="0.2">
      <c r="C1573" s="10"/>
      <c r="D1573" s="10"/>
      <c r="AA1573" s="132"/>
      <c r="AB1573" s="132"/>
      <c r="AC1573" s="132"/>
      <c r="AD1573" s="132"/>
      <c r="AE1573" s="132"/>
      <c r="AG1573" s="143"/>
      <c r="AN1573" s="132"/>
      <c r="AO1573" s="132"/>
      <c r="AP1573" s="132"/>
      <c r="AQ1573" s="132"/>
      <c r="AR1573" s="132"/>
      <c r="AS1573" s="132"/>
      <c r="AT1573" s="132"/>
      <c r="AU1573" s="132"/>
      <c r="AV1573" s="132"/>
    </row>
    <row r="1574" spans="3:64" x14ac:dyDescent="0.2">
      <c r="C1574" s="10"/>
      <c r="D1574" s="10"/>
      <c r="AA1574" s="132"/>
      <c r="AB1574" s="132"/>
      <c r="AC1574" s="132"/>
      <c r="AD1574" s="132"/>
      <c r="AE1574" s="132"/>
      <c r="AG1574" s="143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3:64" x14ac:dyDescent="0.2">
      <c r="C1575" s="10"/>
      <c r="D1575" s="10"/>
      <c r="AA1575" s="132"/>
      <c r="AB1575" s="132"/>
      <c r="AC1575" s="132"/>
      <c r="AD1575" s="132"/>
      <c r="AE1575" s="132"/>
      <c r="AG1575" s="143"/>
      <c r="AN1575" s="132"/>
      <c r="AO1575" s="132"/>
      <c r="AP1575" s="132"/>
      <c r="AQ1575" s="132"/>
      <c r="AR1575" s="132"/>
      <c r="AS1575" s="132"/>
      <c r="AT1575" s="132"/>
      <c r="AU1575" s="132"/>
      <c r="AV1575" s="132"/>
      <c r="AX1575" s="132"/>
    </row>
    <row r="1576" spans="3:64" x14ac:dyDescent="0.2">
      <c r="C1576" s="10"/>
      <c r="D1576" s="10"/>
      <c r="AA1576" s="132"/>
      <c r="AB1576" s="132"/>
      <c r="AC1576" s="132"/>
      <c r="AD1576" s="132"/>
      <c r="AE1576" s="132"/>
      <c r="AG1576" s="143"/>
      <c r="AN1576" s="132"/>
      <c r="AO1576" s="132"/>
      <c r="AP1576" s="132"/>
      <c r="AQ1576" s="132"/>
      <c r="AR1576" s="132"/>
      <c r="AS1576" s="132"/>
      <c r="AT1576" s="132"/>
      <c r="AU1576" s="132"/>
      <c r="AV1576" s="132"/>
    </row>
    <row r="1577" spans="3:64" x14ac:dyDescent="0.2">
      <c r="C1577" s="10"/>
      <c r="D1577" s="10"/>
      <c r="AA1577" s="132"/>
      <c r="AB1577" s="132"/>
      <c r="AC1577" s="132"/>
      <c r="AD1577" s="132"/>
      <c r="AE1577" s="132"/>
      <c r="AG1577" s="143"/>
      <c r="AN1577" s="132"/>
      <c r="AO1577" s="132"/>
      <c r="AP1577" s="132"/>
      <c r="AQ1577" s="132"/>
      <c r="AR1577" s="132"/>
      <c r="AS1577" s="132"/>
      <c r="AT1577" s="132"/>
      <c r="AU1577" s="132"/>
    </row>
    <row r="1578" spans="3:64" x14ac:dyDescent="0.2">
      <c r="C1578" s="10"/>
      <c r="D1578" s="10"/>
      <c r="AA1578" s="132"/>
      <c r="AB1578" s="132"/>
      <c r="AC1578" s="132"/>
      <c r="AD1578" s="132"/>
      <c r="AE1578" s="132"/>
      <c r="AG1578" s="143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3:64" x14ac:dyDescent="0.2">
      <c r="C1579" s="10"/>
      <c r="D1579" s="10"/>
      <c r="AA1579" s="132"/>
      <c r="AB1579" s="132"/>
      <c r="AC1579" s="132"/>
      <c r="AD1579" s="132"/>
      <c r="AE1579" s="132"/>
      <c r="AG1579" s="143"/>
      <c r="AN1579" s="132"/>
      <c r="AO1579" s="132"/>
      <c r="AP1579" s="132"/>
      <c r="AQ1579" s="132"/>
      <c r="AR1579" s="132"/>
      <c r="AS1579" s="132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C1579" s="132"/>
      <c r="BD1579" s="132"/>
      <c r="BE1579" s="132"/>
      <c r="BF1579" s="132"/>
      <c r="BG1579" s="132"/>
      <c r="BH1579" s="132"/>
      <c r="BI1579" s="132"/>
      <c r="BJ1579" s="132"/>
      <c r="BK1579" s="132"/>
      <c r="BL1579" s="132"/>
    </row>
    <row r="1580" spans="3:64" x14ac:dyDescent="0.2">
      <c r="C1580" s="10"/>
      <c r="D1580" s="10"/>
      <c r="AA1580" s="132"/>
      <c r="AB1580" s="132"/>
      <c r="AC1580" s="132"/>
      <c r="AD1580" s="132"/>
      <c r="AE1580" s="132"/>
      <c r="AG1580" s="143"/>
      <c r="AN1580" s="132"/>
      <c r="AO1580" s="132"/>
      <c r="AP1580" s="132"/>
      <c r="AQ1580" s="132"/>
      <c r="AR1580" s="132"/>
      <c r="AS1580" s="132"/>
      <c r="AT1580" s="132"/>
      <c r="AU1580" s="132"/>
    </row>
    <row r="1581" spans="3:64" x14ac:dyDescent="0.2">
      <c r="C1581" s="10"/>
      <c r="D1581" s="10"/>
      <c r="AA1581" s="132"/>
      <c r="AB1581" s="132"/>
      <c r="AC1581" s="132"/>
      <c r="AD1581" s="132"/>
      <c r="AE1581" s="132"/>
      <c r="AG1581" s="143"/>
      <c r="AN1581" s="132"/>
      <c r="AO1581" s="132"/>
      <c r="AP1581" s="132"/>
      <c r="AQ1581" s="132"/>
      <c r="AR1581" s="132"/>
      <c r="AS1581" s="132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C1581" s="132"/>
      <c r="BD1581" s="132"/>
      <c r="BE1581" s="132"/>
      <c r="BF1581" s="132"/>
      <c r="BG1581" s="132"/>
      <c r="BH1581" s="132"/>
      <c r="BI1581" s="132"/>
      <c r="BJ1581" s="132"/>
      <c r="BK1581" s="132"/>
      <c r="BL1581" s="132"/>
    </row>
    <row r="1582" spans="3:64" x14ac:dyDescent="0.2">
      <c r="C1582" s="10"/>
      <c r="D1582" s="10"/>
      <c r="AA1582" s="132"/>
      <c r="AB1582" s="132"/>
      <c r="AC1582" s="132"/>
      <c r="AD1582" s="132"/>
      <c r="AE1582" s="132"/>
      <c r="AG1582" s="143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3:64" x14ac:dyDescent="0.2">
      <c r="C1583" s="10"/>
      <c r="D1583" s="10"/>
      <c r="AA1583" s="132"/>
      <c r="AB1583" s="132"/>
      <c r="AC1583" s="132"/>
      <c r="AD1583" s="132"/>
      <c r="AE1583" s="132"/>
      <c r="AG1583" s="143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3:64" x14ac:dyDescent="0.2">
      <c r="C1584" s="10"/>
      <c r="D1584" s="10"/>
      <c r="AA1584" s="132"/>
      <c r="AB1584" s="132"/>
      <c r="AC1584" s="132"/>
      <c r="AD1584" s="132"/>
      <c r="AE1584" s="132"/>
      <c r="AG1584" s="143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3:64" x14ac:dyDescent="0.2">
      <c r="C1585" s="10"/>
      <c r="D1585" s="10"/>
      <c r="AA1585" s="132"/>
      <c r="AB1585" s="132"/>
      <c r="AC1585" s="132"/>
      <c r="AD1585" s="132"/>
      <c r="AE1585" s="132"/>
      <c r="AG1585" s="143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3:64" x14ac:dyDescent="0.2">
      <c r="C1586" s="10"/>
      <c r="D1586" s="10"/>
      <c r="AA1586" s="132"/>
      <c r="AB1586" s="132"/>
      <c r="AC1586" s="132"/>
      <c r="AD1586" s="132"/>
      <c r="AE1586" s="132"/>
      <c r="AG1586" s="143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X1586" s="132"/>
    </row>
    <row r="1587" spans="3:64" x14ac:dyDescent="0.2">
      <c r="C1587" s="10"/>
      <c r="D1587" s="10"/>
      <c r="AA1587" s="132"/>
      <c r="AB1587" s="132"/>
      <c r="AC1587" s="132"/>
      <c r="AD1587" s="132"/>
      <c r="AE1587" s="132"/>
      <c r="AG1587" s="143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2"/>
      <c r="BF1587" s="132"/>
      <c r="BG1587" s="132"/>
      <c r="BH1587" s="132"/>
      <c r="BI1587" s="132"/>
      <c r="BJ1587" s="132"/>
      <c r="BK1587" s="132"/>
      <c r="BL1587" s="132"/>
    </row>
    <row r="1588" spans="3:64" x14ac:dyDescent="0.2">
      <c r="C1588" s="10"/>
      <c r="D1588" s="10"/>
      <c r="AA1588" s="132"/>
      <c r="AB1588" s="132"/>
      <c r="AC1588" s="132"/>
      <c r="AD1588" s="132"/>
      <c r="AE1588" s="132"/>
      <c r="AG1588" s="143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X1588" s="132"/>
    </row>
    <row r="1589" spans="3:64" x14ac:dyDescent="0.2">
      <c r="C1589" s="10"/>
      <c r="D1589" s="10"/>
      <c r="AA1589" s="132"/>
      <c r="AB1589" s="132"/>
      <c r="AC1589" s="132"/>
      <c r="AD1589" s="132"/>
      <c r="AE1589" s="132"/>
      <c r="AG1589" s="143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2"/>
      <c r="BF1589" s="132"/>
      <c r="BG1589" s="132"/>
      <c r="BH1589" s="132"/>
      <c r="BI1589" s="132"/>
      <c r="BJ1589" s="132"/>
      <c r="BK1589" s="132"/>
      <c r="BL1589" s="132"/>
    </row>
    <row r="1590" spans="3:64" x14ac:dyDescent="0.2">
      <c r="C1590" s="10"/>
      <c r="D1590" s="10"/>
      <c r="AA1590" s="132"/>
      <c r="AB1590" s="132"/>
      <c r="AC1590" s="132"/>
      <c r="AD1590" s="132"/>
      <c r="AE1590" s="132"/>
      <c r="AG1590" s="143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3:64" x14ac:dyDescent="0.2">
      <c r="C1591" s="10"/>
      <c r="D1591" s="10"/>
      <c r="AA1591" s="132"/>
      <c r="AB1591" s="132"/>
      <c r="AC1591" s="132"/>
      <c r="AD1591" s="132"/>
      <c r="AE1591" s="132"/>
      <c r="AG1591" s="143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3:64" x14ac:dyDescent="0.2">
      <c r="C1592" s="10"/>
      <c r="D1592" s="10"/>
      <c r="AA1592" s="132"/>
      <c r="AB1592" s="132"/>
      <c r="AC1592" s="132"/>
      <c r="AD1592" s="132"/>
      <c r="AE1592" s="132"/>
      <c r="AG1592" s="143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3:64" x14ac:dyDescent="0.2">
      <c r="C1593" s="10"/>
      <c r="D1593" s="10"/>
      <c r="AA1593" s="132"/>
      <c r="AB1593" s="132"/>
      <c r="AC1593" s="132"/>
      <c r="AD1593" s="132"/>
      <c r="AE1593" s="132"/>
      <c r="AG1593" s="143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X1593" s="132"/>
    </row>
    <row r="1594" spans="3:64" x14ac:dyDescent="0.2">
      <c r="C1594" s="10"/>
      <c r="D1594" s="10"/>
      <c r="AA1594" s="132"/>
      <c r="AB1594" s="132"/>
      <c r="AC1594" s="132"/>
      <c r="AD1594" s="132"/>
      <c r="AE1594" s="132"/>
      <c r="AG1594" s="143"/>
      <c r="AN1594" s="132"/>
      <c r="AO1594" s="132"/>
      <c r="AP1594" s="132"/>
      <c r="AQ1594" s="132"/>
      <c r="AR1594" s="132"/>
      <c r="AS1594" s="132"/>
      <c r="AT1594" s="132"/>
      <c r="AU1594" s="132"/>
    </row>
    <row r="1595" spans="3:64" x14ac:dyDescent="0.2">
      <c r="C1595" s="10"/>
      <c r="D1595" s="10"/>
      <c r="AA1595" s="132"/>
      <c r="AB1595" s="132"/>
      <c r="AC1595" s="132"/>
      <c r="AD1595" s="132"/>
      <c r="AE1595" s="132"/>
      <c r="AG1595" s="143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3:64" x14ac:dyDescent="0.2">
      <c r="C1596" s="10"/>
      <c r="D1596" s="10"/>
      <c r="AA1596" s="132"/>
      <c r="AB1596" s="132"/>
      <c r="AC1596" s="132"/>
      <c r="AD1596" s="132"/>
      <c r="AE1596" s="132"/>
      <c r="AG1596" s="143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3:64" x14ac:dyDescent="0.2">
      <c r="C1597" s="10"/>
      <c r="D1597" s="10"/>
      <c r="AA1597" s="132"/>
      <c r="AB1597" s="132"/>
      <c r="AC1597" s="132"/>
      <c r="AD1597" s="132"/>
      <c r="AE1597" s="132"/>
      <c r="AG1597" s="143"/>
      <c r="AN1597" s="132"/>
      <c r="AO1597" s="132"/>
      <c r="AP1597" s="132"/>
      <c r="AQ1597" s="132"/>
      <c r="AR1597" s="132"/>
      <c r="AS1597" s="132"/>
      <c r="AT1597" s="132"/>
      <c r="AU1597" s="132"/>
      <c r="AV1597" s="132"/>
    </row>
    <row r="1598" spans="3:64" x14ac:dyDescent="0.2">
      <c r="C1598" s="10"/>
      <c r="D1598" s="10"/>
      <c r="AA1598" s="132"/>
      <c r="AB1598" s="132"/>
      <c r="AC1598" s="132"/>
      <c r="AD1598" s="132"/>
      <c r="AE1598" s="132"/>
      <c r="AG1598" s="143"/>
      <c r="AN1598" s="132"/>
      <c r="AO1598" s="132"/>
      <c r="AP1598" s="132"/>
      <c r="AQ1598" s="132"/>
      <c r="AR1598" s="132"/>
      <c r="AS1598" s="132"/>
      <c r="AT1598" s="132"/>
      <c r="AU1598" s="132"/>
      <c r="AV1598" s="132"/>
      <c r="AX1598" s="132"/>
    </row>
    <row r="1599" spans="3:64" x14ac:dyDescent="0.2">
      <c r="C1599" s="10"/>
      <c r="D1599" s="10"/>
      <c r="AA1599" s="132"/>
      <c r="AB1599" s="132"/>
      <c r="AC1599" s="132"/>
      <c r="AD1599" s="132"/>
      <c r="AE1599" s="132"/>
      <c r="AG1599" s="143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W1599" s="132"/>
      <c r="AX1599" s="132"/>
      <c r="AY1599" s="132"/>
      <c r="AZ1599" s="132"/>
      <c r="BA1599" s="132"/>
      <c r="BB1599" s="132"/>
      <c r="BC1599" s="132"/>
      <c r="BD1599" s="132"/>
      <c r="BE1599" s="132"/>
      <c r="BF1599" s="132"/>
      <c r="BG1599" s="132"/>
      <c r="BH1599" s="132"/>
      <c r="BI1599" s="132"/>
      <c r="BJ1599" s="132"/>
      <c r="BK1599" s="132"/>
      <c r="BL1599" s="132"/>
    </row>
    <row r="1600" spans="3:64" x14ac:dyDescent="0.2">
      <c r="C1600" s="10"/>
      <c r="D1600" s="10"/>
      <c r="AA1600" s="132"/>
      <c r="AB1600" s="132"/>
      <c r="AC1600" s="132"/>
      <c r="AD1600" s="132"/>
      <c r="AE1600" s="132"/>
      <c r="AG1600" s="143"/>
      <c r="AN1600" s="132"/>
      <c r="AO1600" s="132"/>
      <c r="AP1600" s="132"/>
      <c r="AQ1600" s="132"/>
      <c r="AR1600" s="132"/>
      <c r="AS1600" s="132"/>
      <c r="AT1600" s="132"/>
      <c r="AU1600" s="132"/>
      <c r="AV1600" s="132"/>
    </row>
    <row r="1601" spans="3:64" x14ac:dyDescent="0.2">
      <c r="C1601" s="10"/>
      <c r="D1601" s="10"/>
      <c r="AA1601" s="132"/>
      <c r="AB1601" s="132"/>
      <c r="AC1601" s="132"/>
      <c r="AD1601" s="132"/>
      <c r="AE1601" s="132"/>
      <c r="AG1601" s="143"/>
      <c r="AN1601" s="132"/>
      <c r="AO1601" s="132"/>
      <c r="AP1601" s="132"/>
      <c r="AQ1601" s="132"/>
      <c r="AR1601" s="132"/>
      <c r="AS1601" s="132"/>
      <c r="AT1601" s="132"/>
      <c r="AU1601" s="132"/>
      <c r="AV1601" s="132"/>
      <c r="AX1601" s="132"/>
    </row>
    <row r="1602" spans="3:64" x14ac:dyDescent="0.2">
      <c r="C1602" s="10"/>
      <c r="D1602" s="10"/>
      <c r="AA1602" s="132"/>
      <c r="AB1602" s="132"/>
      <c r="AC1602" s="132"/>
      <c r="AD1602" s="132"/>
      <c r="AE1602" s="132"/>
      <c r="AG1602" s="143"/>
      <c r="AN1602" s="132"/>
      <c r="AO1602" s="132"/>
      <c r="AP1602" s="132"/>
      <c r="AQ1602" s="132"/>
      <c r="AR1602" s="132"/>
      <c r="AS1602" s="132"/>
      <c r="AT1602" s="132"/>
      <c r="AU1602" s="132"/>
    </row>
    <row r="1603" spans="3:64" x14ac:dyDescent="0.2">
      <c r="C1603" s="10"/>
      <c r="D1603" s="10"/>
      <c r="AA1603" s="132"/>
      <c r="AB1603" s="132"/>
      <c r="AC1603" s="132"/>
      <c r="AD1603" s="132"/>
      <c r="AE1603" s="132"/>
      <c r="AG1603" s="143"/>
      <c r="AN1603" s="132"/>
      <c r="AO1603" s="132"/>
      <c r="AP1603" s="132"/>
      <c r="AQ1603" s="132"/>
      <c r="AR1603" s="132"/>
      <c r="AS1603" s="132"/>
      <c r="AT1603" s="132"/>
      <c r="AU1603" s="132"/>
      <c r="AV1603" s="132"/>
      <c r="AX1603" s="132"/>
    </row>
    <row r="1604" spans="3:64" x14ac:dyDescent="0.2">
      <c r="C1604" s="10"/>
      <c r="D1604" s="10"/>
      <c r="AA1604" s="132"/>
      <c r="AB1604" s="132"/>
      <c r="AC1604" s="132"/>
      <c r="AD1604" s="132"/>
      <c r="AE1604" s="132"/>
      <c r="AG1604" s="143"/>
      <c r="AN1604" s="132"/>
      <c r="AO1604" s="132"/>
      <c r="AP1604" s="132"/>
      <c r="AQ1604" s="132"/>
      <c r="AR1604" s="132"/>
      <c r="AS1604" s="132"/>
      <c r="AT1604" s="132"/>
      <c r="AU1604" s="132"/>
    </row>
    <row r="1605" spans="3:64" x14ac:dyDescent="0.2">
      <c r="C1605" s="10"/>
      <c r="D1605" s="10"/>
      <c r="AA1605" s="132"/>
      <c r="AB1605" s="132"/>
      <c r="AC1605" s="132"/>
      <c r="AD1605" s="132"/>
      <c r="AE1605" s="132"/>
      <c r="AG1605" s="143"/>
      <c r="AN1605" s="132"/>
      <c r="AO1605" s="132"/>
      <c r="AP1605" s="132"/>
      <c r="AQ1605" s="132"/>
      <c r="AR1605" s="132"/>
      <c r="AS1605" s="132"/>
      <c r="AT1605" s="132"/>
      <c r="AU1605" s="132"/>
      <c r="AV1605" s="132"/>
    </row>
    <row r="1606" spans="3:64" x14ac:dyDescent="0.2">
      <c r="C1606" s="10"/>
      <c r="D1606" s="10"/>
      <c r="AA1606" s="132"/>
      <c r="AB1606" s="132"/>
      <c r="AC1606" s="132"/>
      <c r="AD1606" s="132"/>
      <c r="AE1606" s="132"/>
      <c r="AG1606" s="143"/>
      <c r="AN1606" s="132"/>
      <c r="AO1606" s="132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2"/>
      <c r="BF1606" s="132"/>
      <c r="BG1606" s="132"/>
      <c r="BH1606" s="132"/>
      <c r="BI1606" s="132"/>
      <c r="BJ1606" s="132"/>
      <c r="BK1606" s="132"/>
      <c r="BL1606" s="132"/>
    </row>
    <row r="1607" spans="3:64" x14ac:dyDescent="0.2">
      <c r="C1607" s="10"/>
      <c r="D1607" s="10"/>
      <c r="AA1607" s="132"/>
      <c r="AB1607" s="132"/>
      <c r="AC1607" s="132"/>
      <c r="AD1607" s="132"/>
      <c r="AE1607" s="132"/>
      <c r="AG1607" s="143"/>
      <c r="AN1607" s="132"/>
      <c r="AO1607" s="132"/>
      <c r="AP1607" s="132"/>
      <c r="AQ1607" s="132"/>
      <c r="AR1607" s="132"/>
      <c r="AS1607" s="132"/>
      <c r="AT1607" s="132"/>
      <c r="AU1607" s="132"/>
    </row>
    <row r="1608" spans="3:64" x14ac:dyDescent="0.2">
      <c r="C1608" s="10"/>
      <c r="D1608" s="10"/>
      <c r="AA1608" s="132"/>
      <c r="AB1608" s="132"/>
      <c r="AC1608" s="132"/>
      <c r="AD1608" s="132"/>
      <c r="AE1608" s="132"/>
      <c r="AG1608" s="143"/>
      <c r="AN1608" s="132"/>
      <c r="AO1608" s="132"/>
      <c r="AP1608" s="132"/>
      <c r="AQ1608" s="132"/>
      <c r="AR1608" s="132"/>
      <c r="AS1608" s="132"/>
      <c r="AT1608" s="132"/>
      <c r="AU1608" s="132"/>
      <c r="AV1608" s="132"/>
    </row>
    <row r="1609" spans="3:64" x14ac:dyDescent="0.2">
      <c r="C1609" s="10"/>
      <c r="D1609" s="10"/>
      <c r="AA1609" s="132"/>
      <c r="AB1609" s="132"/>
      <c r="AC1609" s="132"/>
      <c r="AD1609" s="132"/>
      <c r="AE1609" s="132"/>
      <c r="AG1609" s="143"/>
      <c r="AN1609" s="132"/>
      <c r="AO1609" s="132"/>
      <c r="AP1609" s="132"/>
      <c r="AQ1609" s="132"/>
      <c r="AR1609" s="132"/>
      <c r="AS1609" s="132"/>
      <c r="AT1609" s="132"/>
      <c r="AU1609" s="132"/>
    </row>
    <row r="1610" spans="3:64" x14ac:dyDescent="0.2">
      <c r="C1610" s="10"/>
      <c r="D1610" s="10"/>
      <c r="AA1610" s="132"/>
      <c r="AB1610" s="132"/>
      <c r="AC1610" s="132"/>
      <c r="AD1610" s="132"/>
      <c r="AE1610" s="132"/>
      <c r="AG1610" s="143"/>
      <c r="AN1610" s="132"/>
      <c r="AO1610" s="132"/>
      <c r="AP1610" s="132"/>
      <c r="AQ1610" s="132"/>
      <c r="AR1610" s="132"/>
      <c r="AS1610" s="132"/>
      <c r="AT1610" s="132"/>
      <c r="AU1610" s="132"/>
      <c r="AV1610" s="132"/>
      <c r="AX1610" s="132"/>
    </row>
    <row r="1611" spans="3:64" x14ac:dyDescent="0.2">
      <c r="C1611" s="10"/>
      <c r="D1611" s="10"/>
      <c r="AA1611" s="132"/>
      <c r="AB1611" s="132"/>
      <c r="AC1611" s="132"/>
      <c r="AD1611" s="132"/>
      <c r="AE1611" s="132"/>
      <c r="AG1611" s="143"/>
      <c r="AN1611" s="132"/>
      <c r="AO1611" s="132"/>
      <c r="AP1611" s="132"/>
      <c r="AQ1611" s="132"/>
      <c r="AR1611" s="132"/>
      <c r="AS1611" s="132"/>
      <c r="AT1611" s="132"/>
      <c r="AU1611" s="132"/>
      <c r="AV1611" s="132"/>
    </row>
    <row r="1612" spans="3:64" x14ac:dyDescent="0.2">
      <c r="C1612" s="10"/>
      <c r="D1612" s="10"/>
      <c r="AA1612" s="132"/>
      <c r="AB1612" s="132"/>
      <c r="AC1612" s="132"/>
      <c r="AD1612" s="132"/>
      <c r="AE1612" s="132"/>
      <c r="AG1612" s="143"/>
      <c r="AN1612" s="132"/>
      <c r="AO1612" s="132"/>
      <c r="AP1612" s="132"/>
      <c r="AQ1612" s="132"/>
      <c r="AR1612" s="132"/>
      <c r="AS1612" s="132"/>
      <c r="AT1612" s="132"/>
      <c r="AU1612" s="132"/>
    </row>
    <row r="1613" spans="3:64" x14ac:dyDescent="0.2">
      <c r="C1613" s="10"/>
      <c r="D1613" s="10"/>
      <c r="AA1613" s="132"/>
      <c r="AB1613" s="132"/>
      <c r="AC1613" s="132"/>
      <c r="AD1613" s="132"/>
      <c r="AE1613" s="132"/>
      <c r="AG1613" s="143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3:64" x14ac:dyDescent="0.2">
      <c r="C1614" s="10"/>
      <c r="D1614" s="10"/>
      <c r="AA1614" s="132"/>
      <c r="AB1614" s="132"/>
      <c r="AC1614" s="132"/>
      <c r="AD1614" s="132"/>
      <c r="AE1614" s="132"/>
      <c r="AG1614" s="143"/>
      <c r="AN1614" s="132"/>
      <c r="AO1614" s="132"/>
      <c r="AP1614" s="132"/>
      <c r="AQ1614" s="132"/>
      <c r="AR1614" s="132"/>
      <c r="AS1614" s="132"/>
      <c r="AT1614" s="132"/>
      <c r="AU1614" s="132"/>
      <c r="AV1614" s="132"/>
      <c r="AX1614" s="132"/>
      <c r="AY1614" s="132"/>
      <c r="AZ1614" s="132"/>
      <c r="BA1614" s="132"/>
      <c r="BB1614" s="132"/>
      <c r="BC1614" s="132"/>
      <c r="BD1614" s="132"/>
      <c r="BE1614" s="132"/>
      <c r="BF1614" s="132"/>
      <c r="BG1614" s="132"/>
      <c r="BH1614" s="132"/>
      <c r="BI1614" s="132"/>
      <c r="BJ1614" s="132"/>
      <c r="BK1614" s="132"/>
      <c r="BL1614" s="132"/>
    </row>
    <row r="1615" spans="3:64" x14ac:dyDescent="0.2">
      <c r="C1615" s="10"/>
      <c r="D1615" s="10"/>
      <c r="AA1615" s="132"/>
      <c r="AB1615" s="132"/>
      <c r="AC1615" s="132"/>
      <c r="AD1615" s="132"/>
      <c r="AE1615" s="132"/>
      <c r="AG1615" s="143"/>
      <c r="AN1615" s="132"/>
      <c r="AO1615" s="132"/>
      <c r="AP1615" s="132"/>
      <c r="AQ1615" s="132"/>
      <c r="AR1615" s="132"/>
      <c r="AS1615" s="132"/>
      <c r="AT1615" s="132"/>
      <c r="AU1615" s="132"/>
      <c r="AV1615" s="132"/>
    </row>
    <row r="1616" spans="3:64" x14ac:dyDescent="0.2">
      <c r="C1616" s="10"/>
      <c r="D1616" s="10"/>
      <c r="AA1616" s="132"/>
      <c r="AB1616" s="132"/>
      <c r="AC1616" s="132"/>
      <c r="AD1616" s="132"/>
      <c r="AE1616" s="132"/>
      <c r="AG1616" s="143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3:64" x14ac:dyDescent="0.2">
      <c r="C1617" s="10"/>
      <c r="D1617" s="10"/>
      <c r="AA1617" s="132"/>
      <c r="AB1617" s="132"/>
      <c r="AC1617" s="132"/>
      <c r="AD1617" s="132"/>
      <c r="AE1617" s="132"/>
      <c r="AG1617" s="143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3:64" x14ac:dyDescent="0.2">
      <c r="C1618" s="10"/>
      <c r="D1618" s="10"/>
      <c r="AA1618" s="132"/>
      <c r="AB1618" s="132"/>
      <c r="AC1618" s="132"/>
      <c r="AD1618" s="132"/>
      <c r="AE1618" s="132"/>
      <c r="AG1618" s="143"/>
      <c r="AN1618" s="132"/>
      <c r="AO1618" s="132"/>
      <c r="AP1618" s="132"/>
      <c r="AQ1618" s="132"/>
      <c r="AR1618" s="132"/>
      <c r="AS1618" s="132"/>
      <c r="AT1618" s="132"/>
      <c r="AU1618" s="132"/>
      <c r="AV1618" s="132"/>
      <c r="AX1618" s="132"/>
    </row>
    <row r="1619" spans="3:64" x14ac:dyDescent="0.2">
      <c r="C1619" s="10"/>
      <c r="D1619" s="10"/>
      <c r="AA1619" s="132"/>
      <c r="AB1619" s="132"/>
      <c r="AC1619" s="132"/>
      <c r="AD1619" s="132"/>
      <c r="AE1619" s="132"/>
      <c r="AG1619" s="143"/>
      <c r="AN1619" s="132"/>
      <c r="AO1619" s="132"/>
      <c r="AP1619" s="132"/>
      <c r="AQ1619" s="132"/>
      <c r="AR1619" s="132"/>
      <c r="AS1619" s="132"/>
      <c r="AT1619" s="132"/>
      <c r="AU1619" s="132"/>
      <c r="AV1619" s="132"/>
    </row>
    <row r="1620" spans="3:64" x14ac:dyDescent="0.2">
      <c r="C1620" s="10"/>
      <c r="D1620" s="10"/>
      <c r="AA1620" s="132"/>
      <c r="AB1620" s="132"/>
      <c r="AC1620" s="132"/>
      <c r="AD1620" s="132"/>
      <c r="AE1620" s="132"/>
      <c r="AG1620" s="143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3:64" x14ac:dyDescent="0.2">
      <c r="C1621" s="10"/>
      <c r="D1621" s="10"/>
      <c r="AA1621" s="132"/>
      <c r="AB1621" s="132"/>
      <c r="AC1621" s="132"/>
      <c r="AD1621" s="132"/>
      <c r="AE1621" s="132"/>
      <c r="AG1621" s="143"/>
      <c r="AN1621" s="132"/>
      <c r="AO1621" s="132"/>
      <c r="AP1621" s="132"/>
      <c r="AQ1621" s="132"/>
      <c r="AR1621" s="132"/>
      <c r="AS1621" s="132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2"/>
      <c r="BF1621" s="132"/>
      <c r="BG1621" s="132"/>
      <c r="BH1621" s="132"/>
      <c r="BI1621" s="132"/>
      <c r="BJ1621" s="132"/>
      <c r="BK1621" s="132"/>
      <c r="BL1621" s="132"/>
    </row>
    <row r="1622" spans="3:64" x14ac:dyDescent="0.2">
      <c r="C1622" s="10"/>
      <c r="D1622" s="10"/>
      <c r="AA1622" s="132"/>
      <c r="AB1622" s="132"/>
      <c r="AC1622" s="132"/>
      <c r="AD1622" s="132"/>
      <c r="AE1622" s="132"/>
      <c r="AG1622" s="143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3:64" x14ac:dyDescent="0.2">
      <c r="C1623" s="10"/>
      <c r="D1623" s="10"/>
      <c r="AA1623" s="132"/>
      <c r="AB1623" s="132"/>
      <c r="AC1623" s="132"/>
      <c r="AD1623" s="132"/>
      <c r="AE1623" s="132"/>
      <c r="AG1623" s="143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</row>
    <row r="1624" spans="3:64" x14ac:dyDescent="0.2">
      <c r="C1624" s="10"/>
      <c r="D1624" s="10"/>
      <c r="AA1624" s="132"/>
      <c r="AB1624" s="132"/>
      <c r="AC1624" s="132"/>
      <c r="AD1624" s="132"/>
      <c r="AE1624" s="132"/>
      <c r="AG1624" s="143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C1624" s="132"/>
      <c r="BD1624" s="132"/>
      <c r="BE1624" s="132"/>
      <c r="BF1624" s="132"/>
      <c r="BG1624" s="132"/>
      <c r="BH1624" s="132"/>
      <c r="BI1624" s="132"/>
      <c r="BJ1624" s="132"/>
      <c r="BK1624" s="132"/>
      <c r="BL1624" s="132"/>
    </row>
    <row r="1625" spans="3:64" x14ac:dyDescent="0.2">
      <c r="C1625" s="10"/>
      <c r="D1625" s="10"/>
      <c r="AA1625" s="132"/>
      <c r="AB1625" s="132"/>
      <c r="AC1625" s="132"/>
      <c r="AD1625" s="132"/>
      <c r="AE1625" s="132"/>
      <c r="AG1625" s="143"/>
      <c r="AN1625" s="132"/>
      <c r="AO1625" s="132"/>
      <c r="AP1625" s="132"/>
      <c r="AQ1625" s="132"/>
      <c r="AR1625" s="132"/>
      <c r="AS1625" s="132"/>
      <c r="AT1625" s="132"/>
      <c r="AU1625" s="132"/>
    </row>
    <row r="1626" spans="3:64" x14ac:dyDescent="0.2">
      <c r="C1626" s="10"/>
      <c r="D1626" s="10"/>
      <c r="AA1626" s="132"/>
      <c r="AB1626" s="132"/>
      <c r="AC1626" s="132"/>
      <c r="AD1626" s="132"/>
      <c r="AE1626" s="132"/>
      <c r="AG1626" s="143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3:64" x14ac:dyDescent="0.2">
      <c r="C1627" s="10"/>
      <c r="D1627" s="10"/>
      <c r="AA1627" s="132"/>
      <c r="AB1627" s="132"/>
      <c r="AC1627" s="132"/>
      <c r="AD1627" s="132"/>
      <c r="AE1627" s="132"/>
      <c r="AG1627" s="143"/>
      <c r="AN1627" s="132"/>
      <c r="AO1627" s="132"/>
      <c r="AP1627" s="132"/>
      <c r="AQ1627" s="132"/>
      <c r="AR1627" s="132"/>
      <c r="AS1627" s="132"/>
      <c r="AT1627" s="132"/>
      <c r="AU1627" s="132"/>
      <c r="AV1627" s="132"/>
      <c r="AX1627" s="132"/>
      <c r="AY1627" s="132"/>
      <c r="AZ1627" s="132"/>
      <c r="BA1627" s="132"/>
      <c r="BB1627" s="132"/>
      <c r="BC1627" s="132"/>
      <c r="BD1627" s="132"/>
      <c r="BE1627" s="132"/>
      <c r="BF1627" s="132"/>
      <c r="BG1627" s="132"/>
      <c r="BH1627" s="132"/>
      <c r="BI1627" s="132"/>
      <c r="BJ1627" s="132"/>
      <c r="BK1627" s="132"/>
      <c r="BL1627" s="132"/>
    </row>
    <row r="1628" spans="3:64" x14ac:dyDescent="0.2">
      <c r="C1628" s="10"/>
      <c r="D1628" s="10"/>
      <c r="AA1628" s="132"/>
      <c r="AB1628" s="132"/>
      <c r="AC1628" s="132"/>
      <c r="AD1628" s="132"/>
      <c r="AE1628" s="132"/>
      <c r="AG1628" s="143"/>
      <c r="AN1628" s="132"/>
      <c r="AO1628" s="132"/>
      <c r="AP1628" s="132"/>
      <c r="AQ1628" s="132"/>
      <c r="AR1628" s="132"/>
      <c r="AS1628" s="132"/>
      <c r="AT1628" s="132"/>
      <c r="AU1628" s="132"/>
      <c r="AV1628" s="132"/>
    </row>
    <row r="1629" spans="3:64" x14ac:dyDescent="0.2">
      <c r="C1629" s="10"/>
      <c r="D1629" s="10"/>
      <c r="AA1629" s="132"/>
      <c r="AB1629" s="132"/>
      <c r="AC1629" s="132"/>
      <c r="AD1629" s="132"/>
      <c r="AE1629" s="132"/>
      <c r="AG1629" s="143"/>
      <c r="AN1629" s="132"/>
      <c r="AO1629" s="132"/>
      <c r="AP1629" s="132"/>
      <c r="AQ1629" s="132"/>
      <c r="AR1629" s="132"/>
      <c r="AS1629" s="132"/>
      <c r="AT1629" s="132"/>
      <c r="AU1629" s="132"/>
      <c r="AV1629" s="132"/>
      <c r="AW1629" s="132"/>
      <c r="AX1629" s="132"/>
      <c r="AY1629" s="132"/>
      <c r="AZ1629" s="132"/>
      <c r="BA1629" s="132"/>
      <c r="BB1629" s="132"/>
      <c r="BC1629" s="132"/>
      <c r="BD1629" s="132"/>
      <c r="BE1629" s="132"/>
      <c r="BF1629" s="132"/>
      <c r="BG1629" s="132"/>
      <c r="BH1629" s="132"/>
      <c r="BI1629" s="132"/>
      <c r="BJ1629" s="132"/>
      <c r="BK1629" s="132"/>
      <c r="BL1629" s="132"/>
    </row>
    <row r="1630" spans="3:64" x14ac:dyDescent="0.2">
      <c r="C1630" s="10"/>
      <c r="D1630" s="10"/>
      <c r="AA1630" s="132"/>
      <c r="AB1630" s="132"/>
      <c r="AC1630" s="132"/>
      <c r="AD1630" s="132"/>
      <c r="AE1630" s="132"/>
      <c r="AG1630" s="143"/>
      <c r="AN1630" s="132"/>
      <c r="AO1630" s="132"/>
      <c r="AP1630" s="132"/>
      <c r="AQ1630" s="132"/>
      <c r="AR1630" s="132"/>
      <c r="AS1630" s="132"/>
      <c r="AT1630" s="132"/>
      <c r="AU1630" s="132"/>
    </row>
    <row r="1631" spans="3:64" x14ac:dyDescent="0.2">
      <c r="C1631" s="10"/>
      <c r="D1631" s="10"/>
      <c r="AA1631" s="132"/>
      <c r="AB1631" s="132"/>
      <c r="AC1631" s="132"/>
      <c r="AD1631" s="132"/>
      <c r="AE1631" s="132"/>
      <c r="AG1631" s="143"/>
      <c r="AN1631" s="132"/>
      <c r="AO1631" s="132"/>
      <c r="AP1631" s="132"/>
      <c r="AQ1631" s="132"/>
      <c r="AR1631" s="132"/>
      <c r="AS1631" s="132"/>
      <c r="AT1631" s="132"/>
      <c r="AU1631" s="132"/>
      <c r="AV1631" s="132"/>
      <c r="AW1631" s="132"/>
      <c r="AX1631" s="132"/>
      <c r="AY1631" s="132"/>
      <c r="AZ1631" s="132"/>
      <c r="BA1631" s="132"/>
      <c r="BB1631" s="132"/>
      <c r="BC1631" s="132"/>
      <c r="BD1631" s="132"/>
      <c r="BE1631" s="132"/>
      <c r="BF1631" s="132"/>
      <c r="BG1631" s="132"/>
      <c r="BH1631" s="132"/>
      <c r="BI1631" s="132"/>
      <c r="BJ1631" s="132"/>
      <c r="BK1631" s="132"/>
      <c r="BL1631" s="132"/>
    </row>
    <row r="1632" spans="3:64" x14ac:dyDescent="0.2">
      <c r="C1632" s="10"/>
      <c r="D1632" s="10"/>
      <c r="AA1632" s="132"/>
      <c r="AB1632" s="132"/>
      <c r="AC1632" s="132"/>
      <c r="AD1632" s="132"/>
      <c r="AE1632" s="132"/>
      <c r="AG1632" s="143"/>
      <c r="AN1632" s="132"/>
      <c r="AO1632" s="132"/>
      <c r="AP1632" s="132"/>
      <c r="AQ1632" s="132"/>
      <c r="AR1632" s="132"/>
      <c r="AS1632" s="132"/>
      <c r="AT1632" s="132"/>
      <c r="AU1632" s="132"/>
    </row>
    <row r="1633" spans="3:64" x14ac:dyDescent="0.2">
      <c r="C1633" s="10"/>
      <c r="D1633" s="10"/>
      <c r="AA1633" s="132"/>
      <c r="AB1633" s="132"/>
      <c r="AC1633" s="132"/>
      <c r="AD1633" s="132"/>
      <c r="AE1633" s="132"/>
      <c r="AG1633" s="143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3:64" x14ac:dyDescent="0.2">
      <c r="C1634" s="10"/>
      <c r="D1634" s="10"/>
      <c r="AA1634" s="132"/>
      <c r="AB1634" s="132"/>
      <c r="AC1634" s="132"/>
      <c r="AD1634" s="132"/>
      <c r="AE1634" s="132"/>
      <c r="AG1634" s="143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3:64" x14ac:dyDescent="0.2">
      <c r="C1635" s="10"/>
      <c r="D1635" s="10"/>
      <c r="AA1635" s="132"/>
      <c r="AB1635" s="132"/>
      <c r="AC1635" s="132"/>
      <c r="AD1635" s="132"/>
      <c r="AE1635" s="132"/>
      <c r="AG1635" s="143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3:64" x14ac:dyDescent="0.2">
      <c r="C1636" s="10"/>
      <c r="D1636" s="10"/>
      <c r="AA1636" s="132"/>
      <c r="AB1636" s="132"/>
      <c r="AC1636" s="132"/>
      <c r="AD1636" s="132"/>
      <c r="AE1636" s="132"/>
      <c r="AG1636" s="143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3:64" x14ac:dyDescent="0.2">
      <c r="C1637" s="10"/>
      <c r="D1637" s="10"/>
      <c r="AA1637" s="132"/>
      <c r="AB1637" s="132"/>
      <c r="AC1637" s="132"/>
      <c r="AD1637" s="132"/>
      <c r="AE1637" s="132"/>
      <c r="AG1637" s="143"/>
      <c r="AN1637" s="132"/>
      <c r="AO1637" s="132"/>
      <c r="AP1637" s="132"/>
      <c r="AQ1637" s="132"/>
      <c r="AR1637" s="132"/>
      <c r="AS1637" s="132"/>
      <c r="AT1637" s="132"/>
      <c r="AU1637" s="132"/>
      <c r="AV1637" s="132"/>
      <c r="AX1637" s="132"/>
    </row>
    <row r="1638" spans="3:64" x14ac:dyDescent="0.2">
      <c r="C1638" s="10"/>
      <c r="D1638" s="10"/>
      <c r="AA1638" s="132"/>
      <c r="AB1638" s="132"/>
      <c r="AC1638" s="132"/>
      <c r="AD1638" s="132"/>
      <c r="AE1638" s="132"/>
      <c r="AG1638" s="143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3:64" x14ac:dyDescent="0.2">
      <c r="C1639" s="10"/>
      <c r="D1639" s="10"/>
      <c r="AA1639" s="132"/>
      <c r="AB1639" s="132"/>
      <c r="AC1639" s="132"/>
      <c r="AD1639" s="132"/>
      <c r="AE1639" s="132"/>
      <c r="AG1639" s="143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2"/>
      <c r="BF1639" s="132"/>
      <c r="BG1639" s="132"/>
      <c r="BH1639" s="132"/>
      <c r="BI1639" s="132"/>
      <c r="BJ1639" s="132"/>
      <c r="BK1639" s="132"/>
      <c r="BL1639" s="132"/>
    </row>
    <row r="1640" spans="3:64" x14ac:dyDescent="0.2">
      <c r="C1640" s="10"/>
      <c r="D1640" s="10"/>
      <c r="AA1640" s="132"/>
      <c r="AB1640" s="132"/>
      <c r="AC1640" s="132"/>
      <c r="AD1640" s="132"/>
      <c r="AE1640" s="132"/>
      <c r="AG1640" s="143"/>
      <c r="AN1640" s="132"/>
      <c r="AO1640" s="132"/>
      <c r="AP1640" s="132"/>
      <c r="AQ1640" s="132"/>
      <c r="AR1640" s="132"/>
      <c r="AS1640" s="132"/>
      <c r="AT1640" s="132"/>
      <c r="AU1640" s="132"/>
    </row>
    <row r="1641" spans="3:64" x14ac:dyDescent="0.2">
      <c r="C1641" s="10"/>
      <c r="D1641" s="10"/>
      <c r="AA1641" s="132"/>
      <c r="AB1641" s="132"/>
      <c r="AC1641" s="132"/>
      <c r="AD1641" s="132"/>
      <c r="AE1641" s="132"/>
      <c r="AG1641" s="143"/>
      <c r="AN1641" s="132"/>
      <c r="AO1641" s="132"/>
      <c r="AP1641" s="132"/>
      <c r="AQ1641" s="132"/>
      <c r="AR1641" s="132"/>
      <c r="AS1641" s="132"/>
      <c r="AT1641" s="132"/>
      <c r="AU1641" s="132"/>
      <c r="AV1641" s="132"/>
      <c r="AX1641" s="132"/>
      <c r="AY1641" s="132"/>
      <c r="AZ1641" s="132"/>
      <c r="BA1641" s="132"/>
      <c r="BB1641" s="132"/>
      <c r="BC1641" s="132"/>
      <c r="BD1641" s="132"/>
      <c r="BE1641" s="132"/>
      <c r="BF1641" s="132"/>
      <c r="BG1641" s="132"/>
      <c r="BH1641" s="132"/>
      <c r="BI1641" s="132"/>
      <c r="BJ1641" s="132"/>
      <c r="BK1641" s="132"/>
      <c r="BL1641" s="132"/>
    </row>
    <row r="1642" spans="3:64" x14ac:dyDescent="0.2">
      <c r="C1642" s="10"/>
      <c r="D1642" s="10"/>
      <c r="AA1642" s="132"/>
      <c r="AB1642" s="132"/>
      <c r="AC1642" s="132"/>
      <c r="AD1642" s="132"/>
      <c r="AE1642" s="132"/>
      <c r="AG1642" s="143"/>
      <c r="AN1642" s="132"/>
      <c r="AO1642" s="132"/>
      <c r="AP1642" s="132"/>
      <c r="AQ1642" s="132"/>
      <c r="AR1642" s="132"/>
      <c r="AS1642" s="132"/>
      <c r="AT1642" s="132"/>
      <c r="AU1642" s="132"/>
      <c r="AV1642" s="135"/>
    </row>
    <row r="1643" spans="3:64" x14ac:dyDescent="0.2">
      <c r="C1643" s="10"/>
      <c r="D1643" s="10"/>
      <c r="AA1643" s="132"/>
      <c r="AB1643" s="132"/>
      <c r="AC1643" s="132"/>
      <c r="AD1643" s="132"/>
      <c r="AE1643" s="132"/>
      <c r="AG1643" s="143"/>
      <c r="AN1643" s="132"/>
      <c r="AO1643" s="132"/>
      <c r="AP1643" s="132"/>
      <c r="AQ1643" s="132"/>
      <c r="AR1643" s="132"/>
      <c r="AS1643" s="132"/>
      <c r="AT1643" s="132"/>
      <c r="AU1643" s="132"/>
      <c r="AV1643" s="132"/>
    </row>
    <row r="1644" spans="3:64" x14ac:dyDescent="0.2">
      <c r="C1644" s="10"/>
      <c r="D1644" s="10"/>
      <c r="AA1644" s="132"/>
      <c r="AB1644" s="132"/>
      <c r="AC1644" s="132"/>
      <c r="AD1644" s="132"/>
      <c r="AE1644" s="132"/>
      <c r="AG1644" s="143"/>
      <c r="AN1644" s="132"/>
      <c r="AO1644" s="132"/>
      <c r="AP1644" s="132"/>
      <c r="AQ1644" s="132"/>
      <c r="AR1644" s="132"/>
      <c r="AS1644" s="132"/>
      <c r="AT1644" s="132"/>
      <c r="AU1644" s="132"/>
      <c r="AV1644" s="132"/>
      <c r="AX1644" s="132"/>
      <c r="AY1644" s="132"/>
      <c r="AZ1644" s="132"/>
      <c r="BA1644" s="132"/>
      <c r="BB1644" s="132"/>
      <c r="BC1644" s="132"/>
      <c r="BD1644" s="132"/>
      <c r="BE1644" s="132"/>
      <c r="BF1644" s="132"/>
      <c r="BG1644" s="132"/>
      <c r="BH1644" s="132"/>
      <c r="BI1644" s="132"/>
      <c r="BJ1644" s="132"/>
      <c r="BK1644" s="132"/>
      <c r="BL1644" s="132"/>
    </row>
    <row r="1645" spans="3:64" x14ac:dyDescent="0.2">
      <c r="C1645" s="10"/>
      <c r="D1645" s="10"/>
      <c r="AA1645" s="132"/>
      <c r="AB1645" s="132"/>
      <c r="AC1645" s="132"/>
      <c r="AD1645" s="132"/>
      <c r="AE1645" s="132"/>
      <c r="AG1645" s="143"/>
      <c r="AN1645" s="132"/>
      <c r="AO1645" s="132"/>
      <c r="AP1645" s="132"/>
      <c r="AQ1645" s="132"/>
      <c r="AR1645" s="132"/>
      <c r="AS1645" s="132"/>
      <c r="AT1645" s="132"/>
      <c r="AU1645" s="132"/>
      <c r="AV1645" s="132"/>
    </row>
    <row r="1646" spans="3:64" x14ac:dyDescent="0.2">
      <c r="C1646" s="10"/>
      <c r="D1646" s="10"/>
      <c r="AA1646" s="132"/>
      <c r="AB1646" s="132"/>
      <c r="AC1646" s="132"/>
      <c r="AD1646" s="132"/>
      <c r="AE1646" s="132"/>
      <c r="AG1646" s="143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3:64" x14ac:dyDescent="0.2">
      <c r="C1647" s="10"/>
      <c r="D1647" s="10"/>
      <c r="AA1647" s="132"/>
      <c r="AB1647" s="132"/>
      <c r="AC1647" s="132"/>
      <c r="AD1647" s="132"/>
      <c r="AE1647" s="132"/>
      <c r="AG1647" s="143"/>
      <c r="AN1647" s="132"/>
      <c r="AO1647" s="132"/>
      <c r="AP1647" s="132"/>
      <c r="AQ1647" s="132"/>
      <c r="AR1647" s="132"/>
      <c r="AS1647" s="132"/>
      <c r="AT1647" s="132"/>
      <c r="AU1647" s="132"/>
    </row>
    <row r="1648" spans="3:64" x14ac:dyDescent="0.2">
      <c r="C1648" s="10"/>
      <c r="D1648" s="10"/>
      <c r="AA1648" s="132"/>
      <c r="AB1648" s="132"/>
      <c r="AC1648" s="132"/>
      <c r="AD1648" s="132"/>
      <c r="AE1648" s="132"/>
      <c r="AG1648" s="143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3:64" x14ac:dyDescent="0.2">
      <c r="C1649" s="10"/>
      <c r="D1649" s="10"/>
      <c r="AA1649" s="132"/>
      <c r="AB1649" s="132"/>
      <c r="AC1649" s="132"/>
      <c r="AD1649" s="132"/>
      <c r="AE1649" s="132"/>
      <c r="AG1649" s="143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3:64" x14ac:dyDescent="0.2">
      <c r="C1650" s="10"/>
      <c r="D1650" s="10"/>
      <c r="AA1650" s="132"/>
      <c r="AB1650" s="132"/>
      <c r="AC1650" s="132"/>
      <c r="AD1650" s="132"/>
      <c r="AE1650" s="132"/>
      <c r="AG1650" s="143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3:64" x14ac:dyDescent="0.2">
      <c r="C1651" s="10"/>
      <c r="D1651" s="10"/>
      <c r="AA1651" s="132"/>
      <c r="AB1651" s="132"/>
      <c r="AC1651" s="132"/>
      <c r="AD1651" s="132"/>
      <c r="AE1651" s="132"/>
      <c r="AG1651" s="143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3:64" x14ac:dyDescent="0.2">
      <c r="C1652" s="10"/>
      <c r="D1652" s="10"/>
      <c r="AA1652" s="132"/>
      <c r="AB1652" s="132"/>
      <c r="AC1652" s="132"/>
      <c r="AD1652" s="132"/>
      <c r="AE1652" s="132"/>
      <c r="AG1652" s="143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3:64" x14ac:dyDescent="0.2">
      <c r="C1653" s="10"/>
      <c r="D1653" s="10"/>
      <c r="AA1653" s="132"/>
      <c r="AB1653" s="132"/>
      <c r="AC1653" s="132"/>
      <c r="AD1653" s="132"/>
      <c r="AE1653" s="132"/>
      <c r="AG1653" s="143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3:64" x14ac:dyDescent="0.2">
      <c r="C1654" s="10"/>
      <c r="D1654" s="10"/>
      <c r="AA1654" s="132"/>
      <c r="AB1654" s="132"/>
      <c r="AC1654" s="132"/>
      <c r="AD1654" s="132"/>
      <c r="AE1654" s="132"/>
      <c r="AG1654" s="143"/>
      <c r="AN1654" s="132"/>
      <c r="AO1654" s="132"/>
      <c r="AP1654" s="132"/>
      <c r="AQ1654" s="132"/>
      <c r="AR1654" s="132"/>
      <c r="AS1654" s="132"/>
      <c r="AT1654" s="132"/>
      <c r="AU1654" s="132"/>
      <c r="AV1654" s="132"/>
    </row>
    <row r="1655" spans="3:64" x14ac:dyDescent="0.2">
      <c r="C1655" s="10"/>
      <c r="D1655" s="10"/>
      <c r="AA1655" s="132"/>
      <c r="AB1655" s="132"/>
      <c r="AC1655" s="132"/>
      <c r="AD1655" s="132"/>
      <c r="AE1655" s="132"/>
      <c r="AG1655" s="143"/>
      <c r="AN1655" s="132"/>
      <c r="AO1655" s="132"/>
      <c r="AP1655" s="132"/>
      <c r="AQ1655" s="132"/>
      <c r="AR1655" s="132"/>
      <c r="AS1655" s="132"/>
      <c r="AT1655" s="132"/>
      <c r="AU1655" s="132"/>
      <c r="AV1655" s="132"/>
      <c r="AW1655" s="132"/>
      <c r="AX1655" s="132"/>
      <c r="AY1655" s="132"/>
      <c r="AZ1655" s="132"/>
      <c r="BA1655" s="132"/>
      <c r="BB1655" s="132"/>
      <c r="BC1655" s="132"/>
      <c r="BD1655" s="132"/>
      <c r="BE1655" s="132"/>
      <c r="BF1655" s="132"/>
      <c r="BG1655" s="132"/>
      <c r="BH1655" s="132"/>
      <c r="BI1655" s="132"/>
      <c r="BJ1655" s="132"/>
      <c r="BK1655" s="132"/>
      <c r="BL1655" s="132"/>
    </row>
    <row r="1656" spans="3:64" x14ac:dyDescent="0.2">
      <c r="C1656" s="10"/>
      <c r="D1656" s="10"/>
      <c r="AA1656" s="132"/>
      <c r="AB1656" s="132"/>
      <c r="AC1656" s="132"/>
      <c r="AD1656" s="132"/>
      <c r="AE1656" s="132"/>
      <c r="AG1656" s="143"/>
      <c r="AN1656" s="132"/>
      <c r="AO1656" s="132"/>
      <c r="AP1656" s="132"/>
      <c r="AQ1656" s="132"/>
      <c r="AR1656" s="132"/>
      <c r="AS1656" s="132"/>
      <c r="AT1656" s="132"/>
      <c r="AU1656" s="132"/>
    </row>
    <row r="1657" spans="3:64" x14ac:dyDescent="0.2">
      <c r="C1657" s="10"/>
      <c r="D1657" s="10"/>
      <c r="AA1657" s="132"/>
      <c r="AB1657" s="132"/>
      <c r="AC1657" s="132"/>
      <c r="AD1657" s="132"/>
      <c r="AE1657" s="132"/>
      <c r="AG1657" s="143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3:64" x14ac:dyDescent="0.2">
      <c r="C1658" s="10"/>
      <c r="D1658" s="10"/>
      <c r="AA1658" s="132"/>
      <c r="AB1658" s="132"/>
      <c r="AC1658" s="132"/>
      <c r="AD1658" s="132"/>
      <c r="AE1658" s="132"/>
      <c r="AG1658" s="143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3:64" x14ac:dyDescent="0.2">
      <c r="C1659" s="10"/>
      <c r="D1659" s="10"/>
      <c r="AA1659" s="132"/>
      <c r="AB1659" s="132"/>
      <c r="AC1659" s="132"/>
      <c r="AD1659" s="132"/>
      <c r="AE1659" s="132"/>
      <c r="AG1659" s="143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3:64" x14ac:dyDescent="0.2">
      <c r="C1660" s="10"/>
      <c r="D1660" s="10"/>
      <c r="AA1660" s="132"/>
      <c r="AB1660" s="132"/>
      <c r="AC1660" s="132"/>
      <c r="AD1660" s="132"/>
      <c r="AE1660" s="132"/>
      <c r="AG1660" s="143"/>
      <c r="AN1660" s="132"/>
      <c r="AO1660" s="132"/>
      <c r="AP1660" s="132"/>
      <c r="AQ1660" s="132"/>
      <c r="AR1660" s="132"/>
      <c r="AS1660" s="132"/>
      <c r="AT1660" s="132"/>
      <c r="AU1660" s="132"/>
      <c r="AV1660" s="132"/>
      <c r="AW1660" s="132"/>
      <c r="AX1660" s="132"/>
      <c r="AY1660" s="132"/>
      <c r="AZ1660" s="132"/>
      <c r="BA1660" s="132"/>
      <c r="BB1660" s="132"/>
      <c r="BC1660" s="132"/>
      <c r="BD1660" s="132"/>
      <c r="BE1660" s="132"/>
      <c r="BF1660" s="132"/>
      <c r="BG1660" s="132"/>
      <c r="BH1660" s="132"/>
      <c r="BI1660" s="132"/>
      <c r="BJ1660" s="132"/>
      <c r="BK1660" s="132"/>
      <c r="BL1660" s="132"/>
    </row>
    <row r="1661" spans="3:64" x14ac:dyDescent="0.2">
      <c r="C1661" s="10"/>
      <c r="D1661" s="10"/>
      <c r="AA1661" s="132"/>
      <c r="AB1661" s="132"/>
      <c r="AC1661" s="132"/>
      <c r="AD1661" s="132"/>
      <c r="AE1661" s="132"/>
      <c r="AG1661" s="143"/>
      <c r="AN1661" s="132"/>
      <c r="AO1661" s="132"/>
      <c r="AP1661" s="132"/>
      <c r="AQ1661" s="132"/>
      <c r="AR1661" s="132"/>
      <c r="AS1661" s="132"/>
      <c r="AT1661" s="132"/>
      <c r="AU1661" s="132"/>
    </row>
    <row r="1662" spans="3:64" x14ac:dyDescent="0.2">
      <c r="C1662" s="10"/>
      <c r="D1662" s="10"/>
      <c r="AA1662" s="132"/>
      <c r="AB1662" s="132"/>
      <c r="AC1662" s="132"/>
      <c r="AD1662" s="132"/>
      <c r="AE1662" s="132"/>
      <c r="AG1662" s="143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3:64" x14ac:dyDescent="0.2">
      <c r="C1663" s="10"/>
      <c r="D1663" s="10"/>
      <c r="AA1663" s="132"/>
      <c r="AB1663" s="132"/>
      <c r="AC1663" s="132"/>
      <c r="AD1663" s="132"/>
      <c r="AE1663" s="132"/>
      <c r="AG1663" s="143"/>
      <c r="AN1663" s="132"/>
      <c r="AO1663" s="132"/>
      <c r="AP1663" s="132"/>
      <c r="AQ1663" s="132"/>
      <c r="AR1663" s="132"/>
      <c r="AS1663" s="132"/>
      <c r="AT1663" s="132"/>
      <c r="AU1663" s="132"/>
      <c r="AV1663" s="132"/>
      <c r="AX1663" s="132"/>
    </row>
    <row r="1664" spans="3:64" x14ac:dyDescent="0.2">
      <c r="C1664" s="10"/>
      <c r="D1664" s="10"/>
      <c r="AA1664" s="132"/>
      <c r="AB1664" s="132"/>
      <c r="AC1664" s="132"/>
      <c r="AD1664" s="132"/>
      <c r="AE1664" s="132"/>
      <c r="AG1664" s="143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  <c r="AY1664" s="132"/>
      <c r="AZ1664" s="132"/>
      <c r="BA1664" s="132"/>
      <c r="BB1664" s="132"/>
      <c r="BC1664" s="132"/>
      <c r="BD1664" s="132"/>
      <c r="BE1664" s="132"/>
      <c r="BF1664" s="132"/>
      <c r="BG1664" s="132"/>
      <c r="BH1664" s="132"/>
      <c r="BI1664" s="132"/>
      <c r="BJ1664" s="132"/>
      <c r="BK1664" s="132"/>
      <c r="BL1664" s="132"/>
    </row>
    <row r="1665" spans="3:64" x14ac:dyDescent="0.2">
      <c r="C1665" s="10"/>
      <c r="D1665" s="10"/>
      <c r="AA1665" s="132"/>
      <c r="AB1665" s="132"/>
      <c r="AC1665" s="132"/>
      <c r="AD1665" s="132"/>
      <c r="AE1665" s="132"/>
      <c r="AG1665" s="143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W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3:64" x14ac:dyDescent="0.2">
      <c r="C1666" s="10"/>
      <c r="D1666" s="10"/>
      <c r="AA1666" s="132"/>
      <c r="AB1666" s="132"/>
      <c r="AC1666" s="132"/>
      <c r="AD1666" s="132"/>
      <c r="AE1666" s="132"/>
      <c r="AG1666" s="143"/>
      <c r="AN1666" s="132"/>
      <c r="AO1666" s="132"/>
      <c r="AP1666" s="132"/>
      <c r="AQ1666" s="132"/>
      <c r="AR1666" s="132"/>
      <c r="AS1666" s="132"/>
      <c r="AT1666" s="132"/>
      <c r="AU1666" s="132"/>
      <c r="AV1666" s="132"/>
    </row>
    <row r="1667" spans="3:64" x14ac:dyDescent="0.2">
      <c r="C1667" s="10"/>
      <c r="D1667" s="10"/>
      <c r="AA1667" s="132"/>
      <c r="AB1667" s="132"/>
      <c r="AC1667" s="132"/>
      <c r="AD1667" s="132"/>
      <c r="AE1667" s="132"/>
      <c r="AG1667" s="143"/>
      <c r="AN1667" s="132"/>
      <c r="AO1667" s="132"/>
      <c r="AP1667" s="132"/>
      <c r="AQ1667" s="132"/>
      <c r="AR1667" s="132"/>
      <c r="AS1667" s="132"/>
      <c r="AT1667" s="132"/>
      <c r="AU1667" s="132"/>
    </row>
    <row r="1668" spans="3:64" x14ac:dyDescent="0.2">
      <c r="C1668" s="10"/>
      <c r="D1668" s="10"/>
      <c r="AA1668" s="132"/>
      <c r="AB1668" s="132"/>
      <c r="AC1668" s="132"/>
      <c r="AD1668" s="132"/>
      <c r="AE1668" s="132"/>
      <c r="AG1668" s="143"/>
      <c r="AN1668" s="132"/>
      <c r="AO1668" s="132"/>
      <c r="AP1668" s="132"/>
      <c r="AQ1668" s="132"/>
      <c r="AR1668" s="132"/>
      <c r="AS1668" s="132"/>
      <c r="AT1668" s="132"/>
      <c r="AU1668" s="132"/>
      <c r="AV1668" s="132"/>
    </row>
    <row r="1669" spans="3:64" x14ac:dyDescent="0.2">
      <c r="C1669" s="10"/>
      <c r="D1669" s="10"/>
      <c r="AA1669" s="132"/>
      <c r="AB1669" s="132"/>
      <c r="AC1669" s="132"/>
      <c r="AD1669" s="132"/>
      <c r="AE1669" s="132"/>
      <c r="AG1669" s="143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3:64" x14ac:dyDescent="0.2">
      <c r="C1670" s="10"/>
      <c r="D1670" s="10"/>
      <c r="AA1670" s="132"/>
      <c r="AB1670" s="132"/>
      <c r="AC1670" s="132"/>
      <c r="AD1670" s="132"/>
      <c r="AE1670" s="132"/>
      <c r="AG1670" s="143"/>
      <c r="AN1670" s="132"/>
      <c r="AO1670" s="132"/>
      <c r="AP1670" s="132"/>
      <c r="AQ1670" s="132"/>
      <c r="AR1670" s="132"/>
      <c r="AS1670" s="132"/>
      <c r="AT1670" s="132"/>
      <c r="AU1670" s="132"/>
    </row>
    <row r="1671" spans="3:64" x14ac:dyDescent="0.2">
      <c r="C1671" s="10"/>
      <c r="D1671" s="10"/>
      <c r="AA1671" s="132"/>
      <c r="AB1671" s="132"/>
      <c r="AC1671" s="132"/>
      <c r="AD1671" s="132"/>
      <c r="AE1671" s="132"/>
      <c r="AG1671" s="143"/>
      <c r="AN1671" s="132"/>
      <c r="AO1671" s="132"/>
      <c r="AP1671" s="132"/>
      <c r="AQ1671" s="132"/>
      <c r="AR1671" s="132"/>
      <c r="AS1671" s="132"/>
      <c r="AT1671" s="132"/>
      <c r="AU1671" s="132"/>
      <c r="AV1671" s="132"/>
      <c r="AX1671" s="132"/>
    </row>
    <row r="1672" spans="3:64" x14ac:dyDescent="0.2">
      <c r="C1672" s="10"/>
      <c r="D1672" s="10"/>
      <c r="AA1672" s="132"/>
      <c r="AB1672" s="132"/>
      <c r="AC1672" s="132"/>
      <c r="AD1672" s="132"/>
      <c r="AE1672" s="132"/>
      <c r="AG1672" s="143"/>
      <c r="AN1672" s="132"/>
      <c r="AO1672" s="132"/>
      <c r="AP1672" s="132"/>
      <c r="AQ1672" s="132"/>
      <c r="AR1672" s="132"/>
      <c r="AS1672" s="132"/>
      <c r="AT1672" s="132"/>
      <c r="AU1672" s="132"/>
    </row>
    <row r="1673" spans="3:64" x14ac:dyDescent="0.2">
      <c r="C1673" s="10"/>
      <c r="D1673" s="10"/>
      <c r="AA1673" s="132"/>
      <c r="AB1673" s="132"/>
      <c r="AC1673" s="132"/>
      <c r="AD1673" s="132"/>
      <c r="AE1673" s="132"/>
      <c r="AG1673" s="143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3:64" x14ac:dyDescent="0.2">
      <c r="C1674" s="10"/>
      <c r="D1674" s="10"/>
      <c r="AA1674" s="132"/>
      <c r="AB1674" s="132"/>
      <c r="AC1674" s="132"/>
      <c r="AD1674" s="132"/>
      <c r="AE1674" s="132"/>
      <c r="AG1674" s="143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3:64" x14ac:dyDescent="0.2">
      <c r="C1675" s="10"/>
      <c r="D1675" s="10"/>
      <c r="AA1675" s="132"/>
      <c r="AB1675" s="132"/>
      <c r="AC1675" s="132"/>
      <c r="AD1675" s="132"/>
      <c r="AE1675" s="132"/>
      <c r="AG1675" s="143"/>
      <c r="AN1675" s="132"/>
      <c r="AO1675" s="132"/>
      <c r="AP1675" s="132"/>
      <c r="AQ1675" s="132"/>
      <c r="AR1675" s="132"/>
      <c r="AS1675" s="132"/>
      <c r="AT1675" s="132"/>
      <c r="AU1675" s="132"/>
      <c r="AV1675" s="132"/>
      <c r="AX1675" s="132"/>
    </row>
    <row r="1676" spans="3:64" x14ac:dyDescent="0.2">
      <c r="C1676" s="10"/>
      <c r="D1676" s="10"/>
      <c r="AA1676" s="132"/>
      <c r="AB1676" s="132"/>
      <c r="AC1676" s="132"/>
      <c r="AD1676" s="132"/>
      <c r="AE1676" s="132"/>
      <c r="AG1676" s="143"/>
      <c r="AN1676" s="132"/>
      <c r="AO1676" s="132"/>
      <c r="AP1676" s="132"/>
      <c r="AQ1676" s="132"/>
      <c r="AR1676" s="132"/>
      <c r="AS1676" s="132"/>
      <c r="AT1676" s="132"/>
      <c r="AU1676" s="132"/>
      <c r="AV1676" s="132"/>
    </row>
    <row r="1677" spans="3:64" x14ac:dyDescent="0.2">
      <c r="C1677" s="10"/>
      <c r="D1677" s="10"/>
      <c r="AA1677" s="132"/>
      <c r="AB1677" s="132"/>
      <c r="AC1677" s="132"/>
      <c r="AD1677" s="132"/>
      <c r="AE1677" s="132"/>
      <c r="AG1677" s="143"/>
      <c r="AN1677" s="132"/>
      <c r="AO1677" s="132"/>
      <c r="AP1677" s="132"/>
      <c r="AQ1677" s="132"/>
      <c r="AR1677" s="132"/>
      <c r="AS1677" s="132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</row>
    <row r="1678" spans="3:64" x14ac:dyDescent="0.2">
      <c r="C1678" s="10"/>
      <c r="D1678" s="10"/>
      <c r="AA1678" s="132"/>
      <c r="AB1678" s="132"/>
      <c r="AC1678" s="132"/>
      <c r="AD1678" s="132"/>
      <c r="AE1678" s="132"/>
      <c r="AG1678" s="143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3:64" x14ac:dyDescent="0.2">
      <c r="C1679" s="10"/>
      <c r="D1679" s="10"/>
      <c r="AA1679" s="132"/>
      <c r="AB1679" s="132"/>
      <c r="AC1679" s="132"/>
      <c r="AD1679" s="132"/>
      <c r="AE1679" s="132"/>
      <c r="AG1679" s="143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3:64" x14ac:dyDescent="0.2">
      <c r="C1680" s="10"/>
      <c r="D1680" s="10"/>
      <c r="AA1680" s="132"/>
      <c r="AB1680" s="132"/>
      <c r="AC1680" s="132"/>
      <c r="AD1680" s="132"/>
      <c r="AE1680" s="132"/>
      <c r="AG1680" s="143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3:64" x14ac:dyDescent="0.2">
      <c r="C1681" s="10"/>
      <c r="D1681" s="10"/>
      <c r="AA1681" s="132"/>
      <c r="AB1681" s="132"/>
      <c r="AC1681" s="132"/>
      <c r="AD1681" s="132"/>
      <c r="AE1681" s="132"/>
      <c r="AG1681" s="143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X1681" s="132"/>
    </row>
    <row r="1682" spans="3:64" x14ac:dyDescent="0.2">
      <c r="C1682" s="10"/>
      <c r="D1682" s="10"/>
      <c r="AA1682" s="132"/>
      <c r="AB1682" s="132"/>
      <c r="AC1682" s="132"/>
      <c r="AD1682" s="132"/>
      <c r="AE1682" s="132"/>
      <c r="AG1682" s="143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C1682" s="132"/>
      <c r="BD1682" s="132"/>
      <c r="BE1682" s="132"/>
      <c r="BF1682" s="132"/>
      <c r="BG1682" s="132"/>
      <c r="BH1682" s="132"/>
      <c r="BI1682" s="132"/>
      <c r="BJ1682" s="132"/>
      <c r="BK1682" s="132"/>
      <c r="BL1682" s="132"/>
    </row>
    <row r="1683" spans="3:64" x14ac:dyDescent="0.2">
      <c r="C1683" s="10"/>
      <c r="D1683" s="10"/>
      <c r="AA1683" s="132"/>
      <c r="AB1683" s="132"/>
      <c r="AC1683" s="132"/>
      <c r="AD1683" s="132"/>
      <c r="AE1683" s="132"/>
      <c r="AG1683" s="143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3:64" x14ac:dyDescent="0.2">
      <c r="C1684" s="10"/>
      <c r="D1684" s="10"/>
      <c r="AA1684" s="132"/>
      <c r="AB1684" s="132"/>
      <c r="AC1684" s="132"/>
      <c r="AD1684" s="132"/>
      <c r="AE1684" s="132"/>
      <c r="AG1684" s="143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X1684" s="132"/>
    </row>
    <row r="1685" spans="3:64" x14ac:dyDescent="0.2">
      <c r="C1685" s="10"/>
      <c r="D1685" s="10"/>
      <c r="AA1685" s="132"/>
      <c r="AB1685" s="132"/>
      <c r="AC1685" s="132"/>
      <c r="AD1685" s="132"/>
      <c r="AE1685" s="132"/>
      <c r="AG1685" s="143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3:64" x14ac:dyDescent="0.2">
      <c r="C1686" s="10"/>
      <c r="D1686" s="10"/>
      <c r="AA1686" s="132"/>
      <c r="AB1686" s="132"/>
      <c r="AC1686" s="132"/>
      <c r="AD1686" s="132"/>
      <c r="AE1686" s="132"/>
      <c r="AG1686" s="143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  <c r="AY1686" s="132"/>
      <c r="AZ1686" s="132"/>
      <c r="BA1686" s="132"/>
      <c r="BB1686" s="132"/>
      <c r="BC1686" s="132"/>
      <c r="BD1686" s="132"/>
      <c r="BE1686" s="132"/>
      <c r="BF1686" s="132"/>
      <c r="BG1686" s="132"/>
      <c r="BH1686" s="132"/>
      <c r="BI1686" s="132"/>
      <c r="BJ1686" s="132"/>
      <c r="BK1686" s="132"/>
      <c r="BL1686" s="132"/>
    </row>
    <row r="1687" spans="3:64" x14ac:dyDescent="0.2">
      <c r="C1687" s="10"/>
      <c r="D1687" s="10"/>
      <c r="AA1687" s="132"/>
      <c r="AB1687" s="132"/>
      <c r="AC1687" s="132"/>
      <c r="AD1687" s="132"/>
      <c r="AE1687" s="132"/>
      <c r="AG1687" s="143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W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3:64" x14ac:dyDescent="0.2">
      <c r="C1688" s="10"/>
      <c r="D1688" s="10"/>
      <c r="AA1688" s="132"/>
      <c r="AB1688" s="132"/>
      <c r="AC1688" s="132"/>
      <c r="AD1688" s="132"/>
      <c r="AE1688" s="132"/>
      <c r="AG1688" s="143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3:64" x14ac:dyDescent="0.2">
      <c r="C1689" s="10"/>
      <c r="D1689" s="10"/>
      <c r="AA1689" s="132"/>
      <c r="AB1689" s="132"/>
      <c r="AC1689" s="132"/>
      <c r="AD1689" s="132"/>
      <c r="AE1689" s="132"/>
      <c r="AG1689" s="143"/>
      <c r="AN1689" s="132"/>
      <c r="AO1689" s="132"/>
      <c r="AP1689" s="132"/>
      <c r="AQ1689" s="132"/>
      <c r="AR1689" s="132"/>
      <c r="AS1689" s="132"/>
      <c r="AT1689" s="132"/>
      <c r="AU1689" s="132"/>
      <c r="AV1689" s="132"/>
    </row>
    <row r="1690" spans="3:64" x14ac:dyDescent="0.2">
      <c r="C1690" s="10"/>
      <c r="D1690" s="10"/>
      <c r="AA1690" s="132"/>
      <c r="AB1690" s="132"/>
      <c r="AC1690" s="132"/>
      <c r="AD1690" s="132"/>
      <c r="AE1690" s="132"/>
      <c r="AG1690" s="143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3:64" x14ac:dyDescent="0.2">
      <c r="C1691" s="10"/>
      <c r="D1691" s="10"/>
      <c r="AA1691" s="132"/>
      <c r="AB1691" s="132"/>
      <c r="AC1691" s="132"/>
      <c r="AD1691" s="132"/>
      <c r="AE1691" s="132"/>
      <c r="AG1691" s="143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3:64" x14ac:dyDescent="0.2">
      <c r="C1692" s="10"/>
      <c r="D1692" s="10"/>
      <c r="AA1692" s="132"/>
      <c r="AB1692" s="132"/>
      <c r="AC1692" s="132"/>
      <c r="AD1692" s="132"/>
      <c r="AE1692" s="132"/>
      <c r="AG1692" s="143"/>
      <c r="AN1692" s="132"/>
      <c r="AO1692" s="132"/>
      <c r="AP1692" s="132"/>
      <c r="AQ1692" s="132"/>
      <c r="AR1692" s="132"/>
      <c r="AS1692" s="132"/>
      <c r="AT1692" s="132"/>
      <c r="AU1692" s="132"/>
      <c r="AV1692" s="132"/>
      <c r="AX1692" s="132"/>
    </row>
    <row r="1693" spans="3:64" x14ac:dyDescent="0.2">
      <c r="C1693" s="10"/>
      <c r="D1693" s="10"/>
      <c r="AA1693" s="132"/>
      <c r="AB1693" s="132"/>
      <c r="AC1693" s="132"/>
      <c r="AD1693" s="132"/>
      <c r="AE1693" s="132"/>
      <c r="AG1693" s="143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C1693" s="132"/>
      <c r="BD1693" s="132"/>
      <c r="BE1693" s="132"/>
      <c r="BF1693" s="132"/>
      <c r="BG1693" s="132"/>
      <c r="BH1693" s="132"/>
      <c r="BI1693" s="132"/>
      <c r="BJ1693" s="132"/>
      <c r="BK1693" s="132"/>
      <c r="BL1693" s="132"/>
    </row>
    <row r="1694" spans="3:64" x14ac:dyDescent="0.2">
      <c r="C1694" s="10"/>
      <c r="D1694" s="10"/>
      <c r="AA1694" s="132"/>
      <c r="AB1694" s="132"/>
      <c r="AC1694" s="132"/>
      <c r="AD1694" s="132"/>
      <c r="AE1694" s="132"/>
      <c r="AG1694" s="143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3:64" x14ac:dyDescent="0.2">
      <c r="C1695" s="10"/>
      <c r="D1695" s="10"/>
      <c r="AA1695" s="132"/>
      <c r="AB1695" s="132"/>
      <c r="AC1695" s="132"/>
      <c r="AD1695" s="132"/>
      <c r="AE1695" s="132"/>
      <c r="AG1695" s="143"/>
      <c r="AN1695" s="132"/>
      <c r="AO1695" s="132"/>
      <c r="AP1695" s="132"/>
      <c r="AQ1695" s="132"/>
      <c r="AR1695" s="132"/>
      <c r="AS1695" s="132"/>
      <c r="AT1695" s="132"/>
      <c r="AU1695" s="132"/>
    </row>
    <row r="1696" spans="3:64" x14ac:dyDescent="0.2">
      <c r="C1696" s="10"/>
      <c r="D1696" s="10"/>
      <c r="AA1696" s="132"/>
      <c r="AB1696" s="132"/>
      <c r="AC1696" s="132"/>
      <c r="AD1696" s="132"/>
      <c r="AE1696" s="132"/>
      <c r="AG1696" s="143"/>
      <c r="AN1696" s="132"/>
      <c r="AO1696" s="132"/>
      <c r="AP1696" s="132"/>
      <c r="AQ1696" s="132"/>
      <c r="AR1696" s="132"/>
      <c r="AS1696" s="132"/>
      <c r="AT1696" s="132"/>
      <c r="AU1696" s="132"/>
      <c r="AV1696" s="132"/>
      <c r="AX1696" s="132"/>
    </row>
    <row r="1697" spans="3:64" x14ac:dyDescent="0.2">
      <c r="C1697" s="10"/>
      <c r="D1697" s="10"/>
      <c r="AA1697" s="132"/>
      <c r="AB1697" s="132"/>
      <c r="AC1697" s="132"/>
      <c r="AD1697" s="132"/>
      <c r="AE1697" s="132"/>
      <c r="AG1697" s="143"/>
      <c r="AN1697" s="132"/>
      <c r="AO1697" s="132"/>
      <c r="AP1697" s="132"/>
      <c r="AQ1697" s="132"/>
      <c r="AR1697" s="132"/>
      <c r="AS1697" s="132"/>
      <c r="AT1697" s="132"/>
      <c r="AU1697" s="132"/>
      <c r="AV1697" s="132"/>
    </row>
    <row r="1698" spans="3:64" x14ac:dyDescent="0.2">
      <c r="C1698" s="10"/>
      <c r="D1698" s="10"/>
      <c r="AA1698" s="132"/>
      <c r="AB1698" s="132"/>
      <c r="AC1698" s="132"/>
      <c r="AD1698" s="132"/>
      <c r="AE1698" s="132"/>
      <c r="AG1698" s="143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3:64" x14ac:dyDescent="0.2">
      <c r="C1699" s="10"/>
      <c r="D1699" s="10"/>
      <c r="AA1699" s="132"/>
      <c r="AB1699" s="132"/>
      <c r="AC1699" s="132"/>
      <c r="AD1699" s="132"/>
      <c r="AE1699" s="132"/>
      <c r="AG1699" s="143"/>
      <c r="AN1699" s="132"/>
      <c r="AO1699" s="132"/>
      <c r="AP1699" s="132"/>
      <c r="AQ1699" s="132"/>
      <c r="AR1699" s="132"/>
      <c r="AS1699" s="132"/>
      <c r="AT1699" s="132"/>
      <c r="AU1699" s="132"/>
    </row>
    <row r="1700" spans="3:64" x14ac:dyDescent="0.2">
      <c r="C1700" s="10"/>
      <c r="D1700" s="10"/>
      <c r="AA1700" s="132"/>
      <c r="AB1700" s="132"/>
      <c r="AC1700" s="132"/>
      <c r="AD1700" s="132"/>
      <c r="AE1700" s="132"/>
      <c r="AG1700" s="143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3:64" x14ac:dyDescent="0.2">
      <c r="C1701" s="10"/>
      <c r="D1701" s="10"/>
      <c r="AA1701" s="132"/>
      <c r="AB1701" s="132"/>
      <c r="AC1701" s="132"/>
      <c r="AD1701" s="132"/>
      <c r="AE1701" s="132"/>
      <c r="AG1701" s="143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3:64" x14ac:dyDescent="0.2">
      <c r="C1702" s="10"/>
      <c r="D1702" s="10"/>
      <c r="AA1702" s="132"/>
      <c r="AB1702" s="132"/>
      <c r="AC1702" s="132"/>
      <c r="AD1702" s="132"/>
      <c r="AE1702" s="132"/>
      <c r="AG1702" s="143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3:64" x14ac:dyDescent="0.2">
      <c r="C1703" s="10"/>
      <c r="D1703" s="10"/>
      <c r="AA1703" s="132"/>
      <c r="AB1703" s="132"/>
      <c r="AC1703" s="132"/>
      <c r="AD1703" s="132"/>
      <c r="AE1703" s="132"/>
      <c r="AG1703" s="143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3:64" x14ac:dyDescent="0.2">
      <c r="C1704" s="10"/>
      <c r="D1704" s="10"/>
      <c r="AA1704" s="132"/>
      <c r="AB1704" s="132"/>
      <c r="AC1704" s="132"/>
      <c r="AD1704" s="132"/>
      <c r="AE1704" s="132"/>
      <c r="AG1704" s="143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3:64" x14ac:dyDescent="0.2">
      <c r="C1705" s="10"/>
      <c r="D1705" s="10"/>
      <c r="AA1705" s="132"/>
      <c r="AB1705" s="132"/>
      <c r="AC1705" s="132"/>
      <c r="AD1705" s="132"/>
      <c r="AE1705" s="132"/>
      <c r="AG1705" s="143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3:64" x14ac:dyDescent="0.2">
      <c r="C1706" s="10"/>
      <c r="D1706" s="10"/>
      <c r="AA1706" s="132"/>
      <c r="AB1706" s="132"/>
      <c r="AC1706" s="132"/>
      <c r="AD1706" s="132"/>
      <c r="AE1706" s="132"/>
      <c r="AG1706" s="143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3:64" x14ac:dyDescent="0.2">
      <c r="C1707" s="10"/>
      <c r="D1707" s="10"/>
      <c r="AA1707" s="132"/>
      <c r="AB1707" s="132"/>
      <c r="AC1707" s="132"/>
      <c r="AD1707" s="132"/>
      <c r="AE1707" s="132"/>
      <c r="AG1707" s="143"/>
      <c r="AN1707" s="132"/>
      <c r="AO1707" s="132"/>
      <c r="AP1707" s="132"/>
      <c r="AQ1707" s="132"/>
      <c r="AR1707" s="132"/>
      <c r="AS1707" s="132"/>
      <c r="AT1707" s="132"/>
      <c r="AU1707" s="132"/>
      <c r="AV1707" s="132"/>
    </row>
    <row r="1708" spans="3:64" x14ac:dyDescent="0.2">
      <c r="C1708" s="10"/>
      <c r="D1708" s="10"/>
      <c r="AA1708" s="132"/>
      <c r="AB1708" s="132"/>
      <c r="AC1708" s="132"/>
      <c r="AD1708" s="132"/>
      <c r="AE1708" s="132"/>
      <c r="AG1708" s="143"/>
      <c r="AN1708" s="132"/>
      <c r="AO1708" s="132"/>
      <c r="AP1708" s="132"/>
      <c r="AQ1708" s="132"/>
      <c r="AR1708" s="132"/>
      <c r="AS1708" s="132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C1708" s="132"/>
      <c r="BD1708" s="132"/>
      <c r="BE1708" s="132"/>
      <c r="BF1708" s="132"/>
      <c r="BG1708" s="132"/>
      <c r="BH1708" s="132"/>
      <c r="BI1708" s="132"/>
      <c r="BJ1708" s="132"/>
      <c r="BK1708" s="132"/>
      <c r="BL1708" s="132"/>
    </row>
    <row r="1709" spans="3:64" x14ac:dyDescent="0.2">
      <c r="C1709" s="10"/>
      <c r="D1709" s="10"/>
      <c r="AA1709" s="132"/>
      <c r="AB1709" s="132"/>
      <c r="AC1709" s="132"/>
      <c r="AD1709" s="132"/>
      <c r="AE1709" s="132"/>
      <c r="AG1709" s="143"/>
      <c r="AN1709" s="132"/>
      <c r="AO1709" s="132"/>
      <c r="AP1709" s="132"/>
      <c r="AQ1709" s="132"/>
      <c r="AR1709" s="132"/>
      <c r="AS1709" s="132"/>
      <c r="AT1709" s="132"/>
      <c r="AU1709" s="132"/>
      <c r="AV1709" s="132"/>
    </row>
    <row r="1710" spans="3:64" x14ac:dyDescent="0.2">
      <c r="C1710" s="10"/>
      <c r="D1710" s="10"/>
      <c r="AA1710" s="132"/>
      <c r="AB1710" s="132"/>
      <c r="AC1710" s="132"/>
      <c r="AD1710" s="132"/>
      <c r="AE1710" s="132"/>
      <c r="AG1710" s="143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3:64" x14ac:dyDescent="0.2">
      <c r="C1711" s="10"/>
      <c r="D1711" s="10"/>
      <c r="AA1711" s="132"/>
      <c r="AB1711" s="132"/>
      <c r="AC1711" s="132"/>
      <c r="AD1711" s="132"/>
      <c r="AE1711" s="132"/>
      <c r="AG1711" s="143"/>
      <c r="AN1711" s="132"/>
      <c r="AO1711" s="132"/>
      <c r="AP1711" s="132"/>
      <c r="AQ1711" s="132"/>
      <c r="AR1711" s="132"/>
      <c r="AS1711" s="132"/>
      <c r="AT1711" s="132"/>
      <c r="AU1711" s="132"/>
      <c r="AV1711" s="132"/>
      <c r="AX1711" s="132"/>
    </row>
    <row r="1712" spans="3:64" x14ac:dyDescent="0.2">
      <c r="C1712" s="10"/>
      <c r="D1712" s="10"/>
      <c r="AA1712" s="132"/>
      <c r="AB1712" s="132"/>
      <c r="AC1712" s="132"/>
      <c r="AD1712" s="132"/>
      <c r="AE1712" s="132"/>
      <c r="AG1712" s="143"/>
      <c r="AN1712" s="132"/>
      <c r="AO1712" s="132"/>
      <c r="AP1712" s="132"/>
      <c r="AQ1712" s="132"/>
      <c r="AR1712" s="132"/>
      <c r="AS1712" s="132"/>
      <c r="AT1712" s="132"/>
      <c r="AU1712" s="132"/>
      <c r="AV1712" s="132"/>
    </row>
    <row r="1713" spans="3:64" x14ac:dyDescent="0.2">
      <c r="C1713" s="10"/>
      <c r="D1713" s="10"/>
      <c r="AA1713" s="132"/>
      <c r="AB1713" s="132"/>
      <c r="AC1713" s="132"/>
      <c r="AD1713" s="132"/>
      <c r="AE1713" s="132"/>
      <c r="AG1713" s="143"/>
      <c r="AN1713" s="132"/>
      <c r="AO1713" s="132"/>
      <c r="AP1713" s="132"/>
      <c r="AQ1713" s="132"/>
      <c r="AR1713" s="132"/>
      <c r="AS1713" s="132"/>
      <c r="AT1713" s="132"/>
      <c r="AU1713" s="132"/>
    </row>
    <row r="1714" spans="3:64" x14ac:dyDescent="0.2">
      <c r="C1714" s="10"/>
      <c r="D1714" s="10"/>
      <c r="AA1714" s="132"/>
      <c r="AB1714" s="132"/>
      <c r="AC1714" s="132"/>
      <c r="AD1714" s="132"/>
      <c r="AE1714" s="132"/>
      <c r="AG1714" s="143"/>
      <c r="AN1714" s="132"/>
      <c r="AO1714" s="132"/>
      <c r="AP1714" s="132"/>
      <c r="AQ1714" s="132"/>
      <c r="AR1714" s="132"/>
      <c r="AS1714" s="132"/>
      <c r="AT1714" s="132"/>
      <c r="AU1714" s="132"/>
      <c r="AV1714" s="132"/>
      <c r="AX1714" s="132"/>
    </row>
    <row r="1715" spans="3:64" x14ac:dyDescent="0.2">
      <c r="C1715" s="10"/>
      <c r="D1715" s="10"/>
      <c r="AA1715" s="132"/>
      <c r="AB1715" s="132"/>
      <c r="AC1715" s="132"/>
      <c r="AD1715" s="132"/>
      <c r="AE1715" s="132"/>
      <c r="AG1715" s="143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  <c r="AY1715" s="132"/>
      <c r="AZ1715" s="132"/>
      <c r="BA1715" s="132"/>
      <c r="BB1715" s="132"/>
      <c r="BC1715" s="132"/>
      <c r="BD1715" s="132"/>
      <c r="BE1715" s="132"/>
      <c r="BF1715" s="132"/>
      <c r="BG1715" s="132"/>
      <c r="BH1715" s="132"/>
      <c r="BI1715" s="132"/>
      <c r="BJ1715" s="132"/>
      <c r="BK1715" s="132"/>
      <c r="BL1715" s="132"/>
    </row>
    <row r="1716" spans="3:64" x14ac:dyDescent="0.2">
      <c r="C1716" s="10"/>
      <c r="D1716" s="10"/>
      <c r="AA1716" s="132"/>
      <c r="AB1716" s="132"/>
      <c r="AC1716" s="132"/>
      <c r="AD1716" s="132"/>
      <c r="AE1716" s="132"/>
      <c r="AG1716" s="143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W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3:64" x14ac:dyDescent="0.2">
      <c r="C1717" s="10"/>
      <c r="D1717" s="10"/>
      <c r="AA1717" s="132"/>
      <c r="AB1717" s="132"/>
      <c r="AC1717" s="132"/>
      <c r="AD1717" s="132"/>
      <c r="AE1717" s="132"/>
      <c r="AG1717" s="143"/>
      <c r="AN1717" s="132"/>
      <c r="AO1717" s="132"/>
      <c r="AP1717" s="132"/>
      <c r="AQ1717" s="132"/>
      <c r="AR1717" s="132"/>
      <c r="AS1717" s="132"/>
      <c r="AT1717" s="132"/>
      <c r="AU1717" s="132"/>
      <c r="AV1717" s="132"/>
    </row>
    <row r="1718" spans="3:64" x14ac:dyDescent="0.2">
      <c r="C1718" s="10"/>
      <c r="D1718" s="10"/>
      <c r="AA1718" s="132"/>
      <c r="AB1718" s="132"/>
      <c r="AC1718" s="132"/>
      <c r="AD1718" s="132"/>
      <c r="AE1718" s="132"/>
      <c r="AG1718" s="143"/>
      <c r="AN1718" s="132"/>
      <c r="AO1718" s="132"/>
      <c r="AP1718" s="132"/>
      <c r="AQ1718" s="132"/>
      <c r="AR1718" s="132"/>
      <c r="AS1718" s="132"/>
      <c r="AT1718" s="132"/>
      <c r="AU1718" s="132"/>
    </row>
    <row r="1719" spans="3:64" x14ac:dyDescent="0.2">
      <c r="C1719" s="10"/>
      <c r="D1719" s="10"/>
      <c r="AA1719" s="132"/>
      <c r="AB1719" s="132"/>
      <c r="AC1719" s="132"/>
      <c r="AD1719" s="132"/>
      <c r="AE1719" s="132"/>
      <c r="AG1719" s="143"/>
      <c r="AN1719" s="132"/>
      <c r="AO1719" s="132"/>
      <c r="AP1719" s="132"/>
      <c r="AQ1719" s="132"/>
      <c r="AR1719" s="132"/>
      <c r="AS1719" s="132"/>
      <c r="AT1719" s="132"/>
      <c r="AU1719" s="132"/>
      <c r="AV1719" s="132"/>
    </row>
    <row r="1720" spans="3:64" x14ac:dyDescent="0.2">
      <c r="C1720" s="10"/>
      <c r="D1720" s="10"/>
      <c r="AA1720" s="132"/>
      <c r="AB1720" s="132"/>
      <c r="AC1720" s="132"/>
      <c r="AD1720" s="132"/>
      <c r="AE1720" s="132"/>
      <c r="AG1720" s="143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3:64" x14ac:dyDescent="0.2">
      <c r="C1721" s="10"/>
      <c r="D1721" s="10"/>
      <c r="AA1721" s="132"/>
      <c r="AB1721" s="132"/>
      <c r="AC1721" s="132"/>
      <c r="AD1721" s="132"/>
      <c r="AE1721" s="132"/>
      <c r="AG1721" s="143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3:64" x14ac:dyDescent="0.2">
      <c r="C1722" s="10"/>
      <c r="D1722" s="10"/>
      <c r="AA1722" s="132"/>
      <c r="AB1722" s="132"/>
      <c r="AC1722" s="132"/>
      <c r="AD1722" s="132"/>
      <c r="AE1722" s="132"/>
      <c r="AG1722" s="143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3:64" x14ac:dyDescent="0.2">
      <c r="C1723" s="10"/>
      <c r="D1723" s="10"/>
      <c r="AA1723" s="132"/>
      <c r="AB1723" s="132"/>
      <c r="AC1723" s="132"/>
      <c r="AD1723" s="132"/>
      <c r="AE1723" s="132"/>
      <c r="AG1723" s="143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3:64" x14ac:dyDescent="0.2">
      <c r="C1724" s="10"/>
      <c r="D1724" s="10"/>
      <c r="AA1724" s="132"/>
      <c r="AB1724" s="132"/>
      <c r="AC1724" s="132"/>
      <c r="AD1724" s="132"/>
      <c r="AE1724" s="132"/>
      <c r="AG1724" s="143"/>
      <c r="AN1724" s="132"/>
      <c r="AO1724" s="132"/>
      <c r="AP1724" s="132"/>
      <c r="AQ1724" s="132"/>
      <c r="AR1724" s="132"/>
      <c r="AS1724" s="132"/>
      <c r="AT1724" s="132"/>
      <c r="AU1724" s="132"/>
      <c r="AV1724" s="132"/>
      <c r="AX1724" s="132"/>
      <c r="AY1724" s="132"/>
      <c r="AZ1724" s="132"/>
      <c r="BA1724" s="132"/>
      <c r="BB1724" s="132"/>
      <c r="BC1724" s="132"/>
      <c r="BD1724" s="132"/>
      <c r="BE1724" s="132"/>
      <c r="BF1724" s="132"/>
      <c r="BG1724" s="132"/>
      <c r="BH1724" s="132"/>
      <c r="BI1724" s="132"/>
      <c r="BJ1724" s="132"/>
      <c r="BK1724" s="132"/>
      <c r="BL1724" s="132"/>
    </row>
    <row r="1725" spans="3:64" x14ac:dyDescent="0.2">
      <c r="C1725" s="10"/>
      <c r="D1725" s="10"/>
      <c r="AA1725" s="132"/>
      <c r="AB1725" s="132"/>
      <c r="AC1725" s="132"/>
      <c r="AD1725" s="132"/>
      <c r="AE1725" s="132"/>
      <c r="AG1725" s="143"/>
      <c r="AN1725" s="132"/>
      <c r="AO1725" s="132"/>
      <c r="AP1725" s="132"/>
      <c r="AQ1725" s="132"/>
      <c r="AR1725" s="132"/>
      <c r="AS1725" s="132"/>
      <c r="AT1725" s="132"/>
      <c r="AU1725" s="132"/>
    </row>
    <row r="1726" spans="3:64" x14ac:dyDescent="0.2">
      <c r="C1726" s="10"/>
      <c r="D1726" s="10"/>
      <c r="AA1726" s="132"/>
      <c r="AB1726" s="132"/>
      <c r="AC1726" s="132"/>
      <c r="AD1726" s="132"/>
      <c r="AE1726" s="132"/>
      <c r="AG1726" s="143"/>
      <c r="AN1726" s="132"/>
      <c r="AO1726" s="132"/>
      <c r="AP1726" s="132"/>
      <c r="AQ1726" s="132"/>
      <c r="AR1726" s="132"/>
      <c r="AS1726" s="132"/>
      <c r="AT1726" s="132"/>
      <c r="AU1726" s="132"/>
      <c r="AV1726" s="132"/>
    </row>
    <row r="1727" spans="3:64" x14ac:dyDescent="0.2">
      <c r="C1727" s="10"/>
      <c r="D1727" s="10"/>
      <c r="AA1727" s="132"/>
      <c r="AB1727" s="132"/>
      <c r="AC1727" s="132"/>
      <c r="AD1727" s="132"/>
      <c r="AE1727" s="132"/>
      <c r="AG1727" s="143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3:64" x14ac:dyDescent="0.2">
      <c r="C1728" s="10"/>
      <c r="D1728" s="10"/>
      <c r="AA1728" s="132"/>
      <c r="AB1728" s="132"/>
      <c r="AC1728" s="132"/>
      <c r="AD1728" s="132"/>
      <c r="AE1728" s="132"/>
      <c r="AG1728" s="143"/>
      <c r="AN1728" s="132"/>
      <c r="AO1728" s="132"/>
      <c r="AP1728" s="132"/>
      <c r="AQ1728" s="132"/>
      <c r="AR1728" s="132"/>
      <c r="AS1728" s="132"/>
      <c r="AT1728" s="132"/>
      <c r="AU1728" s="132"/>
    </row>
    <row r="1729" spans="3:64" x14ac:dyDescent="0.2">
      <c r="C1729" s="10"/>
      <c r="D1729" s="10"/>
      <c r="AA1729" s="132"/>
      <c r="AB1729" s="132"/>
      <c r="AC1729" s="132"/>
      <c r="AD1729" s="132"/>
      <c r="AE1729" s="132"/>
      <c r="AG1729" s="143"/>
      <c r="AN1729" s="132"/>
      <c r="AO1729" s="132"/>
      <c r="AP1729" s="132"/>
      <c r="AQ1729" s="132"/>
      <c r="AR1729" s="132"/>
      <c r="AS1729" s="132"/>
      <c r="AT1729" s="132"/>
      <c r="AU1729" s="132"/>
      <c r="AV1729" s="132"/>
      <c r="AX1729" s="132"/>
      <c r="AY1729" s="132"/>
      <c r="AZ1729" s="132"/>
      <c r="BA1729" s="132"/>
      <c r="BB1729" s="132"/>
      <c r="BC1729" s="132"/>
      <c r="BD1729" s="132"/>
      <c r="BE1729" s="132"/>
      <c r="BF1729" s="132"/>
      <c r="BG1729" s="132"/>
      <c r="BH1729" s="132"/>
      <c r="BI1729" s="132"/>
      <c r="BJ1729" s="132"/>
      <c r="BK1729" s="132"/>
      <c r="BL1729" s="132"/>
    </row>
    <row r="1730" spans="3:64" x14ac:dyDescent="0.2">
      <c r="C1730" s="10"/>
      <c r="D1730" s="10"/>
      <c r="AA1730" s="132"/>
      <c r="AB1730" s="132"/>
      <c r="AC1730" s="132"/>
      <c r="AD1730" s="132"/>
      <c r="AE1730" s="132"/>
      <c r="AG1730" s="143"/>
      <c r="AN1730" s="132"/>
      <c r="AO1730" s="132"/>
      <c r="AP1730" s="132"/>
      <c r="AQ1730" s="132"/>
      <c r="AR1730" s="132"/>
      <c r="AS1730" s="132"/>
      <c r="AT1730" s="132"/>
      <c r="AU1730" s="132"/>
      <c r="AV1730" s="132"/>
    </row>
    <row r="1731" spans="3:64" x14ac:dyDescent="0.2">
      <c r="C1731" s="10"/>
      <c r="D1731" s="10"/>
      <c r="AA1731" s="132"/>
      <c r="AB1731" s="132"/>
      <c r="AC1731" s="132"/>
      <c r="AD1731" s="132"/>
      <c r="AE1731" s="132"/>
      <c r="AG1731" s="143"/>
      <c r="AN1731" s="132"/>
      <c r="AO1731" s="132"/>
      <c r="AP1731" s="132"/>
      <c r="AQ1731" s="132"/>
      <c r="AR1731" s="132"/>
      <c r="AS1731" s="132"/>
      <c r="AT1731" s="132"/>
      <c r="AU1731" s="132"/>
    </row>
    <row r="1732" spans="3:64" x14ac:dyDescent="0.2">
      <c r="C1732" s="10"/>
      <c r="D1732" s="10"/>
      <c r="AA1732" s="132"/>
      <c r="AB1732" s="132"/>
      <c r="AC1732" s="132"/>
      <c r="AD1732" s="132"/>
      <c r="AE1732" s="132"/>
      <c r="AG1732" s="143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3:64" x14ac:dyDescent="0.2">
      <c r="C1733" s="10"/>
      <c r="D1733" s="10"/>
      <c r="AA1733" s="132"/>
      <c r="AB1733" s="132"/>
      <c r="AC1733" s="132"/>
      <c r="AD1733" s="132"/>
      <c r="AE1733" s="132"/>
      <c r="AG1733" s="143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3:64" x14ac:dyDescent="0.2">
      <c r="C1734" s="10"/>
      <c r="D1734" s="10"/>
      <c r="AA1734" s="132"/>
      <c r="AB1734" s="132"/>
      <c r="AC1734" s="132"/>
      <c r="AD1734" s="132"/>
      <c r="AE1734" s="132"/>
      <c r="AG1734" s="143"/>
      <c r="AN1734" s="132"/>
      <c r="AO1734" s="132"/>
      <c r="AP1734" s="132"/>
      <c r="AQ1734" s="132"/>
      <c r="AR1734" s="132"/>
      <c r="AS1734" s="132"/>
      <c r="AT1734" s="132"/>
      <c r="AU1734" s="132"/>
      <c r="AV1734" s="132"/>
      <c r="AX1734" s="132"/>
      <c r="AY1734" s="132"/>
      <c r="AZ1734" s="132"/>
      <c r="BA1734" s="132"/>
      <c r="BB1734" s="132"/>
      <c r="BC1734" s="132"/>
      <c r="BD1734" s="132"/>
      <c r="BE1734" s="132"/>
      <c r="BF1734" s="132"/>
      <c r="BG1734" s="132"/>
      <c r="BH1734" s="132"/>
      <c r="BI1734" s="132"/>
      <c r="BJ1734" s="132"/>
      <c r="BK1734" s="132"/>
      <c r="BL1734" s="132"/>
    </row>
    <row r="1735" spans="3:64" x14ac:dyDescent="0.2">
      <c r="C1735" s="10"/>
      <c r="D1735" s="10"/>
      <c r="AA1735" s="132"/>
      <c r="AB1735" s="132"/>
      <c r="AC1735" s="132"/>
      <c r="AD1735" s="132"/>
      <c r="AE1735" s="132"/>
      <c r="AG1735" s="143"/>
      <c r="AN1735" s="132"/>
      <c r="AO1735" s="132"/>
      <c r="AP1735" s="132"/>
      <c r="AQ1735" s="132"/>
      <c r="AR1735" s="132"/>
      <c r="AS1735" s="132"/>
      <c r="AT1735" s="132"/>
      <c r="AU1735" s="132"/>
    </row>
    <row r="1736" spans="3:64" x14ac:dyDescent="0.2">
      <c r="C1736" s="10"/>
      <c r="D1736" s="10"/>
      <c r="AA1736" s="132"/>
      <c r="AB1736" s="132"/>
      <c r="AC1736" s="132"/>
      <c r="AD1736" s="132"/>
      <c r="AE1736" s="132"/>
      <c r="AG1736" s="143"/>
      <c r="AN1736" s="132"/>
      <c r="AO1736" s="132"/>
      <c r="AP1736" s="132"/>
      <c r="AQ1736" s="132"/>
      <c r="AR1736" s="132"/>
      <c r="AS1736" s="132"/>
      <c r="AT1736" s="132"/>
      <c r="AU1736" s="132"/>
      <c r="AV1736" s="132"/>
      <c r="AX1736" s="132"/>
    </row>
    <row r="1737" spans="3:64" x14ac:dyDescent="0.2">
      <c r="C1737" s="10"/>
      <c r="D1737" s="10"/>
      <c r="AA1737" s="132"/>
      <c r="AB1737" s="132"/>
      <c r="AC1737" s="132"/>
      <c r="AD1737" s="132"/>
      <c r="AE1737" s="132"/>
      <c r="AG1737" s="143"/>
      <c r="AN1737" s="132"/>
      <c r="AO1737" s="132"/>
      <c r="AP1737" s="132"/>
      <c r="AQ1737" s="132"/>
      <c r="AR1737" s="132"/>
      <c r="AS1737" s="132"/>
      <c r="AT1737" s="132"/>
      <c r="AU1737" s="132"/>
    </row>
    <row r="1738" spans="3:64" x14ac:dyDescent="0.2">
      <c r="C1738" s="10"/>
      <c r="D1738" s="10"/>
      <c r="AA1738" s="132"/>
      <c r="AB1738" s="132"/>
      <c r="AC1738" s="132"/>
      <c r="AD1738" s="132"/>
      <c r="AE1738" s="132"/>
      <c r="AG1738" s="143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3:64" x14ac:dyDescent="0.2">
      <c r="C1739" s="10"/>
      <c r="D1739" s="10"/>
      <c r="AA1739" s="132"/>
      <c r="AB1739" s="132"/>
      <c r="AC1739" s="132"/>
      <c r="AD1739" s="132"/>
      <c r="AE1739" s="132"/>
      <c r="AG1739" s="143"/>
      <c r="AN1739" s="132"/>
      <c r="AO1739" s="132"/>
      <c r="AP1739" s="132"/>
      <c r="AQ1739" s="132"/>
      <c r="AR1739" s="132"/>
      <c r="AS1739" s="132"/>
      <c r="AT1739" s="132"/>
      <c r="AU1739" s="132"/>
      <c r="AV1739" s="132"/>
      <c r="AW1739" s="132"/>
      <c r="AX1739" s="132"/>
      <c r="AY1739" s="132"/>
      <c r="AZ1739" s="132"/>
      <c r="BA1739" s="132"/>
      <c r="BB1739" s="132"/>
      <c r="BC1739" s="132"/>
      <c r="BD1739" s="132"/>
      <c r="BE1739" s="132"/>
      <c r="BF1739" s="132"/>
      <c r="BG1739" s="132"/>
      <c r="BH1739" s="132"/>
      <c r="BI1739" s="132"/>
      <c r="BJ1739" s="132"/>
      <c r="BK1739" s="132"/>
      <c r="BL1739" s="132"/>
    </row>
    <row r="1740" spans="3:64" x14ac:dyDescent="0.2">
      <c r="C1740" s="10"/>
      <c r="D1740" s="10"/>
      <c r="AA1740" s="132"/>
      <c r="AB1740" s="132"/>
      <c r="AC1740" s="132"/>
      <c r="AD1740" s="132"/>
      <c r="AE1740" s="132"/>
      <c r="AG1740" s="143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3:64" x14ac:dyDescent="0.2">
      <c r="C1741" s="10"/>
      <c r="D1741" s="10"/>
      <c r="AA1741" s="132"/>
      <c r="AB1741" s="132"/>
      <c r="AC1741" s="132"/>
      <c r="AD1741" s="132"/>
      <c r="AE1741" s="132"/>
      <c r="AG1741" s="143"/>
      <c r="AN1741" s="132"/>
      <c r="AO1741" s="132"/>
      <c r="AP1741" s="132"/>
      <c r="AQ1741" s="132"/>
      <c r="AR1741" s="132"/>
      <c r="AS1741" s="132"/>
      <c r="AT1741" s="132"/>
      <c r="AU1741" s="132"/>
    </row>
    <row r="1742" spans="3:64" x14ac:dyDescent="0.2">
      <c r="C1742" s="10"/>
      <c r="D1742" s="10"/>
      <c r="AA1742" s="132"/>
      <c r="AB1742" s="132"/>
      <c r="AC1742" s="132"/>
      <c r="AD1742" s="132"/>
      <c r="AE1742" s="132"/>
      <c r="AG1742" s="143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3:64" x14ac:dyDescent="0.2">
      <c r="C1743" s="10"/>
      <c r="D1743" s="10"/>
      <c r="AA1743" s="132"/>
      <c r="AB1743" s="132"/>
      <c r="AC1743" s="132"/>
      <c r="AD1743" s="132"/>
      <c r="AE1743" s="132"/>
      <c r="AG1743" s="143"/>
      <c r="AN1743" s="132"/>
      <c r="AO1743" s="132"/>
      <c r="AP1743" s="132"/>
      <c r="AQ1743" s="132"/>
      <c r="AR1743" s="132"/>
      <c r="AS1743" s="132"/>
      <c r="AT1743" s="132"/>
      <c r="AU1743" s="132"/>
      <c r="AV1743" s="132"/>
    </row>
    <row r="1744" spans="3:64" x14ac:dyDescent="0.2">
      <c r="C1744" s="10"/>
      <c r="D1744" s="10"/>
      <c r="AA1744" s="132"/>
      <c r="AB1744" s="132"/>
      <c r="AC1744" s="132"/>
      <c r="AD1744" s="132"/>
      <c r="AE1744" s="132"/>
      <c r="AG1744" s="143"/>
      <c r="AN1744" s="132"/>
      <c r="AO1744" s="132"/>
      <c r="AP1744" s="132"/>
      <c r="AQ1744" s="132"/>
      <c r="AR1744" s="132"/>
      <c r="AS1744" s="132"/>
      <c r="AT1744" s="132"/>
      <c r="AU1744" s="132"/>
    </row>
    <row r="1745" spans="3:64" x14ac:dyDescent="0.2">
      <c r="C1745" s="10"/>
      <c r="D1745" s="10"/>
      <c r="AA1745" s="132"/>
      <c r="AB1745" s="132"/>
      <c r="AC1745" s="132"/>
      <c r="AD1745" s="132"/>
      <c r="AE1745" s="132"/>
      <c r="AG1745" s="143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3:64" x14ac:dyDescent="0.2">
      <c r="C1746" s="10"/>
      <c r="D1746" s="10"/>
      <c r="AA1746" s="132"/>
      <c r="AB1746" s="132"/>
      <c r="AC1746" s="132"/>
      <c r="AD1746" s="132"/>
      <c r="AE1746" s="132"/>
      <c r="AG1746" s="143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3:64" x14ac:dyDescent="0.2">
      <c r="C1747" s="10"/>
      <c r="D1747" s="10"/>
      <c r="AA1747" s="132"/>
      <c r="AB1747" s="132"/>
      <c r="AC1747" s="132"/>
      <c r="AD1747" s="132"/>
      <c r="AE1747" s="132"/>
      <c r="AG1747" s="143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3:64" x14ac:dyDescent="0.2">
      <c r="C1748" s="10"/>
      <c r="D1748" s="10"/>
      <c r="AA1748" s="132"/>
      <c r="AB1748" s="132"/>
      <c r="AC1748" s="132"/>
      <c r="AD1748" s="132"/>
      <c r="AE1748" s="132"/>
      <c r="AG1748" s="143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3:64" x14ac:dyDescent="0.2">
      <c r="C1749" s="10"/>
      <c r="D1749" s="10"/>
      <c r="AA1749" s="132"/>
      <c r="AB1749" s="132"/>
      <c r="AC1749" s="132"/>
      <c r="AD1749" s="132"/>
      <c r="AE1749" s="132"/>
      <c r="AG1749" s="143"/>
      <c r="AN1749" s="132"/>
      <c r="AO1749" s="132"/>
      <c r="AP1749" s="132"/>
      <c r="AQ1749" s="132"/>
      <c r="AR1749" s="132"/>
      <c r="AS1749" s="132"/>
      <c r="AT1749" s="132"/>
      <c r="AU1749" s="132"/>
      <c r="AV1749" s="132"/>
    </row>
    <row r="1750" spans="3:64" x14ac:dyDescent="0.2">
      <c r="C1750" s="10"/>
      <c r="D1750" s="10"/>
      <c r="AA1750" s="132"/>
      <c r="AB1750" s="132"/>
      <c r="AC1750" s="132"/>
      <c r="AD1750" s="132"/>
      <c r="AE1750" s="132"/>
      <c r="AG1750" s="143"/>
      <c r="AN1750" s="132"/>
      <c r="AO1750" s="132"/>
      <c r="AP1750" s="132"/>
      <c r="AQ1750" s="132"/>
      <c r="AR1750" s="132"/>
      <c r="AS1750" s="132"/>
      <c r="AT1750" s="132"/>
      <c r="AU1750" s="132"/>
    </row>
    <row r="1751" spans="3:64" x14ac:dyDescent="0.2">
      <c r="C1751" s="10"/>
      <c r="D1751" s="10"/>
      <c r="AA1751" s="132"/>
      <c r="AB1751" s="132"/>
      <c r="AC1751" s="132"/>
      <c r="AD1751" s="132"/>
      <c r="AE1751" s="132"/>
      <c r="AG1751" s="143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3:64" x14ac:dyDescent="0.2">
      <c r="C1752" s="10"/>
      <c r="D1752" s="10"/>
      <c r="AA1752" s="132"/>
      <c r="AB1752" s="132"/>
      <c r="AC1752" s="132"/>
      <c r="AD1752" s="132"/>
      <c r="AE1752" s="132"/>
      <c r="AG1752" s="143"/>
      <c r="AN1752" s="132"/>
      <c r="AO1752" s="132"/>
      <c r="AP1752" s="132"/>
      <c r="AQ1752" s="132"/>
      <c r="AR1752" s="132"/>
      <c r="AS1752" s="132"/>
      <c r="AT1752" s="132"/>
      <c r="AU1752" s="132"/>
      <c r="AV1752" s="132"/>
      <c r="AW1752" s="132"/>
      <c r="AX1752" s="132"/>
      <c r="AY1752" s="132"/>
      <c r="AZ1752" s="132"/>
      <c r="BA1752" s="132"/>
      <c r="BB1752" s="132"/>
      <c r="BC1752" s="132"/>
      <c r="BD1752" s="132"/>
      <c r="BE1752" s="132"/>
      <c r="BF1752" s="132"/>
      <c r="BG1752" s="132"/>
      <c r="BH1752" s="132"/>
      <c r="BI1752" s="132"/>
      <c r="BJ1752" s="132"/>
      <c r="BK1752" s="132"/>
      <c r="BL1752" s="132"/>
    </row>
    <row r="1753" spans="3:64" x14ac:dyDescent="0.2">
      <c r="C1753" s="10"/>
      <c r="D1753" s="10"/>
      <c r="AA1753" s="132"/>
      <c r="AB1753" s="132"/>
      <c r="AC1753" s="132"/>
      <c r="AD1753" s="132"/>
      <c r="AE1753" s="132"/>
      <c r="AG1753" s="143"/>
      <c r="AN1753" s="132"/>
      <c r="AO1753" s="132"/>
      <c r="AP1753" s="132"/>
      <c r="AQ1753" s="132"/>
      <c r="AR1753" s="132"/>
      <c r="AS1753" s="132"/>
      <c r="AT1753" s="132"/>
      <c r="AU1753" s="132"/>
    </row>
    <row r="1754" spans="3:64" x14ac:dyDescent="0.2">
      <c r="C1754" s="10"/>
      <c r="D1754" s="10"/>
      <c r="AA1754" s="132"/>
      <c r="AB1754" s="132"/>
      <c r="AC1754" s="132"/>
      <c r="AD1754" s="132"/>
      <c r="AE1754" s="132"/>
      <c r="AG1754" s="143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3:64" x14ac:dyDescent="0.2">
      <c r="C1755" s="10"/>
      <c r="D1755" s="10"/>
      <c r="AA1755" s="132"/>
      <c r="AB1755" s="132"/>
      <c r="AC1755" s="132"/>
      <c r="AD1755" s="132"/>
      <c r="AE1755" s="132"/>
      <c r="AG1755" s="143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3:64" x14ac:dyDescent="0.2">
      <c r="C1756" s="10"/>
      <c r="D1756" s="10"/>
      <c r="AA1756" s="132"/>
      <c r="AB1756" s="132"/>
      <c r="AC1756" s="132"/>
      <c r="AD1756" s="132"/>
      <c r="AE1756" s="132"/>
      <c r="AG1756" s="143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3:64" x14ac:dyDescent="0.2">
      <c r="C1757" s="10"/>
      <c r="D1757" s="10"/>
      <c r="AA1757" s="132"/>
      <c r="AB1757" s="132"/>
      <c r="AC1757" s="132"/>
      <c r="AD1757" s="132"/>
      <c r="AE1757" s="132"/>
      <c r="AG1757" s="143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3:64" x14ac:dyDescent="0.2">
      <c r="C1758" s="10"/>
      <c r="D1758" s="10"/>
      <c r="AA1758" s="132"/>
      <c r="AB1758" s="132"/>
      <c r="AC1758" s="132"/>
      <c r="AD1758" s="132"/>
      <c r="AE1758" s="132"/>
      <c r="AG1758" s="143"/>
      <c r="AN1758" s="132"/>
      <c r="AO1758" s="132"/>
      <c r="AP1758" s="132"/>
      <c r="AQ1758" s="132"/>
      <c r="AR1758" s="132"/>
      <c r="AS1758" s="132"/>
      <c r="AT1758" s="132"/>
      <c r="AU1758" s="132"/>
      <c r="AV1758" s="132"/>
      <c r="AW1758" s="132"/>
      <c r="AX1758" s="132"/>
      <c r="AY1758" s="132"/>
      <c r="AZ1758" s="132"/>
      <c r="BA1758" s="132"/>
      <c r="BB1758" s="132"/>
      <c r="BC1758" s="132"/>
      <c r="BD1758" s="132"/>
      <c r="BE1758" s="132"/>
      <c r="BF1758" s="132"/>
      <c r="BG1758" s="132"/>
      <c r="BH1758" s="132"/>
      <c r="BI1758" s="132"/>
      <c r="BJ1758" s="132"/>
      <c r="BK1758" s="132"/>
      <c r="BL1758" s="132"/>
    </row>
    <row r="1759" spans="3:64" x14ac:dyDescent="0.2">
      <c r="C1759" s="10"/>
      <c r="D1759" s="10"/>
      <c r="AA1759" s="132"/>
      <c r="AB1759" s="132"/>
      <c r="AC1759" s="132"/>
      <c r="AD1759" s="132"/>
      <c r="AE1759" s="132"/>
      <c r="AG1759" s="143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3:64" x14ac:dyDescent="0.2">
      <c r="C1760" s="10"/>
      <c r="D1760" s="10"/>
      <c r="AA1760" s="132"/>
      <c r="AB1760" s="132"/>
      <c r="AC1760" s="132"/>
      <c r="AD1760" s="132"/>
      <c r="AE1760" s="132"/>
      <c r="AG1760" s="143"/>
      <c r="AN1760" s="132"/>
      <c r="AO1760" s="132"/>
      <c r="AP1760" s="132"/>
      <c r="AQ1760" s="132"/>
      <c r="AR1760" s="132"/>
      <c r="AS1760" s="132"/>
      <c r="AT1760" s="132"/>
      <c r="AU1760" s="132"/>
      <c r="AV1760" s="132"/>
    </row>
    <row r="1761" spans="3:64" x14ac:dyDescent="0.2">
      <c r="C1761" s="10"/>
      <c r="D1761" s="10"/>
      <c r="AA1761" s="132"/>
      <c r="AB1761" s="132"/>
      <c r="AC1761" s="132"/>
      <c r="AD1761" s="132"/>
      <c r="AE1761" s="132"/>
      <c r="AG1761" s="143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3:64" x14ac:dyDescent="0.2">
      <c r="C1762" s="10"/>
      <c r="D1762" s="10"/>
      <c r="AA1762" s="132"/>
      <c r="AB1762" s="132"/>
      <c r="AC1762" s="132"/>
      <c r="AD1762" s="132"/>
      <c r="AE1762" s="132"/>
      <c r="AG1762" s="143"/>
      <c r="AN1762" s="132"/>
      <c r="AO1762" s="132"/>
      <c r="AP1762" s="132"/>
      <c r="AQ1762" s="132"/>
      <c r="AR1762" s="132"/>
      <c r="AS1762" s="132"/>
      <c r="AT1762" s="132"/>
      <c r="AU1762" s="132"/>
    </row>
    <row r="1763" spans="3:64" x14ac:dyDescent="0.2">
      <c r="C1763" s="10"/>
      <c r="D1763" s="10"/>
      <c r="AA1763" s="132"/>
      <c r="AB1763" s="132"/>
      <c r="AC1763" s="132"/>
      <c r="AD1763" s="132"/>
      <c r="AE1763" s="132"/>
      <c r="AG1763" s="143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3:64" x14ac:dyDescent="0.2">
      <c r="C1764" s="10"/>
      <c r="D1764" s="10"/>
      <c r="AA1764" s="132"/>
      <c r="AB1764" s="132"/>
      <c r="AC1764" s="132"/>
      <c r="AD1764" s="132"/>
      <c r="AE1764" s="132"/>
      <c r="AG1764" s="143"/>
      <c r="AN1764" s="132"/>
      <c r="AO1764" s="132"/>
      <c r="AP1764" s="132"/>
      <c r="AQ1764" s="132"/>
      <c r="AR1764" s="132"/>
      <c r="AS1764" s="132"/>
      <c r="AT1764" s="132"/>
      <c r="AU1764" s="132"/>
      <c r="AV1764" s="132"/>
      <c r="AW1764" s="132"/>
      <c r="AX1764" s="132"/>
      <c r="AY1764" s="132"/>
      <c r="AZ1764" s="132"/>
      <c r="BA1764" s="132"/>
      <c r="BB1764" s="132"/>
      <c r="BC1764" s="132"/>
      <c r="BD1764" s="132"/>
      <c r="BE1764" s="132"/>
      <c r="BF1764" s="132"/>
      <c r="BG1764" s="132"/>
      <c r="BH1764" s="132"/>
      <c r="BI1764" s="132"/>
      <c r="BJ1764" s="132"/>
      <c r="BK1764" s="132"/>
      <c r="BL1764" s="132"/>
    </row>
    <row r="1765" spans="3:64" x14ac:dyDescent="0.2">
      <c r="C1765" s="10"/>
      <c r="D1765" s="10"/>
      <c r="AA1765" s="132"/>
      <c r="AB1765" s="132"/>
      <c r="AC1765" s="132"/>
      <c r="AD1765" s="132"/>
      <c r="AE1765" s="132"/>
      <c r="AG1765" s="143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3:64" x14ac:dyDescent="0.2">
      <c r="C1766" s="10"/>
      <c r="D1766" s="10"/>
      <c r="AA1766" s="132"/>
      <c r="AB1766" s="132"/>
      <c r="AC1766" s="132"/>
      <c r="AD1766" s="132"/>
      <c r="AE1766" s="132"/>
      <c r="AG1766" s="143"/>
      <c r="AN1766" s="132"/>
      <c r="AO1766" s="132"/>
      <c r="AP1766" s="132"/>
      <c r="AQ1766" s="132"/>
      <c r="AR1766" s="132"/>
      <c r="AS1766" s="132"/>
      <c r="AT1766" s="132"/>
      <c r="AU1766" s="132"/>
    </row>
    <row r="1767" spans="3:64" x14ac:dyDescent="0.2">
      <c r="C1767" s="10"/>
      <c r="D1767" s="10"/>
      <c r="AA1767" s="132"/>
      <c r="AB1767" s="132"/>
      <c r="AC1767" s="132"/>
      <c r="AD1767" s="132"/>
      <c r="AE1767" s="132"/>
      <c r="AG1767" s="143"/>
      <c r="AN1767" s="132"/>
      <c r="AO1767" s="132"/>
      <c r="AP1767" s="132"/>
      <c r="AQ1767" s="132"/>
      <c r="AR1767" s="132"/>
      <c r="AS1767" s="132"/>
      <c r="AT1767" s="132"/>
      <c r="AU1767" s="132"/>
      <c r="AV1767" s="132"/>
    </row>
    <row r="1768" spans="3:64" x14ac:dyDescent="0.2">
      <c r="C1768" s="10"/>
      <c r="D1768" s="10"/>
      <c r="AA1768" s="132"/>
      <c r="AB1768" s="132"/>
      <c r="AC1768" s="132"/>
      <c r="AD1768" s="132"/>
      <c r="AE1768" s="132"/>
      <c r="AG1768" s="143"/>
      <c r="AN1768" s="132"/>
      <c r="AO1768" s="132"/>
      <c r="AP1768" s="132"/>
      <c r="AQ1768" s="132"/>
      <c r="AR1768" s="132"/>
      <c r="AS1768" s="132"/>
      <c r="AT1768" s="132"/>
      <c r="AU1768" s="132"/>
    </row>
    <row r="1769" spans="3:64" x14ac:dyDescent="0.2">
      <c r="C1769" s="10"/>
      <c r="D1769" s="10"/>
      <c r="AA1769" s="132"/>
      <c r="AB1769" s="132"/>
      <c r="AC1769" s="132"/>
      <c r="AD1769" s="132"/>
      <c r="AE1769" s="132"/>
      <c r="AG1769" s="143"/>
      <c r="AN1769" s="132"/>
      <c r="AO1769" s="132"/>
      <c r="AP1769" s="132"/>
      <c r="AQ1769" s="132"/>
      <c r="AR1769" s="132"/>
      <c r="AS1769" s="132"/>
      <c r="AT1769" s="132"/>
      <c r="AU1769" s="132"/>
      <c r="AV1769" s="132"/>
    </row>
    <row r="1770" spans="3:64" x14ac:dyDescent="0.2">
      <c r="C1770" s="10"/>
      <c r="D1770" s="10"/>
      <c r="AA1770" s="132"/>
      <c r="AB1770" s="132"/>
      <c r="AC1770" s="132"/>
      <c r="AD1770" s="132"/>
      <c r="AE1770" s="132"/>
      <c r="AG1770" s="143"/>
      <c r="AN1770" s="132"/>
      <c r="AO1770" s="132"/>
      <c r="AP1770" s="132"/>
      <c r="AQ1770" s="132"/>
      <c r="AR1770" s="132"/>
      <c r="AS1770" s="132"/>
      <c r="AT1770" s="132"/>
      <c r="AU1770" s="132"/>
    </row>
    <row r="1771" spans="3:64" x14ac:dyDescent="0.2">
      <c r="C1771" s="10"/>
      <c r="D1771" s="10"/>
      <c r="AA1771" s="132"/>
      <c r="AB1771" s="132"/>
      <c r="AC1771" s="132"/>
      <c r="AD1771" s="132"/>
      <c r="AE1771" s="132"/>
      <c r="AG1771" s="143"/>
      <c r="AN1771" s="132"/>
      <c r="AO1771" s="132"/>
      <c r="AP1771" s="132"/>
      <c r="AQ1771" s="132"/>
      <c r="AR1771" s="132"/>
      <c r="AS1771" s="132"/>
      <c r="AT1771" s="132"/>
      <c r="AU1771" s="132"/>
      <c r="AV1771" s="132"/>
    </row>
    <row r="1772" spans="3:64" x14ac:dyDescent="0.2">
      <c r="C1772" s="10"/>
      <c r="D1772" s="10"/>
      <c r="AA1772" s="132"/>
      <c r="AB1772" s="132"/>
      <c r="AC1772" s="132"/>
      <c r="AD1772" s="132"/>
      <c r="AE1772" s="132"/>
      <c r="AG1772" s="143"/>
      <c r="AN1772" s="132"/>
      <c r="AO1772" s="132"/>
      <c r="AP1772" s="132"/>
      <c r="AQ1772" s="132"/>
      <c r="AR1772" s="132"/>
      <c r="AS1772" s="132"/>
      <c r="AT1772" s="132"/>
      <c r="AU1772" s="132"/>
      <c r="AV1772" s="132"/>
      <c r="AW1772" s="132"/>
      <c r="AX1772" s="132"/>
      <c r="AY1772" s="132"/>
      <c r="AZ1772" s="132"/>
      <c r="BA1772" s="132"/>
      <c r="BB1772" s="132"/>
      <c r="BC1772" s="132"/>
      <c r="BD1772" s="132"/>
      <c r="BE1772" s="132"/>
      <c r="BF1772" s="132"/>
      <c r="BG1772" s="132"/>
      <c r="BH1772" s="132"/>
      <c r="BI1772" s="132"/>
      <c r="BJ1772" s="132"/>
      <c r="BK1772" s="132"/>
      <c r="BL1772" s="132"/>
    </row>
    <row r="1773" spans="3:64" x14ac:dyDescent="0.2">
      <c r="C1773" s="10"/>
      <c r="D1773" s="10"/>
      <c r="AA1773" s="132"/>
      <c r="AB1773" s="132"/>
      <c r="AC1773" s="132"/>
      <c r="AD1773" s="132"/>
      <c r="AE1773" s="132"/>
      <c r="AG1773" s="143"/>
      <c r="AN1773" s="132"/>
      <c r="AO1773" s="132"/>
      <c r="AP1773" s="132"/>
      <c r="AQ1773" s="132"/>
      <c r="AR1773" s="132"/>
      <c r="AS1773" s="132"/>
      <c r="AT1773" s="132"/>
      <c r="AU1773" s="132"/>
    </row>
    <row r="1774" spans="3:64" x14ac:dyDescent="0.2">
      <c r="C1774" s="10"/>
      <c r="D1774" s="10"/>
      <c r="AA1774" s="132"/>
      <c r="AB1774" s="132"/>
      <c r="AC1774" s="132"/>
      <c r="AD1774" s="132"/>
      <c r="AE1774" s="132"/>
      <c r="AG1774" s="143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3:64" x14ac:dyDescent="0.2">
      <c r="C1775" s="10"/>
      <c r="D1775" s="10"/>
      <c r="AA1775" s="132"/>
      <c r="AB1775" s="132"/>
      <c r="AC1775" s="132"/>
      <c r="AD1775" s="132"/>
      <c r="AE1775" s="132"/>
      <c r="AG1775" s="143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3:64" x14ac:dyDescent="0.2">
      <c r="C1776" s="10"/>
      <c r="D1776" s="10"/>
      <c r="AA1776" s="132"/>
      <c r="AB1776" s="132"/>
      <c r="AC1776" s="132"/>
      <c r="AD1776" s="132"/>
      <c r="AE1776" s="132"/>
      <c r="AG1776" s="143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3:48" x14ac:dyDescent="0.2">
      <c r="C1777" s="10"/>
      <c r="D1777" s="10"/>
      <c r="AA1777" s="132"/>
      <c r="AB1777" s="132"/>
      <c r="AC1777" s="132"/>
      <c r="AD1777" s="132"/>
      <c r="AE1777" s="132"/>
      <c r="AG1777" s="143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3:48" x14ac:dyDescent="0.2">
      <c r="C1778" s="10"/>
      <c r="D1778" s="10"/>
      <c r="AA1778" s="132"/>
      <c r="AB1778" s="132"/>
      <c r="AC1778" s="132"/>
      <c r="AD1778" s="132"/>
      <c r="AE1778" s="132"/>
      <c r="AG1778" s="143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3:48" x14ac:dyDescent="0.2">
      <c r="C1779" s="10"/>
      <c r="D1779" s="10"/>
      <c r="AA1779" s="132"/>
      <c r="AB1779" s="132"/>
      <c r="AC1779" s="132"/>
      <c r="AD1779" s="132"/>
      <c r="AE1779" s="132"/>
      <c r="AG1779" s="143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3:48" x14ac:dyDescent="0.2">
      <c r="C1780" s="10"/>
      <c r="D1780" s="10"/>
      <c r="AA1780" s="132"/>
      <c r="AB1780" s="132"/>
      <c r="AC1780" s="132"/>
      <c r="AD1780" s="132"/>
      <c r="AE1780" s="132"/>
      <c r="AG1780" s="143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3:48" x14ac:dyDescent="0.2">
      <c r="C1781" s="10"/>
      <c r="D1781" s="10"/>
      <c r="AA1781" s="132"/>
      <c r="AB1781" s="132"/>
      <c r="AC1781" s="132"/>
      <c r="AD1781" s="132"/>
      <c r="AE1781" s="132"/>
      <c r="AG1781" s="143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3:48" x14ac:dyDescent="0.2">
      <c r="C1782" s="10"/>
      <c r="D1782" s="10"/>
      <c r="AA1782" s="132"/>
      <c r="AB1782" s="132"/>
      <c r="AC1782" s="132"/>
      <c r="AD1782" s="132"/>
      <c r="AE1782" s="132"/>
      <c r="AG1782" s="143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3:48" x14ac:dyDescent="0.2">
      <c r="C1783" s="10"/>
      <c r="D1783" s="10"/>
      <c r="AA1783" s="132"/>
      <c r="AB1783" s="132"/>
      <c r="AC1783" s="132"/>
      <c r="AD1783" s="132"/>
      <c r="AE1783" s="132"/>
      <c r="AG1783" s="143"/>
      <c r="AN1783" s="132"/>
      <c r="AO1783" s="132"/>
      <c r="AP1783" s="132"/>
      <c r="AQ1783" s="132"/>
      <c r="AR1783" s="132"/>
      <c r="AS1783" s="132"/>
      <c r="AT1783" s="132"/>
      <c r="AU1783" s="132"/>
      <c r="AV1783" s="132"/>
    </row>
    <row r="1784" spans="3:48" x14ac:dyDescent="0.2">
      <c r="C1784" s="10"/>
      <c r="D1784" s="10"/>
      <c r="AA1784" s="132"/>
      <c r="AB1784" s="132"/>
      <c r="AC1784" s="132"/>
      <c r="AD1784" s="132"/>
      <c r="AE1784" s="132"/>
      <c r="AG1784" s="143"/>
      <c r="AN1784" s="132"/>
      <c r="AO1784" s="132"/>
      <c r="AP1784" s="132"/>
      <c r="AQ1784" s="132"/>
      <c r="AR1784" s="132"/>
      <c r="AS1784" s="132"/>
      <c r="AT1784" s="132"/>
      <c r="AU1784" s="132"/>
    </row>
    <row r="1785" spans="3:48" x14ac:dyDescent="0.2">
      <c r="C1785" s="10"/>
      <c r="D1785" s="10"/>
      <c r="AA1785" s="132"/>
      <c r="AB1785" s="132"/>
      <c r="AC1785" s="132"/>
      <c r="AD1785" s="132"/>
      <c r="AE1785" s="132"/>
      <c r="AG1785" s="143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3:48" x14ac:dyDescent="0.2">
      <c r="C1786" s="10"/>
      <c r="D1786" s="10"/>
      <c r="AA1786" s="132"/>
      <c r="AB1786" s="132"/>
      <c r="AC1786" s="132"/>
      <c r="AD1786" s="132"/>
      <c r="AE1786" s="132"/>
      <c r="AG1786" s="143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3:48" x14ac:dyDescent="0.2">
      <c r="C1787" s="10"/>
      <c r="D1787" s="10"/>
      <c r="AA1787" s="132"/>
      <c r="AB1787" s="132"/>
      <c r="AC1787" s="132"/>
      <c r="AD1787" s="132"/>
      <c r="AE1787" s="132"/>
      <c r="AG1787" s="143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3:48" x14ac:dyDescent="0.2">
      <c r="C1788" s="10"/>
      <c r="D1788" s="10"/>
      <c r="AA1788" s="132"/>
      <c r="AB1788" s="132"/>
      <c r="AC1788" s="132"/>
      <c r="AD1788" s="132"/>
      <c r="AE1788" s="132"/>
      <c r="AG1788" s="143"/>
      <c r="AN1788" s="132"/>
      <c r="AO1788" s="132"/>
      <c r="AP1788" s="132"/>
      <c r="AQ1788" s="132"/>
      <c r="AR1788" s="132"/>
      <c r="AS1788" s="132"/>
      <c r="AT1788" s="132"/>
      <c r="AU1788" s="132"/>
      <c r="AV1788" s="132"/>
    </row>
    <row r="1789" spans="3:48" x14ac:dyDescent="0.2">
      <c r="C1789" s="10"/>
      <c r="D1789" s="10"/>
      <c r="AA1789" s="132"/>
      <c r="AB1789" s="132"/>
      <c r="AC1789" s="132"/>
      <c r="AD1789" s="132"/>
      <c r="AE1789" s="132"/>
      <c r="AG1789" s="143"/>
      <c r="AN1789" s="132"/>
      <c r="AO1789" s="132"/>
      <c r="AP1789" s="132"/>
      <c r="AQ1789" s="132"/>
      <c r="AR1789" s="132"/>
      <c r="AS1789" s="132"/>
      <c r="AT1789" s="132"/>
      <c r="AU1789" s="132"/>
    </row>
    <row r="1790" spans="3:48" x14ac:dyDescent="0.2">
      <c r="C1790" s="10"/>
      <c r="D1790" s="10"/>
      <c r="AA1790" s="132"/>
      <c r="AB1790" s="132"/>
      <c r="AC1790" s="132"/>
      <c r="AD1790" s="132"/>
      <c r="AE1790" s="132"/>
      <c r="AG1790" s="143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3:48" x14ac:dyDescent="0.2">
      <c r="C1791" s="10"/>
      <c r="D1791" s="10"/>
      <c r="AA1791" s="132"/>
      <c r="AB1791" s="132"/>
      <c r="AC1791" s="132"/>
      <c r="AD1791" s="132"/>
      <c r="AE1791" s="132"/>
      <c r="AG1791" s="143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3:48" x14ac:dyDescent="0.2">
      <c r="C1792" s="10"/>
      <c r="D1792" s="10"/>
      <c r="AA1792" s="132"/>
      <c r="AB1792" s="132"/>
      <c r="AC1792" s="132"/>
      <c r="AD1792" s="132"/>
      <c r="AE1792" s="132"/>
      <c r="AG1792" s="143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3:64" x14ac:dyDescent="0.2">
      <c r="C1793" s="10"/>
      <c r="D1793" s="10"/>
      <c r="AA1793" s="132"/>
      <c r="AB1793" s="132"/>
      <c r="AC1793" s="132"/>
      <c r="AD1793" s="132"/>
      <c r="AE1793" s="132"/>
      <c r="AG1793" s="143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3:64" x14ac:dyDescent="0.2">
      <c r="C1794" s="10"/>
      <c r="D1794" s="10"/>
      <c r="AA1794" s="132"/>
      <c r="AB1794" s="132"/>
      <c r="AC1794" s="132"/>
      <c r="AD1794" s="132"/>
      <c r="AE1794" s="132"/>
      <c r="AG1794" s="143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3:64" x14ac:dyDescent="0.2">
      <c r="C1795" s="10"/>
      <c r="D1795" s="10"/>
      <c r="AA1795" s="132"/>
      <c r="AB1795" s="132"/>
      <c r="AC1795" s="132"/>
      <c r="AD1795" s="132"/>
      <c r="AE1795" s="132"/>
      <c r="AG1795" s="143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3:64" x14ac:dyDescent="0.2">
      <c r="C1796" s="10"/>
      <c r="D1796" s="10"/>
      <c r="AA1796" s="132"/>
      <c r="AB1796" s="132"/>
      <c r="AC1796" s="132"/>
      <c r="AD1796" s="132"/>
      <c r="AE1796" s="132"/>
      <c r="AG1796" s="143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3:64" x14ac:dyDescent="0.2">
      <c r="C1797" s="10"/>
      <c r="D1797" s="10"/>
      <c r="AA1797" s="132"/>
      <c r="AB1797" s="132"/>
      <c r="AC1797" s="132"/>
      <c r="AD1797" s="132"/>
      <c r="AE1797" s="132"/>
      <c r="AG1797" s="143"/>
      <c r="AN1797" s="132"/>
      <c r="AO1797" s="132"/>
      <c r="AP1797" s="132"/>
      <c r="AQ1797" s="132"/>
      <c r="AR1797" s="132"/>
      <c r="AS1797" s="132"/>
      <c r="AT1797" s="132"/>
      <c r="AU1797" s="132"/>
      <c r="AV1797" s="132"/>
    </row>
    <row r="1798" spans="3:64" x14ac:dyDescent="0.2">
      <c r="C1798" s="10"/>
      <c r="D1798" s="10"/>
      <c r="AA1798" s="132"/>
      <c r="AB1798" s="132"/>
      <c r="AC1798" s="132"/>
      <c r="AD1798" s="132"/>
      <c r="AE1798" s="132"/>
      <c r="AG1798" s="143"/>
      <c r="AN1798" s="132"/>
      <c r="AO1798" s="132"/>
      <c r="AP1798" s="132"/>
      <c r="AQ1798" s="132"/>
      <c r="AR1798" s="132"/>
      <c r="AS1798" s="132"/>
      <c r="AT1798" s="132"/>
      <c r="AU1798" s="132"/>
    </row>
    <row r="1799" spans="3:64" x14ac:dyDescent="0.2">
      <c r="C1799" s="10"/>
      <c r="D1799" s="10"/>
      <c r="AA1799" s="132"/>
      <c r="AB1799" s="132"/>
      <c r="AC1799" s="132"/>
      <c r="AD1799" s="132"/>
      <c r="AE1799" s="132"/>
      <c r="AG1799" s="143"/>
      <c r="AN1799" s="132"/>
      <c r="AO1799" s="132"/>
      <c r="AP1799" s="132"/>
      <c r="AQ1799" s="132"/>
      <c r="AR1799" s="132"/>
      <c r="AS1799" s="132"/>
      <c r="AT1799" s="132"/>
      <c r="AU1799" s="132"/>
      <c r="AV1799" s="132"/>
      <c r="AX1799" s="132"/>
    </row>
    <row r="1800" spans="3:64" x14ac:dyDescent="0.2">
      <c r="C1800" s="10"/>
      <c r="D1800" s="10"/>
      <c r="AA1800" s="132"/>
      <c r="AB1800" s="132"/>
      <c r="AC1800" s="132"/>
      <c r="AD1800" s="132"/>
      <c r="AE1800" s="132"/>
      <c r="AG1800" s="143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W1800" s="132"/>
      <c r="AX1800" s="132"/>
      <c r="AY1800" s="132"/>
      <c r="AZ1800" s="132"/>
      <c r="BA1800" s="132"/>
      <c r="BB1800" s="132"/>
      <c r="BC1800" s="132"/>
      <c r="BD1800" s="132"/>
      <c r="BE1800" s="132"/>
      <c r="BF1800" s="132"/>
      <c r="BG1800" s="132"/>
      <c r="BH1800" s="132"/>
      <c r="BI1800" s="132"/>
      <c r="BJ1800" s="132"/>
      <c r="BK1800" s="132"/>
      <c r="BL1800" s="132"/>
    </row>
    <row r="1801" spans="3:64" x14ac:dyDescent="0.2">
      <c r="C1801" s="10"/>
      <c r="D1801" s="10"/>
      <c r="AA1801" s="132"/>
      <c r="AB1801" s="132"/>
      <c r="AC1801" s="132"/>
      <c r="AD1801" s="132"/>
      <c r="AE1801" s="132"/>
      <c r="AG1801" s="143"/>
      <c r="AN1801" s="132"/>
      <c r="AO1801" s="132"/>
      <c r="AP1801" s="132"/>
      <c r="AQ1801" s="132"/>
      <c r="AR1801" s="132"/>
      <c r="AS1801" s="132"/>
      <c r="AT1801" s="132"/>
      <c r="AU1801" s="132"/>
    </row>
    <row r="1802" spans="3:64" x14ac:dyDescent="0.2">
      <c r="C1802" s="10"/>
      <c r="D1802" s="10"/>
      <c r="AA1802" s="132"/>
      <c r="AB1802" s="132"/>
      <c r="AC1802" s="132"/>
      <c r="AD1802" s="132"/>
      <c r="AE1802" s="132"/>
      <c r="AG1802" s="143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3:64" x14ac:dyDescent="0.2">
      <c r="C1803" s="10"/>
      <c r="D1803" s="10"/>
      <c r="AA1803" s="132"/>
      <c r="AB1803" s="132"/>
      <c r="AC1803" s="132"/>
      <c r="AD1803" s="132"/>
      <c r="AE1803" s="132"/>
      <c r="AG1803" s="143"/>
      <c r="AN1803" s="132"/>
      <c r="AO1803" s="132"/>
      <c r="AP1803" s="132"/>
      <c r="AQ1803" s="132"/>
      <c r="AR1803" s="132"/>
      <c r="AS1803" s="132"/>
      <c r="AT1803" s="132"/>
      <c r="AU1803" s="132"/>
      <c r="AV1803" s="132"/>
      <c r="AX1803" s="132"/>
    </row>
    <row r="1804" spans="3:64" x14ac:dyDescent="0.2">
      <c r="C1804" s="10"/>
      <c r="D1804" s="10"/>
      <c r="AA1804" s="132"/>
      <c r="AB1804" s="132"/>
      <c r="AC1804" s="132"/>
      <c r="AD1804" s="132"/>
      <c r="AE1804" s="132"/>
      <c r="AG1804" s="143"/>
      <c r="AN1804" s="132"/>
      <c r="AO1804" s="132"/>
      <c r="AP1804" s="132"/>
      <c r="AQ1804" s="132"/>
      <c r="AR1804" s="132"/>
      <c r="AS1804" s="132"/>
      <c r="AT1804" s="132"/>
      <c r="AU1804" s="132"/>
      <c r="AV1804" s="132"/>
      <c r="AW1804" s="132"/>
      <c r="AX1804" s="132"/>
      <c r="AY1804" s="132"/>
      <c r="AZ1804" s="132"/>
      <c r="BA1804" s="132"/>
      <c r="BB1804" s="132"/>
      <c r="BC1804" s="132"/>
      <c r="BD1804" s="132"/>
      <c r="BE1804" s="132"/>
      <c r="BF1804" s="132"/>
      <c r="BG1804" s="132"/>
      <c r="BH1804" s="132"/>
      <c r="BI1804" s="132"/>
      <c r="BJ1804" s="132"/>
      <c r="BK1804" s="132"/>
      <c r="BL1804" s="132"/>
    </row>
    <row r="1805" spans="3:64" x14ac:dyDescent="0.2">
      <c r="C1805" s="10"/>
      <c r="D1805" s="10"/>
      <c r="AA1805" s="132"/>
      <c r="AB1805" s="132"/>
      <c r="AC1805" s="132"/>
      <c r="AD1805" s="132"/>
      <c r="AE1805" s="132"/>
      <c r="AG1805" s="143"/>
      <c r="AN1805" s="132"/>
      <c r="AO1805" s="132"/>
      <c r="AP1805" s="132"/>
      <c r="AQ1805" s="132"/>
      <c r="AR1805" s="132"/>
      <c r="AS1805" s="132"/>
      <c r="AT1805" s="132"/>
      <c r="AU1805" s="132"/>
    </row>
    <row r="1806" spans="3:64" x14ac:dyDescent="0.2">
      <c r="C1806" s="10"/>
      <c r="D1806" s="10"/>
      <c r="AA1806" s="132"/>
      <c r="AB1806" s="132"/>
      <c r="AC1806" s="132"/>
      <c r="AD1806" s="132"/>
      <c r="AE1806" s="132"/>
      <c r="AG1806" s="143"/>
      <c r="AN1806" s="132"/>
      <c r="AO1806" s="132"/>
      <c r="AP1806" s="132"/>
      <c r="AQ1806" s="132"/>
      <c r="AR1806" s="132"/>
      <c r="AS1806" s="132"/>
      <c r="AT1806" s="132"/>
      <c r="AU1806" s="132"/>
    </row>
    <row r="1807" spans="3:64" x14ac:dyDescent="0.2">
      <c r="C1807" s="10"/>
      <c r="D1807" s="10"/>
      <c r="AA1807" s="132"/>
      <c r="AB1807" s="132"/>
      <c r="AC1807" s="132"/>
      <c r="AD1807" s="132"/>
      <c r="AE1807" s="132"/>
      <c r="AG1807" s="143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3:64" x14ac:dyDescent="0.2">
      <c r="C1808" s="10"/>
      <c r="D1808" s="10"/>
      <c r="AA1808" s="132"/>
      <c r="AB1808" s="132"/>
      <c r="AC1808" s="132"/>
      <c r="AD1808" s="132"/>
      <c r="AE1808" s="132"/>
      <c r="AG1808" s="143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3:64" x14ac:dyDescent="0.2">
      <c r="C1809" s="10"/>
      <c r="D1809" s="10"/>
      <c r="AA1809" s="132"/>
      <c r="AB1809" s="132"/>
      <c r="AC1809" s="132"/>
      <c r="AD1809" s="132"/>
      <c r="AE1809" s="132"/>
      <c r="AG1809" s="143"/>
      <c r="AN1809" s="132"/>
      <c r="AO1809" s="132"/>
      <c r="AP1809" s="132"/>
      <c r="AQ1809" s="132"/>
      <c r="AR1809" s="132"/>
      <c r="AS1809" s="132"/>
      <c r="AT1809" s="132"/>
      <c r="AU1809" s="132"/>
      <c r="AV1809" s="132"/>
      <c r="AX1809" s="132"/>
    </row>
    <row r="1810" spans="3:64" x14ac:dyDescent="0.2">
      <c r="C1810" s="10"/>
      <c r="D1810" s="10"/>
      <c r="AA1810" s="132"/>
      <c r="AB1810" s="132"/>
      <c r="AC1810" s="132"/>
      <c r="AD1810" s="132"/>
      <c r="AE1810" s="132"/>
      <c r="AG1810" s="143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3:64" x14ac:dyDescent="0.2">
      <c r="C1811" s="10"/>
      <c r="D1811" s="10"/>
      <c r="AA1811" s="132"/>
      <c r="AB1811" s="132"/>
      <c r="AC1811" s="132"/>
      <c r="AD1811" s="132"/>
      <c r="AE1811" s="132"/>
      <c r="AG1811" s="143"/>
      <c r="AN1811" s="132"/>
      <c r="AO1811" s="132"/>
      <c r="AP1811" s="132"/>
      <c r="AQ1811" s="132"/>
      <c r="AR1811" s="132"/>
      <c r="AS1811" s="132"/>
      <c r="AT1811" s="132"/>
      <c r="AU1811" s="132"/>
    </row>
    <row r="1812" spans="3:64" x14ac:dyDescent="0.2">
      <c r="C1812" s="10"/>
      <c r="D1812" s="10"/>
      <c r="AA1812" s="132"/>
      <c r="AB1812" s="132"/>
      <c r="AC1812" s="132"/>
      <c r="AD1812" s="132"/>
      <c r="AE1812" s="132"/>
      <c r="AG1812" s="143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3:64" x14ac:dyDescent="0.2">
      <c r="C1813" s="10"/>
      <c r="D1813" s="10"/>
      <c r="AA1813" s="132"/>
      <c r="AB1813" s="132"/>
      <c r="AC1813" s="132"/>
      <c r="AD1813" s="132"/>
      <c r="AE1813" s="132"/>
      <c r="AG1813" s="143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3:64" x14ac:dyDescent="0.2">
      <c r="C1814" s="10"/>
      <c r="D1814" s="10"/>
      <c r="AA1814" s="132"/>
      <c r="AB1814" s="132"/>
      <c r="AC1814" s="132"/>
      <c r="AD1814" s="132"/>
      <c r="AE1814" s="132"/>
      <c r="AG1814" s="143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3:64" x14ac:dyDescent="0.2">
      <c r="C1815" s="10"/>
      <c r="D1815" s="10"/>
      <c r="AA1815" s="132"/>
      <c r="AB1815" s="132"/>
      <c r="AC1815" s="132"/>
      <c r="AD1815" s="132"/>
      <c r="AE1815" s="132"/>
      <c r="AG1815" s="143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3:64" x14ac:dyDescent="0.2">
      <c r="C1816" s="10"/>
      <c r="D1816" s="10"/>
      <c r="AA1816" s="132"/>
      <c r="AB1816" s="132"/>
      <c r="AC1816" s="132"/>
      <c r="AD1816" s="132"/>
      <c r="AE1816" s="132"/>
      <c r="AG1816" s="143"/>
      <c r="AN1816" s="132"/>
      <c r="AO1816" s="132"/>
      <c r="AP1816" s="132"/>
      <c r="AQ1816" s="132"/>
      <c r="AR1816" s="132"/>
      <c r="AS1816" s="132"/>
      <c r="AT1816" s="132"/>
      <c r="AU1816" s="132"/>
      <c r="AV1816" s="132"/>
      <c r="AX1816" s="132"/>
      <c r="AY1816" s="132"/>
      <c r="AZ1816" s="132"/>
      <c r="BA1816" s="132"/>
      <c r="BB1816" s="132"/>
      <c r="BC1816" s="132"/>
      <c r="BD1816" s="132"/>
      <c r="BE1816" s="132"/>
      <c r="BF1816" s="132"/>
      <c r="BG1816" s="132"/>
      <c r="BH1816" s="132"/>
      <c r="BI1816" s="132"/>
      <c r="BJ1816" s="132"/>
      <c r="BK1816" s="132"/>
      <c r="BL1816" s="132"/>
    </row>
    <row r="1817" spans="3:64" x14ac:dyDescent="0.2">
      <c r="C1817" s="10"/>
      <c r="D1817" s="10"/>
      <c r="AA1817" s="132"/>
      <c r="AB1817" s="132"/>
      <c r="AC1817" s="132"/>
      <c r="AD1817" s="132"/>
      <c r="AE1817" s="132"/>
      <c r="AG1817" s="143"/>
      <c r="AN1817" s="132"/>
      <c r="AO1817" s="132"/>
      <c r="AP1817" s="132"/>
      <c r="AQ1817" s="132"/>
      <c r="AR1817" s="132"/>
      <c r="AS1817" s="132"/>
      <c r="AT1817" s="132"/>
      <c r="AU1817" s="132"/>
      <c r="AV1817" s="132"/>
    </row>
    <row r="1818" spans="3:64" x14ac:dyDescent="0.2">
      <c r="C1818" s="10"/>
      <c r="D1818" s="10"/>
      <c r="AA1818" s="132"/>
      <c r="AB1818" s="132"/>
      <c r="AC1818" s="132"/>
      <c r="AD1818" s="132"/>
      <c r="AE1818" s="132"/>
      <c r="AG1818" s="143"/>
      <c r="AN1818" s="132"/>
      <c r="AO1818" s="132"/>
      <c r="AP1818" s="132"/>
      <c r="AQ1818" s="132"/>
      <c r="AR1818" s="132"/>
      <c r="AS1818" s="132"/>
      <c r="AT1818" s="132"/>
      <c r="AU1818" s="132"/>
    </row>
    <row r="1819" spans="3:64" x14ac:dyDescent="0.2">
      <c r="C1819" s="10"/>
      <c r="D1819" s="10"/>
      <c r="AA1819" s="132"/>
      <c r="AB1819" s="132"/>
      <c r="AC1819" s="132"/>
      <c r="AD1819" s="132"/>
      <c r="AE1819" s="132"/>
      <c r="AG1819" s="143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3:64" x14ac:dyDescent="0.2">
      <c r="C1820" s="10"/>
      <c r="D1820" s="10"/>
      <c r="AA1820" s="132"/>
      <c r="AB1820" s="132"/>
      <c r="AC1820" s="132"/>
      <c r="AD1820" s="132"/>
      <c r="AE1820" s="132"/>
      <c r="AG1820" s="143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3:64" x14ac:dyDescent="0.2">
      <c r="C1821" s="10"/>
      <c r="D1821" s="10"/>
      <c r="AA1821" s="132"/>
      <c r="AB1821" s="132"/>
      <c r="AC1821" s="132"/>
      <c r="AD1821" s="132"/>
      <c r="AE1821" s="132"/>
      <c r="AG1821" s="143"/>
      <c r="AN1821" s="132"/>
      <c r="AO1821" s="132"/>
      <c r="AP1821" s="132"/>
      <c r="AQ1821" s="132"/>
      <c r="AR1821" s="132"/>
      <c r="AS1821" s="132"/>
      <c r="AT1821" s="132"/>
      <c r="AU1821" s="132"/>
    </row>
    <row r="1822" spans="3:64" x14ac:dyDescent="0.2">
      <c r="C1822" s="10"/>
      <c r="D1822" s="10"/>
      <c r="AA1822" s="132"/>
      <c r="AB1822" s="132"/>
      <c r="AC1822" s="132"/>
      <c r="AD1822" s="132"/>
      <c r="AE1822" s="132"/>
      <c r="AG1822" s="143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3:64" x14ac:dyDescent="0.2">
      <c r="C1823" s="10"/>
      <c r="D1823" s="10"/>
      <c r="AA1823" s="132"/>
      <c r="AB1823" s="132"/>
      <c r="AC1823" s="132"/>
      <c r="AD1823" s="132"/>
      <c r="AE1823" s="132"/>
      <c r="AG1823" s="143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3:64" x14ac:dyDescent="0.2">
      <c r="C1824" s="10"/>
      <c r="D1824" s="10"/>
      <c r="AA1824" s="132"/>
      <c r="AB1824" s="132"/>
      <c r="AC1824" s="132"/>
      <c r="AD1824" s="132"/>
      <c r="AE1824" s="132"/>
      <c r="AG1824" s="143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3:64" x14ac:dyDescent="0.2">
      <c r="C1825" s="10"/>
      <c r="D1825" s="10"/>
      <c r="AA1825" s="132"/>
      <c r="AB1825" s="132"/>
      <c r="AC1825" s="132"/>
      <c r="AD1825" s="132"/>
      <c r="AE1825" s="132"/>
      <c r="AG1825" s="143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3:64" x14ac:dyDescent="0.2">
      <c r="C1826" s="10"/>
      <c r="D1826" s="10"/>
      <c r="AA1826" s="132"/>
      <c r="AB1826" s="132"/>
      <c r="AC1826" s="132"/>
      <c r="AD1826" s="132"/>
      <c r="AE1826" s="132"/>
      <c r="AG1826" s="143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3:64" x14ac:dyDescent="0.2">
      <c r="C1827" s="10"/>
      <c r="D1827" s="10"/>
      <c r="AA1827" s="132"/>
      <c r="AB1827" s="132"/>
      <c r="AC1827" s="132"/>
      <c r="AD1827" s="132"/>
      <c r="AE1827" s="132"/>
      <c r="AG1827" s="143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3:64" x14ac:dyDescent="0.2">
      <c r="C1828" s="10"/>
      <c r="D1828" s="10"/>
      <c r="AA1828" s="132"/>
      <c r="AB1828" s="132"/>
      <c r="AC1828" s="132"/>
      <c r="AD1828" s="132"/>
      <c r="AE1828" s="132"/>
      <c r="AG1828" s="143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3:64" x14ac:dyDescent="0.2">
      <c r="C1829" s="10"/>
      <c r="D1829" s="10"/>
      <c r="AA1829" s="132"/>
      <c r="AB1829" s="132"/>
      <c r="AC1829" s="132"/>
      <c r="AD1829" s="132"/>
      <c r="AE1829" s="132"/>
      <c r="AG1829" s="143"/>
      <c r="AN1829" s="132"/>
      <c r="AO1829" s="132"/>
      <c r="AP1829" s="132"/>
      <c r="AQ1829" s="132"/>
      <c r="AR1829" s="132"/>
      <c r="AS1829" s="132"/>
      <c r="AT1829" s="132"/>
      <c r="AU1829" s="132"/>
      <c r="AV1829" s="132"/>
      <c r="AW1829" s="132"/>
      <c r="AX1829" s="132"/>
      <c r="AY1829" s="132"/>
      <c r="AZ1829" s="132"/>
      <c r="BA1829" s="132"/>
      <c r="BB1829" s="132"/>
      <c r="BC1829" s="132"/>
      <c r="BD1829" s="132"/>
      <c r="BE1829" s="132"/>
      <c r="BF1829" s="132"/>
      <c r="BG1829" s="132"/>
      <c r="BH1829" s="132"/>
      <c r="BI1829" s="132"/>
      <c r="BJ1829" s="132"/>
      <c r="BK1829" s="132"/>
      <c r="BL1829" s="132"/>
    </row>
    <row r="1830" spans="3:64" x14ac:dyDescent="0.2">
      <c r="C1830" s="10"/>
      <c r="D1830" s="10"/>
      <c r="AA1830" s="132"/>
      <c r="AB1830" s="132"/>
      <c r="AC1830" s="132"/>
      <c r="AD1830" s="132"/>
      <c r="AE1830" s="132"/>
      <c r="AG1830" s="143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3:64" x14ac:dyDescent="0.2">
      <c r="C1831" s="10"/>
      <c r="D1831" s="10"/>
      <c r="AA1831" s="132"/>
      <c r="AB1831" s="132"/>
      <c r="AC1831" s="132"/>
      <c r="AD1831" s="132"/>
      <c r="AE1831" s="132"/>
      <c r="AG1831" s="143"/>
      <c r="AN1831" s="132"/>
      <c r="AO1831" s="132"/>
      <c r="AP1831" s="132"/>
      <c r="AQ1831" s="132"/>
      <c r="AR1831" s="132"/>
      <c r="AS1831" s="132"/>
      <c r="AT1831" s="132"/>
      <c r="AU1831" s="132"/>
    </row>
    <row r="1832" spans="3:64" x14ac:dyDescent="0.2">
      <c r="C1832" s="10"/>
      <c r="D1832" s="10"/>
      <c r="AA1832" s="132"/>
      <c r="AB1832" s="132"/>
      <c r="AC1832" s="132"/>
      <c r="AD1832" s="132"/>
      <c r="AE1832" s="132"/>
      <c r="AG1832" s="143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3:64" x14ac:dyDescent="0.2">
      <c r="C1833" s="10"/>
      <c r="D1833" s="10"/>
      <c r="AA1833" s="132"/>
      <c r="AB1833" s="132"/>
      <c r="AC1833" s="132"/>
      <c r="AD1833" s="132"/>
      <c r="AE1833" s="132"/>
      <c r="AG1833" s="143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3:64" x14ac:dyDescent="0.2">
      <c r="C1834" s="10"/>
      <c r="D1834" s="10"/>
      <c r="AA1834" s="132"/>
      <c r="AB1834" s="132"/>
      <c r="AC1834" s="132"/>
      <c r="AD1834" s="132"/>
      <c r="AE1834" s="132"/>
      <c r="AG1834" s="143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3:64" x14ac:dyDescent="0.2">
      <c r="C1835" s="10"/>
      <c r="D1835" s="10"/>
      <c r="AA1835" s="132"/>
      <c r="AB1835" s="132"/>
      <c r="AC1835" s="132"/>
      <c r="AD1835" s="132"/>
      <c r="AE1835" s="132"/>
      <c r="AG1835" s="143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3:64" x14ac:dyDescent="0.2">
      <c r="C1836" s="10"/>
      <c r="D1836" s="10"/>
      <c r="AA1836" s="132"/>
      <c r="AB1836" s="132"/>
      <c r="AC1836" s="132"/>
      <c r="AD1836" s="132"/>
      <c r="AE1836" s="132"/>
      <c r="AG1836" s="143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3:64" x14ac:dyDescent="0.2">
      <c r="C1837" s="10"/>
      <c r="D1837" s="10"/>
      <c r="AA1837" s="132"/>
      <c r="AB1837" s="132"/>
      <c r="AC1837" s="132"/>
      <c r="AD1837" s="132"/>
      <c r="AE1837" s="132"/>
      <c r="AG1837" s="143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3:64" x14ac:dyDescent="0.2">
      <c r="C1838" s="10"/>
      <c r="D1838" s="10"/>
      <c r="AA1838" s="132"/>
      <c r="AB1838" s="132"/>
      <c r="AC1838" s="132"/>
      <c r="AD1838" s="132"/>
      <c r="AE1838" s="132"/>
      <c r="AG1838" s="143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3:64" x14ac:dyDescent="0.2">
      <c r="C1839" s="10"/>
      <c r="D1839" s="10"/>
      <c r="AA1839" s="132"/>
      <c r="AB1839" s="132"/>
      <c r="AC1839" s="132"/>
      <c r="AD1839" s="132"/>
      <c r="AE1839" s="132"/>
      <c r="AG1839" s="143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3:64" x14ac:dyDescent="0.2">
      <c r="C1840" s="10"/>
      <c r="D1840" s="10"/>
      <c r="AA1840" s="132"/>
      <c r="AB1840" s="132"/>
      <c r="AC1840" s="132"/>
      <c r="AD1840" s="132"/>
      <c r="AE1840" s="132"/>
      <c r="AG1840" s="143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3:64" x14ac:dyDescent="0.2">
      <c r="C1841" s="10"/>
      <c r="D1841" s="10"/>
      <c r="AA1841" s="132"/>
      <c r="AB1841" s="132"/>
      <c r="AC1841" s="132"/>
      <c r="AD1841" s="132"/>
      <c r="AE1841" s="132"/>
      <c r="AG1841" s="143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3:64" x14ac:dyDescent="0.2">
      <c r="C1842" s="10"/>
      <c r="D1842" s="10"/>
      <c r="AA1842" s="132"/>
      <c r="AB1842" s="132"/>
      <c r="AC1842" s="132"/>
      <c r="AD1842" s="132"/>
      <c r="AE1842" s="132"/>
      <c r="AG1842" s="143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3:64" x14ac:dyDescent="0.2">
      <c r="C1843" s="10"/>
      <c r="D1843" s="10"/>
      <c r="AA1843" s="132"/>
      <c r="AB1843" s="132"/>
      <c r="AC1843" s="132"/>
      <c r="AD1843" s="132"/>
      <c r="AE1843" s="132"/>
      <c r="AG1843" s="143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3:64" x14ac:dyDescent="0.2">
      <c r="C1844" s="10"/>
      <c r="D1844" s="10"/>
      <c r="AA1844" s="132"/>
      <c r="AB1844" s="132"/>
      <c r="AC1844" s="132"/>
      <c r="AD1844" s="132"/>
      <c r="AE1844" s="132"/>
      <c r="AG1844" s="143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3:64" x14ac:dyDescent="0.2">
      <c r="C1845" s="10"/>
      <c r="D1845" s="10"/>
      <c r="AA1845" s="132"/>
      <c r="AB1845" s="132"/>
      <c r="AC1845" s="132"/>
      <c r="AD1845" s="132"/>
      <c r="AE1845" s="132"/>
      <c r="AG1845" s="143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3:64" x14ac:dyDescent="0.2">
      <c r="C1846" s="10"/>
      <c r="D1846" s="10"/>
      <c r="AA1846" s="132"/>
      <c r="AB1846" s="132"/>
      <c r="AC1846" s="132"/>
      <c r="AD1846" s="132"/>
      <c r="AE1846" s="132"/>
      <c r="AG1846" s="143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3:64" x14ac:dyDescent="0.2">
      <c r="C1847" s="10"/>
      <c r="D1847" s="10"/>
      <c r="AA1847" s="132"/>
      <c r="AB1847" s="132"/>
      <c r="AC1847" s="132"/>
      <c r="AD1847" s="132"/>
      <c r="AE1847" s="132"/>
      <c r="AG1847" s="143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3:64" x14ac:dyDescent="0.2">
      <c r="C1848" s="10"/>
      <c r="D1848" s="10"/>
      <c r="AA1848" s="132"/>
      <c r="AB1848" s="132"/>
      <c r="AC1848" s="132"/>
      <c r="AD1848" s="132"/>
      <c r="AE1848" s="132"/>
      <c r="AG1848" s="143"/>
      <c r="AN1848" s="132"/>
      <c r="AO1848" s="132"/>
      <c r="AP1848" s="132"/>
      <c r="AQ1848" s="132"/>
      <c r="AR1848" s="132"/>
      <c r="AS1848" s="132"/>
      <c r="AT1848" s="132"/>
      <c r="AU1848" s="132"/>
      <c r="AV1848" s="132"/>
    </row>
    <row r="1849" spans="3:64" x14ac:dyDescent="0.2">
      <c r="C1849" s="10"/>
      <c r="D1849" s="10"/>
      <c r="AA1849" s="132"/>
      <c r="AB1849" s="132"/>
      <c r="AC1849" s="132"/>
      <c r="AD1849" s="132"/>
      <c r="AE1849" s="132"/>
      <c r="AG1849" s="143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3:64" x14ac:dyDescent="0.2">
      <c r="C1850" s="10"/>
      <c r="D1850" s="10"/>
      <c r="AA1850" s="132"/>
      <c r="AB1850" s="132"/>
      <c r="AC1850" s="132"/>
      <c r="AD1850" s="132"/>
      <c r="AE1850" s="132"/>
      <c r="AG1850" s="143"/>
      <c r="AN1850" s="132"/>
      <c r="AO1850" s="132"/>
      <c r="AP1850" s="132"/>
      <c r="AQ1850" s="132"/>
      <c r="AR1850" s="132"/>
      <c r="AS1850" s="132"/>
      <c r="AT1850" s="132"/>
      <c r="AU1850" s="132"/>
      <c r="AV1850" s="132"/>
      <c r="AW1850" s="132"/>
      <c r="AX1850" s="132"/>
      <c r="AY1850" s="132"/>
      <c r="AZ1850" s="132"/>
      <c r="BA1850" s="132"/>
      <c r="BB1850" s="132"/>
      <c r="BC1850" s="132"/>
      <c r="BD1850" s="132"/>
      <c r="BE1850" s="132"/>
      <c r="BF1850" s="132"/>
      <c r="BG1850" s="132"/>
      <c r="BH1850" s="132"/>
      <c r="BI1850" s="132"/>
      <c r="BJ1850" s="132"/>
      <c r="BK1850" s="132"/>
      <c r="BL1850" s="132"/>
    </row>
    <row r="1851" spans="3:64" x14ac:dyDescent="0.2">
      <c r="C1851" s="10"/>
      <c r="D1851" s="10"/>
      <c r="AA1851" s="132"/>
      <c r="AB1851" s="132"/>
      <c r="AC1851" s="132"/>
      <c r="AD1851" s="132"/>
      <c r="AE1851" s="132"/>
      <c r="AG1851" s="143"/>
      <c r="AN1851" s="132"/>
      <c r="AO1851" s="132"/>
      <c r="AP1851" s="132"/>
      <c r="AQ1851" s="132"/>
      <c r="AR1851" s="132"/>
      <c r="AS1851" s="132"/>
      <c r="AT1851" s="132"/>
      <c r="AU1851" s="132"/>
      <c r="AV1851" s="132"/>
    </row>
    <row r="1852" spans="3:64" x14ac:dyDescent="0.2">
      <c r="C1852" s="10"/>
      <c r="D1852" s="10"/>
      <c r="AA1852" s="132"/>
      <c r="AB1852" s="132"/>
      <c r="AC1852" s="132"/>
      <c r="AD1852" s="132"/>
      <c r="AE1852" s="132"/>
      <c r="AG1852" s="143"/>
      <c r="AN1852" s="132"/>
      <c r="AO1852" s="132"/>
      <c r="AP1852" s="132"/>
      <c r="AQ1852" s="132"/>
      <c r="AR1852" s="132"/>
      <c r="AS1852" s="132"/>
      <c r="AT1852" s="132"/>
      <c r="AU1852" s="132"/>
    </row>
    <row r="1853" spans="3:64" x14ac:dyDescent="0.2">
      <c r="C1853" s="10"/>
      <c r="D1853" s="10"/>
      <c r="AA1853" s="132"/>
      <c r="AB1853" s="132"/>
      <c r="AC1853" s="132"/>
      <c r="AD1853" s="132"/>
      <c r="AE1853" s="132"/>
      <c r="AG1853" s="143"/>
      <c r="AN1853" s="132"/>
      <c r="AO1853" s="132"/>
      <c r="AP1853" s="132"/>
      <c r="AQ1853" s="132"/>
      <c r="AR1853" s="132"/>
      <c r="AS1853" s="132"/>
      <c r="AT1853" s="132"/>
      <c r="AU1853" s="132"/>
    </row>
    <row r="1854" spans="3:64" x14ac:dyDescent="0.2">
      <c r="C1854" s="10"/>
      <c r="D1854" s="10"/>
      <c r="AA1854" s="132"/>
      <c r="AB1854" s="132"/>
      <c r="AC1854" s="132"/>
      <c r="AD1854" s="132"/>
      <c r="AE1854" s="132"/>
      <c r="AG1854" s="143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3:64" x14ac:dyDescent="0.2">
      <c r="C1855" s="10"/>
      <c r="D1855" s="10"/>
      <c r="AA1855" s="132"/>
      <c r="AB1855" s="132"/>
      <c r="AC1855" s="132"/>
      <c r="AD1855" s="132"/>
      <c r="AE1855" s="132"/>
      <c r="AG1855" s="143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3:64" x14ac:dyDescent="0.2">
      <c r="C1856" s="10"/>
      <c r="D1856" s="10"/>
      <c r="AA1856" s="132"/>
      <c r="AB1856" s="132"/>
      <c r="AC1856" s="132"/>
      <c r="AD1856" s="132"/>
      <c r="AE1856" s="132"/>
      <c r="AG1856" s="143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3:47" x14ac:dyDescent="0.2">
      <c r="C1857" s="10"/>
      <c r="D1857" s="10"/>
      <c r="AA1857" s="132"/>
      <c r="AB1857" s="132"/>
      <c r="AC1857" s="132"/>
      <c r="AD1857" s="132"/>
      <c r="AE1857" s="132"/>
      <c r="AG1857" s="143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3:47" x14ac:dyDescent="0.2">
      <c r="C1858" s="10"/>
      <c r="D1858" s="10"/>
      <c r="AA1858" s="132"/>
      <c r="AB1858" s="132"/>
      <c r="AC1858" s="132"/>
      <c r="AD1858" s="132"/>
      <c r="AE1858" s="132"/>
      <c r="AG1858" s="143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3:47" x14ac:dyDescent="0.2">
      <c r="C1859" s="10"/>
      <c r="D1859" s="10"/>
      <c r="AA1859" s="132"/>
      <c r="AB1859" s="132"/>
      <c r="AC1859" s="132"/>
      <c r="AD1859" s="132"/>
      <c r="AE1859" s="132"/>
      <c r="AG1859" s="143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3:47" x14ac:dyDescent="0.2">
      <c r="C1860" s="10"/>
      <c r="D1860" s="10"/>
      <c r="AA1860" s="132"/>
      <c r="AB1860" s="132"/>
      <c r="AC1860" s="132"/>
      <c r="AD1860" s="132"/>
      <c r="AE1860" s="132"/>
      <c r="AG1860" s="143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3:47" x14ac:dyDescent="0.2">
      <c r="C1861" s="10"/>
      <c r="D1861" s="10"/>
      <c r="AA1861" s="132"/>
      <c r="AB1861" s="132"/>
      <c r="AC1861" s="132"/>
      <c r="AD1861" s="132"/>
      <c r="AE1861" s="132"/>
      <c r="AG1861" s="143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3:47" x14ac:dyDescent="0.2">
      <c r="C1862" s="10"/>
      <c r="D1862" s="10"/>
      <c r="AA1862" s="132"/>
      <c r="AB1862" s="132"/>
      <c r="AC1862" s="132"/>
      <c r="AD1862" s="132"/>
      <c r="AE1862" s="132"/>
      <c r="AG1862" s="143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3:47" x14ac:dyDescent="0.2">
      <c r="C1863" s="10"/>
      <c r="D1863" s="10"/>
      <c r="AA1863" s="132"/>
      <c r="AB1863" s="132"/>
      <c r="AC1863" s="132"/>
      <c r="AD1863" s="132"/>
      <c r="AE1863" s="132"/>
      <c r="AG1863" s="143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3:47" x14ac:dyDescent="0.2">
      <c r="C1864" s="10"/>
      <c r="D1864" s="10"/>
      <c r="AA1864" s="132"/>
      <c r="AB1864" s="132"/>
      <c r="AC1864" s="132"/>
      <c r="AD1864" s="132"/>
      <c r="AE1864" s="132"/>
      <c r="AG1864" s="143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3:47" x14ac:dyDescent="0.2">
      <c r="C1865" s="10"/>
      <c r="D1865" s="10"/>
      <c r="AA1865" s="132"/>
      <c r="AB1865" s="132"/>
      <c r="AC1865" s="132"/>
      <c r="AD1865" s="132"/>
      <c r="AE1865" s="132"/>
      <c r="AG1865" s="143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3:47" x14ac:dyDescent="0.2">
      <c r="C1866" s="10"/>
      <c r="D1866" s="10"/>
      <c r="AA1866" s="132"/>
      <c r="AB1866" s="132"/>
      <c r="AC1866" s="132"/>
      <c r="AD1866" s="132"/>
      <c r="AE1866" s="132"/>
      <c r="AG1866" s="143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3:47" x14ac:dyDescent="0.2">
      <c r="C1867" s="10"/>
      <c r="D1867" s="10"/>
      <c r="AA1867" s="132"/>
      <c r="AB1867" s="132"/>
      <c r="AC1867" s="132"/>
      <c r="AD1867" s="132"/>
      <c r="AE1867" s="132"/>
      <c r="AG1867" s="143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3:47" x14ac:dyDescent="0.2">
      <c r="C1868" s="10"/>
      <c r="D1868" s="10"/>
      <c r="AA1868" s="132"/>
      <c r="AB1868" s="132"/>
      <c r="AC1868" s="132"/>
      <c r="AD1868" s="132"/>
      <c r="AE1868" s="132"/>
      <c r="AG1868" s="143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3:47" x14ac:dyDescent="0.2">
      <c r="C1869" s="10"/>
      <c r="D1869" s="10"/>
      <c r="AA1869" s="132"/>
      <c r="AB1869" s="132"/>
      <c r="AC1869" s="132"/>
      <c r="AD1869" s="132"/>
      <c r="AE1869" s="132"/>
      <c r="AG1869" s="143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3:47" x14ac:dyDescent="0.2">
      <c r="C1870" s="10"/>
      <c r="D1870" s="10"/>
      <c r="AA1870" s="132"/>
      <c r="AB1870" s="132"/>
      <c r="AC1870" s="132"/>
      <c r="AD1870" s="132"/>
      <c r="AE1870" s="132"/>
      <c r="AG1870" s="143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3:47" x14ac:dyDescent="0.2">
      <c r="C1871" s="10"/>
      <c r="D1871" s="10"/>
      <c r="AA1871" s="132"/>
      <c r="AB1871" s="132"/>
      <c r="AC1871" s="132"/>
      <c r="AD1871" s="132"/>
      <c r="AE1871" s="132"/>
      <c r="AG1871" s="143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3:47" x14ac:dyDescent="0.2">
      <c r="C1872" s="10"/>
      <c r="D1872" s="10"/>
      <c r="AA1872" s="132"/>
      <c r="AB1872" s="132"/>
      <c r="AC1872" s="132"/>
      <c r="AD1872" s="132"/>
      <c r="AE1872" s="132"/>
      <c r="AG1872" s="143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3:47" x14ac:dyDescent="0.2">
      <c r="C1873" s="10"/>
      <c r="D1873" s="10"/>
      <c r="AA1873" s="132"/>
      <c r="AB1873" s="132"/>
      <c r="AC1873" s="132"/>
      <c r="AD1873" s="132"/>
      <c r="AE1873" s="132"/>
      <c r="AG1873" s="143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3:47" x14ac:dyDescent="0.2">
      <c r="C1874" s="10"/>
      <c r="D1874" s="10"/>
      <c r="AA1874" s="132"/>
      <c r="AB1874" s="132"/>
      <c r="AC1874" s="132"/>
      <c r="AD1874" s="132"/>
      <c r="AE1874" s="132"/>
      <c r="AG1874" s="143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3:47" x14ac:dyDescent="0.2">
      <c r="C1875" s="10"/>
      <c r="D1875" s="10"/>
      <c r="AA1875" s="132"/>
      <c r="AB1875" s="132"/>
      <c r="AC1875" s="132"/>
      <c r="AD1875" s="132"/>
      <c r="AE1875" s="132"/>
      <c r="AG1875" s="143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3:47" x14ac:dyDescent="0.2">
      <c r="C1876" s="10"/>
      <c r="D1876" s="10"/>
      <c r="AA1876" s="132"/>
      <c r="AB1876" s="132"/>
      <c r="AC1876" s="132"/>
      <c r="AD1876" s="132"/>
      <c r="AE1876" s="132"/>
      <c r="AG1876" s="143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3:47" x14ac:dyDescent="0.2">
      <c r="C1877" s="10"/>
      <c r="D1877" s="10"/>
      <c r="AA1877" s="132"/>
      <c r="AB1877" s="132"/>
      <c r="AC1877" s="132"/>
      <c r="AD1877" s="132"/>
      <c r="AE1877" s="132"/>
      <c r="AG1877" s="143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3:47" x14ac:dyDescent="0.2">
      <c r="C1878" s="10"/>
      <c r="D1878" s="10"/>
      <c r="AA1878" s="132"/>
      <c r="AB1878" s="132"/>
      <c r="AC1878" s="132"/>
      <c r="AD1878" s="132"/>
      <c r="AE1878" s="132"/>
      <c r="AG1878" s="143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3:47" x14ac:dyDescent="0.2">
      <c r="C1879" s="10"/>
      <c r="D1879" s="10"/>
      <c r="AA1879" s="132"/>
      <c r="AB1879" s="132"/>
      <c r="AC1879" s="132"/>
      <c r="AD1879" s="132"/>
      <c r="AE1879" s="132"/>
      <c r="AG1879" s="143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3:47" x14ac:dyDescent="0.2">
      <c r="C1880" s="10"/>
      <c r="D1880" s="10"/>
      <c r="AA1880" s="132"/>
      <c r="AB1880" s="132"/>
      <c r="AC1880" s="132"/>
      <c r="AD1880" s="132"/>
      <c r="AE1880" s="132"/>
      <c r="AG1880" s="143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3:47" x14ac:dyDescent="0.2">
      <c r="C1881" s="10"/>
      <c r="D1881" s="10"/>
      <c r="AA1881" s="132"/>
      <c r="AB1881" s="132"/>
      <c r="AC1881" s="132"/>
      <c r="AD1881" s="132"/>
      <c r="AE1881" s="132"/>
      <c r="AG1881" s="143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3:47" x14ac:dyDescent="0.2">
      <c r="C1882" s="10"/>
      <c r="D1882" s="10"/>
      <c r="AA1882" s="132"/>
      <c r="AB1882" s="132"/>
      <c r="AC1882" s="132"/>
      <c r="AD1882" s="132"/>
      <c r="AE1882" s="132"/>
      <c r="AG1882" s="143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3:47" x14ac:dyDescent="0.2">
      <c r="C1883" s="10"/>
      <c r="D1883" s="10"/>
      <c r="AA1883" s="132"/>
      <c r="AB1883" s="132"/>
      <c r="AC1883" s="132"/>
      <c r="AD1883" s="132"/>
      <c r="AE1883" s="132"/>
      <c r="AG1883" s="143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3:47" x14ac:dyDescent="0.2">
      <c r="C1884" s="10"/>
      <c r="D1884" s="10"/>
      <c r="AA1884" s="132"/>
      <c r="AB1884" s="132"/>
      <c r="AC1884" s="132"/>
      <c r="AD1884" s="132"/>
      <c r="AE1884" s="132"/>
      <c r="AG1884" s="143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3:47" x14ac:dyDescent="0.2">
      <c r="C1885" s="10"/>
      <c r="D1885" s="10"/>
      <c r="AA1885" s="132"/>
      <c r="AB1885" s="132"/>
      <c r="AC1885" s="132"/>
      <c r="AD1885" s="132"/>
      <c r="AE1885" s="132"/>
      <c r="AG1885" s="143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3:47" x14ac:dyDescent="0.2">
      <c r="C1886" s="10"/>
      <c r="D1886" s="10"/>
      <c r="AA1886" s="132"/>
      <c r="AB1886" s="132"/>
      <c r="AC1886" s="132"/>
      <c r="AD1886" s="132"/>
      <c r="AE1886" s="132"/>
      <c r="AG1886" s="143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3:47" x14ac:dyDescent="0.2">
      <c r="C1887" s="10"/>
      <c r="D1887" s="10"/>
      <c r="AA1887" s="132"/>
      <c r="AB1887" s="132"/>
      <c r="AC1887" s="132"/>
      <c r="AD1887" s="132"/>
      <c r="AE1887" s="132"/>
      <c r="AG1887" s="143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3:47" x14ac:dyDescent="0.2">
      <c r="C1888" s="10"/>
      <c r="D1888" s="10"/>
      <c r="AA1888" s="132"/>
      <c r="AB1888" s="132"/>
      <c r="AC1888" s="132"/>
      <c r="AD1888" s="132"/>
      <c r="AE1888" s="132"/>
      <c r="AG1888" s="143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3:47" x14ac:dyDescent="0.2">
      <c r="C1889" s="10"/>
      <c r="D1889" s="10"/>
      <c r="AA1889" s="132"/>
      <c r="AB1889" s="132"/>
      <c r="AC1889" s="132"/>
      <c r="AD1889" s="132"/>
      <c r="AE1889" s="132"/>
      <c r="AG1889" s="143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3:47" x14ac:dyDescent="0.2">
      <c r="C1890" s="10"/>
      <c r="D1890" s="10"/>
      <c r="AA1890" s="132"/>
      <c r="AB1890" s="132"/>
      <c r="AC1890" s="132"/>
      <c r="AD1890" s="132"/>
      <c r="AE1890" s="132"/>
      <c r="AG1890" s="143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3:47" x14ac:dyDescent="0.2">
      <c r="C1891" s="10"/>
      <c r="D1891" s="10"/>
      <c r="AA1891" s="132"/>
      <c r="AB1891" s="132"/>
      <c r="AC1891" s="132"/>
      <c r="AD1891" s="132"/>
      <c r="AE1891" s="132"/>
      <c r="AG1891" s="143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3:47" x14ac:dyDescent="0.2">
      <c r="C1892" s="10"/>
      <c r="D1892" s="10"/>
      <c r="AA1892" s="132"/>
      <c r="AB1892" s="132"/>
      <c r="AC1892" s="132"/>
      <c r="AD1892" s="132"/>
      <c r="AE1892" s="132"/>
      <c r="AG1892" s="143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3:47" x14ac:dyDescent="0.2">
      <c r="C1893" s="10"/>
      <c r="D1893" s="10"/>
      <c r="AA1893" s="132"/>
      <c r="AB1893" s="132"/>
      <c r="AC1893" s="132"/>
      <c r="AD1893" s="132"/>
      <c r="AE1893" s="132"/>
      <c r="AG1893" s="143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3:47" x14ac:dyDescent="0.2">
      <c r="C1894" s="10"/>
      <c r="D1894" s="10"/>
      <c r="AA1894" s="132"/>
      <c r="AB1894" s="132"/>
      <c r="AC1894" s="132"/>
      <c r="AD1894" s="132"/>
      <c r="AE1894" s="132"/>
      <c r="AG1894" s="143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3:47" x14ac:dyDescent="0.2">
      <c r="C1895" s="10"/>
      <c r="D1895" s="10"/>
      <c r="AA1895" s="132"/>
      <c r="AB1895" s="132"/>
      <c r="AC1895" s="132"/>
      <c r="AD1895" s="132"/>
      <c r="AE1895" s="132"/>
      <c r="AG1895" s="143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3:47" x14ac:dyDescent="0.2">
      <c r="C1896" s="10"/>
      <c r="D1896" s="10"/>
      <c r="AA1896" s="132"/>
      <c r="AB1896" s="132"/>
      <c r="AC1896" s="132"/>
      <c r="AD1896" s="132"/>
      <c r="AE1896" s="132"/>
      <c r="AG1896" s="143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3:47" x14ac:dyDescent="0.2">
      <c r="C1897" s="10"/>
      <c r="D1897" s="10"/>
      <c r="AA1897" s="132"/>
      <c r="AB1897" s="132"/>
      <c r="AC1897" s="132"/>
      <c r="AD1897" s="132"/>
      <c r="AE1897" s="132"/>
      <c r="AG1897" s="143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3:47" x14ac:dyDescent="0.2">
      <c r="C1898" s="10"/>
      <c r="D1898" s="10"/>
      <c r="AA1898" s="132"/>
      <c r="AB1898" s="132"/>
      <c r="AC1898" s="132"/>
      <c r="AD1898" s="132"/>
      <c r="AE1898" s="132"/>
      <c r="AG1898" s="143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3:47" x14ac:dyDescent="0.2">
      <c r="C1899" s="10"/>
      <c r="D1899" s="10"/>
      <c r="AA1899" s="132"/>
      <c r="AB1899" s="132"/>
      <c r="AC1899" s="132"/>
      <c r="AD1899" s="132"/>
      <c r="AE1899" s="132"/>
      <c r="AG1899" s="143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3:47" x14ac:dyDescent="0.2">
      <c r="C1900" s="10"/>
      <c r="D1900" s="10"/>
      <c r="AA1900" s="132"/>
      <c r="AB1900" s="132"/>
      <c r="AC1900" s="132"/>
      <c r="AD1900" s="132"/>
      <c r="AE1900" s="132"/>
      <c r="AG1900" s="143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3:47" x14ac:dyDescent="0.2">
      <c r="C1901" s="10"/>
      <c r="D1901" s="10"/>
      <c r="AA1901" s="132"/>
      <c r="AB1901" s="132"/>
      <c r="AC1901" s="132"/>
      <c r="AD1901" s="132"/>
      <c r="AE1901" s="132"/>
      <c r="AG1901" s="143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3:47" x14ac:dyDescent="0.2">
      <c r="C1902" s="10"/>
      <c r="D1902" s="10"/>
      <c r="AA1902" s="132"/>
      <c r="AB1902" s="132"/>
      <c r="AC1902" s="132"/>
      <c r="AD1902" s="132"/>
      <c r="AE1902" s="132"/>
      <c r="AG1902" s="143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3:47" x14ac:dyDescent="0.2">
      <c r="C1903" s="10"/>
      <c r="D1903" s="10"/>
      <c r="AA1903" s="132"/>
      <c r="AB1903" s="132"/>
      <c r="AC1903" s="132"/>
      <c r="AD1903" s="132"/>
      <c r="AE1903" s="132"/>
      <c r="AG1903" s="143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3:47" x14ac:dyDescent="0.2">
      <c r="C1904" s="10"/>
      <c r="D1904" s="10"/>
      <c r="AA1904" s="132"/>
      <c r="AB1904" s="132"/>
      <c r="AC1904" s="132"/>
      <c r="AD1904" s="132"/>
      <c r="AE1904" s="132"/>
      <c r="AG1904" s="143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3:48" x14ac:dyDescent="0.2">
      <c r="C1905" s="10"/>
      <c r="D1905" s="10"/>
      <c r="AA1905" s="132"/>
      <c r="AB1905" s="132"/>
      <c r="AC1905" s="132"/>
      <c r="AD1905" s="132"/>
      <c r="AE1905" s="132"/>
      <c r="AG1905" s="143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3:48" x14ac:dyDescent="0.2">
      <c r="C1906" s="10"/>
      <c r="D1906" s="10"/>
      <c r="AA1906" s="132"/>
      <c r="AB1906" s="132"/>
      <c r="AC1906" s="132"/>
      <c r="AD1906" s="132"/>
      <c r="AE1906" s="132"/>
      <c r="AG1906" s="143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3:48" x14ac:dyDescent="0.2">
      <c r="C1907" s="10"/>
      <c r="D1907" s="10"/>
      <c r="AA1907" s="132"/>
      <c r="AB1907" s="132"/>
      <c r="AC1907" s="132"/>
      <c r="AD1907" s="132"/>
      <c r="AE1907" s="132"/>
      <c r="AG1907" s="143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3:48" x14ac:dyDescent="0.2">
      <c r="C1908" s="10"/>
      <c r="D1908" s="10"/>
      <c r="AA1908" s="132"/>
      <c r="AB1908" s="132"/>
      <c r="AC1908" s="132"/>
      <c r="AD1908" s="132"/>
      <c r="AE1908" s="132"/>
      <c r="AG1908" s="143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3:48" x14ac:dyDescent="0.2">
      <c r="C1909" s="10"/>
      <c r="D1909" s="10"/>
      <c r="AA1909" s="132"/>
      <c r="AB1909" s="132"/>
      <c r="AC1909" s="132"/>
      <c r="AD1909" s="132"/>
      <c r="AE1909" s="132"/>
      <c r="AG1909" s="143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3:48" x14ac:dyDescent="0.2">
      <c r="C1910" s="10"/>
      <c r="D1910" s="10"/>
      <c r="AA1910" s="132"/>
      <c r="AB1910" s="132"/>
      <c r="AC1910" s="132"/>
      <c r="AD1910" s="132"/>
      <c r="AE1910" s="132"/>
      <c r="AG1910" s="143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3:48" x14ac:dyDescent="0.2">
      <c r="C1911" s="10"/>
      <c r="D1911" s="10"/>
      <c r="AA1911" s="132"/>
      <c r="AB1911" s="132"/>
      <c r="AC1911" s="132"/>
      <c r="AD1911" s="132"/>
      <c r="AE1911" s="132"/>
      <c r="AG1911" s="143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3:48" x14ac:dyDescent="0.2">
      <c r="C1912" s="10"/>
      <c r="D1912" s="10"/>
      <c r="AA1912" s="132"/>
      <c r="AB1912" s="132"/>
      <c r="AC1912" s="132"/>
      <c r="AD1912" s="132"/>
      <c r="AE1912" s="132"/>
      <c r="AG1912" s="143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3:48" x14ac:dyDescent="0.2">
      <c r="C1913" s="10"/>
      <c r="D1913" s="10"/>
      <c r="AA1913" s="132"/>
      <c r="AB1913" s="132"/>
      <c r="AC1913" s="132"/>
      <c r="AD1913" s="132"/>
      <c r="AE1913" s="132"/>
      <c r="AG1913" s="143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3:48" x14ac:dyDescent="0.2">
      <c r="C1914" s="10"/>
      <c r="D1914" s="10"/>
      <c r="AA1914" s="132"/>
      <c r="AB1914" s="132"/>
      <c r="AC1914" s="132"/>
      <c r="AD1914" s="132"/>
      <c r="AE1914" s="132"/>
      <c r="AG1914" s="143"/>
      <c r="AN1914" s="132"/>
      <c r="AO1914" s="132"/>
      <c r="AP1914" s="132"/>
      <c r="AQ1914" s="132"/>
      <c r="AR1914" s="132"/>
      <c r="AS1914" s="132"/>
      <c r="AT1914" s="132"/>
      <c r="AU1914" s="132"/>
      <c r="AV1914" s="132"/>
    </row>
    <row r="1915" spans="3:48" x14ac:dyDescent="0.2">
      <c r="C1915" s="10"/>
      <c r="D1915" s="10"/>
      <c r="AA1915" s="132"/>
      <c r="AB1915" s="132"/>
      <c r="AC1915" s="132"/>
      <c r="AD1915" s="132"/>
      <c r="AE1915" s="132"/>
      <c r="AG1915" s="143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3:48" x14ac:dyDescent="0.2">
      <c r="C1916" s="10"/>
      <c r="D1916" s="10"/>
      <c r="AA1916" s="132"/>
      <c r="AB1916" s="132"/>
      <c r="AC1916" s="132"/>
      <c r="AD1916" s="132"/>
      <c r="AE1916" s="132"/>
      <c r="AG1916" s="143"/>
      <c r="AN1916" s="132"/>
      <c r="AO1916" s="132"/>
      <c r="AP1916" s="132"/>
      <c r="AQ1916" s="132"/>
      <c r="AR1916" s="132"/>
      <c r="AS1916" s="132"/>
      <c r="AT1916" s="132"/>
      <c r="AU1916" s="132"/>
    </row>
    <row r="1917" spans="3:48" x14ac:dyDescent="0.2">
      <c r="C1917" s="10"/>
      <c r="D1917" s="10"/>
      <c r="AA1917" s="132"/>
      <c r="AB1917" s="132"/>
      <c r="AC1917" s="132"/>
      <c r="AD1917" s="132"/>
      <c r="AE1917" s="132"/>
      <c r="AG1917" s="143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3:48" x14ac:dyDescent="0.2">
      <c r="C1918" s="10"/>
      <c r="D1918" s="10"/>
      <c r="AA1918" s="132"/>
      <c r="AB1918" s="132"/>
      <c r="AC1918" s="132"/>
      <c r="AD1918" s="132"/>
      <c r="AE1918" s="132"/>
      <c r="AG1918" s="143"/>
      <c r="AN1918" s="132"/>
      <c r="AO1918" s="132"/>
      <c r="AP1918" s="132"/>
      <c r="AQ1918" s="132"/>
      <c r="AR1918" s="132"/>
      <c r="AS1918" s="132"/>
      <c r="AT1918" s="132"/>
      <c r="AU1918" s="132"/>
      <c r="AV1918" s="132"/>
    </row>
    <row r="1919" spans="3:48" x14ac:dyDescent="0.2">
      <c r="C1919" s="10"/>
      <c r="D1919" s="10"/>
      <c r="AA1919" s="132"/>
      <c r="AB1919" s="132"/>
      <c r="AC1919" s="132"/>
      <c r="AD1919" s="132"/>
      <c r="AE1919" s="132"/>
      <c r="AG1919" s="143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3:48" x14ac:dyDescent="0.2">
      <c r="C1920" s="10"/>
      <c r="D1920" s="10"/>
      <c r="AA1920" s="132"/>
      <c r="AB1920" s="132"/>
      <c r="AC1920" s="132"/>
      <c r="AD1920" s="132"/>
      <c r="AE1920" s="132"/>
      <c r="AG1920" s="143"/>
      <c r="AN1920" s="132"/>
      <c r="AO1920" s="132"/>
      <c r="AP1920" s="132"/>
      <c r="AQ1920" s="132"/>
      <c r="AR1920" s="132"/>
      <c r="AS1920" s="132"/>
      <c r="AT1920" s="132"/>
      <c r="AU1920" s="132"/>
    </row>
    <row r="1921" spans="3:48" x14ac:dyDescent="0.2">
      <c r="C1921" s="10"/>
      <c r="D1921" s="10"/>
      <c r="AA1921" s="132"/>
      <c r="AB1921" s="132"/>
      <c r="AC1921" s="132"/>
      <c r="AD1921" s="132"/>
      <c r="AE1921" s="132"/>
      <c r="AG1921" s="143"/>
      <c r="AN1921" s="132"/>
      <c r="AO1921" s="132"/>
      <c r="AP1921" s="132"/>
      <c r="AQ1921" s="132"/>
      <c r="AR1921" s="132"/>
      <c r="AS1921" s="132"/>
      <c r="AT1921" s="132"/>
      <c r="AU1921" s="132"/>
      <c r="AV1921" s="132"/>
    </row>
    <row r="1922" spans="3:48" x14ac:dyDescent="0.2">
      <c r="C1922" s="10"/>
      <c r="D1922" s="10"/>
      <c r="AA1922" s="132"/>
      <c r="AB1922" s="132"/>
      <c r="AC1922" s="132"/>
      <c r="AD1922" s="132"/>
      <c r="AE1922" s="132"/>
      <c r="AG1922" s="143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3:48" x14ac:dyDescent="0.2">
      <c r="C1923" s="10"/>
      <c r="D1923" s="10"/>
      <c r="AA1923" s="132"/>
      <c r="AB1923" s="132"/>
      <c r="AC1923" s="132"/>
      <c r="AD1923" s="132"/>
      <c r="AE1923" s="132"/>
      <c r="AG1923" s="143"/>
      <c r="AN1923" s="132"/>
      <c r="AO1923" s="132"/>
      <c r="AP1923" s="132"/>
      <c r="AQ1923" s="132"/>
      <c r="AR1923" s="132"/>
      <c r="AS1923" s="132"/>
      <c r="AT1923" s="132"/>
      <c r="AU1923" s="132"/>
    </row>
    <row r="1924" spans="3:48" x14ac:dyDescent="0.2">
      <c r="C1924" s="10"/>
      <c r="D1924" s="10"/>
      <c r="AA1924" s="132"/>
      <c r="AB1924" s="132"/>
      <c r="AC1924" s="132"/>
      <c r="AD1924" s="132"/>
      <c r="AE1924" s="132"/>
      <c r="AG1924" s="143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3:48" x14ac:dyDescent="0.2">
      <c r="C1925" s="10"/>
      <c r="D1925" s="10"/>
      <c r="AA1925" s="132"/>
      <c r="AB1925" s="132"/>
      <c r="AC1925" s="132"/>
      <c r="AD1925" s="132"/>
      <c r="AE1925" s="132"/>
      <c r="AG1925" s="143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3:48" x14ac:dyDescent="0.2">
      <c r="C1926" s="10"/>
      <c r="D1926" s="10"/>
      <c r="AA1926" s="132"/>
      <c r="AB1926" s="132"/>
      <c r="AC1926" s="132"/>
      <c r="AD1926" s="132"/>
      <c r="AE1926" s="132"/>
      <c r="AG1926" s="143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3:48" x14ac:dyDescent="0.2">
      <c r="C1927" s="10"/>
      <c r="D1927" s="10"/>
      <c r="AA1927" s="132"/>
      <c r="AB1927" s="132"/>
      <c r="AC1927" s="132"/>
      <c r="AD1927" s="132"/>
      <c r="AE1927" s="132"/>
      <c r="AG1927" s="143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3:48" x14ac:dyDescent="0.2">
      <c r="C1928" s="10"/>
      <c r="D1928" s="10"/>
      <c r="AA1928" s="132"/>
      <c r="AB1928" s="132"/>
      <c r="AC1928" s="132"/>
      <c r="AD1928" s="132"/>
      <c r="AE1928" s="132"/>
      <c r="AG1928" s="143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3:48" x14ac:dyDescent="0.2">
      <c r="C1929" s="10"/>
      <c r="D1929" s="10"/>
      <c r="AA1929" s="132"/>
      <c r="AB1929" s="132"/>
      <c r="AC1929" s="132"/>
      <c r="AD1929" s="132"/>
      <c r="AE1929" s="132"/>
      <c r="AG1929" s="143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3:48" x14ac:dyDescent="0.2">
      <c r="C1930" s="10"/>
      <c r="D1930" s="10"/>
      <c r="AA1930" s="132"/>
      <c r="AB1930" s="132"/>
      <c r="AC1930" s="132"/>
      <c r="AD1930" s="132"/>
      <c r="AE1930" s="132"/>
      <c r="AG1930" s="143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3:48" x14ac:dyDescent="0.2">
      <c r="C1931" s="10"/>
      <c r="D1931" s="10"/>
      <c r="AA1931" s="132"/>
      <c r="AB1931" s="132"/>
      <c r="AC1931" s="132"/>
      <c r="AD1931" s="132"/>
      <c r="AE1931" s="132"/>
      <c r="AG1931" s="143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3:48" x14ac:dyDescent="0.2">
      <c r="C1932" s="10"/>
      <c r="D1932" s="10"/>
      <c r="AA1932" s="132"/>
      <c r="AB1932" s="132"/>
      <c r="AC1932" s="132"/>
      <c r="AD1932" s="132"/>
      <c r="AE1932" s="132"/>
      <c r="AG1932" s="143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3:48" x14ac:dyDescent="0.2">
      <c r="C1933" s="10"/>
      <c r="D1933" s="10"/>
      <c r="AA1933" s="132"/>
      <c r="AB1933" s="132"/>
      <c r="AC1933" s="132"/>
      <c r="AD1933" s="132"/>
      <c r="AE1933" s="132"/>
      <c r="AG1933" s="143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3:48" x14ac:dyDescent="0.2">
      <c r="C1934" s="10"/>
      <c r="D1934" s="10"/>
      <c r="AA1934" s="132"/>
      <c r="AB1934" s="132"/>
      <c r="AC1934" s="132"/>
      <c r="AD1934" s="132"/>
      <c r="AE1934" s="132"/>
      <c r="AG1934" s="143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3:48" x14ac:dyDescent="0.2">
      <c r="C1935" s="10"/>
      <c r="D1935" s="10"/>
      <c r="AA1935" s="132"/>
      <c r="AB1935" s="132"/>
      <c r="AC1935" s="132"/>
      <c r="AD1935" s="132"/>
      <c r="AE1935" s="132"/>
      <c r="AG1935" s="143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3:48" x14ac:dyDescent="0.2">
      <c r="C1936" s="10"/>
      <c r="D1936" s="10"/>
      <c r="AA1936" s="132"/>
      <c r="AB1936" s="132"/>
      <c r="AC1936" s="132"/>
      <c r="AD1936" s="132"/>
      <c r="AE1936" s="132"/>
      <c r="AG1936" s="143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3:47" x14ac:dyDescent="0.2">
      <c r="C1937" s="10"/>
      <c r="D1937" s="10"/>
      <c r="AA1937" s="132"/>
      <c r="AB1937" s="132"/>
      <c r="AC1937" s="132"/>
      <c r="AD1937" s="132"/>
      <c r="AE1937" s="132"/>
      <c r="AG1937" s="143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3:47" x14ac:dyDescent="0.2">
      <c r="C1938" s="10"/>
      <c r="D1938" s="10"/>
      <c r="AA1938" s="132"/>
      <c r="AB1938" s="132"/>
      <c r="AC1938" s="132"/>
      <c r="AD1938" s="132"/>
      <c r="AE1938" s="132"/>
      <c r="AG1938" s="143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3:47" x14ac:dyDescent="0.2">
      <c r="C1939" s="10"/>
      <c r="D1939" s="10"/>
      <c r="AA1939" s="132"/>
      <c r="AB1939" s="132"/>
      <c r="AC1939" s="132"/>
      <c r="AD1939" s="132"/>
      <c r="AE1939" s="132"/>
      <c r="AG1939" s="143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3:47" x14ac:dyDescent="0.2">
      <c r="C1940" s="10"/>
      <c r="D1940" s="10"/>
      <c r="AA1940" s="132"/>
      <c r="AB1940" s="132"/>
      <c r="AC1940" s="132"/>
      <c r="AD1940" s="132"/>
      <c r="AE1940" s="132"/>
      <c r="AG1940" s="143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3:47" x14ac:dyDescent="0.2">
      <c r="C1941" s="10"/>
      <c r="D1941" s="10"/>
      <c r="AA1941" s="132"/>
      <c r="AB1941" s="132"/>
      <c r="AC1941" s="132"/>
      <c r="AD1941" s="132"/>
      <c r="AE1941" s="132"/>
      <c r="AG1941" s="143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3:47" x14ac:dyDescent="0.2">
      <c r="C1942" s="10"/>
      <c r="D1942" s="10"/>
      <c r="AA1942" s="132"/>
      <c r="AB1942" s="132"/>
      <c r="AC1942" s="132"/>
      <c r="AD1942" s="132"/>
      <c r="AE1942" s="132"/>
      <c r="AG1942" s="143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3:47" x14ac:dyDescent="0.2">
      <c r="C1943" s="10"/>
      <c r="D1943" s="10"/>
      <c r="AA1943" s="132"/>
      <c r="AB1943" s="132"/>
      <c r="AC1943" s="132"/>
      <c r="AD1943" s="132"/>
      <c r="AE1943" s="132"/>
      <c r="AG1943" s="143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3:47" x14ac:dyDescent="0.2">
      <c r="C1944" s="10"/>
      <c r="D1944" s="10"/>
      <c r="AA1944" s="132"/>
      <c r="AB1944" s="132"/>
      <c r="AC1944" s="132"/>
      <c r="AD1944" s="132"/>
      <c r="AE1944" s="132"/>
      <c r="AG1944" s="143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3:47" x14ac:dyDescent="0.2">
      <c r="C1945" s="10"/>
      <c r="D1945" s="10"/>
      <c r="AA1945" s="132"/>
      <c r="AB1945" s="132"/>
      <c r="AC1945" s="132"/>
      <c r="AD1945" s="132"/>
      <c r="AE1945" s="132"/>
      <c r="AG1945" s="143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3:47" x14ac:dyDescent="0.2">
      <c r="C1946" s="10"/>
      <c r="D1946" s="10"/>
      <c r="AA1946" s="132"/>
      <c r="AB1946" s="132"/>
      <c r="AC1946" s="132"/>
      <c r="AD1946" s="132"/>
      <c r="AE1946" s="132"/>
      <c r="AG1946" s="143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3:47" x14ac:dyDescent="0.2">
      <c r="C1947" s="10"/>
      <c r="D1947" s="10"/>
      <c r="AA1947" s="132"/>
      <c r="AB1947" s="132"/>
      <c r="AC1947" s="132"/>
      <c r="AD1947" s="132"/>
      <c r="AE1947" s="132"/>
      <c r="AG1947" s="143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3:47" x14ac:dyDescent="0.2">
      <c r="C1948" s="10"/>
      <c r="D1948" s="10"/>
      <c r="AA1948" s="132"/>
      <c r="AB1948" s="132"/>
      <c r="AC1948" s="132"/>
      <c r="AD1948" s="132"/>
      <c r="AE1948" s="132"/>
      <c r="AG1948" s="143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3:47" x14ac:dyDescent="0.2">
      <c r="C1949" s="10"/>
      <c r="D1949" s="10"/>
      <c r="AA1949" s="132"/>
      <c r="AB1949" s="132"/>
      <c r="AC1949" s="132"/>
      <c r="AD1949" s="132"/>
      <c r="AE1949" s="132"/>
      <c r="AG1949" s="143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3:47" x14ac:dyDescent="0.2">
      <c r="C1950" s="10"/>
      <c r="D1950" s="10"/>
      <c r="AA1950" s="132"/>
      <c r="AB1950" s="132"/>
      <c r="AC1950" s="132"/>
      <c r="AD1950" s="132"/>
      <c r="AE1950" s="132"/>
      <c r="AG1950" s="143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3:47" x14ac:dyDescent="0.2">
      <c r="C1951" s="10"/>
      <c r="D1951" s="10"/>
      <c r="AA1951" s="132"/>
      <c r="AB1951" s="132"/>
      <c r="AC1951" s="132"/>
      <c r="AD1951" s="132"/>
      <c r="AE1951" s="132"/>
      <c r="AG1951" s="143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3:47" x14ac:dyDescent="0.2">
      <c r="C1952" s="10"/>
      <c r="D1952" s="10"/>
      <c r="AA1952" s="132"/>
      <c r="AB1952" s="132"/>
      <c r="AC1952" s="132"/>
      <c r="AD1952" s="132"/>
      <c r="AE1952" s="132"/>
      <c r="AG1952" s="143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3:47" x14ac:dyDescent="0.2">
      <c r="C1953" s="10"/>
      <c r="D1953" s="10"/>
      <c r="AA1953" s="132"/>
      <c r="AB1953" s="132"/>
      <c r="AC1953" s="132"/>
      <c r="AD1953" s="132"/>
      <c r="AE1953" s="132"/>
      <c r="AG1953" s="143"/>
      <c r="AN1953" s="132"/>
      <c r="AO1953" s="132"/>
      <c r="AP1953" s="132"/>
      <c r="AQ1953" s="132"/>
      <c r="AR1953" s="132"/>
      <c r="AS1953" s="132"/>
      <c r="AT1953" s="132"/>
      <c r="AU1953" s="132"/>
    </row>
    <row r="1954" spans="3:47" x14ac:dyDescent="0.2">
      <c r="C1954" s="10"/>
      <c r="D1954" s="10"/>
      <c r="AA1954" s="132"/>
      <c r="AB1954" s="132"/>
      <c r="AC1954" s="132"/>
      <c r="AD1954" s="132"/>
      <c r="AE1954" s="132"/>
      <c r="AG1954" s="143"/>
      <c r="AN1954" s="132"/>
      <c r="AO1954" s="132"/>
      <c r="AP1954" s="132"/>
      <c r="AQ1954" s="132"/>
      <c r="AR1954" s="132"/>
      <c r="AS1954" s="132"/>
      <c r="AT1954" s="132"/>
      <c r="AU1954" s="132"/>
    </row>
    <row r="1955" spans="3:47" x14ac:dyDescent="0.2">
      <c r="C1955" s="10"/>
      <c r="D1955" s="10"/>
      <c r="AA1955" s="132"/>
      <c r="AB1955" s="132"/>
      <c r="AC1955" s="132"/>
      <c r="AD1955" s="132"/>
      <c r="AE1955" s="132"/>
      <c r="AG1955" s="143"/>
      <c r="AN1955" s="132"/>
      <c r="AO1955" s="132"/>
      <c r="AP1955" s="132"/>
      <c r="AQ1955" s="132"/>
      <c r="AR1955" s="132"/>
      <c r="AS1955" s="132"/>
      <c r="AT1955" s="132"/>
      <c r="AU1955" s="132"/>
    </row>
    <row r="1956" spans="3:47" x14ac:dyDescent="0.2">
      <c r="C1956" s="10"/>
      <c r="D1956" s="10"/>
      <c r="AA1956" s="132"/>
      <c r="AB1956" s="132"/>
      <c r="AC1956" s="132"/>
      <c r="AD1956" s="132"/>
      <c r="AE1956" s="132"/>
      <c r="AG1956" s="143"/>
      <c r="AN1956" s="132"/>
      <c r="AO1956" s="132"/>
      <c r="AP1956" s="132"/>
      <c r="AQ1956" s="132"/>
      <c r="AR1956" s="132"/>
      <c r="AS1956" s="132"/>
      <c r="AT1956" s="132"/>
      <c r="AU1956" s="132"/>
    </row>
    <row r="1957" spans="3:47" x14ac:dyDescent="0.2">
      <c r="C1957" s="10"/>
      <c r="D1957" s="10"/>
      <c r="AA1957" s="132"/>
      <c r="AB1957" s="132"/>
      <c r="AC1957" s="132"/>
      <c r="AD1957" s="132"/>
      <c r="AE1957" s="132"/>
      <c r="AG1957" s="143"/>
      <c r="AN1957" s="132"/>
      <c r="AO1957" s="132"/>
      <c r="AP1957" s="132"/>
      <c r="AQ1957" s="132"/>
      <c r="AR1957" s="132"/>
      <c r="AS1957" s="132"/>
      <c r="AT1957" s="132"/>
      <c r="AU1957" s="132"/>
    </row>
    <row r="1958" spans="3:47" x14ac:dyDescent="0.2">
      <c r="C1958" s="10"/>
      <c r="D1958" s="10"/>
      <c r="AA1958" s="132"/>
      <c r="AB1958" s="132"/>
      <c r="AC1958" s="132"/>
      <c r="AD1958" s="132"/>
      <c r="AE1958" s="132"/>
      <c r="AG1958" s="143"/>
      <c r="AN1958" s="132"/>
      <c r="AO1958" s="132"/>
      <c r="AP1958" s="132"/>
      <c r="AQ1958" s="132"/>
      <c r="AR1958" s="132"/>
      <c r="AS1958" s="132"/>
      <c r="AT1958" s="132"/>
      <c r="AU1958" s="132"/>
    </row>
    <row r="1959" spans="3:47" x14ac:dyDescent="0.2">
      <c r="C1959" s="10"/>
      <c r="D1959" s="10"/>
      <c r="AA1959" s="132"/>
      <c r="AB1959" s="132"/>
      <c r="AC1959" s="132"/>
      <c r="AD1959" s="132"/>
      <c r="AE1959" s="132"/>
      <c r="AG1959" s="143"/>
      <c r="AN1959" s="132"/>
      <c r="AO1959" s="132"/>
      <c r="AP1959" s="132"/>
      <c r="AQ1959" s="132"/>
      <c r="AR1959" s="132"/>
      <c r="AS1959" s="132"/>
      <c r="AT1959" s="132"/>
      <c r="AU1959" s="132"/>
    </row>
    <row r="1960" spans="3:47" x14ac:dyDescent="0.2">
      <c r="C1960" s="10"/>
      <c r="D1960" s="10"/>
      <c r="AA1960" s="132"/>
      <c r="AB1960" s="132"/>
      <c r="AC1960" s="132"/>
      <c r="AD1960" s="132"/>
      <c r="AE1960" s="132"/>
      <c r="AG1960" s="143"/>
      <c r="AN1960" s="132"/>
      <c r="AO1960" s="132"/>
      <c r="AP1960" s="132"/>
      <c r="AQ1960" s="132"/>
      <c r="AR1960" s="132"/>
      <c r="AS1960" s="132"/>
      <c r="AT1960" s="132"/>
      <c r="AU1960" s="132"/>
    </row>
    <row r="1961" spans="3:47" x14ac:dyDescent="0.2">
      <c r="C1961" s="10"/>
      <c r="D1961" s="10"/>
      <c r="AA1961" s="132"/>
      <c r="AB1961" s="132"/>
      <c r="AC1961" s="132"/>
      <c r="AD1961" s="132"/>
      <c r="AE1961" s="132"/>
      <c r="AG1961" s="143"/>
      <c r="AN1961" s="132"/>
      <c r="AO1961" s="132"/>
      <c r="AP1961" s="132"/>
      <c r="AQ1961" s="132"/>
      <c r="AR1961" s="132"/>
      <c r="AS1961" s="132"/>
      <c r="AT1961" s="132"/>
      <c r="AU1961" s="132"/>
    </row>
    <row r="1962" spans="3:47" x14ac:dyDescent="0.2">
      <c r="C1962" s="10"/>
      <c r="D1962" s="10"/>
      <c r="AA1962" s="132"/>
      <c r="AB1962" s="132"/>
      <c r="AC1962" s="132"/>
      <c r="AD1962" s="132"/>
      <c r="AE1962" s="132"/>
      <c r="AG1962" s="143"/>
      <c r="AN1962" s="132"/>
      <c r="AO1962" s="132"/>
      <c r="AP1962" s="132"/>
      <c r="AQ1962" s="132"/>
      <c r="AR1962" s="132"/>
      <c r="AS1962" s="132"/>
      <c r="AT1962" s="132"/>
      <c r="AU1962" s="132"/>
    </row>
    <row r="1963" spans="3:47" x14ac:dyDescent="0.2">
      <c r="C1963" s="10"/>
      <c r="D1963" s="10"/>
      <c r="AA1963" s="132"/>
      <c r="AB1963" s="132"/>
      <c r="AC1963" s="132"/>
      <c r="AD1963" s="132"/>
      <c r="AE1963" s="132"/>
      <c r="AG1963" s="143"/>
      <c r="AN1963" s="132"/>
      <c r="AO1963" s="132"/>
      <c r="AP1963" s="132"/>
      <c r="AQ1963" s="132"/>
      <c r="AR1963" s="132"/>
      <c r="AS1963" s="132"/>
      <c r="AT1963" s="132"/>
      <c r="AU1963" s="132"/>
    </row>
    <row r="1964" spans="3:47" x14ac:dyDescent="0.2">
      <c r="C1964" s="10"/>
      <c r="D1964" s="10"/>
      <c r="AA1964" s="132"/>
      <c r="AB1964" s="132"/>
      <c r="AC1964" s="132"/>
      <c r="AD1964" s="132"/>
      <c r="AE1964" s="132"/>
      <c r="AG1964" s="143"/>
      <c r="AN1964" s="132"/>
      <c r="AO1964" s="132"/>
      <c r="AP1964" s="132"/>
      <c r="AQ1964" s="132"/>
      <c r="AR1964" s="132"/>
      <c r="AS1964" s="132"/>
      <c r="AT1964" s="132"/>
      <c r="AU1964" s="132"/>
    </row>
    <row r="1965" spans="3:47" x14ac:dyDescent="0.2">
      <c r="C1965" s="10"/>
      <c r="D1965" s="10"/>
      <c r="AA1965" s="132"/>
      <c r="AB1965" s="132"/>
      <c r="AC1965" s="132"/>
      <c r="AD1965" s="132"/>
      <c r="AE1965" s="132"/>
      <c r="AG1965" s="143"/>
      <c r="AN1965" s="132"/>
      <c r="AO1965" s="132"/>
      <c r="AP1965" s="132"/>
      <c r="AQ1965" s="132"/>
      <c r="AR1965" s="132"/>
      <c r="AS1965" s="132"/>
      <c r="AT1965" s="132"/>
      <c r="AU1965" s="132"/>
    </row>
    <row r="1966" spans="3:47" x14ac:dyDescent="0.2">
      <c r="C1966" s="10"/>
      <c r="D1966" s="10"/>
      <c r="AA1966" s="132"/>
      <c r="AB1966" s="132"/>
      <c r="AC1966" s="132"/>
      <c r="AD1966" s="132"/>
      <c r="AE1966" s="132"/>
      <c r="AG1966" s="143"/>
      <c r="AN1966" s="132"/>
      <c r="AO1966" s="132"/>
      <c r="AP1966" s="132"/>
      <c r="AQ1966" s="132"/>
      <c r="AR1966" s="132"/>
      <c r="AS1966" s="132"/>
      <c r="AT1966" s="132"/>
      <c r="AU1966" s="132"/>
    </row>
    <row r="1967" spans="3:47" x14ac:dyDescent="0.2">
      <c r="C1967" s="10"/>
      <c r="D1967" s="10"/>
      <c r="AA1967" s="132"/>
      <c r="AB1967" s="132"/>
      <c r="AC1967" s="132"/>
      <c r="AD1967" s="132"/>
      <c r="AE1967" s="132"/>
      <c r="AG1967" s="143"/>
      <c r="AN1967" s="132"/>
      <c r="AO1967" s="132"/>
      <c r="AP1967" s="132"/>
      <c r="AQ1967" s="132"/>
      <c r="AR1967" s="132"/>
      <c r="AS1967" s="132"/>
      <c r="AT1967" s="132"/>
      <c r="AU1967" s="132"/>
    </row>
    <row r="1968" spans="3:47" x14ac:dyDescent="0.2">
      <c r="C1968" s="10"/>
      <c r="D1968" s="10"/>
      <c r="AA1968" s="132"/>
      <c r="AB1968" s="132"/>
      <c r="AC1968" s="132"/>
      <c r="AD1968" s="132"/>
      <c r="AE1968" s="132"/>
      <c r="AG1968" s="143"/>
      <c r="AN1968" s="132"/>
      <c r="AO1968" s="132"/>
      <c r="AP1968" s="132"/>
      <c r="AQ1968" s="132"/>
      <c r="AR1968" s="132"/>
      <c r="AS1968" s="132"/>
      <c r="AT1968" s="132"/>
      <c r="AU1968" s="132"/>
    </row>
    <row r="1969" spans="3:47" x14ac:dyDescent="0.2">
      <c r="C1969" s="10"/>
      <c r="D1969" s="10"/>
      <c r="AA1969" s="132"/>
      <c r="AB1969" s="132"/>
      <c r="AC1969" s="132"/>
      <c r="AD1969" s="132"/>
      <c r="AE1969" s="132"/>
      <c r="AG1969" s="143"/>
      <c r="AN1969" s="132"/>
      <c r="AO1969" s="132"/>
      <c r="AP1969" s="132"/>
      <c r="AQ1969" s="132"/>
      <c r="AR1969" s="132"/>
      <c r="AS1969" s="132"/>
      <c r="AT1969" s="132"/>
      <c r="AU1969" s="132"/>
    </row>
    <row r="1970" spans="3:47" x14ac:dyDescent="0.2">
      <c r="C1970" s="10"/>
      <c r="D1970" s="10"/>
      <c r="AA1970" s="132"/>
      <c r="AB1970" s="132"/>
      <c r="AC1970" s="132"/>
      <c r="AD1970" s="132"/>
      <c r="AE1970" s="132"/>
      <c r="AG1970" s="143"/>
      <c r="AN1970" s="132"/>
      <c r="AO1970" s="132"/>
      <c r="AP1970" s="132"/>
      <c r="AQ1970" s="132"/>
      <c r="AR1970" s="132"/>
      <c r="AS1970" s="132"/>
      <c r="AT1970" s="132"/>
      <c r="AU1970" s="132"/>
    </row>
    <row r="1971" spans="3:47" x14ac:dyDescent="0.2">
      <c r="C1971" s="10"/>
      <c r="D1971" s="10"/>
      <c r="AA1971" s="132"/>
      <c r="AB1971" s="132"/>
      <c r="AC1971" s="132"/>
      <c r="AD1971" s="132"/>
      <c r="AE1971" s="132"/>
      <c r="AG1971" s="143"/>
      <c r="AN1971" s="132"/>
      <c r="AO1971" s="132"/>
      <c r="AP1971" s="132"/>
      <c r="AQ1971" s="132"/>
      <c r="AR1971" s="132"/>
      <c r="AS1971" s="132"/>
      <c r="AT1971" s="132"/>
      <c r="AU1971" s="132"/>
    </row>
    <row r="1972" spans="3:47" x14ac:dyDescent="0.2">
      <c r="C1972" s="10"/>
      <c r="D1972" s="10"/>
      <c r="AA1972" s="132"/>
      <c r="AB1972" s="132"/>
      <c r="AC1972" s="132"/>
      <c r="AD1972" s="132"/>
      <c r="AE1972" s="132"/>
      <c r="AG1972" s="143"/>
      <c r="AN1972" s="132"/>
      <c r="AO1972" s="132"/>
      <c r="AP1972" s="132"/>
      <c r="AQ1972" s="132"/>
      <c r="AR1972" s="132"/>
      <c r="AS1972" s="132"/>
      <c r="AT1972" s="132"/>
      <c r="AU1972" s="132"/>
    </row>
    <row r="1973" spans="3:47" x14ac:dyDescent="0.2">
      <c r="C1973" s="10"/>
      <c r="D1973" s="10"/>
      <c r="AA1973" s="132"/>
      <c r="AB1973" s="132"/>
      <c r="AC1973" s="132"/>
      <c r="AD1973" s="132"/>
      <c r="AE1973" s="132"/>
      <c r="AG1973" s="143"/>
      <c r="AN1973" s="132"/>
      <c r="AO1973" s="132"/>
      <c r="AP1973" s="132"/>
      <c r="AQ1973" s="132"/>
      <c r="AR1973" s="132"/>
      <c r="AS1973" s="132"/>
      <c r="AT1973" s="132"/>
      <c r="AU1973" s="132"/>
    </row>
    <row r="1974" spans="3:47" x14ac:dyDescent="0.2">
      <c r="C1974" s="10"/>
      <c r="D1974" s="10"/>
      <c r="AA1974" s="132"/>
      <c r="AB1974" s="132"/>
      <c r="AC1974" s="132"/>
      <c r="AD1974" s="132"/>
      <c r="AE1974" s="132"/>
      <c r="AG1974" s="143"/>
      <c r="AN1974" s="132"/>
      <c r="AO1974" s="132"/>
      <c r="AP1974" s="132"/>
      <c r="AQ1974" s="132"/>
      <c r="AR1974" s="132"/>
      <c r="AS1974" s="132"/>
      <c r="AT1974" s="132"/>
      <c r="AU1974" s="132"/>
    </row>
    <row r="1975" spans="3:47" x14ac:dyDescent="0.2">
      <c r="C1975" s="10"/>
      <c r="D1975" s="10"/>
      <c r="AA1975" s="132"/>
      <c r="AB1975" s="132"/>
      <c r="AC1975" s="132"/>
      <c r="AD1975" s="132"/>
      <c r="AE1975" s="132"/>
      <c r="AG1975" s="143"/>
      <c r="AN1975" s="132"/>
      <c r="AO1975" s="132"/>
      <c r="AP1975" s="132"/>
      <c r="AQ1975" s="132"/>
      <c r="AR1975" s="132"/>
      <c r="AS1975" s="132"/>
      <c r="AT1975" s="132"/>
      <c r="AU1975" s="132"/>
    </row>
    <row r="1976" spans="3:47" x14ac:dyDescent="0.2">
      <c r="C1976" s="10"/>
      <c r="D1976" s="10"/>
      <c r="AA1976" s="132"/>
      <c r="AB1976" s="132"/>
      <c r="AC1976" s="132"/>
      <c r="AD1976" s="132"/>
      <c r="AE1976" s="132"/>
      <c r="AG1976" s="143"/>
      <c r="AN1976" s="132"/>
      <c r="AO1976" s="132"/>
      <c r="AP1976" s="132"/>
      <c r="AQ1976" s="132"/>
      <c r="AR1976" s="132"/>
      <c r="AS1976" s="132"/>
      <c r="AT1976" s="132"/>
      <c r="AU1976" s="132"/>
    </row>
    <row r="1977" spans="3:47" x14ac:dyDescent="0.2">
      <c r="C1977" s="10"/>
      <c r="D1977" s="10"/>
      <c r="AA1977" s="132"/>
      <c r="AB1977" s="132"/>
      <c r="AC1977" s="132"/>
      <c r="AD1977" s="132"/>
      <c r="AE1977" s="132"/>
      <c r="AG1977" s="143"/>
      <c r="AN1977" s="132"/>
      <c r="AO1977" s="132"/>
      <c r="AP1977" s="132"/>
      <c r="AQ1977" s="132"/>
      <c r="AR1977" s="132"/>
      <c r="AS1977" s="132"/>
      <c r="AT1977" s="132"/>
      <c r="AU1977" s="132"/>
    </row>
    <row r="1978" spans="3:47" x14ac:dyDescent="0.2">
      <c r="C1978" s="10"/>
      <c r="D1978" s="10"/>
      <c r="AA1978" s="132"/>
      <c r="AB1978" s="132"/>
      <c r="AC1978" s="132"/>
      <c r="AD1978" s="132"/>
      <c r="AE1978" s="132"/>
      <c r="AG1978" s="143"/>
      <c r="AN1978" s="132"/>
      <c r="AO1978" s="132"/>
      <c r="AP1978" s="132"/>
      <c r="AQ1978" s="132"/>
      <c r="AR1978" s="132"/>
      <c r="AS1978" s="132"/>
      <c r="AT1978" s="132"/>
      <c r="AU1978" s="132"/>
    </row>
    <row r="1979" spans="3:47" x14ac:dyDescent="0.2">
      <c r="C1979" s="10"/>
      <c r="D1979" s="10"/>
      <c r="AA1979" s="132"/>
      <c r="AB1979" s="132"/>
      <c r="AC1979" s="132"/>
      <c r="AD1979" s="132"/>
      <c r="AE1979" s="132"/>
      <c r="AG1979" s="143"/>
      <c r="AN1979" s="132"/>
      <c r="AO1979" s="132"/>
      <c r="AP1979" s="132"/>
      <c r="AQ1979" s="132"/>
      <c r="AR1979" s="132"/>
      <c r="AS1979" s="132"/>
      <c r="AT1979" s="132"/>
      <c r="AU1979" s="132"/>
    </row>
    <row r="1980" spans="3:47" x14ac:dyDescent="0.2">
      <c r="C1980" s="10"/>
      <c r="D1980" s="10"/>
      <c r="AA1980" s="132"/>
      <c r="AB1980" s="132"/>
      <c r="AC1980" s="132"/>
      <c r="AD1980" s="132"/>
      <c r="AE1980" s="132"/>
      <c r="AG1980" s="143"/>
      <c r="AN1980" s="132"/>
      <c r="AO1980" s="132"/>
      <c r="AP1980" s="132"/>
      <c r="AQ1980" s="132"/>
      <c r="AR1980" s="132"/>
      <c r="AS1980" s="132"/>
      <c r="AT1980" s="132"/>
      <c r="AU1980" s="132"/>
    </row>
    <row r="1981" spans="3:47" x14ac:dyDescent="0.2">
      <c r="C1981" s="10"/>
      <c r="D1981" s="10"/>
      <c r="AA1981" s="132"/>
      <c r="AB1981" s="132"/>
      <c r="AC1981" s="132"/>
      <c r="AD1981" s="132"/>
      <c r="AE1981" s="132"/>
      <c r="AG1981" s="143"/>
      <c r="AN1981" s="132"/>
      <c r="AO1981" s="132"/>
      <c r="AP1981" s="132"/>
      <c r="AQ1981" s="132"/>
      <c r="AR1981" s="132"/>
      <c r="AS1981" s="132"/>
      <c r="AT1981" s="132"/>
      <c r="AU1981" s="132"/>
    </row>
    <row r="1982" spans="3:47" x14ac:dyDescent="0.2">
      <c r="C1982" s="10"/>
      <c r="D1982" s="10"/>
      <c r="AA1982" s="132"/>
      <c r="AB1982" s="132"/>
      <c r="AC1982" s="132"/>
      <c r="AD1982" s="132"/>
      <c r="AE1982" s="132"/>
      <c r="AG1982" s="143"/>
      <c r="AN1982" s="132"/>
      <c r="AO1982" s="132"/>
      <c r="AP1982" s="132"/>
      <c r="AQ1982" s="132"/>
      <c r="AR1982" s="132"/>
      <c r="AS1982" s="132"/>
      <c r="AT1982" s="132"/>
      <c r="AU1982" s="132"/>
    </row>
    <row r="1983" spans="3:47" x14ac:dyDescent="0.2">
      <c r="C1983" s="10"/>
      <c r="D1983" s="10"/>
      <c r="AA1983" s="132"/>
      <c r="AB1983" s="132"/>
      <c r="AC1983" s="132"/>
      <c r="AD1983" s="132"/>
      <c r="AE1983" s="132"/>
      <c r="AG1983" s="143"/>
      <c r="AN1983" s="132"/>
      <c r="AO1983" s="132"/>
      <c r="AP1983" s="132"/>
      <c r="AQ1983" s="132"/>
      <c r="AR1983" s="132"/>
      <c r="AS1983" s="132"/>
      <c r="AT1983" s="132"/>
      <c r="AU1983" s="132"/>
    </row>
    <row r="1984" spans="3:47" x14ac:dyDescent="0.2">
      <c r="C1984" s="10"/>
      <c r="D1984" s="10"/>
      <c r="AA1984" s="132"/>
      <c r="AB1984" s="132"/>
      <c r="AC1984" s="132"/>
      <c r="AD1984" s="132"/>
      <c r="AE1984" s="132"/>
      <c r="AG1984" s="143"/>
      <c r="AN1984" s="132"/>
      <c r="AO1984" s="132"/>
      <c r="AP1984" s="132"/>
      <c r="AQ1984" s="132"/>
      <c r="AR1984" s="132"/>
      <c r="AS1984" s="132"/>
      <c r="AT1984" s="132"/>
      <c r="AU1984" s="132"/>
    </row>
    <row r="1985" spans="3:47" x14ac:dyDescent="0.2">
      <c r="C1985" s="10"/>
      <c r="D1985" s="10"/>
      <c r="AA1985" s="132"/>
      <c r="AB1985" s="132"/>
      <c r="AC1985" s="132"/>
      <c r="AD1985" s="132"/>
      <c r="AE1985" s="132"/>
      <c r="AG1985" s="143"/>
      <c r="AN1985" s="132"/>
      <c r="AO1985" s="132"/>
      <c r="AP1985" s="132"/>
      <c r="AQ1985" s="132"/>
      <c r="AR1985" s="132"/>
      <c r="AS1985" s="132"/>
      <c r="AT1985" s="132"/>
      <c r="AU1985" s="132"/>
    </row>
    <row r="1986" spans="3:47" x14ac:dyDescent="0.2">
      <c r="C1986" s="10"/>
      <c r="D1986" s="10"/>
      <c r="AA1986" s="132"/>
      <c r="AB1986" s="132"/>
      <c r="AC1986" s="132"/>
      <c r="AD1986" s="132"/>
      <c r="AE1986" s="132"/>
      <c r="AG1986" s="143"/>
      <c r="AN1986" s="132"/>
      <c r="AO1986" s="132"/>
      <c r="AP1986" s="132"/>
      <c r="AQ1986" s="132"/>
      <c r="AR1986" s="132"/>
      <c r="AS1986" s="132"/>
      <c r="AT1986" s="132"/>
      <c r="AU1986" s="132"/>
    </row>
    <row r="1987" spans="3:47" x14ac:dyDescent="0.2">
      <c r="C1987" s="10"/>
      <c r="D1987" s="10"/>
      <c r="AA1987" s="132"/>
      <c r="AB1987" s="132"/>
      <c r="AC1987" s="132"/>
      <c r="AD1987" s="132"/>
      <c r="AE1987" s="132"/>
      <c r="AG1987" s="143"/>
      <c r="AN1987" s="132"/>
      <c r="AO1987" s="132"/>
      <c r="AP1987" s="132"/>
      <c r="AQ1987" s="132"/>
      <c r="AR1987" s="132"/>
      <c r="AS1987" s="132"/>
      <c r="AT1987" s="132"/>
      <c r="AU1987" s="132"/>
    </row>
    <row r="1988" spans="3:47" x14ac:dyDescent="0.2">
      <c r="C1988" s="10"/>
      <c r="D1988" s="10"/>
      <c r="AA1988" s="132"/>
      <c r="AB1988" s="132"/>
      <c r="AC1988" s="132"/>
      <c r="AD1988" s="132"/>
      <c r="AE1988" s="132"/>
      <c r="AG1988" s="143"/>
      <c r="AN1988" s="132"/>
      <c r="AO1988" s="132"/>
      <c r="AP1988" s="132"/>
      <c r="AQ1988" s="132"/>
      <c r="AR1988" s="132"/>
      <c r="AS1988" s="132"/>
      <c r="AT1988" s="132"/>
      <c r="AU1988" s="132"/>
    </row>
    <row r="1989" spans="3:47" x14ac:dyDescent="0.2">
      <c r="C1989" s="10"/>
      <c r="D1989" s="10"/>
      <c r="AA1989" s="132"/>
      <c r="AB1989" s="132"/>
      <c r="AC1989" s="132"/>
      <c r="AD1989" s="132"/>
      <c r="AE1989" s="132"/>
      <c r="AG1989" s="143"/>
      <c r="AN1989" s="132"/>
      <c r="AO1989" s="132"/>
      <c r="AP1989" s="132"/>
      <c r="AQ1989" s="132"/>
      <c r="AR1989" s="132"/>
      <c r="AS1989" s="132"/>
      <c r="AT1989" s="132"/>
      <c r="AU1989" s="132"/>
    </row>
    <row r="1990" spans="3:47" x14ac:dyDescent="0.2">
      <c r="C1990" s="10"/>
      <c r="D1990" s="10"/>
      <c r="AA1990" s="132"/>
      <c r="AB1990" s="132"/>
      <c r="AC1990" s="132"/>
      <c r="AD1990" s="132"/>
      <c r="AE1990" s="132"/>
      <c r="AG1990" s="143"/>
      <c r="AN1990" s="132"/>
      <c r="AO1990" s="132"/>
      <c r="AP1990" s="132"/>
      <c r="AQ1990" s="132"/>
      <c r="AR1990" s="132"/>
      <c r="AS1990" s="132"/>
      <c r="AT1990" s="132"/>
      <c r="AU1990" s="132"/>
    </row>
    <row r="1991" spans="3:47" x14ac:dyDescent="0.2">
      <c r="C1991" s="10"/>
      <c r="D1991" s="10"/>
      <c r="AA1991" s="132"/>
      <c r="AB1991" s="132"/>
      <c r="AC1991" s="132"/>
      <c r="AD1991" s="132"/>
      <c r="AE1991" s="132"/>
      <c r="AG1991" s="143"/>
      <c r="AN1991" s="132"/>
      <c r="AO1991" s="132"/>
      <c r="AP1991" s="132"/>
      <c r="AQ1991" s="132"/>
      <c r="AR1991" s="132"/>
      <c r="AS1991" s="132"/>
      <c r="AT1991" s="132"/>
      <c r="AU1991" s="132"/>
    </row>
    <row r="1992" spans="3:47" x14ac:dyDescent="0.2">
      <c r="C1992" s="10"/>
      <c r="D1992" s="10"/>
      <c r="AA1992" s="132"/>
      <c r="AB1992" s="132"/>
      <c r="AC1992" s="132"/>
      <c r="AD1992" s="132"/>
      <c r="AE1992" s="132"/>
      <c r="AG1992" s="143"/>
      <c r="AN1992" s="132"/>
      <c r="AO1992" s="132"/>
      <c r="AP1992" s="132"/>
      <c r="AQ1992" s="132"/>
      <c r="AR1992" s="132"/>
      <c r="AS1992" s="132"/>
      <c r="AT1992" s="132"/>
      <c r="AU1992" s="132"/>
    </row>
    <row r="1993" spans="3:47" x14ac:dyDescent="0.2">
      <c r="C1993" s="10"/>
      <c r="D1993" s="10"/>
      <c r="AA1993" s="132"/>
      <c r="AB1993" s="132"/>
      <c r="AC1993" s="132"/>
      <c r="AD1993" s="132"/>
      <c r="AE1993" s="132"/>
      <c r="AG1993" s="143"/>
      <c r="AN1993" s="132"/>
      <c r="AO1993" s="132"/>
      <c r="AP1993" s="132"/>
      <c r="AQ1993" s="132"/>
      <c r="AR1993" s="132"/>
      <c r="AS1993" s="132"/>
      <c r="AT1993" s="132"/>
      <c r="AU1993" s="132"/>
    </row>
    <row r="1994" spans="3:47" x14ac:dyDescent="0.2">
      <c r="C1994" s="10"/>
      <c r="D1994" s="10"/>
      <c r="AA1994" s="132"/>
      <c r="AB1994" s="132"/>
      <c r="AC1994" s="132"/>
      <c r="AD1994" s="132"/>
      <c r="AE1994" s="132"/>
      <c r="AG1994" s="143"/>
      <c r="AN1994" s="132"/>
      <c r="AO1994" s="132"/>
      <c r="AP1994" s="132"/>
      <c r="AQ1994" s="132"/>
      <c r="AR1994" s="132"/>
      <c r="AS1994" s="132"/>
      <c r="AT1994" s="132"/>
      <c r="AU1994" s="132"/>
    </row>
    <row r="1995" spans="3:47" x14ac:dyDescent="0.2">
      <c r="C1995" s="10"/>
      <c r="D1995" s="10"/>
      <c r="AA1995" s="132"/>
      <c r="AB1995" s="132"/>
      <c r="AC1995" s="132"/>
      <c r="AD1995" s="132"/>
      <c r="AE1995" s="132"/>
      <c r="AG1995" s="143"/>
      <c r="AN1995" s="132"/>
      <c r="AO1995" s="132"/>
      <c r="AP1995" s="132"/>
      <c r="AQ1995" s="132"/>
      <c r="AR1995" s="132"/>
      <c r="AS1995" s="132"/>
      <c r="AT1995" s="132"/>
      <c r="AU1995" s="132"/>
    </row>
    <row r="1996" spans="3:47" x14ac:dyDescent="0.2">
      <c r="C1996" s="10"/>
      <c r="D1996" s="10"/>
      <c r="AA1996" s="132"/>
      <c r="AB1996" s="132"/>
      <c r="AC1996" s="132"/>
      <c r="AD1996" s="132"/>
      <c r="AE1996" s="132"/>
      <c r="AG1996" s="143"/>
      <c r="AN1996" s="132"/>
      <c r="AO1996" s="132"/>
      <c r="AP1996" s="132"/>
      <c r="AQ1996" s="132"/>
      <c r="AR1996" s="132"/>
      <c r="AS1996" s="132"/>
      <c r="AT1996" s="132"/>
      <c r="AU1996" s="132"/>
    </row>
    <row r="1997" spans="3:47" x14ac:dyDescent="0.2">
      <c r="C1997" s="10"/>
      <c r="D1997" s="10"/>
      <c r="AA1997" s="132"/>
      <c r="AB1997" s="132"/>
      <c r="AC1997" s="132"/>
      <c r="AD1997" s="132"/>
      <c r="AE1997" s="132"/>
      <c r="AG1997" s="143"/>
      <c r="AN1997" s="132"/>
      <c r="AO1997" s="132"/>
      <c r="AP1997" s="132"/>
      <c r="AQ1997" s="132"/>
      <c r="AR1997" s="132"/>
      <c r="AS1997" s="132"/>
      <c r="AT1997" s="132"/>
      <c r="AU1997" s="132"/>
    </row>
    <row r="1998" spans="3:47" x14ac:dyDescent="0.2">
      <c r="C1998" s="10"/>
      <c r="D1998" s="10"/>
      <c r="AA1998" s="132"/>
      <c r="AB1998" s="132"/>
      <c r="AC1998" s="132"/>
      <c r="AD1998" s="132"/>
      <c r="AE1998" s="132"/>
      <c r="AG1998" s="143"/>
      <c r="AN1998" s="132"/>
      <c r="AO1998" s="132"/>
      <c r="AP1998" s="132"/>
      <c r="AQ1998" s="132"/>
      <c r="AR1998" s="132"/>
      <c r="AS1998" s="132"/>
      <c r="AT1998" s="132"/>
      <c r="AU1998" s="132"/>
    </row>
    <row r="1999" spans="3:47" x14ac:dyDescent="0.2">
      <c r="C1999" s="10"/>
      <c r="D1999" s="10"/>
      <c r="AA1999" s="132"/>
      <c r="AB1999" s="132"/>
      <c r="AC1999" s="132"/>
      <c r="AD1999" s="132"/>
      <c r="AE1999" s="132"/>
      <c r="AG1999" s="143"/>
      <c r="AN1999" s="132"/>
      <c r="AO1999" s="132"/>
      <c r="AP1999" s="132"/>
      <c r="AQ1999" s="132"/>
      <c r="AR1999" s="132"/>
      <c r="AS1999" s="132"/>
      <c r="AT1999" s="132"/>
      <c r="AU1999" s="132"/>
    </row>
    <row r="2000" spans="3:47" x14ac:dyDescent="0.2">
      <c r="C2000" s="10"/>
      <c r="D2000" s="10"/>
      <c r="AA2000" s="132"/>
      <c r="AB2000" s="132"/>
      <c r="AC2000" s="132"/>
      <c r="AD2000" s="132"/>
      <c r="AE2000" s="132"/>
      <c r="AG2000" s="143"/>
      <c r="AN2000" s="132"/>
      <c r="AO2000" s="132"/>
      <c r="AP2000" s="132"/>
      <c r="AQ2000" s="132"/>
      <c r="AR2000" s="132"/>
      <c r="AS2000" s="132"/>
      <c r="AT2000" s="132"/>
      <c r="AU2000" s="132"/>
    </row>
    <row r="2001" spans="3:47" x14ac:dyDescent="0.2">
      <c r="C2001" s="10"/>
      <c r="D2001" s="10"/>
      <c r="AA2001" s="132"/>
      <c r="AB2001" s="132"/>
      <c r="AC2001" s="132"/>
      <c r="AD2001" s="132"/>
      <c r="AE2001" s="132"/>
      <c r="AG2001" s="143"/>
      <c r="AN2001" s="132"/>
      <c r="AO2001" s="132"/>
      <c r="AP2001" s="132"/>
      <c r="AQ2001" s="132"/>
      <c r="AR2001" s="132"/>
      <c r="AS2001" s="132"/>
      <c r="AT2001" s="132"/>
      <c r="AU2001" s="132"/>
    </row>
    <row r="2002" spans="3:47" x14ac:dyDescent="0.2">
      <c r="C2002" s="10"/>
      <c r="D2002" s="10"/>
      <c r="AA2002" s="132"/>
      <c r="AB2002" s="132"/>
      <c r="AC2002" s="132"/>
      <c r="AD2002" s="132"/>
      <c r="AE2002" s="132"/>
      <c r="AG2002" s="143"/>
      <c r="AN2002" s="132"/>
      <c r="AO2002" s="132"/>
      <c r="AP2002" s="132"/>
      <c r="AQ2002" s="132"/>
      <c r="AR2002" s="132"/>
      <c r="AS2002" s="132"/>
      <c r="AT2002" s="132"/>
      <c r="AU2002" s="132"/>
    </row>
    <row r="2003" spans="3:47" x14ac:dyDescent="0.2">
      <c r="C2003" s="10"/>
      <c r="D2003" s="10"/>
      <c r="AA2003" s="132"/>
      <c r="AB2003" s="132"/>
      <c r="AC2003" s="132"/>
      <c r="AD2003" s="132"/>
      <c r="AE2003" s="132"/>
      <c r="AG2003" s="143"/>
      <c r="AN2003" s="132"/>
      <c r="AO2003" s="132"/>
      <c r="AP2003" s="132"/>
      <c r="AQ2003" s="132"/>
      <c r="AR2003" s="132"/>
      <c r="AS2003" s="132"/>
      <c r="AT2003" s="132"/>
      <c r="AU2003" s="132"/>
    </row>
    <row r="2004" spans="3:47" x14ac:dyDescent="0.2">
      <c r="C2004" s="10"/>
      <c r="D2004" s="10"/>
      <c r="AA2004" s="132"/>
      <c r="AB2004" s="132"/>
      <c r="AC2004" s="132"/>
      <c r="AD2004" s="132"/>
      <c r="AE2004" s="132"/>
      <c r="AG2004" s="143"/>
      <c r="AN2004" s="132"/>
      <c r="AO2004" s="132"/>
      <c r="AP2004" s="132"/>
      <c r="AQ2004" s="132"/>
      <c r="AR2004" s="132"/>
      <c r="AS2004" s="132"/>
      <c r="AT2004" s="132"/>
      <c r="AU2004" s="132"/>
    </row>
    <row r="2005" spans="3:47" x14ac:dyDescent="0.2">
      <c r="C2005" s="10"/>
      <c r="D2005" s="10"/>
      <c r="AA2005" s="132"/>
      <c r="AB2005" s="132"/>
      <c r="AC2005" s="132"/>
      <c r="AD2005" s="132"/>
      <c r="AE2005" s="132"/>
      <c r="AG2005" s="143"/>
      <c r="AN2005" s="132"/>
      <c r="AO2005" s="132"/>
      <c r="AP2005" s="132"/>
      <c r="AQ2005" s="132"/>
      <c r="AR2005" s="132"/>
      <c r="AS2005" s="132"/>
      <c r="AT2005" s="132"/>
      <c r="AU2005" s="132"/>
    </row>
    <row r="2006" spans="3:47" x14ac:dyDescent="0.2">
      <c r="C2006" s="10"/>
      <c r="D2006" s="10"/>
      <c r="AA2006" s="132"/>
      <c r="AB2006" s="132"/>
      <c r="AC2006" s="132"/>
      <c r="AD2006" s="132"/>
      <c r="AE2006" s="132"/>
      <c r="AG2006" s="143"/>
      <c r="AN2006" s="132"/>
      <c r="AO2006" s="132"/>
      <c r="AP2006" s="132"/>
      <c r="AQ2006" s="132"/>
      <c r="AR2006" s="132"/>
      <c r="AS2006" s="132"/>
      <c r="AT2006" s="132"/>
      <c r="AU2006" s="132"/>
    </row>
    <row r="2007" spans="3:47" x14ac:dyDescent="0.2">
      <c r="C2007" s="10"/>
      <c r="D2007" s="10"/>
      <c r="AA2007" s="132"/>
      <c r="AB2007" s="132"/>
      <c r="AC2007" s="132"/>
      <c r="AD2007" s="132"/>
      <c r="AE2007" s="132"/>
      <c r="AG2007" s="143"/>
      <c r="AN2007" s="132"/>
      <c r="AO2007" s="132"/>
      <c r="AP2007" s="132"/>
      <c r="AQ2007" s="132"/>
      <c r="AR2007" s="132"/>
      <c r="AS2007" s="132"/>
      <c r="AT2007" s="132"/>
      <c r="AU2007" s="132"/>
    </row>
    <row r="2008" spans="3:47" x14ac:dyDescent="0.2">
      <c r="C2008" s="10"/>
      <c r="D2008" s="10"/>
      <c r="AA2008" s="132"/>
      <c r="AB2008" s="132"/>
      <c r="AC2008" s="132"/>
      <c r="AD2008" s="132"/>
      <c r="AE2008" s="132"/>
      <c r="AG2008" s="143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3:47" x14ac:dyDescent="0.2">
      <c r="C2009" s="10"/>
      <c r="D2009" s="10"/>
      <c r="AA2009" s="132"/>
      <c r="AB2009" s="132"/>
      <c r="AC2009" s="132"/>
      <c r="AD2009" s="132"/>
      <c r="AE2009" s="132"/>
      <c r="AG2009" s="143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3:47" x14ac:dyDescent="0.2">
      <c r="C2010" s="10"/>
      <c r="D2010" s="10"/>
      <c r="AA2010" s="132"/>
      <c r="AB2010" s="132"/>
      <c r="AC2010" s="132"/>
      <c r="AD2010" s="132"/>
      <c r="AE2010" s="132"/>
      <c r="AG2010" s="143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3:47" x14ac:dyDescent="0.2">
      <c r="C2011" s="10"/>
      <c r="D2011" s="10"/>
      <c r="AA2011" s="132"/>
      <c r="AB2011" s="132"/>
      <c r="AC2011" s="132"/>
      <c r="AD2011" s="132"/>
      <c r="AE2011" s="132"/>
      <c r="AG2011" s="143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3:47" x14ac:dyDescent="0.2">
      <c r="C2012" s="10"/>
      <c r="D2012" s="10"/>
      <c r="AA2012" s="132"/>
      <c r="AB2012" s="132"/>
      <c r="AC2012" s="132"/>
      <c r="AD2012" s="132"/>
      <c r="AE2012" s="132"/>
      <c r="AG2012" s="143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3:47" x14ac:dyDescent="0.2">
      <c r="C2013" s="10"/>
      <c r="D2013" s="10"/>
      <c r="AA2013" s="132"/>
      <c r="AB2013" s="132"/>
      <c r="AC2013" s="132"/>
      <c r="AD2013" s="132"/>
      <c r="AE2013" s="132"/>
      <c r="AG2013" s="143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3:47" x14ac:dyDescent="0.2">
      <c r="C2014" s="10"/>
      <c r="D2014" s="10"/>
      <c r="AA2014" s="132"/>
      <c r="AB2014" s="132"/>
      <c r="AC2014" s="132"/>
      <c r="AD2014" s="132"/>
      <c r="AE2014" s="132"/>
      <c r="AG2014" s="143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3:47" x14ac:dyDescent="0.2">
      <c r="C2015" s="10"/>
      <c r="D2015" s="10"/>
      <c r="AA2015" s="132"/>
      <c r="AB2015" s="132"/>
      <c r="AC2015" s="132"/>
      <c r="AD2015" s="132"/>
      <c r="AE2015" s="132"/>
      <c r="AG2015" s="143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3:47" x14ac:dyDescent="0.2">
      <c r="C2016" s="10"/>
      <c r="D2016" s="10"/>
      <c r="AA2016" s="132"/>
      <c r="AB2016" s="132"/>
      <c r="AC2016" s="132"/>
      <c r="AD2016" s="132"/>
      <c r="AE2016" s="132"/>
      <c r="AG2016" s="143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3:47" x14ac:dyDescent="0.2">
      <c r="C2017" s="10"/>
      <c r="D2017" s="10"/>
      <c r="AA2017" s="132"/>
      <c r="AB2017" s="132"/>
      <c r="AC2017" s="132"/>
      <c r="AD2017" s="132"/>
      <c r="AE2017" s="132"/>
      <c r="AG2017" s="143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3:47" x14ac:dyDescent="0.2">
      <c r="C2018" s="10"/>
      <c r="D2018" s="10"/>
      <c r="AA2018" s="132"/>
      <c r="AB2018" s="132"/>
      <c r="AC2018" s="132"/>
      <c r="AD2018" s="132"/>
      <c r="AE2018" s="132"/>
      <c r="AG2018" s="143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3:47" x14ac:dyDescent="0.2">
      <c r="C2019" s="10"/>
      <c r="D2019" s="10"/>
      <c r="AA2019" s="132"/>
      <c r="AB2019" s="132"/>
      <c r="AC2019" s="132"/>
      <c r="AD2019" s="132"/>
      <c r="AE2019" s="132"/>
      <c r="AG2019" s="143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3:47" x14ac:dyDescent="0.2">
      <c r="C2020" s="10"/>
      <c r="D2020" s="10"/>
      <c r="AA2020" s="132"/>
      <c r="AB2020" s="132"/>
      <c r="AC2020" s="132"/>
      <c r="AD2020" s="132"/>
      <c r="AE2020" s="132"/>
      <c r="AG2020" s="143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3:47" x14ac:dyDescent="0.2">
      <c r="C2021" s="10"/>
      <c r="D2021" s="10"/>
      <c r="AA2021" s="132"/>
      <c r="AB2021" s="132"/>
      <c r="AC2021" s="132"/>
      <c r="AD2021" s="132"/>
      <c r="AE2021" s="132"/>
      <c r="AG2021" s="143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3:47" x14ac:dyDescent="0.2">
      <c r="C2022" s="10"/>
      <c r="D2022" s="10"/>
      <c r="AA2022" s="132"/>
      <c r="AB2022" s="132"/>
      <c r="AC2022" s="132"/>
      <c r="AD2022" s="132"/>
      <c r="AE2022" s="132"/>
      <c r="AG2022" s="143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3:47" x14ac:dyDescent="0.2">
      <c r="C2023" s="10"/>
      <c r="D2023" s="10"/>
      <c r="AA2023" s="132"/>
      <c r="AB2023" s="132"/>
      <c r="AC2023" s="132"/>
      <c r="AD2023" s="132"/>
      <c r="AE2023" s="132"/>
      <c r="AG2023" s="143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3:47" x14ac:dyDescent="0.2">
      <c r="C2024" s="10"/>
      <c r="D2024" s="10"/>
      <c r="AA2024" s="132"/>
      <c r="AB2024" s="132"/>
      <c r="AC2024" s="132"/>
      <c r="AD2024" s="132"/>
      <c r="AE2024" s="132"/>
      <c r="AG2024" s="143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3:47" x14ac:dyDescent="0.2">
      <c r="C2025" s="10"/>
      <c r="D2025" s="10"/>
      <c r="AA2025" s="132"/>
      <c r="AB2025" s="132"/>
      <c r="AC2025" s="132"/>
      <c r="AD2025" s="132"/>
      <c r="AE2025" s="132"/>
      <c r="AG2025" s="143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3:47" x14ac:dyDescent="0.2">
      <c r="C2026" s="10"/>
      <c r="D2026" s="10"/>
      <c r="AA2026" s="132"/>
      <c r="AB2026" s="132"/>
      <c r="AC2026" s="132"/>
      <c r="AD2026" s="132"/>
      <c r="AE2026" s="132"/>
      <c r="AG2026" s="143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3:47" x14ac:dyDescent="0.2">
      <c r="C2027" s="10"/>
      <c r="D2027" s="10"/>
      <c r="AA2027" s="132"/>
      <c r="AB2027" s="132"/>
      <c r="AC2027" s="132"/>
      <c r="AD2027" s="132"/>
      <c r="AE2027" s="132"/>
      <c r="AG2027" s="143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3:47" x14ac:dyDescent="0.2">
      <c r="C2028" s="10"/>
      <c r="D2028" s="10"/>
      <c r="AA2028" s="132"/>
      <c r="AB2028" s="132"/>
      <c r="AC2028" s="132"/>
      <c r="AD2028" s="132"/>
      <c r="AE2028" s="132"/>
      <c r="AG2028" s="143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3:47" x14ac:dyDescent="0.2">
      <c r="C2029" s="10"/>
      <c r="D2029" s="10"/>
      <c r="AA2029" s="132"/>
      <c r="AB2029" s="132"/>
      <c r="AC2029" s="132"/>
      <c r="AD2029" s="132"/>
      <c r="AE2029" s="132"/>
      <c r="AG2029" s="143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3:47" x14ac:dyDescent="0.2">
      <c r="C2030" s="10"/>
      <c r="D2030" s="10"/>
      <c r="AA2030" s="132"/>
      <c r="AB2030" s="132"/>
      <c r="AC2030" s="132"/>
      <c r="AD2030" s="132"/>
      <c r="AE2030" s="132"/>
      <c r="AG2030" s="143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3:47" x14ac:dyDescent="0.2">
      <c r="C2031" s="10"/>
      <c r="D2031" s="10"/>
      <c r="AA2031" s="132"/>
      <c r="AB2031" s="132"/>
      <c r="AC2031" s="132"/>
      <c r="AD2031" s="132"/>
      <c r="AE2031" s="132"/>
      <c r="AG2031" s="143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3:47" x14ac:dyDescent="0.2">
      <c r="C2032" s="10"/>
      <c r="D2032" s="10"/>
      <c r="AA2032" s="132"/>
      <c r="AB2032" s="132"/>
      <c r="AC2032" s="132"/>
      <c r="AD2032" s="132"/>
      <c r="AE2032" s="132"/>
      <c r="AG2032" s="143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3:47" x14ac:dyDescent="0.2">
      <c r="C2033" s="10"/>
      <c r="D2033" s="10"/>
      <c r="AA2033" s="132"/>
      <c r="AB2033" s="132"/>
      <c r="AC2033" s="132"/>
      <c r="AD2033" s="132"/>
      <c r="AE2033" s="132"/>
      <c r="AG2033" s="143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3:47" x14ac:dyDescent="0.2">
      <c r="C2034" s="10"/>
      <c r="D2034" s="10"/>
      <c r="AA2034" s="132"/>
      <c r="AB2034" s="132"/>
      <c r="AC2034" s="132"/>
      <c r="AD2034" s="132"/>
      <c r="AE2034" s="132"/>
      <c r="AG2034" s="143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3:47" x14ac:dyDescent="0.2">
      <c r="C2035" s="10"/>
      <c r="D2035" s="10"/>
      <c r="AA2035" s="132"/>
      <c r="AB2035" s="132"/>
      <c r="AC2035" s="132"/>
      <c r="AD2035" s="132"/>
      <c r="AE2035" s="132"/>
      <c r="AG2035" s="143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3:47" x14ac:dyDescent="0.2">
      <c r="C2036" s="10"/>
      <c r="D2036" s="10"/>
      <c r="AA2036" s="132"/>
      <c r="AB2036" s="132"/>
      <c r="AC2036" s="132"/>
      <c r="AD2036" s="132"/>
      <c r="AE2036" s="132"/>
      <c r="AG2036" s="143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3:47" x14ac:dyDescent="0.2">
      <c r="C2037" s="10"/>
      <c r="D2037" s="10"/>
      <c r="AA2037" s="132"/>
      <c r="AB2037" s="132"/>
      <c r="AC2037" s="132"/>
      <c r="AD2037" s="132"/>
      <c r="AE2037" s="132"/>
      <c r="AG2037" s="143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3:47" x14ac:dyDescent="0.2">
      <c r="C2038" s="10"/>
      <c r="D2038" s="10"/>
      <c r="AA2038" s="132"/>
      <c r="AB2038" s="132"/>
      <c r="AC2038" s="132"/>
      <c r="AD2038" s="132"/>
      <c r="AE2038" s="132"/>
      <c r="AG2038" s="143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3:47" x14ac:dyDescent="0.2">
      <c r="C2039" s="10"/>
      <c r="D2039" s="10"/>
      <c r="AA2039" s="132"/>
      <c r="AB2039" s="132"/>
      <c r="AC2039" s="132"/>
      <c r="AD2039" s="132"/>
      <c r="AE2039" s="132"/>
      <c r="AG2039" s="143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3:47" x14ac:dyDescent="0.2">
      <c r="C2040" s="10"/>
      <c r="D2040" s="10"/>
      <c r="AA2040" s="132"/>
      <c r="AB2040" s="132"/>
      <c r="AC2040" s="132"/>
      <c r="AD2040" s="132"/>
      <c r="AE2040" s="132"/>
      <c r="AG2040" s="143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3:47" x14ac:dyDescent="0.2">
      <c r="C2041" s="10"/>
      <c r="D2041" s="10"/>
      <c r="AA2041" s="132"/>
      <c r="AB2041" s="132"/>
      <c r="AC2041" s="132"/>
      <c r="AD2041" s="132"/>
      <c r="AE2041" s="132"/>
      <c r="AG2041" s="143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3:47" x14ac:dyDescent="0.2">
      <c r="C2042" s="10"/>
      <c r="D2042" s="10"/>
      <c r="AA2042" s="132"/>
      <c r="AB2042" s="132"/>
      <c r="AC2042" s="132"/>
      <c r="AD2042" s="132"/>
      <c r="AE2042" s="132"/>
      <c r="AG2042" s="143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3:47" x14ac:dyDescent="0.2">
      <c r="C2043" s="10"/>
      <c r="D2043" s="10"/>
      <c r="AA2043" s="132"/>
      <c r="AB2043" s="132"/>
      <c r="AC2043" s="132"/>
      <c r="AD2043" s="132"/>
      <c r="AE2043" s="132"/>
      <c r="AG2043" s="143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3:47" x14ac:dyDescent="0.2">
      <c r="C2044" s="10"/>
      <c r="D2044" s="10"/>
      <c r="AA2044" s="132"/>
      <c r="AB2044" s="132"/>
      <c r="AC2044" s="132"/>
      <c r="AD2044" s="132"/>
      <c r="AE2044" s="132"/>
      <c r="AG2044" s="143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3:47" x14ac:dyDescent="0.2">
      <c r="C2045" s="10"/>
      <c r="D2045" s="10"/>
      <c r="AA2045" s="132"/>
      <c r="AB2045" s="132"/>
      <c r="AC2045" s="132"/>
      <c r="AD2045" s="132"/>
      <c r="AE2045" s="132"/>
      <c r="AG2045" s="143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3:47" x14ac:dyDescent="0.2">
      <c r="C2046" s="10"/>
      <c r="D2046" s="10"/>
      <c r="AA2046" s="132"/>
      <c r="AB2046" s="132"/>
      <c r="AC2046" s="132"/>
      <c r="AD2046" s="132"/>
      <c r="AE2046" s="132"/>
      <c r="AG2046" s="143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3:47" x14ac:dyDescent="0.2">
      <c r="C2047" s="10"/>
      <c r="D2047" s="10"/>
      <c r="AA2047" s="132"/>
      <c r="AB2047" s="132"/>
      <c r="AC2047" s="132"/>
      <c r="AD2047" s="132"/>
      <c r="AE2047" s="132"/>
      <c r="AG2047" s="143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3:47" x14ac:dyDescent="0.2">
      <c r="C2048" s="10"/>
      <c r="D2048" s="10"/>
      <c r="AA2048" s="132"/>
      <c r="AB2048" s="132"/>
      <c r="AC2048" s="132"/>
      <c r="AD2048" s="132"/>
      <c r="AE2048" s="132"/>
      <c r="AG2048" s="143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3:47" x14ac:dyDescent="0.2">
      <c r="C2049" s="10"/>
      <c r="D2049" s="10"/>
      <c r="AA2049" s="132"/>
      <c r="AB2049" s="132"/>
      <c r="AC2049" s="132"/>
      <c r="AD2049" s="132"/>
      <c r="AE2049" s="132"/>
      <c r="AG2049" s="143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3:47" x14ac:dyDescent="0.2">
      <c r="C2050" s="10"/>
      <c r="D2050" s="10"/>
      <c r="AA2050" s="132"/>
      <c r="AB2050" s="132"/>
      <c r="AC2050" s="132"/>
      <c r="AD2050" s="132"/>
      <c r="AE2050" s="132"/>
      <c r="AG2050" s="143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3:47" x14ac:dyDescent="0.2">
      <c r="C2051" s="10"/>
      <c r="D2051" s="10"/>
      <c r="AA2051" s="132"/>
      <c r="AB2051" s="132"/>
      <c r="AC2051" s="132"/>
      <c r="AD2051" s="132"/>
      <c r="AE2051" s="132"/>
      <c r="AG2051" s="143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3:47" x14ac:dyDescent="0.2">
      <c r="C2052" s="10"/>
      <c r="D2052" s="10"/>
      <c r="AA2052" s="132"/>
      <c r="AB2052" s="132"/>
      <c r="AC2052" s="132"/>
      <c r="AD2052" s="132"/>
      <c r="AE2052" s="132"/>
      <c r="AG2052" s="143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3:47" x14ac:dyDescent="0.2">
      <c r="C2053" s="10"/>
      <c r="D2053" s="10"/>
      <c r="AA2053" s="132"/>
      <c r="AB2053" s="132"/>
      <c r="AC2053" s="132"/>
      <c r="AD2053" s="132"/>
      <c r="AE2053" s="132"/>
      <c r="AG2053" s="143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3:47" x14ac:dyDescent="0.2">
      <c r="C2054" s="10"/>
      <c r="D2054" s="10"/>
      <c r="AA2054" s="132"/>
      <c r="AB2054" s="132"/>
      <c r="AC2054" s="132"/>
      <c r="AD2054" s="132"/>
      <c r="AE2054" s="132"/>
      <c r="AG2054" s="143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3:47" x14ac:dyDescent="0.2">
      <c r="C2055" s="10"/>
      <c r="D2055" s="10"/>
      <c r="AA2055" s="132"/>
      <c r="AB2055" s="132"/>
      <c r="AC2055" s="132"/>
      <c r="AD2055" s="132"/>
      <c r="AE2055" s="132"/>
      <c r="AG2055" s="143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3:47" x14ac:dyDescent="0.2">
      <c r="C2056" s="10"/>
      <c r="D2056" s="10"/>
      <c r="AA2056" s="132"/>
      <c r="AB2056" s="132"/>
      <c r="AC2056" s="132"/>
      <c r="AD2056" s="132"/>
      <c r="AE2056" s="132"/>
      <c r="AG2056" s="143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3:47" x14ac:dyDescent="0.2">
      <c r="C2057" s="10"/>
      <c r="D2057" s="10"/>
      <c r="AA2057" s="132"/>
      <c r="AB2057" s="132"/>
      <c r="AC2057" s="132"/>
      <c r="AD2057" s="132"/>
      <c r="AE2057" s="132"/>
      <c r="AG2057" s="143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3:47" x14ac:dyDescent="0.2">
      <c r="C2058" s="10"/>
      <c r="D2058" s="10"/>
      <c r="AA2058" s="132"/>
      <c r="AB2058" s="132"/>
      <c r="AC2058" s="132"/>
      <c r="AD2058" s="132"/>
      <c r="AE2058" s="132"/>
      <c r="AG2058" s="143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3:47" x14ac:dyDescent="0.2">
      <c r="C2059" s="10"/>
      <c r="D2059" s="10"/>
      <c r="AA2059" s="132"/>
      <c r="AB2059" s="132"/>
      <c r="AC2059" s="132"/>
      <c r="AD2059" s="132"/>
      <c r="AE2059" s="132"/>
      <c r="AG2059" s="143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3:47" x14ac:dyDescent="0.2">
      <c r="C2060" s="10"/>
      <c r="D2060" s="10"/>
      <c r="AA2060" s="132"/>
      <c r="AB2060" s="132"/>
      <c r="AC2060" s="132"/>
      <c r="AD2060" s="132"/>
      <c r="AE2060" s="132"/>
      <c r="AG2060" s="143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3:47" x14ac:dyDescent="0.2">
      <c r="C2061" s="10"/>
      <c r="D2061" s="10"/>
      <c r="AA2061" s="132"/>
      <c r="AB2061" s="132"/>
      <c r="AC2061" s="132"/>
      <c r="AD2061" s="132"/>
      <c r="AE2061" s="132"/>
      <c r="AG2061" s="143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3:47" x14ac:dyDescent="0.2">
      <c r="C2062" s="10"/>
      <c r="D2062" s="10"/>
      <c r="AA2062" s="132"/>
      <c r="AB2062" s="132"/>
      <c r="AC2062" s="132"/>
      <c r="AD2062" s="132"/>
      <c r="AE2062" s="132"/>
      <c r="AG2062" s="143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3:47" x14ac:dyDescent="0.2">
      <c r="C2063" s="10"/>
      <c r="D2063" s="10"/>
      <c r="AA2063" s="132"/>
      <c r="AB2063" s="132"/>
      <c r="AC2063" s="132"/>
      <c r="AD2063" s="132"/>
      <c r="AE2063" s="132"/>
      <c r="AG2063" s="143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3:47" x14ac:dyDescent="0.2">
      <c r="C2064" s="10"/>
      <c r="D2064" s="10"/>
      <c r="AA2064" s="132"/>
      <c r="AB2064" s="132"/>
      <c r="AC2064" s="132"/>
      <c r="AD2064" s="132"/>
      <c r="AE2064" s="132"/>
      <c r="AG2064" s="143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3:47" x14ac:dyDescent="0.2">
      <c r="C2065" s="10"/>
      <c r="D2065" s="10"/>
      <c r="AA2065" s="132"/>
      <c r="AB2065" s="132"/>
      <c r="AC2065" s="132"/>
      <c r="AD2065" s="132"/>
      <c r="AE2065" s="132"/>
      <c r="AG2065" s="143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3:47" x14ac:dyDescent="0.2">
      <c r="C2066" s="10"/>
      <c r="D2066" s="10"/>
      <c r="AA2066" s="132"/>
      <c r="AB2066" s="132"/>
      <c r="AC2066" s="132"/>
      <c r="AD2066" s="132"/>
      <c r="AE2066" s="132"/>
      <c r="AG2066" s="143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3:47" x14ac:dyDescent="0.2">
      <c r="C2067" s="10"/>
      <c r="D2067" s="10"/>
      <c r="AA2067" s="132"/>
      <c r="AB2067" s="132"/>
      <c r="AC2067" s="132"/>
      <c r="AD2067" s="132"/>
      <c r="AE2067" s="132"/>
      <c r="AG2067" s="143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3:47" x14ac:dyDescent="0.2">
      <c r="C2068" s="10"/>
      <c r="D2068" s="10"/>
      <c r="AA2068" s="132"/>
      <c r="AB2068" s="132"/>
      <c r="AC2068" s="132"/>
      <c r="AD2068" s="132"/>
      <c r="AE2068" s="132"/>
      <c r="AG2068" s="143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3:47" x14ac:dyDescent="0.2">
      <c r="C2069" s="10"/>
      <c r="D2069" s="10"/>
      <c r="AA2069" s="132"/>
      <c r="AB2069" s="132"/>
      <c r="AC2069" s="132"/>
      <c r="AD2069" s="132"/>
      <c r="AE2069" s="132"/>
      <c r="AG2069" s="143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3:47" x14ac:dyDescent="0.2">
      <c r="C2070" s="10"/>
      <c r="D2070" s="10"/>
      <c r="AA2070" s="132"/>
      <c r="AB2070" s="132"/>
      <c r="AC2070" s="132"/>
      <c r="AD2070" s="132"/>
      <c r="AE2070" s="132"/>
      <c r="AF2070" s="148"/>
      <c r="AG2070" s="143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3:47" x14ac:dyDescent="0.2">
      <c r="C2071" s="10"/>
      <c r="D2071" s="10"/>
      <c r="AA2071" s="132"/>
      <c r="AB2071" s="132"/>
      <c r="AC2071" s="132"/>
      <c r="AD2071" s="132"/>
      <c r="AE2071" s="132"/>
      <c r="AF2071" s="148"/>
      <c r="AG2071" s="143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3:47" x14ac:dyDescent="0.2">
      <c r="C2072" s="10"/>
      <c r="D2072" s="10"/>
      <c r="AA2072" s="132"/>
      <c r="AB2072" s="132"/>
      <c r="AC2072" s="132"/>
      <c r="AD2072" s="132"/>
      <c r="AE2072" s="132"/>
      <c r="AF2072" s="148"/>
      <c r="AG2072" s="143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3:47" x14ac:dyDescent="0.2">
      <c r="C2073" s="10"/>
      <c r="D2073" s="10"/>
      <c r="AA2073" s="132"/>
      <c r="AB2073" s="132"/>
      <c r="AC2073" s="132"/>
      <c r="AD2073" s="132"/>
      <c r="AE2073" s="132"/>
      <c r="AF2073" s="148"/>
      <c r="AG2073" s="143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3:47" x14ac:dyDescent="0.2">
      <c r="C2074" s="10"/>
      <c r="D2074" s="10"/>
      <c r="AA2074" s="132"/>
      <c r="AB2074" s="132"/>
      <c r="AC2074" s="132"/>
      <c r="AD2074" s="132"/>
      <c r="AE2074" s="132"/>
      <c r="AF2074" s="148"/>
      <c r="AG2074" s="143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3:47" x14ac:dyDescent="0.2">
      <c r="C2075" s="10"/>
      <c r="D2075" s="10"/>
      <c r="AA2075" s="132"/>
      <c r="AB2075" s="132"/>
      <c r="AC2075" s="132"/>
      <c r="AD2075" s="132"/>
      <c r="AE2075" s="132"/>
      <c r="AF2075" s="148"/>
      <c r="AG2075" s="143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3:47" x14ac:dyDescent="0.2">
      <c r="C2076" s="10"/>
      <c r="D2076" s="10"/>
      <c r="AA2076" s="132"/>
      <c r="AB2076" s="132"/>
      <c r="AC2076" s="132"/>
      <c r="AD2076" s="132"/>
      <c r="AE2076" s="132"/>
      <c r="AF2076" s="148"/>
      <c r="AG2076" s="143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3:47" x14ac:dyDescent="0.2">
      <c r="C2077" s="10"/>
      <c r="D2077" s="10"/>
      <c r="AA2077" s="132"/>
      <c r="AB2077" s="132"/>
      <c r="AC2077" s="132"/>
      <c r="AD2077" s="132"/>
      <c r="AE2077" s="132"/>
      <c r="AF2077" s="148"/>
      <c r="AG2077" s="143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3:47" x14ac:dyDescent="0.2">
      <c r="C2078" s="10"/>
      <c r="D2078" s="10"/>
      <c r="AA2078" s="132"/>
      <c r="AB2078" s="132"/>
      <c r="AC2078" s="132"/>
      <c r="AD2078" s="132"/>
      <c r="AE2078" s="132"/>
      <c r="AF2078" s="148"/>
      <c r="AG2078" s="143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3:47" x14ac:dyDescent="0.2">
      <c r="C2079" s="10"/>
      <c r="D2079" s="10"/>
      <c r="AA2079" s="132"/>
      <c r="AB2079" s="132"/>
      <c r="AC2079" s="132"/>
      <c r="AD2079" s="132"/>
      <c r="AE2079" s="132"/>
      <c r="AF2079" s="148"/>
      <c r="AG2079" s="143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3:47" x14ac:dyDescent="0.2">
      <c r="C2080" s="10"/>
      <c r="D2080" s="10"/>
      <c r="AA2080" s="132"/>
      <c r="AB2080" s="132"/>
      <c r="AC2080" s="132"/>
      <c r="AD2080" s="132"/>
      <c r="AE2080" s="132"/>
      <c r="AF2080" s="148"/>
      <c r="AG2080" s="143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3:47" x14ac:dyDescent="0.2">
      <c r="C2081" s="10"/>
      <c r="D2081" s="10"/>
      <c r="AA2081" s="132"/>
      <c r="AB2081" s="132"/>
      <c r="AC2081" s="132"/>
      <c r="AD2081" s="132"/>
      <c r="AE2081" s="132"/>
      <c r="AF2081" s="148"/>
      <c r="AG2081" s="143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3:47" x14ac:dyDescent="0.2">
      <c r="C2082" s="10"/>
      <c r="D2082" s="10"/>
      <c r="AA2082" s="132"/>
      <c r="AB2082" s="132"/>
      <c r="AC2082" s="132"/>
      <c r="AD2082" s="132"/>
      <c r="AE2082" s="132"/>
      <c r="AF2082" s="148"/>
      <c r="AG2082" s="143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3:47" x14ac:dyDescent="0.2">
      <c r="C2083" s="10"/>
      <c r="D2083" s="10"/>
      <c r="AA2083" s="132"/>
      <c r="AB2083" s="132"/>
      <c r="AC2083" s="132"/>
      <c r="AD2083" s="132"/>
      <c r="AE2083" s="132"/>
      <c r="AF2083" s="148"/>
      <c r="AG2083" s="143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3:47" x14ac:dyDescent="0.2">
      <c r="C2084" s="10"/>
      <c r="D2084" s="10"/>
      <c r="AA2084" s="132"/>
      <c r="AB2084" s="132"/>
      <c r="AC2084" s="132"/>
      <c r="AD2084" s="132"/>
      <c r="AE2084" s="132"/>
      <c r="AF2084" s="148"/>
      <c r="AG2084" s="143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3:47" x14ac:dyDescent="0.2">
      <c r="C2085" s="10"/>
      <c r="D2085" s="10"/>
      <c r="AA2085" s="132"/>
      <c r="AB2085" s="132"/>
      <c r="AC2085" s="132"/>
      <c r="AD2085" s="132"/>
      <c r="AE2085" s="132"/>
      <c r="AF2085" s="148"/>
      <c r="AG2085" s="143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3:47" x14ac:dyDescent="0.2">
      <c r="C2086" s="10"/>
      <c r="D2086" s="10"/>
      <c r="AA2086" s="132"/>
      <c r="AB2086" s="132"/>
      <c r="AC2086" s="132"/>
      <c r="AD2086" s="132"/>
      <c r="AE2086" s="132"/>
      <c r="AF2086" s="148"/>
      <c r="AG2086" s="143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3:47" x14ac:dyDescent="0.2">
      <c r="C2087" s="10"/>
      <c r="D2087" s="10"/>
      <c r="AA2087" s="132"/>
      <c r="AB2087" s="132"/>
      <c r="AC2087" s="132"/>
      <c r="AD2087" s="132"/>
      <c r="AE2087" s="132"/>
      <c r="AF2087" s="148"/>
      <c r="AG2087" s="143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3:47" x14ac:dyDescent="0.2">
      <c r="C2088" s="10"/>
      <c r="D2088" s="10"/>
      <c r="AA2088" s="132"/>
      <c r="AB2088" s="132"/>
      <c r="AC2088" s="132"/>
      <c r="AD2088" s="132"/>
      <c r="AE2088" s="132"/>
      <c r="AF2088" s="148"/>
      <c r="AG2088" s="143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3:47" x14ac:dyDescent="0.2">
      <c r="C2089" s="10"/>
      <c r="D2089" s="10"/>
      <c r="AA2089" s="132"/>
      <c r="AB2089" s="132"/>
      <c r="AC2089" s="132"/>
      <c r="AD2089" s="132"/>
      <c r="AE2089" s="132"/>
      <c r="AF2089" s="148"/>
      <c r="AG2089" s="143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3:47" x14ac:dyDescent="0.2">
      <c r="C2090" s="10"/>
      <c r="D2090" s="10"/>
      <c r="AA2090" s="132"/>
      <c r="AB2090" s="132"/>
      <c r="AC2090" s="132"/>
      <c r="AD2090" s="132"/>
      <c r="AE2090" s="132"/>
      <c r="AF2090" s="148"/>
      <c r="AG2090" s="143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3:47" x14ac:dyDescent="0.2">
      <c r="C2091" s="10"/>
      <c r="D2091" s="10"/>
      <c r="AA2091" s="132"/>
      <c r="AB2091" s="132"/>
      <c r="AC2091" s="132"/>
      <c r="AD2091" s="132"/>
      <c r="AE2091" s="132"/>
      <c r="AF2091" s="148"/>
      <c r="AG2091" s="143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3:47" x14ac:dyDescent="0.2">
      <c r="C2092" s="10"/>
      <c r="D2092" s="10"/>
      <c r="AA2092" s="132"/>
      <c r="AB2092" s="132"/>
      <c r="AC2092" s="132"/>
      <c r="AD2092" s="132"/>
      <c r="AE2092" s="132"/>
      <c r="AF2092" s="148"/>
      <c r="AG2092" s="143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3:47" x14ac:dyDescent="0.2">
      <c r="C2093" s="10"/>
      <c r="D2093" s="10"/>
      <c r="AA2093" s="132"/>
      <c r="AB2093" s="132"/>
      <c r="AC2093" s="132"/>
      <c r="AD2093" s="132"/>
      <c r="AE2093" s="132"/>
      <c r="AF2093" s="148"/>
      <c r="AG2093" s="143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3:47" x14ac:dyDescent="0.2">
      <c r="C2094" s="10"/>
      <c r="D2094" s="10"/>
      <c r="AA2094" s="132"/>
      <c r="AB2094" s="132"/>
      <c r="AC2094" s="132"/>
      <c r="AD2094" s="132"/>
      <c r="AE2094" s="132"/>
      <c r="AF2094" s="148"/>
      <c r="AG2094" s="143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3:47" x14ac:dyDescent="0.2">
      <c r="C2095" s="10"/>
      <c r="D2095" s="10"/>
      <c r="AA2095" s="132"/>
      <c r="AB2095" s="132"/>
      <c r="AC2095" s="132"/>
      <c r="AD2095" s="132"/>
      <c r="AE2095" s="132"/>
      <c r="AF2095" s="148"/>
      <c r="AG2095" s="143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3:47" x14ac:dyDescent="0.2">
      <c r="C2096" s="10"/>
      <c r="D2096" s="10"/>
      <c r="AA2096" s="132"/>
      <c r="AB2096" s="132"/>
      <c r="AC2096" s="132"/>
      <c r="AD2096" s="132"/>
      <c r="AE2096" s="132"/>
      <c r="AF2096" s="148"/>
      <c r="AG2096" s="143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3:47" x14ac:dyDescent="0.2">
      <c r="C2097" s="10"/>
      <c r="D2097" s="10"/>
      <c r="AA2097" s="132"/>
      <c r="AB2097" s="132"/>
      <c r="AC2097" s="132"/>
      <c r="AD2097" s="132"/>
      <c r="AE2097" s="132"/>
      <c r="AF2097" s="148"/>
      <c r="AG2097" s="143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3:47" x14ac:dyDescent="0.2">
      <c r="C2098" s="10"/>
      <c r="D2098" s="10"/>
      <c r="AA2098" s="132"/>
      <c r="AB2098" s="132"/>
      <c r="AC2098" s="132"/>
      <c r="AD2098" s="132"/>
      <c r="AE2098" s="132"/>
      <c r="AF2098" s="148"/>
      <c r="AG2098" s="143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3:47" x14ac:dyDescent="0.2">
      <c r="C2099" s="10"/>
      <c r="D2099" s="10"/>
      <c r="AA2099" s="132"/>
      <c r="AB2099" s="132"/>
      <c r="AC2099" s="132"/>
      <c r="AD2099" s="132"/>
      <c r="AE2099" s="132"/>
      <c r="AF2099" s="148"/>
      <c r="AG2099" s="143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3:47" x14ac:dyDescent="0.2">
      <c r="C2100" s="10"/>
      <c r="D2100" s="10"/>
      <c r="AA2100" s="132"/>
      <c r="AB2100" s="132"/>
      <c r="AC2100" s="132"/>
      <c r="AD2100" s="132"/>
      <c r="AE2100" s="132"/>
      <c r="AF2100" s="148"/>
      <c r="AG2100" s="143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3:47" x14ac:dyDescent="0.2">
      <c r="C2101" s="10"/>
      <c r="D2101" s="10"/>
      <c r="AA2101" s="132"/>
      <c r="AB2101" s="132"/>
      <c r="AC2101" s="132"/>
      <c r="AD2101" s="132"/>
      <c r="AE2101" s="132"/>
      <c r="AF2101" s="148"/>
      <c r="AG2101" s="143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3:47" x14ac:dyDescent="0.2">
      <c r="C2102" s="10"/>
      <c r="D2102" s="10"/>
      <c r="AA2102" s="132"/>
      <c r="AB2102" s="132"/>
      <c r="AC2102" s="132"/>
      <c r="AD2102" s="132"/>
      <c r="AE2102" s="132"/>
      <c r="AF2102" s="148"/>
      <c r="AG2102" s="143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3:47" x14ac:dyDescent="0.2">
      <c r="C2103" s="10"/>
      <c r="D2103" s="10"/>
      <c r="AA2103" s="132"/>
      <c r="AB2103" s="132"/>
      <c r="AC2103" s="132"/>
      <c r="AD2103" s="132"/>
      <c r="AE2103" s="132"/>
      <c r="AF2103" s="148"/>
      <c r="AG2103" s="143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3:47" x14ac:dyDescent="0.2">
      <c r="C2104" s="10"/>
      <c r="D2104" s="10"/>
      <c r="AA2104" s="132"/>
      <c r="AB2104" s="132"/>
      <c r="AC2104" s="132"/>
      <c r="AD2104" s="132"/>
      <c r="AE2104" s="132"/>
      <c r="AF2104" s="148"/>
      <c r="AG2104" s="143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3:47" x14ac:dyDescent="0.2">
      <c r="C2105" s="10"/>
      <c r="D2105" s="10"/>
      <c r="AA2105" s="132"/>
      <c r="AB2105" s="132"/>
      <c r="AC2105" s="132"/>
      <c r="AD2105" s="132"/>
      <c r="AE2105" s="132"/>
      <c r="AF2105" s="148"/>
      <c r="AG2105" s="143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3:47" x14ac:dyDescent="0.2">
      <c r="C2106" s="10"/>
      <c r="D2106" s="10"/>
      <c r="AA2106" s="132"/>
      <c r="AB2106" s="132"/>
      <c r="AC2106" s="132"/>
      <c r="AD2106" s="132"/>
      <c r="AE2106" s="132"/>
      <c r="AF2106" s="148"/>
      <c r="AG2106" s="143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3:47" x14ac:dyDescent="0.2">
      <c r="C2107" s="10"/>
      <c r="D2107" s="10"/>
      <c r="AA2107" s="132"/>
      <c r="AB2107" s="132"/>
      <c r="AC2107" s="132"/>
      <c r="AD2107" s="132"/>
      <c r="AE2107" s="132"/>
      <c r="AF2107" s="148"/>
      <c r="AG2107" s="143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3:47" x14ac:dyDescent="0.2">
      <c r="C2108" s="10"/>
      <c r="D2108" s="10"/>
      <c r="AA2108" s="132"/>
      <c r="AB2108" s="132"/>
      <c r="AC2108" s="132"/>
      <c r="AD2108" s="132"/>
      <c r="AE2108" s="132"/>
      <c r="AF2108" s="148"/>
      <c r="AG2108" s="143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3:47" x14ac:dyDescent="0.2">
      <c r="C2109" s="10"/>
      <c r="D2109" s="10"/>
      <c r="AA2109" s="132"/>
      <c r="AB2109" s="132"/>
      <c r="AC2109" s="132"/>
      <c r="AD2109" s="132"/>
      <c r="AE2109" s="132"/>
      <c r="AF2109" s="148"/>
      <c r="AG2109" s="143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3:47" x14ac:dyDescent="0.2">
      <c r="C2110" s="10"/>
      <c r="D2110" s="10"/>
      <c r="AA2110" s="132"/>
      <c r="AB2110" s="132"/>
      <c r="AC2110" s="132"/>
      <c r="AD2110" s="132"/>
      <c r="AE2110" s="132"/>
      <c r="AF2110" s="148"/>
      <c r="AG2110" s="143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3:47" x14ac:dyDescent="0.2">
      <c r="C2111" s="10"/>
      <c r="D2111" s="10"/>
      <c r="AA2111" s="132"/>
      <c r="AB2111" s="132"/>
      <c r="AC2111" s="132"/>
      <c r="AD2111" s="132"/>
      <c r="AE2111" s="132"/>
      <c r="AF2111" s="148"/>
      <c r="AG2111" s="143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3:47" x14ac:dyDescent="0.2">
      <c r="C2112" s="10"/>
      <c r="D2112" s="10"/>
      <c r="AA2112" s="132"/>
      <c r="AB2112" s="132"/>
      <c r="AC2112" s="132"/>
      <c r="AD2112" s="132"/>
      <c r="AE2112" s="132"/>
      <c r="AF2112" s="148"/>
      <c r="AG2112" s="143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3:47" x14ac:dyDescent="0.2">
      <c r="C2113" s="10"/>
      <c r="D2113" s="10"/>
      <c r="AA2113" s="132"/>
      <c r="AB2113" s="132"/>
      <c r="AC2113" s="132"/>
      <c r="AD2113" s="132"/>
      <c r="AE2113" s="132"/>
      <c r="AF2113" s="148"/>
      <c r="AG2113" s="143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3:47" x14ac:dyDescent="0.2">
      <c r="C2114" s="10"/>
      <c r="D2114" s="10"/>
      <c r="AA2114" s="132"/>
      <c r="AB2114" s="132"/>
      <c r="AC2114" s="132"/>
      <c r="AD2114" s="132"/>
      <c r="AE2114" s="132"/>
      <c r="AF2114" s="148"/>
      <c r="AG2114" s="143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3:47" x14ac:dyDescent="0.2">
      <c r="C2115" s="10"/>
      <c r="D2115" s="10"/>
      <c r="AA2115" s="132"/>
      <c r="AB2115" s="132"/>
      <c r="AC2115" s="132"/>
      <c r="AD2115" s="132"/>
      <c r="AE2115" s="132"/>
      <c r="AF2115" s="148"/>
      <c r="AG2115" s="143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3:47" x14ac:dyDescent="0.2">
      <c r="C2116" s="10"/>
      <c r="D2116" s="10"/>
      <c r="AA2116" s="132"/>
      <c r="AB2116" s="132"/>
      <c r="AC2116" s="132"/>
      <c r="AD2116" s="132"/>
      <c r="AE2116" s="132"/>
      <c r="AF2116" s="148"/>
      <c r="AG2116" s="143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3:47" x14ac:dyDescent="0.2">
      <c r="C2117" s="10"/>
      <c r="D2117" s="10"/>
      <c r="AA2117" s="132"/>
      <c r="AB2117" s="132"/>
      <c r="AC2117" s="132"/>
      <c r="AD2117" s="132"/>
      <c r="AE2117" s="132"/>
      <c r="AF2117" s="148"/>
      <c r="AG2117" s="143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3:47" x14ac:dyDescent="0.2">
      <c r="C2118" s="10"/>
      <c r="D2118" s="10"/>
      <c r="AA2118" s="132"/>
      <c r="AB2118" s="132"/>
      <c r="AC2118" s="132"/>
      <c r="AD2118" s="132"/>
      <c r="AE2118" s="132"/>
      <c r="AF2118" s="148"/>
      <c r="AG2118" s="143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3:47" x14ac:dyDescent="0.2">
      <c r="C2119" s="10"/>
      <c r="D2119" s="10"/>
      <c r="AA2119" s="132"/>
      <c r="AB2119" s="132"/>
      <c r="AC2119" s="132"/>
      <c r="AD2119" s="132"/>
      <c r="AE2119" s="132"/>
      <c r="AF2119" s="148"/>
      <c r="AG2119" s="143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3:47" x14ac:dyDescent="0.2">
      <c r="C2120" s="10"/>
      <c r="D2120" s="10"/>
      <c r="AA2120" s="132"/>
      <c r="AB2120" s="132"/>
      <c r="AC2120" s="132"/>
      <c r="AD2120" s="132"/>
      <c r="AE2120" s="132"/>
      <c r="AF2120" s="148"/>
      <c r="AG2120" s="143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3:47" x14ac:dyDescent="0.2">
      <c r="C2121" s="10"/>
      <c r="D2121" s="10"/>
      <c r="AA2121" s="132"/>
      <c r="AB2121" s="132"/>
      <c r="AC2121" s="132"/>
      <c r="AD2121" s="132"/>
      <c r="AE2121" s="132"/>
      <c r="AF2121" s="148"/>
      <c r="AG2121" s="143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3:47" x14ac:dyDescent="0.2">
      <c r="C2122" s="10"/>
      <c r="D2122" s="10"/>
      <c r="AA2122" s="132"/>
      <c r="AB2122" s="132"/>
      <c r="AC2122" s="132"/>
      <c r="AD2122" s="132"/>
      <c r="AE2122" s="132"/>
      <c r="AF2122" s="148"/>
      <c r="AG2122" s="143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3:47" x14ac:dyDescent="0.2">
      <c r="C2123" s="10"/>
      <c r="D2123" s="10"/>
      <c r="AA2123" s="132"/>
      <c r="AB2123" s="132"/>
      <c r="AC2123" s="132"/>
      <c r="AD2123" s="132"/>
      <c r="AE2123" s="132"/>
      <c r="AF2123" s="148"/>
      <c r="AG2123" s="143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3:47" x14ac:dyDescent="0.2">
      <c r="C2124" s="10"/>
      <c r="D2124" s="10"/>
      <c r="AA2124" s="132"/>
      <c r="AB2124" s="132"/>
      <c r="AC2124" s="132"/>
      <c r="AD2124" s="132"/>
      <c r="AE2124" s="132"/>
      <c r="AF2124" s="148"/>
      <c r="AG2124" s="143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3:47" x14ac:dyDescent="0.2">
      <c r="C2125" s="10"/>
      <c r="D2125" s="10"/>
      <c r="AA2125" s="132"/>
      <c r="AB2125" s="132"/>
      <c r="AC2125" s="132"/>
      <c r="AD2125" s="132"/>
      <c r="AE2125" s="132"/>
      <c r="AF2125" s="148"/>
      <c r="AG2125" s="143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3:47" x14ac:dyDescent="0.2">
      <c r="C2126" s="10"/>
      <c r="D2126" s="10"/>
      <c r="AA2126" s="132"/>
      <c r="AB2126" s="132"/>
      <c r="AC2126" s="132"/>
      <c r="AD2126" s="132"/>
      <c r="AE2126" s="132"/>
      <c r="AF2126" s="148"/>
      <c r="AG2126" s="143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3:47" x14ac:dyDescent="0.2">
      <c r="C2127" s="10"/>
      <c r="D2127" s="10"/>
      <c r="AA2127" s="132"/>
      <c r="AB2127" s="132"/>
      <c r="AC2127" s="132"/>
      <c r="AD2127" s="132"/>
      <c r="AE2127" s="132"/>
      <c r="AF2127" s="148"/>
      <c r="AG2127" s="143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3:47" x14ac:dyDescent="0.2">
      <c r="C2128" s="10"/>
      <c r="D2128" s="10"/>
      <c r="AA2128" s="132"/>
      <c r="AB2128" s="132"/>
      <c r="AC2128" s="132"/>
      <c r="AD2128" s="132"/>
      <c r="AE2128" s="132"/>
      <c r="AF2128" s="148"/>
      <c r="AG2128" s="143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3:47" x14ac:dyDescent="0.2">
      <c r="C2129" s="10"/>
      <c r="D2129" s="10"/>
      <c r="AA2129" s="132"/>
      <c r="AB2129" s="132"/>
      <c r="AC2129" s="132"/>
      <c r="AD2129" s="132"/>
      <c r="AE2129" s="132"/>
      <c r="AF2129" s="148"/>
      <c r="AG2129" s="143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3:47" x14ac:dyDescent="0.2">
      <c r="C2130" s="10"/>
      <c r="D2130" s="10"/>
      <c r="AA2130" s="132"/>
      <c r="AB2130" s="132"/>
      <c r="AC2130" s="132"/>
      <c r="AD2130" s="132"/>
      <c r="AE2130" s="132"/>
      <c r="AF2130" s="148"/>
      <c r="AG2130" s="143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3:47" x14ac:dyDescent="0.2">
      <c r="C2131" s="10"/>
      <c r="D2131" s="10"/>
      <c r="AA2131" s="132"/>
      <c r="AB2131" s="132"/>
      <c r="AC2131" s="132"/>
      <c r="AD2131" s="132"/>
      <c r="AE2131" s="132"/>
      <c r="AF2131" s="148"/>
      <c r="AG2131" s="143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3:47" x14ac:dyDescent="0.2">
      <c r="C2132" s="10"/>
      <c r="D2132" s="10"/>
      <c r="AA2132" s="132"/>
      <c r="AB2132" s="132"/>
      <c r="AC2132" s="132"/>
      <c r="AD2132" s="132"/>
      <c r="AE2132" s="132"/>
      <c r="AF2132" s="148"/>
      <c r="AG2132" s="143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3:47" x14ac:dyDescent="0.2">
      <c r="C2133" s="10"/>
      <c r="D2133" s="10"/>
      <c r="AA2133" s="132"/>
      <c r="AB2133" s="132"/>
      <c r="AC2133" s="132"/>
      <c r="AD2133" s="132"/>
      <c r="AE2133" s="132"/>
      <c r="AF2133" s="148"/>
      <c r="AG2133" s="143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3:47" x14ac:dyDescent="0.2">
      <c r="C2134" s="10"/>
      <c r="D2134" s="10"/>
      <c r="AA2134" s="132"/>
      <c r="AB2134" s="132"/>
      <c r="AC2134" s="132"/>
      <c r="AD2134" s="132"/>
      <c r="AE2134" s="132"/>
      <c r="AF2134" s="148"/>
      <c r="AG2134" s="143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3:47" x14ac:dyDescent="0.2">
      <c r="C2135" s="10"/>
      <c r="D2135" s="10"/>
      <c r="AA2135" s="132"/>
      <c r="AB2135" s="132"/>
      <c r="AC2135" s="132"/>
      <c r="AD2135" s="132"/>
      <c r="AE2135" s="132"/>
      <c r="AF2135" s="148"/>
      <c r="AG2135" s="143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3:47" x14ac:dyDescent="0.2">
      <c r="C2136" s="10"/>
      <c r="D2136" s="10"/>
      <c r="AA2136" s="132"/>
      <c r="AB2136" s="132"/>
      <c r="AC2136" s="132"/>
      <c r="AD2136" s="132"/>
      <c r="AE2136" s="132"/>
      <c r="AF2136" s="148"/>
      <c r="AG2136" s="143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3:47" x14ac:dyDescent="0.2">
      <c r="C2137" s="10"/>
      <c r="D2137" s="10"/>
      <c r="AA2137" s="132"/>
      <c r="AB2137" s="132"/>
      <c r="AC2137" s="132"/>
      <c r="AD2137" s="132"/>
      <c r="AE2137" s="132"/>
      <c r="AF2137" s="148"/>
      <c r="AG2137" s="143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3:47" x14ac:dyDescent="0.2">
      <c r="C2138" s="10"/>
      <c r="D2138" s="10"/>
      <c r="AA2138" s="132"/>
      <c r="AB2138" s="132"/>
      <c r="AC2138" s="132"/>
      <c r="AD2138" s="132"/>
      <c r="AE2138" s="132"/>
      <c r="AF2138" s="148"/>
      <c r="AG2138" s="143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3:47" x14ac:dyDescent="0.2">
      <c r="C2139" s="10"/>
      <c r="D2139" s="10"/>
      <c r="AA2139" s="132"/>
      <c r="AB2139" s="132"/>
      <c r="AC2139" s="132"/>
      <c r="AD2139" s="132"/>
      <c r="AE2139" s="132"/>
      <c r="AF2139" s="148"/>
      <c r="AG2139" s="143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3:47" x14ac:dyDescent="0.2">
      <c r="C2140" s="10"/>
      <c r="D2140" s="10"/>
      <c r="AA2140" s="132"/>
      <c r="AB2140" s="132"/>
      <c r="AC2140" s="132"/>
      <c r="AD2140" s="132"/>
      <c r="AE2140" s="132"/>
      <c r="AF2140" s="148"/>
      <c r="AG2140" s="143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3:47" x14ac:dyDescent="0.2">
      <c r="C2141" s="10"/>
      <c r="D2141" s="10"/>
      <c r="AA2141" s="132"/>
      <c r="AB2141" s="132"/>
      <c r="AC2141" s="132"/>
      <c r="AD2141" s="132"/>
      <c r="AE2141" s="132"/>
      <c r="AF2141" s="148"/>
      <c r="AG2141" s="143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3:47" x14ac:dyDescent="0.2">
      <c r="C2142" s="10"/>
      <c r="D2142" s="10"/>
      <c r="AA2142" s="132"/>
      <c r="AB2142" s="132"/>
      <c r="AC2142" s="132"/>
      <c r="AD2142" s="132"/>
      <c r="AE2142" s="132"/>
      <c r="AF2142" s="148"/>
      <c r="AG2142" s="143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3:47" x14ac:dyDescent="0.2">
      <c r="C2143" s="10"/>
      <c r="D2143" s="10"/>
      <c r="AA2143" s="132"/>
      <c r="AB2143" s="132"/>
      <c r="AC2143" s="132"/>
      <c r="AD2143" s="132"/>
      <c r="AE2143" s="132"/>
      <c r="AF2143" s="148"/>
      <c r="AG2143" s="143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3:47" x14ac:dyDescent="0.2">
      <c r="C2144" s="10"/>
      <c r="D2144" s="10"/>
      <c r="AA2144" s="132"/>
      <c r="AB2144" s="132"/>
      <c r="AC2144" s="132"/>
      <c r="AD2144" s="132"/>
      <c r="AE2144" s="132"/>
      <c r="AF2144" s="148"/>
      <c r="AG2144" s="143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3:47" x14ac:dyDescent="0.2">
      <c r="C2145" s="10"/>
      <c r="D2145" s="10"/>
      <c r="AA2145" s="132"/>
      <c r="AB2145" s="132"/>
      <c r="AC2145" s="132"/>
      <c r="AD2145" s="132"/>
      <c r="AE2145" s="132"/>
      <c r="AF2145" s="148"/>
      <c r="AG2145" s="143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3:47" x14ac:dyDescent="0.2">
      <c r="C2146" s="10"/>
      <c r="D2146" s="10"/>
      <c r="AA2146" s="132"/>
      <c r="AB2146" s="132"/>
      <c r="AC2146" s="132"/>
      <c r="AD2146" s="132"/>
      <c r="AE2146" s="132"/>
      <c r="AF2146" s="148"/>
      <c r="AG2146" s="143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3:47" x14ac:dyDescent="0.2">
      <c r="C2147" s="10"/>
      <c r="D2147" s="10"/>
      <c r="AA2147" s="132"/>
      <c r="AB2147" s="132"/>
      <c r="AC2147" s="132"/>
      <c r="AD2147" s="132"/>
      <c r="AE2147" s="132"/>
      <c r="AF2147" s="148"/>
      <c r="AG2147" s="143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3:47" x14ac:dyDescent="0.2">
      <c r="C2148" s="10"/>
      <c r="D2148" s="10"/>
      <c r="AA2148" s="132"/>
      <c r="AB2148" s="132"/>
      <c r="AC2148" s="132"/>
      <c r="AD2148" s="132"/>
      <c r="AE2148" s="132"/>
      <c r="AF2148" s="148"/>
      <c r="AG2148" s="143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3:47" x14ac:dyDescent="0.2">
      <c r="C2149" s="10"/>
      <c r="D2149" s="10"/>
      <c r="AA2149" s="132"/>
      <c r="AB2149" s="132"/>
      <c r="AC2149" s="132"/>
      <c r="AD2149" s="132"/>
      <c r="AE2149" s="132"/>
      <c r="AF2149" s="148"/>
      <c r="AG2149" s="143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3:47" x14ac:dyDescent="0.2">
      <c r="C2150" s="10"/>
      <c r="D2150" s="10"/>
      <c r="AA2150" s="132"/>
      <c r="AB2150" s="132"/>
      <c r="AC2150" s="132"/>
      <c r="AD2150" s="132"/>
      <c r="AE2150" s="132"/>
      <c r="AF2150" s="148"/>
      <c r="AG2150" s="143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3:47" x14ac:dyDescent="0.2">
      <c r="C2151" s="10"/>
      <c r="D2151" s="10"/>
      <c r="AA2151" s="132"/>
      <c r="AB2151" s="132"/>
      <c r="AC2151" s="132"/>
      <c r="AD2151" s="132"/>
      <c r="AE2151" s="132"/>
      <c r="AF2151" s="148"/>
      <c r="AG2151" s="143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3:47" x14ac:dyDescent="0.2">
      <c r="C2152" s="10"/>
      <c r="D2152" s="10"/>
      <c r="AA2152" s="132"/>
      <c r="AB2152" s="132"/>
      <c r="AC2152" s="132"/>
      <c r="AD2152" s="132"/>
      <c r="AE2152" s="132"/>
      <c r="AF2152" s="148"/>
      <c r="AG2152" s="143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3:47" x14ac:dyDescent="0.2">
      <c r="C2153" s="10"/>
      <c r="D2153" s="10"/>
      <c r="AA2153" s="132"/>
      <c r="AB2153" s="132"/>
      <c r="AC2153" s="132"/>
      <c r="AD2153" s="132"/>
      <c r="AE2153" s="132"/>
      <c r="AF2153" s="148"/>
      <c r="AG2153" s="143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3:47" x14ac:dyDescent="0.2">
      <c r="C2154" s="10"/>
      <c r="D2154" s="10"/>
      <c r="AA2154" s="132"/>
      <c r="AB2154" s="132"/>
      <c r="AC2154" s="132"/>
      <c r="AD2154" s="132"/>
      <c r="AE2154" s="132"/>
      <c r="AF2154" s="148"/>
      <c r="AG2154" s="143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3:47" x14ac:dyDescent="0.2">
      <c r="C2155" s="10"/>
      <c r="D2155" s="10"/>
      <c r="AA2155" s="132"/>
      <c r="AB2155" s="132"/>
      <c r="AC2155" s="132"/>
      <c r="AD2155" s="132"/>
      <c r="AE2155" s="132"/>
      <c r="AF2155" s="148"/>
      <c r="AG2155" s="143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3:47" x14ac:dyDescent="0.2">
      <c r="C2156" s="10"/>
      <c r="D2156" s="10"/>
      <c r="AA2156" s="132"/>
      <c r="AB2156" s="132"/>
      <c r="AC2156" s="132"/>
      <c r="AD2156" s="132"/>
      <c r="AE2156" s="132"/>
      <c r="AF2156" s="148"/>
      <c r="AG2156" s="143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3:47" x14ac:dyDescent="0.2">
      <c r="C2157" s="10"/>
      <c r="D2157" s="10"/>
      <c r="AA2157" s="132"/>
      <c r="AB2157" s="132"/>
      <c r="AC2157" s="132"/>
      <c r="AD2157" s="132"/>
      <c r="AE2157" s="132"/>
      <c r="AF2157" s="148"/>
      <c r="AG2157" s="143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3:47" x14ac:dyDescent="0.2">
      <c r="C2158" s="10"/>
      <c r="D2158" s="10"/>
      <c r="AA2158" s="132"/>
      <c r="AB2158" s="132"/>
      <c r="AC2158" s="132"/>
      <c r="AD2158" s="132"/>
      <c r="AE2158" s="132"/>
      <c r="AF2158" s="148"/>
      <c r="AG2158" s="143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3:47" x14ac:dyDescent="0.2">
      <c r="C2159" s="10"/>
      <c r="D2159" s="10"/>
      <c r="AA2159" s="132"/>
      <c r="AB2159" s="132"/>
      <c r="AC2159" s="132"/>
      <c r="AD2159" s="132"/>
      <c r="AE2159" s="132"/>
      <c r="AF2159" s="148"/>
      <c r="AG2159" s="143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3:47" x14ac:dyDescent="0.2">
      <c r="C2160" s="10"/>
      <c r="D2160" s="10"/>
      <c r="AA2160" s="132"/>
      <c r="AB2160" s="132"/>
      <c r="AC2160" s="132"/>
      <c r="AD2160" s="132"/>
      <c r="AE2160" s="132"/>
      <c r="AF2160" s="148"/>
      <c r="AG2160" s="143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3:47" x14ac:dyDescent="0.2">
      <c r="C2161" s="10"/>
      <c r="D2161" s="10"/>
      <c r="AA2161" s="132"/>
      <c r="AB2161" s="132"/>
      <c r="AC2161" s="132"/>
      <c r="AD2161" s="132"/>
      <c r="AE2161" s="132"/>
      <c r="AF2161" s="148"/>
      <c r="AG2161" s="143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3:47" x14ac:dyDescent="0.2">
      <c r="C2162" s="10"/>
      <c r="D2162" s="10"/>
      <c r="AA2162" s="132"/>
      <c r="AB2162" s="132"/>
      <c r="AC2162" s="132"/>
      <c r="AD2162" s="132"/>
      <c r="AE2162" s="132"/>
      <c r="AF2162" s="148"/>
      <c r="AG2162" s="143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3:47" x14ac:dyDescent="0.2">
      <c r="C2163" s="10"/>
      <c r="D2163" s="10"/>
      <c r="AA2163" s="132"/>
      <c r="AB2163" s="132"/>
      <c r="AC2163" s="132"/>
      <c r="AD2163" s="132"/>
      <c r="AE2163" s="132"/>
      <c r="AF2163" s="148"/>
      <c r="AG2163" s="143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3:47" x14ac:dyDescent="0.2">
      <c r="C2164" s="10"/>
      <c r="D2164" s="10"/>
      <c r="AA2164" s="132"/>
      <c r="AB2164" s="132"/>
      <c r="AC2164" s="132"/>
      <c r="AD2164" s="132"/>
      <c r="AE2164" s="132"/>
      <c r="AF2164" s="148"/>
      <c r="AG2164" s="143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3:47" x14ac:dyDescent="0.2">
      <c r="C2165" s="10"/>
      <c r="D2165" s="10"/>
      <c r="AA2165" s="132"/>
      <c r="AB2165" s="132"/>
      <c r="AC2165" s="132"/>
      <c r="AD2165" s="132"/>
      <c r="AE2165" s="132"/>
      <c r="AF2165" s="148"/>
      <c r="AG2165" s="143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3:47" x14ac:dyDescent="0.2">
      <c r="C2166" s="10"/>
      <c r="D2166" s="10"/>
      <c r="AA2166" s="132"/>
      <c r="AB2166" s="132"/>
      <c r="AC2166" s="132"/>
      <c r="AD2166" s="132"/>
      <c r="AE2166" s="132"/>
      <c r="AF2166" s="148"/>
      <c r="AG2166" s="143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3:47" x14ac:dyDescent="0.2">
      <c r="C2167" s="10"/>
      <c r="D2167" s="10"/>
      <c r="AA2167" s="132"/>
      <c r="AB2167" s="132"/>
      <c r="AC2167" s="132"/>
      <c r="AD2167" s="132"/>
      <c r="AE2167" s="132"/>
      <c r="AF2167" s="148"/>
      <c r="AG2167" s="143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3:47" x14ac:dyDescent="0.2">
      <c r="C2168" s="10"/>
      <c r="D2168" s="10"/>
      <c r="AA2168" s="132"/>
      <c r="AB2168" s="132"/>
      <c r="AC2168" s="132"/>
      <c r="AD2168" s="132"/>
      <c r="AE2168" s="132"/>
      <c r="AF2168" s="148"/>
      <c r="AG2168" s="143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3:47" x14ac:dyDescent="0.2">
      <c r="C2169" s="10"/>
      <c r="D2169" s="10"/>
      <c r="AA2169" s="132"/>
      <c r="AB2169" s="132"/>
      <c r="AC2169" s="132"/>
      <c r="AD2169" s="132"/>
      <c r="AE2169" s="132"/>
      <c r="AF2169" s="148"/>
      <c r="AG2169" s="143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3:47" x14ac:dyDescent="0.2">
      <c r="C2170" s="10"/>
      <c r="D2170" s="10"/>
      <c r="AA2170" s="132"/>
      <c r="AB2170" s="132"/>
      <c r="AC2170" s="132"/>
      <c r="AD2170" s="132"/>
      <c r="AE2170" s="132"/>
      <c r="AF2170" s="148"/>
      <c r="AG2170" s="143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3:47" x14ac:dyDescent="0.2">
      <c r="C2171" s="10"/>
      <c r="D2171" s="10"/>
      <c r="AA2171" s="132"/>
      <c r="AB2171" s="132"/>
      <c r="AC2171" s="132"/>
      <c r="AD2171" s="132"/>
      <c r="AE2171" s="132"/>
      <c r="AF2171" s="148"/>
      <c r="AG2171" s="143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3:47" x14ac:dyDescent="0.2">
      <c r="C2172" s="10"/>
      <c r="D2172" s="10"/>
      <c r="AA2172" s="132"/>
      <c r="AB2172" s="132"/>
      <c r="AC2172" s="132"/>
      <c r="AD2172" s="132"/>
      <c r="AE2172" s="132"/>
      <c r="AF2172" s="148"/>
      <c r="AG2172" s="143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3:47" x14ac:dyDescent="0.2">
      <c r="C2173" s="10"/>
      <c r="D2173" s="10"/>
      <c r="AA2173" s="132"/>
      <c r="AB2173" s="132"/>
      <c r="AC2173" s="132"/>
      <c r="AD2173" s="132"/>
      <c r="AE2173" s="132"/>
      <c r="AF2173" s="148"/>
      <c r="AG2173" s="143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3:47" x14ac:dyDescent="0.2">
      <c r="C2174" s="10"/>
      <c r="D2174" s="10"/>
      <c r="AA2174" s="132"/>
      <c r="AB2174" s="132"/>
      <c r="AC2174" s="132"/>
      <c r="AD2174" s="132"/>
      <c r="AE2174" s="132"/>
      <c r="AF2174" s="148"/>
      <c r="AG2174" s="143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3:47" x14ac:dyDescent="0.2">
      <c r="C2175" s="10"/>
      <c r="D2175" s="10"/>
      <c r="AA2175" s="132"/>
      <c r="AB2175" s="132"/>
      <c r="AC2175" s="132"/>
      <c r="AD2175" s="132"/>
      <c r="AE2175" s="132"/>
      <c r="AF2175" s="148"/>
      <c r="AG2175" s="143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3:47" x14ac:dyDescent="0.2">
      <c r="C2176" s="10"/>
      <c r="D2176" s="10"/>
      <c r="AA2176" s="132"/>
      <c r="AB2176" s="132"/>
      <c r="AC2176" s="132"/>
      <c r="AD2176" s="132"/>
      <c r="AE2176" s="132"/>
      <c r="AF2176" s="148"/>
      <c r="AG2176" s="143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3:47" x14ac:dyDescent="0.2">
      <c r="C2177" s="10"/>
      <c r="D2177" s="10"/>
      <c r="AA2177" s="132"/>
      <c r="AB2177" s="132"/>
      <c r="AC2177" s="132"/>
      <c r="AD2177" s="132"/>
      <c r="AE2177" s="132"/>
      <c r="AF2177" s="148"/>
      <c r="AG2177" s="143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3:47" x14ac:dyDescent="0.2">
      <c r="C2178" s="10"/>
      <c r="D2178" s="10"/>
      <c r="AA2178" s="132"/>
      <c r="AB2178" s="132"/>
      <c r="AC2178" s="132"/>
      <c r="AD2178" s="132"/>
      <c r="AE2178" s="132"/>
      <c r="AF2178" s="148"/>
      <c r="AG2178" s="143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3:47" x14ac:dyDescent="0.2">
      <c r="C2179" s="10"/>
      <c r="D2179" s="10"/>
      <c r="AA2179" s="132"/>
      <c r="AB2179" s="132"/>
      <c r="AC2179" s="132"/>
      <c r="AD2179" s="132"/>
      <c r="AE2179" s="132"/>
      <c r="AF2179" s="148"/>
      <c r="AG2179" s="143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3:47" x14ac:dyDescent="0.2">
      <c r="C2180" s="10"/>
      <c r="D2180" s="10"/>
      <c r="AA2180" s="132"/>
      <c r="AB2180" s="132"/>
      <c r="AC2180" s="132"/>
      <c r="AD2180" s="132"/>
      <c r="AE2180" s="132"/>
      <c r="AF2180" s="148"/>
      <c r="AG2180" s="143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3:47" x14ac:dyDescent="0.2">
      <c r="C2181" s="10"/>
      <c r="D2181" s="10"/>
      <c r="AA2181" s="132"/>
      <c r="AB2181" s="132"/>
      <c r="AC2181" s="132"/>
      <c r="AD2181" s="132"/>
      <c r="AE2181" s="132"/>
      <c r="AF2181" s="148"/>
      <c r="AG2181" s="143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3:47" x14ac:dyDescent="0.2">
      <c r="C2182" s="10"/>
      <c r="D2182" s="10"/>
      <c r="AA2182" s="132"/>
      <c r="AB2182" s="132"/>
      <c r="AC2182" s="132"/>
      <c r="AD2182" s="132"/>
      <c r="AE2182" s="132"/>
      <c r="AF2182" s="148"/>
      <c r="AG2182" s="143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3:47" x14ac:dyDescent="0.2">
      <c r="C2183" s="10"/>
      <c r="D2183" s="10"/>
      <c r="AA2183" s="132"/>
      <c r="AB2183" s="132"/>
      <c r="AC2183" s="132"/>
      <c r="AD2183" s="132"/>
      <c r="AE2183" s="132"/>
      <c r="AF2183" s="148"/>
      <c r="AG2183" s="143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3:47" x14ac:dyDescent="0.2">
      <c r="C2184" s="10"/>
      <c r="D2184" s="10"/>
      <c r="AA2184" s="132"/>
      <c r="AB2184" s="132"/>
      <c r="AC2184" s="132"/>
      <c r="AD2184" s="132"/>
      <c r="AE2184" s="132"/>
      <c r="AF2184" s="148"/>
      <c r="AG2184" s="143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3:47" x14ac:dyDescent="0.2">
      <c r="C2185" s="10"/>
      <c r="D2185" s="10"/>
      <c r="AA2185" s="132"/>
      <c r="AB2185" s="132"/>
      <c r="AC2185" s="132"/>
      <c r="AD2185" s="132"/>
      <c r="AE2185" s="132"/>
      <c r="AF2185" s="148"/>
      <c r="AG2185" s="143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3:47" x14ac:dyDescent="0.2">
      <c r="C2186" s="10"/>
      <c r="D2186" s="10"/>
      <c r="AA2186" s="132"/>
      <c r="AB2186" s="132"/>
      <c r="AC2186" s="132"/>
      <c r="AD2186" s="132"/>
      <c r="AE2186" s="132"/>
      <c r="AF2186" s="148"/>
      <c r="AG2186" s="143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3:47" x14ac:dyDescent="0.2">
      <c r="C2187" s="10"/>
      <c r="D2187" s="10"/>
      <c r="AA2187" s="132"/>
      <c r="AB2187" s="132"/>
      <c r="AC2187" s="132"/>
      <c r="AD2187" s="132"/>
      <c r="AE2187" s="132"/>
      <c r="AF2187" s="148"/>
      <c r="AG2187" s="143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3:47" x14ac:dyDescent="0.2">
      <c r="C2188" s="10"/>
      <c r="D2188" s="10"/>
      <c r="AA2188" s="132"/>
      <c r="AB2188" s="132"/>
      <c r="AC2188" s="132"/>
      <c r="AD2188" s="132"/>
      <c r="AE2188" s="132"/>
      <c r="AF2188" s="148"/>
      <c r="AG2188" s="143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3:47" x14ac:dyDescent="0.2">
      <c r="C2189" s="10"/>
      <c r="D2189" s="10"/>
      <c r="AA2189" s="132"/>
      <c r="AB2189" s="132"/>
      <c r="AC2189" s="132"/>
      <c r="AD2189" s="132"/>
      <c r="AE2189" s="132"/>
      <c r="AF2189" s="148"/>
      <c r="AG2189" s="143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3:47" x14ac:dyDescent="0.2">
      <c r="C2190" s="10"/>
      <c r="D2190" s="10"/>
      <c r="AA2190" s="132"/>
      <c r="AB2190" s="132"/>
      <c r="AC2190" s="132"/>
      <c r="AD2190" s="132"/>
      <c r="AE2190" s="132"/>
      <c r="AF2190" s="148"/>
      <c r="AG2190" s="143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3:47" x14ac:dyDescent="0.2">
      <c r="C2191" s="10"/>
      <c r="D2191" s="10"/>
      <c r="AA2191" s="132"/>
      <c r="AB2191" s="132"/>
      <c r="AC2191" s="132"/>
      <c r="AD2191" s="132"/>
      <c r="AE2191" s="132"/>
      <c r="AF2191" s="148"/>
      <c r="AG2191" s="143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3:47" x14ac:dyDescent="0.2">
      <c r="C2192" s="10"/>
      <c r="D2192" s="10"/>
      <c r="AA2192" s="132"/>
      <c r="AB2192" s="132"/>
      <c r="AC2192" s="132"/>
      <c r="AD2192" s="132"/>
      <c r="AE2192" s="132"/>
      <c r="AF2192" s="148"/>
      <c r="AG2192" s="143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3:47" x14ac:dyDescent="0.2">
      <c r="C2193" s="10"/>
      <c r="D2193" s="10"/>
      <c r="AA2193" s="132"/>
      <c r="AB2193" s="132"/>
      <c r="AC2193" s="132"/>
      <c r="AD2193" s="132"/>
      <c r="AE2193" s="132"/>
      <c r="AF2193" s="148"/>
      <c r="AG2193" s="143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3:47" x14ac:dyDescent="0.2">
      <c r="C2194" s="10"/>
      <c r="D2194" s="10"/>
      <c r="AA2194" s="132"/>
      <c r="AB2194" s="132"/>
      <c r="AC2194" s="132"/>
      <c r="AD2194" s="132"/>
      <c r="AE2194" s="132"/>
      <c r="AF2194" s="148"/>
      <c r="AG2194" s="143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3:47" x14ac:dyDescent="0.2">
      <c r="C2195" s="10"/>
      <c r="D2195" s="10"/>
      <c r="AA2195" s="132"/>
      <c r="AB2195" s="132"/>
      <c r="AC2195" s="132"/>
      <c r="AD2195" s="132"/>
      <c r="AE2195" s="132"/>
      <c r="AF2195" s="148"/>
      <c r="AG2195" s="143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3:47" x14ac:dyDescent="0.2">
      <c r="C2196" s="10"/>
      <c r="D2196" s="10"/>
      <c r="AA2196" s="132"/>
      <c r="AB2196" s="132"/>
      <c r="AC2196" s="132"/>
      <c r="AD2196" s="132"/>
      <c r="AE2196" s="132"/>
      <c r="AF2196" s="148"/>
      <c r="AG2196" s="143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3:47" x14ac:dyDescent="0.2">
      <c r="C2197" s="10"/>
      <c r="D2197" s="10"/>
      <c r="AA2197" s="132"/>
      <c r="AB2197" s="132"/>
      <c r="AC2197" s="132"/>
      <c r="AD2197" s="132"/>
      <c r="AE2197" s="132"/>
      <c r="AF2197" s="148"/>
      <c r="AG2197" s="143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3:47" x14ac:dyDescent="0.2">
      <c r="C2198" s="10"/>
      <c r="D2198" s="10"/>
      <c r="AA2198" s="132"/>
      <c r="AB2198" s="132"/>
      <c r="AC2198" s="132"/>
      <c r="AD2198" s="132"/>
      <c r="AE2198" s="132"/>
      <c r="AF2198" s="148"/>
      <c r="AG2198" s="143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3:47" x14ac:dyDescent="0.2">
      <c r="C2199" s="10"/>
      <c r="D2199" s="10"/>
      <c r="AA2199" s="132"/>
      <c r="AB2199" s="132"/>
      <c r="AC2199" s="132"/>
      <c r="AD2199" s="132"/>
      <c r="AE2199" s="132"/>
      <c r="AF2199" s="148"/>
      <c r="AG2199" s="143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3:47" x14ac:dyDescent="0.2">
      <c r="C2200" s="10"/>
      <c r="D2200" s="10"/>
      <c r="AA2200" s="132"/>
      <c r="AB2200" s="132"/>
      <c r="AC2200" s="132"/>
      <c r="AD2200" s="132"/>
      <c r="AE2200" s="132"/>
      <c r="AF2200" s="148"/>
      <c r="AG2200" s="143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3:47" x14ac:dyDescent="0.2">
      <c r="C2201" s="10"/>
      <c r="D2201" s="10"/>
      <c r="AA2201" s="132"/>
      <c r="AB2201" s="132"/>
      <c r="AC2201" s="132"/>
      <c r="AD2201" s="132"/>
      <c r="AE2201" s="132"/>
      <c r="AF2201" s="148"/>
      <c r="AG2201" s="143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3:47" x14ac:dyDescent="0.2">
      <c r="C2202" s="10"/>
      <c r="D2202" s="10"/>
      <c r="AA2202" s="132"/>
      <c r="AB2202" s="132"/>
      <c r="AC2202" s="132"/>
      <c r="AD2202" s="132"/>
      <c r="AE2202" s="132"/>
      <c r="AF2202" s="148"/>
      <c r="AG2202" s="143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3:47" x14ac:dyDescent="0.2">
      <c r="C2203" s="10"/>
      <c r="D2203" s="10"/>
      <c r="AA2203" s="132"/>
      <c r="AB2203" s="132"/>
      <c r="AC2203" s="132"/>
      <c r="AD2203" s="132"/>
      <c r="AE2203" s="132"/>
      <c r="AF2203" s="148"/>
      <c r="AG2203" s="143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3:47" x14ac:dyDescent="0.2">
      <c r="C2204" s="10"/>
      <c r="D2204" s="10"/>
      <c r="AA2204" s="132"/>
      <c r="AB2204" s="132"/>
      <c r="AC2204" s="132"/>
      <c r="AD2204" s="132"/>
      <c r="AE2204" s="132"/>
      <c r="AF2204" s="148"/>
      <c r="AG2204" s="143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3:47" x14ac:dyDescent="0.2">
      <c r="C2205" s="10"/>
      <c r="D2205" s="10"/>
      <c r="AA2205" s="132"/>
      <c r="AB2205" s="132"/>
      <c r="AC2205" s="132"/>
      <c r="AD2205" s="132"/>
      <c r="AE2205" s="132"/>
      <c r="AF2205" s="148"/>
      <c r="AG2205" s="143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3:47" x14ac:dyDescent="0.2">
      <c r="C2206" s="10"/>
      <c r="D2206" s="10"/>
      <c r="AA2206" s="132"/>
      <c r="AB2206" s="132"/>
      <c r="AC2206" s="132"/>
      <c r="AD2206" s="132"/>
      <c r="AE2206" s="132"/>
      <c r="AF2206" s="148"/>
      <c r="AG2206" s="143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3:47" x14ac:dyDescent="0.2">
      <c r="C2207" s="10"/>
      <c r="D2207" s="10"/>
      <c r="AA2207" s="132"/>
      <c r="AB2207" s="132"/>
      <c r="AC2207" s="132"/>
      <c r="AD2207" s="132"/>
      <c r="AE2207" s="132"/>
      <c r="AF2207" s="148"/>
      <c r="AG2207" s="143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3:47" x14ac:dyDescent="0.2">
      <c r="C2208" s="10"/>
      <c r="D2208" s="10"/>
      <c r="AA2208" s="132"/>
      <c r="AB2208" s="132"/>
      <c r="AC2208" s="132"/>
      <c r="AD2208" s="132"/>
      <c r="AE2208" s="132"/>
      <c r="AF2208" s="148"/>
      <c r="AG2208" s="143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3:47" x14ac:dyDescent="0.2">
      <c r="C2209" s="10"/>
      <c r="D2209" s="10"/>
      <c r="AA2209" s="132"/>
      <c r="AB2209" s="132"/>
      <c r="AC2209" s="132"/>
      <c r="AD2209" s="132"/>
      <c r="AE2209" s="132"/>
      <c r="AF2209" s="148"/>
      <c r="AG2209" s="143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3:47" x14ac:dyDescent="0.2">
      <c r="C2210" s="10"/>
      <c r="D2210" s="10"/>
      <c r="AA2210" s="132"/>
      <c r="AB2210" s="132"/>
      <c r="AC2210" s="132"/>
      <c r="AD2210" s="132"/>
      <c r="AE2210" s="132"/>
      <c r="AF2210" s="148"/>
      <c r="AG2210" s="143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3:47" x14ac:dyDescent="0.2">
      <c r="C2211" s="10"/>
      <c r="D2211" s="10"/>
      <c r="AA2211" s="132"/>
      <c r="AB2211" s="132"/>
      <c r="AC2211" s="132"/>
      <c r="AD2211" s="132"/>
      <c r="AE2211" s="132"/>
      <c r="AF2211" s="148"/>
      <c r="AG2211" s="143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3:47" x14ac:dyDescent="0.2">
      <c r="C2212" s="10"/>
      <c r="D2212" s="10"/>
      <c r="AA2212" s="132"/>
      <c r="AB2212" s="132"/>
      <c r="AC2212" s="132"/>
      <c r="AD2212" s="132"/>
      <c r="AE2212" s="132"/>
      <c r="AF2212" s="148"/>
      <c r="AG2212" s="143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3:47" x14ac:dyDescent="0.2">
      <c r="C2213" s="10"/>
      <c r="D2213" s="10"/>
      <c r="AA2213" s="132"/>
      <c r="AB2213" s="132"/>
      <c r="AC2213" s="132"/>
      <c r="AD2213" s="132"/>
      <c r="AE2213" s="132"/>
      <c r="AF2213" s="148"/>
      <c r="AG2213" s="143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3:47" x14ac:dyDescent="0.2">
      <c r="C2214" s="10"/>
      <c r="D2214" s="10"/>
      <c r="AA2214" s="132"/>
      <c r="AB2214" s="132"/>
      <c r="AC2214" s="132"/>
      <c r="AD2214" s="132"/>
      <c r="AE2214" s="132"/>
      <c r="AF2214" s="148"/>
      <c r="AG2214" s="143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3:47" x14ac:dyDescent="0.2">
      <c r="C2215" s="10"/>
      <c r="D2215" s="10"/>
      <c r="AA2215" s="132"/>
      <c r="AB2215" s="132"/>
      <c r="AC2215" s="132"/>
      <c r="AD2215" s="132"/>
      <c r="AE2215" s="132"/>
      <c r="AF2215" s="148"/>
      <c r="AG2215" s="143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3:47" x14ac:dyDescent="0.2">
      <c r="C2216" s="10"/>
      <c r="D2216" s="10"/>
      <c r="AA2216" s="132"/>
      <c r="AB2216" s="132"/>
      <c r="AC2216" s="132"/>
      <c r="AD2216" s="132"/>
      <c r="AE2216" s="132"/>
      <c r="AF2216" s="148"/>
      <c r="AG2216" s="143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3:47" x14ac:dyDescent="0.2">
      <c r="C2217" s="10"/>
      <c r="D2217" s="10"/>
      <c r="AA2217" s="132"/>
      <c r="AB2217" s="132"/>
      <c r="AC2217" s="132"/>
      <c r="AD2217" s="132"/>
      <c r="AE2217" s="132"/>
      <c r="AF2217" s="148"/>
      <c r="AG2217" s="143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3:47" x14ac:dyDescent="0.2">
      <c r="C2218" s="10"/>
      <c r="D2218" s="10"/>
      <c r="AA2218" s="132"/>
      <c r="AB2218" s="132"/>
      <c r="AC2218" s="132"/>
      <c r="AD2218" s="132"/>
      <c r="AE2218" s="132"/>
      <c r="AF2218" s="148"/>
      <c r="AG2218" s="143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3:47" x14ac:dyDescent="0.2">
      <c r="C2219" s="10"/>
      <c r="D2219" s="10"/>
      <c r="AA2219" s="132"/>
      <c r="AB2219" s="132"/>
      <c r="AC2219" s="132"/>
      <c r="AD2219" s="132"/>
      <c r="AE2219" s="132"/>
      <c r="AF2219" s="148"/>
      <c r="AG2219" s="143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3:47" x14ac:dyDescent="0.2">
      <c r="C2220" s="10"/>
      <c r="D2220" s="10"/>
      <c r="AA2220" s="132"/>
      <c r="AB2220" s="132"/>
      <c r="AC2220" s="132"/>
      <c r="AD2220" s="132"/>
      <c r="AE2220" s="132"/>
      <c r="AF2220" s="148"/>
      <c r="AG2220" s="143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3:47" x14ac:dyDescent="0.2">
      <c r="C2221" s="10"/>
      <c r="D2221" s="10"/>
      <c r="AA2221" s="132"/>
      <c r="AB2221" s="132"/>
      <c r="AC2221" s="132"/>
      <c r="AD2221" s="132"/>
      <c r="AE2221" s="132"/>
      <c r="AF2221" s="148"/>
      <c r="AG2221" s="143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3:47" x14ac:dyDescent="0.2">
      <c r="C2222" s="10"/>
      <c r="D2222" s="10"/>
      <c r="AA2222" s="132"/>
      <c r="AB2222" s="132"/>
      <c r="AC2222" s="132"/>
      <c r="AD2222" s="132"/>
      <c r="AE2222" s="132"/>
      <c r="AF2222" s="148"/>
      <c r="AG2222" s="143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3:47" x14ac:dyDescent="0.2">
      <c r="C2223" s="10"/>
      <c r="D2223" s="10"/>
      <c r="AA2223" s="132"/>
      <c r="AB2223" s="132"/>
      <c r="AC2223" s="132"/>
      <c r="AD2223" s="132"/>
      <c r="AE2223" s="132"/>
      <c r="AF2223" s="148"/>
      <c r="AG2223" s="143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3:47" x14ac:dyDescent="0.2">
      <c r="C2224" s="10"/>
      <c r="D2224" s="10"/>
      <c r="AA2224" s="132"/>
      <c r="AB2224" s="132"/>
      <c r="AC2224" s="132"/>
      <c r="AD2224" s="132"/>
      <c r="AE2224" s="132"/>
      <c r="AF2224" s="148"/>
      <c r="AG2224" s="143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3:47" x14ac:dyDescent="0.2">
      <c r="C2225" s="10"/>
      <c r="D2225" s="10"/>
      <c r="AA2225" s="132"/>
      <c r="AB2225" s="132"/>
      <c r="AC2225" s="132"/>
      <c r="AD2225" s="132"/>
      <c r="AE2225" s="132"/>
      <c r="AF2225" s="148"/>
      <c r="AG2225" s="143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3:47" x14ac:dyDescent="0.2">
      <c r="C2226" s="10"/>
      <c r="D2226" s="10"/>
      <c r="AA2226" s="132"/>
      <c r="AB2226" s="132"/>
      <c r="AC2226" s="132"/>
      <c r="AD2226" s="132"/>
      <c r="AE2226" s="132"/>
      <c r="AF2226" s="148"/>
      <c r="AG2226" s="143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3:47" x14ac:dyDescent="0.2">
      <c r="C2227" s="10"/>
      <c r="D2227" s="10"/>
      <c r="AA2227" s="132"/>
      <c r="AB2227" s="132"/>
      <c r="AC2227" s="132"/>
      <c r="AD2227" s="132"/>
      <c r="AE2227" s="132"/>
      <c r="AF2227" s="148"/>
      <c r="AG2227" s="143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3:47" x14ac:dyDescent="0.2">
      <c r="C2228" s="10"/>
      <c r="D2228" s="10"/>
      <c r="AA2228" s="132"/>
      <c r="AB2228" s="132"/>
      <c r="AC2228" s="132"/>
      <c r="AD2228" s="132"/>
      <c r="AE2228" s="132"/>
      <c r="AF2228" s="148"/>
      <c r="AG2228" s="143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3:47" x14ac:dyDescent="0.2">
      <c r="C2229" s="10"/>
      <c r="D2229" s="10"/>
      <c r="AA2229" s="132"/>
      <c r="AB2229" s="132"/>
      <c r="AC2229" s="132"/>
      <c r="AD2229" s="132"/>
      <c r="AE2229" s="132"/>
      <c r="AF2229" s="148"/>
      <c r="AG2229" s="143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3:47" x14ac:dyDescent="0.2">
      <c r="C2230" s="10"/>
      <c r="D2230" s="10"/>
      <c r="AA2230" s="132"/>
      <c r="AB2230" s="132"/>
      <c r="AC2230" s="132"/>
      <c r="AD2230" s="132"/>
      <c r="AE2230" s="132"/>
      <c r="AF2230" s="148"/>
      <c r="AG2230" s="143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3:47" x14ac:dyDescent="0.2">
      <c r="C2231" s="10"/>
      <c r="D2231" s="10"/>
      <c r="AA2231" s="132"/>
      <c r="AB2231" s="132"/>
      <c r="AC2231" s="132"/>
      <c r="AD2231" s="132"/>
      <c r="AE2231" s="132"/>
      <c r="AF2231" s="148"/>
      <c r="AG2231" s="143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3:47" x14ac:dyDescent="0.2">
      <c r="C2232" s="10"/>
      <c r="D2232" s="10"/>
      <c r="AA2232" s="132"/>
      <c r="AB2232" s="132"/>
      <c r="AC2232" s="132"/>
      <c r="AD2232" s="132"/>
      <c r="AE2232" s="132"/>
      <c r="AF2232" s="148"/>
      <c r="AG2232" s="143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3:47" x14ac:dyDescent="0.2">
      <c r="C2233" s="10"/>
      <c r="D2233" s="10"/>
      <c r="AA2233" s="132"/>
      <c r="AB2233" s="132"/>
      <c r="AC2233" s="132"/>
      <c r="AD2233" s="132"/>
      <c r="AE2233" s="132"/>
      <c r="AF2233" s="148"/>
      <c r="AG2233" s="143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3:47" x14ac:dyDescent="0.2">
      <c r="C2234" s="10"/>
      <c r="D2234" s="10"/>
      <c r="AA2234" s="132"/>
      <c r="AB2234" s="132"/>
      <c r="AC2234" s="132"/>
      <c r="AD2234" s="132"/>
      <c r="AE2234" s="132"/>
      <c r="AF2234" s="148"/>
      <c r="AG2234" s="143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3:47" x14ac:dyDescent="0.2">
      <c r="C2235" s="10"/>
      <c r="D2235" s="10"/>
      <c r="AA2235" s="132"/>
      <c r="AB2235" s="132"/>
      <c r="AC2235" s="132"/>
      <c r="AD2235" s="132"/>
      <c r="AE2235" s="132"/>
      <c r="AF2235" s="148"/>
      <c r="AG2235" s="143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3:47" x14ac:dyDescent="0.2">
      <c r="C2236" s="10"/>
      <c r="D2236" s="10"/>
      <c r="AA2236" s="132"/>
      <c r="AB2236" s="132"/>
      <c r="AC2236" s="132"/>
      <c r="AD2236" s="132"/>
      <c r="AE2236" s="132"/>
      <c r="AF2236" s="148"/>
      <c r="AG2236" s="143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3:47" x14ac:dyDescent="0.2">
      <c r="C2237" s="10"/>
      <c r="D2237" s="10"/>
      <c r="AA2237" s="132"/>
      <c r="AB2237" s="132"/>
      <c r="AC2237" s="132"/>
      <c r="AD2237" s="132"/>
      <c r="AE2237" s="132"/>
      <c r="AF2237" s="148"/>
      <c r="AG2237" s="143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3:47" x14ac:dyDescent="0.2">
      <c r="C2238" s="10"/>
      <c r="D2238" s="10"/>
      <c r="AA2238" s="132"/>
      <c r="AB2238" s="132"/>
      <c r="AC2238" s="132"/>
      <c r="AD2238" s="132"/>
      <c r="AE2238" s="132"/>
      <c r="AF2238" s="148"/>
      <c r="AG2238" s="143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3:47" x14ac:dyDescent="0.2">
      <c r="C2239" s="10"/>
      <c r="D2239" s="10"/>
      <c r="AA2239" s="132"/>
      <c r="AB2239" s="132"/>
      <c r="AC2239" s="132"/>
      <c r="AD2239" s="132"/>
      <c r="AE2239" s="132"/>
      <c r="AF2239" s="148"/>
      <c r="AG2239" s="143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3:47" x14ac:dyDescent="0.2">
      <c r="C2240" s="10"/>
      <c r="D2240" s="10"/>
      <c r="AA2240" s="132"/>
      <c r="AB2240" s="132"/>
      <c r="AC2240" s="132"/>
      <c r="AD2240" s="132"/>
      <c r="AE2240" s="132"/>
      <c r="AF2240" s="148"/>
      <c r="AG2240" s="143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3:47" x14ac:dyDescent="0.2">
      <c r="C2241" s="10"/>
      <c r="D2241" s="10"/>
      <c r="AA2241" s="132"/>
      <c r="AB2241" s="132"/>
      <c r="AC2241" s="132"/>
      <c r="AD2241" s="132"/>
      <c r="AE2241" s="132"/>
      <c r="AF2241" s="148"/>
      <c r="AG2241" s="143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3:47" x14ac:dyDescent="0.2">
      <c r="C2242" s="10"/>
      <c r="D2242" s="10"/>
      <c r="AA2242" s="132"/>
      <c r="AB2242" s="132"/>
      <c r="AC2242" s="132"/>
      <c r="AD2242" s="132"/>
      <c r="AE2242" s="132"/>
      <c r="AF2242" s="148"/>
      <c r="AG2242" s="143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3:47" x14ac:dyDescent="0.2">
      <c r="C2243" s="10"/>
      <c r="D2243" s="10"/>
      <c r="AA2243" s="132"/>
      <c r="AB2243" s="132"/>
      <c r="AC2243" s="132"/>
      <c r="AD2243" s="132"/>
      <c r="AE2243" s="132"/>
      <c r="AF2243" s="148"/>
      <c r="AG2243" s="143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3:47" x14ac:dyDescent="0.2">
      <c r="C2244" s="10"/>
      <c r="D2244" s="10"/>
      <c r="AA2244" s="132"/>
      <c r="AB2244" s="132"/>
      <c r="AC2244" s="132"/>
      <c r="AD2244" s="132"/>
      <c r="AE2244" s="132"/>
      <c r="AF2244" s="148"/>
      <c r="AG2244" s="143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3:47" x14ac:dyDescent="0.2">
      <c r="C2245" s="10"/>
      <c r="D2245" s="10"/>
      <c r="AA2245" s="132"/>
      <c r="AB2245" s="132"/>
      <c r="AC2245" s="132"/>
      <c r="AD2245" s="132"/>
      <c r="AE2245" s="132"/>
      <c r="AF2245" s="148"/>
      <c r="AG2245" s="143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3:47" x14ac:dyDescent="0.2">
      <c r="C2246" s="10"/>
      <c r="D2246" s="10"/>
      <c r="AA2246" s="132"/>
      <c r="AB2246" s="132"/>
      <c r="AC2246" s="132"/>
      <c r="AD2246" s="132"/>
      <c r="AE2246" s="132"/>
      <c r="AF2246" s="148"/>
      <c r="AG2246" s="143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3:47" x14ac:dyDescent="0.2">
      <c r="C2247" s="10"/>
      <c r="D2247" s="10"/>
      <c r="AA2247" s="132"/>
      <c r="AB2247" s="132"/>
      <c r="AC2247" s="132"/>
      <c r="AD2247" s="132"/>
      <c r="AE2247" s="132"/>
      <c r="AF2247" s="148"/>
      <c r="AG2247" s="143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3:47" x14ac:dyDescent="0.2">
      <c r="C2248" s="10"/>
      <c r="D2248" s="10"/>
      <c r="AA2248" s="132"/>
      <c r="AB2248" s="132"/>
      <c r="AC2248" s="132"/>
      <c r="AD2248" s="132"/>
      <c r="AE2248" s="132"/>
      <c r="AF2248" s="148"/>
      <c r="AG2248" s="143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3:47" x14ac:dyDescent="0.2">
      <c r="C2249" s="10"/>
      <c r="D2249" s="10"/>
      <c r="AA2249" s="132"/>
      <c r="AB2249" s="132"/>
      <c r="AC2249" s="132"/>
      <c r="AD2249" s="132"/>
      <c r="AE2249" s="132"/>
      <c r="AF2249" s="148"/>
      <c r="AG2249" s="143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3:47" x14ac:dyDescent="0.2">
      <c r="C2250" s="10"/>
      <c r="D2250" s="10"/>
      <c r="AA2250" s="132"/>
      <c r="AB2250" s="132"/>
      <c r="AC2250" s="132"/>
      <c r="AD2250" s="132"/>
      <c r="AE2250" s="132"/>
      <c r="AF2250" s="148"/>
      <c r="AG2250" s="143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3:47" x14ac:dyDescent="0.2">
      <c r="C2251" s="10"/>
      <c r="D2251" s="10"/>
      <c r="AA2251" s="132"/>
      <c r="AB2251" s="132"/>
      <c r="AC2251" s="132"/>
      <c r="AD2251" s="132"/>
      <c r="AE2251" s="132"/>
      <c r="AF2251" s="148"/>
      <c r="AG2251" s="143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3:47" x14ac:dyDescent="0.2">
      <c r="C2252" s="10"/>
      <c r="D2252" s="10"/>
      <c r="AA2252" s="132"/>
      <c r="AB2252" s="132"/>
      <c r="AC2252" s="132"/>
      <c r="AD2252" s="132"/>
      <c r="AE2252" s="132"/>
      <c r="AF2252" s="148"/>
      <c r="AG2252" s="143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3:47" x14ac:dyDescent="0.2">
      <c r="C2253" s="10"/>
      <c r="D2253" s="10"/>
      <c r="AA2253" s="132"/>
      <c r="AB2253" s="132"/>
      <c r="AC2253" s="132"/>
      <c r="AD2253" s="132"/>
      <c r="AE2253" s="132"/>
      <c r="AF2253" s="148"/>
      <c r="AG2253" s="143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3:47" x14ac:dyDescent="0.2">
      <c r="C2254" s="10"/>
      <c r="D2254" s="10"/>
      <c r="AA2254" s="132"/>
      <c r="AB2254" s="132"/>
      <c r="AC2254" s="132"/>
      <c r="AD2254" s="132"/>
      <c r="AE2254" s="132"/>
      <c r="AF2254" s="148"/>
      <c r="AG2254" s="143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3:47" x14ac:dyDescent="0.2">
      <c r="C2255" s="10"/>
      <c r="D2255" s="10"/>
      <c r="AA2255" s="132"/>
      <c r="AB2255" s="132"/>
      <c r="AC2255" s="132"/>
      <c r="AD2255" s="132"/>
      <c r="AE2255" s="132"/>
      <c r="AF2255" s="148"/>
      <c r="AG2255" s="143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3:47" x14ac:dyDescent="0.2">
      <c r="C2256" s="10"/>
      <c r="D2256" s="10"/>
      <c r="AA2256" s="132"/>
      <c r="AB2256" s="132"/>
      <c r="AC2256" s="132"/>
      <c r="AD2256" s="132"/>
      <c r="AE2256" s="132"/>
      <c r="AF2256" s="148"/>
      <c r="AG2256" s="143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3:47" x14ac:dyDescent="0.2">
      <c r="C2257" s="10"/>
      <c r="D2257" s="10"/>
      <c r="AA2257" s="132"/>
      <c r="AB2257" s="132"/>
      <c r="AC2257" s="132"/>
      <c r="AD2257" s="132"/>
      <c r="AE2257" s="132"/>
      <c r="AF2257" s="148"/>
      <c r="AG2257" s="143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3:47" x14ac:dyDescent="0.2">
      <c r="C2258" s="10"/>
      <c r="D2258" s="10"/>
      <c r="AA2258" s="132"/>
      <c r="AB2258" s="132"/>
      <c r="AC2258" s="132"/>
      <c r="AD2258" s="132"/>
      <c r="AE2258" s="132"/>
      <c r="AF2258" s="148"/>
      <c r="AG2258" s="143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3:47" x14ac:dyDescent="0.2">
      <c r="C2259" s="10"/>
      <c r="D2259" s="10"/>
      <c r="AA2259" s="132"/>
      <c r="AB2259" s="132"/>
      <c r="AC2259" s="132"/>
      <c r="AD2259" s="132"/>
      <c r="AE2259" s="132"/>
      <c r="AF2259" s="148"/>
      <c r="AG2259" s="143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3:47" x14ac:dyDescent="0.2">
      <c r="C2260" s="10"/>
      <c r="D2260" s="10"/>
      <c r="AA2260" s="132"/>
      <c r="AB2260" s="132"/>
      <c r="AC2260" s="132"/>
      <c r="AD2260" s="132"/>
      <c r="AE2260" s="132"/>
      <c r="AF2260" s="148"/>
      <c r="AG2260" s="143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3:47" x14ac:dyDescent="0.2">
      <c r="C2261" s="10"/>
      <c r="D2261" s="10"/>
      <c r="AA2261" s="132"/>
      <c r="AB2261" s="132"/>
      <c r="AC2261" s="132"/>
      <c r="AD2261" s="132"/>
      <c r="AE2261" s="132"/>
      <c r="AF2261" s="148"/>
      <c r="AG2261" s="143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3:47" x14ac:dyDescent="0.2">
      <c r="C2262" s="10"/>
      <c r="D2262" s="10"/>
      <c r="AA2262" s="132"/>
      <c r="AB2262" s="132"/>
      <c r="AC2262" s="132"/>
      <c r="AD2262" s="132"/>
      <c r="AE2262" s="132"/>
      <c r="AF2262" s="148"/>
      <c r="AG2262" s="143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3:47" x14ac:dyDescent="0.2">
      <c r="C2263" s="10"/>
      <c r="D2263" s="10"/>
      <c r="AA2263" s="132"/>
      <c r="AB2263" s="132"/>
      <c r="AC2263" s="132"/>
      <c r="AD2263" s="132"/>
      <c r="AE2263" s="132"/>
      <c r="AF2263" s="148"/>
      <c r="AG2263" s="143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3:47" x14ac:dyDescent="0.2">
      <c r="C2264" s="10"/>
      <c r="D2264" s="10"/>
      <c r="AA2264" s="132"/>
      <c r="AB2264" s="132"/>
      <c r="AC2264" s="132"/>
      <c r="AD2264" s="132"/>
      <c r="AE2264" s="132"/>
      <c r="AF2264" s="148"/>
      <c r="AG2264" s="143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3:47" x14ac:dyDescent="0.2">
      <c r="C2265" s="10"/>
      <c r="D2265" s="10"/>
      <c r="AA2265" s="132"/>
      <c r="AB2265" s="132"/>
      <c r="AC2265" s="132"/>
      <c r="AD2265" s="132"/>
      <c r="AE2265" s="132"/>
      <c r="AF2265" s="148"/>
      <c r="AG2265" s="143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3:47" x14ac:dyDescent="0.2">
      <c r="C2266" s="10"/>
      <c r="D2266" s="10"/>
      <c r="AA2266" s="132"/>
      <c r="AB2266" s="132"/>
      <c r="AC2266" s="132"/>
      <c r="AD2266" s="132"/>
      <c r="AE2266" s="132"/>
      <c r="AF2266" s="148"/>
      <c r="AG2266" s="143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3:47" x14ac:dyDescent="0.2">
      <c r="C2267" s="10"/>
      <c r="D2267" s="10"/>
      <c r="AA2267" s="132"/>
      <c r="AB2267" s="132"/>
      <c r="AC2267" s="132"/>
      <c r="AD2267" s="132"/>
      <c r="AE2267" s="132"/>
      <c r="AF2267" s="148"/>
      <c r="AG2267" s="143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3:47" x14ac:dyDescent="0.2">
      <c r="C2268" s="10"/>
      <c r="D2268" s="10"/>
      <c r="AA2268" s="132"/>
      <c r="AB2268" s="132"/>
      <c r="AC2268" s="132"/>
      <c r="AD2268" s="132"/>
      <c r="AE2268" s="132"/>
      <c r="AF2268" s="148"/>
      <c r="AG2268" s="143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3:47" x14ac:dyDescent="0.2">
      <c r="C2269" s="10"/>
      <c r="D2269" s="10"/>
      <c r="AA2269" s="132"/>
      <c r="AB2269" s="132"/>
      <c r="AC2269" s="132"/>
      <c r="AD2269" s="132"/>
      <c r="AE2269" s="132"/>
      <c r="AF2269" s="148"/>
      <c r="AG2269" s="143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3:47" x14ac:dyDescent="0.2">
      <c r="C2270" s="10"/>
      <c r="D2270" s="10"/>
      <c r="AA2270" s="132"/>
      <c r="AB2270" s="132"/>
      <c r="AC2270" s="132"/>
      <c r="AD2270" s="132"/>
      <c r="AE2270" s="132"/>
      <c r="AF2270" s="148"/>
      <c r="AG2270" s="143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3:47" x14ac:dyDescent="0.2">
      <c r="C2271" s="10"/>
      <c r="D2271" s="10"/>
      <c r="AA2271" s="132"/>
      <c r="AB2271" s="132"/>
      <c r="AC2271" s="132"/>
      <c r="AD2271" s="132"/>
      <c r="AE2271" s="132"/>
      <c r="AF2271" s="148"/>
      <c r="AG2271" s="143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3:47" x14ac:dyDescent="0.2">
      <c r="C2272" s="10"/>
      <c r="D2272" s="10"/>
      <c r="AA2272" s="132"/>
      <c r="AB2272" s="132"/>
      <c r="AC2272" s="132"/>
      <c r="AD2272" s="132"/>
      <c r="AE2272" s="132"/>
      <c r="AF2272" s="148"/>
      <c r="AG2272" s="143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3:47" x14ac:dyDescent="0.2">
      <c r="C2273" s="10"/>
      <c r="D2273" s="10"/>
      <c r="AA2273" s="132"/>
      <c r="AB2273" s="132"/>
      <c r="AC2273" s="132"/>
      <c r="AD2273" s="132"/>
      <c r="AE2273" s="132"/>
      <c r="AF2273" s="148"/>
      <c r="AG2273" s="143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3:47" x14ac:dyDescent="0.2">
      <c r="C2274" s="10"/>
      <c r="D2274" s="10"/>
      <c r="AA2274" s="132"/>
      <c r="AB2274" s="132"/>
      <c r="AC2274" s="132"/>
      <c r="AD2274" s="132"/>
      <c r="AE2274" s="132"/>
      <c r="AF2274" s="148"/>
      <c r="AG2274" s="143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3:47" x14ac:dyDescent="0.2">
      <c r="C2275" s="10"/>
      <c r="D2275" s="10"/>
      <c r="AA2275" s="132"/>
      <c r="AB2275" s="132"/>
      <c r="AC2275" s="132"/>
      <c r="AD2275" s="132"/>
      <c r="AE2275" s="132"/>
      <c r="AF2275" s="148"/>
      <c r="AG2275" s="143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3:47" x14ac:dyDescent="0.2">
      <c r="C2276" s="10"/>
      <c r="D2276" s="10"/>
      <c r="AA2276" s="132"/>
      <c r="AB2276" s="132"/>
      <c r="AC2276" s="132"/>
      <c r="AD2276" s="132"/>
      <c r="AE2276" s="132"/>
      <c r="AF2276" s="148"/>
      <c r="AG2276" s="143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3:47" x14ac:dyDescent="0.2">
      <c r="C2277" s="10"/>
      <c r="D2277" s="10"/>
      <c r="AA2277" s="132"/>
      <c r="AB2277" s="132"/>
      <c r="AC2277" s="132"/>
      <c r="AD2277" s="132"/>
      <c r="AE2277" s="132"/>
      <c r="AF2277" s="148"/>
      <c r="AG2277" s="143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3:47" x14ac:dyDescent="0.2">
      <c r="C2278" s="10"/>
      <c r="D2278" s="10"/>
      <c r="AA2278" s="132"/>
      <c r="AB2278" s="132"/>
      <c r="AC2278" s="132"/>
      <c r="AD2278" s="132"/>
      <c r="AE2278" s="132"/>
      <c r="AF2278" s="148"/>
      <c r="AG2278" s="143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3:47" x14ac:dyDescent="0.2">
      <c r="C2279" s="10"/>
      <c r="D2279" s="10"/>
      <c r="AA2279" s="132"/>
      <c r="AB2279" s="132"/>
      <c r="AC2279" s="132"/>
      <c r="AD2279" s="132"/>
      <c r="AE2279" s="132"/>
      <c r="AF2279" s="148"/>
      <c r="AG2279" s="143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3:47" x14ac:dyDescent="0.2">
      <c r="C2280" s="10"/>
      <c r="D2280" s="10"/>
      <c r="AA2280" s="132"/>
      <c r="AB2280" s="132"/>
      <c r="AC2280" s="132"/>
      <c r="AD2280" s="132"/>
      <c r="AE2280" s="132"/>
      <c r="AF2280" s="148"/>
      <c r="AG2280" s="143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3:47" x14ac:dyDescent="0.2">
      <c r="C2281" s="10"/>
      <c r="D2281" s="10"/>
      <c r="AA2281" s="132"/>
      <c r="AB2281" s="132"/>
      <c r="AC2281" s="132"/>
      <c r="AD2281" s="132"/>
      <c r="AE2281" s="132"/>
      <c r="AF2281" s="148"/>
      <c r="AG2281" s="143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3:47" x14ac:dyDescent="0.2">
      <c r="C2282" s="10"/>
      <c r="D2282" s="10"/>
      <c r="AA2282" s="132"/>
      <c r="AB2282" s="132"/>
      <c r="AC2282" s="132"/>
      <c r="AD2282" s="132"/>
      <c r="AE2282" s="132"/>
      <c r="AF2282" s="148"/>
      <c r="AG2282" s="143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3:47" x14ac:dyDescent="0.2">
      <c r="C2283" s="10"/>
      <c r="D2283" s="10"/>
      <c r="AA2283" s="132"/>
      <c r="AB2283" s="132"/>
      <c r="AC2283" s="132"/>
      <c r="AD2283" s="132"/>
      <c r="AE2283" s="132"/>
      <c r="AF2283" s="148"/>
      <c r="AG2283" s="143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3:47" x14ac:dyDescent="0.2">
      <c r="C2284" s="10"/>
      <c r="D2284" s="10"/>
      <c r="AA2284" s="132"/>
      <c r="AB2284" s="132"/>
      <c r="AC2284" s="132"/>
      <c r="AD2284" s="132"/>
      <c r="AE2284" s="132"/>
      <c r="AF2284" s="148"/>
      <c r="AG2284" s="143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3:47" x14ac:dyDescent="0.2">
      <c r="C2285" s="10"/>
      <c r="D2285" s="10"/>
      <c r="AA2285" s="132"/>
      <c r="AB2285" s="132"/>
      <c r="AC2285" s="132"/>
      <c r="AD2285" s="132"/>
      <c r="AE2285" s="132"/>
      <c r="AF2285" s="148"/>
      <c r="AG2285" s="143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3:47" x14ac:dyDescent="0.2">
      <c r="C2286" s="10"/>
      <c r="D2286" s="10"/>
      <c r="AA2286" s="132"/>
      <c r="AB2286" s="132"/>
      <c r="AC2286" s="132"/>
      <c r="AD2286" s="132"/>
      <c r="AE2286" s="132"/>
      <c r="AF2286" s="148"/>
      <c r="AG2286" s="143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3:47" x14ac:dyDescent="0.2">
      <c r="C2287" s="10"/>
      <c r="D2287" s="10"/>
      <c r="AA2287" s="132"/>
      <c r="AB2287" s="132"/>
      <c r="AC2287" s="132"/>
      <c r="AD2287" s="132"/>
      <c r="AE2287" s="132"/>
      <c r="AF2287" s="148"/>
      <c r="AG2287" s="143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3:47" x14ac:dyDescent="0.2">
      <c r="C2288" s="10"/>
      <c r="D2288" s="10"/>
      <c r="AA2288" s="132"/>
      <c r="AB2288" s="132"/>
      <c r="AC2288" s="132"/>
      <c r="AD2288" s="132"/>
      <c r="AE2288" s="132"/>
      <c r="AF2288" s="148"/>
      <c r="AG2288" s="143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3:47" x14ac:dyDescent="0.2">
      <c r="C2289" s="10"/>
      <c r="D2289" s="10"/>
      <c r="AA2289" s="132"/>
      <c r="AB2289" s="132"/>
      <c r="AC2289" s="132"/>
      <c r="AD2289" s="132"/>
      <c r="AE2289" s="132"/>
      <c r="AF2289" s="148"/>
      <c r="AG2289" s="143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3:47" x14ac:dyDescent="0.2">
      <c r="C2290" s="10"/>
      <c r="D2290" s="10"/>
      <c r="AA2290" s="132"/>
      <c r="AB2290" s="132"/>
      <c r="AC2290" s="132"/>
      <c r="AD2290" s="132"/>
      <c r="AE2290" s="132"/>
      <c r="AF2290" s="148"/>
      <c r="AG2290" s="143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3:47" x14ac:dyDescent="0.2">
      <c r="C2291" s="10"/>
      <c r="D2291" s="10"/>
      <c r="AA2291" s="132"/>
      <c r="AB2291" s="132"/>
      <c r="AC2291" s="132"/>
      <c r="AD2291" s="132"/>
      <c r="AE2291" s="132"/>
      <c r="AF2291" s="148"/>
      <c r="AG2291" s="143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3:47" x14ac:dyDescent="0.2">
      <c r="C2292" s="10"/>
      <c r="D2292" s="10"/>
      <c r="AA2292" s="132"/>
      <c r="AB2292" s="132"/>
      <c r="AC2292" s="132"/>
      <c r="AD2292" s="132"/>
      <c r="AE2292" s="132"/>
      <c r="AF2292" s="148"/>
      <c r="AG2292" s="143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3:47" x14ac:dyDescent="0.2">
      <c r="C2293" s="10"/>
      <c r="D2293" s="10"/>
      <c r="AA2293" s="132"/>
      <c r="AB2293" s="132"/>
      <c r="AC2293" s="132"/>
      <c r="AD2293" s="132"/>
      <c r="AE2293" s="132"/>
      <c r="AF2293" s="148"/>
      <c r="AG2293" s="143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3:47" x14ac:dyDescent="0.2">
      <c r="C2294" s="10"/>
      <c r="D2294" s="10"/>
      <c r="AA2294" s="132"/>
      <c r="AB2294" s="132"/>
      <c r="AC2294" s="132"/>
      <c r="AD2294" s="132"/>
      <c r="AE2294" s="132"/>
      <c r="AF2294" s="148"/>
      <c r="AG2294" s="143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3:47" x14ac:dyDescent="0.2">
      <c r="C2295" s="10"/>
      <c r="D2295" s="10"/>
      <c r="AA2295" s="132"/>
      <c r="AB2295" s="132"/>
      <c r="AC2295" s="132"/>
      <c r="AD2295" s="132"/>
      <c r="AE2295" s="132"/>
      <c r="AF2295" s="148"/>
      <c r="AG2295" s="143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3:47" x14ac:dyDescent="0.2">
      <c r="C2296" s="10"/>
      <c r="D2296" s="10"/>
      <c r="AA2296" s="132"/>
      <c r="AB2296" s="132"/>
      <c r="AC2296" s="132"/>
      <c r="AD2296" s="132"/>
      <c r="AE2296" s="132"/>
      <c r="AF2296" s="148"/>
      <c r="AG2296" s="143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3:47" x14ac:dyDescent="0.2">
      <c r="C2297" s="10"/>
      <c r="D2297" s="10"/>
      <c r="AA2297" s="132"/>
      <c r="AB2297" s="132"/>
      <c r="AC2297" s="132"/>
      <c r="AD2297" s="132"/>
      <c r="AE2297" s="132"/>
      <c r="AF2297" s="148"/>
      <c r="AG2297" s="143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3:47" x14ac:dyDescent="0.2">
      <c r="C2298" s="10"/>
      <c r="D2298" s="10"/>
      <c r="AA2298" s="132"/>
      <c r="AB2298" s="132"/>
      <c r="AC2298" s="132"/>
      <c r="AD2298" s="132"/>
      <c r="AE2298" s="132"/>
      <c r="AF2298" s="148"/>
      <c r="AG2298" s="143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3:47" x14ac:dyDescent="0.2">
      <c r="C2299" s="10"/>
      <c r="D2299" s="10"/>
      <c r="AA2299" s="132"/>
      <c r="AB2299" s="132"/>
      <c r="AC2299" s="132"/>
      <c r="AD2299" s="132"/>
      <c r="AE2299" s="132"/>
      <c r="AF2299" s="148"/>
      <c r="AG2299" s="143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3:47" x14ac:dyDescent="0.2">
      <c r="C2300" s="10"/>
      <c r="D2300" s="10"/>
      <c r="AA2300" s="132"/>
      <c r="AB2300" s="132"/>
      <c r="AC2300" s="132"/>
      <c r="AD2300" s="132"/>
      <c r="AE2300" s="132"/>
      <c r="AF2300" s="148"/>
      <c r="AG2300" s="143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3:47" x14ac:dyDescent="0.2">
      <c r="C2301" s="10"/>
      <c r="D2301" s="10"/>
      <c r="AA2301" s="132"/>
      <c r="AB2301" s="132"/>
      <c r="AC2301" s="132"/>
      <c r="AD2301" s="132"/>
      <c r="AE2301" s="132"/>
      <c r="AF2301" s="148"/>
      <c r="AG2301" s="143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3:47" x14ac:dyDescent="0.2">
      <c r="C2302" s="10"/>
      <c r="D2302" s="10"/>
      <c r="AA2302" s="132"/>
      <c r="AB2302" s="132"/>
      <c r="AC2302" s="132"/>
      <c r="AD2302" s="132"/>
      <c r="AE2302" s="132"/>
      <c r="AF2302" s="148"/>
      <c r="AG2302" s="143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3:47" x14ac:dyDescent="0.2">
      <c r="C2303" s="10"/>
      <c r="D2303" s="10"/>
      <c r="AA2303" s="132"/>
      <c r="AB2303" s="132"/>
      <c r="AC2303" s="132"/>
      <c r="AD2303" s="132"/>
      <c r="AE2303" s="132"/>
      <c r="AF2303" s="148"/>
      <c r="AG2303" s="143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3:47" x14ac:dyDescent="0.2">
      <c r="C2304" s="10"/>
      <c r="D2304" s="10"/>
      <c r="AA2304" s="132"/>
      <c r="AB2304" s="132"/>
      <c r="AC2304" s="132"/>
      <c r="AD2304" s="132"/>
      <c r="AE2304" s="132"/>
      <c r="AF2304" s="148"/>
      <c r="AG2304" s="143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3:47" x14ac:dyDescent="0.2">
      <c r="C2305" s="10"/>
      <c r="D2305" s="10"/>
      <c r="AA2305" s="132"/>
      <c r="AB2305" s="132"/>
      <c r="AC2305" s="132"/>
      <c r="AD2305" s="132"/>
      <c r="AE2305" s="132"/>
      <c r="AF2305" s="148"/>
      <c r="AG2305" s="143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3:47" x14ac:dyDescent="0.2">
      <c r="C2306" s="10"/>
      <c r="D2306" s="10"/>
      <c r="AA2306" s="132"/>
      <c r="AB2306" s="132"/>
      <c r="AC2306" s="132"/>
      <c r="AD2306" s="132"/>
      <c r="AE2306" s="132"/>
      <c r="AF2306" s="148"/>
      <c r="AG2306" s="143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3:47" x14ac:dyDescent="0.2">
      <c r="C2307" s="10"/>
      <c r="D2307" s="10"/>
      <c r="AA2307" s="132"/>
      <c r="AB2307" s="132"/>
      <c r="AC2307" s="132"/>
      <c r="AD2307" s="132"/>
      <c r="AE2307" s="132"/>
      <c r="AF2307" s="148"/>
      <c r="AG2307" s="143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3:47" x14ac:dyDescent="0.2">
      <c r="C2308" s="10"/>
      <c r="D2308" s="10"/>
      <c r="AA2308" s="132"/>
      <c r="AB2308" s="132"/>
      <c r="AC2308" s="132"/>
      <c r="AD2308" s="132"/>
      <c r="AE2308" s="132"/>
      <c r="AF2308" s="148"/>
      <c r="AG2308" s="143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3:47" x14ac:dyDescent="0.2">
      <c r="C2309" s="10"/>
      <c r="D2309" s="10"/>
      <c r="AA2309" s="132"/>
      <c r="AB2309" s="132"/>
      <c r="AC2309" s="132"/>
      <c r="AD2309" s="132"/>
      <c r="AE2309" s="132"/>
      <c r="AF2309" s="148"/>
      <c r="AG2309" s="143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3:47" x14ac:dyDescent="0.2">
      <c r="C2310" s="10"/>
      <c r="D2310" s="10"/>
      <c r="AA2310" s="132"/>
      <c r="AB2310" s="132"/>
      <c r="AC2310" s="132"/>
      <c r="AD2310" s="132"/>
      <c r="AE2310" s="132"/>
      <c r="AF2310" s="148"/>
      <c r="AG2310" s="143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3:47" x14ac:dyDescent="0.2">
      <c r="C2311" s="10"/>
      <c r="D2311" s="10"/>
      <c r="AA2311" s="132"/>
      <c r="AB2311" s="132"/>
      <c r="AC2311" s="132"/>
      <c r="AD2311" s="132"/>
      <c r="AE2311" s="132"/>
      <c r="AF2311" s="148"/>
      <c r="AG2311" s="143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3:47" x14ac:dyDescent="0.2">
      <c r="C2312" s="10"/>
      <c r="D2312" s="10"/>
      <c r="AA2312" s="132"/>
      <c r="AB2312" s="132"/>
      <c r="AC2312" s="132"/>
      <c r="AD2312" s="132"/>
      <c r="AE2312" s="132"/>
      <c r="AF2312" s="148"/>
      <c r="AG2312" s="143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3:47" x14ac:dyDescent="0.2">
      <c r="C2313" s="10"/>
      <c r="D2313" s="10"/>
      <c r="AA2313" s="132"/>
      <c r="AB2313" s="132"/>
      <c r="AC2313" s="132"/>
      <c r="AD2313" s="132"/>
      <c r="AE2313" s="132"/>
      <c r="AF2313" s="148"/>
      <c r="AG2313" s="143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3:47" x14ac:dyDescent="0.2">
      <c r="C2314" s="10"/>
      <c r="D2314" s="10"/>
      <c r="AA2314" s="132"/>
      <c r="AB2314" s="132"/>
      <c r="AC2314" s="132"/>
      <c r="AD2314" s="132"/>
      <c r="AE2314" s="132"/>
      <c r="AF2314" s="148"/>
      <c r="AG2314" s="143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3:47" x14ac:dyDescent="0.2">
      <c r="C2315" s="10"/>
      <c r="D2315" s="10"/>
      <c r="AA2315" s="132"/>
      <c r="AB2315" s="132"/>
      <c r="AC2315" s="132"/>
      <c r="AD2315" s="132"/>
      <c r="AE2315" s="132"/>
      <c r="AF2315" s="148"/>
      <c r="AG2315" s="143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3:47" x14ac:dyDescent="0.2">
      <c r="C2316" s="10"/>
      <c r="D2316" s="10"/>
      <c r="AA2316" s="132"/>
      <c r="AB2316" s="132"/>
      <c r="AC2316" s="132"/>
      <c r="AD2316" s="132"/>
      <c r="AE2316" s="132"/>
      <c r="AF2316" s="148"/>
      <c r="AG2316" s="143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3:47" x14ac:dyDescent="0.2">
      <c r="C2317" s="10"/>
      <c r="D2317" s="10"/>
      <c r="AA2317" s="132"/>
      <c r="AB2317" s="132"/>
      <c r="AC2317" s="132"/>
      <c r="AD2317" s="132"/>
      <c r="AE2317" s="132"/>
      <c r="AF2317" s="148"/>
      <c r="AG2317" s="143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3:47" x14ac:dyDescent="0.2">
      <c r="C2318" s="10"/>
      <c r="D2318" s="10"/>
      <c r="AA2318" s="132"/>
      <c r="AB2318" s="132"/>
      <c r="AC2318" s="132"/>
      <c r="AD2318" s="132"/>
      <c r="AE2318" s="132"/>
      <c r="AF2318" s="148"/>
      <c r="AG2318" s="143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3:47" x14ac:dyDescent="0.2">
      <c r="C2319" s="10"/>
      <c r="D2319" s="10"/>
      <c r="AA2319" s="132"/>
      <c r="AB2319" s="132"/>
      <c r="AC2319" s="132"/>
      <c r="AD2319" s="132"/>
      <c r="AE2319" s="132"/>
      <c r="AF2319" s="148"/>
      <c r="AG2319" s="143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3:47" x14ac:dyDescent="0.2">
      <c r="C2320" s="10"/>
      <c r="D2320" s="10"/>
      <c r="AA2320" s="132"/>
      <c r="AB2320" s="132"/>
      <c r="AC2320" s="132"/>
      <c r="AD2320" s="132"/>
      <c r="AE2320" s="132"/>
      <c r="AF2320" s="148"/>
      <c r="AG2320" s="143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3:47" x14ac:dyDescent="0.2">
      <c r="C2321" s="10"/>
      <c r="D2321" s="10"/>
      <c r="AA2321" s="132"/>
      <c r="AB2321" s="132"/>
      <c r="AC2321" s="132"/>
      <c r="AD2321" s="132"/>
      <c r="AE2321" s="132"/>
      <c r="AF2321" s="148"/>
      <c r="AG2321" s="143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3:47" x14ac:dyDescent="0.2">
      <c r="C2322" s="10"/>
      <c r="D2322" s="10"/>
      <c r="AA2322" s="132"/>
      <c r="AB2322" s="132"/>
      <c r="AC2322" s="132"/>
      <c r="AD2322" s="132"/>
      <c r="AE2322" s="132"/>
      <c r="AF2322" s="148"/>
      <c r="AG2322" s="143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3:47" x14ac:dyDescent="0.2">
      <c r="C2323" s="10"/>
      <c r="D2323" s="10"/>
      <c r="AA2323" s="132"/>
      <c r="AB2323" s="132"/>
      <c r="AC2323" s="132"/>
      <c r="AD2323" s="132"/>
      <c r="AE2323" s="132"/>
      <c r="AF2323" s="148"/>
      <c r="AG2323" s="143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3:47" x14ac:dyDescent="0.2">
      <c r="C2324" s="10"/>
      <c r="D2324" s="10"/>
      <c r="AA2324" s="132"/>
      <c r="AB2324" s="132"/>
      <c r="AC2324" s="132"/>
      <c r="AD2324" s="132"/>
      <c r="AE2324" s="132"/>
      <c r="AF2324" s="148"/>
      <c r="AG2324" s="143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3:47" x14ac:dyDescent="0.2">
      <c r="C2325" s="10"/>
      <c r="D2325" s="10"/>
      <c r="AA2325" s="132"/>
      <c r="AB2325" s="132"/>
      <c r="AC2325" s="132"/>
      <c r="AD2325" s="132"/>
      <c r="AE2325" s="132"/>
      <c r="AF2325" s="148"/>
      <c r="AG2325" s="143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3:47" x14ac:dyDescent="0.2">
      <c r="C2326" s="10"/>
      <c r="D2326" s="10"/>
      <c r="AA2326" s="132"/>
      <c r="AB2326" s="132"/>
      <c r="AC2326" s="132"/>
      <c r="AD2326" s="132"/>
      <c r="AE2326" s="132"/>
      <c r="AF2326" s="148"/>
      <c r="AG2326" s="143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3:47" x14ac:dyDescent="0.2">
      <c r="C2327" s="10"/>
      <c r="D2327" s="10"/>
      <c r="AA2327" s="132"/>
      <c r="AB2327" s="132"/>
      <c r="AC2327" s="132"/>
      <c r="AD2327" s="132"/>
      <c r="AE2327" s="132"/>
      <c r="AF2327" s="148"/>
      <c r="AG2327" s="143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3:47" x14ac:dyDescent="0.2">
      <c r="C2328" s="10"/>
      <c r="D2328" s="10"/>
      <c r="AA2328" s="132"/>
      <c r="AB2328" s="132"/>
      <c r="AC2328" s="132"/>
      <c r="AD2328" s="132"/>
      <c r="AE2328" s="132"/>
      <c r="AF2328" s="148"/>
      <c r="AG2328" s="143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3:47" x14ac:dyDescent="0.2">
      <c r="C2329" s="10"/>
      <c r="D2329" s="10"/>
      <c r="AA2329" s="132"/>
      <c r="AB2329" s="132"/>
      <c r="AC2329" s="132"/>
      <c r="AD2329" s="132"/>
      <c r="AE2329" s="132"/>
      <c r="AF2329" s="148"/>
      <c r="AG2329" s="143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3:47" x14ac:dyDescent="0.2">
      <c r="C2330" s="10"/>
      <c r="D2330" s="10"/>
      <c r="AA2330" s="132"/>
      <c r="AB2330" s="132"/>
      <c r="AC2330" s="132"/>
      <c r="AD2330" s="132"/>
      <c r="AE2330" s="132"/>
      <c r="AF2330" s="148"/>
      <c r="AG2330" s="143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3:47" x14ac:dyDescent="0.2">
      <c r="C2331" s="10"/>
      <c r="D2331" s="10"/>
      <c r="AA2331" s="132"/>
      <c r="AB2331" s="132"/>
      <c r="AC2331" s="132"/>
      <c r="AD2331" s="132"/>
      <c r="AE2331" s="132"/>
      <c r="AF2331" s="148"/>
      <c r="AG2331" s="143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3:47" x14ac:dyDescent="0.2">
      <c r="C2332" s="10"/>
      <c r="D2332" s="10"/>
      <c r="AA2332" s="132"/>
      <c r="AB2332" s="132"/>
      <c r="AC2332" s="132"/>
      <c r="AD2332" s="132"/>
      <c r="AE2332" s="132"/>
      <c r="AF2332" s="148"/>
      <c r="AG2332" s="143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3:47" x14ac:dyDescent="0.2">
      <c r="C2333" s="10"/>
      <c r="D2333" s="10"/>
      <c r="AA2333" s="132"/>
      <c r="AB2333" s="132"/>
      <c r="AC2333" s="132"/>
      <c r="AD2333" s="132"/>
      <c r="AE2333" s="132"/>
      <c r="AF2333" s="148"/>
      <c r="AG2333" s="143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3:47" x14ac:dyDescent="0.2">
      <c r="C2334" s="10"/>
      <c r="D2334" s="10"/>
      <c r="AA2334" s="132"/>
      <c r="AB2334" s="132"/>
      <c r="AC2334" s="132"/>
      <c r="AD2334" s="132"/>
      <c r="AE2334" s="132"/>
      <c r="AF2334" s="148"/>
      <c r="AG2334" s="143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3:47" x14ac:dyDescent="0.2">
      <c r="C2335" s="10"/>
      <c r="D2335" s="10"/>
      <c r="AA2335" s="132"/>
      <c r="AB2335" s="132"/>
      <c r="AC2335" s="132"/>
      <c r="AD2335" s="132"/>
      <c r="AE2335" s="132"/>
      <c r="AF2335" s="148"/>
      <c r="AG2335" s="143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3:47" x14ac:dyDescent="0.2">
      <c r="C2336" s="10"/>
      <c r="D2336" s="10"/>
      <c r="AA2336" s="132"/>
      <c r="AB2336" s="132"/>
      <c r="AC2336" s="132"/>
      <c r="AD2336" s="132"/>
      <c r="AE2336" s="132"/>
      <c r="AF2336" s="148"/>
      <c r="AG2336" s="143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3:47" x14ac:dyDescent="0.2">
      <c r="C2337" s="10"/>
      <c r="D2337" s="10"/>
      <c r="AA2337" s="132"/>
      <c r="AB2337" s="132"/>
      <c r="AC2337" s="132"/>
      <c r="AD2337" s="132"/>
      <c r="AE2337" s="132"/>
      <c r="AF2337" s="148"/>
      <c r="AG2337" s="143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3:47" x14ac:dyDescent="0.2">
      <c r="C2338" s="10"/>
      <c r="D2338" s="10"/>
      <c r="AA2338" s="132"/>
      <c r="AB2338" s="132"/>
      <c r="AC2338" s="132"/>
      <c r="AD2338" s="132"/>
      <c r="AE2338" s="132"/>
      <c r="AF2338" s="148"/>
      <c r="AG2338" s="143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3:47" x14ac:dyDescent="0.2">
      <c r="C2339" s="10"/>
      <c r="D2339" s="10"/>
      <c r="AA2339" s="132"/>
      <c r="AB2339" s="132"/>
      <c r="AC2339" s="132"/>
      <c r="AD2339" s="132"/>
      <c r="AE2339" s="132"/>
      <c r="AF2339" s="148"/>
      <c r="AG2339" s="143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3:47" x14ac:dyDescent="0.2">
      <c r="C2340" s="10"/>
      <c r="D2340" s="10"/>
      <c r="AA2340" s="132"/>
      <c r="AB2340" s="132"/>
      <c r="AC2340" s="132"/>
      <c r="AD2340" s="132"/>
      <c r="AE2340" s="132"/>
      <c r="AF2340" s="148"/>
      <c r="AG2340" s="143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3:47" x14ac:dyDescent="0.2">
      <c r="C2341" s="10"/>
      <c r="D2341" s="10"/>
      <c r="AA2341" s="132"/>
      <c r="AB2341" s="132"/>
      <c r="AC2341" s="132"/>
      <c r="AD2341" s="132"/>
      <c r="AE2341" s="132"/>
      <c r="AF2341" s="148"/>
      <c r="AG2341" s="143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3:47" x14ac:dyDescent="0.2">
      <c r="C2342" s="10"/>
      <c r="D2342" s="10"/>
      <c r="AA2342" s="132"/>
      <c r="AB2342" s="132"/>
      <c r="AC2342" s="132"/>
      <c r="AD2342" s="132"/>
      <c r="AE2342" s="132"/>
      <c r="AF2342" s="148"/>
      <c r="AG2342" s="143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3:47" x14ac:dyDescent="0.2">
      <c r="C2343" s="10"/>
      <c r="D2343" s="10"/>
      <c r="AA2343" s="132"/>
      <c r="AB2343" s="132"/>
      <c r="AC2343" s="132"/>
      <c r="AD2343" s="132"/>
      <c r="AE2343" s="132"/>
      <c r="AF2343" s="148"/>
      <c r="AG2343" s="143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3:47" x14ac:dyDescent="0.2">
      <c r="C2344" s="10"/>
      <c r="D2344" s="10"/>
      <c r="AA2344" s="132"/>
      <c r="AB2344" s="132"/>
      <c r="AC2344" s="132"/>
      <c r="AD2344" s="132"/>
      <c r="AE2344" s="132"/>
      <c r="AF2344" s="148"/>
      <c r="AG2344" s="143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3:47" x14ac:dyDescent="0.2">
      <c r="C2345" s="10"/>
      <c r="D2345" s="10"/>
      <c r="AA2345" s="132"/>
      <c r="AB2345" s="132"/>
      <c r="AC2345" s="132"/>
      <c r="AD2345" s="132"/>
      <c r="AE2345" s="132"/>
      <c r="AF2345" s="148"/>
      <c r="AG2345" s="143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3:47" x14ac:dyDescent="0.2">
      <c r="C2346" s="10"/>
      <c r="D2346" s="10"/>
      <c r="AA2346" s="132"/>
      <c r="AB2346" s="132"/>
      <c r="AC2346" s="132"/>
      <c r="AD2346" s="132"/>
      <c r="AE2346" s="132"/>
      <c r="AF2346" s="148"/>
      <c r="AG2346" s="143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3:47" x14ac:dyDescent="0.2">
      <c r="C2347" s="10"/>
      <c r="D2347" s="10"/>
      <c r="AA2347" s="132"/>
      <c r="AB2347" s="132"/>
      <c r="AC2347" s="132"/>
      <c r="AD2347" s="132"/>
      <c r="AE2347" s="132"/>
      <c r="AF2347" s="148"/>
      <c r="AG2347" s="143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3:47" x14ac:dyDescent="0.2">
      <c r="C2348" s="10"/>
      <c r="D2348" s="10"/>
      <c r="AA2348" s="132"/>
      <c r="AB2348" s="132"/>
      <c r="AC2348" s="132"/>
      <c r="AD2348" s="132"/>
      <c r="AE2348" s="132"/>
      <c r="AF2348" s="148"/>
      <c r="AG2348" s="143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3:47" x14ac:dyDescent="0.2">
      <c r="C2349" s="10"/>
      <c r="D2349" s="10"/>
      <c r="AA2349" s="132"/>
      <c r="AB2349" s="132"/>
      <c r="AC2349" s="132"/>
      <c r="AD2349" s="132"/>
      <c r="AE2349" s="132"/>
      <c r="AF2349" s="148"/>
      <c r="AG2349" s="143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3:47" x14ac:dyDescent="0.2">
      <c r="C2350" s="10"/>
      <c r="D2350" s="10"/>
      <c r="AA2350" s="132"/>
      <c r="AB2350" s="132"/>
      <c r="AC2350" s="132"/>
      <c r="AD2350" s="132"/>
      <c r="AE2350" s="132"/>
      <c r="AF2350" s="148"/>
      <c r="AG2350" s="143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3:47" x14ac:dyDescent="0.2">
      <c r="C2351" s="10"/>
      <c r="D2351" s="10"/>
      <c r="AA2351" s="132"/>
      <c r="AB2351" s="132"/>
      <c r="AC2351" s="132"/>
      <c r="AD2351" s="132"/>
      <c r="AE2351" s="132"/>
      <c r="AF2351" s="148"/>
      <c r="AG2351" s="143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3:47" x14ac:dyDescent="0.2">
      <c r="C2352" s="10"/>
      <c r="D2352" s="10"/>
      <c r="AA2352" s="132"/>
      <c r="AB2352" s="132"/>
      <c r="AC2352" s="132"/>
      <c r="AD2352" s="132"/>
      <c r="AE2352" s="132"/>
      <c r="AF2352" s="148"/>
      <c r="AG2352" s="143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3:47" x14ac:dyDescent="0.2">
      <c r="C2353" s="10"/>
      <c r="D2353" s="10"/>
      <c r="AA2353" s="132"/>
      <c r="AB2353" s="132"/>
      <c r="AC2353" s="132"/>
      <c r="AD2353" s="132"/>
      <c r="AE2353" s="132"/>
      <c r="AF2353" s="148"/>
      <c r="AG2353" s="143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3:47" x14ac:dyDescent="0.2">
      <c r="C2354" s="10"/>
      <c r="D2354" s="10"/>
      <c r="AA2354" s="132"/>
      <c r="AB2354" s="132"/>
      <c r="AC2354" s="132"/>
      <c r="AD2354" s="132"/>
      <c r="AE2354" s="132"/>
      <c r="AF2354" s="148"/>
      <c r="AG2354" s="143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3:47" x14ac:dyDescent="0.2">
      <c r="C2355" s="10"/>
      <c r="D2355" s="10"/>
      <c r="AA2355" s="132"/>
      <c r="AB2355" s="132"/>
      <c r="AC2355" s="132"/>
      <c r="AD2355" s="132"/>
      <c r="AE2355" s="132"/>
      <c r="AF2355" s="148"/>
      <c r="AG2355" s="143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3:47" x14ac:dyDescent="0.2">
      <c r="C2356" s="10"/>
      <c r="D2356" s="10"/>
      <c r="AA2356" s="132"/>
      <c r="AB2356" s="132"/>
      <c r="AC2356" s="132"/>
      <c r="AD2356" s="132"/>
      <c r="AE2356" s="132"/>
      <c r="AF2356" s="148"/>
      <c r="AG2356" s="143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3:47" x14ac:dyDescent="0.2">
      <c r="C2357" s="10"/>
      <c r="D2357" s="10"/>
      <c r="AA2357" s="132"/>
      <c r="AB2357" s="132"/>
      <c r="AC2357" s="132"/>
      <c r="AD2357" s="132"/>
      <c r="AE2357" s="132"/>
      <c r="AF2357" s="148"/>
      <c r="AG2357" s="143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3:47" x14ac:dyDescent="0.2">
      <c r="C2358" s="10"/>
      <c r="D2358" s="10"/>
      <c r="AA2358" s="132"/>
      <c r="AB2358" s="132"/>
      <c r="AC2358" s="132"/>
      <c r="AD2358" s="132"/>
      <c r="AE2358" s="132"/>
      <c r="AF2358" s="148"/>
      <c r="AG2358" s="143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3:47" x14ac:dyDescent="0.2">
      <c r="C2359" s="10"/>
      <c r="D2359" s="10"/>
      <c r="AA2359" s="132"/>
      <c r="AB2359" s="132"/>
      <c r="AC2359" s="132"/>
      <c r="AD2359" s="132"/>
      <c r="AE2359" s="132"/>
      <c r="AF2359" s="148"/>
      <c r="AG2359" s="143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3:47" x14ac:dyDescent="0.2">
      <c r="C2360" s="10"/>
      <c r="D2360" s="10"/>
      <c r="AA2360" s="132"/>
      <c r="AB2360" s="132"/>
      <c r="AC2360" s="132"/>
      <c r="AD2360" s="132"/>
      <c r="AE2360" s="132"/>
      <c r="AF2360" s="148"/>
      <c r="AG2360" s="143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3:47" x14ac:dyDescent="0.2">
      <c r="C2361" s="10"/>
      <c r="D2361" s="10"/>
      <c r="AA2361" s="132"/>
      <c r="AB2361" s="132"/>
      <c r="AC2361" s="132"/>
      <c r="AD2361" s="132"/>
      <c r="AE2361" s="132"/>
      <c r="AF2361" s="148"/>
      <c r="AG2361" s="143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3:47" x14ac:dyDescent="0.2">
      <c r="C2362" s="10"/>
      <c r="D2362" s="10"/>
      <c r="AA2362" s="132"/>
      <c r="AB2362" s="132"/>
      <c r="AC2362" s="132"/>
      <c r="AD2362" s="132"/>
      <c r="AE2362" s="132"/>
      <c r="AF2362" s="148"/>
      <c r="AG2362" s="143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3:47" x14ac:dyDescent="0.2">
      <c r="C2363" s="10"/>
      <c r="D2363" s="10"/>
      <c r="AA2363" s="132"/>
      <c r="AB2363" s="132"/>
      <c r="AC2363" s="132"/>
      <c r="AD2363" s="132"/>
      <c r="AE2363" s="132"/>
      <c r="AF2363" s="148"/>
      <c r="AG2363" s="143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3:47" x14ac:dyDescent="0.2">
      <c r="C2364" s="10"/>
      <c r="D2364" s="10"/>
      <c r="AA2364" s="132"/>
      <c r="AB2364" s="132"/>
      <c r="AC2364" s="132"/>
      <c r="AD2364" s="132"/>
      <c r="AE2364" s="132"/>
      <c r="AF2364" s="148"/>
      <c r="AG2364" s="143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3:47" x14ac:dyDescent="0.2">
      <c r="C2365" s="10"/>
      <c r="D2365" s="10"/>
      <c r="AA2365" s="132"/>
      <c r="AB2365" s="132"/>
      <c r="AC2365" s="132"/>
      <c r="AD2365" s="132"/>
      <c r="AE2365" s="132"/>
      <c r="AF2365" s="148"/>
      <c r="AG2365" s="143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3:47" x14ac:dyDescent="0.2">
      <c r="C2366" s="10"/>
      <c r="D2366" s="10"/>
      <c r="AA2366" s="132"/>
      <c r="AB2366" s="132"/>
      <c r="AC2366" s="132"/>
      <c r="AD2366" s="132"/>
      <c r="AE2366" s="132"/>
      <c r="AF2366" s="148"/>
      <c r="AG2366" s="143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3:47" x14ac:dyDescent="0.2">
      <c r="C2367" s="10"/>
      <c r="D2367" s="10"/>
      <c r="AA2367" s="132"/>
      <c r="AB2367" s="132"/>
      <c r="AC2367" s="132"/>
      <c r="AD2367" s="132"/>
      <c r="AE2367" s="132"/>
      <c r="AF2367" s="148"/>
      <c r="AG2367" s="143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3:47" x14ac:dyDescent="0.2">
      <c r="C2368" s="10"/>
      <c r="D2368" s="10"/>
      <c r="AA2368" s="132"/>
      <c r="AB2368" s="132"/>
      <c r="AC2368" s="132"/>
      <c r="AD2368" s="132"/>
      <c r="AE2368" s="132"/>
      <c r="AF2368" s="148"/>
      <c r="AG2368" s="143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3:47" x14ac:dyDescent="0.2">
      <c r="C2369" s="10"/>
      <c r="D2369" s="10"/>
      <c r="AA2369" s="132"/>
      <c r="AB2369" s="132"/>
      <c r="AC2369" s="132"/>
      <c r="AD2369" s="132"/>
      <c r="AE2369" s="132"/>
      <c r="AF2369" s="148"/>
      <c r="AG2369" s="143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3:47" x14ac:dyDescent="0.2">
      <c r="C2370" s="10"/>
      <c r="D2370" s="10"/>
      <c r="AA2370" s="132"/>
      <c r="AB2370" s="132"/>
      <c r="AC2370" s="132"/>
      <c r="AD2370" s="132"/>
      <c r="AE2370" s="132"/>
      <c r="AF2370" s="148"/>
      <c r="AG2370" s="143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3:47" x14ac:dyDescent="0.2">
      <c r="C2371" s="10"/>
      <c r="D2371" s="10"/>
      <c r="AA2371" s="132"/>
      <c r="AB2371" s="132"/>
      <c r="AC2371" s="132"/>
      <c r="AD2371" s="132"/>
      <c r="AE2371" s="132"/>
      <c r="AF2371" s="148"/>
      <c r="AG2371" s="143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3:47" x14ac:dyDescent="0.2">
      <c r="C2372" s="10"/>
      <c r="D2372" s="10"/>
      <c r="AA2372" s="132"/>
      <c r="AB2372" s="132"/>
      <c r="AC2372" s="132"/>
      <c r="AD2372" s="132"/>
      <c r="AE2372" s="132"/>
      <c r="AF2372" s="148"/>
      <c r="AG2372" s="143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3:47" x14ac:dyDescent="0.2">
      <c r="C2373" s="10"/>
      <c r="D2373" s="10"/>
      <c r="AA2373" s="132"/>
      <c r="AB2373" s="132"/>
      <c r="AC2373" s="132"/>
      <c r="AD2373" s="132"/>
      <c r="AE2373" s="132"/>
      <c r="AF2373" s="148"/>
      <c r="AG2373" s="143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3:47" x14ac:dyDescent="0.2">
      <c r="C2374" s="10"/>
      <c r="D2374" s="10"/>
      <c r="AA2374" s="132"/>
      <c r="AB2374" s="132"/>
      <c r="AC2374" s="132"/>
      <c r="AD2374" s="132"/>
      <c r="AE2374" s="132"/>
      <c r="AF2374" s="148"/>
      <c r="AG2374" s="143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3:47" x14ac:dyDescent="0.2">
      <c r="C2375" s="10"/>
      <c r="D2375" s="10"/>
      <c r="AA2375" s="132"/>
      <c r="AB2375" s="132"/>
      <c r="AC2375" s="132"/>
      <c r="AD2375" s="132"/>
      <c r="AE2375" s="132"/>
      <c r="AF2375" s="148"/>
      <c r="AG2375" s="143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3:47" x14ac:dyDescent="0.2">
      <c r="C2376" s="10"/>
      <c r="D2376" s="10"/>
      <c r="AA2376" s="132"/>
      <c r="AB2376" s="132"/>
      <c r="AC2376" s="132"/>
      <c r="AD2376" s="132"/>
      <c r="AE2376" s="132"/>
      <c r="AF2376" s="148"/>
      <c r="AG2376" s="143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3:47" x14ac:dyDescent="0.2">
      <c r="C2377" s="10"/>
      <c r="D2377" s="10"/>
      <c r="AA2377" s="132"/>
      <c r="AB2377" s="132"/>
      <c r="AC2377" s="132"/>
      <c r="AD2377" s="132"/>
      <c r="AE2377" s="132"/>
      <c r="AF2377" s="148"/>
      <c r="AG2377" s="143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3:47" x14ac:dyDescent="0.2">
      <c r="C2378" s="10"/>
      <c r="D2378" s="10"/>
      <c r="AA2378" s="132"/>
      <c r="AB2378" s="132"/>
      <c r="AC2378" s="132"/>
      <c r="AD2378" s="132"/>
      <c r="AE2378" s="132"/>
      <c r="AF2378" s="148"/>
      <c r="AG2378" s="143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3:47" x14ac:dyDescent="0.2">
      <c r="C2379" s="10"/>
      <c r="D2379" s="10"/>
      <c r="AA2379" s="132"/>
      <c r="AB2379" s="132"/>
      <c r="AC2379" s="132"/>
      <c r="AD2379" s="132"/>
      <c r="AE2379" s="132"/>
      <c r="AF2379" s="148"/>
      <c r="AG2379" s="143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3:47" x14ac:dyDescent="0.2">
      <c r="C2380" s="10"/>
      <c r="D2380" s="10"/>
      <c r="AA2380" s="132"/>
      <c r="AB2380" s="132"/>
      <c r="AC2380" s="132"/>
      <c r="AD2380" s="132"/>
      <c r="AE2380" s="132"/>
      <c r="AF2380" s="148"/>
      <c r="AG2380" s="143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3:47" x14ac:dyDescent="0.2">
      <c r="C2381" s="10"/>
      <c r="D2381" s="10"/>
      <c r="AA2381" s="132"/>
      <c r="AB2381" s="132"/>
      <c r="AC2381" s="132"/>
      <c r="AD2381" s="132"/>
      <c r="AE2381" s="132"/>
      <c r="AF2381" s="148"/>
      <c r="AG2381" s="143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3:47" x14ac:dyDescent="0.2">
      <c r="C2382" s="10"/>
      <c r="D2382" s="10"/>
      <c r="AA2382" s="132"/>
      <c r="AB2382" s="132"/>
      <c r="AC2382" s="132"/>
      <c r="AD2382" s="132"/>
      <c r="AE2382" s="132"/>
      <c r="AF2382" s="148"/>
      <c r="AG2382" s="143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3:47" x14ac:dyDescent="0.2">
      <c r="C2383" s="10"/>
      <c r="D2383" s="10"/>
      <c r="AA2383" s="132"/>
      <c r="AB2383" s="132"/>
      <c r="AC2383" s="132"/>
      <c r="AD2383" s="132"/>
      <c r="AE2383" s="132"/>
      <c r="AF2383" s="148"/>
      <c r="AG2383" s="143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3:47" x14ac:dyDescent="0.2">
      <c r="C2384" s="10"/>
      <c r="D2384" s="10"/>
      <c r="AA2384" s="132"/>
      <c r="AB2384" s="132"/>
      <c r="AC2384" s="132"/>
      <c r="AD2384" s="132"/>
      <c r="AE2384" s="132"/>
      <c r="AF2384" s="148"/>
      <c r="AG2384" s="143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3:47" x14ac:dyDescent="0.2">
      <c r="C2385" s="10"/>
      <c r="D2385" s="10"/>
      <c r="AA2385" s="132"/>
      <c r="AB2385" s="132"/>
      <c r="AC2385" s="132"/>
      <c r="AD2385" s="132"/>
      <c r="AE2385" s="132"/>
      <c r="AF2385" s="148"/>
      <c r="AG2385" s="143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3:47" x14ac:dyDescent="0.2">
      <c r="C2386" s="10"/>
      <c r="D2386" s="10"/>
      <c r="AA2386" s="132"/>
      <c r="AB2386" s="132"/>
      <c r="AC2386" s="132"/>
      <c r="AD2386" s="132"/>
      <c r="AE2386" s="132"/>
      <c r="AF2386" s="148"/>
      <c r="AG2386" s="143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3:47" x14ac:dyDescent="0.2">
      <c r="C2387" s="10"/>
      <c r="D2387" s="10"/>
      <c r="AA2387" s="132"/>
      <c r="AB2387" s="132"/>
      <c r="AC2387" s="132"/>
      <c r="AD2387" s="132"/>
      <c r="AE2387" s="132"/>
      <c r="AF2387" s="148"/>
      <c r="AG2387" s="143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3:47" x14ac:dyDescent="0.2">
      <c r="C2388" s="10"/>
      <c r="D2388" s="10"/>
      <c r="AA2388" s="132"/>
      <c r="AB2388" s="132"/>
      <c r="AC2388" s="132"/>
      <c r="AD2388" s="132"/>
      <c r="AE2388" s="132"/>
      <c r="AF2388" s="148"/>
      <c r="AG2388" s="143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3:47" x14ac:dyDescent="0.2">
      <c r="C2389" s="10"/>
      <c r="D2389" s="10"/>
      <c r="AA2389" s="132"/>
      <c r="AB2389" s="132"/>
      <c r="AC2389" s="132"/>
      <c r="AD2389" s="132"/>
      <c r="AE2389" s="132"/>
      <c r="AF2389" s="148"/>
      <c r="AG2389" s="143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3:47" x14ac:dyDescent="0.2">
      <c r="C2390" s="10"/>
      <c r="D2390" s="10"/>
      <c r="AA2390" s="132"/>
      <c r="AB2390" s="132"/>
      <c r="AC2390" s="132"/>
      <c r="AD2390" s="132"/>
      <c r="AE2390" s="132"/>
      <c r="AF2390" s="148"/>
      <c r="AG2390" s="143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3:47" x14ac:dyDescent="0.2">
      <c r="C2391" s="10"/>
      <c r="D2391" s="10"/>
      <c r="AA2391" s="132"/>
      <c r="AB2391" s="132"/>
      <c r="AC2391" s="132"/>
      <c r="AD2391" s="132"/>
      <c r="AE2391" s="132"/>
      <c r="AF2391" s="148"/>
      <c r="AG2391" s="143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3:47" x14ac:dyDescent="0.2">
      <c r="C2392" s="10"/>
      <c r="D2392" s="10"/>
      <c r="AA2392" s="132"/>
      <c r="AB2392" s="132"/>
      <c r="AC2392" s="132"/>
      <c r="AD2392" s="132"/>
      <c r="AE2392" s="132"/>
      <c r="AF2392" s="148"/>
      <c r="AG2392" s="143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3:47" x14ac:dyDescent="0.2">
      <c r="C2393" s="10"/>
      <c r="D2393" s="10"/>
      <c r="AA2393" s="132"/>
      <c r="AB2393" s="132"/>
      <c r="AC2393" s="132"/>
      <c r="AD2393" s="132"/>
      <c r="AE2393" s="132"/>
      <c r="AF2393" s="148"/>
      <c r="AG2393" s="143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3:47" x14ac:dyDescent="0.2">
      <c r="C2394" s="10"/>
      <c r="D2394" s="10"/>
      <c r="AA2394" s="132"/>
      <c r="AB2394" s="132"/>
      <c r="AC2394" s="132"/>
      <c r="AD2394" s="132"/>
      <c r="AE2394" s="132"/>
      <c r="AF2394" s="148"/>
      <c r="AG2394" s="143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3:47" x14ac:dyDescent="0.2">
      <c r="C2395" s="10"/>
      <c r="D2395" s="10"/>
      <c r="AA2395" s="132"/>
      <c r="AB2395" s="132"/>
      <c r="AC2395" s="132"/>
      <c r="AD2395" s="132"/>
      <c r="AE2395" s="132"/>
      <c r="AF2395" s="148"/>
      <c r="AG2395" s="143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3:47" x14ac:dyDescent="0.2">
      <c r="C2396" s="10"/>
      <c r="D2396" s="10"/>
      <c r="AA2396" s="132"/>
      <c r="AB2396" s="132"/>
      <c r="AC2396" s="132"/>
      <c r="AD2396" s="132"/>
      <c r="AE2396" s="132"/>
      <c r="AF2396" s="148"/>
      <c r="AG2396" s="143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3:47" x14ac:dyDescent="0.2">
      <c r="C2397" s="10"/>
      <c r="D2397" s="10"/>
      <c r="AA2397" s="132"/>
      <c r="AB2397" s="132"/>
      <c r="AC2397" s="132"/>
      <c r="AD2397" s="132"/>
      <c r="AE2397" s="132"/>
      <c r="AF2397" s="148"/>
      <c r="AG2397" s="143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3:47" x14ac:dyDescent="0.2">
      <c r="C2398" s="10"/>
      <c r="D2398" s="10"/>
      <c r="AA2398" s="132"/>
      <c r="AB2398" s="132"/>
      <c r="AC2398" s="132"/>
      <c r="AD2398" s="132"/>
      <c r="AE2398" s="132"/>
      <c r="AF2398" s="148"/>
      <c r="AG2398" s="143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3:47" x14ac:dyDescent="0.2">
      <c r="C2399" s="10"/>
      <c r="D2399" s="10"/>
      <c r="AA2399" s="132"/>
      <c r="AB2399" s="132"/>
      <c r="AC2399" s="132"/>
      <c r="AD2399" s="132"/>
      <c r="AE2399" s="132"/>
      <c r="AF2399" s="148"/>
      <c r="AG2399" s="143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3:47" x14ac:dyDescent="0.2">
      <c r="C2400" s="10"/>
      <c r="D2400" s="10"/>
      <c r="AA2400" s="132"/>
      <c r="AB2400" s="132"/>
      <c r="AC2400" s="132"/>
      <c r="AD2400" s="132"/>
      <c r="AE2400" s="132"/>
      <c r="AF2400" s="148"/>
      <c r="AG2400" s="143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3:47" x14ac:dyDescent="0.2">
      <c r="C2401" s="10"/>
      <c r="D2401" s="10"/>
      <c r="AA2401" s="132"/>
      <c r="AB2401" s="132"/>
      <c r="AC2401" s="132"/>
      <c r="AD2401" s="132"/>
      <c r="AE2401" s="132"/>
      <c r="AF2401" s="148"/>
      <c r="AG2401" s="143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3:47" x14ac:dyDescent="0.2">
      <c r="C2402" s="10"/>
      <c r="D2402" s="10"/>
      <c r="AA2402" s="132"/>
      <c r="AB2402" s="132"/>
      <c r="AC2402" s="132"/>
      <c r="AD2402" s="132"/>
      <c r="AE2402" s="132"/>
      <c r="AF2402" s="148"/>
      <c r="AG2402" s="143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3:47" x14ac:dyDescent="0.2">
      <c r="C2403" s="10"/>
      <c r="D2403" s="10"/>
      <c r="AA2403" s="132"/>
      <c r="AB2403" s="132"/>
      <c r="AC2403" s="132"/>
      <c r="AD2403" s="132"/>
      <c r="AE2403" s="132"/>
      <c r="AF2403" s="148"/>
      <c r="AG2403" s="143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3:47" x14ac:dyDescent="0.2">
      <c r="C2404" s="10"/>
      <c r="D2404" s="10"/>
      <c r="AA2404" s="132"/>
      <c r="AB2404" s="132"/>
      <c r="AC2404" s="132"/>
      <c r="AD2404" s="132"/>
      <c r="AE2404" s="132"/>
      <c r="AF2404" s="148"/>
      <c r="AG2404" s="143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3:47" x14ac:dyDescent="0.2">
      <c r="C2405" s="10"/>
      <c r="D2405" s="10"/>
      <c r="AA2405" s="132"/>
      <c r="AB2405" s="132"/>
      <c r="AC2405" s="132"/>
      <c r="AD2405" s="132"/>
      <c r="AE2405" s="132"/>
      <c r="AF2405" s="148"/>
      <c r="AG2405" s="143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3:47" x14ac:dyDescent="0.2">
      <c r="C2406" s="10"/>
      <c r="D2406" s="10"/>
      <c r="AA2406" s="132"/>
      <c r="AB2406" s="132"/>
      <c r="AC2406" s="132"/>
      <c r="AD2406" s="132"/>
      <c r="AE2406" s="132"/>
      <c r="AF2406" s="148"/>
      <c r="AG2406" s="143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3:47" x14ac:dyDescent="0.2">
      <c r="C2407" s="10"/>
      <c r="D2407" s="10"/>
      <c r="AA2407" s="132"/>
      <c r="AB2407" s="132"/>
      <c r="AC2407" s="132"/>
      <c r="AD2407" s="132"/>
      <c r="AE2407" s="132"/>
      <c r="AF2407" s="148"/>
      <c r="AG2407" s="143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3:47" x14ac:dyDescent="0.2">
      <c r="C2408" s="10"/>
      <c r="D2408" s="10"/>
      <c r="AA2408" s="132"/>
      <c r="AB2408" s="132"/>
      <c r="AC2408" s="132"/>
      <c r="AD2408" s="132"/>
      <c r="AE2408" s="132"/>
      <c r="AF2408" s="148"/>
      <c r="AG2408" s="143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3:47" x14ac:dyDescent="0.2">
      <c r="C2409" s="10"/>
      <c r="D2409" s="10"/>
      <c r="AA2409" s="132"/>
      <c r="AB2409" s="132"/>
      <c r="AC2409" s="132"/>
      <c r="AD2409" s="132"/>
      <c r="AE2409" s="132"/>
      <c r="AF2409" s="148"/>
      <c r="AG2409" s="143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3:47" x14ac:dyDescent="0.2">
      <c r="C2410" s="10"/>
      <c r="D2410" s="10"/>
      <c r="AA2410" s="132"/>
      <c r="AB2410" s="132"/>
      <c r="AC2410" s="132"/>
      <c r="AD2410" s="132"/>
      <c r="AE2410" s="132"/>
      <c r="AF2410" s="148"/>
      <c r="AG2410" s="143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3:47" x14ac:dyDescent="0.2">
      <c r="C2411" s="10"/>
      <c r="D2411" s="10"/>
      <c r="AA2411" s="132"/>
      <c r="AB2411" s="132"/>
      <c r="AC2411" s="132"/>
      <c r="AD2411" s="132"/>
      <c r="AE2411" s="132"/>
      <c r="AF2411" s="148"/>
      <c r="AG2411" s="143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3:47" x14ac:dyDescent="0.2">
      <c r="C2412" s="10"/>
      <c r="D2412" s="10"/>
      <c r="AA2412" s="132"/>
      <c r="AB2412" s="132"/>
      <c r="AC2412" s="132"/>
      <c r="AD2412" s="132"/>
      <c r="AE2412" s="132"/>
      <c r="AF2412" s="148"/>
      <c r="AG2412" s="143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3:47" x14ac:dyDescent="0.2">
      <c r="C2413" s="10"/>
      <c r="D2413" s="10"/>
      <c r="AA2413" s="132"/>
      <c r="AB2413" s="132"/>
      <c r="AC2413" s="132"/>
      <c r="AD2413" s="132"/>
      <c r="AE2413" s="132"/>
      <c r="AF2413" s="148"/>
      <c r="AG2413" s="143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3:47" x14ac:dyDescent="0.2">
      <c r="C2414" s="10"/>
      <c r="D2414" s="10"/>
      <c r="AA2414" s="132"/>
      <c r="AB2414" s="132"/>
      <c r="AC2414" s="132"/>
      <c r="AD2414" s="132"/>
      <c r="AE2414" s="132"/>
      <c r="AF2414" s="148"/>
      <c r="AG2414" s="143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3:47" x14ac:dyDescent="0.2">
      <c r="C2415" s="10"/>
      <c r="D2415" s="10"/>
      <c r="AA2415" s="132"/>
      <c r="AB2415" s="132"/>
      <c r="AC2415" s="132"/>
      <c r="AD2415" s="132"/>
      <c r="AE2415" s="132"/>
      <c r="AF2415" s="148"/>
      <c r="AG2415" s="143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3:47" x14ac:dyDescent="0.2">
      <c r="C2416" s="10"/>
      <c r="D2416" s="10"/>
      <c r="AA2416" s="132"/>
      <c r="AB2416" s="132"/>
      <c r="AC2416" s="132"/>
      <c r="AD2416" s="132"/>
      <c r="AE2416" s="132"/>
      <c r="AF2416" s="148"/>
      <c r="AG2416" s="143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3:47" x14ac:dyDescent="0.2">
      <c r="C2417" s="10"/>
      <c r="D2417" s="10"/>
      <c r="AA2417" s="132"/>
      <c r="AB2417" s="132"/>
      <c r="AC2417" s="132"/>
      <c r="AD2417" s="132"/>
      <c r="AE2417" s="132"/>
      <c r="AF2417" s="148"/>
      <c r="AG2417" s="143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3:47" x14ac:dyDescent="0.2">
      <c r="C2418" s="10"/>
      <c r="D2418" s="10"/>
      <c r="AA2418" s="132"/>
      <c r="AB2418" s="132"/>
      <c r="AC2418" s="132"/>
      <c r="AD2418" s="132"/>
      <c r="AE2418" s="132"/>
      <c r="AF2418" s="148"/>
      <c r="AG2418" s="143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3:47" x14ac:dyDescent="0.2">
      <c r="C2419" s="10"/>
      <c r="D2419" s="10"/>
      <c r="AA2419" s="132"/>
      <c r="AB2419" s="132"/>
      <c r="AC2419" s="132"/>
      <c r="AD2419" s="132"/>
      <c r="AE2419" s="132"/>
      <c r="AF2419" s="148"/>
      <c r="AG2419" s="143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3:47" x14ac:dyDescent="0.2">
      <c r="C2420" s="10"/>
      <c r="D2420" s="10"/>
      <c r="AA2420" s="132"/>
      <c r="AB2420" s="132"/>
      <c r="AC2420" s="132"/>
      <c r="AD2420" s="132"/>
      <c r="AE2420" s="132"/>
      <c r="AF2420" s="148"/>
      <c r="AG2420" s="143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3:47" x14ac:dyDescent="0.2">
      <c r="C2421" s="10"/>
      <c r="D2421" s="10"/>
      <c r="AA2421" s="132"/>
      <c r="AB2421" s="132"/>
      <c r="AC2421" s="132"/>
      <c r="AD2421" s="132"/>
      <c r="AE2421" s="132"/>
      <c r="AF2421" s="148"/>
      <c r="AG2421" s="143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3:47" x14ac:dyDescent="0.2">
      <c r="C2422" s="10"/>
      <c r="D2422" s="10"/>
      <c r="AA2422" s="132"/>
      <c r="AB2422" s="132"/>
      <c r="AC2422" s="132"/>
      <c r="AD2422" s="132"/>
      <c r="AE2422" s="132"/>
      <c r="AF2422" s="148"/>
      <c r="AG2422" s="143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3:47" x14ac:dyDescent="0.2">
      <c r="C2423" s="10"/>
      <c r="D2423" s="10"/>
      <c r="AA2423" s="132"/>
      <c r="AB2423" s="132"/>
      <c r="AC2423" s="132"/>
      <c r="AD2423" s="132"/>
      <c r="AE2423" s="132"/>
      <c r="AF2423" s="148"/>
      <c r="AG2423" s="143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3:47" x14ac:dyDescent="0.2">
      <c r="C2424" s="10"/>
      <c r="D2424" s="10"/>
      <c r="AA2424" s="132"/>
      <c r="AB2424" s="132"/>
      <c r="AC2424" s="132"/>
      <c r="AD2424" s="132"/>
      <c r="AE2424" s="132"/>
      <c r="AF2424" s="148"/>
      <c r="AG2424" s="143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3:47" x14ac:dyDescent="0.2">
      <c r="C2425" s="10"/>
      <c r="D2425" s="10"/>
      <c r="AA2425" s="132"/>
      <c r="AB2425" s="132"/>
      <c r="AC2425" s="132"/>
      <c r="AD2425" s="132"/>
      <c r="AE2425" s="132"/>
      <c r="AF2425" s="148"/>
      <c r="AG2425" s="143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3:47" x14ac:dyDescent="0.2">
      <c r="C2426" s="10"/>
      <c r="D2426" s="10"/>
      <c r="AA2426" s="132"/>
      <c r="AB2426" s="132"/>
      <c r="AC2426" s="132"/>
      <c r="AD2426" s="132"/>
      <c r="AE2426" s="132"/>
      <c r="AF2426" s="148"/>
      <c r="AG2426" s="143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3:47" x14ac:dyDescent="0.2">
      <c r="C2427" s="10"/>
      <c r="D2427" s="10"/>
      <c r="AA2427" s="132"/>
      <c r="AB2427" s="132"/>
      <c r="AC2427" s="132"/>
      <c r="AD2427" s="132"/>
      <c r="AE2427" s="132"/>
      <c r="AF2427" s="148"/>
      <c r="AG2427" s="143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3:47" x14ac:dyDescent="0.2">
      <c r="C2428" s="10"/>
      <c r="D2428" s="10"/>
      <c r="AA2428" s="132"/>
      <c r="AB2428" s="132"/>
      <c r="AC2428" s="132"/>
      <c r="AD2428" s="132"/>
      <c r="AE2428" s="132"/>
      <c r="AF2428" s="148"/>
      <c r="AG2428" s="143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3:47" x14ac:dyDescent="0.2">
      <c r="C2429" s="10"/>
      <c r="D2429" s="10"/>
      <c r="AA2429" s="132"/>
      <c r="AB2429" s="132"/>
      <c r="AC2429" s="132"/>
      <c r="AD2429" s="132"/>
      <c r="AE2429" s="132"/>
      <c r="AF2429" s="148"/>
      <c r="AG2429" s="143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3:47" x14ac:dyDescent="0.2">
      <c r="C2430" s="10"/>
      <c r="D2430" s="10"/>
      <c r="AA2430" s="132"/>
      <c r="AB2430" s="132"/>
      <c r="AC2430" s="132"/>
      <c r="AD2430" s="132"/>
      <c r="AE2430" s="132"/>
      <c r="AF2430" s="148"/>
      <c r="AG2430" s="143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3:47" x14ac:dyDescent="0.2">
      <c r="C2431" s="10"/>
      <c r="D2431" s="10"/>
      <c r="AA2431" s="132"/>
      <c r="AB2431" s="132"/>
      <c r="AC2431" s="132"/>
      <c r="AD2431" s="132"/>
      <c r="AE2431" s="132"/>
      <c r="AF2431" s="148"/>
      <c r="AG2431" s="143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3:47" x14ac:dyDescent="0.2">
      <c r="C2432" s="10"/>
      <c r="D2432" s="10"/>
      <c r="AA2432" s="132"/>
      <c r="AB2432" s="132"/>
      <c r="AC2432" s="132"/>
      <c r="AD2432" s="132"/>
      <c r="AE2432" s="132"/>
      <c r="AF2432" s="148"/>
      <c r="AG2432" s="143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3:47" x14ac:dyDescent="0.2">
      <c r="C2433" s="10"/>
      <c r="D2433" s="10"/>
      <c r="AA2433" s="132"/>
      <c r="AB2433" s="132"/>
      <c r="AC2433" s="132"/>
      <c r="AD2433" s="132"/>
      <c r="AE2433" s="132"/>
      <c r="AF2433" s="148"/>
      <c r="AG2433" s="143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3:47" x14ac:dyDescent="0.2">
      <c r="C2434" s="10"/>
      <c r="D2434" s="10"/>
      <c r="AA2434" s="132"/>
      <c r="AB2434" s="132"/>
      <c r="AC2434" s="132"/>
      <c r="AD2434" s="132"/>
      <c r="AE2434" s="132"/>
      <c r="AF2434" s="148"/>
      <c r="AG2434" s="143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3:47" x14ac:dyDescent="0.2">
      <c r="C2435" s="10"/>
      <c r="D2435" s="10"/>
      <c r="AA2435" s="132"/>
      <c r="AB2435" s="132"/>
      <c r="AC2435" s="132"/>
      <c r="AD2435" s="132"/>
      <c r="AE2435" s="132"/>
      <c r="AF2435" s="148"/>
      <c r="AG2435" s="143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3:47" x14ac:dyDescent="0.2">
      <c r="C2436" s="10"/>
      <c r="D2436" s="10"/>
      <c r="AA2436" s="132"/>
      <c r="AB2436" s="132"/>
      <c r="AC2436" s="132"/>
      <c r="AD2436" s="132"/>
      <c r="AE2436" s="132"/>
      <c r="AF2436" s="148"/>
      <c r="AG2436" s="143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3:47" x14ac:dyDescent="0.2">
      <c r="C2437" s="10"/>
      <c r="D2437" s="10"/>
      <c r="AA2437" s="132"/>
      <c r="AB2437" s="132"/>
      <c r="AC2437" s="132"/>
      <c r="AD2437" s="132"/>
      <c r="AE2437" s="132"/>
      <c r="AF2437" s="148"/>
      <c r="AG2437" s="143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3:47" x14ac:dyDescent="0.2">
      <c r="C2438" s="10"/>
      <c r="D2438" s="10"/>
      <c r="AA2438" s="132"/>
      <c r="AB2438" s="132"/>
      <c r="AC2438" s="132"/>
      <c r="AD2438" s="132"/>
      <c r="AE2438" s="132"/>
      <c r="AF2438" s="148"/>
      <c r="AG2438" s="143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3:47" x14ac:dyDescent="0.2">
      <c r="C2439" s="10"/>
      <c r="D2439" s="10"/>
      <c r="AA2439" s="132"/>
      <c r="AB2439" s="132"/>
      <c r="AC2439" s="132"/>
      <c r="AD2439" s="132"/>
      <c r="AE2439" s="132"/>
      <c r="AF2439" s="148"/>
      <c r="AG2439" s="143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3:47" x14ac:dyDescent="0.2">
      <c r="C2440" s="10"/>
      <c r="D2440" s="10"/>
      <c r="AA2440" s="132"/>
      <c r="AB2440" s="132"/>
      <c r="AC2440" s="132"/>
      <c r="AD2440" s="132"/>
      <c r="AE2440" s="132"/>
      <c r="AF2440" s="148"/>
      <c r="AG2440" s="143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3:47" x14ac:dyDescent="0.2">
      <c r="C2441" s="10"/>
      <c r="D2441" s="10"/>
      <c r="AA2441" s="132"/>
      <c r="AB2441" s="132"/>
      <c r="AC2441" s="132"/>
      <c r="AD2441" s="132"/>
      <c r="AE2441" s="132"/>
      <c r="AF2441" s="148"/>
      <c r="AG2441" s="143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3:47" x14ac:dyDescent="0.2">
      <c r="C2442" s="10"/>
      <c r="D2442" s="10"/>
      <c r="AA2442" s="132"/>
      <c r="AB2442" s="132"/>
      <c r="AC2442" s="132"/>
      <c r="AD2442" s="132"/>
      <c r="AE2442" s="132"/>
      <c r="AF2442" s="148"/>
      <c r="AG2442" s="143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3:47" x14ac:dyDescent="0.2">
      <c r="C2443" s="10"/>
      <c r="D2443" s="10"/>
      <c r="AA2443" s="132"/>
      <c r="AB2443" s="132"/>
      <c r="AC2443" s="132"/>
      <c r="AD2443" s="132"/>
      <c r="AE2443" s="132"/>
      <c r="AF2443" s="148"/>
      <c r="AG2443" s="143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3:47" x14ac:dyDescent="0.2">
      <c r="C2444" s="10"/>
      <c r="D2444" s="10"/>
      <c r="AA2444" s="132"/>
      <c r="AB2444" s="132"/>
      <c r="AC2444" s="132"/>
      <c r="AD2444" s="132"/>
      <c r="AE2444" s="132"/>
      <c r="AF2444" s="148"/>
      <c r="AG2444" s="143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3:47" x14ac:dyDescent="0.2">
      <c r="C2445" s="10"/>
      <c r="D2445" s="10"/>
      <c r="AA2445" s="132"/>
      <c r="AB2445" s="132"/>
      <c r="AC2445" s="132"/>
      <c r="AD2445" s="132"/>
      <c r="AE2445" s="132"/>
      <c r="AF2445" s="148"/>
      <c r="AG2445" s="143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3:47" x14ac:dyDescent="0.2">
      <c r="C2446" s="10"/>
      <c r="D2446" s="10"/>
      <c r="AA2446" s="132"/>
      <c r="AB2446" s="132"/>
      <c r="AC2446" s="132"/>
      <c r="AD2446" s="132"/>
      <c r="AE2446" s="132"/>
      <c r="AF2446" s="148"/>
      <c r="AG2446" s="143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3:47" x14ac:dyDescent="0.2">
      <c r="C2447" s="10"/>
      <c r="D2447" s="10"/>
      <c r="AA2447" s="132"/>
      <c r="AB2447" s="132"/>
      <c r="AC2447" s="132"/>
      <c r="AD2447" s="132"/>
      <c r="AE2447" s="132"/>
      <c r="AF2447" s="148"/>
      <c r="AG2447" s="143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3:47" x14ac:dyDescent="0.2">
      <c r="C2448" s="10"/>
      <c r="D2448" s="10"/>
      <c r="AA2448" s="132"/>
      <c r="AB2448" s="132"/>
      <c r="AC2448" s="132"/>
      <c r="AD2448" s="132"/>
      <c r="AE2448" s="132"/>
      <c r="AF2448" s="148"/>
      <c r="AG2448" s="143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3:47" x14ac:dyDescent="0.2">
      <c r="C2449" s="10"/>
      <c r="D2449" s="10"/>
      <c r="AA2449" s="132"/>
      <c r="AB2449" s="132"/>
      <c r="AC2449" s="132"/>
      <c r="AD2449" s="132"/>
      <c r="AE2449" s="132"/>
      <c r="AF2449" s="148"/>
      <c r="AG2449" s="143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3:47" x14ac:dyDescent="0.2">
      <c r="C2450" s="10"/>
      <c r="D2450" s="10"/>
      <c r="AA2450" s="132"/>
      <c r="AB2450" s="132"/>
      <c r="AC2450" s="132"/>
      <c r="AD2450" s="132"/>
      <c r="AE2450" s="132"/>
      <c r="AF2450" s="148"/>
      <c r="AG2450" s="143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3:47" x14ac:dyDescent="0.2">
      <c r="C2451" s="10"/>
      <c r="D2451" s="10"/>
      <c r="AA2451" s="132"/>
      <c r="AB2451" s="132"/>
      <c r="AC2451" s="132"/>
      <c r="AD2451" s="132"/>
      <c r="AE2451" s="132"/>
      <c r="AF2451" s="148"/>
      <c r="AG2451" s="143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3:47" x14ac:dyDescent="0.2">
      <c r="C2452" s="10"/>
      <c r="D2452" s="10"/>
      <c r="AA2452" s="132"/>
      <c r="AB2452" s="132"/>
      <c r="AC2452" s="132"/>
      <c r="AD2452" s="132"/>
      <c r="AE2452" s="132"/>
      <c r="AF2452" s="148"/>
      <c r="AG2452" s="143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3:47" x14ac:dyDescent="0.2">
      <c r="C2453" s="10"/>
      <c r="D2453" s="10"/>
      <c r="AA2453" s="132"/>
      <c r="AB2453" s="132"/>
      <c r="AC2453" s="132"/>
      <c r="AD2453" s="132"/>
      <c r="AE2453" s="132"/>
      <c r="AF2453" s="148"/>
      <c r="AG2453" s="143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3:47" x14ac:dyDescent="0.2">
      <c r="C2454" s="10"/>
      <c r="D2454" s="10"/>
      <c r="AA2454" s="132"/>
      <c r="AB2454" s="132"/>
      <c r="AC2454" s="132"/>
      <c r="AD2454" s="132"/>
      <c r="AE2454" s="132"/>
      <c r="AF2454" s="148"/>
      <c r="AG2454" s="143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3:47" x14ac:dyDescent="0.2">
      <c r="C2455" s="10"/>
      <c r="D2455" s="10"/>
      <c r="AA2455" s="132"/>
      <c r="AB2455" s="132"/>
      <c r="AC2455" s="132"/>
      <c r="AD2455" s="132"/>
      <c r="AE2455" s="132"/>
      <c r="AF2455" s="148"/>
      <c r="AG2455" s="143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3:47" x14ac:dyDescent="0.2">
      <c r="C2456" s="10"/>
      <c r="D2456" s="10"/>
      <c r="AA2456" s="132"/>
      <c r="AB2456" s="132"/>
      <c r="AC2456" s="132"/>
      <c r="AD2456" s="132"/>
      <c r="AE2456" s="132"/>
      <c r="AF2456" s="148"/>
      <c r="AG2456" s="143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3:47" x14ac:dyDescent="0.2">
      <c r="C2457" s="10"/>
      <c r="D2457" s="10"/>
      <c r="AA2457" s="132"/>
      <c r="AB2457" s="132"/>
      <c r="AC2457" s="132"/>
      <c r="AD2457" s="132"/>
      <c r="AE2457" s="132"/>
      <c r="AF2457" s="148"/>
      <c r="AG2457" s="143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3:47" x14ac:dyDescent="0.2">
      <c r="C2458" s="10"/>
      <c r="D2458" s="10"/>
      <c r="AA2458" s="132"/>
      <c r="AB2458" s="132"/>
      <c r="AC2458" s="132"/>
      <c r="AD2458" s="132"/>
      <c r="AE2458" s="132"/>
      <c r="AF2458" s="148"/>
      <c r="AG2458" s="143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3:47" x14ac:dyDescent="0.2">
      <c r="C2459" s="10"/>
      <c r="D2459" s="10"/>
      <c r="AA2459" s="132"/>
      <c r="AB2459" s="132"/>
      <c r="AC2459" s="132"/>
      <c r="AD2459" s="132"/>
      <c r="AE2459" s="132"/>
      <c r="AF2459" s="148"/>
      <c r="AG2459" s="143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3:47" x14ac:dyDescent="0.2">
      <c r="C2460" s="10"/>
      <c r="D2460" s="10"/>
      <c r="AA2460" s="132"/>
      <c r="AB2460" s="132"/>
      <c r="AC2460" s="132"/>
      <c r="AD2460" s="132"/>
      <c r="AE2460" s="132"/>
      <c r="AF2460" s="148"/>
      <c r="AG2460" s="143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3:47" x14ac:dyDescent="0.2">
      <c r="C2461" s="10"/>
      <c r="D2461" s="10"/>
      <c r="AA2461" s="132"/>
      <c r="AB2461" s="132"/>
      <c r="AC2461" s="132"/>
      <c r="AD2461" s="132"/>
      <c r="AE2461" s="132"/>
      <c r="AF2461" s="148"/>
      <c r="AG2461" s="143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3:47" x14ac:dyDescent="0.2">
      <c r="C2462" s="10"/>
      <c r="D2462" s="10"/>
      <c r="AA2462" s="132"/>
      <c r="AB2462" s="132"/>
      <c r="AC2462" s="132"/>
      <c r="AD2462" s="132"/>
      <c r="AE2462" s="132"/>
      <c r="AF2462" s="148"/>
      <c r="AG2462" s="143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3:47" x14ac:dyDescent="0.2">
      <c r="C2463" s="10"/>
      <c r="D2463" s="10"/>
      <c r="AA2463" s="132"/>
      <c r="AB2463" s="132"/>
      <c r="AC2463" s="132"/>
      <c r="AD2463" s="132"/>
      <c r="AE2463" s="132"/>
      <c r="AF2463" s="148"/>
      <c r="AG2463" s="143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3:47" x14ac:dyDescent="0.2">
      <c r="C2464" s="10"/>
      <c r="D2464" s="10"/>
      <c r="AA2464" s="132"/>
      <c r="AB2464" s="132"/>
      <c r="AC2464" s="132"/>
      <c r="AD2464" s="132"/>
      <c r="AE2464" s="132"/>
      <c r="AF2464" s="148"/>
      <c r="AG2464" s="143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3:47" x14ac:dyDescent="0.2">
      <c r="C2465" s="10"/>
      <c r="D2465" s="10"/>
      <c r="AA2465" s="132"/>
      <c r="AB2465" s="132"/>
      <c r="AC2465" s="132"/>
      <c r="AD2465" s="132"/>
      <c r="AE2465" s="132"/>
      <c r="AF2465" s="148"/>
      <c r="AG2465" s="143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3:47" x14ac:dyDescent="0.2">
      <c r="C2466" s="10"/>
      <c r="D2466" s="10"/>
      <c r="AA2466" s="132"/>
      <c r="AB2466" s="132"/>
      <c r="AC2466" s="132"/>
      <c r="AD2466" s="132"/>
      <c r="AE2466" s="132"/>
      <c r="AF2466" s="148"/>
      <c r="AG2466" s="143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3:47" x14ac:dyDescent="0.2">
      <c r="C2467" s="10"/>
      <c r="D2467" s="10"/>
      <c r="AA2467" s="132"/>
      <c r="AB2467" s="132"/>
      <c r="AC2467" s="132"/>
      <c r="AD2467" s="132"/>
      <c r="AE2467" s="132"/>
      <c r="AF2467" s="148"/>
      <c r="AG2467" s="143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3:47" x14ac:dyDescent="0.2">
      <c r="C2468" s="10"/>
      <c r="D2468" s="10"/>
      <c r="AA2468" s="132"/>
      <c r="AB2468" s="132"/>
      <c r="AC2468" s="132"/>
      <c r="AD2468" s="132"/>
      <c r="AE2468" s="132"/>
      <c r="AF2468" s="148"/>
      <c r="AG2468" s="143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3:47" x14ac:dyDescent="0.2">
      <c r="C2469" s="10"/>
      <c r="D2469" s="10"/>
      <c r="AA2469" s="132"/>
      <c r="AB2469" s="132"/>
      <c r="AC2469" s="132"/>
      <c r="AD2469" s="132"/>
      <c r="AE2469" s="132"/>
      <c r="AF2469" s="148"/>
      <c r="AG2469" s="143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3:47" x14ac:dyDescent="0.2">
      <c r="C2470" s="10"/>
      <c r="D2470" s="10"/>
      <c r="AA2470" s="132"/>
      <c r="AB2470" s="132"/>
      <c r="AC2470" s="132"/>
      <c r="AD2470" s="132"/>
      <c r="AE2470" s="132"/>
      <c r="AF2470" s="148"/>
      <c r="AG2470" s="143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3:47" x14ac:dyDescent="0.2">
      <c r="C2471" s="10"/>
      <c r="D2471" s="10"/>
      <c r="AA2471" s="132"/>
      <c r="AB2471" s="132"/>
      <c r="AC2471" s="132"/>
      <c r="AD2471" s="132"/>
      <c r="AE2471" s="132"/>
      <c r="AF2471" s="148"/>
      <c r="AG2471" s="143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3:47" x14ac:dyDescent="0.2">
      <c r="C2472" s="10"/>
      <c r="D2472" s="10"/>
      <c r="AA2472" s="132"/>
      <c r="AB2472" s="132"/>
      <c r="AC2472" s="132"/>
      <c r="AD2472" s="132"/>
      <c r="AE2472" s="132"/>
      <c r="AF2472" s="148"/>
      <c r="AG2472" s="143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3:47" x14ac:dyDescent="0.2">
      <c r="C2473" s="10"/>
      <c r="D2473" s="10"/>
      <c r="AA2473" s="132"/>
      <c r="AB2473" s="132"/>
      <c r="AC2473" s="132"/>
      <c r="AD2473" s="132"/>
      <c r="AE2473" s="132"/>
      <c r="AF2473" s="148"/>
      <c r="AG2473" s="143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3:47" x14ac:dyDescent="0.2">
      <c r="C2474" s="10"/>
      <c r="D2474" s="10"/>
      <c r="AA2474" s="132"/>
      <c r="AB2474" s="132"/>
      <c r="AC2474" s="132"/>
      <c r="AD2474" s="132"/>
      <c r="AE2474" s="132"/>
      <c r="AF2474" s="148"/>
      <c r="AG2474" s="143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3:47" x14ac:dyDescent="0.2">
      <c r="C2475" s="10"/>
      <c r="D2475" s="10"/>
      <c r="AA2475" s="132"/>
      <c r="AB2475" s="132"/>
      <c r="AC2475" s="132"/>
      <c r="AD2475" s="132"/>
      <c r="AE2475" s="132"/>
      <c r="AF2475" s="148"/>
      <c r="AG2475" s="143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3:47" x14ac:dyDescent="0.2">
      <c r="C2476" s="10"/>
      <c r="D2476" s="10"/>
      <c r="AA2476" s="132"/>
      <c r="AB2476" s="132"/>
      <c r="AC2476" s="132"/>
      <c r="AD2476" s="132"/>
      <c r="AE2476" s="132"/>
      <c r="AF2476" s="148"/>
      <c r="AG2476" s="143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3:47" x14ac:dyDescent="0.2">
      <c r="C2477" s="10"/>
      <c r="D2477" s="10"/>
      <c r="AA2477" s="132"/>
      <c r="AB2477" s="132"/>
      <c r="AC2477" s="132"/>
      <c r="AD2477" s="132"/>
      <c r="AE2477" s="132"/>
      <c r="AF2477" s="148"/>
      <c r="AG2477" s="143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3:47" x14ac:dyDescent="0.2">
      <c r="C2478" s="10"/>
      <c r="D2478" s="10"/>
      <c r="AA2478" s="132"/>
      <c r="AB2478" s="132"/>
      <c r="AC2478" s="132"/>
      <c r="AD2478" s="132"/>
      <c r="AE2478" s="132"/>
      <c r="AF2478" s="148"/>
      <c r="AG2478" s="143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3:47" x14ac:dyDescent="0.2">
      <c r="C2479" s="10"/>
      <c r="D2479" s="10"/>
      <c r="AA2479" s="132"/>
      <c r="AB2479" s="132"/>
      <c r="AC2479" s="132"/>
      <c r="AD2479" s="132"/>
      <c r="AE2479" s="132"/>
      <c r="AF2479" s="148"/>
      <c r="AG2479" s="143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3:47" x14ac:dyDescent="0.2">
      <c r="C2480" s="10"/>
      <c r="D2480" s="10"/>
      <c r="AA2480" s="132"/>
      <c r="AB2480" s="132"/>
      <c r="AC2480" s="132"/>
      <c r="AD2480" s="132"/>
      <c r="AE2480" s="132"/>
      <c r="AF2480" s="148"/>
      <c r="AG2480" s="143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3:47" x14ac:dyDescent="0.2">
      <c r="C2481" s="10"/>
      <c r="D2481" s="10"/>
      <c r="AA2481" s="132"/>
      <c r="AB2481" s="132"/>
      <c r="AC2481" s="132"/>
      <c r="AD2481" s="132"/>
      <c r="AE2481" s="132"/>
      <c r="AF2481" s="148"/>
      <c r="AG2481" s="143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3:47" x14ac:dyDescent="0.2">
      <c r="C2482" s="10"/>
      <c r="D2482" s="10"/>
      <c r="AA2482" s="132"/>
      <c r="AB2482" s="132"/>
      <c r="AC2482" s="132"/>
      <c r="AD2482" s="132"/>
      <c r="AE2482" s="132"/>
      <c r="AF2482" s="148"/>
      <c r="AG2482" s="143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3:47" x14ac:dyDescent="0.2">
      <c r="C2483" s="10"/>
      <c r="D2483" s="10"/>
      <c r="AA2483" s="132"/>
      <c r="AB2483" s="132"/>
      <c r="AC2483" s="132"/>
      <c r="AD2483" s="132"/>
      <c r="AE2483" s="132"/>
      <c r="AF2483" s="148"/>
      <c r="AG2483" s="143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3:47" x14ac:dyDescent="0.2">
      <c r="C2484" s="10"/>
      <c r="D2484" s="10"/>
      <c r="AA2484" s="132"/>
      <c r="AB2484" s="132"/>
      <c r="AC2484" s="132"/>
      <c r="AD2484" s="132"/>
      <c r="AE2484" s="132"/>
      <c r="AF2484" s="148"/>
      <c r="AG2484" s="143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3:47" x14ac:dyDescent="0.2">
      <c r="C2485" s="10"/>
      <c r="D2485" s="10"/>
      <c r="AA2485" s="132"/>
      <c r="AB2485" s="132"/>
      <c r="AC2485" s="132"/>
      <c r="AD2485" s="132"/>
      <c r="AE2485" s="132"/>
      <c r="AF2485" s="148"/>
      <c r="AG2485" s="143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3:47" x14ac:dyDescent="0.2">
      <c r="C2486" s="10"/>
      <c r="D2486" s="10"/>
      <c r="AA2486" s="132"/>
      <c r="AB2486" s="132"/>
      <c r="AC2486" s="132"/>
      <c r="AD2486" s="132"/>
      <c r="AE2486" s="132"/>
      <c r="AF2486" s="148"/>
      <c r="AG2486" s="143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3:47" x14ac:dyDescent="0.2">
      <c r="C2487" s="10"/>
      <c r="D2487" s="10"/>
      <c r="AA2487" s="132"/>
      <c r="AB2487" s="132"/>
      <c r="AC2487" s="132"/>
      <c r="AD2487" s="132"/>
      <c r="AE2487" s="132"/>
      <c r="AF2487" s="148"/>
      <c r="AG2487" s="143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3:47" x14ac:dyDescent="0.2">
      <c r="C2488" s="10"/>
      <c r="D2488" s="10"/>
      <c r="AA2488" s="132"/>
      <c r="AB2488" s="132"/>
      <c r="AC2488" s="132"/>
      <c r="AD2488" s="132"/>
      <c r="AE2488" s="132"/>
      <c r="AF2488" s="148"/>
      <c r="AG2488" s="143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3:47" x14ac:dyDescent="0.2">
      <c r="C2489" s="10"/>
      <c r="D2489" s="10"/>
      <c r="AA2489" s="132"/>
      <c r="AB2489" s="132"/>
      <c r="AC2489" s="132"/>
      <c r="AD2489" s="132"/>
      <c r="AE2489" s="132"/>
      <c r="AF2489" s="148"/>
      <c r="AG2489" s="143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3:47" x14ac:dyDescent="0.2">
      <c r="C2490" s="10"/>
      <c r="D2490" s="10"/>
      <c r="AA2490" s="132"/>
      <c r="AB2490" s="132"/>
      <c r="AC2490" s="132"/>
      <c r="AD2490" s="132"/>
      <c r="AE2490" s="132"/>
      <c r="AF2490" s="148"/>
      <c r="AG2490" s="143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3:47" x14ac:dyDescent="0.2">
      <c r="C2491" s="10"/>
      <c r="D2491" s="10"/>
      <c r="AA2491" s="132"/>
      <c r="AB2491" s="132"/>
      <c r="AC2491" s="132"/>
      <c r="AD2491" s="132"/>
      <c r="AE2491" s="132"/>
      <c r="AF2491" s="148"/>
      <c r="AG2491" s="143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3:47" x14ac:dyDescent="0.2">
      <c r="C2492" s="10"/>
      <c r="D2492" s="10"/>
      <c r="AA2492" s="132"/>
      <c r="AB2492" s="132"/>
      <c r="AC2492" s="132"/>
      <c r="AD2492" s="132"/>
      <c r="AE2492" s="132"/>
      <c r="AF2492" s="148"/>
      <c r="AG2492" s="143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3:47" x14ac:dyDescent="0.2">
      <c r="C2493" s="10"/>
      <c r="D2493" s="10"/>
      <c r="AA2493" s="132"/>
      <c r="AB2493" s="132"/>
      <c r="AC2493" s="132"/>
      <c r="AD2493" s="132"/>
      <c r="AE2493" s="132"/>
      <c r="AF2493" s="148"/>
      <c r="AG2493" s="143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3:47" x14ac:dyDescent="0.2">
      <c r="C2494" s="10"/>
      <c r="D2494" s="10"/>
      <c r="AA2494" s="132"/>
      <c r="AB2494" s="132"/>
      <c r="AC2494" s="132"/>
      <c r="AD2494" s="132"/>
      <c r="AE2494" s="132"/>
      <c r="AF2494" s="148"/>
      <c r="AG2494" s="143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3:47" x14ac:dyDescent="0.2">
      <c r="C2495" s="10"/>
      <c r="D2495" s="10"/>
      <c r="AA2495" s="132"/>
      <c r="AB2495" s="132"/>
      <c r="AC2495" s="132"/>
      <c r="AD2495" s="132"/>
      <c r="AE2495" s="132"/>
      <c r="AF2495" s="148"/>
      <c r="AG2495" s="143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3:47" x14ac:dyDescent="0.2">
      <c r="C2496" s="10"/>
      <c r="D2496" s="10"/>
      <c r="AA2496" s="132"/>
      <c r="AB2496" s="132"/>
      <c r="AC2496" s="132"/>
      <c r="AD2496" s="132"/>
      <c r="AE2496" s="132"/>
      <c r="AF2496" s="148"/>
      <c r="AG2496" s="143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3:47" x14ac:dyDescent="0.2">
      <c r="C2497" s="10"/>
      <c r="D2497" s="10"/>
      <c r="AA2497" s="132"/>
      <c r="AB2497" s="132"/>
      <c r="AC2497" s="132"/>
      <c r="AD2497" s="132"/>
      <c r="AE2497" s="132"/>
      <c r="AF2497" s="148"/>
      <c r="AG2497" s="143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3:47" x14ac:dyDescent="0.2">
      <c r="C2498" s="10"/>
      <c r="D2498" s="10"/>
      <c r="AA2498" s="132"/>
      <c r="AB2498" s="132"/>
      <c r="AC2498" s="132"/>
      <c r="AD2498" s="132"/>
      <c r="AE2498" s="132"/>
      <c r="AF2498" s="148"/>
      <c r="AG2498" s="143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3:47" x14ac:dyDescent="0.2">
      <c r="C2499" s="10"/>
      <c r="D2499" s="10"/>
      <c r="AA2499" s="132"/>
      <c r="AB2499" s="132"/>
      <c r="AC2499" s="132"/>
      <c r="AD2499" s="132"/>
      <c r="AE2499" s="132"/>
      <c r="AF2499" s="148"/>
      <c r="AG2499" s="143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3:47" x14ac:dyDescent="0.2">
      <c r="C2500" s="10"/>
      <c r="D2500" s="10"/>
      <c r="AA2500" s="132"/>
      <c r="AB2500" s="132"/>
      <c r="AC2500" s="132"/>
      <c r="AD2500" s="132"/>
      <c r="AE2500" s="132"/>
      <c r="AF2500" s="148"/>
      <c r="AG2500" s="143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3:47" x14ac:dyDescent="0.2">
      <c r="C2501" s="10"/>
      <c r="D2501" s="10"/>
      <c r="AA2501" s="132"/>
      <c r="AB2501" s="132"/>
      <c r="AC2501" s="132"/>
      <c r="AD2501" s="132"/>
      <c r="AE2501" s="132"/>
      <c r="AF2501" s="148"/>
      <c r="AG2501" s="143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3:47" x14ac:dyDescent="0.2">
      <c r="C2502" s="10"/>
      <c r="D2502" s="10"/>
      <c r="AA2502" s="132"/>
      <c r="AB2502" s="132"/>
      <c r="AC2502" s="132"/>
      <c r="AD2502" s="132"/>
      <c r="AE2502" s="132"/>
      <c r="AF2502" s="148"/>
      <c r="AG2502" s="143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3:47" x14ac:dyDescent="0.2">
      <c r="C2503" s="10"/>
      <c r="D2503" s="10"/>
      <c r="AA2503" s="132"/>
      <c r="AB2503" s="132"/>
      <c r="AC2503" s="132"/>
      <c r="AD2503" s="132"/>
      <c r="AE2503" s="132"/>
      <c r="AF2503" s="148"/>
      <c r="AG2503" s="143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3:47" x14ac:dyDescent="0.2">
      <c r="C2504" s="10"/>
      <c r="D2504" s="10"/>
      <c r="AA2504" s="132"/>
      <c r="AB2504" s="132"/>
      <c r="AC2504" s="132"/>
      <c r="AD2504" s="132"/>
      <c r="AE2504" s="132"/>
      <c r="AF2504" s="148"/>
      <c r="AG2504" s="143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3:47" x14ac:dyDescent="0.2">
      <c r="C2505" s="10"/>
      <c r="D2505" s="10"/>
      <c r="AA2505" s="132"/>
      <c r="AB2505" s="132"/>
      <c r="AC2505" s="132"/>
      <c r="AD2505" s="132"/>
      <c r="AE2505" s="132"/>
      <c r="AF2505" s="148"/>
      <c r="AG2505" s="143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3:47" x14ac:dyDescent="0.2">
      <c r="C2506" s="10"/>
      <c r="D2506" s="10"/>
      <c r="AA2506" s="132"/>
      <c r="AB2506" s="132"/>
      <c r="AC2506" s="132"/>
      <c r="AD2506" s="132"/>
      <c r="AE2506" s="132"/>
      <c r="AF2506" s="148"/>
      <c r="AG2506" s="143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3:47" x14ac:dyDescent="0.2">
      <c r="C2507" s="10"/>
      <c r="D2507" s="10"/>
      <c r="AA2507" s="132"/>
      <c r="AB2507" s="132"/>
      <c r="AC2507" s="132"/>
      <c r="AD2507" s="132"/>
      <c r="AE2507" s="132"/>
      <c r="AF2507" s="148"/>
      <c r="AG2507" s="143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3:47" x14ac:dyDescent="0.2">
      <c r="C2508" s="10"/>
      <c r="D2508" s="10"/>
      <c r="AA2508" s="132"/>
      <c r="AB2508" s="132"/>
      <c r="AC2508" s="132"/>
      <c r="AD2508" s="132"/>
      <c r="AE2508" s="132"/>
      <c r="AF2508" s="148"/>
      <c r="AG2508" s="143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3:47" x14ac:dyDescent="0.2">
      <c r="C2509" s="10"/>
      <c r="D2509" s="10"/>
      <c r="AA2509" s="132"/>
      <c r="AB2509" s="132"/>
      <c r="AC2509" s="132"/>
      <c r="AD2509" s="132"/>
      <c r="AE2509" s="132"/>
      <c r="AF2509" s="148"/>
      <c r="AG2509" s="143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3:47" x14ac:dyDescent="0.2">
      <c r="C2510" s="10"/>
      <c r="D2510" s="10"/>
      <c r="AA2510" s="132"/>
      <c r="AB2510" s="132"/>
      <c r="AC2510" s="132"/>
      <c r="AD2510" s="132"/>
      <c r="AE2510" s="132"/>
      <c r="AF2510" s="148"/>
      <c r="AG2510" s="143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3:47" x14ac:dyDescent="0.2">
      <c r="C2511" s="10"/>
      <c r="D2511" s="10"/>
      <c r="AA2511" s="132"/>
      <c r="AB2511" s="132"/>
      <c r="AC2511" s="132"/>
      <c r="AD2511" s="132"/>
      <c r="AE2511" s="132"/>
      <c r="AF2511" s="148"/>
      <c r="AG2511" s="143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3:47" x14ac:dyDescent="0.2">
      <c r="C2512" s="10"/>
      <c r="D2512" s="10"/>
      <c r="AA2512" s="132"/>
      <c r="AB2512" s="132"/>
      <c r="AC2512" s="132"/>
      <c r="AD2512" s="132"/>
      <c r="AE2512" s="132"/>
      <c r="AF2512" s="148"/>
      <c r="AG2512" s="143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3:47" x14ac:dyDescent="0.2">
      <c r="C2513" s="10"/>
      <c r="D2513" s="10"/>
      <c r="AA2513" s="132"/>
      <c r="AB2513" s="132"/>
      <c r="AC2513" s="132"/>
      <c r="AD2513" s="132"/>
      <c r="AE2513" s="132"/>
      <c r="AF2513" s="148"/>
      <c r="AG2513" s="143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3:47" x14ac:dyDescent="0.2">
      <c r="C2514" s="10"/>
      <c r="D2514" s="10"/>
      <c r="AA2514" s="132"/>
      <c r="AB2514" s="132"/>
      <c r="AC2514" s="132"/>
      <c r="AD2514" s="132"/>
      <c r="AE2514" s="132"/>
      <c r="AF2514" s="148"/>
      <c r="AG2514" s="143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3:47" x14ac:dyDescent="0.2">
      <c r="C2515" s="10"/>
      <c r="D2515" s="10"/>
      <c r="AA2515" s="132"/>
      <c r="AB2515" s="132"/>
      <c r="AC2515" s="132"/>
      <c r="AD2515" s="132"/>
      <c r="AE2515" s="132"/>
      <c r="AF2515" s="148"/>
      <c r="AG2515" s="143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3:47" x14ac:dyDescent="0.2">
      <c r="C2516" s="10"/>
      <c r="D2516" s="10"/>
      <c r="AA2516" s="132"/>
      <c r="AB2516" s="132"/>
      <c r="AC2516" s="132"/>
      <c r="AD2516" s="132"/>
      <c r="AE2516" s="132"/>
      <c r="AF2516" s="148"/>
      <c r="AG2516" s="143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3:47" x14ac:dyDescent="0.2">
      <c r="C2517" s="10"/>
      <c r="D2517" s="10"/>
      <c r="AA2517" s="132"/>
      <c r="AB2517" s="132"/>
      <c r="AC2517" s="132"/>
      <c r="AD2517" s="132"/>
      <c r="AE2517" s="132"/>
      <c r="AF2517" s="148"/>
      <c r="AG2517" s="143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3:47" x14ac:dyDescent="0.2">
      <c r="C2518" s="10"/>
      <c r="D2518" s="10"/>
      <c r="AA2518" s="132"/>
      <c r="AB2518" s="132"/>
      <c r="AC2518" s="132"/>
      <c r="AD2518" s="132"/>
      <c r="AE2518" s="132"/>
      <c r="AF2518" s="148"/>
      <c r="AG2518" s="143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3:47" x14ac:dyDescent="0.2">
      <c r="C2519" s="10"/>
      <c r="D2519" s="10"/>
      <c r="AA2519" s="132"/>
      <c r="AB2519" s="132"/>
      <c r="AC2519" s="132"/>
      <c r="AD2519" s="132"/>
      <c r="AE2519" s="132"/>
      <c r="AF2519" s="148"/>
      <c r="AG2519" s="143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3:47" x14ac:dyDescent="0.2">
      <c r="C2520" s="10"/>
      <c r="D2520" s="10"/>
      <c r="AA2520" s="132"/>
      <c r="AB2520" s="132"/>
      <c r="AC2520" s="132"/>
      <c r="AD2520" s="132"/>
      <c r="AE2520" s="132"/>
      <c r="AF2520" s="148"/>
      <c r="AG2520" s="143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3:47" x14ac:dyDescent="0.2">
      <c r="C2521" s="10"/>
      <c r="D2521" s="10"/>
      <c r="AA2521" s="132"/>
      <c r="AB2521" s="132"/>
      <c r="AC2521" s="132"/>
      <c r="AD2521" s="132"/>
      <c r="AE2521" s="132"/>
      <c r="AF2521" s="148"/>
      <c r="AG2521" s="143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3:47" x14ac:dyDescent="0.2">
      <c r="C2522" s="10"/>
      <c r="D2522" s="10"/>
      <c r="AA2522" s="132"/>
      <c r="AB2522" s="132"/>
      <c r="AC2522" s="132"/>
      <c r="AD2522" s="132"/>
      <c r="AE2522" s="132"/>
      <c r="AF2522" s="148"/>
      <c r="AG2522" s="143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3:47" x14ac:dyDescent="0.2">
      <c r="C2523" s="10"/>
      <c r="D2523" s="10"/>
      <c r="AA2523" s="132"/>
      <c r="AB2523" s="132"/>
      <c r="AC2523" s="132"/>
      <c r="AD2523" s="132"/>
      <c r="AE2523" s="132"/>
      <c r="AF2523" s="148"/>
      <c r="AG2523" s="143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3:47" x14ac:dyDescent="0.2">
      <c r="C2524" s="10"/>
      <c r="D2524" s="10"/>
      <c r="AA2524" s="132"/>
      <c r="AB2524" s="132"/>
      <c r="AC2524" s="132"/>
      <c r="AD2524" s="132"/>
      <c r="AE2524" s="132"/>
      <c r="AF2524" s="148"/>
      <c r="AG2524" s="143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3:47" x14ac:dyDescent="0.2">
      <c r="C2525" s="10"/>
      <c r="D2525" s="10"/>
      <c r="AA2525" s="132"/>
      <c r="AB2525" s="132"/>
      <c r="AC2525" s="132"/>
      <c r="AD2525" s="132"/>
      <c r="AE2525" s="132"/>
      <c r="AF2525" s="148"/>
      <c r="AG2525" s="143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3:47" x14ac:dyDescent="0.2">
      <c r="C2526" s="10"/>
      <c r="D2526" s="10"/>
      <c r="AA2526" s="132"/>
      <c r="AB2526" s="132"/>
      <c r="AC2526" s="132"/>
      <c r="AD2526" s="132"/>
      <c r="AE2526" s="132"/>
      <c r="AF2526" s="148"/>
      <c r="AG2526" s="143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3:47" x14ac:dyDescent="0.2">
      <c r="C2527" s="10"/>
      <c r="D2527" s="10"/>
      <c r="AA2527" s="132"/>
      <c r="AB2527" s="132"/>
      <c r="AC2527" s="132"/>
      <c r="AD2527" s="132"/>
      <c r="AE2527" s="132"/>
      <c r="AF2527" s="148"/>
      <c r="AG2527" s="143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3:47" x14ac:dyDescent="0.2">
      <c r="C2528" s="10"/>
      <c r="D2528" s="10"/>
      <c r="AA2528" s="132"/>
      <c r="AB2528" s="132"/>
      <c r="AC2528" s="132"/>
      <c r="AD2528" s="132"/>
      <c r="AE2528" s="132"/>
      <c r="AF2528" s="148"/>
      <c r="AG2528" s="143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3:47" x14ac:dyDescent="0.2">
      <c r="C2529" s="10"/>
      <c r="D2529" s="10"/>
      <c r="AA2529" s="132"/>
      <c r="AB2529" s="132"/>
      <c r="AC2529" s="132"/>
      <c r="AD2529" s="132"/>
      <c r="AE2529" s="132"/>
      <c r="AF2529" s="148"/>
      <c r="AG2529" s="143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3:47" x14ac:dyDescent="0.2">
      <c r="C2530" s="10"/>
      <c r="D2530" s="10"/>
      <c r="AA2530" s="132"/>
      <c r="AB2530" s="132"/>
      <c r="AC2530" s="132"/>
      <c r="AD2530" s="132"/>
      <c r="AE2530" s="132"/>
      <c r="AF2530" s="148"/>
      <c r="AG2530" s="143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3:47" x14ac:dyDescent="0.2">
      <c r="C2531" s="10"/>
      <c r="D2531" s="10"/>
      <c r="AA2531" s="132"/>
      <c r="AB2531" s="132"/>
      <c r="AC2531" s="132"/>
      <c r="AD2531" s="132"/>
      <c r="AE2531" s="132"/>
      <c r="AF2531" s="148"/>
      <c r="AG2531" s="143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3:47" x14ac:dyDescent="0.2">
      <c r="C2532" s="10"/>
      <c r="D2532" s="10"/>
      <c r="AA2532" s="132"/>
      <c r="AB2532" s="132"/>
      <c r="AC2532" s="132"/>
      <c r="AD2532" s="132"/>
      <c r="AE2532" s="132"/>
      <c r="AF2532" s="148"/>
      <c r="AG2532" s="143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3:47" x14ac:dyDescent="0.2">
      <c r="C2533" s="10"/>
      <c r="D2533" s="10"/>
      <c r="AA2533" s="132"/>
      <c r="AB2533" s="132"/>
      <c r="AC2533" s="132"/>
      <c r="AD2533" s="132"/>
      <c r="AE2533" s="132"/>
      <c r="AF2533" s="148"/>
      <c r="AG2533" s="143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3:47" x14ac:dyDescent="0.2">
      <c r="C2534" s="10"/>
      <c r="D2534" s="10"/>
      <c r="AA2534" s="132"/>
      <c r="AB2534" s="132"/>
      <c r="AC2534" s="132"/>
      <c r="AD2534" s="132"/>
      <c r="AE2534" s="132"/>
      <c r="AF2534" s="148"/>
      <c r="AG2534" s="143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3:47" x14ac:dyDescent="0.2">
      <c r="C2535" s="10"/>
      <c r="D2535" s="10"/>
      <c r="AA2535" s="132"/>
      <c r="AB2535" s="132"/>
      <c r="AC2535" s="132"/>
      <c r="AD2535" s="132"/>
      <c r="AE2535" s="132"/>
      <c r="AF2535" s="148"/>
      <c r="AG2535" s="143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3:47" x14ac:dyDescent="0.2">
      <c r="C2536" s="10"/>
      <c r="D2536" s="10"/>
      <c r="AA2536" s="132"/>
      <c r="AB2536" s="132"/>
      <c r="AC2536" s="132"/>
      <c r="AD2536" s="132"/>
      <c r="AE2536" s="132"/>
      <c r="AF2536" s="148"/>
      <c r="AG2536" s="143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3:47" x14ac:dyDescent="0.2">
      <c r="C2537" s="10"/>
      <c r="D2537" s="10"/>
      <c r="AA2537" s="132"/>
      <c r="AB2537" s="132"/>
      <c r="AC2537" s="132"/>
      <c r="AD2537" s="132"/>
      <c r="AE2537" s="132"/>
      <c r="AF2537" s="148"/>
      <c r="AG2537" s="143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3:47" x14ac:dyDescent="0.2">
      <c r="C2538" s="10"/>
      <c r="D2538" s="10"/>
      <c r="AA2538" s="132"/>
      <c r="AB2538" s="132"/>
      <c r="AC2538" s="132"/>
      <c r="AD2538" s="132"/>
      <c r="AE2538" s="132"/>
      <c r="AF2538" s="148"/>
      <c r="AG2538" s="143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3:47" x14ac:dyDescent="0.2">
      <c r="C2539" s="10"/>
      <c r="D2539" s="10"/>
      <c r="AA2539" s="132"/>
      <c r="AB2539" s="132"/>
      <c r="AC2539" s="132"/>
      <c r="AD2539" s="132"/>
      <c r="AE2539" s="132"/>
      <c r="AF2539" s="148"/>
      <c r="AG2539" s="143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3:47" x14ac:dyDescent="0.2">
      <c r="C2540" s="10"/>
      <c r="D2540" s="10"/>
      <c r="AA2540" s="132"/>
      <c r="AB2540" s="132"/>
      <c r="AC2540" s="132"/>
      <c r="AD2540" s="132"/>
      <c r="AE2540" s="132"/>
      <c r="AF2540" s="148"/>
      <c r="AG2540" s="143"/>
      <c r="AN2540" s="132"/>
      <c r="AO2540" s="132"/>
      <c r="AP2540" s="132"/>
      <c r="AQ2540" s="132"/>
      <c r="AR2540" s="132"/>
      <c r="AS2540" s="132"/>
      <c r="AT2540" s="132"/>
      <c r="AU2540" s="132"/>
    </row>
    <row r="2541" spans="3:47" x14ac:dyDescent="0.2">
      <c r="C2541" s="10"/>
      <c r="D2541" s="10"/>
      <c r="AA2541" s="132"/>
      <c r="AB2541" s="132"/>
      <c r="AC2541" s="132"/>
      <c r="AD2541" s="132"/>
      <c r="AE2541" s="132"/>
      <c r="AF2541" s="148"/>
      <c r="AG2541" s="143"/>
      <c r="AN2541" s="132"/>
      <c r="AO2541" s="132"/>
      <c r="AP2541" s="132"/>
      <c r="AQ2541" s="132"/>
      <c r="AR2541" s="132"/>
      <c r="AS2541" s="132"/>
      <c r="AT2541" s="132"/>
      <c r="AU2541" s="132"/>
    </row>
    <row r="2542" spans="3:47" x14ac:dyDescent="0.2">
      <c r="C2542" s="10"/>
      <c r="D2542" s="10"/>
    </row>
    <row r="2543" spans="3:47" x14ac:dyDescent="0.2">
      <c r="C2543" s="10"/>
      <c r="D2543" s="10"/>
    </row>
    <row r="2544" spans="3:47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</sheetData>
  <protectedRanges>
    <protectedRange sqref="A100:D113" name="Range1"/>
  </protectedRanges>
  <phoneticPr fontId="8" type="noConversion"/>
  <hyperlinks>
    <hyperlink ref="H64170" r:id="rId1" display="http://vsolj.cetus-net.org/bulletin.html" xr:uid="{00000000-0004-0000-0200-000000000000}"/>
    <hyperlink ref="H64163" r:id="rId2" display="https://www.aavso.org/ejaavso" xr:uid="{00000000-0004-0000-0200-000001000000}"/>
    <hyperlink ref="I64170" r:id="rId3" display="http://vsolj.cetus-net.org/bulletin.html" xr:uid="{00000000-0004-0000-0200-000002000000}"/>
    <hyperlink ref="AQ57821" r:id="rId4" display="http://cdsbib.u-strasbg.fr/cgi-bin/cdsbib?1990RMxAA..21..381G" xr:uid="{00000000-0004-0000-0200-000003000000}"/>
    <hyperlink ref="H64167" r:id="rId5" display="https://www.aavso.org/ejaavso" xr:uid="{00000000-0004-0000-0200-000004000000}"/>
    <hyperlink ref="AP5185" r:id="rId6" display="http://cdsbib.u-strasbg.fr/cgi-bin/cdsbib?1990RMxAA..21..381G" xr:uid="{00000000-0004-0000-0200-000005000000}"/>
    <hyperlink ref="AP5188" r:id="rId7" display="http://cdsbib.u-strasbg.fr/cgi-bin/cdsbib?1990RMxAA..21..381G" xr:uid="{00000000-0004-0000-0200-000006000000}"/>
    <hyperlink ref="AP5186" r:id="rId8" display="http://cdsbib.u-strasbg.fr/cgi-bin/cdsbib?1990RMxAA..21..381G" xr:uid="{00000000-0004-0000-0200-000007000000}"/>
    <hyperlink ref="AP5170" r:id="rId9" display="http://cdsbib.u-strasbg.fr/cgi-bin/cdsbib?1990RMxAA..21..381G" xr:uid="{00000000-0004-0000-0200-000008000000}"/>
    <hyperlink ref="AQ5399" r:id="rId10" display="http://cdsbib.u-strasbg.fr/cgi-bin/cdsbib?1990RMxAA..21..381G" xr:uid="{00000000-0004-0000-0200-000009000000}"/>
    <hyperlink ref="AQ5403" r:id="rId11" display="http://cdsbib.u-strasbg.fr/cgi-bin/cdsbib?1990RMxAA..21..381G" xr:uid="{00000000-0004-0000-0200-00000A000000}"/>
    <hyperlink ref="AQ65083" r:id="rId12" display="http://cdsbib.u-strasbg.fr/cgi-bin/cdsbib?1990RMxAA..21..381G" xr:uid="{00000000-0004-0000-0200-00000B000000}"/>
    <hyperlink ref="I2291" r:id="rId13" display="http://vsolj.cetus-net.org/bulletin.html" xr:uid="{00000000-0004-0000-0200-00000C000000}"/>
    <hyperlink ref="H2291" r:id="rId14" display="http://vsolj.cetus-net.org/bulletin.html" xr:uid="{00000000-0004-0000-0200-00000D000000}"/>
    <hyperlink ref="AQ208" r:id="rId15" display="http://cdsbib.u-strasbg.fr/cgi-bin/cdsbib?1990RMxAA..21..381G" xr:uid="{00000000-0004-0000-0200-00000E000000}"/>
    <hyperlink ref="AQ207" r:id="rId16" display="http://cdsbib.u-strasbg.fr/cgi-bin/cdsbib?1990RMxAA..21..381G" xr:uid="{00000000-0004-0000-0200-00000F000000}"/>
    <hyperlink ref="AP3461" r:id="rId17" display="http://cdsbib.u-strasbg.fr/cgi-bin/cdsbib?1990RMxAA..21..381G" xr:uid="{00000000-0004-0000-0200-000010000000}"/>
    <hyperlink ref="AP3479" r:id="rId18" display="http://cdsbib.u-strasbg.fr/cgi-bin/cdsbib?1990RMxAA..21..381G" xr:uid="{00000000-0004-0000-0200-000011000000}"/>
    <hyperlink ref="AP3480" r:id="rId19" display="http://cdsbib.u-strasbg.fr/cgi-bin/cdsbib?1990RMxAA..21..381G" xr:uid="{00000000-0004-0000-0200-000012000000}"/>
    <hyperlink ref="AP3476" r:id="rId20" display="http://cdsbib.u-strasbg.fr/cgi-bin/cdsbib?1990RMxAA..21..381G" xr:uid="{00000000-0004-0000-0200-000013000000}"/>
  </hyperlinks>
  <pageMargins left="0.75" right="0.75" top="1" bottom="1" header="0.5" footer="0.5"/>
  <headerFooter alignWithMargins="0"/>
  <drawing r:id="rId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D026-35F8-447E-A796-8E0BD10389C0}">
  <sheetPr>
    <tabColor indexed="11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BL6915"/>
  <sheetViews>
    <sheetView workbookViewId="0">
      <pane xSplit="11" ySplit="22" topLeftCell="L102" activePane="bottomRight" state="frozen"/>
      <selection pane="topRight" activeCell="L1" sqref="L1"/>
      <selection pane="bottomLeft" activeCell="A23" sqref="A23"/>
      <selection pane="bottomRight" activeCell="F14" sqref="F14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3.140625" customWidth="1"/>
    <col min="6" max="6" width="1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26" width="10.28515625" customWidth="1"/>
    <col min="27" max="27" width="12.140625" customWidth="1"/>
    <col min="28" max="28" width="10.71093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89</v>
      </c>
      <c r="E1" s="30" t="s">
        <v>354</v>
      </c>
      <c r="F1" s="3"/>
      <c r="G1" s="3"/>
      <c r="H1" s="3"/>
      <c r="V1" s="7" t="s">
        <v>61</v>
      </c>
      <c r="W1" s="7" t="s">
        <v>114</v>
      </c>
      <c r="AA1" s="129" t="s">
        <v>20</v>
      </c>
      <c r="AB1" s="76"/>
      <c r="AC1" s="76" t="s">
        <v>21</v>
      </c>
      <c r="AD1" s="76" t="s">
        <v>22</v>
      </c>
      <c r="AE1" s="77"/>
      <c r="AF1" s="3" t="s">
        <v>363</v>
      </c>
      <c r="AW1" s="130" t="s">
        <v>61</v>
      </c>
      <c r="AX1" s="131" t="s">
        <v>352</v>
      </c>
      <c r="AY1" s="7" t="s">
        <v>23</v>
      </c>
      <c r="AZ1" s="80" t="s">
        <v>356</v>
      </c>
      <c r="BA1" s="81" t="s">
        <v>25</v>
      </c>
      <c r="BB1" s="80" t="s">
        <v>26</v>
      </c>
      <c r="BC1" s="81" t="s">
        <v>27</v>
      </c>
      <c r="BD1" s="80" t="s">
        <v>28</v>
      </c>
      <c r="BE1" s="82" t="s">
        <v>29</v>
      </c>
      <c r="BF1" s="81" t="s">
        <v>30</v>
      </c>
      <c r="BG1" s="80" t="s">
        <v>31</v>
      </c>
      <c r="BH1" s="82" t="s">
        <v>32</v>
      </c>
      <c r="BI1" s="81" t="s">
        <v>33</v>
      </c>
      <c r="BJ1" s="80" t="s">
        <v>34</v>
      </c>
      <c r="BK1" s="82" t="s">
        <v>35</v>
      </c>
      <c r="BL1" s="81" t="s">
        <v>15</v>
      </c>
    </row>
    <row r="2" spans="1:64" ht="12.95" customHeight="1" thickBot="1" x14ac:dyDescent="0.35">
      <c r="A2" t="s">
        <v>73</v>
      </c>
      <c r="B2" t="s">
        <v>90</v>
      </c>
      <c r="C2" s="3"/>
      <c r="D2" s="3"/>
      <c r="V2">
        <v>-28000</v>
      </c>
      <c r="W2">
        <f t="shared" ref="W2:W23" si="0">+I$3*V2^2+I$4*V2+I$5+I$6*SIN(RADIANS(I$7*V2+I$8))</f>
        <v>0</v>
      </c>
      <c r="AA2" s="83" t="s">
        <v>3</v>
      </c>
      <c r="AB2" s="84">
        <f>C7</f>
        <v>52500.241999999998</v>
      </c>
      <c r="AC2" s="85" t="s">
        <v>4</v>
      </c>
      <c r="AD2" s="84">
        <f>C8</f>
        <v>0.44974809999999998</v>
      </c>
      <c r="AE2" s="86" t="s">
        <v>18</v>
      </c>
      <c r="AF2" s="3" t="s">
        <v>364</v>
      </c>
      <c r="AW2">
        <v>-50000</v>
      </c>
      <c r="AX2">
        <f t="shared" ref="AX2:AX33" si="1">AB$3+AB$4*AW2+AB$5*AW2^2+AZ2</f>
        <v>-0.18998894307988778</v>
      </c>
      <c r="AY2">
        <f t="shared" ref="AY2:AY33" si="2">AB$3+AB$4*AW2+AB$5*AW2^2</f>
        <v>-0.36098500835074832</v>
      </c>
      <c r="AZ2" s="132">
        <f t="shared" ref="AZ2:AZ33" si="3">$AB$6*($AB$11/BA2*BB2+$AB$12)</f>
        <v>0.17099606527086053</v>
      </c>
      <c r="BA2">
        <f t="shared" ref="BA2:BA33" si="4">1+$AB$7*COS(BC2)</f>
        <v>0.77399055635318914</v>
      </c>
      <c r="BB2">
        <f t="shared" ref="BB2:BB33" si="5">SIN(BC2+RADIANS($AB$9))</f>
        <v>0.90671835590251249</v>
      </c>
      <c r="BC2">
        <f t="shared" ref="BC2:BC33" si="6">2*ATAN(BD2)</f>
        <v>-2.8461129829394918</v>
      </c>
      <c r="BD2">
        <f t="shared" ref="BD2:BD33" si="7">SQRT((1+$AB$7)/(1-$AB$7))*TAN(BE2/2)</f>
        <v>-6.7193367470774383</v>
      </c>
      <c r="BE2">
        <f t="shared" ref="BE2:BK11" si="8">$BL2+$AB$7*SIN(BF2)</f>
        <v>3.5158489135835516</v>
      </c>
      <c r="BF2">
        <f t="shared" si="8"/>
        <v>3.5158606425851793</v>
      </c>
      <c r="BG2">
        <f t="shared" si="8"/>
        <v>3.5158073037217701</v>
      </c>
      <c r="BH2">
        <f t="shared" si="8"/>
        <v>3.5160498768057833</v>
      </c>
      <c r="BI2">
        <f t="shared" si="8"/>
        <v>3.5149468955561041</v>
      </c>
      <c r="BJ2">
        <f t="shared" si="8"/>
        <v>3.5199660285454084</v>
      </c>
      <c r="BK2">
        <f t="shared" si="8"/>
        <v>3.4972047034166716</v>
      </c>
      <c r="BL2">
        <f t="shared" ref="BL2:BL33" si="9">RADIANS($AB$9)+$AB$18*(AW2-AB$15)</f>
        <v>3.6022190572638664</v>
      </c>
    </row>
    <row r="3" spans="1:64" ht="12.95" customHeight="1" thickBot="1" x14ac:dyDescent="0.25">
      <c r="A3" s="40"/>
      <c r="V3">
        <v>-26000</v>
      </c>
      <c r="W3">
        <f t="shared" si="0"/>
        <v>0</v>
      </c>
      <c r="AA3" s="88" t="s">
        <v>36</v>
      </c>
      <c r="AB3" s="133">
        <f t="shared" ref="AB3:AB10" si="10">AC3*AD3</f>
        <v>0.19500514040162195</v>
      </c>
      <c r="AC3" s="134">
        <v>19.500514040162194</v>
      </c>
      <c r="AD3">
        <v>0.01</v>
      </c>
      <c r="AE3" s="91"/>
      <c r="AF3" s="134">
        <v>19.500514040162194</v>
      </c>
      <c r="AW3">
        <v>-49000</v>
      </c>
      <c r="AX3">
        <f t="shared" si="1"/>
        <v>-0.17431278503292594</v>
      </c>
      <c r="AY3">
        <f t="shared" si="2"/>
        <v>-0.34111565601661731</v>
      </c>
      <c r="AZ3" s="132">
        <f t="shared" si="3"/>
        <v>0.16680287098369137</v>
      </c>
      <c r="BA3">
        <f t="shared" si="4"/>
        <v>0.77643641731692126</v>
      </c>
      <c r="BB3">
        <f t="shared" si="5"/>
        <v>0.89199618141638859</v>
      </c>
      <c r="BC3">
        <f t="shared" si="6"/>
        <v>-2.8124184872609304</v>
      </c>
      <c r="BD3">
        <f t="shared" si="7"/>
        <v>-6.020849242336805</v>
      </c>
      <c r="BE3">
        <f t="shared" si="8"/>
        <v>3.558084537893591</v>
      </c>
      <c r="BF3">
        <f t="shared" si="8"/>
        <v>3.5580961324720275</v>
      </c>
      <c r="BG3">
        <f t="shared" si="8"/>
        <v>3.5580424671210058</v>
      </c>
      <c r="BH3">
        <f t="shared" si="8"/>
        <v>3.5582908671801032</v>
      </c>
      <c r="BI3">
        <f t="shared" si="8"/>
        <v>3.5571413303013912</v>
      </c>
      <c r="BJ3">
        <f t="shared" si="8"/>
        <v>3.5624660458281081</v>
      </c>
      <c r="BK3">
        <f t="shared" si="8"/>
        <v>3.5379049427059419</v>
      </c>
      <c r="BL3">
        <f t="shared" si="9"/>
        <v>3.653662214128846</v>
      </c>
    </row>
    <row r="4" spans="1:64" ht="12.95" customHeight="1" thickTop="1" thickBot="1" x14ac:dyDescent="0.25">
      <c r="A4" s="135" t="s">
        <v>88</v>
      </c>
      <c r="C4" s="8">
        <v>52500.241999999998</v>
      </c>
      <c r="D4" s="9">
        <v>0.44975100000000001</v>
      </c>
      <c r="E4" s="31" t="s">
        <v>86</v>
      </c>
      <c r="V4">
        <v>-24000</v>
      </c>
      <c r="W4">
        <f t="shared" si="0"/>
        <v>0</v>
      </c>
      <c r="AA4" s="92" t="s">
        <v>37</v>
      </c>
      <c r="AB4" s="136">
        <f t="shared" si="10"/>
        <v>2.191691384145819E-6</v>
      </c>
      <c r="AC4" s="137">
        <v>21.916913841458193</v>
      </c>
      <c r="AD4" s="50">
        <v>9.9999999999999995E-8</v>
      </c>
      <c r="AE4" s="91"/>
      <c r="AF4" s="137">
        <v>21.916913841458193</v>
      </c>
      <c r="AW4">
        <v>-48000</v>
      </c>
      <c r="AX4">
        <f t="shared" si="1"/>
        <v>-0.1593067088849637</v>
      </c>
      <c r="AY4">
        <f t="shared" si="2"/>
        <v>-0.32160342814612242</v>
      </c>
      <c r="AZ4" s="132">
        <f t="shared" si="3"/>
        <v>0.16229671926115871</v>
      </c>
      <c r="BA4">
        <f t="shared" si="4"/>
        <v>0.77915493276544368</v>
      </c>
      <c r="BB4">
        <f t="shared" si="5"/>
        <v>0.87615303110440002</v>
      </c>
      <c r="BC4">
        <f t="shared" si="6"/>
        <v>-2.7784991241432673</v>
      </c>
      <c r="BD4">
        <f t="shared" si="7"/>
        <v>-5.4475736650179218</v>
      </c>
      <c r="BE4">
        <f t="shared" si="8"/>
        <v>3.6004608838844052</v>
      </c>
      <c r="BF4">
        <f t="shared" si="8"/>
        <v>3.600472065231592</v>
      </c>
      <c r="BG4">
        <f t="shared" si="8"/>
        <v>3.6004192758670626</v>
      </c>
      <c r="BH4">
        <f t="shared" si="8"/>
        <v>3.6006685170555408</v>
      </c>
      <c r="BI4">
        <f t="shared" si="8"/>
        <v>3.5994920120540828</v>
      </c>
      <c r="BJ4">
        <f t="shared" si="8"/>
        <v>3.6050515581275127</v>
      </c>
      <c r="BK4">
        <f t="shared" si="8"/>
        <v>3.5789114542995826</v>
      </c>
      <c r="BL4">
        <f t="shared" si="9"/>
        <v>3.7051053709938251</v>
      </c>
    </row>
    <row r="5" spans="1:64" ht="12.95" customHeight="1" thickTop="1" x14ac:dyDescent="0.2">
      <c r="A5" s="11" t="s">
        <v>78</v>
      </c>
      <c r="B5" s="12"/>
      <c r="C5" s="13">
        <v>-9.5</v>
      </c>
      <c r="D5" s="12" t="s">
        <v>79</v>
      </c>
      <c r="E5" s="12"/>
      <c r="V5">
        <v>-22000</v>
      </c>
      <c r="W5">
        <f t="shared" si="0"/>
        <v>0</v>
      </c>
      <c r="AA5" s="92" t="s">
        <v>109</v>
      </c>
      <c r="AB5" s="136">
        <f t="shared" si="10"/>
        <v>-1.7856223181803171E-10</v>
      </c>
      <c r="AC5" s="137">
        <v>-17.856223181803173</v>
      </c>
      <c r="AD5">
        <v>9.9999999999999994E-12</v>
      </c>
      <c r="AE5" s="91"/>
      <c r="AF5" s="137">
        <v>-17.856223181803173</v>
      </c>
      <c r="AW5">
        <v>-47000</v>
      </c>
      <c r="AX5">
        <f t="shared" si="1"/>
        <v>-0.14496731050000919</v>
      </c>
      <c r="AY5">
        <f t="shared" si="2"/>
        <v>-0.30244832473926359</v>
      </c>
      <c r="AZ5" s="132">
        <f t="shared" si="3"/>
        <v>0.1574810142392544</v>
      </c>
      <c r="BA5">
        <f t="shared" si="4"/>
        <v>0.78215032365103954</v>
      </c>
      <c r="BB5">
        <f t="shared" si="5"/>
        <v>0.85917422589147896</v>
      </c>
      <c r="BC5">
        <f t="shared" si="6"/>
        <v>-2.7443301066528041</v>
      </c>
      <c r="BD5">
        <f t="shared" si="7"/>
        <v>-4.9680687192555233</v>
      </c>
      <c r="BE5">
        <f t="shared" si="8"/>
        <v>3.6429929101259968</v>
      </c>
      <c r="BF5">
        <f t="shared" si="8"/>
        <v>3.6430034398765403</v>
      </c>
      <c r="BG5">
        <f t="shared" si="8"/>
        <v>3.6429526132220285</v>
      </c>
      <c r="BH5">
        <f t="shared" si="8"/>
        <v>3.643197964386002</v>
      </c>
      <c r="BI5">
        <f t="shared" si="8"/>
        <v>3.6420139061653689</v>
      </c>
      <c r="BJ5">
        <f t="shared" si="8"/>
        <v>3.6477352699396537</v>
      </c>
      <c r="BK5">
        <f t="shared" si="8"/>
        <v>3.6202518516283346</v>
      </c>
      <c r="BL5">
        <f t="shared" si="9"/>
        <v>3.7565485278588042</v>
      </c>
    </row>
    <row r="6" spans="1:64" ht="12.95" customHeight="1" x14ac:dyDescent="0.2">
      <c r="A6" s="135" t="s">
        <v>52</v>
      </c>
      <c r="V6">
        <v>-20000</v>
      </c>
      <c r="W6">
        <f t="shared" si="0"/>
        <v>0</v>
      </c>
      <c r="AA6" s="92" t="s">
        <v>38</v>
      </c>
      <c r="AB6" s="136">
        <f t="shared" si="10"/>
        <v>0.196060297925334</v>
      </c>
      <c r="AC6" s="137">
        <v>19.606029792533398</v>
      </c>
      <c r="AD6">
        <v>0.01</v>
      </c>
      <c r="AE6" s="91" t="s">
        <v>18</v>
      </c>
      <c r="AF6" s="137">
        <v>19.606029792533398</v>
      </c>
      <c r="AW6">
        <v>-46000</v>
      </c>
      <c r="AX6">
        <f t="shared" si="1"/>
        <v>-0.13129092698275108</v>
      </c>
      <c r="AY6">
        <f t="shared" si="2"/>
        <v>-0.28365034579604081</v>
      </c>
      <c r="AZ6">
        <f t="shared" si="3"/>
        <v>0.15235941881328974</v>
      </c>
      <c r="BA6">
        <f t="shared" si="4"/>
        <v>0.78542721920088843</v>
      </c>
      <c r="BB6">
        <f t="shared" si="5"/>
        <v>0.84104362901952268</v>
      </c>
      <c r="BC6">
        <f t="shared" si="6"/>
        <v>-2.7098859958684116</v>
      </c>
      <c r="BD6">
        <f t="shared" si="7"/>
        <v>-4.5605998383825437</v>
      </c>
      <c r="BE6">
        <f t="shared" si="8"/>
        <v>3.6856958150802646</v>
      </c>
      <c r="BF6">
        <f t="shared" si="8"/>
        <v>3.6857055028628278</v>
      </c>
      <c r="BG6">
        <f t="shared" si="8"/>
        <v>3.6856575752086731</v>
      </c>
      <c r="BH6">
        <f t="shared" si="8"/>
        <v>3.685894697739565</v>
      </c>
      <c r="BI6">
        <f t="shared" si="8"/>
        <v>3.6847218635851853</v>
      </c>
      <c r="BJ6">
        <f t="shared" si="8"/>
        <v>3.6905309942556404</v>
      </c>
      <c r="BK6">
        <f t="shared" si="8"/>
        <v>3.6619528647231121</v>
      </c>
      <c r="BL6">
        <f t="shared" si="9"/>
        <v>3.8079916847237838</v>
      </c>
    </row>
    <row r="7" spans="1:64" ht="12.95" customHeight="1" x14ac:dyDescent="0.2">
      <c r="A7" t="s">
        <v>53</v>
      </c>
      <c r="C7">
        <f>C4</f>
        <v>52500.241999999998</v>
      </c>
      <c r="V7">
        <v>-18000</v>
      </c>
      <c r="W7">
        <f t="shared" si="0"/>
        <v>0</v>
      </c>
      <c r="AA7" s="95" t="s">
        <v>44</v>
      </c>
      <c r="AB7" s="138">
        <f t="shared" si="10"/>
        <v>0.23624781616174659</v>
      </c>
      <c r="AC7" s="137">
        <v>0.23624781616174659</v>
      </c>
      <c r="AD7">
        <v>1</v>
      </c>
      <c r="AE7" s="91"/>
      <c r="AF7" s="137">
        <v>-0.23624781616174659</v>
      </c>
      <c r="AW7">
        <v>-45000</v>
      </c>
      <c r="AX7">
        <f t="shared" si="1"/>
        <v>-0.11827361438818387</v>
      </c>
      <c r="AY7">
        <f t="shared" si="2"/>
        <v>-0.2652094913164541</v>
      </c>
      <c r="AZ7">
        <f t="shared" si="3"/>
        <v>0.14693587692827023</v>
      </c>
      <c r="BA7">
        <f t="shared" si="4"/>
        <v>0.78899065520377676</v>
      </c>
      <c r="BB7">
        <f t="shared" si="5"/>
        <v>0.82174368546073806</v>
      </c>
      <c r="BC7">
        <f t="shared" si="6"/>
        <v>-2.6751406321428441</v>
      </c>
      <c r="BD7">
        <f t="shared" si="7"/>
        <v>-4.209661037252256</v>
      </c>
      <c r="BE7">
        <f t="shared" si="8"/>
        <v>3.7285850600757775</v>
      </c>
      <c r="BF7">
        <f t="shared" si="8"/>
        <v>3.7285937680041559</v>
      </c>
      <c r="BG7">
        <f t="shared" si="8"/>
        <v>3.728549498829389</v>
      </c>
      <c r="BH7">
        <f t="shared" si="8"/>
        <v>3.7287745670217607</v>
      </c>
      <c r="BI7">
        <f t="shared" si="8"/>
        <v>3.7276306509536057</v>
      </c>
      <c r="BJ7">
        <f t="shared" si="8"/>
        <v>3.7334537186329761</v>
      </c>
      <c r="BK7">
        <f t="shared" si="8"/>
        <v>3.7040402694922907</v>
      </c>
      <c r="BL7">
        <f t="shared" si="9"/>
        <v>3.8594348415887629</v>
      </c>
    </row>
    <row r="8" spans="1:64" ht="12.95" customHeight="1" x14ac:dyDescent="0.3">
      <c r="A8" t="s">
        <v>54</v>
      </c>
      <c r="C8">
        <v>0.44974809999999998</v>
      </c>
      <c r="D8" s="30"/>
      <c r="V8">
        <v>-16000</v>
      </c>
      <c r="W8">
        <f t="shared" si="0"/>
        <v>0</v>
      </c>
      <c r="AA8" s="92" t="s">
        <v>5</v>
      </c>
      <c r="AB8" s="138">
        <f t="shared" si="10"/>
        <v>150.39750925635215</v>
      </c>
      <c r="AC8" s="137">
        <v>15.039750925635214</v>
      </c>
      <c r="AD8">
        <v>10</v>
      </c>
      <c r="AE8" s="91" t="s">
        <v>19</v>
      </c>
      <c r="AF8" s="137">
        <v>15.039750925635216</v>
      </c>
      <c r="AW8">
        <v>-44000</v>
      </c>
      <c r="AX8">
        <f t="shared" si="1"/>
        <v>-0.1059111230015003</v>
      </c>
      <c r="AY8">
        <f t="shared" si="2"/>
        <v>-0.24712576130050345</v>
      </c>
      <c r="AZ8">
        <f t="shared" si="3"/>
        <v>0.14121463829900316</v>
      </c>
      <c r="BA8">
        <f t="shared" si="4"/>
        <v>0.79284607062841361</v>
      </c>
      <c r="BB8">
        <f t="shared" si="5"/>
        <v>0.8012554709260632</v>
      </c>
      <c r="BC8">
        <f t="shared" si="6"/>
        <v>-2.6400670643489796</v>
      </c>
      <c r="BD8">
        <f t="shared" si="7"/>
        <v>-3.903892291307034</v>
      </c>
      <c r="BE8">
        <f t="shared" si="8"/>
        <v>3.7716763921251468</v>
      </c>
      <c r="BF8">
        <f t="shared" si="8"/>
        <v>3.7716840361144839</v>
      </c>
      <c r="BG8">
        <f t="shared" si="8"/>
        <v>3.7716439910754098</v>
      </c>
      <c r="BH8">
        <f t="shared" si="8"/>
        <v>3.7718537904815599</v>
      </c>
      <c r="BI8">
        <f t="shared" si="8"/>
        <v>3.7707549894043422</v>
      </c>
      <c r="BJ8">
        <f t="shared" si="8"/>
        <v>3.7765196609468918</v>
      </c>
      <c r="BK8">
        <f t="shared" si="8"/>
        <v>3.7465388195234266</v>
      </c>
      <c r="BL8">
        <f t="shared" si="9"/>
        <v>3.9108779984537421</v>
      </c>
    </row>
    <row r="9" spans="1:64" ht="12.95" customHeight="1" x14ac:dyDescent="0.3">
      <c r="A9" s="16" t="s">
        <v>84</v>
      </c>
      <c r="B9" s="28">
        <v>81</v>
      </c>
      <c r="C9" s="25" t="str">
        <f>"F"&amp;B9</f>
        <v>F81</v>
      </c>
      <c r="D9" s="26" t="str">
        <f>"G"&amp;B9</f>
        <v>G81</v>
      </c>
      <c r="V9">
        <v>-14000</v>
      </c>
      <c r="W9">
        <f t="shared" si="0"/>
        <v>0</v>
      </c>
      <c r="AA9" s="139" t="s">
        <v>362</v>
      </c>
      <c r="AB9" s="138">
        <f t="shared" si="10"/>
        <v>278.01454162521316</v>
      </c>
      <c r="AC9" s="137">
        <v>27.801454162521317</v>
      </c>
      <c r="AD9">
        <v>10</v>
      </c>
      <c r="AE9" s="91" t="s">
        <v>48</v>
      </c>
      <c r="AF9" s="137">
        <v>45.801454162521317</v>
      </c>
      <c r="AW9">
        <v>-43000</v>
      </c>
      <c r="AX9">
        <f t="shared" si="1"/>
        <v>-9.4198869986639205E-2</v>
      </c>
      <c r="AY9">
        <f t="shared" si="2"/>
        <v>-0.22939915574818887</v>
      </c>
      <c r="AZ9">
        <f t="shared" si="3"/>
        <v>0.13520028576154966</v>
      </c>
      <c r="BA9">
        <f t="shared" si="4"/>
        <v>0.79699930205280411</v>
      </c>
      <c r="BB9">
        <f t="shared" si="5"/>
        <v>0.77955875294783128</v>
      </c>
      <c r="BC9">
        <f t="shared" si="6"/>
        <v>-2.6046374771086458</v>
      </c>
      <c r="BD9">
        <f t="shared" si="7"/>
        <v>-3.6347801422066435</v>
      </c>
      <c r="BE9">
        <f t="shared" si="8"/>
        <v>3.8149858664244749</v>
      </c>
      <c r="BF9">
        <f t="shared" si="8"/>
        <v>3.8149924144300895</v>
      </c>
      <c r="BG9">
        <f t="shared" si="8"/>
        <v>3.8149569582709359</v>
      </c>
      <c r="BH9">
        <f t="shared" si="8"/>
        <v>3.8151489583708953</v>
      </c>
      <c r="BI9">
        <f t="shared" si="8"/>
        <v>3.8141096019836307</v>
      </c>
      <c r="BJ9">
        <f t="shared" si="8"/>
        <v>3.8197463135716947</v>
      </c>
      <c r="BK9">
        <f t="shared" si="8"/>
        <v>3.7894721805898501</v>
      </c>
      <c r="BL9">
        <f t="shared" si="9"/>
        <v>3.9623211553187216</v>
      </c>
    </row>
    <row r="10" spans="1:64" ht="12.95" customHeight="1" thickBot="1" x14ac:dyDescent="0.25">
      <c r="A10" s="12"/>
      <c r="B10" s="12"/>
      <c r="C10" s="4" t="s">
        <v>70</v>
      </c>
      <c r="D10" s="4" t="s">
        <v>71</v>
      </c>
      <c r="E10" s="12"/>
      <c r="J10" t="s">
        <v>353</v>
      </c>
      <c r="K10">
        <v>20000</v>
      </c>
      <c r="V10">
        <v>-12000</v>
      </c>
      <c r="W10">
        <f t="shared" si="0"/>
        <v>0</v>
      </c>
      <c r="AA10" s="98" t="s">
        <v>46</v>
      </c>
      <c r="AB10" s="140">
        <f t="shared" si="10"/>
        <v>40941.552786209875</v>
      </c>
      <c r="AC10" s="141">
        <v>4.0941552786209874</v>
      </c>
      <c r="AD10">
        <v>10000</v>
      </c>
      <c r="AE10" s="91" t="s">
        <v>45</v>
      </c>
      <c r="AF10" s="141">
        <v>-1.3989633494580185</v>
      </c>
      <c r="AW10">
        <v>-42000</v>
      </c>
      <c r="AX10">
        <f t="shared" si="1"/>
        <v>-8.3131909181645453E-2</v>
      </c>
      <c r="AY10">
        <f t="shared" si="2"/>
        <v>-0.21202967465951039</v>
      </c>
      <c r="AZ10">
        <f t="shared" si="3"/>
        <v>0.12889776547786494</v>
      </c>
      <c r="BA10">
        <f t="shared" si="4"/>
        <v>0.80145657528264536</v>
      </c>
      <c r="BB10">
        <f t="shared" si="5"/>
        <v>0.75663206695232943</v>
      </c>
      <c r="BC10">
        <f t="shared" si="6"/>
        <v>-2.568823116047898</v>
      </c>
      <c r="BD10">
        <f t="shared" si="7"/>
        <v>-3.3958181513906758</v>
      </c>
      <c r="BE10">
        <f t="shared" si="8"/>
        <v>3.8585298683512059</v>
      </c>
      <c r="BF10">
        <f t="shared" si="8"/>
        <v>3.8585353358298784</v>
      </c>
      <c r="BG10">
        <f t="shared" si="8"/>
        <v>3.8585046352281389</v>
      </c>
      <c r="BH10">
        <f t="shared" si="8"/>
        <v>3.8586770337351468</v>
      </c>
      <c r="BI10">
        <f t="shared" si="8"/>
        <v>3.8577092693733102</v>
      </c>
      <c r="BJ10">
        <f t="shared" si="8"/>
        <v>3.8631524746952612</v>
      </c>
      <c r="BK10">
        <f t="shared" si="8"/>
        <v>3.832862868035408</v>
      </c>
      <c r="BL10">
        <f t="shared" si="9"/>
        <v>4.0137643121837012</v>
      </c>
    </row>
    <row r="11" spans="1:64" ht="12.95" customHeight="1" x14ac:dyDescent="0.2">
      <c r="A11" s="12" t="s">
        <v>66</v>
      </c>
      <c r="B11" s="12"/>
      <c r="C11" s="24">
        <f ca="1">INTERCEPT(INDIRECT($D$9):G984,INDIRECT($C$9):F984)</f>
        <v>5.749179608886483E-3</v>
      </c>
      <c r="D11" s="3">
        <f>AB3</f>
        <v>0.19500514040162195</v>
      </c>
      <c r="E11" s="12"/>
      <c r="J11" t="s">
        <v>18</v>
      </c>
      <c r="K11">
        <f>K10*C8</f>
        <v>8994.9619999999995</v>
      </c>
      <c r="V11">
        <v>-10000</v>
      </c>
      <c r="W11">
        <f t="shared" si="0"/>
        <v>0</v>
      </c>
      <c r="AA11" s="101" t="s">
        <v>7</v>
      </c>
      <c r="AB11" s="26">
        <f>1-AB7^2</f>
        <v>0.94418696935880564</v>
      </c>
      <c r="AC11" s="26">
        <f>SUM(AE21:AE1949)</f>
        <v>1.0794792228380597E-2</v>
      </c>
      <c r="AD11" s="101" t="s">
        <v>8</v>
      </c>
      <c r="AE11" s="91"/>
      <c r="AF11" s="26">
        <v>1.872802259226926E-3</v>
      </c>
      <c r="AW11">
        <v>-41000</v>
      </c>
      <c r="AX11">
        <f t="shared" si="1"/>
        <v>-7.2704897800050905E-2</v>
      </c>
      <c r="AY11">
        <f t="shared" si="2"/>
        <v>-0.19501731803446795</v>
      </c>
      <c r="AZ11">
        <f t="shared" si="3"/>
        <v>0.12231242023441705</v>
      </c>
      <c r="BA11">
        <f t="shared" si="4"/>
        <v>0.80622449341872371</v>
      </c>
      <c r="BB11">
        <f t="shared" si="5"/>
        <v>0.73245281074085788</v>
      </c>
      <c r="BC11">
        <f t="shared" si="6"/>
        <v>-2.5325942111792141</v>
      </c>
      <c r="BD11">
        <f t="shared" si="7"/>
        <v>-3.1819479142992249</v>
      </c>
      <c r="BE11">
        <f t="shared" si="8"/>
        <v>3.9023251347516097</v>
      </c>
      <c r="BF11">
        <f t="shared" si="8"/>
        <v>3.9023295778231941</v>
      </c>
      <c r="BG11">
        <f t="shared" si="8"/>
        <v>3.9023036136325784</v>
      </c>
      <c r="BH11">
        <f t="shared" si="8"/>
        <v>3.9024553509021751</v>
      </c>
      <c r="BI11">
        <f t="shared" si="8"/>
        <v>3.9015688933705266</v>
      </c>
      <c r="BJ11">
        <f t="shared" si="8"/>
        <v>3.9067582654370883</v>
      </c>
      <c r="BK11">
        <f t="shared" si="8"/>
        <v>3.8767321872030354</v>
      </c>
      <c r="BL11">
        <f t="shared" si="9"/>
        <v>4.0652074690486799</v>
      </c>
    </row>
    <row r="12" spans="1:64" ht="12.95" customHeight="1" x14ac:dyDescent="0.2">
      <c r="A12" s="12" t="s">
        <v>67</v>
      </c>
      <c r="B12" s="12"/>
      <c r="C12" s="24">
        <f ca="1">SLOPE(INDIRECT($D$9):G984,INDIRECT($C$9):F984)</f>
        <v>3.4869005065605405E-6</v>
      </c>
      <c r="D12" s="3">
        <f>AB4</f>
        <v>2.191691384145819E-6</v>
      </c>
      <c r="E12" s="12"/>
      <c r="J12" t="s">
        <v>19</v>
      </c>
      <c r="K12">
        <f>K11/365.24</f>
        <v>24.627538057167889</v>
      </c>
      <c r="V12">
        <v>-8000</v>
      </c>
      <c r="W12">
        <f t="shared" si="0"/>
        <v>0</v>
      </c>
      <c r="AA12" s="102" t="s">
        <v>40</v>
      </c>
      <c r="AB12" s="26">
        <f>AB7*SIN(RADIANS(AB9))</f>
        <v>-0.23394031636845153</v>
      </c>
      <c r="AE12" s="91"/>
      <c r="AW12">
        <v>-40000</v>
      </c>
      <c r="AX12">
        <f t="shared" si="1"/>
        <v>-6.2912059780230026E-2</v>
      </c>
      <c r="AY12">
        <f t="shared" si="2"/>
        <v>-0.17836208587306154</v>
      </c>
      <c r="AZ12">
        <f t="shared" si="3"/>
        <v>0.11545002609283152</v>
      </c>
      <c r="BA12">
        <f t="shared" si="4"/>
        <v>0.81131002049627698</v>
      </c>
      <c r="BB12">
        <f t="shared" si="5"/>
        <v>0.70699736137666602</v>
      </c>
      <c r="BC12">
        <f t="shared" si="6"/>
        <v>-2.4959198985815503</v>
      </c>
      <c r="BD12">
        <f t="shared" si="7"/>
        <v>-2.9891770201964203</v>
      </c>
      <c r="BE12">
        <f t="shared" ref="BE12:BK21" si="11">$BL12+$AB$7*SIN(BF12)</f>
        <v>3.9463887742802464</v>
      </c>
      <c r="BF12">
        <f t="shared" si="11"/>
        <v>3.946392281207622</v>
      </c>
      <c r="BG12">
        <f t="shared" si="11"/>
        <v>3.9463708690360462</v>
      </c>
      <c r="BH12">
        <f t="shared" si="11"/>
        <v>3.946501612304854</v>
      </c>
      <c r="BI12">
        <f t="shared" si="11"/>
        <v>3.9457035673177629</v>
      </c>
      <c r="BJ12">
        <f t="shared" si="11"/>
        <v>3.9505851314254152</v>
      </c>
      <c r="BK12">
        <f t="shared" si="11"/>
        <v>3.9211001770647651</v>
      </c>
      <c r="BL12">
        <f t="shared" si="9"/>
        <v>4.1166506259136595</v>
      </c>
    </row>
    <row r="13" spans="1:64" ht="12.95" customHeight="1" x14ac:dyDescent="0.3">
      <c r="A13" s="12" t="s">
        <v>69</v>
      </c>
      <c r="B13" s="12"/>
      <c r="C13" s="3" t="s">
        <v>64</v>
      </c>
      <c r="D13" s="3">
        <f>AB5</f>
        <v>-1.7856223181803171E-10</v>
      </c>
      <c r="V13">
        <v>-6000</v>
      </c>
      <c r="W13">
        <f t="shared" si="0"/>
        <v>0</v>
      </c>
      <c r="AA13" s="103" t="s">
        <v>9</v>
      </c>
      <c r="AB13" s="104">
        <f>AB6*86400*300000/149600000</f>
        <v>33.969805629843961</v>
      </c>
      <c r="AC13" t="s">
        <v>2</v>
      </c>
      <c r="AE13" s="91"/>
      <c r="AW13">
        <v>-39000</v>
      </c>
      <c r="AX13">
        <f t="shared" si="1"/>
        <v>-5.3747145509435476E-2</v>
      </c>
      <c r="AY13">
        <f t="shared" si="2"/>
        <v>-0.16206397817529125</v>
      </c>
      <c r="AZ13">
        <f t="shared" si="3"/>
        <v>0.10831683266585578</v>
      </c>
      <c r="BA13">
        <f t="shared" si="4"/>
        <v>0.81672045966029416</v>
      </c>
      <c r="BB13">
        <f t="shared" si="5"/>
        <v>0.68024121914039704</v>
      </c>
      <c r="BC13">
        <f t="shared" si="6"/>
        <v>-2.4587681406381492</v>
      </c>
      <c r="BD13">
        <f t="shared" si="7"/>
        <v>-2.8143118839184695</v>
      </c>
      <c r="BE13">
        <f t="shared" si="11"/>
        <v>3.9907382865185443</v>
      </c>
      <c r="BF13">
        <f t="shared" si="11"/>
        <v>3.9907409682151336</v>
      </c>
      <c r="BG13">
        <f t="shared" si="11"/>
        <v>3.9907237858056654</v>
      </c>
      <c r="BH13">
        <f t="shared" si="11"/>
        <v>3.9908338843097138</v>
      </c>
      <c r="BI13">
        <f t="shared" si="11"/>
        <v>3.9901286523956188</v>
      </c>
      <c r="BJ13">
        <f t="shared" si="11"/>
        <v>3.9946558274956772</v>
      </c>
      <c r="BK13">
        <f t="shared" si="11"/>
        <v>3.9659855572023153</v>
      </c>
      <c r="BL13">
        <f t="shared" si="9"/>
        <v>4.1680937827786391</v>
      </c>
    </row>
    <row r="14" spans="1:64" ht="12.95" customHeight="1" x14ac:dyDescent="0.2">
      <c r="A14" s="12"/>
      <c r="B14" s="12"/>
      <c r="C14" s="12"/>
      <c r="V14">
        <v>-4000</v>
      </c>
      <c r="W14">
        <f t="shared" si="0"/>
        <v>0</v>
      </c>
      <c r="AA14" s="103" t="s">
        <v>41</v>
      </c>
      <c r="AB14" s="26">
        <f>2*AB5*365.24/C8</f>
        <v>-2.9002043387940007E-7</v>
      </c>
      <c r="AC14" t="s">
        <v>16</v>
      </c>
      <c r="AE14" s="91"/>
      <c r="AF14">
        <v>-2.9002043387940007E-7</v>
      </c>
      <c r="AW14">
        <v>-38000</v>
      </c>
      <c r="AX14">
        <f t="shared" si="1"/>
        <v>-4.5203387636358283E-2</v>
      </c>
      <c r="AY14">
        <f t="shared" si="2"/>
        <v>-0.14612299494115696</v>
      </c>
      <c r="AZ14">
        <f t="shared" si="3"/>
        <v>0.10091960730479868</v>
      </c>
      <c r="BA14">
        <f t="shared" si="4"/>
        <v>0.82246342465653255</v>
      </c>
      <c r="BB14">
        <f t="shared" si="5"/>
        <v>0.65215918397982908</v>
      </c>
      <c r="BC14">
        <f t="shared" si="6"/>
        <v>-2.4211056452046678</v>
      </c>
      <c r="BD14">
        <f t="shared" si="7"/>
        <v>-2.6547670747996572</v>
      </c>
      <c r="BE14">
        <f t="shared" si="11"/>
        <v>4.035391579555351</v>
      </c>
      <c r="BF14">
        <f t="shared" si="11"/>
        <v>4.0353935598640014</v>
      </c>
      <c r="BG14">
        <f t="shared" si="11"/>
        <v>4.035380179364001</v>
      </c>
      <c r="BH14">
        <f t="shared" si="11"/>
        <v>4.0354705927249848</v>
      </c>
      <c r="BI14">
        <f t="shared" si="11"/>
        <v>4.0348598583874393</v>
      </c>
      <c r="BJ14">
        <f t="shared" si="11"/>
        <v>4.0389943842047424</v>
      </c>
      <c r="BK14">
        <f t="shared" si="11"/>
        <v>4.0114056782785434</v>
      </c>
      <c r="BL14">
        <f t="shared" si="9"/>
        <v>4.2195369396436178</v>
      </c>
    </row>
    <row r="15" spans="1:64" ht="12.95" customHeight="1" x14ac:dyDescent="0.3">
      <c r="A15" s="14" t="s">
        <v>68</v>
      </c>
      <c r="B15" s="12"/>
      <c r="C15" s="15">
        <f ca="1">(C7+C11)+(C8+C12)*INT(MAX(F21:F3525))</f>
        <v>59926.995703667671</v>
      </c>
      <c r="E15" s="16" t="s">
        <v>98</v>
      </c>
      <c r="F15" s="13">
        <v>1</v>
      </c>
      <c r="V15">
        <v>-2000</v>
      </c>
      <c r="W15">
        <f t="shared" si="0"/>
        <v>0</v>
      </c>
      <c r="AA15" s="102" t="s">
        <v>10</v>
      </c>
      <c r="AB15" s="105">
        <f>(AB10-AB2)/AD2</f>
        <v>-25700.362522465628</v>
      </c>
      <c r="AC15" t="s">
        <v>47</v>
      </c>
      <c r="AE15" s="91"/>
      <c r="AW15">
        <v>-37000</v>
      </c>
      <c r="AX15">
        <f t="shared" si="1"/>
        <v>-3.7273452675960578E-2</v>
      </c>
      <c r="AY15">
        <f t="shared" si="2"/>
        <v>-0.13053913617065876</v>
      </c>
      <c r="AZ15">
        <f t="shared" si="3"/>
        <v>9.3265683494698187E-2</v>
      </c>
      <c r="BA15">
        <f t="shared" si="4"/>
        <v>0.82854680320502827</v>
      </c>
      <c r="BB15">
        <f t="shared" si="5"/>
        <v>0.62272557075292756</v>
      </c>
      <c r="BC15">
        <f t="shared" si="6"/>
        <v>-2.382897784223124</v>
      </c>
      <c r="BD15">
        <f t="shared" si="7"/>
        <v>-2.5084267516834227</v>
      </c>
      <c r="BE15">
        <f t="shared" si="11"/>
        <v>4.0803669856557399</v>
      </c>
      <c r="BF15">
        <f t="shared" si="11"/>
        <v>4.0803683921172231</v>
      </c>
      <c r="BG15">
        <f t="shared" si="11"/>
        <v>4.0803583150529681</v>
      </c>
      <c r="BH15">
        <f t="shared" si="11"/>
        <v>4.0804305186173604</v>
      </c>
      <c r="BI15">
        <f t="shared" si="11"/>
        <v>4.0799133272007042</v>
      </c>
      <c r="BJ15">
        <f t="shared" si="11"/>
        <v>4.0836260549165786</v>
      </c>
      <c r="BK15">
        <f t="shared" si="11"/>
        <v>4.0573764761308073</v>
      </c>
      <c r="BL15">
        <f t="shared" si="9"/>
        <v>4.2709800965085973</v>
      </c>
    </row>
    <row r="16" spans="1:64" ht="12.95" customHeight="1" x14ac:dyDescent="0.3">
      <c r="A16" s="14" t="s">
        <v>55</v>
      </c>
      <c r="B16" s="12"/>
      <c r="C16" s="15">
        <f ca="1">+C8+C12</f>
        <v>0.44975158690050654</v>
      </c>
      <c r="E16" s="16" t="s">
        <v>80</v>
      </c>
      <c r="F16" s="24">
        <f ca="1">NOW()+15018.5+$C$5/24</f>
        <v>60355.74300844907</v>
      </c>
      <c r="V16">
        <v>0</v>
      </c>
      <c r="W16">
        <f t="shared" si="0"/>
        <v>0</v>
      </c>
      <c r="AA16" s="101" t="s">
        <v>11</v>
      </c>
      <c r="AB16" s="105">
        <f>365.24*AB8</f>
        <v>54931.186280790062</v>
      </c>
      <c r="AC16" t="s">
        <v>18</v>
      </c>
      <c r="AD16" s="26"/>
      <c r="AE16" s="91"/>
      <c r="AW16">
        <v>-36000</v>
      </c>
      <c r="AX16">
        <f t="shared" si="1"/>
        <v>-2.9949388103615082E-2</v>
      </c>
      <c r="AY16">
        <f t="shared" si="2"/>
        <v>-0.11531240186379664</v>
      </c>
      <c r="AZ16">
        <f t="shared" si="3"/>
        <v>8.5363013760181558E-2</v>
      </c>
      <c r="BA16">
        <f t="shared" si="4"/>
        <v>0.83497871057735207</v>
      </c>
      <c r="BB16">
        <f t="shared" si="5"/>
        <v>0.59191447055836921</v>
      </c>
      <c r="BC16">
        <f t="shared" si="6"/>
        <v>-2.3441085124776215</v>
      </c>
      <c r="BD16">
        <f t="shared" si="7"/>
        <v>-2.3735423137860403</v>
      </c>
      <c r="BE16">
        <f t="shared" si="11"/>
        <v>4.1256832745722489</v>
      </c>
      <c r="BF16">
        <f t="shared" si="11"/>
        <v>4.1256842303174164</v>
      </c>
      <c r="BG16">
        <f t="shared" si="11"/>
        <v>4.1256769229613779</v>
      </c>
      <c r="BH16">
        <f t="shared" si="11"/>
        <v>4.1257327949705225</v>
      </c>
      <c r="BI16">
        <f t="shared" si="11"/>
        <v>4.1253057170873522</v>
      </c>
      <c r="BJ16">
        <f t="shared" si="11"/>
        <v>4.1285772423087153</v>
      </c>
      <c r="BK16">
        <f t="shared" si="11"/>
        <v>4.1039124296076892</v>
      </c>
      <c r="BL16">
        <f t="shared" si="9"/>
        <v>4.3224232533735769</v>
      </c>
    </row>
    <row r="17" spans="1:64" ht="12.95" customHeight="1" thickBot="1" x14ac:dyDescent="0.35">
      <c r="A17" s="16" t="s">
        <v>77</v>
      </c>
      <c r="B17" s="12"/>
      <c r="C17" s="12">
        <f>COUNT(C21:C2183)</f>
        <v>99</v>
      </c>
      <c r="E17" s="16" t="s">
        <v>99</v>
      </c>
      <c r="F17" s="24">
        <f ca="1">ROUND(2*(F16-$C$7)/$C$8,0)/2+F15</f>
        <v>17467.5</v>
      </c>
      <c r="V17">
        <v>2000</v>
      </c>
      <c r="W17">
        <f t="shared" si="0"/>
        <v>0</v>
      </c>
      <c r="AA17" s="101" t="s">
        <v>12</v>
      </c>
      <c r="AB17" s="106">
        <f>AB13^3/AB8^2</f>
        <v>1.7329973469781019</v>
      </c>
      <c r="AE17" s="91"/>
      <c r="AW17">
        <v>-35000</v>
      </c>
      <c r="AX17">
        <f t="shared" si="1"/>
        <v>-2.3222564633131298E-2</v>
      </c>
      <c r="AY17">
        <f t="shared" si="2"/>
        <v>-0.10044279202057056</v>
      </c>
      <c r="AZ17">
        <f t="shared" si="3"/>
        <v>7.7220227387439264E-2</v>
      </c>
      <c r="BA17">
        <f t="shared" si="4"/>
        <v>0.841767431417072</v>
      </c>
      <c r="BB17">
        <f t="shared" si="5"/>
        <v>0.55970006657555471</v>
      </c>
      <c r="BC17">
        <f t="shared" si="6"/>
        <v>-2.3047002874142786</v>
      </c>
      <c r="BD17">
        <f t="shared" si="7"/>
        <v>-2.2486556841251777</v>
      </c>
      <c r="BE17">
        <f t="shared" si="11"/>
        <v>4.1713596639618009</v>
      </c>
      <c r="BF17">
        <f t="shared" si="11"/>
        <v>4.1713602812251347</v>
      </c>
      <c r="BG17">
        <f t="shared" si="11"/>
        <v>4.1713552080670118</v>
      </c>
      <c r="BH17">
        <f t="shared" si="11"/>
        <v>4.1713969045624379</v>
      </c>
      <c r="BI17">
        <f t="shared" si="11"/>
        <v>4.1710542851476378</v>
      </c>
      <c r="BJ17">
        <f t="shared" si="11"/>
        <v>4.1738754032781902</v>
      </c>
      <c r="BK17">
        <f t="shared" si="11"/>
        <v>4.1510265222606417</v>
      </c>
      <c r="BL17">
        <f t="shared" si="9"/>
        <v>4.3738664102385556</v>
      </c>
    </row>
    <row r="18" spans="1:64" ht="12.95" customHeight="1" thickTop="1" thickBot="1" x14ac:dyDescent="0.35">
      <c r="A18" s="14" t="s">
        <v>56</v>
      </c>
      <c r="B18" s="12"/>
      <c r="C18" s="127">
        <f ca="1">+C15</f>
        <v>59926.995703667671</v>
      </c>
      <c r="D18" s="128">
        <f ca="1">+C16</f>
        <v>0.44975158690050654</v>
      </c>
      <c r="E18" s="16" t="s">
        <v>81</v>
      </c>
      <c r="F18" s="26">
        <f ca="1">ROUND(2*(F16-$C$15)/$C$16,0)/2+F15</f>
        <v>954.5</v>
      </c>
      <c r="V18">
        <v>4000</v>
      </c>
      <c r="W18">
        <f t="shared" si="0"/>
        <v>0</v>
      </c>
      <c r="AA18" s="142" t="s">
        <v>13</v>
      </c>
      <c r="AB18" s="108">
        <f>2*PI()/(AB8*365.2422)*AD2</f>
        <v>5.1443156864979287E-5</v>
      </c>
      <c r="AC18" s="68" t="s">
        <v>39</v>
      </c>
      <c r="AD18" s="68"/>
      <c r="AE18" s="109"/>
      <c r="AW18">
        <v>-34000</v>
      </c>
      <c r="AX18">
        <f t="shared" si="1"/>
        <v>-1.7083613376440501E-2</v>
      </c>
      <c r="AY18">
        <f t="shared" si="2"/>
        <v>-8.5930306640980544E-2</v>
      </c>
      <c r="AZ18">
        <f t="shared" si="3"/>
        <v>6.8846693264540043E-2</v>
      </c>
      <c r="BA18">
        <f t="shared" si="4"/>
        <v>0.84892134752145143</v>
      </c>
      <c r="BB18">
        <f t="shared" si="5"/>
        <v>0.52605701410453742</v>
      </c>
      <c r="BC18">
        <f t="shared" si="6"/>
        <v>-2.2646339912295792</v>
      </c>
      <c r="BD18">
        <f t="shared" si="7"/>
        <v>-2.132541035172459</v>
      </c>
      <c r="BE18">
        <f t="shared" si="11"/>
        <v>4.2174158262587378</v>
      </c>
      <c r="BF18">
        <f t="shared" si="11"/>
        <v>4.2174162018341983</v>
      </c>
      <c r="BG18">
        <f t="shared" si="11"/>
        <v>4.2174128550522907</v>
      </c>
      <c r="BH18">
        <f t="shared" si="11"/>
        <v>4.2174426792155506</v>
      </c>
      <c r="BI18">
        <f t="shared" si="11"/>
        <v>4.217176965334974</v>
      </c>
      <c r="BJ18">
        <f t="shared" si="11"/>
        <v>4.2195489313930095</v>
      </c>
      <c r="BK18">
        <f t="shared" si="11"/>
        <v>4.19873020799192</v>
      </c>
      <c r="BL18">
        <f t="shared" si="9"/>
        <v>4.4253095671035352</v>
      </c>
    </row>
    <row r="19" spans="1:64" ht="12.95" customHeight="1" thickTop="1" x14ac:dyDescent="0.2">
      <c r="E19" s="16" t="s">
        <v>82</v>
      </c>
      <c r="F19" s="20">
        <f ca="1">+$C$15+$C$16*F18-15018.5-$C$5/24</f>
        <v>45338.179426697541</v>
      </c>
      <c r="V19">
        <v>6000</v>
      </c>
      <c r="W19">
        <f t="shared" si="0"/>
        <v>0</v>
      </c>
      <c r="AA19" s="110"/>
      <c r="AC19" s="110"/>
      <c r="AW19">
        <v>-33000</v>
      </c>
      <c r="AX19">
        <f t="shared" si="1"/>
        <v>-1.1522357593547687E-2</v>
      </c>
      <c r="AY19">
        <f t="shared" si="2"/>
        <v>-7.1774945725026615E-2</v>
      </c>
      <c r="AZ19">
        <f t="shared" si="3"/>
        <v>6.0252588131478928E-2</v>
      </c>
      <c r="BA19">
        <f t="shared" si="4"/>
        <v>0.85644884893874895</v>
      </c>
      <c r="BB19">
        <f t="shared" si="5"/>
        <v>0.49096089590826492</v>
      </c>
      <c r="BC19">
        <f t="shared" si="6"/>
        <v>-2.2238688567789331</v>
      </c>
      <c r="BD19">
        <f t="shared" si="7"/>
        <v>-2.0241599827940155</v>
      </c>
      <c r="BE19">
        <f t="shared" si="11"/>
        <v>4.2638718912169269</v>
      </c>
      <c r="BF19">
        <f t="shared" si="11"/>
        <v>4.2638721039758858</v>
      </c>
      <c r="BG19">
        <f t="shared" si="11"/>
        <v>4.2638700271493919</v>
      </c>
      <c r="BH19">
        <f t="shared" si="11"/>
        <v>4.2638903002784341</v>
      </c>
      <c r="BI19">
        <f t="shared" si="11"/>
        <v>4.2636924388099811</v>
      </c>
      <c r="BJ19">
        <f t="shared" si="11"/>
        <v>4.2656270162426431</v>
      </c>
      <c r="BK19">
        <f t="shared" si="11"/>
        <v>4.2470333807496718</v>
      </c>
      <c r="BL19">
        <f t="shared" si="9"/>
        <v>4.4767527239685148</v>
      </c>
    </row>
    <row r="20" spans="1:64" ht="12.95" customHeight="1" thickBot="1" x14ac:dyDescent="0.25">
      <c r="A20" s="4" t="s">
        <v>57</v>
      </c>
      <c r="B20" s="4" t="s">
        <v>58</v>
      </c>
      <c r="C20" s="4" t="s">
        <v>59</v>
      </c>
      <c r="D20" s="4" t="s">
        <v>63</v>
      </c>
      <c r="E20" s="4" t="s">
        <v>60</v>
      </c>
      <c r="F20" s="4" t="s">
        <v>61</v>
      </c>
      <c r="G20" s="4" t="s">
        <v>62</v>
      </c>
      <c r="H20" s="7" t="s">
        <v>289</v>
      </c>
      <c r="I20" s="7" t="s">
        <v>290</v>
      </c>
      <c r="J20" s="7" t="s">
        <v>101</v>
      </c>
      <c r="K20" s="7" t="s">
        <v>291</v>
      </c>
      <c r="L20" s="7" t="s">
        <v>74</v>
      </c>
      <c r="M20" s="7" t="s">
        <v>75</v>
      </c>
      <c r="N20" s="7" t="s">
        <v>76</v>
      </c>
      <c r="O20" s="7" t="s">
        <v>72</v>
      </c>
      <c r="P20" s="7" t="s">
        <v>357</v>
      </c>
      <c r="Q20" s="4" t="s">
        <v>65</v>
      </c>
      <c r="R20" s="7" t="s">
        <v>115</v>
      </c>
      <c r="S20" s="7" t="s">
        <v>17</v>
      </c>
      <c r="V20">
        <v>8000</v>
      </c>
      <c r="W20">
        <f t="shared" si="0"/>
        <v>0</v>
      </c>
      <c r="Z20" s="4" t="s">
        <v>61</v>
      </c>
      <c r="AA20" s="7" t="s">
        <v>344</v>
      </c>
      <c r="AB20" s="7" t="s">
        <v>355</v>
      </c>
      <c r="AC20" s="7" t="s">
        <v>50</v>
      </c>
      <c r="AD20" s="7" t="s">
        <v>42</v>
      </c>
      <c r="AE20" s="7" t="s">
        <v>14</v>
      </c>
      <c r="AF20" s="7" t="s">
        <v>51</v>
      </c>
      <c r="AG20" s="81"/>
      <c r="AH20" s="7" t="s">
        <v>24</v>
      </c>
      <c r="AI20" s="7" t="s">
        <v>25</v>
      </c>
      <c r="AJ20" s="7" t="s">
        <v>26</v>
      </c>
      <c r="AK20" s="7" t="s">
        <v>43</v>
      </c>
      <c r="AL20" s="7" t="s">
        <v>27</v>
      </c>
      <c r="AM20" s="7" t="s">
        <v>28</v>
      </c>
      <c r="AN20" s="4" t="s">
        <v>29</v>
      </c>
      <c r="AO20" s="4" t="s">
        <v>30</v>
      </c>
      <c r="AP20" s="4" t="s">
        <v>31</v>
      </c>
      <c r="AQ20" s="4" t="s">
        <v>32</v>
      </c>
      <c r="AR20" s="4" t="s">
        <v>33</v>
      </c>
      <c r="AS20" s="4" t="s">
        <v>34</v>
      </c>
      <c r="AT20" s="4" t="s">
        <v>35</v>
      </c>
      <c r="AU20" s="4" t="s">
        <v>15</v>
      </c>
      <c r="AV20" s="111"/>
      <c r="AW20">
        <v>-32000</v>
      </c>
      <c r="AX20">
        <f t="shared" si="1"/>
        <v>-6.5277387627665773E-3</v>
      </c>
      <c r="AY20">
        <f t="shared" si="2"/>
        <v>-5.7976709272708718E-2</v>
      </c>
      <c r="AZ20">
        <f t="shared" si="3"/>
        <v>5.1448970509942141E-2</v>
      </c>
      <c r="BA20">
        <f t="shared" si="4"/>
        <v>0.86435822532848916</v>
      </c>
      <c r="BB20">
        <f t="shared" si="5"/>
        <v>0.45438876550962964</v>
      </c>
      <c r="BC20">
        <f t="shared" si="6"/>
        <v>-2.1823623992815451</v>
      </c>
      <c r="BD20">
        <f t="shared" si="7"/>
        <v>-1.9226267509039581</v>
      </c>
      <c r="BE20">
        <f t="shared" si="11"/>
        <v>4.3107484431698424</v>
      </c>
      <c r="BF20">
        <f t="shared" si="11"/>
        <v>4.3107485535548165</v>
      </c>
      <c r="BG20">
        <f t="shared" si="11"/>
        <v>4.3107473583455942</v>
      </c>
      <c r="BH20">
        <f t="shared" si="11"/>
        <v>4.310760299824703</v>
      </c>
      <c r="BI20">
        <f t="shared" si="11"/>
        <v>4.3106201931305117</v>
      </c>
      <c r="BJ20">
        <f t="shared" si="11"/>
        <v>4.3121394792896615</v>
      </c>
      <c r="BK20">
        <f t="shared" si="11"/>
        <v>4.2959443483503836</v>
      </c>
      <c r="BL20">
        <f t="shared" si="9"/>
        <v>4.5281958808334934</v>
      </c>
    </row>
    <row r="21" spans="1:64" ht="12.95" customHeight="1" x14ac:dyDescent="0.2">
      <c r="A21" s="57" t="s">
        <v>121</v>
      </c>
      <c r="B21" s="57" t="s">
        <v>85</v>
      </c>
      <c r="C21" s="33">
        <v>31165.38</v>
      </c>
      <c r="D21" s="33" t="s">
        <v>285</v>
      </c>
      <c r="E21">
        <f t="shared" ref="E21:E52" si="12">+(C21-C$7)/C$8</f>
        <v>-47437.358823750445</v>
      </c>
      <c r="F21" s="114">
        <f>ROUND(2*E21,0)/2+0.5</f>
        <v>-47437</v>
      </c>
      <c r="G21">
        <f t="shared" ref="G21:G52" si="13">+C21-(C$7+F21*C$8)</f>
        <v>-0.16138029999638093</v>
      </c>
      <c r="I21">
        <f t="shared" ref="I21:I31" si="14">G21</f>
        <v>-0.16138029999638093</v>
      </c>
      <c r="P21">
        <f t="shared" ref="P21:P52" si="15">+D$11+D$12*F21+D$13*F21^2</f>
        <v>-0.31077517308360447</v>
      </c>
      <c r="Q21" s="2">
        <f t="shared" ref="Q21:Q52" si="16">+C21-15018.5</f>
        <v>16146.880000000001</v>
      </c>
      <c r="R21">
        <f t="shared" ref="R21:R52" si="17">+(P21-G21)^2</f>
        <v>2.231882810474763E-2</v>
      </c>
      <c r="S21" s="3">
        <v>0.1</v>
      </c>
      <c r="V21">
        <v>10000</v>
      </c>
      <c r="W21">
        <f t="shared" si="0"/>
        <v>0</v>
      </c>
      <c r="Z21">
        <f t="shared" ref="Z21:Z52" si="18">F21</f>
        <v>-47437</v>
      </c>
      <c r="AA21" s="132">
        <f t="shared" ref="AA21:AA52" si="19">AB$3+AB$4*Z21+AB$5*Z21^2+AH21</f>
        <v>-0.15115184444503721</v>
      </c>
      <c r="AB21" s="132">
        <f t="shared" ref="AB21:AB52" si="20">IF(R21&lt;&gt;0,G21-AH21, -9999)</f>
        <v>-0.32100362863494819</v>
      </c>
      <c r="AC21" s="132">
        <f t="shared" ref="AC21:AC52" si="21">+G21-P21</f>
        <v>0.14939487308722355</v>
      </c>
      <c r="AD21" s="132">
        <f t="shared" ref="AD21:AD52" si="22">IF(R21&lt;&gt;0,G21-AA21, -9999)</f>
        <v>-1.0228455551343718E-2</v>
      </c>
      <c r="AE21" s="132">
        <f t="shared" ref="AE21:AE52" si="23">+(G21-AA21)^2*S21</f>
        <v>1.0462130296581414E-5</v>
      </c>
      <c r="AF21">
        <f t="shared" ref="AF21:AF52" si="24">IF(R21&lt;&gt;0,G21-P21, -9999)</f>
        <v>0.14939487308722355</v>
      </c>
      <c r="AG21" s="143"/>
      <c r="AH21">
        <f t="shared" ref="AH21:AH52" si="25">$AB$6*($AB$11/AI21*AJ21+$AB$12)</f>
        <v>0.15962332863856726</v>
      </c>
      <c r="AI21">
        <f t="shared" ref="AI21:AI52" si="26">1+$AB$7*COS(AL21)</f>
        <v>0.78080699055864311</v>
      </c>
      <c r="AJ21">
        <f t="shared" ref="AJ21:AJ52" si="27">SIN(AL21+RADIANS($AB$9))</f>
        <v>0.8667346680089224</v>
      </c>
      <c r="AK21">
        <f t="shared" ref="AK21:AK52" si="28">$AB$7*SIN(AL21)</f>
        <v>-8.8133167724958453E-2</v>
      </c>
      <c r="AL21">
        <f t="shared" ref="AL21:AL52" si="29">2*ATAN(AM21)</f>
        <v>-2.759294293247935</v>
      </c>
      <c r="AM21">
        <f t="shared" ref="AM21:AM52" si="30">SQRT((1+$AB$7)/(1-$AB$7))*TAN(AN21/2)</f>
        <v>-5.1676438888979943</v>
      </c>
      <c r="AN21" s="132">
        <f t="shared" ref="AN21:AT30" si="31">$AU21+$AB$7*SIN(AO21)</f>
        <v>3.624386295283772</v>
      </c>
      <c r="AO21" s="132">
        <f t="shared" si="31"/>
        <v>3.6243971361674938</v>
      </c>
      <c r="AP21" s="132">
        <f t="shared" si="31"/>
        <v>3.6243453270595305</v>
      </c>
      <c r="AQ21" s="132">
        <f t="shared" si="31"/>
        <v>3.6245929380016735</v>
      </c>
      <c r="AR21" s="132">
        <f t="shared" si="31"/>
        <v>3.6234098225308524</v>
      </c>
      <c r="AS21" s="132">
        <f t="shared" si="31"/>
        <v>3.6290695488753255</v>
      </c>
      <c r="AT21" s="132">
        <f t="shared" si="31"/>
        <v>3.6021432905321897</v>
      </c>
      <c r="AU21" s="132">
        <f t="shared" ref="AU21:AU52" si="32">RADIANS($AB$9)+$AB$18*(F21-AB$15)</f>
        <v>3.7340678683088084</v>
      </c>
      <c r="AW21">
        <v>-31000</v>
      </c>
      <c r="AX21">
        <f t="shared" si="1"/>
        <v>-2.0877367371337149E-3</v>
      </c>
      <c r="AY21">
        <f t="shared" si="2"/>
        <v>-4.4535597284026923E-2</v>
      </c>
      <c r="AZ21">
        <f t="shared" si="3"/>
        <v>4.2447860546893208E-2</v>
      </c>
      <c r="BA21">
        <f t="shared" si="4"/>
        <v>0.87265753408300717</v>
      </c>
      <c r="BB21">
        <f t="shared" si="5"/>
        <v>0.41631979276672326</v>
      </c>
      <c r="BC21">
        <f t="shared" si="6"/>
        <v>-2.1400703563107828</v>
      </c>
      <c r="BD21">
        <f t="shared" si="7"/>
        <v>-1.8271808103084899</v>
      </c>
      <c r="BE21">
        <f t="shared" si="11"/>
        <v>4.3580665118652968</v>
      </c>
      <c r="BF21">
        <f t="shared" si="11"/>
        <v>4.3580665630837094</v>
      </c>
      <c r="BG21">
        <f t="shared" si="11"/>
        <v>4.3580659382206477</v>
      </c>
      <c r="BH21">
        <f t="shared" si="11"/>
        <v>4.3580735616029536</v>
      </c>
      <c r="BI21">
        <f t="shared" si="11"/>
        <v>4.3579805664232243</v>
      </c>
      <c r="BJ21">
        <f t="shared" si="11"/>
        <v>4.3591165861145287</v>
      </c>
      <c r="BK21">
        <f t="shared" si="11"/>
        <v>4.3454698104979439</v>
      </c>
      <c r="BL21">
        <f t="shared" si="9"/>
        <v>4.579639037698473</v>
      </c>
    </row>
    <row r="22" spans="1:64" ht="12.95" customHeight="1" x14ac:dyDescent="0.2">
      <c r="A22" s="57" t="s">
        <v>121</v>
      </c>
      <c r="B22" s="57" t="s">
        <v>94</v>
      </c>
      <c r="C22" s="33">
        <v>31169.21</v>
      </c>
      <c r="D22" s="33" t="s">
        <v>285</v>
      </c>
      <c r="E22">
        <f t="shared" si="12"/>
        <v>-47428.842945640012</v>
      </c>
      <c r="F22" s="114">
        <f t="shared" ref="F22:F31" si="33">ROUND(2*E22,0)/2+0.5</f>
        <v>-47428.5</v>
      </c>
      <c r="G22">
        <f t="shared" si="13"/>
        <v>-0.15423915000064881</v>
      </c>
      <c r="I22">
        <f t="shared" si="14"/>
        <v>-0.15423915000064881</v>
      </c>
      <c r="P22">
        <f t="shared" si="15"/>
        <v>-0.31061255884591771</v>
      </c>
      <c r="Q22" s="2">
        <f t="shared" si="16"/>
        <v>16150.71</v>
      </c>
      <c r="R22">
        <f t="shared" si="17"/>
        <v>2.4452642993889624E-2</v>
      </c>
      <c r="S22" s="3">
        <v>0.1</v>
      </c>
      <c r="V22">
        <v>12000</v>
      </c>
      <c r="W22">
        <f t="shared" si="0"/>
        <v>0</v>
      </c>
      <c r="Z22">
        <f t="shared" si="18"/>
        <v>-47428.5</v>
      </c>
      <c r="AA22" s="132">
        <f t="shared" si="19"/>
        <v>-0.15103034085945011</v>
      </c>
      <c r="AB22" s="132">
        <f t="shared" si="20"/>
        <v>-0.31382136798711641</v>
      </c>
      <c r="AC22" s="132">
        <f t="shared" si="21"/>
        <v>0.1563734088452689</v>
      </c>
      <c r="AD22" s="132">
        <f t="shared" si="22"/>
        <v>-3.2088091411986985E-3</v>
      </c>
      <c r="AE22" s="132">
        <f t="shared" si="23"/>
        <v>1.0296456104640329E-6</v>
      </c>
      <c r="AF22">
        <f t="shared" si="24"/>
        <v>0.1563734088452689</v>
      </c>
      <c r="AG22" s="143"/>
      <c r="AH22">
        <f t="shared" si="25"/>
        <v>0.1595822179864676</v>
      </c>
      <c r="AI22">
        <f t="shared" si="26"/>
        <v>0.78083260937432075</v>
      </c>
      <c r="AJ22">
        <f t="shared" si="27"/>
        <v>0.86658969996062396</v>
      </c>
      <c r="AK22">
        <f t="shared" si="28"/>
        <v>-8.8196856675991198E-2</v>
      </c>
      <c r="AL22">
        <f t="shared" si="29"/>
        <v>-2.7590037152186473</v>
      </c>
      <c r="AM22">
        <f t="shared" si="30"/>
        <v>-5.1636217428982158</v>
      </c>
      <c r="AN22" s="132">
        <f t="shared" si="31"/>
        <v>3.6247479057222187</v>
      </c>
      <c r="AO22" s="132">
        <f t="shared" si="31"/>
        <v>3.6247587409279212</v>
      </c>
      <c r="AP22" s="132">
        <f t="shared" si="31"/>
        <v>3.6247069491355481</v>
      </c>
      <c r="AQ22" s="132">
        <f t="shared" si="31"/>
        <v>3.6249545242726575</v>
      </c>
      <c r="AR22" s="132">
        <f t="shared" si="31"/>
        <v>3.6237713557839051</v>
      </c>
      <c r="AS22" s="132">
        <f t="shared" si="31"/>
        <v>3.6294324157474844</v>
      </c>
      <c r="AT22" s="132">
        <f t="shared" si="31"/>
        <v>3.6024948735606972</v>
      </c>
      <c r="AU22" s="132">
        <f t="shared" si="32"/>
        <v>3.734505135142161</v>
      </c>
      <c r="AW22">
        <v>-30000</v>
      </c>
      <c r="AX22">
        <f t="shared" si="1"/>
        <v>1.8107161915404957E-3</v>
      </c>
      <c r="AY22">
        <f t="shared" si="2"/>
        <v>-3.1451609758981175E-2</v>
      </c>
      <c r="AZ22">
        <f t="shared" si="3"/>
        <v>3.3262325950521671E-2</v>
      </c>
      <c r="BA22">
        <f t="shared" si="4"/>
        <v>0.88135444122229489</v>
      </c>
      <c r="BB22">
        <f t="shared" si="5"/>
        <v>0.37673602780609572</v>
      </c>
      <c r="BC22">
        <f t="shared" si="6"/>
        <v>-2.0969466391731952</v>
      </c>
      <c r="BD22">
        <f t="shared" si="7"/>
        <v>-1.7371651851215051</v>
      </c>
      <c r="BE22">
        <f t="shared" ref="BE22:BK31" si="34">$BL22+$AB$7*SIN(BF22)</f>
        <v>4.4058475555108263</v>
      </c>
      <c r="BF22">
        <f t="shared" si="34"/>
        <v>4.4058475760011779</v>
      </c>
      <c r="BG22">
        <f t="shared" si="34"/>
        <v>4.4058472885822884</v>
      </c>
      <c r="BH22">
        <f t="shared" si="34"/>
        <v>4.4058513202410783</v>
      </c>
      <c r="BI22">
        <f t="shared" si="34"/>
        <v>4.4057947723770816</v>
      </c>
      <c r="BJ22">
        <f t="shared" si="34"/>
        <v>4.4065888352758273</v>
      </c>
      <c r="BK22">
        <f t="shared" si="34"/>
        <v>4.3956148410574558</v>
      </c>
      <c r="BL22">
        <f t="shared" si="9"/>
        <v>4.6310821945634526</v>
      </c>
    </row>
    <row r="23" spans="1:64" ht="12.95" customHeight="1" x14ac:dyDescent="0.2">
      <c r="A23" t="s">
        <v>121</v>
      </c>
      <c r="B23" t="s">
        <v>94</v>
      </c>
      <c r="C23" s="10">
        <v>31170.12</v>
      </c>
      <c r="D23" s="10" t="s">
        <v>285</v>
      </c>
      <c r="E23">
        <f t="shared" si="12"/>
        <v>-47426.819590788713</v>
      </c>
      <c r="F23" s="114">
        <f t="shared" si="33"/>
        <v>-47426.5</v>
      </c>
      <c r="G23">
        <f t="shared" si="13"/>
        <v>-0.14373535000049742</v>
      </c>
      <c r="I23">
        <f t="shared" si="14"/>
        <v>-0.14373535000049742</v>
      </c>
      <c r="P23">
        <f t="shared" si="15"/>
        <v>-0.31057430042215123</v>
      </c>
      <c r="Q23" s="2">
        <f t="shared" si="16"/>
        <v>16151.619999999999</v>
      </c>
      <c r="R23">
        <f t="shared" si="17"/>
        <v>2.7835235377799059E-2</v>
      </c>
      <c r="S23" s="3">
        <v>0.1</v>
      </c>
      <c r="V23">
        <v>14000</v>
      </c>
      <c r="W23">
        <f t="shared" si="0"/>
        <v>0</v>
      </c>
      <c r="Z23">
        <f t="shared" si="18"/>
        <v>-47426.5</v>
      </c>
      <c r="AA23" s="132">
        <f t="shared" si="19"/>
        <v>-0.15100175875929261</v>
      </c>
      <c r="AB23" s="132">
        <f t="shared" si="20"/>
        <v>-0.30330789166335603</v>
      </c>
      <c r="AC23" s="132">
        <f t="shared" si="21"/>
        <v>0.16683895042165381</v>
      </c>
      <c r="AD23" s="132">
        <f t="shared" si="22"/>
        <v>7.2664087587951953E-3</v>
      </c>
      <c r="AE23" s="132">
        <f t="shared" si="23"/>
        <v>5.2800696249895534E-6</v>
      </c>
      <c r="AF23">
        <f t="shared" si="24"/>
        <v>0.16683895042165381</v>
      </c>
      <c r="AG23" s="143"/>
      <c r="AH23">
        <f t="shared" si="25"/>
        <v>0.15957254166285861</v>
      </c>
      <c r="AI23">
        <f t="shared" si="26"/>
        <v>0.78083864026493488</v>
      </c>
      <c r="AJ23">
        <f t="shared" si="27"/>
        <v>0.86655557781388048</v>
      </c>
      <c r="AK23">
        <f t="shared" si="28"/>
        <v>-8.8211841836976695E-2</v>
      </c>
      <c r="AL23">
        <f t="shared" si="29"/>
        <v>-2.7589353411456834</v>
      </c>
      <c r="AM23">
        <f t="shared" si="30"/>
        <v>-5.1626761941831791</v>
      </c>
      <c r="AN23" s="132">
        <f t="shared" si="31"/>
        <v>3.6248329922562181</v>
      </c>
      <c r="AO23" s="132">
        <f t="shared" si="31"/>
        <v>3.6248438261236871</v>
      </c>
      <c r="AP23" s="132">
        <f t="shared" si="31"/>
        <v>3.6247920384161478</v>
      </c>
      <c r="AQ23" s="132">
        <f t="shared" si="31"/>
        <v>3.625039605080933</v>
      </c>
      <c r="AR23" s="132">
        <f t="shared" si="31"/>
        <v>3.6238564243184066</v>
      </c>
      <c r="AS23" s="132">
        <f t="shared" si="31"/>
        <v>3.6295177972991821</v>
      </c>
      <c r="AT23" s="132">
        <f t="shared" si="31"/>
        <v>3.6025776026467553</v>
      </c>
      <c r="AU23" s="132">
        <f t="shared" si="32"/>
        <v>3.7346080214558905</v>
      </c>
      <c r="AW23">
        <v>-29000</v>
      </c>
      <c r="AX23">
        <f t="shared" si="1"/>
        <v>5.1818274177151472E-3</v>
      </c>
      <c r="AY23">
        <f t="shared" si="2"/>
        <v>-1.8724746697571459E-2</v>
      </c>
      <c r="AZ23">
        <f t="shared" si="3"/>
        <v>2.3906574115286607E-2</v>
      </c>
      <c r="BA23">
        <f t="shared" si="4"/>
        <v>0.89045603056079081</v>
      </c>
      <c r="BB23">
        <f t="shared" si="5"/>
        <v>0.33562330117600225</v>
      </c>
      <c r="BC23">
        <f t="shared" si="6"/>
        <v>-2.0529432995065404</v>
      </c>
      <c r="BD23">
        <f t="shared" si="7"/>
        <v>-1.6520091027615258</v>
      </c>
      <c r="BE23">
        <f t="shared" si="34"/>
        <v>4.4541134344170494</v>
      </c>
      <c r="BF23">
        <f t="shared" si="34"/>
        <v>4.4541134410644698</v>
      </c>
      <c r="BG23">
        <f t="shared" si="34"/>
        <v>4.454113330900106</v>
      </c>
      <c r="BH23">
        <f t="shared" si="34"/>
        <v>4.4541151566047148</v>
      </c>
      <c r="BI23">
        <f t="shared" si="34"/>
        <v>4.4540849016487263</v>
      </c>
      <c r="BJ23">
        <f t="shared" si="34"/>
        <v>4.4545867243766581</v>
      </c>
      <c r="BK23">
        <f t="shared" si="34"/>
        <v>4.4463828746307383</v>
      </c>
      <c r="BL23">
        <f t="shared" si="9"/>
        <v>4.6825253514284313</v>
      </c>
    </row>
    <row r="24" spans="1:64" ht="12.95" customHeight="1" x14ac:dyDescent="0.2">
      <c r="A24" t="s">
        <v>121</v>
      </c>
      <c r="B24" t="s">
        <v>85</v>
      </c>
      <c r="C24" s="10">
        <v>31170.33</v>
      </c>
      <c r="D24" s="10" t="s">
        <v>285</v>
      </c>
      <c r="E24">
        <f t="shared" si="12"/>
        <v>-47426.352662746096</v>
      </c>
      <c r="F24" s="114">
        <f t="shared" si="33"/>
        <v>-47426</v>
      </c>
      <c r="G24">
        <f t="shared" si="13"/>
        <v>-0.15860939999765833</v>
      </c>
      <c r="I24">
        <f t="shared" si="14"/>
        <v>-0.15860939999765833</v>
      </c>
      <c r="P24">
        <f t="shared" si="15"/>
        <v>-0.31056473603941237</v>
      </c>
      <c r="Q24" s="2">
        <f t="shared" si="16"/>
        <v>16151.830000000002</v>
      </c>
      <c r="R24">
        <f t="shared" si="17"/>
        <v>2.3090424151562396E-2</v>
      </c>
      <c r="S24" s="3">
        <v>0.1</v>
      </c>
      <c r="Z24">
        <f t="shared" si="18"/>
        <v>-47426</v>
      </c>
      <c r="AA24" s="132">
        <f t="shared" si="19"/>
        <v>-0.15099461364964992</v>
      </c>
      <c r="AB24" s="132">
        <f t="shared" si="20"/>
        <v>-0.31817952238742075</v>
      </c>
      <c r="AC24" s="132">
        <f t="shared" si="21"/>
        <v>0.15195533604175404</v>
      </c>
      <c r="AD24" s="132">
        <f t="shared" si="22"/>
        <v>-7.6147863480084121E-3</v>
      </c>
      <c r="AE24" s="132">
        <f t="shared" si="23"/>
        <v>5.7984971125815289E-6</v>
      </c>
      <c r="AF24">
        <f t="shared" si="24"/>
        <v>0.15195533604175404</v>
      </c>
      <c r="AG24" s="143"/>
      <c r="AH24">
        <f t="shared" si="25"/>
        <v>0.15957012238976245</v>
      </c>
      <c r="AI24">
        <f t="shared" si="26"/>
        <v>0.78084014816224112</v>
      </c>
      <c r="AJ24">
        <f t="shared" si="27"/>
        <v>0.86654704656181591</v>
      </c>
      <c r="AK24">
        <f t="shared" si="28"/>
        <v>-8.8215588098963349E-2</v>
      </c>
      <c r="AL24">
        <f t="shared" si="29"/>
        <v>-2.7589182474623861</v>
      </c>
      <c r="AM24">
        <f t="shared" si="30"/>
        <v>-5.162439856872159</v>
      </c>
      <c r="AN24" s="132">
        <f t="shared" si="31"/>
        <v>3.6248542639924288</v>
      </c>
      <c r="AO24" s="132">
        <f t="shared" si="31"/>
        <v>3.6248650975252068</v>
      </c>
      <c r="AP24" s="132">
        <f t="shared" si="31"/>
        <v>3.6248133108395049</v>
      </c>
      <c r="AQ24" s="132">
        <f t="shared" si="31"/>
        <v>3.6250608753833764</v>
      </c>
      <c r="AR24" s="132">
        <f t="shared" si="31"/>
        <v>3.6238776915643713</v>
      </c>
      <c r="AS24" s="132">
        <f t="shared" si="31"/>
        <v>3.6295391427532806</v>
      </c>
      <c r="AT24" s="132">
        <f t="shared" si="31"/>
        <v>3.60259828513664</v>
      </c>
      <c r="AU24" s="132">
        <f t="shared" si="32"/>
        <v>3.7346337430343231</v>
      </c>
      <c r="AW24">
        <v>-28000</v>
      </c>
      <c r="AX24">
        <f t="shared" si="1"/>
        <v>8.0410423168490019E-3</v>
      </c>
      <c r="AY24">
        <f t="shared" si="2"/>
        <v>-6.355008099797832E-3</v>
      </c>
      <c r="AZ24">
        <f t="shared" si="3"/>
        <v>1.4396050416646834E-2</v>
      </c>
      <c r="BA24">
        <f t="shared" si="4"/>
        <v>0.8999685761216295</v>
      </c>
      <c r="BB24">
        <f t="shared" si="5"/>
        <v>0.29297227979633567</v>
      </c>
      <c r="BC24">
        <f t="shared" si="6"/>
        <v>-2.0080105157793264</v>
      </c>
      <c r="BD24">
        <f t="shared" si="7"/>
        <v>-1.5712140058566046</v>
      </c>
      <c r="BE24">
        <f t="shared" si="34"/>
        <v>4.502886373351318</v>
      </c>
      <c r="BF24">
        <f t="shared" si="34"/>
        <v>4.502886374904155</v>
      </c>
      <c r="BG24">
        <f t="shared" si="34"/>
        <v>4.5028863432995481</v>
      </c>
      <c r="BH24">
        <f t="shared" si="34"/>
        <v>4.5028869865430101</v>
      </c>
      <c r="BI24">
        <f t="shared" si="34"/>
        <v>4.5028738950960276</v>
      </c>
      <c r="BJ24">
        <f t="shared" si="34"/>
        <v>4.5031404943310536</v>
      </c>
      <c r="BK24">
        <f t="shared" si="34"/>
        <v>4.4977756974690033</v>
      </c>
      <c r="BL24">
        <f t="shared" si="9"/>
        <v>4.7339685082934109</v>
      </c>
    </row>
    <row r="25" spans="1:64" ht="12.95" customHeight="1" x14ac:dyDescent="0.2">
      <c r="A25" t="s">
        <v>121</v>
      </c>
      <c r="B25" t="s">
        <v>94</v>
      </c>
      <c r="C25" s="10">
        <v>31178.23</v>
      </c>
      <c r="D25" s="10" t="s">
        <v>285</v>
      </c>
      <c r="E25">
        <f t="shared" si="12"/>
        <v>-47408.787274476534</v>
      </c>
      <c r="F25" s="114">
        <f t="shared" si="33"/>
        <v>-47408.5</v>
      </c>
      <c r="G25">
        <f t="shared" si="13"/>
        <v>-0.12920115000088117</v>
      </c>
      <c r="I25">
        <f t="shared" si="14"/>
        <v>-0.12920115000088117</v>
      </c>
      <c r="P25">
        <f t="shared" si="15"/>
        <v>-0.31023003889065626</v>
      </c>
      <c r="Q25" s="2">
        <f t="shared" si="16"/>
        <v>16159.73</v>
      </c>
      <c r="R25">
        <f t="shared" si="17"/>
        <v>3.2771458612666532E-2</v>
      </c>
      <c r="S25" s="3">
        <v>0.1</v>
      </c>
      <c r="Z25">
        <f t="shared" si="18"/>
        <v>-47408.5</v>
      </c>
      <c r="AA25" s="132">
        <f t="shared" si="19"/>
        <v>-0.15074463948822661</v>
      </c>
      <c r="AB25" s="132">
        <f t="shared" si="20"/>
        <v>-0.28868654940331084</v>
      </c>
      <c r="AC25" s="132">
        <f t="shared" si="21"/>
        <v>0.18102888888977509</v>
      </c>
      <c r="AD25" s="132">
        <f t="shared" si="22"/>
        <v>2.1543489487345441E-2</v>
      </c>
      <c r="AE25" s="132">
        <f t="shared" si="23"/>
        <v>4.6412193929136356E-5</v>
      </c>
      <c r="AF25">
        <f t="shared" si="24"/>
        <v>0.18102888888977509</v>
      </c>
      <c r="AG25" s="143"/>
      <c r="AH25">
        <f t="shared" si="25"/>
        <v>0.15948539940242965</v>
      </c>
      <c r="AI25">
        <f t="shared" si="26"/>
        <v>0.78089296858530233</v>
      </c>
      <c r="AJ25">
        <f t="shared" si="27"/>
        <v>0.8662482724471311</v>
      </c>
      <c r="AK25">
        <f t="shared" si="28"/>
        <v>-8.8346700141166107E-2</v>
      </c>
      <c r="AL25">
        <f t="shared" si="29"/>
        <v>-2.7583199269261942</v>
      </c>
      <c r="AM25">
        <f t="shared" si="30"/>
        <v>-5.1541805958666087</v>
      </c>
      <c r="AN25" s="132">
        <f t="shared" si="31"/>
        <v>3.6255988006588615</v>
      </c>
      <c r="AO25" s="132">
        <f t="shared" si="31"/>
        <v>3.6256096224441055</v>
      </c>
      <c r="AP25" s="132">
        <f t="shared" si="31"/>
        <v>3.6255578716811296</v>
      </c>
      <c r="AQ25" s="132">
        <f t="shared" si="31"/>
        <v>3.6258053612795131</v>
      </c>
      <c r="AR25" s="132">
        <f t="shared" si="31"/>
        <v>3.624622073498156</v>
      </c>
      <c r="AS25" s="132">
        <f t="shared" si="31"/>
        <v>3.6302862503371922</v>
      </c>
      <c r="AT25" s="132">
        <f t="shared" si="31"/>
        <v>3.6033222273397998</v>
      </c>
      <c r="AU25" s="132">
        <f t="shared" si="32"/>
        <v>3.7355339982794602</v>
      </c>
      <c r="AW25">
        <v>-27000</v>
      </c>
      <c r="AX25">
        <f t="shared" si="1"/>
        <v>1.0405148530344768E-2</v>
      </c>
      <c r="AY25">
        <f t="shared" si="2"/>
        <v>5.657606034339735E-3</v>
      </c>
      <c r="AZ25">
        <f t="shared" si="3"/>
        <v>4.7475424960050326E-3</v>
      </c>
      <c r="BA25">
        <f t="shared" si="4"/>
        <v>0.90989727226829087</v>
      </c>
      <c r="BB25">
        <f t="shared" si="5"/>
        <v>0.24877969979172124</v>
      </c>
      <c r="BC25">
        <f t="shared" si="6"/>
        <v>-1.9620966053618338</v>
      </c>
      <c r="BD25">
        <f t="shared" si="7"/>
        <v>-1.4943421902997842</v>
      </c>
      <c r="BE25">
        <f t="shared" si="34"/>
        <v>4.5521889104154729</v>
      </c>
      <c r="BF25">
        <f t="shared" si="34"/>
        <v>4.5521889106057571</v>
      </c>
      <c r="BG25">
        <f t="shared" si="34"/>
        <v>4.5521889055564682</v>
      </c>
      <c r="BH25">
        <f t="shared" si="34"/>
        <v>4.5521890395423581</v>
      </c>
      <c r="BI25">
        <f t="shared" si="34"/>
        <v>4.5521854841842826</v>
      </c>
      <c r="BJ25">
        <f t="shared" si="34"/>
        <v>4.5522798532570476</v>
      </c>
      <c r="BK25">
        <f t="shared" si="34"/>
        <v>4.5497934427467648</v>
      </c>
      <c r="BL25">
        <f t="shared" si="9"/>
        <v>4.7854116651583904</v>
      </c>
    </row>
    <row r="26" spans="1:64" ht="12.95" customHeight="1" x14ac:dyDescent="0.2">
      <c r="A26" t="s">
        <v>121</v>
      </c>
      <c r="B26" t="s">
        <v>85</v>
      </c>
      <c r="C26" s="10">
        <v>31181.119999999999</v>
      </c>
      <c r="D26" s="10" t="s">
        <v>285</v>
      </c>
      <c r="E26">
        <f t="shared" si="12"/>
        <v>-47402.361455223494</v>
      </c>
      <c r="F26" s="114">
        <f t="shared" si="33"/>
        <v>-47402</v>
      </c>
      <c r="G26">
        <f t="shared" si="13"/>
        <v>-0.1625638000004983</v>
      </c>
      <c r="I26">
        <f t="shared" si="14"/>
        <v>-0.1625638000004983</v>
      </c>
      <c r="P26">
        <f t="shared" si="15"/>
        <v>-0.3101057506625407</v>
      </c>
      <c r="Q26" s="2">
        <f t="shared" si="16"/>
        <v>16162.619999999999</v>
      </c>
      <c r="R26">
        <f t="shared" si="17"/>
        <v>2.1768627205160554E-2</v>
      </c>
      <c r="S26" s="3">
        <v>0.1</v>
      </c>
      <c r="Z26">
        <f t="shared" si="18"/>
        <v>-47402</v>
      </c>
      <c r="AA26" s="132">
        <f t="shared" si="19"/>
        <v>-0.15065184377978863</v>
      </c>
      <c r="AB26" s="132">
        <f t="shared" si="20"/>
        <v>-0.32201770688325038</v>
      </c>
      <c r="AC26" s="132">
        <f t="shared" si="21"/>
        <v>0.1475419506620424</v>
      </c>
      <c r="AD26" s="132">
        <f t="shared" si="22"/>
        <v>-1.1911956220709674E-2</v>
      </c>
      <c r="AE26" s="132">
        <f t="shared" si="23"/>
        <v>1.4189470100410391E-5</v>
      </c>
      <c r="AF26">
        <f t="shared" si="24"/>
        <v>0.1475419506620424</v>
      </c>
      <c r="AG26" s="143"/>
      <c r="AH26">
        <f t="shared" si="25"/>
        <v>0.15945390688275207</v>
      </c>
      <c r="AI26">
        <f t="shared" si="26"/>
        <v>0.78091260940161999</v>
      </c>
      <c r="AJ26">
        <f t="shared" si="27"/>
        <v>0.8661372099064939</v>
      </c>
      <c r="AK26">
        <f t="shared" si="28"/>
        <v>-8.8395395366429014E-2</v>
      </c>
      <c r="AL26">
        <f t="shared" si="29"/>
        <v>-2.7580976729557363</v>
      </c>
      <c r="AM26">
        <f t="shared" si="30"/>
        <v>-5.1511190698633911</v>
      </c>
      <c r="AN26" s="132">
        <f t="shared" si="31"/>
        <v>3.6258753556851464</v>
      </c>
      <c r="AO26" s="132">
        <f t="shared" si="31"/>
        <v>3.6258861730905343</v>
      </c>
      <c r="AP26" s="132">
        <f t="shared" si="31"/>
        <v>3.6258344357486361</v>
      </c>
      <c r="AQ26" s="132">
        <f t="shared" si="31"/>
        <v>3.6260818971570328</v>
      </c>
      <c r="AR26" s="132">
        <f t="shared" si="31"/>
        <v>3.6248985722535023</v>
      </c>
      <c r="AS26" s="132">
        <f t="shared" si="31"/>
        <v>3.630563755714395</v>
      </c>
      <c r="AT26" s="132">
        <f t="shared" si="31"/>
        <v>3.6035911474415232</v>
      </c>
      <c r="AU26" s="132">
        <f t="shared" si="32"/>
        <v>3.7358683787990827</v>
      </c>
      <c r="AW26">
        <v>-26000</v>
      </c>
      <c r="AX26">
        <f t="shared" si="1"/>
        <v>1.2292385846106806E-2</v>
      </c>
      <c r="AY26">
        <f t="shared" si="2"/>
        <v>1.7313095704841228E-2</v>
      </c>
      <c r="AZ26">
        <f t="shared" si="3"/>
        <v>-5.0207098587344229E-3</v>
      </c>
      <c r="BA26">
        <f t="shared" si="4"/>
        <v>0.92024591557611746</v>
      </c>
      <c r="BB26">
        <f t="shared" si="5"/>
        <v>0.20304979840390613</v>
      </c>
      <c r="BC26">
        <f t="shared" si="6"/>
        <v>-1.9151480689687435</v>
      </c>
      <c r="BD26">
        <f t="shared" si="7"/>
        <v>-1.4210075124671027</v>
      </c>
      <c r="BE26">
        <f t="shared" si="34"/>
        <v>4.602043829943895</v>
      </c>
      <c r="BF26">
        <f t="shared" si="34"/>
        <v>4.6020438299391255</v>
      </c>
      <c r="BG26">
        <f t="shared" si="34"/>
        <v>4.6020438301224722</v>
      </c>
      <c r="BH26">
        <f t="shared" si="34"/>
        <v>4.6020438230749674</v>
      </c>
      <c r="BI26">
        <f t="shared" si="34"/>
        <v>4.6020440939672085</v>
      </c>
      <c r="BJ26">
        <f t="shared" si="34"/>
        <v>4.6020336818791838</v>
      </c>
      <c r="BK26">
        <f t="shared" si="34"/>
        <v>4.6024345902094819</v>
      </c>
      <c r="BL26">
        <f t="shared" si="9"/>
        <v>4.8368548220233691</v>
      </c>
    </row>
    <row r="27" spans="1:64" ht="12.95" customHeight="1" x14ac:dyDescent="0.2">
      <c r="A27" t="s">
        <v>121</v>
      </c>
      <c r="B27" t="s">
        <v>85</v>
      </c>
      <c r="C27" s="10">
        <v>31194.17</v>
      </c>
      <c r="D27" s="10" t="s">
        <v>285</v>
      </c>
      <c r="E27">
        <f t="shared" si="12"/>
        <v>-47373.345212575667</v>
      </c>
      <c r="F27" s="114">
        <f t="shared" si="33"/>
        <v>-47373</v>
      </c>
      <c r="G27">
        <f t="shared" si="13"/>
        <v>-0.15525870000055875</v>
      </c>
      <c r="I27">
        <f t="shared" si="14"/>
        <v>-0.15525870000055875</v>
      </c>
      <c r="P27">
        <f t="shared" si="15"/>
        <v>-0.30955141778230444</v>
      </c>
      <c r="Q27" s="2">
        <f t="shared" si="16"/>
        <v>16175.669999999998</v>
      </c>
      <c r="R27">
        <f t="shared" si="17"/>
        <v>2.3806242760477422E-2</v>
      </c>
      <c r="S27" s="3">
        <v>0.1</v>
      </c>
      <c r="Z27">
        <f t="shared" si="18"/>
        <v>-47373</v>
      </c>
      <c r="AA27" s="132">
        <f t="shared" si="19"/>
        <v>-0.15023817421651384</v>
      </c>
      <c r="AB27" s="132">
        <f t="shared" si="20"/>
        <v>-0.31457194356634932</v>
      </c>
      <c r="AC27" s="132">
        <f t="shared" si="21"/>
        <v>0.15429271778174569</v>
      </c>
      <c r="AD27" s="132">
        <f t="shared" si="22"/>
        <v>-5.0205257840449102E-3</v>
      </c>
      <c r="AE27" s="132">
        <f t="shared" si="23"/>
        <v>2.5205679148259765E-6</v>
      </c>
      <c r="AF27">
        <f t="shared" si="24"/>
        <v>0.15429271778174569</v>
      </c>
      <c r="AG27" s="143"/>
      <c r="AH27">
        <f t="shared" si="25"/>
        <v>0.1593132435657906</v>
      </c>
      <c r="AI27">
        <f t="shared" si="26"/>
        <v>0.78100038158097218</v>
      </c>
      <c r="AJ27">
        <f t="shared" si="27"/>
        <v>0.86564111065191596</v>
      </c>
      <c r="AK27">
        <f t="shared" si="28"/>
        <v>-8.8612627618836745E-2</v>
      </c>
      <c r="AL27">
        <f t="shared" si="29"/>
        <v>-2.7571059419519321</v>
      </c>
      <c r="AM27">
        <f t="shared" si="30"/>
        <v>-5.1375006792372817</v>
      </c>
      <c r="AN27" s="132">
        <f t="shared" si="31"/>
        <v>3.627109301418741</v>
      </c>
      <c r="AO27" s="132">
        <f t="shared" si="31"/>
        <v>3.6271200991748813</v>
      </c>
      <c r="AP27" s="132">
        <f t="shared" si="31"/>
        <v>3.6270684222273006</v>
      </c>
      <c r="AQ27" s="132">
        <f t="shared" si="31"/>
        <v>3.6273157555385067</v>
      </c>
      <c r="AR27" s="132">
        <f t="shared" si="31"/>
        <v>3.6261322748557325</v>
      </c>
      <c r="AS27" s="132">
        <f t="shared" si="31"/>
        <v>3.6318019113617259</v>
      </c>
      <c r="AT27" s="132">
        <f t="shared" si="31"/>
        <v>3.6047911251137799</v>
      </c>
      <c r="AU27" s="132">
        <f t="shared" si="32"/>
        <v>3.737360230348167</v>
      </c>
      <c r="AW27">
        <v>-25000</v>
      </c>
      <c r="AX27">
        <f t="shared" si="1"/>
        <v>1.3722560997496708E-2</v>
      </c>
      <c r="AY27">
        <f t="shared" si="2"/>
        <v>2.861146091170666E-2</v>
      </c>
      <c r="AZ27">
        <f t="shared" si="3"/>
        <v>-1.4888899914209951E-2</v>
      </c>
      <c r="BA27">
        <f t="shared" si="4"/>
        <v>0.93101653213443036</v>
      </c>
      <c r="BB27">
        <f t="shared" si="5"/>
        <v>0.15579596762109618</v>
      </c>
      <c r="BC27">
        <f t="shared" si="6"/>
        <v>-1.8671096755492005</v>
      </c>
      <c r="BD27">
        <f t="shared" si="7"/>
        <v>-1.3508677400109539</v>
      </c>
      <c r="BE27">
        <f t="shared" si="34"/>
        <v>4.6524740765871329</v>
      </c>
      <c r="BF27">
        <f t="shared" si="34"/>
        <v>4.6524740765853307</v>
      </c>
      <c r="BG27">
        <f t="shared" si="34"/>
        <v>4.652474076712716</v>
      </c>
      <c r="BH27">
        <f t="shared" si="34"/>
        <v>4.6524740677078924</v>
      </c>
      <c r="BI27">
        <f t="shared" si="34"/>
        <v>4.6524747042610324</v>
      </c>
      <c r="BJ27">
        <f t="shared" si="34"/>
        <v>4.6524297227946878</v>
      </c>
      <c r="BK27">
        <f t="shared" si="34"/>
        <v>4.6556959701958789</v>
      </c>
      <c r="BL27">
        <f t="shared" si="9"/>
        <v>4.8882979788883487</v>
      </c>
    </row>
    <row r="28" spans="1:64" ht="12.95" customHeight="1" x14ac:dyDescent="0.2">
      <c r="A28" t="s">
        <v>121</v>
      </c>
      <c r="B28" t="s">
        <v>85</v>
      </c>
      <c r="C28" s="10">
        <v>31230.17</v>
      </c>
      <c r="D28" s="10" t="s">
        <v>285</v>
      </c>
      <c r="E28">
        <f t="shared" si="12"/>
        <v>-47293.300405271308</v>
      </c>
      <c r="F28" s="114">
        <f t="shared" si="33"/>
        <v>-47293</v>
      </c>
      <c r="G28">
        <f t="shared" si="13"/>
        <v>-0.13510669999959646</v>
      </c>
      <c r="I28">
        <f t="shared" si="14"/>
        <v>-0.13510669999959646</v>
      </c>
      <c r="P28">
        <f t="shared" si="15"/>
        <v>-0.3080237806925899</v>
      </c>
      <c r="Q28" s="2">
        <f t="shared" si="16"/>
        <v>16211.669999999998</v>
      </c>
      <c r="R28">
        <f t="shared" si="17"/>
        <v>2.9900316795387204E-2</v>
      </c>
      <c r="S28" s="3">
        <v>0.1</v>
      </c>
      <c r="Z28">
        <f t="shared" si="18"/>
        <v>-47293</v>
      </c>
      <c r="AA28" s="132">
        <f t="shared" si="19"/>
        <v>-0.14909991346472456</v>
      </c>
      <c r="AB28" s="132">
        <f t="shared" si="20"/>
        <v>-0.29403056722746179</v>
      </c>
      <c r="AC28" s="132">
        <f t="shared" si="21"/>
        <v>0.17291708069299344</v>
      </c>
      <c r="AD28" s="132">
        <f t="shared" si="22"/>
        <v>1.3993213465128107E-2</v>
      </c>
      <c r="AE28" s="132">
        <f t="shared" si="23"/>
        <v>1.9581002308064256E-5</v>
      </c>
      <c r="AF28">
        <f t="shared" si="24"/>
        <v>0.17291708069299344</v>
      </c>
      <c r="AG28" s="143"/>
      <c r="AH28">
        <f t="shared" si="25"/>
        <v>0.15892386722786533</v>
      </c>
      <c r="AI28">
        <f t="shared" si="26"/>
        <v>0.78124373155462501</v>
      </c>
      <c r="AJ28">
        <f t="shared" si="27"/>
        <v>0.86426756545737526</v>
      </c>
      <c r="AK28">
        <f t="shared" si="28"/>
        <v>-8.9211690136716135E-2</v>
      </c>
      <c r="AL28">
        <f t="shared" si="29"/>
        <v>-2.7543689729612666</v>
      </c>
      <c r="AM28">
        <f t="shared" si="30"/>
        <v>-5.1002742343501364</v>
      </c>
      <c r="AN28" s="132">
        <f t="shared" si="31"/>
        <v>3.6305140108716416</v>
      </c>
      <c r="AO28" s="132">
        <f t="shared" si="31"/>
        <v>3.6305247535134519</v>
      </c>
      <c r="AP28" s="132">
        <f t="shared" si="31"/>
        <v>3.6304732475125254</v>
      </c>
      <c r="AQ28" s="132">
        <f t="shared" si="31"/>
        <v>3.6307202078157101</v>
      </c>
      <c r="AR28" s="132">
        <f t="shared" si="31"/>
        <v>3.6295363806490419</v>
      </c>
      <c r="AS28" s="132">
        <f t="shared" si="31"/>
        <v>3.6352179790912285</v>
      </c>
      <c r="AT28" s="132">
        <f t="shared" si="31"/>
        <v>3.6081029399408227</v>
      </c>
      <c r="AU28" s="132">
        <f t="shared" si="32"/>
        <v>3.7414756828973657</v>
      </c>
      <c r="AW28">
        <v>-24000</v>
      </c>
      <c r="AX28">
        <f t="shared" si="1"/>
        <v>1.471716633977576E-2</v>
      </c>
      <c r="AY28">
        <f t="shared" si="2"/>
        <v>3.9552701654936046E-2</v>
      </c>
      <c r="AZ28">
        <f t="shared" si="3"/>
        <v>-2.4835535315160286E-2</v>
      </c>
      <c r="BA28">
        <f t="shared" si="4"/>
        <v>0.94220894383352172</v>
      </c>
      <c r="BB28">
        <f t="shared" si="5"/>
        <v>0.10704265157629925</v>
      </c>
      <c r="BC28">
        <f t="shared" si="6"/>
        <v>-1.8179245971161522</v>
      </c>
      <c r="BD28">
        <f t="shared" si="7"/>
        <v>-1.283618218227597</v>
      </c>
      <c r="BE28">
        <f t="shared" si="34"/>
        <v>4.7035026474106569</v>
      </c>
      <c r="BF28">
        <f t="shared" si="34"/>
        <v>4.7035026474106569</v>
      </c>
      <c r="BG28">
        <f t="shared" si="34"/>
        <v>4.7035026474107351</v>
      </c>
      <c r="BH28">
        <f t="shared" si="34"/>
        <v>4.703502647373659</v>
      </c>
      <c r="BI28">
        <f t="shared" si="34"/>
        <v>4.703502665034561</v>
      </c>
      <c r="BJ28">
        <f t="shared" si="34"/>
        <v>4.7034942564351656</v>
      </c>
      <c r="BK28">
        <f t="shared" si="34"/>
        <v>4.7095727720242717</v>
      </c>
      <c r="BL28">
        <f t="shared" si="9"/>
        <v>4.9397411357533283</v>
      </c>
    </row>
    <row r="29" spans="1:64" ht="12.95" customHeight="1" x14ac:dyDescent="0.2">
      <c r="A29" t="s">
        <v>121</v>
      </c>
      <c r="B29" t="s">
        <v>85</v>
      </c>
      <c r="C29" s="10">
        <v>31559.38</v>
      </c>
      <c r="D29" s="10" t="s">
        <v>285</v>
      </c>
      <c r="E29">
        <f t="shared" si="12"/>
        <v>-46561.312877141667</v>
      </c>
      <c r="F29" s="114">
        <f t="shared" si="33"/>
        <v>-46561</v>
      </c>
      <c r="G29">
        <f t="shared" si="13"/>
        <v>-0.1407158999973035</v>
      </c>
      <c r="I29">
        <f t="shared" si="14"/>
        <v>-0.1407158999973035</v>
      </c>
      <c r="P29">
        <f t="shared" si="15"/>
        <v>-0.29415203585529892</v>
      </c>
      <c r="Q29" s="2">
        <f t="shared" si="16"/>
        <v>16540.88</v>
      </c>
      <c r="R29">
        <f t="shared" si="17"/>
        <v>2.354264778703323E-2</v>
      </c>
      <c r="S29" s="3">
        <v>0.1</v>
      </c>
      <c r="Z29">
        <f t="shared" si="18"/>
        <v>-46561</v>
      </c>
      <c r="AA29" s="132">
        <f t="shared" si="19"/>
        <v>-0.13888196102517961</v>
      </c>
      <c r="AB29" s="132">
        <f t="shared" si="20"/>
        <v>-0.29598597482742284</v>
      </c>
      <c r="AC29" s="132">
        <f t="shared" si="21"/>
        <v>0.15343613585799543</v>
      </c>
      <c r="AD29" s="132">
        <f t="shared" si="22"/>
        <v>-1.8339389721238886E-3</v>
      </c>
      <c r="AE29" s="132">
        <f t="shared" si="23"/>
        <v>3.3633321534748252E-7</v>
      </c>
      <c r="AF29">
        <f t="shared" si="24"/>
        <v>0.15343613585799543</v>
      </c>
      <c r="AG29" s="143"/>
      <c r="AH29">
        <f t="shared" si="25"/>
        <v>0.15527007483011931</v>
      </c>
      <c r="AI29">
        <f t="shared" si="26"/>
        <v>0.78355392835290416</v>
      </c>
      <c r="AJ29">
        <f t="shared" si="27"/>
        <v>0.85135772962523626</v>
      </c>
      <c r="AK29">
        <f t="shared" si="28"/>
        <v>-9.4679082746584833E-2</v>
      </c>
      <c r="AL29">
        <f t="shared" si="29"/>
        <v>-2.7292445446136715</v>
      </c>
      <c r="AM29">
        <f t="shared" si="30"/>
        <v>-4.7813505863856882</v>
      </c>
      <c r="AN29" s="132">
        <f t="shared" si="31"/>
        <v>3.6617175365610546</v>
      </c>
      <c r="AO29" s="132">
        <f t="shared" si="31"/>
        <v>3.6617277170976745</v>
      </c>
      <c r="AP29" s="132">
        <f t="shared" si="31"/>
        <v>3.6616780577468533</v>
      </c>
      <c r="AQ29" s="132">
        <f t="shared" si="31"/>
        <v>3.6619203030466845</v>
      </c>
      <c r="AR29" s="132">
        <f t="shared" si="31"/>
        <v>3.660738913975929</v>
      </c>
      <c r="AS29" s="132">
        <f t="shared" si="31"/>
        <v>3.66650794225048</v>
      </c>
      <c r="AT29" s="132">
        <f t="shared" si="31"/>
        <v>3.6385126450818999</v>
      </c>
      <c r="AU29" s="132">
        <f t="shared" si="32"/>
        <v>3.77913207372253</v>
      </c>
      <c r="AW29">
        <v>-23000</v>
      </c>
      <c r="AX29">
        <f t="shared" si="1"/>
        <v>1.5299500904138522E-2</v>
      </c>
      <c r="AY29">
        <f t="shared" si="2"/>
        <v>5.0136817934529329E-2</v>
      </c>
      <c r="AZ29">
        <f t="shared" si="3"/>
        <v>-3.4837317030390808E-2</v>
      </c>
      <c r="BA29">
        <f t="shared" si="4"/>
        <v>0.95382026735611236</v>
      </c>
      <c r="BB29">
        <f t="shared" si="5"/>
        <v>5.6827507685866287E-2</v>
      </c>
      <c r="BC29">
        <f t="shared" si="6"/>
        <v>-1.7675346045460696</v>
      </c>
      <c r="BD29">
        <f t="shared" si="7"/>
        <v>-1.2189865971760991</v>
      </c>
      <c r="BE29">
        <f t="shared" si="34"/>
        <v>4.7551524585092331</v>
      </c>
      <c r="BF29">
        <f t="shared" si="34"/>
        <v>4.7551524585102571</v>
      </c>
      <c r="BG29">
        <f t="shared" si="34"/>
        <v>4.7551524586116507</v>
      </c>
      <c r="BH29">
        <f t="shared" si="34"/>
        <v>4.7551524686509552</v>
      </c>
      <c r="BI29">
        <f t="shared" si="34"/>
        <v>4.7551534626593117</v>
      </c>
      <c r="BJ29">
        <f t="shared" si="34"/>
        <v>4.7552517670287466</v>
      </c>
      <c r="BK29">
        <f t="shared" si="34"/>
        <v>4.7640585567207463</v>
      </c>
      <c r="BL29">
        <f t="shared" si="9"/>
        <v>4.991184292618307</v>
      </c>
    </row>
    <row r="30" spans="1:64" ht="12.95" customHeight="1" x14ac:dyDescent="0.2">
      <c r="A30" t="s">
        <v>121</v>
      </c>
      <c r="B30" t="s">
        <v>94</v>
      </c>
      <c r="C30" s="10">
        <v>31561.4</v>
      </c>
      <c r="D30" s="10" t="s">
        <v>285</v>
      </c>
      <c r="E30">
        <f t="shared" si="12"/>
        <v>-46556.821474065146</v>
      </c>
      <c r="F30" s="114">
        <f t="shared" si="33"/>
        <v>-46556.5</v>
      </c>
      <c r="G30">
        <f t="shared" si="13"/>
        <v>-0.1445823499961989</v>
      </c>
      <c r="I30">
        <f t="shared" si="14"/>
        <v>-0.1445823499961989</v>
      </c>
      <c r="P30">
        <f t="shared" si="15"/>
        <v>-0.29406735053527433</v>
      </c>
      <c r="Q30" s="2">
        <f t="shared" si="16"/>
        <v>16542.900000000001</v>
      </c>
      <c r="R30">
        <f t="shared" si="17"/>
        <v>2.2345765386167383E-2</v>
      </c>
      <c r="S30" s="3">
        <v>0.1</v>
      </c>
      <c r="Z30">
        <f t="shared" si="18"/>
        <v>-46556.5</v>
      </c>
      <c r="AA30" s="132">
        <f t="shared" si="19"/>
        <v>-0.13882024322839975</v>
      </c>
      <c r="AB30" s="132">
        <f t="shared" si="20"/>
        <v>-0.29982945730307348</v>
      </c>
      <c r="AC30" s="132">
        <f t="shared" si="21"/>
        <v>0.14948500053907543</v>
      </c>
      <c r="AD30" s="132">
        <f t="shared" si="22"/>
        <v>-5.7621067677991467E-3</v>
      </c>
      <c r="AE30" s="132">
        <f t="shared" si="23"/>
        <v>3.3201874403516734E-6</v>
      </c>
      <c r="AF30">
        <f t="shared" si="24"/>
        <v>0.14948500053907543</v>
      </c>
      <c r="AG30" s="143"/>
      <c r="AH30">
        <f t="shared" si="25"/>
        <v>0.15524710730687458</v>
      </c>
      <c r="AI30">
        <f t="shared" si="26"/>
        <v>0.78356859841152526</v>
      </c>
      <c r="AJ30">
        <f t="shared" si="27"/>
        <v>0.85127645184425393</v>
      </c>
      <c r="AK30">
        <f t="shared" si="28"/>
        <v>-9.4712612927966261E-2</v>
      </c>
      <c r="AL30">
        <f t="shared" si="29"/>
        <v>-2.7290896269596585</v>
      </c>
      <c r="AM30">
        <f t="shared" si="30"/>
        <v>-4.7795030013004371</v>
      </c>
      <c r="AN30" s="132">
        <f t="shared" si="31"/>
        <v>3.6619096496501546</v>
      </c>
      <c r="AO30" s="132">
        <f t="shared" si="31"/>
        <v>3.6619198264319723</v>
      </c>
      <c r="AP30" s="132">
        <f t="shared" si="31"/>
        <v>3.6618701799332598</v>
      </c>
      <c r="AQ30" s="132">
        <f t="shared" si="31"/>
        <v>3.6621123891968885</v>
      </c>
      <c r="AR30" s="132">
        <f t="shared" si="31"/>
        <v>3.660931045984968</v>
      </c>
      <c r="AS30" s="132">
        <f t="shared" si="31"/>
        <v>3.666700488789012</v>
      </c>
      <c r="AT30" s="132">
        <f t="shared" si="31"/>
        <v>3.638700196207389</v>
      </c>
      <c r="AU30" s="132">
        <f t="shared" si="32"/>
        <v>3.7793635679284225</v>
      </c>
      <c r="AW30">
        <v>-22000</v>
      </c>
      <c r="AX30">
        <f t="shared" si="1"/>
        <v>1.5494791760879173E-2</v>
      </c>
      <c r="AY30">
        <f t="shared" si="2"/>
        <v>6.036380975048658E-2</v>
      </c>
      <c r="AZ30">
        <f t="shared" si="3"/>
        <v>-4.4869017989607407E-2</v>
      </c>
      <c r="BA30">
        <f t="shared" si="4"/>
        <v>0.96584434019886967</v>
      </c>
      <c r="BB30">
        <f t="shared" si="5"/>
        <v>5.2038473276060319E-3</v>
      </c>
      <c r="BC30">
        <f t="shared" si="6"/>
        <v>-1.7158803370076166</v>
      </c>
      <c r="BD30">
        <f t="shared" si="7"/>
        <v>-1.1567284201028214</v>
      </c>
      <c r="BE30">
        <f t="shared" si="34"/>
        <v>4.807446182331387</v>
      </c>
      <c r="BF30">
        <f t="shared" si="34"/>
        <v>4.807446182400299</v>
      </c>
      <c r="BG30">
        <f t="shared" si="34"/>
        <v>4.8074461854735304</v>
      </c>
      <c r="BH30">
        <f t="shared" si="34"/>
        <v>4.807446322528989</v>
      </c>
      <c r="BI30">
        <f t="shared" si="34"/>
        <v>4.8074524345267253</v>
      </c>
      <c r="BJ30">
        <f t="shared" si="34"/>
        <v>4.8077246023244058</v>
      </c>
      <c r="BK30">
        <f t="shared" si="34"/>
        <v>4.8191452740554936</v>
      </c>
      <c r="BL30">
        <f t="shared" si="9"/>
        <v>5.0426274494832866</v>
      </c>
    </row>
    <row r="31" spans="1:64" ht="12.95" customHeight="1" thickBot="1" x14ac:dyDescent="0.25">
      <c r="A31" s="68" t="s">
        <v>121</v>
      </c>
      <c r="B31" s="68" t="s">
        <v>94</v>
      </c>
      <c r="C31" s="69">
        <v>31580.32</v>
      </c>
      <c r="D31" s="69" t="s">
        <v>285</v>
      </c>
      <c r="E31" s="68">
        <f t="shared" si="12"/>
        <v>-46514.75348089297</v>
      </c>
      <c r="F31" s="114">
        <f t="shared" si="33"/>
        <v>-46514.5</v>
      </c>
      <c r="G31" s="68">
        <f t="shared" si="13"/>
        <v>-0.11400254999898607</v>
      </c>
      <c r="H31" s="68"/>
      <c r="I31">
        <f t="shared" si="14"/>
        <v>-0.11400254999898607</v>
      </c>
      <c r="P31">
        <f t="shared" si="15"/>
        <v>-0.29327730294708371</v>
      </c>
      <c r="Q31" s="2">
        <f t="shared" si="16"/>
        <v>16561.82</v>
      </c>
      <c r="R31">
        <f t="shared" si="17"/>
        <v>3.213943704460144E-2</v>
      </c>
      <c r="S31" s="3">
        <v>0.1</v>
      </c>
      <c r="Z31">
        <f t="shared" si="18"/>
        <v>-46514.5</v>
      </c>
      <c r="AA31" s="132">
        <f t="shared" si="19"/>
        <v>-0.1382448561954524</v>
      </c>
      <c r="AB31" s="132">
        <f t="shared" si="20"/>
        <v>-0.26903499675061737</v>
      </c>
      <c r="AC31" s="132">
        <f t="shared" si="21"/>
        <v>0.17927475294809764</v>
      </c>
      <c r="AD31" s="132">
        <f t="shared" si="22"/>
        <v>2.4242306196466334E-2</v>
      </c>
      <c r="AE31" s="132">
        <f t="shared" si="23"/>
        <v>5.8768940972323007E-5</v>
      </c>
      <c r="AF31">
        <f t="shared" si="24"/>
        <v>0.17927475294809764</v>
      </c>
      <c r="AG31" s="143"/>
      <c r="AH31">
        <f t="shared" si="25"/>
        <v>0.1550324467516313</v>
      </c>
      <c r="AI31">
        <f t="shared" si="26"/>
        <v>0.78370579600825352</v>
      </c>
      <c r="AJ31">
        <f t="shared" si="27"/>
        <v>0.8505167269631051</v>
      </c>
      <c r="AK31">
        <f t="shared" si="28"/>
        <v>-9.5025512157373732E-2</v>
      </c>
      <c r="AL31">
        <f t="shared" si="29"/>
        <v>-2.7276434487310603</v>
      </c>
      <c r="AM31">
        <f t="shared" si="30"/>
        <v>-4.7623212954014793</v>
      </c>
      <c r="AN31" s="132">
        <f t="shared" ref="AN31:AT40" si="35">$AU31+$AB$7*SIN(AO31)</f>
        <v>3.6637028788407542</v>
      </c>
      <c r="AO31" s="132">
        <f t="shared" si="35"/>
        <v>3.6637130204146162</v>
      </c>
      <c r="AP31" s="132">
        <f t="shared" si="35"/>
        <v>3.663663494708957</v>
      </c>
      <c r="AQ31" s="132">
        <f t="shared" si="35"/>
        <v>3.6639053636039942</v>
      </c>
      <c r="AR31" s="132">
        <f t="shared" si="35"/>
        <v>3.6627244663492258</v>
      </c>
      <c r="AS31" s="132">
        <f t="shared" si="35"/>
        <v>3.6684977056256449</v>
      </c>
      <c r="AT31" s="132">
        <f t="shared" si="35"/>
        <v>3.6404510371973156</v>
      </c>
      <c r="AU31" s="132">
        <f t="shared" si="32"/>
        <v>3.7815241805167519</v>
      </c>
      <c r="AW31">
        <v>-21000</v>
      </c>
      <c r="AX31">
        <f t="shared" si="1"/>
        <v>1.5330312931717979E-2</v>
      </c>
      <c r="AY31">
        <f t="shared" si="2"/>
        <v>7.0233677102807757E-2</v>
      </c>
      <c r="AZ31">
        <f t="shared" si="3"/>
        <v>-5.4903364171089777E-2</v>
      </c>
      <c r="BA31">
        <f t="shared" si="4"/>
        <v>0.97827106927252749</v>
      </c>
      <c r="BB31">
        <f t="shared" si="5"/>
        <v>-4.775663514173057E-2</v>
      </c>
      <c r="BC31">
        <f t="shared" si="6"/>
        <v>-1.6629016593324957</v>
      </c>
      <c r="BD31">
        <f t="shared" si="7"/>
        <v>-1.096623415989703</v>
      </c>
      <c r="BE31">
        <f t="shared" si="34"/>
        <v>4.8604060516487708</v>
      </c>
      <c r="BF31">
        <f t="shared" si="34"/>
        <v>4.8604060523990569</v>
      </c>
      <c r="BG31">
        <f t="shared" si="34"/>
        <v>4.8604060739335466</v>
      </c>
      <c r="BH31">
        <f t="shared" si="34"/>
        <v>4.8604066920082927</v>
      </c>
      <c r="BI31">
        <f t="shared" si="34"/>
        <v>4.8604244306630893</v>
      </c>
      <c r="BJ31">
        <f t="shared" si="34"/>
        <v>4.8609326312680645</v>
      </c>
      <c r="BK31">
        <f t="shared" si="34"/>
        <v>4.8748232838422192</v>
      </c>
      <c r="BL31">
        <f t="shared" si="9"/>
        <v>5.0940706063482661</v>
      </c>
    </row>
    <row r="32" spans="1:64" ht="12.95" customHeight="1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>
        <f t="shared" si="12"/>
        <v>-27229.501136302748</v>
      </c>
      <c r="F32">
        <f t="shared" ref="F32:F63" si="36">ROUND(2*E32,0)/2</f>
        <v>-27229.5</v>
      </c>
      <c r="G32">
        <f t="shared" si="13"/>
        <v>-5.1105000602547079E-4</v>
      </c>
      <c r="J32">
        <f t="shared" ref="J32:J39" si="37">G32</f>
        <v>-5.1105000602547079E-4</v>
      </c>
      <c r="P32">
        <f t="shared" si="15"/>
        <v>2.9322862053669796E-3</v>
      </c>
      <c r="Q32" s="2">
        <f t="shared" si="16"/>
        <v>25235.325599999996</v>
      </c>
      <c r="R32">
        <f t="shared" si="17"/>
        <v>1.1856564264686514E-5</v>
      </c>
      <c r="S32" s="3">
        <v>1</v>
      </c>
      <c r="Z32">
        <f t="shared" si="18"/>
        <v>-27229.5</v>
      </c>
      <c r="AA32" s="132">
        <f t="shared" si="19"/>
        <v>9.9054336797125588E-3</v>
      </c>
      <c r="AB32" s="132">
        <f t="shared" si="20"/>
        <v>-7.4841974803710508E-3</v>
      </c>
      <c r="AC32" s="132">
        <f t="shared" si="21"/>
        <v>-3.4433362113924504E-3</v>
      </c>
      <c r="AD32" s="132">
        <f t="shared" si="22"/>
        <v>-1.041648368573803E-2</v>
      </c>
      <c r="AE32" s="132">
        <f t="shared" si="23"/>
        <v>1.0850313237524652E-4</v>
      </c>
      <c r="AF32">
        <f t="shared" si="24"/>
        <v>-3.4433362113924504E-3</v>
      </c>
      <c r="AG32" s="143"/>
      <c r="AH32">
        <f t="shared" si="25"/>
        <v>6.97314747434558E-3</v>
      </c>
      <c r="AI32">
        <f t="shared" si="26"/>
        <v>0.90758161895797107</v>
      </c>
      <c r="AJ32">
        <f t="shared" si="27"/>
        <v>0.25905810675025881</v>
      </c>
      <c r="AK32">
        <f t="shared" si="28"/>
        <v>-0.2174209591708324</v>
      </c>
      <c r="AL32">
        <f t="shared" si="29"/>
        <v>-1.9727233570312155</v>
      </c>
      <c r="AM32">
        <f t="shared" si="30"/>
        <v>-1.5116582985246392</v>
      </c>
      <c r="AN32" s="132">
        <f t="shared" si="35"/>
        <v>4.540825968184576</v>
      </c>
      <c r="AO32" s="132">
        <f t="shared" si="35"/>
        <v>4.5408259685233681</v>
      </c>
      <c r="AP32" s="132">
        <f t="shared" si="35"/>
        <v>4.5408259601234642</v>
      </c>
      <c r="AQ32" s="132">
        <f t="shared" si="35"/>
        <v>4.5408261683881799</v>
      </c>
      <c r="AR32" s="132">
        <f t="shared" si="35"/>
        <v>4.5408210048088637</v>
      </c>
      <c r="AS32" s="132">
        <f t="shared" si="35"/>
        <v>4.5409490726424853</v>
      </c>
      <c r="AT32" s="132">
        <f t="shared" si="35"/>
        <v>4.5378001705947808</v>
      </c>
      <c r="AU32" s="132">
        <f t="shared" si="32"/>
        <v>4.7736054606578771</v>
      </c>
      <c r="AW32">
        <v>-20000</v>
      </c>
      <c r="AX32">
        <f t="shared" si="1"/>
        <v>1.4835498265787561E-2</v>
      </c>
      <c r="AY32">
        <f t="shared" si="2"/>
        <v>7.9746419991492887E-2</v>
      </c>
      <c r="AZ32">
        <f t="shared" si="3"/>
        <v>-6.4910921725705326E-2</v>
      </c>
      <c r="BA32">
        <f t="shared" si="4"/>
        <v>0.99108569968582128</v>
      </c>
      <c r="BB32">
        <f t="shared" si="5"/>
        <v>-0.10196084693916141</v>
      </c>
      <c r="BC32">
        <f t="shared" si="6"/>
        <v>-1.6085381232265805</v>
      </c>
      <c r="BD32">
        <f t="shared" si="7"/>
        <v>-1.0384723715568764</v>
      </c>
      <c r="BE32">
        <f t="shared" ref="BE32:BK41" si="38">$BL32+$AB$7*SIN(BF32)</f>
        <v>4.9140536259249332</v>
      </c>
      <c r="BF32">
        <f t="shared" si="38"/>
        <v>4.9140536299427229</v>
      </c>
      <c r="BG32">
        <f t="shared" si="38"/>
        <v>4.9140537148484986</v>
      </c>
      <c r="BH32">
        <f t="shared" si="38"/>
        <v>4.9140555091080351</v>
      </c>
      <c r="BI32">
        <f t="shared" si="38"/>
        <v>4.914093422367273</v>
      </c>
      <c r="BJ32">
        <f t="shared" si="38"/>
        <v>4.9148929042058151</v>
      </c>
      <c r="BK32">
        <f t="shared" si="38"/>
        <v>4.9310813814442982</v>
      </c>
      <c r="BL32">
        <f t="shared" si="9"/>
        <v>5.1455137632132448</v>
      </c>
    </row>
    <row r="33" spans="1:64" ht="12.95" customHeight="1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>
        <f t="shared" si="12"/>
        <v>-27225.005063945795</v>
      </c>
      <c r="F33">
        <f t="shared" si="36"/>
        <v>-27225</v>
      </c>
      <c r="G33">
        <f t="shared" si="13"/>
        <v>-2.2774999961256981E-3</v>
      </c>
      <c r="J33">
        <f t="shared" si="37"/>
        <v>-2.2774999961256981E-3</v>
      </c>
      <c r="P33">
        <f t="shared" si="15"/>
        <v>2.985904643332038E-3</v>
      </c>
      <c r="Q33" s="2">
        <f t="shared" si="16"/>
        <v>25237.347699999998</v>
      </c>
      <c r="R33">
        <f t="shared" si="17"/>
        <v>2.7703428398665221E-5</v>
      </c>
      <c r="S33" s="3">
        <v>1</v>
      </c>
      <c r="Z33">
        <f t="shared" si="18"/>
        <v>-27225</v>
      </c>
      <c r="AA33" s="132">
        <f t="shared" si="19"/>
        <v>9.9154749376692379E-3</v>
      </c>
      <c r="AB33" s="132">
        <f t="shared" si="20"/>
        <v>-9.207070290462898E-3</v>
      </c>
      <c r="AC33" s="132">
        <f t="shared" si="21"/>
        <v>-5.2634046394577361E-3</v>
      </c>
      <c r="AD33" s="132">
        <f t="shared" si="22"/>
        <v>-1.2192974933794936E-2</v>
      </c>
      <c r="AE33" s="132">
        <f t="shared" si="23"/>
        <v>1.4866863773615161E-4</v>
      </c>
      <c r="AF33">
        <f t="shared" si="24"/>
        <v>-5.2634046394577361E-3</v>
      </c>
      <c r="AG33" s="143"/>
      <c r="AH33">
        <f t="shared" si="25"/>
        <v>6.9295702943371991E-3</v>
      </c>
      <c r="AI33">
        <f t="shared" si="26"/>
        <v>0.90762681149458124</v>
      </c>
      <c r="AJ33">
        <f t="shared" si="27"/>
        <v>0.25885734859593718</v>
      </c>
      <c r="AK33">
        <f t="shared" si="28"/>
        <v>-0.21744016346235759</v>
      </c>
      <c r="AL33">
        <f t="shared" si="29"/>
        <v>-1.9725155088972006</v>
      </c>
      <c r="AM33">
        <f t="shared" si="30"/>
        <v>-1.5113169500723587</v>
      </c>
      <c r="AN33" s="132">
        <f t="shared" si="35"/>
        <v>4.5410484930910506</v>
      </c>
      <c r="AO33" s="132">
        <f t="shared" si="35"/>
        <v>4.5410484934262776</v>
      </c>
      <c r="AP33" s="132">
        <f t="shared" si="35"/>
        <v>4.5410484851040742</v>
      </c>
      <c r="AQ33" s="132">
        <f t="shared" si="35"/>
        <v>4.5410486917076405</v>
      </c>
      <c r="AR33" s="132">
        <f t="shared" si="35"/>
        <v>4.5410435627261743</v>
      </c>
      <c r="AS33" s="132">
        <f t="shared" si="35"/>
        <v>4.541170935872989</v>
      </c>
      <c r="AT33" s="132">
        <f t="shared" si="35"/>
        <v>4.538035016957692</v>
      </c>
      <c r="AU33" s="132">
        <f t="shared" si="32"/>
        <v>4.7738369548637696</v>
      </c>
      <c r="AW33">
        <v>-19000</v>
      </c>
      <c r="AX33">
        <f t="shared" si="1"/>
        <v>1.4042043727576864E-2</v>
      </c>
      <c r="AY33">
        <f t="shared" si="2"/>
        <v>8.8902038416541943E-2</v>
      </c>
      <c r="AZ33">
        <f t="shared" si="3"/>
        <v>-7.4859994688965079E-2</v>
      </c>
      <c r="BA33">
        <f t="shared" si="4"/>
        <v>1.0042680044657186</v>
      </c>
      <c r="BB33">
        <f t="shared" si="5"/>
        <v>-0.15729101231966297</v>
      </c>
      <c r="BC33">
        <f t="shared" si="6"/>
        <v>-1.5527295495888624</v>
      </c>
      <c r="BD33">
        <f t="shared" si="7"/>
        <v>-0.98209448323970239</v>
      </c>
      <c r="BE33">
        <f t="shared" si="38"/>
        <v>4.968409515783291</v>
      </c>
      <c r="BF33">
        <f t="shared" si="38"/>
        <v>4.9684095303896312</v>
      </c>
      <c r="BG33">
        <f t="shared" si="38"/>
        <v>4.9684097745377702</v>
      </c>
      <c r="BH33">
        <f t="shared" si="38"/>
        <v>4.9684138554929387</v>
      </c>
      <c r="BI33">
        <f t="shared" si="38"/>
        <v>4.9684820595596237</v>
      </c>
      <c r="BJ33">
        <f t="shared" si="38"/>
        <v>4.9696193205196044</v>
      </c>
      <c r="BK33">
        <f t="shared" si="38"/>
        <v>4.9879068274201668</v>
      </c>
      <c r="BL33">
        <f t="shared" si="9"/>
        <v>5.1969569200782244</v>
      </c>
    </row>
    <row r="34" spans="1:64" ht="12.95" customHeight="1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>
        <f t="shared" si="12"/>
        <v>-27194.000152529828</v>
      </c>
      <c r="F34">
        <f t="shared" si="36"/>
        <v>-27194</v>
      </c>
      <c r="G34">
        <f t="shared" si="13"/>
        <v>-6.8599998485296965E-5</v>
      </c>
      <c r="J34">
        <f t="shared" si="37"/>
        <v>-6.8599998485296965E-5</v>
      </c>
      <c r="P34">
        <f t="shared" si="15"/>
        <v>3.3550795971330205E-3</v>
      </c>
      <c r="Q34" s="2">
        <f t="shared" si="16"/>
        <v>25251.292099999999</v>
      </c>
      <c r="R34">
        <f t="shared" si="17"/>
        <v>1.1721581973453205E-5</v>
      </c>
      <c r="S34" s="3">
        <v>1</v>
      </c>
      <c r="Z34">
        <f t="shared" si="18"/>
        <v>-27194</v>
      </c>
      <c r="AA34" s="132">
        <f t="shared" si="19"/>
        <v>9.9843833398993442E-3</v>
      </c>
      <c r="AB34" s="132">
        <f t="shared" si="20"/>
        <v>-6.6979037412516198E-3</v>
      </c>
      <c r="AC34" s="132">
        <f t="shared" si="21"/>
        <v>-3.4236795956183175E-3</v>
      </c>
      <c r="AD34" s="132">
        <f t="shared" si="22"/>
        <v>-1.0052983338384641E-2</v>
      </c>
      <c r="AE34" s="132">
        <f t="shared" si="23"/>
        <v>1.0106247400183921E-4</v>
      </c>
      <c r="AF34">
        <f t="shared" si="24"/>
        <v>-3.4236795956183175E-3</v>
      </c>
      <c r="AG34" s="143"/>
      <c r="AH34">
        <f t="shared" si="25"/>
        <v>6.6293037427663229E-3</v>
      </c>
      <c r="AI34">
        <f t="shared" si="26"/>
        <v>0.90793836863410515</v>
      </c>
      <c r="AJ34">
        <f t="shared" si="27"/>
        <v>0.25747350076778047</v>
      </c>
      <c r="AK34">
        <f t="shared" si="28"/>
        <v>-0.21757225620801127</v>
      </c>
      <c r="AL34">
        <f t="shared" si="29"/>
        <v>-1.971083103420183</v>
      </c>
      <c r="AM34">
        <f t="shared" si="30"/>
        <v>-1.5089674264983453</v>
      </c>
      <c r="AN34" s="132">
        <f t="shared" si="35"/>
        <v>4.5425817436674354</v>
      </c>
      <c r="AO34" s="132">
        <f t="shared" si="35"/>
        <v>4.5425817439788778</v>
      </c>
      <c r="AP34" s="132">
        <f t="shared" si="35"/>
        <v>4.5425817361780059</v>
      </c>
      <c r="AQ34" s="132">
        <f t="shared" si="35"/>
        <v>4.5425819315707718</v>
      </c>
      <c r="AR34" s="132">
        <f t="shared" si="35"/>
        <v>4.5425770375266401</v>
      </c>
      <c r="AS34" s="132">
        <f t="shared" si="35"/>
        <v>4.5426996617891788</v>
      </c>
      <c r="AT34" s="132">
        <f t="shared" si="35"/>
        <v>4.5396531908183198</v>
      </c>
      <c r="AU34" s="132">
        <f t="shared" si="32"/>
        <v>4.7754316927265839</v>
      </c>
      <c r="AW34">
        <v>-18000</v>
      </c>
      <c r="AX34">
        <f t="shared" ref="AX34:AX65" si="39">AB$3+AB$4*AW34+AB$5*AW34^2+AZ34</f>
        <v>1.2983993439101352E-2</v>
      </c>
      <c r="AY34">
        <f t="shared" ref="AY34:AY65" si="40">AB$3+AB$4*AW34+AB$5*AW34^2</f>
        <v>9.7700532377954938E-2</v>
      </c>
      <c r="AZ34">
        <f t="shared" ref="AZ34:AZ65" si="41">$AB$6*($AB$11/BA34*BB34+$AB$12)</f>
        <v>-8.4716538938853586E-2</v>
      </c>
      <c r="BA34">
        <f t="shared" ref="BA34:BA65" si="42">1+$AB$7*COS(BC34)</f>
        <v>1.0177914004941815</v>
      </c>
      <c r="BB34">
        <f t="shared" ref="BB34:BB65" si="43">SIN(BC34+RADIANS($AB$9))</f>
        <v>-0.21360115754438916</v>
      </c>
      <c r="BC34">
        <f t="shared" ref="BC34:BC65" si="44">2*ATAN(BD34)</f>
        <v>-1.4954167501513831</v>
      </c>
      <c r="BD34">
        <f t="shared" ref="BD34:BD65" si="45">SQRT((1+$AB$7)/(1-$AB$7))*TAN(BE34/2)</f>
        <v>-0.92732510929541112</v>
      </c>
      <c r="BE34">
        <f t="shared" si="38"/>
        <v>5.0234930614079838</v>
      </c>
      <c r="BF34">
        <f t="shared" si="38"/>
        <v>5.0234931028606518</v>
      </c>
      <c r="BG34">
        <f t="shared" si="38"/>
        <v>5.0234936760615518</v>
      </c>
      <c r="BH34">
        <f t="shared" si="38"/>
        <v>5.0235016020876397</v>
      </c>
      <c r="BI34">
        <f t="shared" si="38"/>
        <v>5.0236111804453456</v>
      </c>
      <c r="BJ34">
        <f t="shared" si="38"/>
        <v>5.0251223088616435</v>
      </c>
      <c r="BK34">
        <f t="shared" si="38"/>
        <v>5.0452853812295251</v>
      </c>
      <c r="BL34">
        <f t="shared" ref="BL34:BL65" si="46">RADIANS($AB$9)+$AB$18*(AW34-AB$15)</f>
        <v>5.248400076943204</v>
      </c>
    </row>
    <row r="35" spans="1:64" ht="12.95" customHeight="1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>
        <f t="shared" si="12"/>
        <v>-26382.47387815535</v>
      </c>
      <c r="F35">
        <f t="shared" si="36"/>
        <v>-26382.5</v>
      </c>
      <c r="G35">
        <f t="shared" si="13"/>
        <v>1.1748249999072868E-2</v>
      </c>
      <c r="J35">
        <f t="shared" si="37"/>
        <v>1.1748249999072868E-2</v>
      </c>
      <c r="P35">
        <f t="shared" si="15"/>
        <v>1.2897046189015868E-2</v>
      </c>
      <c r="Q35" s="2">
        <f t="shared" si="16"/>
        <v>25616.2745</v>
      </c>
      <c r="R35">
        <f t="shared" si="17"/>
        <v>1.3197326860275519E-6</v>
      </c>
      <c r="S35" s="3">
        <v>1</v>
      </c>
      <c r="U35" s="37"/>
      <c r="Z35">
        <f t="shared" si="18"/>
        <v>-26382.5</v>
      </c>
      <c r="AA35" s="132">
        <f t="shared" si="19"/>
        <v>1.162560896427667E-2</v>
      </c>
      <c r="AB35" s="132">
        <f t="shared" si="20"/>
        <v>1.3019687223812066E-2</v>
      </c>
      <c r="AC35" s="132">
        <f t="shared" si="21"/>
        <v>-1.1487961899429994E-3</v>
      </c>
      <c r="AD35" s="132">
        <f t="shared" si="22"/>
        <v>1.2264103479619863E-4</v>
      </c>
      <c r="AE35" s="132">
        <f t="shared" si="23"/>
        <v>1.5040823415882403E-8</v>
      </c>
      <c r="AF35">
        <f t="shared" si="24"/>
        <v>-1.1487961899429994E-3</v>
      </c>
      <c r="AG35" s="143"/>
      <c r="AH35">
        <f t="shared" si="25"/>
        <v>-1.2714372247391976E-3</v>
      </c>
      <c r="AI35">
        <f t="shared" si="26"/>
        <v>0.91623779238847114</v>
      </c>
      <c r="AJ35">
        <f t="shared" si="27"/>
        <v>0.22072240798123144</v>
      </c>
      <c r="AK35">
        <f t="shared" si="28"/>
        <v>-0.22090025626340395</v>
      </c>
      <c r="AL35">
        <f t="shared" si="29"/>
        <v>-1.9332315501988677</v>
      </c>
      <c r="AM35">
        <f t="shared" si="30"/>
        <v>-1.4486629811406462</v>
      </c>
      <c r="AN35" s="132">
        <f t="shared" si="35"/>
        <v>4.5829076299996307</v>
      </c>
      <c r="AO35" s="132">
        <f t="shared" si="35"/>
        <v>4.5829076300182328</v>
      </c>
      <c r="AP35" s="132">
        <f t="shared" si="35"/>
        <v>4.5829076294084015</v>
      </c>
      <c r="AQ35" s="132">
        <f t="shared" si="35"/>
        <v>4.5829076494000907</v>
      </c>
      <c r="AR35" s="132">
        <f t="shared" si="35"/>
        <v>4.5829069940284421</v>
      </c>
      <c r="AS35" s="132">
        <f t="shared" si="35"/>
        <v>4.5829284802742345</v>
      </c>
      <c r="AT35" s="132">
        <f t="shared" si="35"/>
        <v>4.5822258950574906</v>
      </c>
      <c r="AU35" s="132">
        <f t="shared" si="32"/>
        <v>4.8171778145225144</v>
      </c>
      <c r="AW35">
        <v>-17000</v>
      </c>
      <c r="AX35">
        <f t="shared" si="39"/>
        <v>1.1697802585356423E-2</v>
      </c>
      <c r="AY35">
        <f t="shared" si="40"/>
        <v>0.10614190187573187</v>
      </c>
      <c r="AZ35">
        <f t="shared" si="41"/>
        <v>-9.4444099290375449E-2</v>
      </c>
      <c r="BA35">
        <f t="shared" si="42"/>
        <v>1.0316220021551119</v>
      </c>
      <c r="BB35">
        <f t="shared" si="43"/>
        <v>-0.27071343210422194</v>
      </c>
      <c r="BC35">
        <f t="shared" si="44"/>
        <v>-1.4365424068894066</v>
      </c>
      <c r="BD35">
        <f t="shared" si="45"/>
        <v>-0.87401385756852445</v>
      </c>
      <c r="BE35">
        <f t="shared" si="38"/>
        <v>5.0793219611170981</v>
      </c>
      <c r="BF35">
        <f t="shared" si="38"/>
        <v>5.0793220599534967</v>
      </c>
      <c r="BG35">
        <f t="shared" si="38"/>
        <v>5.0793232260950196</v>
      </c>
      <c r="BH35">
        <f t="shared" si="38"/>
        <v>5.0793369847878758</v>
      </c>
      <c r="BI35">
        <f t="shared" si="38"/>
        <v>5.0794992792271065</v>
      </c>
      <c r="BJ35">
        <f t="shared" si="38"/>
        <v>5.0814085253329733</v>
      </c>
      <c r="BK35">
        <f t="shared" si="38"/>
        <v>5.1032013389111661</v>
      </c>
      <c r="BL35">
        <f t="shared" si="46"/>
        <v>5.2998432338081827</v>
      </c>
    </row>
    <row r="36" spans="1:64" ht="12.95" customHeight="1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>
        <f t="shared" si="12"/>
        <v>-25611.476957879313</v>
      </c>
      <c r="F36">
        <f t="shared" si="36"/>
        <v>-25611.5</v>
      </c>
      <c r="G36">
        <f t="shared" si="13"/>
        <v>1.0363150002376642E-2</v>
      </c>
      <c r="J36">
        <f t="shared" si="37"/>
        <v>1.0363150002376642E-2</v>
      </c>
      <c r="P36">
        <f t="shared" si="15"/>
        <v>2.1744931215356422E-2</v>
      </c>
      <c r="Q36" s="2">
        <f t="shared" si="16"/>
        <v>25963.028899999998</v>
      </c>
      <c r="R36">
        <f t="shared" si="17"/>
        <v>1.2954494358013947E-4</v>
      </c>
      <c r="S36" s="3">
        <v>1</v>
      </c>
      <c r="U36" s="37"/>
      <c r="Z36">
        <f t="shared" si="18"/>
        <v>-25611.5</v>
      </c>
      <c r="AA36" s="132">
        <f t="shared" si="19"/>
        <v>1.2901157527809329E-2</v>
      </c>
      <c r="AB36" s="132">
        <f t="shared" si="20"/>
        <v>1.9206923689923737E-2</v>
      </c>
      <c r="AC36" s="132">
        <f t="shared" si="21"/>
        <v>-1.138178121297978E-2</v>
      </c>
      <c r="AD36" s="132">
        <f t="shared" si="22"/>
        <v>-2.5380075254326871E-3</v>
      </c>
      <c r="AE36" s="132">
        <f t="shared" si="23"/>
        <v>6.4414821991529517E-6</v>
      </c>
      <c r="AF36">
        <f t="shared" si="24"/>
        <v>-1.138178121297978E-2</v>
      </c>
      <c r="AG36" s="143"/>
      <c r="AH36">
        <f t="shared" si="25"/>
        <v>-8.8437736875470931E-3</v>
      </c>
      <c r="AI36">
        <f t="shared" si="26"/>
        <v>0.92438013248501694</v>
      </c>
      <c r="AJ36">
        <f t="shared" si="27"/>
        <v>0.18487162591891837</v>
      </c>
      <c r="AK36">
        <f t="shared" si="28"/>
        <v>-0.22381837788307468</v>
      </c>
      <c r="AL36">
        <f t="shared" si="29"/>
        <v>-1.8966177012000012</v>
      </c>
      <c r="AM36">
        <f t="shared" si="30"/>
        <v>-1.3933962287924944</v>
      </c>
      <c r="AN36" s="132">
        <f t="shared" si="35"/>
        <v>4.6215663767430826</v>
      </c>
      <c r="AO36" s="132">
        <f t="shared" si="35"/>
        <v>4.6215663767362782</v>
      </c>
      <c r="AP36" s="132">
        <f t="shared" si="35"/>
        <v>4.6215663770538455</v>
      </c>
      <c r="AQ36" s="132">
        <f t="shared" si="35"/>
        <v>4.6215663622330458</v>
      </c>
      <c r="AR36" s="132">
        <f t="shared" si="35"/>
        <v>4.6215670539185965</v>
      </c>
      <c r="AS36" s="132">
        <f t="shared" si="35"/>
        <v>4.6215347786056276</v>
      </c>
      <c r="AT36" s="132">
        <f t="shared" si="35"/>
        <v>4.6230531909570587</v>
      </c>
      <c r="AU36" s="132">
        <f t="shared" si="32"/>
        <v>4.8568404884654139</v>
      </c>
      <c r="AW36">
        <v>-16000</v>
      </c>
      <c r="AX36">
        <f t="shared" si="39"/>
        <v>1.0222368962215955E-2</v>
      </c>
      <c r="AY36">
        <f t="shared" si="40"/>
        <v>0.11422614690987273</v>
      </c>
      <c r="AZ36">
        <f t="shared" si="41"/>
        <v>-0.10400377794765678</v>
      </c>
      <c r="BA36">
        <f t="shared" si="42"/>
        <v>1.0457176323706567</v>
      </c>
      <c r="BB36">
        <f t="shared" si="43"/>
        <v>-0.32841436893104758</v>
      </c>
      <c r="BC36">
        <f t="shared" si="44"/>
        <v>-1.3760521268031025</v>
      </c>
      <c r="BD36">
        <f t="shared" si="45"/>
        <v>-0.82202295650703783</v>
      </c>
      <c r="BE36">
        <f t="shared" si="38"/>
        <v>5.1359118471301963</v>
      </c>
      <c r="BF36">
        <f t="shared" si="38"/>
        <v>5.1359120538894221</v>
      </c>
      <c r="BG36">
        <f t="shared" si="38"/>
        <v>5.1359141834052924</v>
      </c>
      <c r="BH36">
        <f t="shared" si="38"/>
        <v>5.1359361157606926</v>
      </c>
      <c r="BI36">
        <f t="shared" si="38"/>
        <v>5.1361619398939178</v>
      </c>
      <c r="BJ36">
        <f t="shared" si="38"/>
        <v>5.1384805750371205</v>
      </c>
      <c r="BK36">
        <f t="shared" si="38"/>
        <v>5.1616375746327599</v>
      </c>
      <c r="BL36">
        <f t="shared" si="46"/>
        <v>5.3512863906731623</v>
      </c>
    </row>
    <row r="37" spans="1:64" ht="12.95" customHeight="1" x14ac:dyDescent="0.2">
      <c r="A37" s="55" t="s">
        <v>100</v>
      </c>
      <c r="B37" s="56"/>
      <c r="C37" s="55">
        <v>40981.529699999999</v>
      </c>
      <c r="D37" s="55" t="s">
        <v>101</v>
      </c>
      <c r="E37">
        <f t="shared" si="12"/>
        <v>-25611.475179105815</v>
      </c>
      <c r="F37">
        <f t="shared" si="36"/>
        <v>-25611.5</v>
      </c>
      <c r="G37">
        <f t="shared" si="13"/>
        <v>1.1163150003994815E-2</v>
      </c>
      <c r="J37">
        <f t="shared" si="37"/>
        <v>1.1163150003994815E-2</v>
      </c>
      <c r="P37">
        <f t="shared" si="15"/>
        <v>2.1744931215356422E-2</v>
      </c>
      <c r="Q37" s="2">
        <f t="shared" si="16"/>
        <v>25963.029699999999</v>
      </c>
      <c r="R37">
        <f t="shared" si="17"/>
        <v>1.1197409360512552E-4</v>
      </c>
      <c r="S37" s="3">
        <v>1</v>
      </c>
      <c r="U37" s="37"/>
      <c r="Z37">
        <f t="shared" si="18"/>
        <v>-25611.5</v>
      </c>
      <c r="AA37" s="132">
        <f t="shared" si="19"/>
        <v>1.2901157527809329E-2</v>
      </c>
      <c r="AB37" s="132">
        <f t="shared" si="20"/>
        <v>2.000692369154191E-2</v>
      </c>
      <c r="AC37" s="132">
        <f t="shared" si="21"/>
        <v>-1.0581781211361607E-2</v>
      </c>
      <c r="AD37" s="132">
        <f t="shared" si="22"/>
        <v>-1.7380075238145141E-3</v>
      </c>
      <c r="AE37" s="132">
        <f t="shared" si="23"/>
        <v>3.0206701528358588E-6</v>
      </c>
      <c r="AF37">
        <f t="shared" si="24"/>
        <v>-1.0581781211361607E-2</v>
      </c>
      <c r="AG37" s="143"/>
      <c r="AH37">
        <f t="shared" si="25"/>
        <v>-8.8437736875470931E-3</v>
      </c>
      <c r="AI37">
        <f t="shared" si="26"/>
        <v>0.92438013248501694</v>
      </c>
      <c r="AJ37">
        <f t="shared" si="27"/>
        <v>0.18487162591891837</v>
      </c>
      <c r="AK37">
        <f t="shared" si="28"/>
        <v>-0.22381837788307468</v>
      </c>
      <c r="AL37">
        <f t="shared" si="29"/>
        <v>-1.8966177012000012</v>
      </c>
      <c r="AM37">
        <f t="shared" si="30"/>
        <v>-1.3933962287924944</v>
      </c>
      <c r="AN37" s="132">
        <f t="shared" si="35"/>
        <v>4.6215663767430826</v>
      </c>
      <c r="AO37" s="132">
        <f t="shared" si="35"/>
        <v>4.6215663767362782</v>
      </c>
      <c r="AP37" s="132">
        <f t="shared" si="35"/>
        <v>4.6215663770538455</v>
      </c>
      <c r="AQ37" s="132">
        <f t="shared" si="35"/>
        <v>4.6215663622330458</v>
      </c>
      <c r="AR37" s="132">
        <f t="shared" si="35"/>
        <v>4.6215670539185965</v>
      </c>
      <c r="AS37" s="132">
        <f t="shared" si="35"/>
        <v>4.6215347786056276</v>
      </c>
      <c r="AT37" s="132">
        <f t="shared" si="35"/>
        <v>4.6230531909570587</v>
      </c>
      <c r="AU37" s="132">
        <f t="shared" si="32"/>
        <v>4.8568404884654139</v>
      </c>
      <c r="AW37">
        <v>-15000</v>
      </c>
      <c r="AX37">
        <f t="shared" si="39"/>
        <v>8.5990235752671645E-3</v>
      </c>
      <c r="AY37">
        <f t="shared" si="40"/>
        <v>0.12195326748037752</v>
      </c>
      <c r="AZ37">
        <f t="shared" si="41"/>
        <v>-0.11335424390511036</v>
      </c>
      <c r="BA37">
        <f t="shared" si="42"/>
        <v>1.0600268210755281</v>
      </c>
      <c r="BB37">
        <f t="shared" si="43"/>
        <v>-0.38645123061948822</v>
      </c>
      <c r="BC37">
        <f t="shared" si="44"/>
        <v>-1.3138956872713481</v>
      </c>
      <c r="BD37">
        <f t="shared" si="45"/>
        <v>-0.7712258664714059</v>
      </c>
      <c r="BE37">
        <f t="shared" si="38"/>
        <v>5.193275806836585</v>
      </c>
      <c r="BF37">
        <f t="shared" si="38"/>
        <v>5.1932761969557824</v>
      </c>
      <c r="BG37">
        <f t="shared" si="38"/>
        <v>5.1932797668419868</v>
      </c>
      <c r="BH37">
        <f t="shared" si="38"/>
        <v>5.1933124328709095</v>
      </c>
      <c r="BI37">
        <f t="shared" si="38"/>
        <v>5.1936112464893638</v>
      </c>
      <c r="BJ37">
        <f t="shared" si="38"/>
        <v>5.196336762421657</v>
      </c>
      <c r="BK37">
        <f t="shared" si="38"/>
        <v>5.2205755860026199</v>
      </c>
      <c r="BL37">
        <f t="shared" si="46"/>
        <v>5.4027295475381418</v>
      </c>
    </row>
    <row r="38" spans="1:64" ht="12.95" customHeight="1" x14ac:dyDescent="0.2">
      <c r="A38" t="s">
        <v>333</v>
      </c>
      <c r="B38" t="s">
        <v>94</v>
      </c>
      <c r="C38" s="10">
        <v>40981.529300000002</v>
      </c>
      <c r="D38" s="10" t="s">
        <v>294</v>
      </c>
      <c r="E38">
        <f t="shared" si="12"/>
        <v>-25611.476068492557</v>
      </c>
      <c r="F38">
        <f t="shared" si="36"/>
        <v>-25611.5</v>
      </c>
      <c r="G38">
        <f t="shared" si="13"/>
        <v>1.0763150006823707E-2</v>
      </c>
      <c r="J38">
        <f t="shared" si="37"/>
        <v>1.0763150006823707E-2</v>
      </c>
      <c r="P38">
        <f t="shared" si="15"/>
        <v>2.1744931215356422E-2</v>
      </c>
      <c r="Q38" s="2">
        <f t="shared" si="16"/>
        <v>25963.029300000002</v>
      </c>
      <c r="R38">
        <f t="shared" si="17"/>
        <v>1.2059951851208226E-4</v>
      </c>
      <c r="S38" s="3">
        <v>1</v>
      </c>
      <c r="U38" s="37"/>
      <c r="Z38">
        <f t="shared" si="18"/>
        <v>-25611.5</v>
      </c>
      <c r="AA38" s="132">
        <f t="shared" si="19"/>
        <v>1.2901157527809329E-2</v>
      </c>
      <c r="AB38" s="132">
        <f t="shared" si="20"/>
        <v>1.9606923694370802E-2</v>
      </c>
      <c r="AC38" s="132">
        <f t="shared" si="21"/>
        <v>-1.0981781208532715E-2</v>
      </c>
      <c r="AD38" s="132">
        <f t="shared" si="22"/>
        <v>-2.1380075209856218E-3</v>
      </c>
      <c r="AE38" s="132">
        <f t="shared" si="23"/>
        <v>4.5710761597910836E-6</v>
      </c>
      <c r="AF38">
        <f t="shared" si="24"/>
        <v>-1.0981781208532715E-2</v>
      </c>
      <c r="AG38" s="143"/>
      <c r="AH38">
        <f t="shared" si="25"/>
        <v>-8.8437736875470931E-3</v>
      </c>
      <c r="AI38">
        <f t="shared" si="26"/>
        <v>0.92438013248501694</v>
      </c>
      <c r="AJ38">
        <f t="shared" si="27"/>
        <v>0.18487162591891837</v>
      </c>
      <c r="AK38">
        <f t="shared" si="28"/>
        <v>-0.22381837788307468</v>
      </c>
      <c r="AL38">
        <f t="shared" si="29"/>
        <v>-1.8966177012000012</v>
      </c>
      <c r="AM38">
        <f t="shared" si="30"/>
        <v>-1.3933962287924944</v>
      </c>
      <c r="AN38" s="132">
        <f t="shared" si="35"/>
        <v>4.6215663767430826</v>
      </c>
      <c r="AO38" s="132">
        <f t="shared" si="35"/>
        <v>4.6215663767362782</v>
      </c>
      <c r="AP38" s="132">
        <f t="shared" si="35"/>
        <v>4.6215663770538455</v>
      </c>
      <c r="AQ38" s="132">
        <f t="shared" si="35"/>
        <v>4.6215663622330458</v>
      </c>
      <c r="AR38" s="132">
        <f t="shared" si="35"/>
        <v>4.6215670539185965</v>
      </c>
      <c r="AS38" s="132">
        <f t="shared" si="35"/>
        <v>4.6215347786056276</v>
      </c>
      <c r="AT38" s="132">
        <f t="shared" si="35"/>
        <v>4.6230531909570587</v>
      </c>
      <c r="AU38" s="132">
        <f t="shared" si="32"/>
        <v>4.8568404884654139</v>
      </c>
      <c r="AW38">
        <v>-14000</v>
      </c>
      <c r="AX38">
        <f t="shared" si="39"/>
        <v>6.8714693770329238E-3</v>
      </c>
      <c r="AY38">
        <f t="shared" si="40"/>
        <v>0.12932326358724627</v>
      </c>
      <c r="AZ38">
        <f t="shared" si="41"/>
        <v>-0.12245179421021335</v>
      </c>
      <c r="BA38">
        <f t="shared" si="42"/>
        <v>1.0744878337845341</v>
      </c>
      <c r="BB38">
        <f t="shared" si="43"/>
        <v>-0.44452864097437239</v>
      </c>
      <c r="BC38">
        <f t="shared" si="44"/>
        <v>-1.2500284826717949</v>
      </c>
      <c r="BD38">
        <f t="shared" si="45"/>
        <v>-0.72150609573142344</v>
      </c>
      <c r="BE38">
        <f t="shared" si="38"/>
        <v>5.2514238497960823</v>
      </c>
      <c r="BF38">
        <f t="shared" si="38"/>
        <v>5.2514245261562547</v>
      </c>
      <c r="BG38">
        <f t="shared" si="38"/>
        <v>5.2514301035295876</v>
      </c>
      <c r="BH38">
        <f t="shared" si="38"/>
        <v>5.2514760934528226</v>
      </c>
      <c r="BI38">
        <f t="shared" si="38"/>
        <v>5.2518551826235234</v>
      </c>
      <c r="BJ38">
        <f t="shared" si="38"/>
        <v>5.254970875690498</v>
      </c>
      <c r="BK38">
        <f t="shared" si="38"/>
        <v>5.2799955430236167</v>
      </c>
      <c r="BL38">
        <f t="shared" si="46"/>
        <v>5.4541727044031205</v>
      </c>
    </row>
    <row r="39" spans="1:64" ht="12.95" customHeight="1" x14ac:dyDescent="0.2">
      <c r="A39" s="55" t="s">
        <v>100</v>
      </c>
      <c r="B39" s="56" t="s">
        <v>64</v>
      </c>
      <c r="C39" s="55">
        <v>40981.529699999999</v>
      </c>
      <c r="D39" s="55" t="s">
        <v>101</v>
      </c>
      <c r="E39">
        <f t="shared" si="12"/>
        <v>-25611.475179105815</v>
      </c>
      <c r="F39">
        <f t="shared" si="36"/>
        <v>-25611.5</v>
      </c>
      <c r="G39">
        <f t="shared" si="13"/>
        <v>1.1163150003994815E-2</v>
      </c>
      <c r="J39">
        <f t="shared" si="37"/>
        <v>1.1163150003994815E-2</v>
      </c>
      <c r="P39">
        <f t="shared" si="15"/>
        <v>2.1744931215356422E-2</v>
      </c>
      <c r="Q39" s="2">
        <f t="shared" si="16"/>
        <v>25963.029699999999</v>
      </c>
      <c r="R39">
        <f t="shared" si="17"/>
        <v>1.1197409360512552E-4</v>
      </c>
      <c r="S39" s="3">
        <v>1</v>
      </c>
      <c r="U39" s="37"/>
      <c r="Z39">
        <f t="shared" si="18"/>
        <v>-25611.5</v>
      </c>
      <c r="AA39" s="132">
        <f t="shared" si="19"/>
        <v>1.2901157527809329E-2</v>
      </c>
      <c r="AB39" s="132">
        <f t="shared" si="20"/>
        <v>2.000692369154191E-2</v>
      </c>
      <c r="AC39" s="132">
        <f t="shared" si="21"/>
        <v>-1.0581781211361607E-2</v>
      </c>
      <c r="AD39" s="132">
        <f t="shared" si="22"/>
        <v>-1.7380075238145141E-3</v>
      </c>
      <c r="AE39" s="132">
        <f t="shared" si="23"/>
        <v>3.0206701528358588E-6</v>
      </c>
      <c r="AF39">
        <f t="shared" si="24"/>
        <v>-1.0581781211361607E-2</v>
      </c>
      <c r="AG39" s="143"/>
      <c r="AH39">
        <f t="shared" si="25"/>
        <v>-8.8437736875470931E-3</v>
      </c>
      <c r="AI39">
        <f t="shared" si="26"/>
        <v>0.92438013248501694</v>
      </c>
      <c r="AJ39">
        <f t="shared" si="27"/>
        <v>0.18487162591891837</v>
      </c>
      <c r="AK39">
        <f t="shared" si="28"/>
        <v>-0.22381837788307468</v>
      </c>
      <c r="AL39">
        <f t="shared" si="29"/>
        <v>-1.8966177012000012</v>
      </c>
      <c r="AM39">
        <f t="shared" si="30"/>
        <v>-1.3933962287924944</v>
      </c>
      <c r="AN39" s="132">
        <f t="shared" si="35"/>
        <v>4.6215663767430826</v>
      </c>
      <c r="AO39" s="132">
        <f t="shared" si="35"/>
        <v>4.6215663767362782</v>
      </c>
      <c r="AP39" s="132">
        <f t="shared" si="35"/>
        <v>4.6215663770538455</v>
      </c>
      <c r="AQ39" s="132">
        <f t="shared" si="35"/>
        <v>4.6215663622330458</v>
      </c>
      <c r="AR39" s="132">
        <f t="shared" si="35"/>
        <v>4.6215670539185965</v>
      </c>
      <c r="AS39" s="132">
        <f t="shared" si="35"/>
        <v>4.6215347786056276</v>
      </c>
      <c r="AT39" s="132">
        <f t="shared" si="35"/>
        <v>4.6230531909570587</v>
      </c>
      <c r="AU39" s="132">
        <f t="shared" si="32"/>
        <v>4.8568404884654139</v>
      </c>
      <c r="AW39">
        <v>-13000</v>
      </c>
      <c r="AX39">
        <f t="shared" si="39"/>
        <v>5.0856560930840899E-3</v>
      </c>
      <c r="AY39">
        <f t="shared" si="40"/>
        <v>0.13633613523047894</v>
      </c>
      <c r="AZ39">
        <f t="shared" si="41"/>
        <v>-0.13125047913739485</v>
      </c>
      <c r="BA39">
        <f t="shared" si="42"/>
        <v>1.0890277875310148</v>
      </c>
      <c r="BB39">
        <f t="shared" si="43"/>
        <v>-0.50230575991081572</v>
      </c>
      <c r="BC39">
        <f t="shared" si="44"/>
        <v>-1.1844131757433198</v>
      </c>
      <c r="BD39">
        <f t="shared" si="45"/>
        <v>-0.67275619118629526</v>
      </c>
      <c r="BE39">
        <f t="shared" si="38"/>
        <v>5.3103623234083548</v>
      </c>
      <c r="BF39">
        <f t="shared" si="38"/>
        <v>5.3103634149155807</v>
      </c>
      <c r="BG39">
        <f t="shared" si="38"/>
        <v>5.3103716216673043</v>
      </c>
      <c r="BH39">
        <f t="shared" si="38"/>
        <v>5.310433322878624</v>
      </c>
      <c r="BI39">
        <f t="shared" si="38"/>
        <v>5.3108970352211271</v>
      </c>
      <c r="BJ39">
        <f t="shared" si="38"/>
        <v>5.3143720103222618</v>
      </c>
      <c r="BK39">
        <f t="shared" si="38"/>
        <v>5.3398763405596741</v>
      </c>
      <c r="BL39">
        <f t="shared" si="46"/>
        <v>5.5056158612681001</v>
      </c>
    </row>
    <row r="40" spans="1:64" ht="12.95" customHeight="1" x14ac:dyDescent="0.2">
      <c r="A40" t="s">
        <v>359</v>
      </c>
      <c r="B40" s="3" t="s">
        <v>85</v>
      </c>
      <c r="C40" s="10">
        <v>42449.740400000002</v>
      </c>
      <c r="D40" s="10"/>
      <c r="E40">
        <f t="shared" si="12"/>
        <v>-22346.957330114339</v>
      </c>
      <c r="F40">
        <f t="shared" si="36"/>
        <v>-22347</v>
      </c>
      <c r="G40">
        <f t="shared" si="13"/>
        <v>1.9190700004401151E-2</v>
      </c>
      <c r="J40">
        <f t="shared" ref="J40:J50" si="47">+G40</f>
        <v>1.9190700004401151E-2</v>
      </c>
      <c r="P40">
        <f t="shared" si="15"/>
        <v>5.685550418501932E-2</v>
      </c>
      <c r="Q40" s="2">
        <f t="shared" si="16"/>
        <v>27431.240400000002</v>
      </c>
      <c r="R40">
        <f t="shared" si="17"/>
        <v>1.418637473964312E-3</v>
      </c>
      <c r="S40" s="3">
        <v>1</v>
      </c>
      <c r="U40" s="37"/>
      <c r="Z40">
        <f t="shared" si="18"/>
        <v>-22347</v>
      </c>
      <c r="AA40" s="132">
        <f t="shared" si="19"/>
        <v>1.5469217866335122E-2</v>
      </c>
      <c r="AB40" s="132">
        <f t="shared" si="20"/>
        <v>6.0576986323085349E-2</v>
      </c>
      <c r="AC40" s="132">
        <f t="shared" si="21"/>
        <v>-3.7664804180618169E-2</v>
      </c>
      <c r="AD40" s="132">
        <f t="shared" si="22"/>
        <v>3.721482138066029E-3</v>
      </c>
      <c r="AE40" s="132">
        <f t="shared" si="23"/>
        <v>1.3849429303944503E-5</v>
      </c>
      <c r="AF40">
        <f t="shared" si="24"/>
        <v>-3.7664804180618169E-2</v>
      </c>
      <c r="AG40" s="143"/>
      <c r="AH40">
        <f t="shared" si="25"/>
        <v>-4.1386286318684198E-2</v>
      </c>
      <c r="AI40">
        <f t="shared" si="26"/>
        <v>0.96162576391685117</v>
      </c>
      <c r="AJ40">
        <f t="shared" si="27"/>
        <v>2.3272779322786243E-2</v>
      </c>
      <c r="AK40">
        <f t="shared" si="28"/>
        <v>-0.23311037867548748</v>
      </c>
      <c r="AL40">
        <f t="shared" si="29"/>
        <v>-1.733951346870539</v>
      </c>
      <c r="AM40">
        <f t="shared" si="30"/>
        <v>-1.1780773288828819</v>
      </c>
      <c r="AN40" s="132">
        <f t="shared" si="35"/>
        <v>4.7892259081771726</v>
      </c>
      <c r="AO40" s="132">
        <f t="shared" si="35"/>
        <v>4.7892259081993211</v>
      </c>
      <c r="AP40" s="132">
        <f t="shared" si="35"/>
        <v>4.7892259094206437</v>
      </c>
      <c r="AQ40" s="132">
        <f t="shared" si="35"/>
        <v>4.7892259767679111</v>
      </c>
      <c r="AR40" s="132">
        <f t="shared" si="35"/>
        <v>4.7892296903988818</v>
      </c>
      <c r="AS40" s="132">
        <f t="shared" si="35"/>
        <v>4.7894341891505592</v>
      </c>
      <c r="AT40" s="132">
        <f t="shared" si="35"/>
        <v>4.7999626688155477</v>
      </c>
      <c r="AU40" s="132">
        <f t="shared" si="32"/>
        <v>5.0247766740511386</v>
      </c>
      <c r="AW40">
        <v>-12000</v>
      </c>
      <c r="AX40">
        <f t="shared" si="39"/>
        <v>3.2895783211011054E-3</v>
      </c>
      <c r="AY40">
        <f t="shared" si="40"/>
        <v>0.14299188241007554</v>
      </c>
      <c r="AZ40">
        <f t="shared" si="41"/>
        <v>-0.13970230408897444</v>
      </c>
      <c r="BA40">
        <f t="shared" si="42"/>
        <v>1.1035619274530433</v>
      </c>
      <c r="BB40">
        <f t="shared" si="43"/>
        <v>-0.55939432143134526</v>
      </c>
      <c r="BC40">
        <f t="shared" si="44"/>
        <v>-1.1170215466430717</v>
      </c>
      <c r="BD40">
        <f t="shared" si="45"/>
        <v>-0.62487687806371328</v>
      </c>
      <c r="BE40">
        <f t="shared" si="38"/>
        <v>5.3700932837843469</v>
      </c>
      <c r="BF40">
        <f t="shared" si="38"/>
        <v>5.3700949386050194</v>
      </c>
      <c r="BG40">
        <f t="shared" si="38"/>
        <v>5.3701063969900487</v>
      </c>
      <c r="BH40">
        <f t="shared" si="38"/>
        <v>5.3701857330014908</v>
      </c>
      <c r="BI40">
        <f t="shared" si="38"/>
        <v>5.3707348194599991</v>
      </c>
      <c r="BJ40">
        <f t="shared" si="38"/>
        <v>5.3745244363622096</v>
      </c>
      <c r="BK40">
        <f t="shared" si="38"/>
        <v>5.4001956541760494</v>
      </c>
      <c r="BL40">
        <f t="shared" si="46"/>
        <v>5.5570590181330797</v>
      </c>
    </row>
    <row r="41" spans="1:64" ht="12.95" customHeight="1" x14ac:dyDescent="0.2">
      <c r="A41" t="s">
        <v>359</v>
      </c>
      <c r="B41" s="3" t="s">
        <v>94</v>
      </c>
      <c r="C41" s="10">
        <v>42451.766000000003</v>
      </c>
      <c r="D41" s="10"/>
      <c r="E41">
        <f t="shared" si="12"/>
        <v>-22342.453475623344</v>
      </c>
      <c r="F41">
        <f t="shared" si="36"/>
        <v>-22342.5</v>
      </c>
      <c r="G41">
        <f t="shared" si="13"/>
        <v>2.0924250005919021E-2</v>
      </c>
      <c r="J41">
        <f t="shared" si="47"/>
        <v>2.0924250005919021E-2</v>
      </c>
      <c r="P41">
        <f t="shared" si="15"/>
        <v>5.6901276152112712E-2</v>
      </c>
      <c r="Q41" s="2">
        <f t="shared" si="16"/>
        <v>27433.266000000003</v>
      </c>
      <c r="R41">
        <f t="shared" si="17"/>
        <v>1.2943464103239044E-3</v>
      </c>
      <c r="S41" s="3">
        <v>1</v>
      </c>
      <c r="U41" s="37"/>
      <c r="Z41">
        <f t="shared" si="18"/>
        <v>-22342.5</v>
      </c>
      <c r="AA41" s="132">
        <f t="shared" si="19"/>
        <v>1.5469831870405362E-2</v>
      </c>
      <c r="AB41" s="132">
        <f t="shared" si="20"/>
        <v>6.235569428762637E-2</v>
      </c>
      <c r="AC41" s="132">
        <f t="shared" si="21"/>
        <v>-3.5977026146193691E-2</v>
      </c>
      <c r="AD41" s="132">
        <f t="shared" si="22"/>
        <v>5.4544181355136584E-3</v>
      </c>
      <c r="AE41" s="132">
        <f t="shared" si="23"/>
        <v>2.9750677197020294E-5</v>
      </c>
      <c r="AF41">
        <f t="shared" si="24"/>
        <v>-3.5977026146193691E-2</v>
      </c>
      <c r="AG41" s="143"/>
      <c r="AH41">
        <f t="shared" si="25"/>
        <v>-4.143144428170735E-2</v>
      </c>
      <c r="AI41">
        <f t="shared" si="26"/>
        <v>0.96168015902128912</v>
      </c>
      <c r="AJ41">
        <f t="shared" si="27"/>
        <v>2.3039501528665671E-2</v>
      </c>
      <c r="AK41">
        <f t="shared" si="28"/>
        <v>-0.2331193265873954</v>
      </c>
      <c r="AL41">
        <f t="shared" si="29"/>
        <v>-1.7337180065081506</v>
      </c>
      <c r="AM41">
        <f t="shared" si="30"/>
        <v>-1.1777987743865725</v>
      </c>
      <c r="AN41" s="132">
        <f t="shared" ref="AN41:AT50" si="48">$AU41+$AB$7*SIN(AO41)</f>
        <v>4.7894616846660805</v>
      </c>
      <c r="AO41" s="132">
        <f t="shared" si="48"/>
        <v>4.7894616846885922</v>
      </c>
      <c r="AP41" s="132">
        <f t="shared" si="48"/>
        <v>4.7894616859261658</v>
      </c>
      <c r="AQ41" s="132">
        <f t="shared" si="48"/>
        <v>4.7894617539611941</v>
      </c>
      <c r="AR41" s="132">
        <f t="shared" si="48"/>
        <v>4.7894654940620329</v>
      </c>
      <c r="AS41" s="132">
        <f t="shared" si="48"/>
        <v>4.7896708213190511</v>
      </c>
      <c r="AT41" s="132">
        <f t="shared" si="48"/>
        <v>4.8002109770130099</v>
      </c>
      <c r="AU41" s="132">
        <f t="shared" si="32"/>
        <v>5.0250081682570311</v>
      </c>
      <c r="AW41">
        <v>-11000</v>
      </c>
      <c r="AX41">
        <f t="shared" si="39"/>
        <v>1.5329839327305195E-3</v>
      </c>
      <c r="AY41">
        <f t="shared" si="40"/>
        <v>0.14929050512603609</v>
      </c>
      <c r="AZ41">
        <f t="shared" si="41"/>
        <v>-0.14775752119330557</v>
      </c>
      <c r="BA41">
        <f t="shared" si="42"/>
        <v>1.1179931534633585</v>
      </c>
      <c r="BB41">
        <f t="shared" si="43"/>
        <v>-0.61535791321045741</v>
      </c>
      <c r="BC41">
        <f t="shared" si="44"/>
        <v>-1.0478365183447298</v>
      </c>
      <c r="BD41">
        <f t="shared" si="45"/>
        <v>-0.57777632589070815</v>
      </c>
      <c r="BE41">
        <f t="shared" si="38"/>
        <v>5.4306138328999198</v>
      </c>
      <c r="BF41">
        <f t="shared" si="38"/>
        <v>5.4306162055724183</v>
      </c>
      <c r="BG41">
        <f t="shared" si="38"/>
        <v>5.4306314674070801</v>
      </c>
      <c r="BH41">
        <f t="shared" si="38"/>
        <v>5.4307296303368577</v>
      </c>
      <c r="BI41">
        <f t="shared" si="38"/>
        <v>5.431360743405298</v>
      </c>
      <c r="BJ41">
        <f t="shared" si="38"/>
        <v>5.435407513667676</v>
      </c>
      <c r="BK41">
        <f t="shared" si="38"/>
        <v>5.4609299992056544</v>
      </c>
      <c r="BL41">
        <f t="shared" si="46"/>
        <v>5.6085021749980584</v>
      </c>
    </row>
    <row r="42" spans="1:64" ht="12.95" customHeight="1" x14ac:dyDescent="0.2">
      <c r="A42" t="s">
        <v>359</v>
      </c>
      <c r="B42" s="3" t="s">
        <v>94</v>
      </c>
      <c r="C42" s="10">
        <v>42452.667200000004</v>
      </c>
      <c r="D42" s="10"/>
      <c r="E42">
        <f t="shared" si="12"/>
        <v>-22340.449687280492</v>
      </c>
      <c r="F42">
        <f t="shared" si="36"/>
        <v>-22340.5</v>
      </c>
      <c r="G42">
        <f t="shared" si="13"/>
        <v>2.2628050006460398E-2</v>
      </c>
      <c r="J42">
        <f t="shared" si="47"/>
        <v>2.2628050006460398E-2</v>
      </c>
      <c r="P42">
        <f t="shared" si="15"/>
        <v>5.6921616927289642E-2</v>
      </c>
      <c r="Q42" s="2">
        <f t="shared" si="16"/>
        <v>27434.167200000004</v>
      </c>
      <c r="R42">
        <f t="shared" si="17"/>
        <v>1.1760487321533938E-3</v>
      </c>
      <c r="S42" s="3">
        <v>1</v>
      </c>
      <c r="U42" s="37"/>
      <c r="Z42">
        <f t="shared" si="18"/>
        <v>-22340.5</v>
      </c>
      <c r="AA42" s="132">
        <f t="shared" si="19"/>
        <v>1.5470102359037043E-2</v>
      </c>
      <c r="AB42" s="132">
        <f t="shared" si="20"/>
        <v>6.4079564574713005E-2</v>
      </c>
      <c r="AC42" s="132">
        <f t="shared" si="21"/>
        <v>-3.4293566920829244E-2</v>
      </c>
      <c r="AD42" s="132">
        <f t="shared" si="22"/>
        <v>7.1579476474233558E-3</v>
      </c>
      <c r="AE42" s="132">
        <f t="shared" si="23"/>
        <v>5.1236214523253554E-5</v>
      </c>
      <c r="AF42">
        <f t="shared" si="24"/>
        <v>-3.4293566920829244E-2</v>
      </c>
      <c r="AG42" s="143"/>
      <c r="AH42">
        <f t="shared" si="25"/>
        <v>-4.14515145682526E-2</v>
      </c>
      <c r="AI42">
        <f t="shared" si="26"/>
        <v>0.96170433726859494</v>
      </c>
      <c r="AJ42">
        <f t="shared" si="27"/>
        <v>2.2935813634070521E-2</v>
      </c>
      <c r="AK42">
        <f t="shared" si="28"/>
        <v>-0.23312329968743339</v>
      </c>
      <c r="AL42">
        <f t="shared" si="29"/>
        <v>-1.7336142912066248</v>
      </c>
      <c r="AM42">
        <f t="shared" si="30"/>
        <v>-1.1776749868471041</v>
      </c>
      <c r="AN42" s="132">
        <f t="shared" si="48"/>
        <v>4.789566478497763</v>
      </c>
      <c r="AO42" s="132">
        <f t="shared" si="48"/>
        <v>4.7895664785204382</v>
      </c>
      <c r="AP42" s="132">
        <f t="shared" si="48"/>
        <v>4.7895664797652886</v>
      </c>
      <c r="AQ42" s="132">
        <f t="shared" si="48"/>
        <v>4.7895665481076151</v>
      </c>
      <c r="AR42" s="132">
        <f t="shared" si="48"/>
        <v>4.7895703000102055</v>
      </c>
      <c r="AS42" s="132">
        <f t="shared" si="48"/>
        <v>4.7897759959095509</v>
      </c>
      <c r="AT42" s="132">
        <f t="shared" si="48"/>
        <v>4.8003213400788045</v>
      </c>
      <c r="AU42" s="132">
        <f t="shared" si="32"/>
        <v>5.0251110545707611</v>
      </c>
      <c r="AW42">
        <v>-10000</v>
      </c>
      <c r="AX42">
        <f t="shared" si="39"/>
        <v>-1.3301944273058641E-4</v>
      </c>
      <c r="AY42">
        <f t="shared" si="40"/>
        <v>0.1552320033783606</v>
      </c>
      <c r="AZ42">
        <f t="shared" si="41"/>
        <v>-0.15536502282109119</v>
      </c>
      <c r="BA42">
        <f t="shared" si="42"/>
        <v>1.1322119008201386</v>
      </c>
      <c r="BB42">
        <f t="shared" si="43"/>
        <v>-0.66971292343761568</v>
      </c>
      <c r="BC42">
        <f t="shared" si="44"/>
        <v>-0.97685431873324224</v>
      </c>
      <c r="BD42">
        <f t="shared" si="45"/>
        <v>-0.53136952008981642</v>
      </c>
      <c r="BE42">
        <f t="shared" ref="BE42:BK51" si="49">$BL42+$AB$7*SIN(BF42)</f>
        <v>5.4919154385624056</v>
      </c>
      <c r="BF42">
        <f t="shared" si="49"/>
        <v>5.4919186711648944</v>
      </c>
      <c r="BG42">
        <f t="shared" si="49"/>
        <v>5.4919381363654312</v>
      </c>
      <c r="BH42">
        <f t="shared" si="49"/>
        <v>5.4920553384772646</v>
      </c>
      <c r="BI42">
        <f t="shared" si="49"/>
        <v>5.4927607318418898</v>
      </c>
      <c r="BJ42">
        <f t="shared" si="49"/>
        <v>5.4969956586831277</v>
      </c>
      <c r="BK42">
        <f t="shared" si="49"/>
        <v>5.5220547928851422</v>
      </c>
      <c r="BL42">
        <f t="shared" si="46"/>
        <v>5.6599453318630379</v>
      </c>
    </row>
    <row r="43" spans="1:64" ht="12.95" customHeight="1" x14ac:dyDescent="0.2">
      <c r="A43" t="s">
        <v>359</v>
      </c>
      <c r="B43" s="3" t="s">
        <v>85</v>
      </c>
      <c r="C43" s="10">
        <v>42453.788699999997</v>
      </c>
      <c r="D43" s="10"/>
      <c r="E43">
        <f t="shared" si="12"/>
        <v>-22337.956069186286</v>
      </c>
      <c r="F43">
        <f t="shared" si="36"/>
        <v>-22338</v>
      </c>
      <c r="G43">
        <f t="shared" si="13"/>
        <v>1.9757800000661518E-2</v>
      </c>
      <c r="J43">
        <f t="shared" si="47"/>
        <v>1.9757800000661518E-2</v>
      </c>
      <c r="P43">
        <f t="shared" si="15"/>
        <v>5.6947040887435713E-2</v>
      </c>
      <c r="Q43" s="2">
        <f t="shared" si="16"/>
        <v>27435.288699999997</v>
      </c>
      <c r="R43">
        <f t="shared" si="17"/>
        <v>1.3830396377345175E-3</v>
      </c>
      <c r="S43" s="3">
        <v>1</v>
      </c>
      <c r="U43" s="37"/>
      <c r="Z43">
        <f t="shared" si="18"/>
        <v>-22338</v>
      </c>
      <c r="AA43" s="132">
        <f t="shared" si="19"/>
        <v>1.5470438391581208E-2</v>
      </c>
      <c r="AB43" s="132">
        <f t="shared" si="20"/>
        <v>6.1234402496516023E-2</v>
      </c>
      <c r="AC43" s="132">
        <f t="shared" si="21"/>
        <v>-3.7189240886774194E-2</v>
      </c>
      <c r="AD43" s="132">
        <f t="shared" si="22"/>
        <v>4.2873616090803104E-3</v>
      </c>
      <c r="AE43" s="132">
        <f t="shared" si="23"/>
        <v>1.8381469567015709E-5</v>
      </c>
      <c r="AF43">
        <f t="shared" si="24"/>
        <v>-3.7189240886774194E-2</v>
      </c>
      <c r="AG43" s="143"/>
      <c r="AH43">
        <f t="shared" si="25"/>
        <v>-4.1476602495854505E-2</v>
      </c>
      <c r="AI43">
        <f t="shared" si="26"/>
        <v>0.96173456236677757</v>
      </c>
      <c r="AJ43">
        <f t="shared" si="27"/>
        <v>2.2806196086807385E-2</v>
      </c>
      <c r="AK43">
        <f t="shared" si="28"/>
        <v>-0.23312826281670007</v>
      </c>
      <c r="AL43">
        <f t="shared" si="29"/>
        <v>-1.7334846397456065</v>
      </c>
      <c r="AM43">
        <f t="shared" si="30"/>
        <v>-1.1775202649316199</v>
      </c>
      <c r="AN43" s="132">
        <f t="shared" si="48"/>
        <v>4.7896974744925007</v>
      </c>
      <c r="AO43" s="132">
        <f t="shared" si="48"/>
        <v>4.7896974745153811</v>
      </c>
      <c r="AP43" s="132">
        <f t="shared" si="48"/>
        <v>4.7896974757693744</v>
      </c>
      <c r="AQ43" s="132">
        <f t="shared" si="48"/>
        <v>4.7896975444972361</v>
      </c>
      <c r="AR43" s="132">
        <f t="shared" si="48"/>
        <v>4.789701311184392</v>
      </c>
      <c r="AS43" s="132">
        <f t="shared" si="48"/>
        <v>4.7899074682480558</v>
      </c>
      <c r="AT43" s="132">
        <f t="shared" si="48"/>
        <v>4.8004592972572562</v>
      </c>
      <c r="AU43" s="132">
        <f t="shared" si="32"/>
        <v>5.0252396624629236</v>
      </c>
      <c r="AW43">
        <v>-9000</v>
      </c>
      <c r="AX43">
        <f t="shared" si="39"/>
        <v>-1.656470100816293E-3</v>
      </c>
      <c r="AY43">
        <f t="shared" si="40"/>
        <v>0.16081637716704902</v>
      </c>
      <c r="AZ43">
        <f t="shared" si="41"/>
        <v>-0.16247284726786532</v>
      </c>
      <c r="BA43">
        <f t="shared" si="42"/>
        <v>1.1460964882832747</v>
      </c>
      <c r="BB43">
        <f t="shared" si="43"/>
        <v>-0.72193160417262625</v>
      </c>
      <c r="BC43">
        <f t="shared" si="44"/>
        <v>-0.90408671773780103</v>
      </c>
      <c r="BD43">
        <f t="shared" si="45"/>
        <v>-0.48557771984107151</v>
      </c>
      <c r="BE43">
        <f t="shared" si="49"/>
        <v>5.5539832598817114</v>
      </c>
      <c r="BF43">
        <f t="shared" si="49"/>
        <v>5.5539874586447882</v>
      </c>
      <c r="BG43">
        <f t="shared" si="49"/>
        <v>5.5540112916882007</v>
      </c>
      <c r="BH43">
        <f t="shared" si="49"/>
        <v>5.5541465633338465</v>
      </c>
      <c r="BI43">
        <f t="shared" si="49"/>
        <v>5.5549140291135952</v>
      </c>
      <c r="BJ43">
        <f t="shared" si="49"/>
        <v>5.5592583656087315</v>
      </c>
      <c r="BK43">
        <f t="shared" si="49"/>
        <v>5.5835444193963344</v>
      </c>
      <c r="BL43">
        <f t="shared" si="46"/>
        <v>5.7113884887280175</v>
      </c>
    </row>
    <row r="44" spans="1:64" ht="12.95" customHeight="1" x14ac:dyDescent="0.2">
      <c r="A44" t="s">
        <v>359</v>
      </c>
      <c r="B44" s="3" t="s">
        <v>85</v>
      </c>
      <c r="C44" s="10">
        <v>42454.6878</v>
      </c>
      <c r="D44" s="10"/>
      <c r="E44">
        <f t="shared" si="12"/>
        <v>-22335.956950123855</v>
      </c>
      <c r="F44">
        <f t="shared" si="36"/>
        <v>-22336</v>
      </c>
      <c r="G44">
        <f t="shared" si="13"/>
        <v>1.9361600003321655E-2</v>
      </c>
      <c r="J44">
        <f t="shared" si="47"/>
        <v>1.9361600003321655E-2</v>
      </c>
      <c r="P44">
        <f t="shared" si="15"/>
        <v>5.6967378448492478E-2</v>
      </c>
      <c r="Q44" s="2">
        <f t="shared" si="16"/>
        <v>27436.1878</v>
      </c>
      <c r="R44">
        <f t="shared" si="17"/>
        <v>1.4141945724672745E-3</v>
      </c>
      <c r="S44" s="3">
        <v>1</v>
      </c>
      <c r="U44" s="37"/>
      <c r="Z44">
        <f t="shared" si="18"/>
        <v>-22336</v>
      </c>
      <c r="AA44" s="132">
        <f t="shared" si="19"/>
        <v>1.5470705555289233E-2</v>
      </c>
      <c r="AB44" s="132">
        <f t="shared" si="20"/>
        <v>6.0858272896524901E-2</v>
      </c>
      <c r="AC44" s="132">
        <f t="shared" si="21"/>
        <v>-3.7605778445170823E-2</v>
      </c>
      <c r="AD44" s="132">
        <f t="shared" si="22"/>
        <v>3.8908944480324226E-3</v>
      </c>
      <c r="AE44" s="132">
        <f t="shared" si="23"/>
        <v>1.513905960572953E-5</v>
      </c>
      <c r="AF44">
        <f t="shared" si="24"/>
        <v>-3.7605778445170823E-2</v>
      </c>
      <c r="AG44" s="143"/>
      <c r="AH44">
        <f t="shared" si="25"/>
        <v>-4.1496672893203246E-2</v>
      </c>
      <c r="AI44">
        <f t="shared" si="26"/>
        <v>0.96175874427645991</v>
      </c>
      <c r="AJ44">
        <f t="shared" si="27"/>
        <v>2.2702495906508035E-2</v>
      </c>
      <c r="AK44">
        <f t="shared" si="28"/>
        <v>-0.2331322307229981</v>
      </c>
      <c r="AL44">
        <f t="shared" si="29"/>
        <v>-1.7333809127089148</v>
      </c>
      <c r="AM44">
        <f t="shared" si="30"/>
        <v>-1.1773964974042037</v>
      </c>
      <c r="AN44" s="132">
        <f t="shared" si="48"/>
        <v>4.7898022742526152</v>
      </c>
      <c r="AO44" s="132">
        <f t="shared" si="48"/>
        <v>4.7898022742756607</v>
      </c>
      <c r="AP44" s="132">
        <f t="shared" si="48"/>
        <v>4.7898022755370064</v>
      </c>
      <c r="AQ44" s="132">
        <f t="shared" si="48"/>
        <v>4.7898023445744293</v>
      </c>
      <c r="AR44" s="132">
        <f t="shared" si="48"/>
        <v>4.7898061231151594</v>
      </c>
      <c r="AS44" s="132">
        <f t="shared" si="48"/>
        <v>4.7900126493993529</v>
      </c>
      <c r="AT44" s="132">
        <f t="shared" si="48"/>
        <v>4.8005696656768881</v>
      </c>
      <c r="AU44" s="132">
        <f t="shared" si="32"/>
        <v>5.0253425487766537</v>
      </c>
      <c r="AW44">
        <v>-8000</v>
      </c>
      <c r="AX44">
        <f t="shared" si="39"/>
        <v>-2.9851768513837473E-3</v>
      </c>
      <c r="AY44">
        <f t="shared" si="40"/>
        <v>0.16604362649210139</v>
      </c>
      <c r="AZ44">
        <f t="shared" si="41"/>
        <v>-0.16902880334348513</v>
      </c>
      <c r="BA44">
        <f t="shared" si="42"/>
        <v>1.1595140494248548</v>
      </c>
      <c r="BB44">
        <f t="shared" si="43"/>
        <v>-0.77144768620871618</v>
      </c>
      <c r="BC44">
        <f t="shared" si="44"/>
        <v>-0.82956325305791168</v>
      </c>
      <c r="BD44">
        <f t="shared" si="45"/>
        <v>-0.44032798357902964</v>
      </c>
      <c r="BE44">
        <f t="shared" si="49"/>
        <v>5.6167955074227374</v>
      </c>
      <c r="BF44">
        <f t="shared" si="49"/>
        <v>5.6168007174477559</v>
      </c>
      <c r="BG44">
        <f t="shared" si="49"/>
        <v>5.6168287724690531</v>
      </c>
      <c r="BH44">
        <f t="shared" si="49"/>
        <v>5.6169798329332039</v>
      </c>
      <c r="BI44">
        <f t="shared" si="49"/>
        <v>5.6177929002784541</v>
      </c>
      <c r="BJ44">
        <f t="shared" si="49"/>
        <v>5.622160284016414</v>
      </c>
      <c r="BK44">
        <f t="shared" si="49"/>
        <v>5.6453722976409422</v>
      </c>
      <c r="BL44">
        <f t="shared" si="46"/>
        <v>5.7628316455929962</v>
      </c>
    </row>
    <row r="45" spans="1:64" ht="12.95" customHeight="1" x14ac:dyDescent="0.2">
      <c r="A45" t="s">
        <v>359</v>
      </c>
      <c r="B45" s="3" t="s">
        <v>85</v>
      </c>
      <c r="C45" s="10">
        <v>42455.588300000003</v>
      </c>
      <c r="D45" s="10"/>
      <c r="E45">
        <f t="shared" si="12"/>
        <v>-22333.954718207806</v>
      </c>
      <c r="F45">
        <f t="shared" si="36"/>
        <v>-22334</v>
      </c>
      <c r="G45">
        <f t="shared" si="13"/>
        <v>2.0365400006994605E-2</v>
      </c>
      <c r="J45">
        <f t="shared" si="47"/>
        <v>2.0365400006994605E-2</v>
      </c>
      <c r="P45">
        <f t="shared" si="15"/>
        <v>5.6987714581051382E-2</v>
      </c>
      <c r="Q45" s="2">
        <f t="shared" si="16"/>
        <v>27437.088300000003</v>
      </c>
      <c r="R45">
        <f t="shared" si="17"/>
        <v>1.3411939247611714E-3</v>
      </c>
      <c r="S45" s="3">
        <v>1</v>
      </c>
      <c r="U45" s="37"/>
      <c r="Z45">
        <f t="shared" si="18"/>
        <v>-22334</v>
      </c>
      <c r="AA45" s="132">
        <f t="shared" si="19"/>
        <v>1.5470971241612189E-2</v>
      </c>
      <c r="AB45" s="132">
        <f t="shared" si="20"/>
        <v>6.1882143346433799E-2</v>
      </c>
      <c r="AC45" s="132">
        <f t="shared" si="21"/>
        <v>-3.6622314574056777E-2</v>
      </c>
      <c r="AD45" s="132">
        <f t="shared" si="22"/>
        <v>4.8944287653824164E-3</v>
      </c>
      <c r="AE45" s="132">
        <f t="shared" si="23"/>
        <v>2.3955432939402844E-5</v>
      </c>
      <c r="AF45">
        <f t="shared" si="24"/>
        <v>-3.6622314574056777E-2</v>
      </c>
      <c r="AG45" s="143"/>
      <c r="AH45">
        <f t="shared" si="25"/>
        <v>-4.1516743339439194E-2</v>
      </c>
      <c r="AI45">
        <f t="shared" si="26"/>
        <v>0.96178292781372599</v>
      </c>
      <c r="AJ45">
        <f t="shared" si="27"/>
        <v>2.2598790266864881E-2</v>
      </c>
      <c r="AK45">
        <f t="shared" si="28"/>
        <v>-0.23313619632031302</v>
      </c>
      <c r="AL45">
        <f t="shared" si="29"/>
        <v>-1.7332771804558103</v>
      </c>
      <c r="AM45">
        <f t="shared" si="30"/>
        <v>-1.1772727387682211</v>
      </c>
      <c r="AN45" s="132">
        <f t="shared" si="48"/>
        <v>4.7899070766478768</v>
      </c>
      <c r="AO45" s="132">
        <f t="shared" si="48"/>
        <v>4.7899070766710885</v>
      </c>
      <c r="AP45" s="132">
        <f t="shared" si="48"/>
        <v>4.7899070779398203</v>
      </c>
      <c r="AQ45" s="132">
        <f t="shared" si="48"/>
        <v>4.7899071472878116</v>
      </c>
      <c r="AR45" s="132">
        <f t="shared" si="48"/>
        <v>4.7899109377051809</v>
      </c>
      <c r="AS45" s="132">
        <f t="shared" si="48"/>
        <v>4.7901178334668133</v>
      </c>
      <c r="AT45" s="132">
        <f t="shared" si="48"/>
        <v>4.8006800364758746</v>
      </c>
      <c r="AU45" s="132">
        <f t="shared" si="32"/>
        <v>5.0254454350903837</v>
      </c>
      <c r="AW45">
        <v>-7000</v>
      </c>
      <c r="AX45">
        <f t="shared" si="39"/>
        <v>-4.0674639750357677E-3</v>
      </c>
      <c r="AY45">
        <f t="shared" si="40"/>
        <v>0.17091375135351766</v>
      </c>
      <c r="AZ45">
        <f t="shared" si="41"/>
        <v>-0.17498121532855343</v>
      </c>
      <c r="BA45">
        <f t="shared" si="42"/>
        <v>1.1723221526475771</v>
      </c>
      <c r="BB45">
        <f t="shared" si="43"/>
        <v>-0.81766491296690602</v>
      </c>
      <c r="BC45">
        <f t="shared" si="44"/>
        <v>-0.75333333230827049</v>
      </c>
      <c r="BD45">
        <f t="shared" si="45"/>
        <v>-0.39555274390375628</v>
      </c>
      <c r="BE45">
        <f t="shared" si="49"/>
        <v>5.6803228734196818</v>
      </c>
      <c r="BF45">
        <f t="shared" si="49"/>
        <v>5.6803290552418328</v>
      </c>
      <c r="BG45">
        <f t="shared" si="49"/>
        <v>5.6803608213941654</v>
      </c>
      <c r="BH45">
        <f t="shared" si="49"/>
        <v>5.6805240452305279</v>
      </c>
      <c r="BI45">
        <f t="shared" si="49"/>
        <v>5.6813624484995664</v>
      </c>
      <c r="BJ45">
        <f t="shared" si="49"/>
        <v>5.6856613540743108</v>
      </c>
      <c r="BK45">
        <f t="shared" si="49"/>
        <v>5.7075109515692297</v>
      </c>
      <c r="BL45">
        <f t="shared" si="46"/>
        <v>5.8142748024579758</v>
      </c>
    </row>
    <row r="46" spans="1:64" ht="12.95" customHeight="1" x14ac:dyDescent="0.2">
      <c r="A46" t="s">
        <v>359</v>
      </c>
      <c r="B46" s="3" t="s">
        <v>94</v>
      </c>
      <c r="C46" s="10">
        <v>42456.713900000002</v>
      </c>
      <c r="D46" s="10"/>
      <c r="E46">
        <f t="shared" si="12"/>
        <v>-22331.451983899424</v>
      </c>
      <c r="F46">
        <f t="shared" si="36"/>
        <v>-22331.5</v>
      </c>
      <c r="G46">
        <f t="shared" si="13"/>
        <v>2.159514999948442E-2</v>
      </c>
      <c r="J46">
        <f t="shared" si="47"/>
        <v>2.159514999948442E-2</v>
      </c>
      <c r="P46">
        <f t="shared" si="15"/>
        <v>5.7013132737924924E-2</v>
      </c>
      <c r="Q46" s="2">
        <f t="shared" si="16"/>
        <v>27438.213900000002</v>
      </c>
      <c r="R46">
        <f t="shared" si="17"/>
        <v>1.2544335012604694E-3</v>
      </c>
      <c r="S46" s="3">
        <v>1</v>
      </c>
      <c r="U46" s="37"/>
      <c r="Z46">
        <f t="shared" si="18"/>
        <v>-22331.5</v>
      </c>
      <c r="AA46" s="132">
        <f t="shared" si="19"/>
        <v>1.5471301272279782E-2</v>
      </c>
      <c r="AB46" s="132">
        <f t="shared" si="20"/>
        <v>6.3136981465129555E-2</v>
      </c>
      <c r="AC46" s="132">
        <f t="shared" si="21"/>
        <v>-3.5417982738440504E-2</v>
      </c>
      <c r="AD46" s="132">
        <f t="shared" si="22"/>
        <v>6.123848727204638E-3</v>
      </c>
      <c r="AE46" s="132">
        <f t="shared" si="23"/>
        <v>3.7501523233685863E-5</v>
      </c>
      <c r="AF46">
        <f t="shared" si="24"/>
        <v>-3.5417982738440504E-2</v>
      </c>
      <c r="AG46" s="143"/>
      <c r="AH46">
        <f t="shared" si="25"/>
        <v>-4.1541831465645142E-2</v>
      </c>
      <c r="AI46">
        <f t="shared" si="26"/>
        <v>0.9618131595239674</v>
      </c>
      <c r="AJ46">
        <f t="shared" si="27"/>
        <v>2.2469150541018938E-2</v>
      </c>
      <c r="AK46">
        <f t="shared" si="28"/>
        <v>-0.23314115006933556</v>
      </c>
      <c r="AL46">
        <f t="shared" si="29"/>
        <v>-1.7331475078031149</v>
      </c>
      <c r="AM46">
        <f t="shared" si="30"/>
        <v>-1.1771180529741878</v>
      </c>
      <c r="AN46" s="132">
        <f t="shared" si="48"/>
        <v>4.7900380833478984</v>
      </c>
      <c r="AO46" s="132">
        <f t="shared" si="48"/>
        <v>4.7900380833713196</v>
      </c>
      <c r="AP46" s="132">
        <f t="shared" si="48"/>
        <v>4.790038084649332</v>
      </c>
      <c r="AQ46" s="132">
        <f t="shared" si="48"/>
        <v>4.7900381543869575</v>
      </c>
      <c r="AR46" s="132">
        <f t="shared" si="48"/>
        <v>4.7900419596825845</v>
      </c>
      <c r="AS46" s="132">
        <f t="shared" si="48"/>
        <v>4.7902493176522309</v>
      </c>
      <c r="AT46" s="132">
        <f t="shared" si="48"/>
        <v>4.8008180033204537</v>
      </c>
      <c r="AU46" s="132">
        <f t="shared" si="32"/>
        <v>5.0255740429825462</v>
      </c>
      <c r="AW46">
        <v>-6000</v>
      </c>
      <c r="AX46">
        <f t="shared" si="39"/>
        <v>-4.8530308627086349E-3</v>
      </c>
      <c r="AY46">
        <f t="shared" si="40"/>
        <v>0.1754267517512979</v>
      </c>
      <c r="AZ46">
        <f t="shared" si="41"/>
        <v>-0.18027978261400654</v>
      </c>
      <c r="BA46">
        <f t="shared" si="42"/>
        <v>1.1843711897767519</v>
      </c>
      <c r="BB46">
        <f t="shared" si="43"/>
        <v>-0.85996872662395585</v>
      </c>
      <c r="BC46">
        <f t="shared" si="44"/>
        <v>-0.67546807556021093</v>
      </c>
      <c r="BD46">
        <f t="shared" si="45"/>
        <v>-0.35118941403861509</v>
      </c>
      <c r="BE46">
        <f t="shared" si="49"/>
        <v>5.7445280725362871</v>
      </c>
      <c r="BF46">
        <f t="shared" si="49"/>
        <v>5.7445350848726777</v>
      </c>
      <c r="BG46">
        <f t="shared" si="49"/>
        <v>5.7445696628668976</v>
      </c>
      <c r="BH46">
        <f t="shared" si="49"/>
        <v>5.7447401573169206</v>
      </c>
      <c r="BI46">
        <f t="shared" si="49"/>
        <v>5.7455805642710382</v>
      </c>
      <c r="BJ46">
        <f t="shared" si="49"/>
        <v>5.7497169995819819</v>
      </c>
      <c r="BK46">
        <f t="shared" si="49"/>
        <v>5.7699320828765464</v>
      </c>
      <c r="BL46">
        <f t="shared" si="46"/>
        <v>5.8657179593229554</v>
      </c>
    </row>
    <row r="47" spans="1:64" ht="12.95" customHeight="1" x14ac:dyDescent="0.2">
      <c r="A47" t="s">
        <v>359</v>
      </c>
      <c r="B47" s="3" t="s">
        <v>94</v>
      </c>
      <c r="C47" s="10">
        <v>42457.612800000003</v>
      </c>
      <c r="D47" s="10"/>
      <c r="E47">
        <f t="shared" si="12"/>
        <v>-22329.45330953037</v>
      </c>
      <c r="F47">
        <f t="shared" si="36"/>
        <v>-22329.5</v>
      </c>
      <c r="G47">
        <f t="shared" si="13"/>
        <v>2.0998949999921024E-2</v>
      </c>
      <c r="J47">
        <f t="shared" si="47"/>
        <v>2.0998949999921024E-2</v>
      </c>
      <c r="P47">
        <f t="shared" si="15"/>
        <v>5.7033465656363663E-2</v>
      </c>
      <c r="Q47" s="2">
        <f t="shared" si="16"/>
        <v>27439.112800000003</v>
      </c>
      <c r="R47">
        <f t="shared" si="17"/>
        <v>1.2984863185944097E-3</v>
      </c>
      <c r="S47" s="3">
        <v>1</v>
      </c>
      <c r="U47" s="37"/>
      <c r="Z47">
        <f t="shared" si="18"/>
        <v>-22329.5</v>
      </c>
      <c r="AA47" s="132">
        <f t="shared" si="19"/>
        <v>1.5471563635294061E-2</v>
      </c>
      <c r="AB47" s="132">
        <f t="shared" si="20"/>
        <v>6.2560852020990626E-2</v>
      </c>
      <c r="AC47" s="132">
        <f t="shared" si="21"/>
        <v>-3.6034515656442639E-2</v>
      </c>
      <c r="AD47" s="132">
        <f t="shared" si="22"/>
        <v>5.5273863646269628E-3</v>
      </c>
      <c r="AE47" s="132">
        <f t="shared" si="23"/>
        <v>3.0552000023864071E-5</v>
      </c>
      <c r="AF47">
        <f t="shared" si="24"/>
        <v>-3.6034515656442639E-2</v>
      </c>
      <c r="AG47" s="143"/>
      <c r="AH47">
        <f t="shared" si="25"/>
        <v>-4.1561902021069602E-2</v>
      </c>
      <c r="AI47">
        <f t="shared" si="26"/>
        <v>0.96183734672298327</v>
      </c>
      <c r="AJ47">
        <f t="shared" si="27"/>
        <v>2.2365432620035975E-2</v>
      </c>
      <c r="AK47">
        <f t="shared" si="28"/>
        <v>-0.23314511046996594</v>
      </c>
      <c r="AL47">
        <f t="shared" si="29"/>
        <v>-1.7330437638113181</v>
      </c>
      <c r="AM47">
        <f t="shared" si="30"/>
        <v>-1.1769943143376076</v>
      </c>
      <c r="AN47" s="132">
        <f t="shared" si="48"/>
        <v>4.7901428916728888</v>
      </c>
      <c r="AO47" s="132">
        <f t="shared" si="48"/>
        <v>4.7901428916964779</v>
      </c>
      <c r="AP47" s="132">
        <f t="shared" si="48"/>
        <v>4.7901428929819527</v>
      </c>
      <c r="AQ47" s="132">
        <f t="shared" si="48"/>
        <v>4.7901429630324248</v>
      </c>
      <c r="AR47" s="132">
        <f t="shared" si="48"/>
        <v>4.7901467802566513</v>
      </c>
      <c r="AS47" s="132">
        <f t="shared" si="48"/>
        <v>4.7903545082816281</v>
      </c>
      <c r="AT47" s="132">
        <f t="shared" si="48"/>
        <v>4.8009283794726967</v>
      </c>
      <c r="AU47" s="132">
        <f t="shared" si="32"/>
        <v>5.0256769292962762</v>
      </c>
      <c r="AW47">
        <v>-5000</v>
      </c>
      <c r="AX47">
        <f t="shared" si="39"/>
        <v>-5.2939117986453565E-3</v>
      </c>
      <c r="AY47">
        <f t="shared" si="40"/>
        <v>0.17958262768544209</v>
      </c>
      <c r="AZ47">
        <f t="shared" si="41"/>
        <v>-0.18487653948408744</v>
      </c>
      <c r="BA47">
        <f t="shared" si="42"/>
        <v>1.1955075690054009</v>
      </c>
      <c r="BB47">
        <f t="shared" si="43"/>
        <v>-0.89774113051490445</v>
      </c>
      <c r="BC47">
        <f t="shared" si="44"/>
        <v>-0.59606174404751733</v>
      </c>
      <c r="BD47">
        <f t="shared" si="45"/>
        <v>-0.30718000854158872</v>
      </c>
      <c r="BE47">
        <f t="shared" si="49"/>
        <v>5.809365536680156</v>
      </c>
      <c r="BF47">
        <f t="shared" si="49"/>
        <v>5.8093731295801971</v>
      </c>
      <c r="BG47">
        <f t="shared" si="49"/>
        <v>5.8094092477897084</v>
      </c>
      <c r="BH47">
        <f t="shared" si="49"/>
        <v>5.8095810471715286</v>
      </c>
      <c r="BI47">
        <f t="shared" si="49"/>
        <v>5.8103980188396287</v>
      </c>
      <c r="BJ47">
        <f t="shared" si="49"/>
        <v>5.8142783780151772</v>
      </c>
      <c r="BK47">
        <f t="shared" si="49"/>
        <v>5.8326066458754076</v>
      </c>
      <c r="BL47">
        <f t="shared" si="46"/>
        <v>5.9171611161879341</v>
      </c>
    </row>
    <row r="48" spans="1:64" ht="12.95" customHeight="1" x14ac:dyDescent="0.2">
      <c r="A48" t="s">
        <v>359</v>
      </c>
      <c r="B48" s="3" t="s">
        <v>85</v>
      </c>
      <c r="C48" s="10">
        <v>42458.735099999998</v>
      </c>
      <c r="D48" s="10"/>
      <c r="E48">
        <f t="shared" si="12"/>
        <v>-22326.957912662667</v>
      </c>
      <c r="F48">
        <f t="shared" si="36"/>
        <v>-22327</v>
      </c>
      <c r="G48">
        <f t="shared" si="13"/>
        <v>1.8928700003016274E-2</v>
      </c>
      <c r="J48">
        <f t="shared" si="47"/>
        <v>1.8928700003016274E-2</v>
      </c>
      <c r="P48">
        <f t="shared" si="15"/>
        <v>5.7058879795587006E-2</v>
      </c>
      <c r="Q48" s="2">
        <f t="shared" si="16"/>
        <v>27440.235099999998</v>
      </c>
      <c r="R48">
        <f t="shared" si="17"/>
        <v>1.4539106110137694E-3</v>
      </c>
      <c r="S48" s="3">
        <v>1</v>
      </c>
      <c r="U48" s="37"/>
      <c r="Z48">
        <f t="shared" si="18"/>
        <v>-22327</v>
      </c>
      <c r="AA48" s="132">
        <f t="shared" si="19"/>
        <v>1.5471889512525219E-2</v>
      </c>
      <c r="AB48" s="132">
        <f t="shared" si="20"/>
        <v>6.0515690286078061E-2</v>
      </c>
      <c r="AC48" s="132">
        <f t="shared" si="21"/>
        <v>-3.8130179792570731E-2</v>
      </c>
      <c r="AD48" s="132">
        <f t="shared" si="22"/>
        <v>3.4568104904910552E-3</v>
      </c>
      <c r="AE48" s="132">
        <f t="shared" si="23"/>
        <v>1.194953876716901E-5</v>
      </c>
      <c r="AF48">
        <f t="shared" si="24"/>
        <v>-3.8130179792570731E-2</v>
      </c>
      <c r="AG48" s="143"/>
      <c r="AH48">
        <f t="shared" si="25"/>
        <v>-4.1586990283061787E-2</v>
      </c>
      <c r="AI48">
        <f t="shared" si="26"/>
        <v>0.96186758301013997</v>
      </c>
      <c r="AJ48">
        <f t="shared" si="27"/>
        <v>2.2235777544407934E-2</v>
      </c>
      <c r="AK48">
        <f t="shared" si="28"/>
        <v>-0.23315005772185826</v>
      </c>
      <c r="AL48">
        <f t="shared" si="29"/>
        <v>-1.732914076483733</v>
      </c>
      <c r="AM48">
        <f t="shared" si="30"/>
        <v>-1.1768396535373575</v>
      </c>
      <c r="AN48" s="132">
        <f t="shared" si="48"/>
        <v>4.7902739057856314</v>
      </c>
      <c r="AO48" s="132">
        <f t="shared" si="48"/>
        <v>4.7902739058094328</v>
      </c>
      <c r="AP48" s="132">
        <f t="shared" si="48"/>
        <v>4.7902739071042841</v>
      </c>
      <c r="AQ48" s="132">
        <f t="shared" si="48"/>
        <v>4.7902739775472432</v>
      </c>
      <c r="AR48" s="132">
        <f t="shared" si="48"/>
        <v>4.7902778097147376</v>
      </c>
      <c r="AS48" s="132">
        <f t="shared" si="48"/>
        <v>4.7904860006699579</v>
      </c>
      <c r="AT48" s="132">
        <f t="shared" si="48"/>
        <v>4.8010663530085962</v>
      </c>
      <c r="AU48" s="132">
        <f t="shared" si="32"/>
        <v>5.0258055371884378</v>
      </c>
      <c r="AW48">
        <v>-4000</v>
      </c>
      <c r="AX48">
        <f t="shared" si="39"/>
        <v>-5.3455112476180622E-3</v>
      </c>
      <c r="AY48">
        <f t="shared" si="40"/>
        <v>0.18338137915595015</v>
      </c>
      <c r="AZ48">
        <f t="shared" si="41"/>
        <v>-0.18872689040356821</v>
      </c>
      <c r="BA48">
        <f t="shared" si="42"/>
        <v>1.2055776849611055</v>
      </c>
      <c r="BB48">
        <f t="shared" si="43"/>
        <v>-0.93037847018977016</v>
      </c>
      <c r="BC48">
        <f t="shared" si="44"/>
        <v>-0.51523259261154075</v>
      </c>
      <c r="BD48">
        <f t="shared" si="45"/>
        <v>-0.26347076203497921</v>
      </c>
      <c r="BE48">
        <f t="shared" si="49"/>
        <v>5.8747813072965132</v>
      </c>
      <c r="BF48">
        <f t="shared" si="49"/>
        <v>5.8747891289256424</v>
      </c>
      <c r="BG48">
        <f t="shared" si="49"/>
        <v>5.8748252031833088</v>
      </c>
      <c r="BH48">
        <f t="shared" si="49"/>
        <v>5.8749915745436274</v>
      </c>
      <c r="BI48">
        <f t="shared" si="49"/>
        <v>5.8757587100955559</v>
      </c>
      <c r="BJ48">
        <f t="shared" si="49"/>
        <v>5.8792926857530325</v>
      </c>
      <c r="BK48">
        <f t="shared" si="49"/>
        <v>5.8955049243450057</v>
      </c>
      <c r="BL48">
        <f t="shared" si="46"/>
        <v>5.9686042730529136</v>
      </c>
    </row>
    <row r="49" spans="1:64" ht="12.95" customHeight="1" x14ac:dyDescent="0.2">
      <c r="A49" t="s">
        <v>359</v>
      </c>
      <c r="B49" s="3" t="s">
        <v>85</v>
      </c>
      <c r="C49" s="10">
        <v>42459.6351</v>
      </c>
      <c r="D49" s="10"/>
      <c r="E49">
        <f t="shared" si="12"/>
        <v>-22324.956792480054</v>
      </c>
      <c r="F49">
        <f t="shared" si="36"/>
        <v>-22325</v>
      </c>
      <c r="G49">
        <f t="shared" si="13"/>
        <v>1.9432500004768372E-2</v>
      </c>
      <c r="J49">
        <f t="shared" si="47"/>
        <v>1.9432500004768372E-2</v>
      </c>
      <c r="P49">
        <f t="shared" si="15"/>
        <v>5.7079209499905539E-2</v>
      </c>
      <c r="Q49" s="2">
        <f t="shared" si="16"/>
        <v>27441.1351</v>
      </c>
      <c r="R49">
        <f t="shared" si="17"/>
        <v>1.417274735811251E-3</v>
      </c>
      <c r="S49" s="3">
        <v>1</v>
      </c>
      <c r="U49" s="37"/>
      <c r="Z49">
        <f t="shared" si="18"/>
        <v>-22325</v>
      </c>
      <c r="AA49" s="132">
        <f t="shared" si="19"/>
        <v>1.5472148553349295E-2</v>
      </c>
      <c r="AB49" s="132">
        <f t="shared" si="20"/>
        <v>6.1039560951324616E-2</v>
      </c>
      <c r="AC49" s="132">
        <f t="shared" si="21"/>
        <v>-3.7646709495137168E-2</v>
      </c>
      <c r="AD49" s="132">
        <f t="shared" si="22"/>
        <v>3.9603514514190766E-3</v>
      </c>
      <c r="AE49" s="132">
        <f t="shared" si="23"/>
        <v>1.5684383618757187E-5</v>
      </c>
      <c r="AF49">
        <f t="shared" si="24"/>
        <v>-3.7646709495137168E-2</v>
      </c>
      <c r="AG49" s="143"/>
      <c r="AH49">
        <f t="shared" si="25"/>
        <v>-4.1607060946556244E-2</v>
      </c>
      <c r="AI49">
        <f t="shared" si="26"/>
        <v>0.96189177387047087</v>
      </c>
      <c r="AJ49">
        <f t="shared" si="27"/>
        <v>2.2132047345111136E-2</v>
      </c>
      <c r="AK49">
        <f t="shared" si="28"/>
        <v>-0.23315401292376481</v>
      </c>
      <c r="AL49">
        <f t="shared" si="29"/>
        <v>-1.7328103207508023</v>
      </c>
      <c r="AM49">
        <f t="shared" si="30"/>
        <v>-1.1767159348914269</v>
      </c>
      <c r="AN49" s="132">
        <f t="shared" si="48"/>
        <v>4.7903787200412484</v>
      </c>
      <c r="AO49" s="132">
        <f t="shared" si="48"/>
        <v>4.7903787200652204</v>
      </c>
      <c r="AP49" s="132">
        <f t="shared" si="48"/>
        <v>4.7903787213676106</v>
      </c>
      <c r="AQ49" s="132">
        <f t="shared" si="48"/>
        <v>4.7903787921257042</v>
      </c>
      <c r="AR49" s="132">
        <f t="shared" si="48"/>
        <v>4.7903826362738524</v>
      </c>
      <c r="AS49" s="132">
        <f t="shared" si="48"/>
        <v>4.7905911978620797</v>
      </c>
      <c r="AT49" s="132">
        <f t="shared" si="48"/>
        <v>4.801176734513696</v>
      </c>
      <c r="AU49" s="132">
        <f t="shared" si="32"/>
        <v>5.0259084235021678</v>
      </c>
      <c r="AW49">
        <v>-3000</v>
      </c>
      <c r="AX49">
        <f t="shared" si="39"/>
        <v>-4.9676794954133241E-3</v>
      </c>
      <c r="AY49">
        <f t="shared" si="40"/>
        <v>0.18682300616282221</v>
      </c>
      <c r="AZ49">
        <f t="shared" si="41"/>
        <v>-0.19179068565823554</v>
      </c>
      <c r="BA49">
        <f t="shared" si="42"/>
        <v>1.2144325595696057</v>
      </c>
      <c r="BB49">
        <f t="shared" si="43"/>
        <v>-0.95731153840704575</v>
      </c>
      <c r="BC49">
        <f t="shared" si="44"/>
        <v>-0.43312298967270663</v>
      </c>
      <c r="BD49">
        <f t="shared" si="45"/>
        <v>-0.22001173147838149</v>
      </c>
      <c r="BE49">
        <f t="shared" si="49"/>
        <v>5.9407131644703925</v>
      </c>
      <c r="BF49">
        <f t="shared" si="49"/>
        <v>5.9407207829390263</v>
      </c>
      <c r="BG49">
        <f t="shared" si="49"/>
        <v>5.9407550185939551</v>
      </c>
      <c r="BH49">
        <f t="shared" si="49"/>
        <v>5.9409088606374585</v>
      </c>
      <c r="BI49">
        <f t="shared" si="49"/>
        <v>5.9416000644021452</v>
      </c>
      <c r="BJ49">
        <f t="shared" si="49"/>
        <v>5.9447035156367027</v>
      </c>
      <c r="BK49">
        <f t="shared" si="49"/>
        <v>5.9585966101548218</v>
      </c>
      <c r="BL49">
        <f t="shared" si="46"/>
        <v>6.0200474299178932</v>
      </c>
    </row>
    <row r="50" spans="1:64" ht="12.95" customHeight="1" x14ac:dyDescent="0.2">
      <c r="A50" t="s">
        <v>359</v>
      </c>
      <c r="B50" s="3" t="s">
        <v>94</v>
      </c>
      <c r="C50" s="10">
        <v>42461.661699999997</v>
      </c>
      <c r="D50" s="10"/>
      <c r="E50">
        <f t="shared" si="12"/>
        <v>-22320.450714522201</v>
      </c>
      <c r="F50">
        <f t="shared" si="36"/>
        <v>-22320.5</v>
      </c>
      <c r="G50">
        <f t="shared" si="13"/>
        <v>2.2166049995576032E-2</v>
      </c>
      <c r="J50">
        <f t="shared" si="47"/>
        <v>2.2166049995576032E-2</v>
      </c>
      <c r="P50">
        <f t="shared" si="15"/>
        <v>5.7124946111677066E-2</v>
      </c>
      <c r="Q50" s="2">
        <f t="shared" si="16"/>
        <v>27443.161699999997</v>
      </c>
      <c r="R50">
        <f t="shared" si="17"/>
        <v>1.222124417656344E-3</v>
      </c>
      <c r="S50" s="3">
        <v>1</v>
      </c>
      <c r="U50" s="37"/>
      <c r="Z50">
        <f t="shared" si="18"/>
        <v>-22320.5</v>
      </c>
      <c r="AA50" s="132">
        <f t="shared" si="19"/>
        <v>1.5472725998294717E-2</v>
      </c>
      <c r="AB50" s="132">
        <f t="shared" si="20"/>
        <v>6.381827010895838E-2</v>
      </c>
      <c r="AC50" s="132">
        <f t="shared" si="21"/>
        <v>-3.4958896116101035E-2</v>
      </c>
      <c r="AD50" s="132">
        <f t="shared" si="22"/>
        <v>6.6933239972813141E-3</v>
      </c>
      <c r="AE50" s="132">
        <f t="shared" si="23"/>
        <v>4.4800586132581908E-5</v>
      </c>
      <c r="AF50">
        <f t="shared" si="24"/>
        <v>-3.4958896116101035E-2</v>
      </c>
      <c r="AG50" s="143"/>
      <c r="AH50">
        <f t="shared" si="25"/>
        <v>-4.1652220113382349E-2</v>
      </c>
      <c r="AI50">
        <f t="shared" si="26"/>
        <v>0.96194620925520957</v>
      </c>
      <c r="AJ50">
        <f t="shared" si="27"/>
        <v>2.1898634448902068E-2</v>
      </c>
      <c r="AK50">
        <f t="shared" si="28"/>
        <v>-0.23316290367712039</v>
      </c>
      <c r="AL50">
        <f t="shared" si="29"/>
        <v>-1.7325768512687674</v>
      </c>
      <c r="AM50">
        <f t="shared" si="30"/>
        <v>-1.1764376004099895</v>
      </c>
      <c r="AN50" s="132">
        <f t="shared" si="48"/>
        <v>4.7906145617549774</v>
      </c>
      <c r="AO50" s="132">
        <f t="shared" si="48"/>
        <v>4.7906145617793365</v>
      </c>
      <c r="AP50" s="132">
        <f t="shared" si="48"/>
        <v>4.7906145630988171</v>
      </c>
      <c r="AQ50" s="132">
        <f t="shared" si="48"/>
        <v>4.7906146345696969</v>
      </c>
      <c r="AR50" s="132">
        <f t="shared" si="48"/>
        <v>4.7906185057590456</v>
      </c>
      <c r="AS50" s="132">
        <f t="shared" si="48"/>
        <v>4.7908279022099434</v>
      </c>
      <c r="AT50" s="132">
        <f t="shared" si="48"/>
        <v>4.8014251015979701</v>
      </c>
      <c r="AU50" s="132">
        <f t="shared" si="32"/>
        <v>5.0261399177080603</v>
      </c>
      <c r="AW50">
        <v>-2000</v>
      </c>
      <c r="AX50">
        <f t="shared" si="39"/>
        <v>-4.1257837384020002E-3</v>
      </c>
      <c r="AY50">
        <f t="shared" si="40"/>
        <v>0.18990750870605819</v>
      </c>
      <c r="AZ50">
        <f t="shared" si="41"/>
        <v>-0.19403329244446019</v>
      </c>
      <c r="BA50">
        <f t="shared" si="42"/>
        <v>1.2219329592468147</v>
      </c>
      <c r="BB50">
        <f t="shared" si="43"/>
        <v>-0.97802705111905197</v>
      </c>
      <c r="BC50">
        <f t="shared" si="44"/>
        <v>-0.34989867263702651</v>
      </c>
      <c r="BD50">
        <f t="shared" si="45"/>
        <v>-0.17675637010317549</v>
      </c>
      <c r="BE50">
        <f t="shared" si="49"/>
        <v>6.0070910234761934</v>
      </c>
      <c r="BF50">
        <f t="shared" si="49"/>
        <v>6.0070979627064887</v>
      </c>
      <c r="BG50">
        <f t="shared" si="49"/>
        <v>6.0071284913952141</v>
      </c>
      <c r="BH50">
        <f t="shared" si="49"/>
        <v>6.0072627972242945</v>
      </c>
      <c r="BI50">
        <f t="shared" si="49"/>
        <v>6.0078535925038761</v>
      </c>
      <c r="BJ50">
        <f t="shared" si="49"/>
        <v>6.0104512630119835</v>
      </c>
      <c r="BK50">
        <f t="shared" si="49"/>
        <v>6.021850883454329</v>
      </c>
      <c r="BL50">
        <f t="shared" si="46"/>
        <v>6.0714905867828719</v>
      </c>
    </row>
    <row r="51" spans="1:64" ht="12.95" customHeight="1" x14ac:dyDescent="0.2">
      <c r="A51" t="s">
        <v>335</v>
      </c>
      <c r="B51" t="s">
        <v>94</v>
      </c>
      <c r="C51" s="10">
        <v>45377.820800000001</v>
      </c>
      <c r="D51" s="10" t="s">
        <v>294</v>
      </c>
      <c r="E51">
        <f t="shared" si="12"/>
        <v>-15836.467569290447</v>
      </c>
      <c r="F51">
        <f t="shared" si="36"/>
        <v>-15836.5</v>
      </c>
      <c r="G51">
        <f t="shared" si="13"/>
        <v>1.45856500021182E-2</v>
      </c>
      <c r="J51">
        <f>G51</f>
        <v>1.45856500021182E-2</v>
      </c>
      <c r="P51">
        <f t="shared" si="15"/>
        <v>0.11551395267783102</v>
      </c>
      <c r="Q51" s="2">
        <f t="shared" si="16"/>
        <v>30359.320800000001</v>
      </c>
      <c r="R51">
        <f t="shared" si="17"/>
        <v>1.0186522281000299E-2</v>
      </c>
      <c r="S51" s="3">
        <v>1</v>
      </c>
      <c r="U51" s="37"/>
      <c r="Z51">
        <f t="shared" si="18"/>
        <v>-15836.5</v>
      </c>
      <c r="AA51" s="132">
        <f t="shared" si="19"/>
        <v>9.9659360974443112E-3</v>
      </c>
      <c r="AB51" s="132">
        <f t="shared" si="20"/>
        <v>0.12013366658250491</v>
      </c>
      <c r="AC51" s="132">
        <f t="shared" si="21"/>
        <v>-0.10092830267571282</v>
      </c>
      <c r="AD51" s="132">
        <f t="shared" si="22"/>
        <v>4.6197139046738889E-3</v>
      </c>
      <c r="AE51" s="132">
        <f t="shared" si="23"/>
        <v>2.1341756561037269E-5</v>
      </c>
      <c r="AF51">
        <f t="shared" si="24"/>
        <v>-0.10092830267571282</v>
      </c>
      <c r="AG51" s="143"/>
      <c r="AH51">
        <f t="shared" si="25"/>
        <v>-0.10554801658038671</v>
      </c>
      <c r="AI51">
        <f t="shared" si="26"/>
        <v>1.0480440881248017</v>
      </c>
      <c r="AJ51">
        <f t="shared" si="27"/>
        <v>-0.337887722041875</v>
      </c>
      <c r="AK51">
        <f t="shared" si="28"/>
        <v>-0.23131103786341609</v>
      </c>
      <c r="AL51">
        <f t="shared" si="29"/>
        <v>-1.3660047469776884</v>
      </c>
      <c r="AM51">
        <f t="shared" si="30"/>
        <v>-0.8136392010314486</v>
      </c>
      <c r="AN51" s="132">
        <f t="shared" ref="AN51:AT60" si="50">$AU51+$AB$7*SIN(AO51)</f>
        <v>5.1452376144806076</v>
      </c>
      <c r="AO51" s="132">
        <f t="shared" si="50"/>
        <v>5.1452378453467125</v>
      </c>
      <c r="AP51" s="132">
        <f t="shared" si="50"/>
        <v>5.1452401750582304</v>
      </c>
      <c r="AQ51" s="132">
        <f t="shared" si="50"/>
        <v>5.1452636839401684</v>
      </c>
      <c r="AR51" s="132">
        <f t="shared" si="50"/>
        <v>5.1455008427877376</v>
      </c>
      <c r="AS51" s="132">
        <f t="shared" si="50"/>
        <v>5.1478865480220959</v>
      </c>
      <c r="AT51" s="132">
        <f t="shared" si="50"/>
        <v>5.1712401361526883</v>
      </c>
      <c r="AU51" s="132">
        <f t="shared" si="32"/>
        <v>5.3596973468205862</v>
      </c>
      <c r="AW51">
        <v>-1000</v>
      </c>
      <c r="AX51">
        <f t="shared" si="39"/>
        <v>-2.7917221267956538E-3</v>
      </c>
      <c r="AY51">
        <f t="shared" si="40"/>
        <v>0.1926348867856581</v>
      </c>
      <c r="AZ51">
        <f t="shared" si="41"/>
        <v>-0.19542660891245375</v>
      </c>
      <c r="BA51">
        <f t="shared" si="42"/>
        <v>1.2279547080073663</v>
      </c>
      <c r="BB51">
        <f t="shared" si="43"/>
        <v>-0.99208921252795468</v>
      </c>
      <c r="BC51">
        <f t="shared" si="44"/>
        <v>-0.26574705025203349</v>
      </c>
      <c r="BD51">
        <f t="shared" si="45"/>
        <v>-0.13366106456124918</v>
      </c>
      <c r="BE51">
        <f t="shared" si="49"/>
        <v>6.0738376160841012</v>
      </c>
      <c r="BF51">
        <f t="shared" si="49"/>
        <v>6.0738434021055197</v>
      </c>
      <c r="BG51">
        <f t="shared" si="49"/>
        <v>6.0738684399926495</v>
      </c>
      <c r="BH51">
        <f t="shared" si="49"/>
        <v>6.0739767850654527</v>
      </c>
      <c r="BI51">
        <f t="shared" si="49"/>
        <v>6.0744455920365192</v>
      </c>
      <c r="BJ51">
        <f t="shared" si="49"/>
        <v>6.076473575464691</v>
      </c>
      <c r="BK51">
        <f t="shared" si="49"/>
        <v>6.0852364942166153</v>
      </c>
      <c r="BL51">
        <f t="shared" si="46"/>
        <v>6.1229337436478515</v>
      </c>
    </row>
    <row r="52" spans="1:64" ht="12.95" customHeight="1" x14ac:dyDescent="0.2">
      <c r="A52" t="s">
        <v>176</v>
      </c>
      <c r="B52" t="s">
        <v>94</v>
      </c>
      <c r="C52" s="10">
        <v>45377.821000000004</v>
      </c>
      <c r="D52" s="10" t="s">
        <v>284</v>
      </c>
      <c r="E52">
        <f t="shared" si="12"/>
        <v>-15836.467124597069</v>
      </c>
      <c r="F52">
        <f t="shared" si="36"/>
        <v>-15836.5</v>
      </c>
      <c r="G52">
        <f t="shared" si="13"/>
        <v>1.4785650004341733E-2</v>
      </c>
      <c r="J52">
        <f>G52</f>
        <v>1.4785650004341733E-2</v>
      </c>
      <c r="P52">
        <f t="shared" si="15"/>
        <v>0.11551395267783102</v>
      </c>
      <c r="Q52" s="2">
        <f t="shared" si="16"/>
        <v>30359.321000000004</v>
      </c>
      <c r="R52">
        <f t="shared" si="17"/>
        <v>1.0146190959482068E-2</v>
      </c>
      <c r="S52" s="3">
        <v>1</v>
      </c>
      <c r="U52" s="37"/>
      <c r="Z52">
        <f t="shared" si="18"/>
        <v>-15836.5</v>
      </c>
      <c r="AA52" s="132">
        <f t="shared" si="19"/>
        <v>9.9659360974443112E-3</v>
      </c>
      <c r="AB52" s="132">
        <f t="shared" si="20"/>
        <v>0.12033366658472844</v>
      </c>
      <c r="AC52" s="132">
        <f t="shared" si="21"/>
        <v>-0.10072830267348928</v>
      </c>
      <c r="AD52" s="132">
        <f t="shared" si="22"/>
        <v>4.8197139068974215E-3</v>
      </c>
      <c r="AE52" s="132">
        <f t="shared" si="23"/>
        <v>2.3229642144340408E-5</v>
      </c>
      <c r="AF52">
        <f t="shared" si="24"/>
        <v>-0.10072830267348928</v>
      </c>
      <c r="AG52" s="143"/>
      <c r="AH52">
        <f t="shared" si="25"/>
        <v>-0.10554801658038671</v>
      </c>
      <c r="AI52">
        <f t="shared" si="26"/>
        <v>1.0480440881248017</v>
      </c>
      <c r="AJ52">
        <f t="shared" si="27"/>
        <v>-0.337887722041875</v>
      </c>
      <c r="AK52">
        <f t="shared" si="28"/>
        <v>-0.23131103786341609</v>
      </c>
      <c r="AL52">
        <f t="shared" si="29"/>
        <v>-1.3660047469776884</v>
      </c>
      <c r="AM52">
        <f t="shared" si="30"/>
        <v>-0.8136392010314486</v>
      </c>
      <c r="AN52" s="132">
        <f t="shared" si="50"/>
        <v>5.1452376144806076</v>
      </c>
      <c r="AO52" s="132">
        <f t="shared" si="50"/>
        <v>5.1452378453467125</v>
      </c>
      <c r="AP52" s="132">
        <f t="shared" si="50"/>
        <v>5.1452401750582304</v>
      </c>
      <c r="AQ52" s="132">
        <f t="shared" si="50"/>
        <v>5.1452636839401684</v>
      </c>
      <c r="AR52" s="132">
        <f t="shared" si="50"/>
        <v>5.1455008427877376</v>
      </c>
      <c r="AS52" s="132">
        <f t="shared" si="50"/>
        <v>5.1478865480220959</v>
      </c>
      <c r="AT52" s="132">
        <f t="shared" si="50"/>
        <v>5.1712401361526883</v>
      </c>
      <c r="AU52" s="132">
        <f t="shared" si="32"/>
        <v>5.3596973468205862</v>
      </c>
      <c r="AW52">
        <v>0</v>
      </c>
      <c r="AX52">
        <f t="shared" si="39"/>
        <v>-9.4482427294390048E-4</v>
      </c>
      <c r="AY52">
        <f t="shared" si="40"/>
        <v>0.19500514040162195</v>
      </c>
      <c r="AZ52">
        <f t="shared" si="41"/>
        <v>-0.19594996467456585</v>
      </c>
      <c r="BA52">
        <f t="shared" si="42"/>
        <v>1.2323938466436959</v>
      </c>
      <c r="BB52">
        <f t="shared" si="43"/>
        <v>-0.9991598478352407</v>
      </c>
      <c r="BC52">
        <f t="shared" si="44"/>
        <v>-0.1808745252023409</v>
      </c>
      <c r="BD52">
        <f t="shared" si="45"/>
        <v>-9.0684630975839078E-2</v>
      </c>
      <c r="BE52">
        <f t="shared" ref="BE52:BK61" si="51">$BL52+$AB$7*SIN(BF52)</f>
        <v>6.1408694566089626</v>
      </c>
      <c r="BF52">
        <f t="shared" si="51"/>
        <v>6.1408736684210705</v>
      </c>
      <c r="BG52">
        <f t="shared" si="51"/>
        <v>6.1408916784059295</v>
      </c>
      <c r="BH52">
        <f t="shared" si="51"/>
        <v>6.1409686897584912</v>
      </c>
      <c r="BI52">
        <f t="shared" si="51"/>
        <v>6.1412979835397694</v>
      </c>
      <c r="BJ52">
        <f t="shared" si="51"/>
        <v>6.1427058405913089</v>
      </c>
      <c r="BK52">
        <f t="shared" si="51"/>
        <v>6.1487218449201571</v>
      </c>
      <c r="BL52">
        <f t="shared" si="46"/>
        <v>6.1743769005128311</v>
      </c>
    </row>
    <row r="53" spans="1:64" ht="12.95" customHeight="1" x14ac:dyDescent="0.2">
      <c r="A53" t="s">
        <v>180</v>
      </c>
      <c r="B53" t="s">
        <v>85</v>
      </c>
      <c r="C53" s="10">
        <v>45767.918799999999</v>
      </c>
      <c r="D53" s="10" t="s">
        <v>284</v>
      </c>
      <c r="E53">
        <f t="shared" ref="E53:E82" si="52">+(C53-C$7)/C$8</f>
        <v>-14969.097590406716</v>
      </c>
      <c r="F53">
        <f t="shared" si="36"/>
        <v>-14969</v>
      </c>
      <c r="P53">
        <f t="shared" ref="P53:P82" si="53">+D$11+D$12*F53+D$13*F53^2</f>
        <v>0.12218710119057204</v>
      </c>
      <c r="Q53" s="2">
        <f t="shared" ref="Q53:Q82" si="54">+C53-15018.5</f>
        <v>30749.418799999999</v>
      </c>
      <c r="S53" s="3"/>
      <c r="U53" s="37">
        <f>+C53-(C$7+F53*C$8)</f>
        <v>-4.3891100001928862E-2</v>
      </c>
      <c r="Z53">
        <f t="shared" ref="Z53:Z82" si="55">F53</f>
        <v>-14969</v>
      </c>
      <c r="AA53" s="132">
        <f t="shared" ref="AA53:AA82" si="56">AB$3+AB$4*Z53+AB$5*Z53^2+AH53</f>
        <v>8.5468029229966713E-3</v>
      </c>
      <c r="AB53" s="132">
        <f>IF(R53&lt;&gt;0,U53-AH53, -9999)</f>
        <v>-9999</v>
      </c>
      <c r="AC53" s="132">
        <f>+U53-P53</f>
        <v>-0.16607820119250088</v>
      </c>
      <c r="AD53" s="132">
        <f>IF(R53&lt;&gt;0,U53-AA53, -9999)</f>
        <v>-9999</v>
      </c>
      <c r="AE53" s="132">
        <f t="shared" ref="AE53:AE82" si="57">+(G53-AA53)^2*S53</f>
        <v>0</v>
      </c>
      <c r="AF53">
        <f>IF(R53&lt;&gt;0,U53-P53, -9999)</f>
        <v>-9999</v>
      </c>
      <c r="AG53" s="143"/>
      <c r="AH53">
        <f t="shared" ref="AH53:AH82" si="58">$AB$6*($AB$11/AI53*AJ53+$AB$12)</f>
        <v>-0.11364029826757537</v>
      </c>
      <c r="AI53">
        <f t="shared" ref="AI53:AI82" si="59">1+$AB$7*COS(AL53)</f>
        <v>1.0604731791756925</v>
      </c>
      <c r="AJ53">
        <f t="shared" ref="AJ53:AJ82" si="60">SIN(AL53+RADIANS($AB$9))</f>
        <v>-0.38825266257440294</v>
      </c>
      <c r="AK53">
        <f t="shared" ref="AK53:AK82" si="61">$AB$7*SIN(AL53)</f>
        <v>-0.22837693675496001</v>
      </c>
      <c r="AL53">
        <f t="shared" ref="AL53:AL82" si="62">2*ATAN(AM53)</f>
        <v>-1.3119417117666823</v>
      </c>
      <c r="AM53">
        <f t="shared" ref="AM53:AM82" si="63">SQRT((1+$AB$7)/(1-$AB$7))*TAN(AN53/2)</f>
        <v>-0.76966894942922282</v>
      </c>
      <c r="AN53" s="132">
        <f t="shared" si="50"/>
        <v>5.1950665769331916</v>
      </c>
      <c r="AO53" s="132">
        <f t="shared" si="50"/>
        <v>5.195066974237796</v>
      </c>
      <c r="AP53" s="132">
        <f t="shared" si="50"/>
        <v>5.1950705974455778</v>
      </c>
      <c r="AQ53" s="132">
        <f t="shared" si="50"/>
        <v>5.1951036380277351</v>
      </c>
      <c r="AR53" s="132">
        <f t="shared" si="50"/>
        <v>5.1954048440631961</v>
      </c>
      <c r="AS53" s="132">
        <f t="shared" si="50"/>
        <v>5.1981427800772497</v>
      </c>
      <c r="AT53" s="132">
        <f t="shared" si="50"/>
        <v>5.2224104718419833</v>
      </c>
      <c r="AU53" s="132">
        <f t="shared" ref="AU53:AU82" si="64">RADIANS($AB$9)+$AB$18*(F53-AB$15)</f>
        <v>5.4043242854009561</v>
      </c>
      <c r="AW53">
        <v>1000</v>
      </c>
      <c r="AX53">
        <f t="shared" si="39"/>
        <v>1.4274174588637112E-3</v>
      </c>
      <c r="AY53">
        <f t="shared" si="40"/>
        <v>0.19701826955394974</v>
      </c>
      <c r="AZ53">
        <f t="shared" si="41"/>
        <v>-0.19559085209508603</v>
      </c>
      <c r="BA53">
        <f t="shared" si="42"/>
        <v>1.2351712501235588</v>
      </c>
      <c r="BB53">
        <f t="shared" si="43"/>
        <v>-0.99901549125002342</v>
      </c>
      <c r="BC53">
        <f t="shared" si="44"/>
        <v>-9.5502885420107542E-2</v>
      </c>
      <c r="BD53">
        <f t="shared" si="45"/>
        <v>-4.7787770128289428E-2</v>
      </c>
      <c r="BE53">
        <f t="shared" si="51"/>
        <v>6.2080980727529216</v>
      </c>
      <c r="BF53">
        <f t="shared" si="51"/>
        <v>6.208100390517016</v>
      </c>
      <c r="BG53">
        <f t="shared" si="51"/>
        <v>6.2081102289660484</v>
      </c>
      <c r="BH53">
        <f t="shared" si="51"/>
        <v>6.2081519911504648</v>
      </c>
      <c r="BI53">
        <f t="shared" si="51"/>
        <v>6.208329261540495</v>
      </c>
      <c r="BJ53">
        <f t="shared" si="51"/>
        <v>6.2090817053818634</v>
      </c>
      <c r="BK53">
        <f t="shared" si="51"/>
        <v>6.2122750741500194</v>
      </c>
      <c r="BL53">
        <f t="shared" si="46"/>
        <v>6.2258200573778097</v>
      </c>
    </row>
    <row r="54" spans="1:64" ht="12.95" customHeight="1" x14ac:dyDescent="0.2">
      <c r="A54" t="s">
        <v>107</v>
      </c>
      <c r="B54" s="3" t="s">
        <v>85</v>
      </c>
      <c r="C54" s="10">
        <v>45768.418799999999</v>
      </c>
      <c r="D54" s="10"/>
      <c r="E54">
        <f t="shared" si="52"/>
        <v>-14967.985856971934</v>
      </c>
      <c r="F54">
        <f t="shared" si="36"/>
        <v>-14968</v>
      </c>
      <c r="G54">
        <f>+C54-(C$7+F54*C$8)</f>
        <v>6.3607999982195906E-3</v>
      </c>
      <c r="J54">
        <f>+G54</f>
        <v>6.3607999982195906E-3</v>
      </c>
      <c r="P54">
        <f t="shared" si="53"/>
        <v>0.12219463849949014</v>
      </c>
      <c r="Q54" s="2">
        <f t="shared" si="54"/>
        <v>30749.918799999999</v>
      </c>
      <c r="R54">
        <f>+(P54-G54)^2</f>
        <v>1.3417478141938426E-2</v>
      </c>
      <c r="S54" s="3">
        <v>1</v>
      </c>
      <c r="U54" s="37"/>
      <c r="Z54">
        <f t="shared" si="55"/>
        <v>-14968</v>
      </c>
      <c r="AA54" s="132">
        <f t="shared" si="56"/>
        <v>8.5451167305604786E-3</v>
      </c>
      <c r="AB54" s="132">
        <f t="shared" ref="AB54:AB99" si="65">IF(R54&lt;&gt;0,G54-AH54, -9999)</f>
        <v>0.12001032176714925</v>
      </c>
      <c r="AC54" s="132">
        <f t="shared" ref="AC54:AC99" si="66">+G54-P54</f>
        <v>-0.11583383850127055</v>
      </c>
      <c r="AD54" s="132">
        <f t="shared" ref="AD54:AD99" si="67">IF(R54&lt;&gt;0,G54-AA54, -9999)</f>
        <v>-2.184316732340888E-3</v>
      </c>
      <c r="AE54" s="132">
        <f t="shared" si="57"/>
        <v>4.7712395871843744E-6</v>
      </c>
      <c r="AF54">
        <f t="shared" ref="AF54:AF99" si="68">IF(R54&lt;&gt;0,G54-P54, -9999)</f>
        <v>-0.11583383850127055</v>
      </c>
      <c r="AG54" s="143"/>
      <c r="AH54">
        <f t="shared" si="58"/>
        <v>-0.11364952176892966</v>
      </c>
      <c r="AI54">
        <f t="shared" si="59"/>
        <v>1.0604875802455707</v>
      </c>
      <c r="AJ54">
        <f t="shared" si="60"/>
        <v>-0.38831077388531726</v>
      </c>
      <c r="AK54">
        <f t="shared" si="61"/>
        <v>-0.22837312293093961</v>
      </c>
      <c r="AL54">
        <f t="shared" si="62"/>
        <v>-1.311878652903008</v>
      </c>
      <c r="AM54">
        <f t="shared" si="63"/>
        <v>-0.76961874348640436</v>
      </c>
      <c r="AN54" s="132">
        <f t="shared" si="50"/>
        <v>5.1951243562634932</v>
      </c>
      <c r="AO54" s="132">
        <f t="shared" si="50"/>
        <v>5.1951247538015419</v>
      </c>
      <c r="AP54" s="132">
        <f t="shared" si="50"/>
        <v>5.1951283787385218</v>
      </c>
      <c r="AQ54" s="132">
        <f t="shared" si="50"/>
        <v>5.195161431444772</v>
      </c>
      <c r="AR54" s="132">
        <f t="shared" si="50"/>
        <v>5.1954627147717112</v>
      </c>
      <c r="AS54" s="132">
        <f t="shared" si="50"/>
        <v>5.1982010511614991</v>
      </c>
      <c r="AT54" s="132">
        <f t="shared" si="50"/>
        <v>5.222469669413714</v>
      </c>
      <c r="AU54" s="132">
        <f t="shared" si="64"/>
        <v>5.4043757285578211</v>
      </c>
      <c r="AW54">
        <v>2000</v>
      </c>
      <c r="AX54">
        <f t="shared" si="39"/>
        <v>4.3288352816476527E-3</v>
      </c>
      <c r="AY54">
        <f t="shared" si="40"/>
        <v>0.19867427424264147</v>
      </c>
      <c r="AZ54">
        <f t="shared" si="41"/>
        <v>-0.19434543896099382</v>
      </c>
      <c r="BA54">
        <f t="shared" si="42"/>
        <v>1.2362363208950109</v>
      </c>
      <c r="BB54">
        <f t="shared" si="43"/>
        <v>-0.99155991716057257</v>
      </c>
      <c r="BC54">
        <f t="shared" si="44"/>
        <v>-9.8648931139740624E-3</v>
      </c>
      <c r="BD54">
        <f t="shared" si="45"/>
        <v>-4.9324865579214753E-3</v>
      </c>
      <c r="BE54">
        <f t="shared" si="51"/>
        <v>6.2754314607729702</v>
      </c>
      <c r="BF54">
        <f t="shared" si="51"/>
        <v>6.2754317039785992</v>
      </c>
      <c r="BG54">
        <f t="shared" si="51"/>
        <v>6.2754327334608746</v>
      </c>
      <c r="BH54">
        <f t="shared" si="51"/>
        <v>6.2754370912289694</v>
      </c>
      <c r="BI54">
        <f t="shared" si="51"/>
        <v>6.275455537531105</v>
      </c>
      <c r="BJ54">
        <f t="shared" si="51"/>
        <v>6.2755336201478178</v>
      </c>
      <c r="BK54">
        <f t="shared" si="51"/>
        <v>6.2758641408972577</v>
      </c>
      <c r="BL54">
        <f t="shared" si="46"/>
        <v>6.2772632142427893</v>
      </c>
    </row>
    <row r="55" spans="1:64" ht="12.95" customHeight="1" x14ac:dyDescent="0.2">
      <c r="A55" t="s">
        <v>180</v>
      </c>
      <c r="B55" t="s">
        <v>94</v>
      </c>
      <c r="C55" s="10">
        <v>45788.836300000003</v>
      </c>
      <c r="D55" s="10" t="s">
        <v>284</v>
      </c>
      <c r="E55">
        <f t="shared" si="52"/>
        <v>-14922.588222162574</v>
      </c>
      <c r="F55">
        <f t="shared" si="36"/>
        <v>-14922.5</v>
      </c>
      <c r="P55">
        <f t="shared" si="53"/>
        <v>0.12253720826222091</v>
      </c>
      <c r="Q55" s="2">
        <f t="shared" si="54"/>
        <v>30770.336300000003</v>
      </c>
      <c r="S55" s="3"/>
      <c r="U55" s="37">
        <f>+C55-(C$7+F55*C$8)</f>
        <v>-3.9677749999100342E-2</v>
      </c>
      <c r="Z55">
        <f t="shared" si="55"/>
        <v>-14922.5</v>
      </c>
      <c r="AA55" s="132">
        <f t="shared" si="56"/>
        <v>8.4682867614611773E-3</v>
      </c>
      <c r="AB55" s="132">
        <f t="shared" si="65"/>
        <v>-9999</v>
      </c>
      <c r="AC55" s="132">
        <f t="shared" si="66"/>
        <v>-0.12253720826222091</v>
      </c>
      <c r="AD55" s="132">
        <f t="shared" si="67"/>
        <v>-9999</v>
      </c>
      <c r="AE55" s="132">
        <f t="shared" si="57"/>
        <v>0</v>
      </c>
      <c r="AF55">
        <f t="shared" si="68"/>
        <v>-9999</v>
      </c>
      <c r="AG55" s="143"/>
      <c r="AH55">
        <f t="shared" si="58"/>
        <v>-0.11406892150075973</v>
      </c>
      <c r="AI55">
        <f t="shared" si="59"/>
        <v>1.0611429871822948</v>
      </c>
      <c r="AJ55">
        <f t="shared" si="60"/>
        <v>-0.39095486965987186</v>
      </c>
      <c r="AK55">
        <f t="shared" si="61"/>
        <v>-0.22819852269377239</v>
      </c>
      <c r="AL55">
        <f t="shared" si="62"/>
        <v>-1.309007662149126</v>
      </c>
      <c r="AM55">
        <f t="shared" si="63"/>
        <v>-0.76733550643722237</v>
      </c>
      <c r="AN55" s="132">
        <f t="shared" si="50"/>
        <v>5.1977541459848338</v>
      </c>
      <c r="AO55" s="132">
        <f t="shared" si="50"/>
        <v>5.1977545542549279</v>
      </c>
      <c r="AP55" s="132">
        <f t="shared" si="50"/>
        <v>5.1977582584772426</v>
      </c>
      <c r="AQ55" s="132">
        <f t="shared" si="50"/>
        <v>5.1977918655864794</v>
      </c>
      <c r="AR55" s="132">
        <f t="shared" si="50"/>
        <v>5.1980966733229197</v>
      </c>
      <c r="AS55" s="132">
        <f t="shared" si="50"/>
        <v>5.2008532084295647</v>
      </c>
      <c r="AT55" s="132">
        <f t="shared" si="50"/>
        <v>5.2251636678618834</v>
      </c>
      <c r="AU55" s="132">
        <f t="shared" si="64"/>
        <v>5.4067163921951771</v>
      </c>
      <c r="AW55">
        <v>3000</v>
      </c>
      <c r="AX55">
        <f t="shared" si="39"/>
        <v>7.7543296450419408E-3</v>
      </c>
      <c r="AY55">
        <f t="shared" si="40"/>
        <v>0.19997315446769715</v>
      </c>
      <c r="AZ55">
        <f t="shared" si="41"/>
        <v>-0.1922188248226552</v>
      </c>
      <c r="BA55">
        <f t="shared" si="42"/>
        <v>1.2355694306585372</v>
      </c>
      <c r="BB55">
        <f t="shared" si="43"/>
        <v>-0.97683090731680577</v>
      </c>
      <c r="BC55">
        <f t="shared" si="44"/>
        <v>7.5800723978404982E-2</v>
      </c>
      <c r="BD55">
        <f t="shared" si="45"/>
        <v>3.7918519588479228E-2</v>
      </c>
      <c r="BE55">
        <f t="shared" si="51"/>
        <v>6.3427757058060363</v>
      </c>
      <c r="BF55">
        <f t="shared" si="51"/>
        <v>6.342773855332994</v>
      </c>
      <c r="BG55">
        <f t="shared" si="51"/>
        <v>6.3427660086454258</v>
      </c>
      <c r="BH55">
        <f t="shared" si="51"/>
        <v>6.3427327358395758</v>
      </c>
      <c r="BI55">
        <f t="shared" si="51"/>
        <v>6.34259164778822</v>
      </c>
      <c r="BJ55">
        <f t="shared" si="51"/>
        <v>6.3419933994230497</v>
      </c>
      <c r="BK55">
        <f t="shared" si="51"/>
        <v>6.3394569093334887</v>
      </c>
      <c r="BL55">
        <f t="shared" si="46"/>
        <v>6.3287063711077689</v>
      </c>
    </row>
    <row r="56" spans="1:64" ht="12.95" customHeight="1" x14ac:dyDescent="0.2">
      <c r="A56" t="s">
        <v>107</v>
      </c>
      <c r="B56" s="3" t="s">
        <v>94</v>
      </c>
      <c r="C56" s="10">
        <v>45789.336300000003</v>
      </c>
      <c r="D56" s="10"/>
      <c r="E56">
        <f t="shared" si="52"/>
        <v>-14921.476488727792</v>
      </c>
      <c r="F56">
        <f t="shared" si="36"/>
        <v>-14921.5</v>
      </c>
      <c r="G56">
        <f t="shared" ref="G56:G91" si="69">+C56-(C$7+F56*C$8)</f>
        <v>1.057415000104811E-2</v>
      </c>
      <c r="J56">
        <f>+G56</f>
        <v>1.057415000104811E-2</v>
      </c>
      <c r="P56">
        <f t="shared" si="53"/>
        <v>0.12254472896485141</v>
      </c>
      <c r="Q56" s="2">
        <f t="shared" si="54"/>
        <v>30770.836300000003</v>
      </c>
      <c r="R56">
        <f t="shared" ref="R56:R99" si="70">+(P56-G56)^2</f>
        <v>1.2537410553489311E-2</v>
      </c>
      <c r="S56" s="3">
        <v>1</v>
      </c>
      <c r="U56" s="37"/>
      <c r="Z56">
        <f t="shared" si="55"/>
        <v>-14921.5</v>
      </c>
      <c r="AA56" s="132">
        <f t="shared" si="56"/>
        <v>8.4665958289605048E-3</v>
      </c>
      <c r="AB56" s="132">
        <f t="shared" si="65"/>
        <v>0.12465228313693902</v>
      </c>
      <c r="AC56" s="132">
        <f t="shared" si="66"/>
        <v>-0.1119705789638033</v>
      </c>
      <c r="AD56" s="132">
        <f t="shared" si="67"/>
        <v>2.1075541720876056E-3</v>
      </c>
      <c r="AE56" s="132">
        <f t="shared" si="57"/>
        <v>4.4417845882838729E-6</v>
      </c>
      <c r="AF56">
        <f t="shared" si="68"/>
        <v>-0.1119705789638033</v>
      </c>
      <c r="AG56" s="143"/>
      <c r="AH56">
        <f t="shared" si="58"/>
        <v>-0.11407813313589091</v>
      </c>
      <c r="AI56">
        <f t="shared" si="59"/>
        <v>1.0611573951836082</v>
      </c>
      <c r="AJ56">
        <f t="shared" si="60"/>
        <v>-0.39101298222125092</v>
      </c>
      <c r="AK56">
        <f t="shared" si="61"/>
        <v>-0.22819466175953892</v>
      </c>
      <c r="AL56">
        <f t="shared" si="62"/>
        <v>-1.3089445236019284</v>
      </c>
      <c r="AM56">
        <f t="shared" si="63"/>
        <v>-0.76728535027099187</v>
      </c>
      <c r="AN56" s="132">
        <f t="shared" si="50"/>
        <v>5.1978119618101113</v>
      </c>
      <c r="AO56" s="132">
        <f t="shared" si="50"/>
        <v>5.19781237031851</v>
      </c>
      <c r="AP56" s="132">
        <f t="shared" si="50"/>
        <v>5.197816076296724</v>
      </c>
      <c r="AQ56" s="132">
        <f t="shared" si="50"/>
        <v>5.1978496956511968</v>
      </c>
      <c r="AR56" s="132">
        <f t="shared" si="50"/>
        <v>5.1981545810142933</v>
      </c>
      <c r="AS56" s="132">
        <f t="shared" si="50"/>
        <v>5.2009115156835382</v>
      </c>
      <c r="AT56" s="132">
        <f t="shared" si="50"/>
        <v>5.225222887796793</v>
      </c>
      <c r="AU56" s="132">
        <f t="shared" si="64"/>
        <v>5.4067678353520421</v>
      </c>
      <c r="AW56">
        <v>4000</v>
      </c>
      <c r="AX56">
        <f t="shared" si="39"/>
        <v>1.1689890762790367E-2</v>
      </c>
      <c r="AY56">
        <f t="shared" si="40"/>
        <v>0.20091491022911673</v>
      </c>
      <c r="AZ56">
        <f t="shared" si="41"/>
        <v>-0.18922501946632636</v>
      </c>
      <c r="BA56">
        <f t="shared" si="42"/>
        <v>1.2331828842798334</v>
      </c>
      <c r="BB56">
        <f t="shared" si="43"/>
        <v>-0.95500053125576057</v>
      </c>
      <c r="BC56">
        <f t="shared" si="44"/>
        <v>0.16125461503285923</v>
      </c>
      <c r="BD56">
        <f t="shared" si="45"/>
        <v>8.080247602031998E-2</v>
      </c>
      <c r="BE56">
        <f t="shared" si="51"/>
        <v>6.410036693716366</v>
      </c>
      <c r="BF56">
        <f t="shared" si="51"/>
        <v>6.4100328941922058</v>
      </c>
      <c r="BG56">
        <f t="shared" si="51"/>
        <v>6.4100166811566375</v>
      </c>
      <c r="BH56">
        <f t="shared" si="51"/>
        <v>6.4099474985221008</v>
      </c>
      <c r="BI56">
        <f t="shared" si="51"/>
        <v>6.4096522961934239</v>
      </c>
      <c r="BJ56">
        <f t="shared" si="51"/>
        <v>6.4083927919145607</v>
      </c>
      <c r="BK56">
        <f t="shared" si="51"/>
        <v>6.4030212338363475</v>
      </c>
      <c r="BL56">
        <f t="shared" si="46"/>
        <v>6.3801495279727476</v>
      </c>
    </row>
    <row r="57" spans="1:64" ht="12.95" customHeight="1" x14ac:dyDescent="0.2">
      <c r="A57" s="144" t="s">
        <v>96</v>
      </c>
      <c r="C57" s="10">
        <v>46448.663500000002</v>
      </c>
      <c r="D57" s="35">
        <v>4.0000000000000002E-4</v>
      </c>
      <c r="E57">
        <f t="shared" si="52"/>
        <v>-13455.484303324452</v>
      </c>
      <c r="F57">
        <f t="shared" si="36"/>
        <v>-13455.5</v>
      </c>
      <c r="G57">
        <f t="shared" si="69"/>
        <v>7.0595500073977746E-3</v>
      </c>
      <c r="K57">
        <f>+G57</f>
        <v>7.0595500073977746E-3</v>
      </c>
      <c r="P57">
        <f t="shared" si="53"/>
        <v>0.13318605915708143</v>
      </c>
      <c r="Q57" s="2">
        <f t="shared" si="54"/>
        <v>31430.163500000002</v>
      </c>
      <c r="R57">
        <f t="shared" si="70"/>
        <v>1.5907896310285233E-2</v>
      </c>
      <c r="S57" s="3">
        <v>1</v>
      </c>
      <c r="U57" s="37"/>
      <c r="Z57">
        <f t="shared" si="55"/>
        <v>-13455.5</v>
      </c>
      <c r="AA57" s="132">
        <f t="shared" si="56"/>
        <v>5.9032990818425057E-3</v>
      </c>
      <c r="AB57" s="132">
        <f t="shared" si="65"/>
        <v>0.1343423100826367</v>
      </c>
      <c r="AC57" s="132">
        <f t="shared" si="66"/>
        <v>-0.12612650914968365</v>
      </c>
      <c r="AD57" s="132">
        <f t="shared" si="67"/>
        <v>1.1562509255552689E-3</v>
      </c>
      <c r="AE57" s="132">
        <f t="shared" si="57"/>
        <v>1.336916202847416E-6</v>
      </c>
      <c r="AF57">
        <f t="shared" si="68"/>
        <v>-0.12612650914968365</v>
      </c>
      <c r="AG57" s="143"/>
      <c r="AH57">
        <f t="shared" si="58"/>
        <v>-0.12728276007523892</v>
      </c>
      <c r="AI57">
        <f t="shared" si="59"/>
        <v>1.0824001774087777</v>
      </c>
      <c r="AJ57">
        <f t="shared" si="60"/>
        <v>-0.47604919265641293</v>
      </c>
      <c r="AK57">
        <f t="shared" si="61"/>
        <v>-0.22141192696915943</v>
      </c>
      <c r="AL57">
        <f t="shared" si="62"/>
        <v>-1.2145197666578622</v>
      </c>
      <c r="AM57">
        <f t="shared" si="63"/>
        <v>-0.69484801861824941</v>
      </c>
      <c r="AN57" s="132">
        <f t="shared" si="50"/>
        <v>5.2834175888001056</v>
      </c>
      <c r="AO57" s="132">
        <f t="shared" si="50"/>
        <v>5.2834184737647663</v>
      </c>
      <c r="AP57" s="132">
        <f t="shared" si="50"/>
        <v>5.2834254042125357</v>
      </c>
      <c r="AQ57" s="132">
        <f t="shared" si="50"/>
        <v>5.2834796762311207</v>
      </c>
      <c r="AR57" s="132">
        <f t="shared" si="50"/>
        <v>5.2839045195233867</v>
      </c>
      <c r="AS57" s="132">
        <f t="shared" si="50"/>
        <v>5.2872205661989558</v>
      </c>
      <c r="AT57" s="132">
        <f t="shared" si="50"/>
        <v>5.3125448861549343</v>
      </c>
      <c r="AU57" s="132">
        <f t="shared" si="64"/>
        <v>5.4821835033161017</v>
      </c>
      <c r="AW57">
        <v>5000</v>
      </c>
      <c r="AX57">
        <f t="shared" si="39"/>
        <v>1.6112900588960644E-2</v>
      </c>
      <c r="AY57">
        <f t="shared" si="40"/>
        <v>0.20149954152690025</v>
      </c>
      <c r="AZ57">
        <f t="shared" si="41"/>
        <v>-0.18538664093793961</v>
      </c>
      <c r="BA57">
        <f t="shared" si="42"/>
        <v>1.2291203144315899</v>
      </c>
      <c r="BB57">
        <f t="shared" si="43"/>
        <v>-0.92636881816663375</v>
      </c>
      <c r="BC57">
        <f t="shared" si="44"/>
        <v>0.2462621837868666</v>
      </c>
      <c r="BD57">
        <f t="shared" si="45"/>
        <v>0.1237571633860283</v>
      </c>
      <c r="BE57">
        <f t="shared" si="51"/>
        <v>6.4771218325719078</v>
      </c>
      <c r="BF57">
        <f t="shared" si="51"/>
        <v>6.4771163746369238</v>
      </c>
      <c r="BG57">
        <f t="shared" si="51"/>
        <v>6.4770928307584015</v>
      </c>
      <c r="BH57">
        <f t="shared" si="51"/>
        <v>6.4769912708443549</v>
      </c>
      <c r="BI57">
        <f t="shared" si="51"/>
        <v>6.4765532007000477</v>
      </c>
      <c r="BJ57">
        <f t="shared" si="51"/>
        <v>6.4746640513914473</v>
      </c>
      <c r="BK57">
        <f t="shared" si="51"/>
        <v>6.4665250440408517</v>
      </c>
      <c r="BL57">
        <f t="shared" si="46"/>
        <v>6.4315926848377272</v>
      </c>
    </row>
    <row r="58" spans="1:64" ht="12.95" customHeight="1" x14ac:dyDescent="0.2">
      <c r="A58" s="144" t="s">
        <v>96</v>
      </c>
      <c r="C58" s="10">
        <v>46449.785799999998</v>
      </c>
      <c r="D58" s="35">
        <v>4.0000000000000002E-4</v>
      </c>
      <c r="E58">
        <f t="shared" si="52"/>
        <v>-13452.988906456749</v>
      </c>
      <c r="F58">
        <f t="shared" si="36"/>
        <v>-13453</v>
      </c>
      <c r="G58">
        <f t="shared" si="69"/>
        <v>4.98929999594111E-3</v>
      </c>
      <c r="K58">
        <f>+G58</f>
        <v>4.98929999594111E-3</v>
      </c>
      <c r="P58">
        <f t="shared" si="53"/>
        <v>0.13320355049007898</v>
      </c>
      <c r="Q58" s="2">
        <f t="shared" si="54"/>
        <v>31431.285799999998</v>
      </c>
      <c r="R58">
        <f t="shared" si="70"/>
        <v>1.6438894029773533E-2</v>
      </c>
      <c r="S58" s="3">
        <v>1</v>
      </c>
      <c r="U58" s="37"/>
      <c r="Z58">
        <f t="shared" si="55"/>
        <v>-13453</v>
      </c>
      <c r="AA58" s="132">
        <f t="shared" si="56"/>
        <v>5.8988257071348749E-3</v>
      </c>
      <c r="AB58" s="132">
        <f t="shared" si="65"/>
        <v>0.13229402477888522</v>
      </c>
      <c r="AC58" s="132">
        <f t="shared" si="66"/>
        <v>-0.12821425049413787</v>
      </c>
      <c r="AD58" s="132">
        <f t="shared" si="67"/>
        <v>-9.0952571119376491E-4</v>
      </c>
      <c r="AE58" s="132">
        <f t="shared" si="57"/>
        <v>8.2723701932252381E-7</v>
      </c>
      <c r="AF58">
        <f t="shared" si="68"/>
        <v>-0.12821425049413787</v>
      </c>
      <c r="AG58" s="143"/>
      <c r="AH58">
        <f t="shared" si="58"/>
        <v>-0.12730472478294411</v>
      </c>
      <c r="AI58">
        <f t="shared" si="59"/>
        <v>1.0824365403659424</v>
      </c>
      <c r="AJ58">
        <f t="shared" si="60"/>
        <v>-0.47619361946748245</v>
      </c>
      <c r="AK58">
        <f t="shared" si="61"/>
        <v>-0.22139839081097393</v>
      </c>
      <c r="AL58">
        <f t="shared" si="62"/>
        <v>-1.2143555294862198</v>
      </c>
      <c r="AM58">
        <f t="shared" si="63"/>
        <v>-0.69472625899582741</v>
      </c>
      <c r="AN58" s="132">
        <f t="shared" si="50"/>
        <v>5.2835650254006783</v>
      </c>
      <c r="AO58" s="132">
        <f t="shared" si="50"/>
        <v>5.2835659114172566</v>
      </c>
      <c r="AP58" s="132">
        <f t="shared" si="50"/>
        <v>5.2835728485109028</v>
      </c>
      <c r="AQ58" s="132">
        <f t="shared" si="50"/>
        <v>5.2836271601076739</v>
      </c>
      <c r="AR58" s="132">
        <f t="shared" si="50"/>
        <v>5.2840522156305205</v>
      </c>
      <c r="AS58" s="132">
        <f t="shared" si="50"/>
        <v>5.2873691575764994</v>
      </c>
      <c r="AT58" s="132">
        <f t="shared" si="50"/>
        <v>5.3126946418767611</v>
      </c>
      <c r="AU58" s="132">
        <f t="shared" si="64"/>
        <v>5.4823121112082642</v>
      </c>
      <c r="AW58">
        <v>6000</v>
      </c>
      <c r="AX58">
        <f t="shared" si="39"/>
        <v>2.0992698297748719E-2</v>
      </c>
      <c r="AY58">
        <f t="shared" si="40"/>
        <v>0.20172704836104771</v>
      </c>
      <c r="AZ58">
        <f t="shared" si="41"/>
        <v>-0.18073435006329899</v>
      </c>
      <c r="BA58">
        <f t="shared" si="42"/>
        <v>1.2234545645072767</v>
      </c>
      <c r="BB58">
        <f t="shared" si="43"/>
        <v>-0.89135132654489246</v>
      </c>
      <c r="BC58">
        <f t="shared" si="44"/>
        <v>0.3305986992275522</v>
      </c>
      <c r="BD58">
        <f t="shared" si="45"/>
        <v>0.16682152809473841</v>
      </c>
      <c r="BE58">
        <f t="shared" si="51"/>
        <v>6.5439417009779728</v>
      </c>
      <c r="BF58">
        <f t="shared" si="51"/>
        <v>6.5439349863611032</v>
      </c>
      <c r="BG58">
        <f t="shared" si="51"/>
        <v>6.5439055701959488</v>
      </c>
      <c r="BH58">
        <f t="shared" si="51"/>
        <v>6.5437767032000691</v>
      </c>
      <c r="BI58">
        <f t="shared" si="51"/>
        <v>6.5432122119311931</v>
      </c>
      <c r="BJ58">
        <f t="shared" si="51"/>
        <v>6.5407405003811077</v>
      </c>
      <c r="BK58">
        <f t="shared" si="51"/>
        <v>6.5299364296916425</v>
      </c>
      <c r="BL58">
        <f t="shared" si="46"/>
        <v>6.4830358417027067</v>
      </c>
    </row>
    <row r="59" spans="1:64" ht="12.95" customHeight="1" x14ac:dyDescent="0.2">
      <c r="A59" s="144" t="s">
        <v>96</v>
      </c>
      <c r="C59" s="10">
        <v>46450.685799999999</v>
      </c>
      <c r="D59" s="35">
        <v>4.0000000000000002E-4</v>
      </c>
      <c r="E59">
        <f t="shared" si="52"/>
        <v>-13450.987786274138</v>
      </c>
      <c r="F59">
        <f t="shared" si="36"/>
        <v>-13451</v>
      </c>
      <c r="G59">
        <f t="shared" si="69"/>
        <v>5.4930999976932071E-3</v>
      </c>
      <c r="K59">
        <f>+G59</f>
        <v>5.4930999976932071E-3</v>
      </c>
      <c r="P59">
        <f t="shared" si="53"/>
        <v>0.13321754194941693</v>
      </c>
      <c r="Q59" s="2">
        <f t="shared" si="54"/>
        <v>31432.185799999999</v>
      </c>
      <c r="R59">
        <f t="shared" si="70"/>
        <v>1.6313533071879244E-2</v>
      </c>
      <c r="S59" s="3">
        <v>1</v>
      </c>
      <c r="U59" s="37"/>
      <c r="Z59">
        <f t="shared" si="55"/>
        <v>-13451</v>
      </c>
      <c r="AA59" s="132">
        <f t="shared" si="56"/>
        <v>5.8952468615228737E-3</v>
      </c>
      <c r="AB59" s="132">
        <f t="shared" si="65"/>
        <v>0.13281539508558726</v>
      </c>
      <c r="AC59" s="132">
        <f t="shared" si="66"/>
        <v>-0.12772444195172372</v>
      </c>
      <c r="AD59" s="132">
        <f t="shared" si="67"/>
        <v>-4.0214686382966658E-4</v>
      </c>
      <c r="AE59" s="132">
        <f t="shared" si="57"/>
        <v>1.6172210008803639E-7</v>
      </c>
      <c r="AF59">
        <f t="shared" si="68"/>
        <v>-0.12772444195172372</v>
      </c>
      <c r="AG59" s="143"/>
      <c r="AH59">
        <f t="shared" si="58"/>
        <v>-0.12732229508789406</v>
      </c>
      <c r="AI59">
        <f t="shared" si="59"/>
        <v>1.0824656308897136</v>
      </c>
      <c r="AJ59">
        <f t="shared" si="60"/>
        <v>-0.47630915865447598</v>
      </c>
      <c r="AK59">
        <f t="shared" si="61"/>
        <v>-0.22138755692937201</v>
      </c>
      <c r="AL59">
        <f t="shared" si="62"/>
        <v>-1.2142241318035352</v>
      </c>
      <c r="AM59">
        <f t="shared" si="63"/>
        <v>-0.69462885541075503</v>
      </c>
      <c r="AN59" s="132">
        <f t="shared" si="50"/>
        <v>5.283682978247457</v>
      </c>
      <c r="AO59" s="132">
        <f t="shared" si="50"/>
        <v>5.2836838651062061</v>
      </c>
      <c r="AP59" s="132">
        <f t="shared" si="50"/>
        <v>5.2836908075194131</v>
      </c>
      <c r="AQ59" s="132">
        <f t="shared" si="50"/>
        <v>5.2837451507885866</v>
      </c>
      <c r="AR59" s="132">
        <f t="shared" si="50"/>
        <v>5.2841703761071583</v>
      </c>
      <c r="AS59" s="132">
        <f t="shared" si="50"/>
        <v>5.2874880340959747</v>
      </c>
      <c r="AT59" s="132">
        <f t="shared" si="50"/>
        <v>5.3128144484741782</v>
      </c>
      <c r="AU59" s="132">
        <f t="shared" si="64"/>
        <v>5.4824149975219942</v>
      </c>
      <c r="AW59">
        <v>7000</v>
      </c>
      <c r="AX59">
        <f t="shared" si="39"/>
        <v>2.6291374575905052E-2</v>
      </c>
      <c r="AY59">
        <f t="shared" si="40"/>
        <v>0.20159743073155911</v>
      </c>
      <c r="AZ59">
        <f t="shared" si="41"/>
        <v>-0.17530605615565406</v>
      </c>
      <c r="BA59">
        <f t="shared" si="42"/>
        <v>1.2162842574414889</v>
      </c>
      <c r="BB59">
        <f t="shared" si="43"/>
        <v>-0.85046167661208927</v>
      </c>
      <c r="BC59">
        <f t="shared" si="44"/>
        <v>0.41405386481202694</v>
      </c>
      <c r="BD59">
        <f t="shared" si="45"/>
        <v>0.21003627040481143</v>
      </c>
      <c r="BE59">
        <f t="shared" si="51"/>
        <v>6.6104115471234852</v>
      </c>
      <c r="BF59">
        <f t="shared" si="51"/>
        <v>6.6104040421314201</v>
      </c>
      <c r="BG59">
        <f t="shared" si="51"/>
        <v>6.6103704948346262</v>
      </c>
      <c r="BH59">
        <f t="shared" si="51"/>
        <v>6.6102205431659558</v>
      </c>
      <c r="BI59">
        <f t="shared" si="51"/>
        <v>6.6095503736044794</v>
      </c>
      <c r="BJ59">
        <f t="shared" si="51"/>
        <v>6.6065570786912957</v>
      </c>
      <c r="BK59">
        <f t="shared" si="51"/>
        <v>6.5932237250716179</v>
      </c>
      <c r="BL59">
        <f t="shared" si="46"/>
        <v>6.5344789985676854</v>
      </c>
    </row>
    <row r="60" spans="1:64" ht="12.95" customHeight="1" x14ac:dyDescent="0.2">
      <c r="A60" s="144" t="s">
        <v>96</v>
      </c>
      <c r="C60" s="10">
        <v>46480.592600000004</v>
      </c>
      <c r="D60" s="35">
        <v>4.0000000000000002E-4</v>
      </c>
      <c r="E60">
        <f t="shared" si="52"/>
        <v>-13384.491007299408</v>
      </c>
      <c r="F60">
        <f t="shared" si="36"/>
        <v>-13384.5</v>
      </c>
      <c r="G60">
        <f t="shared" si="69"/>
        <v>4.0444500045850873E-3</v>
      </c>
      <c r="K60">
        <f>+G60</f>
        <v>4.0444500045850873E-3</v>
      </c>
      <c r="P60">
        <f t="shared" si="53"/>
        <v>0.13368194457679747</v>
      </c>
      <c r="Q60" s="2">
        <f t="shared" si="54"/>
        <v>31462.092600000004</v>
      </c>
      <c r="R60">
        <f t="shared" si="70"/>
        <v>1.6805879998960393E-2</v>
      </c>
      <c r="S60" s="3">
        <v>1</v>
      </c>
      <c r="U60" s="37"/>
      <c r="Z60">
        <f t="shared" si="55"/>
        <v>-13384.5</v>
      </c>
      <c r="AA60" s="132">
        <f t="shared" si="56"/>
        <v>5.7761790223098408E-3</v>
      </c>
      <c r="AB60" s="132">
        <f t="shared" si="65"/>
        <v>0.13195021555907271</v>
      </c>
      <c r="AC60" s="132">
        <f t="shared" si="66"/>
        <v>-0.12963749457221238</v>
      </c>
      <c r="AD60" s="132">
        <f t="shared" si="67"/>
        <v>-1.7317290177247535E-3</v>
      </c>
      <c r="AE60" s="132">
        <f t="shared" si="57"/>
        <v>2.9988853908299398E-6</v>
      </c>
      <c r="AF60">
        <f t="shared" si="68"/>
        <v>-0.12963749457221238</v>
      </c>
      <c r="AG60" s="143"/>
      <c r="AH60">
        <f t="shared" si="58"/>
        <v>-0.12790576555448763</v>
      </c>
      <c r="AI60">
        <f t="shared" si="59"/>
        <v>1.08343296618739</v>
      </c>
      <c r="AJ60">
        <f t="shared" si="60"/>
        <v>-0.48014967071546688</v>
      </c>
      <c r="AK60">
        <f t="shared" si="61"/>
        <v>-0.22102481940806615</v>
      </c>
      <c r="AL60">
        <f t="shared" si="62"/>
        <v>-1.2098511358934878</v>
      </c>
      <c r="AM60">
        <f t="shared" si="63"/>
        <v>-0.6913922625685891</v>
      </c>
      <c r="AN60" s="132">
        <f t="shared" si="50"/>
        <v>5.2876067155557065</v>
      </c>
      <c r="AO60" s="132">
        <f t="shared" si="50"/>
        <v>5.2876076307399442</v>
      </c>
      <c r="AP60" s="132">
        <f t="shared" si="50"/>
        <v>5.287614751475556</v>
      </c>
      <c r="AQ60" s="132">
        <f t="shared" si="50"/>
        <v>5.2876701528133143</v>
      </c>
      <c r="AR60" s="132">
        <f t="shared" si="50"/>
        <v>5.2881010293420099</v>
      </c>
      <c r="AS60" s="132">
        <f t="shared" si="50"/>
        <v>5.2914424072038653</v>
      </c>
      <c r="AT60" s="132">
        <f t="shared" si="50"/>
        <v>5.3167990390087567</v>
      </c>
      <c r="AU60" s="132">
        <f t="shared" si="64"/>
        <v>5.4858359674535153</v>
      </c>
      <c r="AW60">
        <v>8000</v>
      </c>
      <c r="AX60">
        <f t="shared" si="39"/>
        <v>3.1964746125399263E-2</v>
      </c>
      <c r="AY60">
        <f t="shared" si="40"/>
        <v>0.20111068863843448</v>
      </c>
      <c r="AZ60">
        <f t="shared" si="41"/>
        <v>-0.16914594251303522</v>
      </c>
      <c r="BA60">
        <f t="shared" si="42"/>
        <v>1.2077293583868134</v>
      </c>
      <c r="BB60">
        <f t="shared" si="43"/>
        <v>-0.80429051724093448</v>
      </c>
      <c r="BC60">
        <f t="shared" si="44"/>
        <v>0.49643562620852516</v>
      </c>
      <c r="BD60">
        <f t="shared" si="45"/>
        <v>0.25344439812783842</v>
      </c>
      <c r="BE60">
        <f t="shared" si="51"/>
        <v>6.6764525755846318</v>
      </c>
      <c r="BF60">
        <f t="shared" si="51"/>
        <v>6.6764447601862011</v>
      </c>
      <c r="BG60">
        <f t="shared" si="51"/>
        <v>6.6764089451302597</v>
      </c>
      <c r="BH60">
        <f t="shared" si="51"/>
        <v>6.6762448248928621</v>
      </c>
      <c r="BI60">
        <f t="shared" si="51"/>
        <v>6.6754928969834575</v>
      </c>
      <c r="BJ60">
        <f t="shared" si="51"/>
        <v>6.6720508690911506</v>
      </c>
      <c r="BK60">
        <f t="shared" si="51"/>
        <v>6.6563555927835534</v>
      </c>
      <c r="BL60">
        <f t="shared" si="46"/>
        <v>6.585922155432665</v>
      </c>
    </row>
    <row r="61" spans="1:64" ht="12.95" customHeight="1" x14ac:dyDescent="0.2">
      <c r="A61" t="s">
        <v>186</v>
      </c>
      <c r="B61" t="s">
        <v>85</v>
      </c>
      <c r="C61" s="10">
        <v>46798.784399999997</v>
      </c>
      <c r="D61" s="10" t="s">
        <v>284</v>
      </c>
      <c r="E61">
        <f t="shared" si="52"/>
        <v>-12677.002081832034</v>
      </c>
      <c r="F61">
        <f t="shared" si="36"/>
        <v>-12677</v>
      </c>
      <c r="G61">
        <f t="shared" si="69"/>
        <v>-9.3629999901168048E-4</v>
      </c>
      <c r="J61">
        <f t="shared" ref="J61:J67" si="71">G61</f>
        <v>-9.3629999901168048E-4</v>
      </c>
      <c r="P61">
        <f t="shared" si="53"/>
        <v>0.13852498795128254</v>
      </c>
      <c r="Q61" s="2">
        <f t="shared" si="54"/>
        <v>31780.284399999997</v>
      </c>
      <c r="R61">
        <f t="shared" si="70"/>
        <v>1.9449450836754881E-2</v>
      </c>
      <c r="S61" s="3">
        <v>1</v>
      </c>
      <c r="U61" s="37"/>
      <c r="Z61">
        <f t="shared" si="55"/>
        <v>-12677</v>
      </c>
      <c r="AA61" s="132">
        <f t="shared" si="56"/>
        <v>4.5042787511331006E-3</v>
      </c>
      <c r="AB61" s="132">
        <f t="shared" si="65"/>
        <v>0.13308440920113776</v>
      </c>
      <c r="AC61" s="132">
        <f t="shared" si="66"/>
        <v>-0.13946128795029422</v>
      </c>
      <c r="AD61" s="132">
        <f t="shared" si="67"/>
        <v>-5.4405787501447811E-3</v>
      </c>
      <c r="AE61" s="132">
        <f t="shared" si="57"/>
        <v>2.9599897136526948E-5</v>
      </c>
      <c r="AF61">
        <f t="shared" si="68"/>
        <v>-0.13946128795029422</v>
      </c>
      <c r="AG61" s="143"/>
      <c r="AH61">
        <f t="shared" si="58"/>
        <v>-0.13402070920014944</v>
      </c>
      <c r="AI61">
        <f t="shared" si="59"/>
        <v>1.093727379871122</v>
      </c>
      <c r="AJ61">
        <f t="shared" si="60"/>
        <v>-0.52084071926962616</v>
      </c>
      <c r="AK61">
        <f t="shared" si="61"/>
        <v>-0.21685988311278043</v>
      </c>
      <c r="AL61">
        <f t="shared" si="62"/>
        <v>-1.1628409631048844</v>
      </c>
      <c r="AM61">
        <f t="shared" si="63"/>
        <v>-0.65720055846615555</v>
      </c>
      <c r="AN61" s="132">
        <f t="shared" ref="AN61:AT70" si="72">$AU61+$AB$7*SIN(AO61)</f>
        <v>5.3295688099054823</v>
      </c>
      <c r="AO61" s="132">
        <f t="shared" si="72"/>
        <v>5.3295700665365127</v>
      </c>
      <c r="AP61" s="132">
        <f t="shared" si="72"/>
        <v>5.3295792573661069</v>
      </c>
      <c r="AQ61" s="132">
        <f t="shared" si="72"/>
        <v>5.3296464742337069</v>
      </c>
      <c r="AR61" s="132">
        <f t="shared" si="72"/>
        <v>5.3301378694995316</v>
      </c>
      <c r="AS61" s="132">
        <f t="shared" si="72"/>
        <v>5.3337199965226354</v>
      </c>
      <c r="AT61" s="132">
        <f t="shared" si="72"/>
        <v>5.3593126429589937</v>
      </c>
      <c r="AU61" s="132">
        <f t="shared" si="64"/>
        <v>5.5222320009354888</v>
      </c>
      <c r="AW61">
        <v>9000</v>
      </c>
      <c r="AX61">
        <f t="shared" si="39"/>
        <v>3.7963453102183853E-2</v>
      </c>
      <c r="AY61">
        <f t="shared" si="40"/>
        <v>0.20026682208167376</v>
      </c>
      <c r="AZ61">
        <f t="shared" si="41"/>
        <v>-0.16230336897948991</v>
      </c>
      <c r="BA61">
        <f t="shared" si="42"/>
        <v>1.1979261053381478</v>
      </c>
      <c r="BB61">
        <f t="shared" si="43"/>
        <v>-0.75348260364036523</v>
      </c>
      <c r="BC61">
        <f t="shared" si="44"/>
        <v>0.57757307032333371</v>
      </c>
      <c r="BD61">
        <f t="shared" si="45"/>
        <v>0.2970917401754653</v>
      </c>
      <c r="BE61">
        <f t="shared" si="51"/>
        <v>6.7419929768599109</v>
      </c>
      <c r="BF61">
        <f t="shared" si="51"/>
        <v>6.7419852967519969</v>
      </c>
      <c r="BG61">
        <f t="shared" si="51"/>
        <v>6.7419490387091061</v>
      </c>
      <c r="BH61">
        <f t="shared" si="51"/>
        <v>6.7417778720593846</v>
      </c>
      <c r="BI61">
        <f t="shared" si="51"/>
        <v>6.7409700252011593</v>
      </c>
      <c r="BJ61">
        <f t="shared" si="51"/>
        <v>6.7371615929548616</v>
      </c>
      <c r="BK61">
        <f t="shared" si="51"/>
        <v>6.7193011066630506</v>
      </c>
      <c r="BL61">
        <f t="shared" si="46"/>
        <v>6.6373653122976446</v>
      </c>
    </row>
    <row r="62" spans="1:64" ht="12.95" customHeight="1" x14ac:dyDescent="0.2">
      <c r="A62" t="s">
        <v>338</v>
      </c>
      <c r="B62" t="s">
        <v>85</v>
      </c>
      <c r="C62" s="10">
        <v>46803.7307</v>
      </c>
      <c r="D62" s="10" t="s">
        <v>294</v>
      </c>
      <c r="E62">
        <f t="shared" si="52"/>
        <v>-12666.004147655096</v>
      </c>
      <c r="F62">
        <f t="shared" si="36"/>
        <v>-12666</v>
      </c>
      <c r="G62">
        <f t="shared" si="69"/>
        <v>-1.8654000014066696E-3</v>
      </c>
      <c r="J62">
        <f t="shared" si="71"/>
        <v>-1.8654000014066696E-3</v>
      </c>
      <c r="P62">
        <f t="shared" si="53"/>
        <v>0.13859887488555872</v>
      </c>
      <c r="Q62" s="2">
        <f t="shared" si="54"/>
        <v>31785.2307</v>
      </c>
      <c r="R62">
        <f t="shared" si="70"/>
        <v>1.9730212519520975E-2</v>
      </c>
      <c r="S62" s="3">
        <v>1</v>
      </c>
      <c r="U62" s="37"/>
      <c r="Z62">
        <f t="shared" si="55"/>
        <v>-12666</v>
      </c>
      <c r="AA62" s="132">
        <f t="shared" si="56"/>
        <v>4.4844801778888277E-3</v>
      </c>
      <c r="AB62" s="132">
        <f t="shared" si="65"/>
        <v>0.13224899470626322</v>
      </c>
      <c r="AC62" s="132">
        <f t="shared" si="66"/>
        <v>-0.14046427488696539</v>
      </c>
      <c r="AD62" s="132">
        <f t="shared" si="67"/>
        <v>-6.3498801792954973E-3</v>
      </c>
      <c r="AE62" s="132">
        <f t="shared" si="57"/>
        <v>4.0320978291409816E-5</v>
      </c>
      <c r="AF62">
        <f t="shared" si="68"/>
        <v>-0.14046427488696539</v>
      </c>
      <c r="AG62" s="143"/>
      <c r="AH62">
        <f t="shared" si="58"/>
        <v>-0.13411439470766989</v>
      </c>
      <c r="AI62">
        <f t="shared" si="59"/>
        <v>1.0938873819603931</v>
      </c>
      <c r="AJ62">
        <f t="shared" si="60"/>
        <v>-0.52147051503423258</v>
      </c>
      <c r="AK62">
        <f t="shared" si="61"/>
        <v>-0.21679065973841599</v>
      </c>
      <c r="AL62">
        <f t="shared" si="62"/>
        <v>-1.1621030321388195</v>
      </c>
      <c r="AM62">
        <f t="shared" si="63"/>
        <v>-0.65667236020743924</v>
      </c>
      <c r="AN62" s="132">
        <f t="shared" si="72"/>
        <v>5.330224356983404</v>
      </c>
      <c r="AO62" s="132">
        <f t="shared" si="72"/>
        <v>5.3302256195171243</v>
      </c>
      <c r="AP62" s="132">
        <f t="shared" si="72"/>
        <v>5.330234844997964</v>
      </c>
      <c r="AQ62" s="132">
        <f t="shared" si="72"/>
        <v>5.3303022530257866</v>
      </c>
      <c r="AR62" s="132">
        <f t="shared" si="72"/>
        <v>5.3307945909204442</v>
      </c>
      <c r="AS62" s="132">
        <f t="shared" si="72"/>
        <v>5.3343802795905075</v>
      </c>
      <c r="AT62" s="132">
        <f t="shared" si="72"/>
        <v>5.3599753568319448</v>
      </c>
      <c r="AU62" s="132">
        <f t="shared" si="64"/>
        <v>5.522797875661003</v>
      </c>
      <c r="AW62">
        <v>10000</v>
      </c>
      <c r="AX62">
        <f t="shared" si="39"/>
        <v>4.423411933735677E-2</v>
      </c>
      <c r="AY62">
        <f t="shared" si="40"/>
        <v>0.19906583106127698</v>
      </c>
      <c r="AZ62">
        <f t="shared" si="41"/>
        <v>-0.15483171172392021</v>
      </c>
      <c r="BA62">
        <f t="shared" si="42"/>
        <v>1.1870216984750057</v>
      </c>
      <c r="BB62">
        <f t="shared" si="43"/>
        <v>-0.69871365429137333</v>
      </c>
      <c r="BC62">
        <f t="shared" si="44"/>
        <v>0.65731834872072736</v>
      </c>
      <c r="BD62">
        <f t="shared" si="45"/>
        <v>0.34102741865207886</v>
      </c>
      <c r="BE62">
        <f t="shared" ref="BE62:BK71" si="73">$BL62+$AB$7*SIN(BF62)</f>
        <v>6.806968674931567</v>
      </c>
      <c r="BF62">
        <f t="shared" si="73"/>
        <v>6.8069615028599566</v>
      </c>
      <c r="BG62">
        <f t="shared" si="73"/>
        <v>6.8069264449290028</v>
      </c>
      <c r="BH62">
        <f t="shared" si="73"/>
        <v>6.806755087845711</v>
      </c>
      <c r="BI62">
        <f t="shared" si="73"/>
        <v>6.8059177678690554</v>
      </c>
      <c r="BJ62">
        <f t="shared" si="73"/>
        <v>6.8018320692851582</v>
      </c>
      <c r="BK62">
        <f t="shared" si="73"/>
        <v>6.7820298336034437</v>
      </c>
      <c r="BL62">
        <f t="shared" si="46"/>
        <v>6.6888084691626233</v>
      </c>
    </row>
    <row r="63" spans="1:64" ht="12.95" customHeight="1" x14ac:dyDescent="0.2">
      <c r="A63" t="s">
        <v>186</v>
      </c>
      <c r="B63" t="s">
        <v>85</v>
      </c>
      <c r="C63" s="10">
        <v>46803.730799999998</v>
      </c>
      <c r="D63" s="10" t="s">
        <v>284</v>
      </c>
      <c r="E63">
        <f t="shared" si="52"/>
        <v>-12666.003925308414</v>
      </c>
      <c r="F63">
        <f t="shared" si="36"/>
        <v>-12666</v>
      </c>
      <c r="G63">
        <f t="shared" si="69"/>
        <v>-1.7654000039328821E-3</v>
      </c>
      <c r="J63">
        <f t="shared" si="71"/>
        <v>-1.7654000039328821E-3</v>
      </c>
      <c r="P63">
        <f t="shared" si="53"/>
        <v>0.13859887488555872</v>
      </c>
      <c r="Q63" s="2">
        <f t="shared" si="54"/>
        <v>31785.230799999998</v>
      </c>
      <c r="R63">
        <f t="shared" si="70"/>
        <v>1.9702129665252761E-2</v>
      </c>
      <c r="S63" s="3">
        <v>1</v>
      </c>
      <c r="U63" s="37"/>
      <c r="Z63">
        <f t="shared" si="55"/>
        <v>-12666</v>
      </c>
      <c r="AA63" s="132">
        <f t="shared" si="56"/>
        <v>4.4844801778888277E-3</v>
      </c>
      <c r="AB63" s="132">
        <f t="shared" si="65"/>
        <v>0.13234899470373701</v>
      </c>
      <c r="AC63" s="132">
        <f t="shared" si="66"/>
        <v>-0.1403642748894916</v>
      </c>
      <c r="AD63" s="132">
        <f t="shared" si="67"/>
        <v>-6.2498801818217098E-3</v>
      </c>
      <c r="AE63" s="132">
        <f t="shared" si="57"/>
        <v>3.9061002287127767E-5</v>
      </c>
      <c r="AF63">
        <f t="shared" si="68"/>
        <v>-0.1403642748894916</v>
      </c>
      <c r="AG63" s="143"/>
      <c r="AH63">
        <f t="shared" si="58"/>
        <v>-0.13411439470766989</v>
      </c>
      <c r="AI63">
        <f t="shared" si="59"/>
        <v>1.0938873819603931</v>
      </c>
      <c r="AJ63">
        <f t="shared" si="60"/>
        <v>-0.52147051503423258</v>
      </c>
      <c r="AK63">
        <f t="shared" si="61"/>
        <v>-0.21679065973841599</v>
      </c>
      <c r="AL63">
        <f t="shared" si="62"/>
        <v>-1.1621030321388195</v>
      </c>
      <c r="AM63">
        <f t="shared" si="63"/>
        <v>-0.65667236020743924</v>
      </c>
      <c r="AN63" s="132">
        <f t="shared" si="72"/>
        <v>5.330224356983404</v>
      </c>
      <c r="AO63" s="132">
        <f t="shared" si="72"/>
        <v>5.3302256195171243</v>
      </c>
      <c r="AP63" s="132">
        <f t="shared" si="72"/>
        <v>5.330234844997964</v>
      </c>
      <c r="AQ63" s="132">
        <f t="shared" si="72"/>
        <v>5.3303022530257866</v>
      </c>
      <c r="AR63" s="132">
        <f t="shared" si="72"/>
        <v>5.3307945909204442</v>
      </c>
      <c r="AS63" s="132">
        <f t="shared" si="72"/>
        <v>5.3343802795905075</v>
      </c>
      <c r="AT63" s="132">
        <f t="shared" si="72"/>
        <v>5.3599753568319448</v>
      </c>
      <c r="AU63" s="132">
        <f t="shared" si="64"/>
        <v>5.522797875661003</v>
      </c>
      <c r="AW63">
        <v>11000</v>
      </c>
      <c r="AX63">
        <f t="shared" si="39"/>
        <v>5.0720517786755709E-2</v>
      </c>
      <c r="AY63">
        <f t="shared" si="40"/>
        <v>0.19750771557724411</v>
      </c>
      <c r="AZ63">
        <f t="shared" si="41"/>
        <v>-0.14678719779048841</v>
      </c>
      <c r="BA63">
        <f t="shared" si="42"/>
        <v>1.1751691101152109</v>
      </c>
      <c r="BB63">
        <f t="shared" si="43"/>
        <v>-0.64066846346705808</v>
      </c>
      <c r="BC63">
        <f t="shared" si="44"/>
        <v>0.73554763577920146</v>
      </c>
      <c r="BD63">
        <f t="shared" si="45"/>
        <v>0.38530428278185419</v>
      </c>
      <c r="BE63">
        <f t="shared" si="73"/>
        <v>6.8713237884160288</v>
      </c>
      <c r="BF63">
        <f t="shared" si="73"/>
        <v>6.8713173989299507</v>
      </c>
      <c r="BG63">
        <f t="shared" si="73"/>
        <v>6.8712848915972753</v>
      </c>
      <c r="BH63">
        <f t="shared" si="73"/>
        <v>6.8711195172688422</v>
      </c>
      <c r="BI63">
        <f t="shared" si="73"/>
        <v>6.8702784916073592</v>
      </c>
      <c r="BJ63">
        <f t="shared" si="73"/>
        <v>6.8660086312731456</v>
      </c>
      <c r="BK63">
        <f t="shared" si="73"/>
        <v>6.8445119140761657</v>
      </c>
      <c r="BL63">
        <f t="shared" si="46"/>
        <v>6.7402516260276029</v>
      </c>
    </row>
    <row r="64" spans="1:64" ht="12.95" customHeight="1" x14ac:dyDescent="0.2">
      <c r="A64" t="s">
        <v>186</v>
      </c>
      <c r="B64" t="s">
        <v>85</v>
      </c>
      <c r="C64" s="10">
        <v>47183.767</v>
      </c>
      <c r="D64" s="10" t="s">
        <v>284</v>
      </c>
      <c r="E64">
        <f t="shared" si="52"/>
        <v>-11821.006025372866</v>
      </c>
      <c r="F64">
        <f t="shared" ref="F64:F93" si="74">ROUND(2*E64,0)/2</f>
        <v>-11821</v>
      </c>
      <c r="G64">
        <f t="shared" si="69"/>
        <v>-2.7098999998997897E-3</v>
      </c>
      <c r="J64">
        <f t="shared" si="71"/>
        <v>-2.7098999998997897E-3</v>
      </c>
      <c r="P64">
        <f t="shared" si="53"/>
        <v>0.14414557720325824</v>
      </c>
      <c r="Q64" s="2">
        <f t="shared" si="54"/>
        <v>32165.267</v>
      </c>
      <c r="R64">
        <f t="shared" si="70"/>
        <v>2.1566531184567268E-2</v>
      </c>
      <c r="S64" s="3">
        <v>1</v>
      </c>
      <c r="U64" s="37"/>
      <c r="Z64">
        <f t="shared" si="55"/>
        <v>-11821</v>
      </c>
      <c r="AA64" s="132">
        <f t="shared" si="56"/>
        <v>2.9707861403374947E-3</v>
      </c>
      <c r="AB64" s="132">
        <f t="shared" si="65"/>
        <v>0.13846489106302096</v>
      </c>
      <c r="AC64" s="132">
        <f t="shared" si="66"/>
        <v>-0.14685547720315803</v>
      </c>
      <c r="AD64" s="132">
        <f t="shared" si="67"/>
        <v>-5.6806861402372844E-3</v>
      </c>
      <c r="AE64" s="132">
        <f t="shared" si="57"/>
        <v>3.2270195023883972E-5</v>
      </c>
      <c r="AF64">
        <f t="shared" si="68"/>
        <v>-0.14685547720315803</v>
      </c>
      <c r="AG64" s="143"/>
      <c r="AH64">
        <f t="shared" si="58"/>
        <v>-0.14117479106292075</v>
      </c>
      <c r="AI64">
        <f t="shared" si="59"/>
        <v>1.1061556796474279</v>
      </c>
      <c r="AJ64">
        <f t="shared" si="60"/>
        <v>-0.56950782283721391</v>
      </c>
      <c r="AK64">
        <f t="shared" si="61"/>
        <v>-0.21105450082807301</v>
      </c>
      <c r="AL64">
        <f t="shared" si="62"/>
        <v>-1.1047695012011391</v>
      </c>
      <c r="AM64">
        <f t="shared" si="63"/>
        <v>-0.61639119755277316</v>
      </c>
      <c r="AN64" s="132">
        <f t="shared" si="72"/>
        <v>5.3808686118975642</v>
      </c>
      <c r="AO64" s="132">
        <f t="shared" si="72"/>
        <v>5.3808703839391328</v>
      </c>
      <c r="AP64" s="132">
        <f t="shared" si="72"/>
        <v>5.3808824858718252</v>
      </c>
      <c r="AQ64" s="132">
        <f t="shared" si="72"/>
        <v>5.3809651295262242</v>
      </c>
      <c r="AR64" s="132">
        <f t="shared" si="72"/>
        <v>5.3815292690756191</v>
      </c>
      <c r="AS64" s="132">
        <f t="shared" si="72"/>
        <v>5.3853694930812912</v>
      </c>
      <c r="AT64" s="132">
        <f t="shared" si="72"/>
        <v>5.4110373014519215</v>
      </c>
      <c r="AU64" s="132">
        <f t="shared" si="64"/>
        <v>5.5662673432119103</v>
      </c>
      <c r="AW64">
        <v>12000</v>
      </c>
      <c r="AX64">
        <f t="shared" si="39"/>
        <v>5.7364690716449035E-2</v>
      </c>
      <c r="AY64">
        <f t="shared" si="40"/>
        <v>0.19559247562957521</v>
      </c>
      <c r="AZ64">
        <f t="shared" si="41"/>
        <v>-0.13822778491312618</v>
      </c>
      <c r="BA64">
        <f t="shared" si="42"/>
        <v>1.1625223136957699</v>
      </c>
      <c r="BB64">
        <f t="shared" si="43"/>
        <v>-0.58002142371074528</v>
      </c>
      <c r="BC64">
        <f t="shared" si="44"/>
        <v>0.81216119734070846</v>
      </c>
      <c r="BD64">
        <f t="shared" si="45"/>
        <v>0.42997931221927443</v>
      </c>
      <c r="BE64">
        <f t="shared" si="73"/>
        <v>6.9350108189396451</v>
      </c>
      <c r="BF64">
        <f t="shared" si="73"/>
        <v>6.935005378188456</v>
      </c>
      <c r="BG64">
        <f t="shared" si="73"/>
        <v>6.9349764094545403</v>
      </c>
      <c r="BH64">
        <f t="shared" si="73"/>
        <v>6.9348221791160611</v>
      </c>
      <c r="BI64">
        <f t="shared" si="73"/>
        <v>6.9340013577156583</v>
      </c>
      <c r="BJ64">
        <f t="shared" si="73"/>
        <v>6.9296414953960745</v>
      </c>
      <c r="BK64">
        <f t="shared" si="73"/>
        <v>6.9067181411335259</v>
      </c>
      <c r="BL64">
        <f t="shared" si="46"/>
        <v>6.7916947828925824</v>
      </c>
    </row>
    <row r="65" spans="1:64" ht="12.95" customHeight="1" x14ac:dyDescent="0.2">
      <c r="A65" t="s">
        <v>186</v>
      </c>
      <c r="B65" t="s">
        <v>94</v>
      </c>
      <c r="C65" s="10">
        <v>47209.6276</v>
      </c>
      <c r="D65" s="10" t="s">
        <v>284</v>
      </c>
      <c r="E65">
        <f t="shared" si="52"/>
        <v>-11763.505838045783</v>
      </c>
      <c r="F65">
        <f t="shared" si="74"/>
        <v>-11763.5</v>
      </c>
      <c r="G65">
        <f t="shared" si="69"/>
        <v>-2.6256499986629933E-3</v>
      </c>
      <c r="J65">
        <f t="shared" si="71"/>
        <v>-2.6256499986629933E-3</v>
      </c>
      <c r="P65">
        <f t="shared" si="53"/>
        <v>0.14451374926283458</v>
      </c>
      <c r="Q65" s="2">
        <f t="shared" si="54"/>
        <v>32191.1276</v>
      </c>
      <c r="R65">
        <f t="shared" si="70"/>
        <v>2.1650002815034392E-2</v>
      </c>
      <c r="S65" s="3">
        <v>1</v>
      </c>
      <c r="U65" s="37"/>
      <c r="Z65">
        <f t="shared" si="55"/>
        <v>-11763.5</v>
      </c>
      <c r="AA65" s="132">
        <f t="shared" si="56"/>
        <v>2.868696207994792E-3</v>
      </c>
      <c r="AB65" s="132">
        <f t="shared" si="65"/>
        <v>0.1390194030561768</v>
      </c>
      <c r="AC65" s="132">
        <f t="shared" si="66"/>
        <v>-0.14713939926149758</v>
      </c>
      <c r="AD65" s="132">
        <f t="shared" si="67"/>
        <v>-5.4943462066577853E-3</v>
      </c>
      <c r="AE65" s="132">
        <f t="shared" si="57"/>
        <v>3.0187840238614794E-5</v>
      </c>
      <c r="AF65">
        <f t="shared" si="68"/>
        <v>-0.14713939926149758</v>
      </c>
      <c r="AG65" s="143"/>
      <c r="AH65">
        <f t="shared" si="58"/>
        <v>-0.14164505305483979</v>
      </c>
      <c r="AI65">
        <f t="shared" si="59"/>
        <v>1.1069880772934739</v>
      </c>
      <c r="AJ65">
        <f t="shared" si="60"/>
        <v>-0.57274851395199144</v>
      </c>
      <c r="AK65">
        <f t="shared" si="61"/>
        <v>-0.21063376262660286</v>
      </c>
      <c r="AL65">
        <f t="shared" si="62"/>
        <v>-1.100821577405142</v>
      </c>
      <c r="AM65">
        <f t="shared" si="63"/>
        <v>-0.613670559061396</v>
      </c>
      <c r="AN65" s="132">
        <f t="shared" si="72"/>
        <v>5.3843353265764904</v>
      </c>
      <c r="AO65" s="132">
        <f t="shared" si="72"/>
        <v>5.3843371373313653</v>
      </c>
      <c r="AP65" s="132">
        <f t="shared" si="72"/>
        <v>5.3843494496798856</v>
      </c>
      <c r="AQ65" s="132">
        <f t="shared" si="72"/>
        <v>5.3844331632618587</v>
      </c>
      <c r="AR65" s="132">
        <f t="shared" si="72"/>
        <v>5.3850021116384053</v>
      </c>
      <c r="AS65" s="132">
        <f t="shared" si="72"/>
        <v>5.3888581889996026</v>
      </c>
      <c r="AT65" s="132">
        <f t="shared" si="72"/>
        <v>5.4145227533577467</v>
      </c>
      <c r="AU65" s="132">
        <f t="shared" si="64"/>
        <v>5.5692253247316472</v>
      </c>
      <c r="AW65">
        <v>13000</v>
      </c>
      <c r="AX65">
        <f t="shared" si="39"/>
        <v>6.4107984205775903E-2</v>
      </c>
      <c r="AY65">
        <f t="shared" si="40"/>
        <v>0.19332011121827025</v>
      </c>
      <c r="AZ65">
        <f t="shared" si="41"/>
        <v>-0.12921212701249435</v>
      </c>
      <c r="BA65">
        <f t="shared" si="42"/>
        <v>1.1492321467159241</v>
      </c>
      <c r="BB65">
        <f t="shared" si="43"/>
        <v>-0.51742022669579724</v>
      </c>
      <c r="BC65">
        <f t="shared" si="44"/>
        <v>0.88708269363562819</v>
      </c>
      <c r="BD65">
        <f t="shared" si="45"/>
        <v>0.47511400090602363</v>
      </c>
      <c r="BE65">
        <f t="shared" si="73"/>
        <v>6.9979905947092469</v>
      </c>
      <c r="BF65">
        <f t="shared" si="73"/>
        <v>6.9979861643857362</v>
      </c>
      <c r="BG65">
        <f t="shared" si="73"/>
        <v>6.997961333780963</v>
      </c>
      <c r="BH65">
        <f t="shared" si="73"/>
        <v>6.9978221757573751</v>
      </c>
      <c r="BI65">
        <f t="shared" si="73"/>
        <v>6.9970426038461611</v>
      </c>
      <c r="BJ65">
        <f t="shared" si="73"/>
        <v>6.99268507898271</v>
      </c>
      <c r="BK65">
        <f t="shared" si="73"/>
        <v>6.9686200376848877</v>
      </c>
      <c r="BL65">
        <f t="shared" si="46"/>
        <v>6.8431379397575611</v>
      </c>
    </row>
    <row r="66" spans="1:64" ht="12.95" customHeight="1" x14ac:dyDescent="0.2">
      <c r="A66" t="s">
        <v>204</v>
      </c>
      <c r="B66" t="s">
        <v>94</v>
      </c>
      <c r="C66" s="10">
        <v>52279.201999999997</v>
      </c>
      <c r="D66" s="10" t="s">
        <v>284</v>
      </c>
      <c r="E66">
        <f t="shared" si="52"/>
        <v>-491.47511684874462</v>
      </c>
      <c r="F66">
        <f t="shared" si="74"/>
        <v>-491.5</v>
      </c>
      <c r="G66">
        <f t="shared" si="69"/>
        <v>1.1191149998921901E-2</v>
      </c>
      <c r="J66">
        <f t="shared" si="71"/>
        <v>1.1191149998921901E-2</v>
      </c>
      <c r="P66">
        <f t="shared" si="53"/>
        <v>0.19388478840620899</v>
      </c>
      <c r="Q66" s="2">
        <f t="shared" si="54"/>
        <v>37260.701999999997</v>
      </c>
      <c r="R66">
        <f t="shared" si="70"/>
        <v>3.3376965514492561E-2</v>
      </c>
      <c r="S66" s="3">
        <v>1</v>
      </c>
      <c r="U66" s="37"/>
      <c r="Z66">
        <f t="shared" si="55"/>
        <v>-491.5</v>
      </c>
      <c r="AA66" s="132">
        <f t="shared" si="56"/>
        <v>-1.9176449560078801E-3</v>
      </c>
      <c r="AB66" s="132">
        <f t="shared" si="65"/>
        <v>0.20699358336113877</v>
      </c>
      <c r="AC66" s="132">
        <f t="shared" si="66"/>
        <v>-0.18269363840728708</v>
      </c>
      <c r="AD66" s="132">
        <f t="shared" si="67"/>
        <v>1.3108794954929781E-2</v>
      </c>
      <c r="AE66" s="132">
        <f t="shared" si="57"/>
        <v>1.7184050517039248E-4</v>
      </c>
      <c r="AF66">
        <f t="shared" si="68"/>
        <v>-0.18269363840728708</v>
      </c>
      <c r="AG66" s="143"/>
      <c r="AH66">
        <f t="shared" si="58"/>
        <v>-0.19580243336221687</v>
      </c>
      <c r="AI66">
        <f t="shared" si="59"/>
        <v>1.2304153816735521</v>
      </c>
      <c r="AJ66">
        <f t="shared" si="60"/>
        <v>-0.99657522103170015</v>
      </c>
      <c r="AK66">
        <f t="shared" si="61"/>
        <v>-5.2170705663482815E-2</v>
      </c>
      <c r="AL66">
        <f t="shared" si="62"/>
        <v>-0.22266583390402969</v>
      </c>
      <c r="AM66">
        <f t="shared" si="63"/>
        <v>-0.11179520027610071</v>
      </c>
      <c r="AN66" s="132">
        <f t="shared" si="72"/>
        <v>6.1078931198519752</v>
      </c>
      <c r="AO66" s="132">
        <f t="shared" si="72"/>
        <v>6.1078981526867313</v>
      </c>
      <c r="AP66" s="132">
        <f t="shared" si="72"/>
        <v>6.1079197873660602</v>
      </c>
      <c r="AQ66" s="132">
        <f t="shared" si="72"/>
        <v>6.1080127875582404</v>
      </c>
      <c r="AR66" s="132">
        <f t="shared" si="72"/>
        <v>6.1084125466069699</v>
      </c>
      <c r="AS66" s="132">
        <f t="shared" si="72"/>
        <v>6.1101305806493977</v>
      </c>
      <c r="AT66" s="132">
        <f t="shared" si="72"/>
        <v>6.1175083280087854</v>
      </c>
      <c r="AU66" s="132">
        <f t="shared" si="64"/>
        <v>6.1490925889136934</v>
      </c>
      <c r="AW66">
        <v>14000</v>
      </c>
      <c r="AX66">
        <f t="shared" ref="AX66:AX86" si="75">AB$3+AB$4*AW66+AB$5*AW66^2+AZ66</f>
        <v>7.089196806268408E-2</v>
      </c>
      <c r="AY66">
        <f t="shared" ref="AY66:AY86" si="76">AB$3+AB$4*AW66+AB$5*AW66^2</f>
        <v>0.19069062234332923</v>
      </c>
      <c r="AZ66">
        <f t="shared" ref="AZ66:AZ86" si="77">$AB$6*($AB$11/BA66*BB66+$AB$12)</f>
        <v>-0.11979865428064515</v>
      </c>
      <c r="BA66">
        <f t="shared" ref="BA66:BA86" si="78">1+$AB$7*COS(BC66)</f>
        <v>1.1354429338043628</v>
      </c>
      <c r="BB66">
        <f t="shared" ref="BB66:BB86" si="79">SIN(BC66+RADIANS($AB$9))</f>
        <v>-0.45347312316160265</v>
      </c>
      <c r="BC66">
        <f t="shared" ref="BC66:BC86" si="80">2*ATAN(BD66)</f>
        <v>0.96025786882559017</v>
      </c>
      <c r="BD66">
        <f t="shared" ref="BD66:BD86" si="81">SQRT((1+$AB$7)/(1-$AB$7))*TAN(BE66/2)</f>
        <v>0.52077473542862363</v>
      </c>
      <c r="BE66">
        <f t="shared" si="73"/>
        <v>7.0602320070244389</v>
      </c>
      <c r="BF66">
        <f t="shared" si="73"/>
        <v>7.0602285595739227</v>
      </c>
      <c r="BG66">
        <f t="shared" si="73"/>
        <v>7.0602080931237579</v>
      </c>
      <c r="BH66">
        <f t="shared" si="73"/>
        <v>7.0600865986033741</v>
      </c>
      <c r="BI66">
        <f t="shared" si="73"/>
        <v>7.0593656719606637</v>
      </c>
      <c r="BJ66">
        <f t="shared" si="73"/>
        <v>7.0550982631625372</v>
      </c>
      <c r="BK66">
        <f t="shared" si="73"/>
        <v>7.0301899318417824</v>
      </c>
      <c r="BL66">
        <f t="shared" ref="BL66:BL86" si="82">RADIANS($AB$9)+$AB$18*(AW66-AB$15)</f>
        <v>6.8945810966225407</v>
      </c>
    </row>
    <row r="67" spans="1:64" ht="12.95" customHeight="1" x14ac:dyDescent="0.2">
      <c r="A67" t="s">
        <v>204</v>
      </c>
      <c r="B67" t="s">
        <v>85</v>
      </c>
      <c r="C67" s="10">
        <v>52313.135699999999</v>
      </c>
      <c r="D67" s="10" t="s">
        <v>284</v>
      </c>
      <c r="E67">
        <f t="shared" si="52"/>
        <v>-416.02465913696903</v>
      </c>
      <c r="F67">
        <f t="shared" si="74"/>
        <v>-416</v>
      </c>
      <c r="G67">
        <f t="shared" si="69"/>
        <v>-1.1090400003013201E-2</v>
      </c>
      <c r="J67">
        <f t="shared" si="71"/>
        <v>-1.1090400003013201E-2</v>
      </c>
      <c r="O67">
        <f t="shared" ref="O67:O99" ca="1" si="83">+C$11+C$12*$F67</f>
        <v>4.2986289981572987E-3</v>
      </c>
      <c r="P67">
        <f t="shared" si="53"/>
        <v>0.19406249552022781</v>
      </c>
      <c r="Q67" s="2">
        <f t="shared" si="54"/>
        <v>37294.635699999999</v>
      </c>
      <c r="R67">
        <f t="shared" si="70"/>
        <v>4.2087710541569838E-2</v>
      </c>
      <c r="S67" s="3">
        <v>1</v>
      </c>
      <c r="U67" s="37"/>
      <c r="Z67">
        <f t="shared" si="55"/>
        <v>-416</v>
      </c>
      <c r="AA67" s="132">
        <f t="shared" si="56"/>
        <v>-1.776423715345532E-3</v>
      </c>
      <c r="AB67" s="132">
        <f t="shared" si="65"/>
        <v>0.18474851923256014</v>
      </c>
      <c r="AC67" s="132">
        <f t="shared" si="66"/>
        <v>-0.20515289552324101</v>
      </c>
      <c r="AD67" s="132">
        <f t="shared" si="67"/>
        <v>-9.3139762876676691E-3</v>
      </c>
      <c r="AE67" s="132">
        <f t="shared" si="57"/>
        <v>8.6750154287235611E-5</v>
      </c>
      <c r="AF67">
        <f t="shared" si="68"/>
        <v>-0.20515289552324101</v>
      </c>
      <c r="AG67" s="143"/>
      <c r="AH67">
        <f t="shared" si="58"/>
        <v>-0.19583891923557334</v>
      </c>
      <c r="AI67">
        <f t="shared" si="59"/>
        <v>1.2307450950739904</v>
      </c>
      <c r="AJ67">
        <f t="shared" si="60"/>
        <v>-0.99708484700651023</v>
      </c>
      <c r="AK67">
        <f t="shared" si="61"/>
        <v>-5.069252154400606E-2</v>
      </c>
      <c r="AL67">
        <f t="shared" si="62"/>
        <v>-0.21625514117732511</v>
      </c>
      <c r="AM67">
        <f t="shared" si="63"/>
        <v>-0.10855094440270117</v>
      </c>
      <c r="AN67" s="132">
        <f t="shared" si="72"/>
        <v>6.1129551386037688</v>
      </c>
      <c r="AO67" s="132">
        <f t="shared" si="72"/>
        <v>6.1129600509480975</v>
      </c>
      <c r="AP67" s="132">
        <f t="shared" si="72"/>
        <v>6.1129811490328407</v>
      </c>
      <c r="AQ67" s="132">
        <f t="shared" si="72"/>
        <v>6.113071762572436</v>
      </c>
      <c r="AR67" s="132">
        <f t="shared" si="72"/>
        <v>6.1134609199547425</v>
      </c>
      <c r="AS67" s="132">
        <f t="shared" si="72"/>
        <v>6.1151319373892381</v>
      </c>
      <c r="AT67" s="132">
        <f t="shared" si="72"/>
        <v>6.1223018619145879</v>
      </c>
      <c r="AU67" s="132">
        <f t="shared" si="64"/>
        <v>6.1529765472569995</v>
      </c>
      <c r="AW67">
        <v>15000</v>
      </c>
      <c r="AX67">
        <f t="shared" si="75"/>
        <v>7.7659223766219809E-2</v>
      </c>
      <c r="AY67">
        <f t="shared" si="76"/>
        <v>0.18770400900475212</v>
      </c>
      <c r="AZ67">
        <f t="shared" si="77"/>
        <v>-0.11004478523853231</v>
      </c>
      <c r="BA67">
        <f t="shared" si="78"/>
        <v>1.1212899141118431</v>
      </c>
      <c r="BB67">
        <f t="shared" si="79"/>
        <v>-0.38873978118117813</v>
      </c>
      <c r="BC67">
        <f t="shared" si="80"/>
        <v>1.0316527895842711</v>
      </c>
      <c r="BD67">
        <f t="shared" si="81"/>
        <v>0.5670331837753968</v>
      </c>
      <c r="BE67">
        <f t="shared" si="73"/>
        <v>7.1217115825974107</v>
      </c>
      <c r="BF67">
        <f t="shared" si="73"/>
        <v>7.12170902362387</v>
      </c>
      <c r="BG67">
        <f t="shared" si="73"/>
        <v>7.1216928222151141</v>
      </c>
      <c r="BH67">
        <f t="shared" si="73"/>
        <v>7.1215902544061587</v>
      </c>
      <c r="BI67">
        <f t="shared" si="73"/>
        <v>7.1209411897961594</v>
      </c>
      <c r="BJ67">
        <f t="shared" si="73"/>
        <v>7.116844599134847</v>
      </c>
      <c r="BK67">
        <f t="shared" si="73"/>
        <v>7.0914010301325945</v>
      </c>
      <c r="BL67">
        <f t="shared" si="82"/>
        <v>6.9460242534875203</v>
      </c>
    </row>
    <row r="68" spans="1:64" ht="12.95" customHeight="1" x14ac:dyDescent="0.2">
      <c r="A68" s="33" t="s">
        <v>87</v>
      </c>
      <c r="B68" s="32" t="s">
        <v>85</v>
      </c>
      <c r="C68" s="33">
        <v>52500.241999999998</v>
      </c>
      <c r="D68" s="29"/>
      <c r="E68">
        <f t="shared" si="52"/>
        <v>0</v>
      </c>
      <c r="F68">
        <f t="shared" si="74"/>
        <v>0</v>
      </c>
      <c r="G68">
        <f t="shared" si="69"/>
        <v>0</v>
      </c>
      <c r="I68">
        <f>+G68</f>
        <v>0</v>
      </c>
      <c r="O68">
        <f t="shared" ca="1" si="83"/>
        <v>5.749179608886483E-3</v>
      </c>
      <c r="P68">
        <f t="shared" si="53"/>
        <v>0.19500514040162195</v>
      </c>
      <c r="Q68" s="2">
        <f t="shared" si="54"/>
        <v>37481.741999999998</v>
      </c>
      <c r="R68">
        <f t="shared" si="70"/>
        <v>3.802700478305629E-2</v>
      </c>
      <c r="S68" s="3">
        <v>1</v>
      </c>
      <c r="U68" s="37"/>
      <c r="Z68">
        <f t="shared" si="55"/>
        <v>0</v>
      </c>
      <c r="AA68" s="132">
        <f t="shared" si="56"/>
        <v>-9.4482427294390048E-4</v>
      </c>
      <c r="AB68" s="132">
        <f t="shared" si="65"/>
        <v>0.19594996467456585</v>
      </c>
      <c r="AC68" s="132">
        <f t="shared" si="66"/>
        <v>-0.19500514040162195</v>
      </c>
      <c r="AD68" s="132">
        <f t="shared" si="67"/>
        <v>9.4482427294390048E-4</v>
      </c>
      <c r="AE68" s="132">
        <f t="shared" si="57"/>
        <v>8.9269290674397015E-7</v>
      </c>
      <c r="AF68">
        <f t="shared" si="68"/>
        <v>-0.19500514040162195</v>
      </c>
      <c r="AG68" s="143"/>
      <c r="AH68">
        <f t="shared" si="58"/>
        <v>-0.19594996467456585</v>
      </c>
      <c r="AI68">
        <f t="shared" si="59"/>
        <v>1.2323938466436959</v>
      </c>
      <c r="AJ68">
        <f t="shared" si="60"/>
        <v>-0.9991598478352407</v>
      </c>
      <c r="AK68">
        <f t="shared" si="61"/>
        <v>-4.2498596251415159E-2</v>
      </c>
      <c r="AL68">
        <f t="shared" si="62"/>
        <v>-0.1808745252023409</v>
      </c>
      <c r="AM68">
        <f t="shared" si="63"/>
        <v>-9.0684630975839078E-2</v>
      </c>
      <c r="AN68" s="132">
        <f t="shared" si="72"/>
        <v>6.1408694566089626</v>
      </c>
      <c r="AO68" s="132">
        <f t="shared" si="72"/>
        <v>6.1408736684210705</v>
      </c>
      <c r="AP68" s="132">
        <f t="shared" si="72"/>
        <v>6.1408916784059295</v>
      </c>
      <c r="AQ68" s="132">
        <f t="shared" si="72"/>
        <v>6.1409686897584912</v>
      </c>
      <c r="AR68" s="132">
        <f t="shared" si="72"/>
        <v>6.1412979835397694</v>
      </c>
      <c r="AS68" s="132">
        <f t="shared" si="72"/>
        <v>6.1427058405913089</v>
      </c>
      <c r="AT68" s="132">
        <f t="shared" si="72"/>
        <v>6.1487218449201571</v>
      </c>
      <c r="AU68" s="132">
        <f t="shared" si="64"/>
        <v>6.1743769005128311</v>
      </c>
      <c r="AW68">
        <v>16000</v>
      </c>
      <c r="AX68">
        <f t="shared" si="75"/>
        <v>8.4353993468684385E-2</v>
      </c>
      <c r="AY68">
        <f t="shared" si="76"/>
        <v>0.18436027120253892</v>
      </c>
      <c r="AZ68">
        <f t="shared" si="77"/>
        <v>-0.10000627773385454</v>
      </c>
      <c r="BA68">
        <f t="shared" si="78"/>
        <v>1.1068974501216133</v>
      </c>
      <c r="BB68">
        <f t="shared" si="79"/>
        <v>-0.32372551598595473</v>
      </c>
      <c r="BC68">
        <f t="shared" si="80"/>
        <v>1.1012517898872276</v>
      </c>
      <c r="BD68">
        <f t="shared" si="81"/>
        <v>0.61396671159425142</v>
      </c>
      <c r="BE68">
        <f t="shared" si="73"/>
        <v>7.1824129354809383</v>
      </c>
      <c r="BF68">
        <f t="shared" si="73"/>
        <v>7.1824111289668124</v>
      </c>
      <c r="BG68">
        <f t="shared" si="73"/>
        <v>7.1823988396178668</v>
      </c>
      <c r="BH68">
        <f t="shared" si="73"/>
        <v>7.182315242713603</v>
      </c>
      <c r="BI68">
        <f t="shared" si="73"/>
        <v>7.1817468173300787</v>
      </c>
      <c r="BJ68">
        <f t="shared" si="73"/>
        <v>7.1778924567214109</v>
      </c>
      <c r="BK68">
        <f t="shared" si="73"/>
        <v>7.1522274883931267</v>
      </c>
      <c r="BL68">
        <f t="shared" si="82"/>
        <v>6.997467410352499</v>
      </c>
    </row>
    <row r="69" spans="1:64" ht="12.95" customHeight="1" x14ac:dyDescent="0.2">
      <c r="A69" t="s">
        <v>210</v>
      </c>
      <c r="B69" t="s">
        <v>85</v>
      </c>
      <c r="C69" s="10">
        <v>52656.3027</v>
      </c>
      <c r="D69" s="10" t="s">
        <v>284</v>
      </c>
      <c r="E69">
        <f t="shared" si="52"/>
        <v>346.99579609119377</v>
      </c>
      <c r="F69">
        <f t="shared" si="74"/>
        <v>347</v>
      </c>
      <c r="G69">
        <f t="shared" si="69"/>
        <v>-1.8906999976024963E-3</v>
      </c>
      <c r="J69">
        <f>G69</f>
        <v>-1.8906999976024963E-3</v>
      </c>
      <c r="O69">
        <f t="shared" ca="1" si="83"/>
        <v>6.9591340846629907E-3</v>
      </c>
      <c r="P69">
        <f t="shared" si="53"/>
        <v>0.19574415681214957</v>
      </c>
      <c r="Q69" s="2">
        <f t="shared" si="54"/>
        <v>37637.8027</v>
      </c>
      <c r="R69">
        <f t="shared" si="70"/>
        <v>3.9059536626211207E-2</v>
      </c>
      <c r="S69" s="3">
        <v>1</v>
      </c>
      <c r="U69" s="37"/>
      <c r="Z69">
        <f t="shared" si="55"/>
        <v>347</v>
      </c>
      <c r="AA69" s="132">
        <f t="shared" si="56"/>
        <v>-1.8155651655610283E-4</v>
      </c>
      <c r="AB69" s="132">
        <f t="shared" si="65"/>
        <v>0.19403501333110318</v>
      </c>
      <c r="AC69" s="132">
        <f t="shared" si="66"/>
        <v>-0.19763485680975207</v>
      </c>
      <c r="AD69" s="132">
        <f t="shared" si="67"/>
        <v>-1.7091434810463935E-3</v>
      </c>
      <c r="AE69" s="132">
        <f t="shared" si="57"/>
        <v>2.9211714388033837E-6</v>
      </c>
      <c r="AF69">
        <f t="shared" si="68"/>
        <v>-0.19763485680975207</v>
      </c>
      <c r="AG69" s="143"/>
      <c r="AH69">
        <f t="shared" si="58"/>
        <v>-0.19592571332870568</v>
      </c>
      <c r="AI69">
        <f t="shared" si="59"/>
        <v>1.2335490764924577</v>
      </c>
      <c r="AJ69">
        <f t="shared" si="60"/>
        <v>-0.99993484597534721</v>
      </c>
      <c r="AK69">
        <f t="shared" si="61"/>
        <v>-3.5607014908786878E-2</v>
      </c>
      <c r="AL69">
        <f t="shared" si="62"/>
        <v>-0.15129545649163575</v>
      </c>
      <c r="AM69">
        <f t="shared" si="63"/>
        <v>-7.57923593483526E-2</v>
      </c>
      <c r="AN69" s="132">
        <f t="shared" si="72"/>
        <v>6.1641801139925887</v>
      </c>
      <c r="AO69" s="132">
        <f t="shared" si="72"/>
        <v>6.1641836983844938</v>
      </c>
      <c r="AP69" s="132">
        <f t="shared" si="72"/>
        <v>6.1641989786070299</v>
      </c>
      <c r="AQ69" s="132">
        <f t="shared" si="72"/>
        <v>6.1642641177114319</v>
      </c>
      <c r="AR69" s="132">
        <f t="shared" si="72"/>
        <v>6.1645417979652812</v>
      </c>
      <c r="AS69" s="132">
        <f t="shared" si="72"/>
        <v>6.1657254130294641</v>
      </c>
      <c r="AT69" s="132">
        <f t="shared" si="72"/>
        <v>6.1707687521067127</v>
      </c>
      <c r="AU69" s="132">
        <f t="shared" si="64"/>
        <v>6.192227675944979</v>
      </c>
      <c r="AW69">
        <v>17000</v>
      </c>
      <c r="AX69">
        <f t="shared" si="75"/>
        <v>9.0922691697271546E-2</v>
      </c>
      <c r="AY69">
        <f t="shared" si="76"/>
        <v>0.18065940893668969</v>
      </c>
      <c r="AZ69">
        <f t="shared" si="77"/>
        <v>-8.9736717239418146E-2</v>
      </c>
      <c r="BA69">
        <f t="shared" si="78"/>
        <v>1.092377946468706</v>
      </c>
      <c r="BB69">
        <f t="shared" si="79"/>
        <v>-0.25887848451947409</v>
      </c>
      <c r="BC69">
        <f t="shared" si="80"/>
        <v>1.1690552628777218</v>
      </c>
      <c r="BD69">
        <f t="shared" si="81"/>
        <v>0.66165884371580896</v>
      </c>
      <c r="BE69">
        <f t="shared" si="73"/>
        <v>7.2423261400067362</v>
      </c>
      <c r="BF69">
        <f t="shared" si="73"/>
        <v>7.2423249324165386</v>
      </c>
      <c r="BG69">
        <f t="shared" si="73"/>
        <v>7.2423160308336998</v>
      </c>
      <c r="BH69">
        <f t="shared" si="73"/>
        <v>7.2422504175417117</v>
      </c>
      <c r="BI69">
        <f t="shared" si="73"/>
        <v>7.2417669731787395</v>
      </c>
      <c r="BJ69">
        <f t="shared" si="73"/>
        <v>7.2382151151772431</v>
      </c>
      <c r="BK69">
        <f t="shared" si="73"/>
        <v>7.212644480145479</v>
      </c>
      <c r="BL69">
        <f t="shared" si="82"/>
        <v>7.0489105672174786</v>
      </c>
    </row>
    <row r="70" spans="1:64" ht="12.95" customHeight="1" x14ac:dyDescent="0.2">
      <c r="A70" t="s">
        <v>210</v>
      </c>
      <c r="B70" t="s">
        <v>94</v>
      </c>
      <c r="C70" s="10">
        <v>52701.055899999999</v>
      </c>
      <c r="D70" s="10" t="s">
        <v>284</v>
      </c>
      <c r="E70">
        <f t="shared" si="52"/>
        <v>446.50305359822761</v>
      </c>
      <c r="F70">
        <f t="shared" si="74"/>
        <v>446.5</v>
      </c>
      <c r="G70">
        <f t="shared" si="69"/>
        <v>1.3733500018133782E-3</v>
      </c>
      <c r="J70">
        <f>G70</f>
        <v>1.3733500018133782E-3</v>
      </c>
      <c r="O70">
        <f t="shared" ca="1" si="83"/>
        <v>7.3060806850657641E-3</v>
      </c>
      <c r="P70">
        <f t="shared" si="53"/>
        <v>0.19594813203634279</v>
      </c>
      <c r="Q70" s="2">
        <f t="shared" si="54"/>
        <v>37682.555899999999</v>
      </c>
      <c r="R70">
        <f t="shared" si="70"/>
        <v>3.7859345803784632E-2</v>
      </c>
      <c r="S70" s="3">
        <v>1</v>
      </c>
      <c r="U70" s="37"/>
      <c r="Z70">
        <f t="shared" si="55"/>
        <v>446.5</v>
      </c>
      <c r="AA70" s="132">
        <f t="shared" si="56"/>
        <v>4.9032227868839318E-5</v>
      </c>
      <c r="AB70" s="132">
        <f t="shared" si="65"/>
        <v>0.19727244981028733</v>
      </c>
      <c r="AC70" s="132">
        <f t="shared" si="66"/>
        <v>-0.19457478203452941</v>
      </c>
      <c r="AD70" s="132">
        <f t="shared" si="67"/>
        <v>1.3243177739445389E-3</v>
      </c>
      <c r="AE70" s="132">
        <f t="shared" si="57"/>
        <v>1.7538175663854187E-6</v>
      </c>
      <c r="AF70">
        <f t="shared" si="68"/>
        <v>-0.19457478203452941</v>
      </c>
      <c r="AG70" s="143"/>
      <c r="AH70">
        <f t="shared" si="58"/>
        <v>-0.19589909980847395</v>
      </c>
      <c r="AI70">
        <f t="shared" si="59"/>
        <v>1.2338430051426266</v>
      </c>
      <c r="AJ70">
        <f t="shared" si="60"/>
        <v>-0.99999572524642844</v>
      </c>
      <c r="AK70">
        <f t="shared" si="61"/>
        <v>-3.3622605298518127E-2</v>
      </c>
      <c r="AL70">
        <f t="shared" si="62"/>
        <v>-0.14280409446520181</v>
      </c>
      <c r="AM70">
        <f t="shared" si="63"/>
        <v>-7.152363708192519E-2</v>
      </c>
      <c r="AN70" s="132">
        <f t="shared" si="72"/>
        <v>6.1708681360269368</v>
      </c>
      <c r="AO70" s="132">
        <f t="shared" si="72"/>
        <v>6.1708715340927451</v>
      </c>
      <c r="AP70" s="132">
        <f t="shared" si="72"/>
        <v>6.1708860087598714</v>
      </c>
      <c r="AQ70" s="132">
        <f t="shared" si="72"/>
        <v>6.1709476659204316</v>
      </c>
      <c r="AR70" s="132">
        <f t="shared" si="72"/>
        <v>6.1712102996639855</v>
      </c>
      <c r="AS70" s="132">
        <f t="shared" si="72"/>
        <v>6.172328923031964</v>
      </c>
      <c r="AT70" s="132">
        <f t="shared" si="72"/>
        <v>6.1770918799291952</v>
      </c>
      <c r="AU70" s="132">
        <f t="shared" si="64"/>
        <v>6.1973462700530444</v>
      </c>
      <c r="AW70">
        <v>18000</v>
      </c>
      <c r="AX70">
        <f t="shared" si="75"/>
        <v>9.7314287875908484E-2</v>
      </c>
      <c r="AY70">
        <f t="shared" si="76"/>
        <v>0.17660142220720443</v>
      </c>
      <c r="AZ70">
        <f t="shared" si="77"/>
        <v>-7.9287134331295944E-2</v>
      </c>
      <c r="BA70">
        <f t="shared" si="78"/>
        <v>1.0778313776163344</v>
      </c>
      <c r="BB70">
        <f t="shared" si="79"/>
        <v>-0.19458933969967773</v>
      </c>
      <c r="BC70">
        <f t="shared" si="80"/>
        <v>1.2350774177630599</v>
      </c>
      <c r="BD70">
        <f t="shared" si="81"/>
        <v>0.71019978908648673</v>
      </c>
      <c r="BE70">
        <f t="shared" si="73"/>
        <v>7.3014470614208831</v>
      </c>
      <c r="BF70">
        <f t="shared" si="73"/>
        <v>7.3014463017521054</v>
      </c>
      <c r="BG70">
        <f t="shared" si="73"/>
        <v>7.3014401751226483</v>
      </c>
      <c r="BH70">
        <f t="shared" si="73"/>
        <v>7.3013907668813545</v>
      </c>
      <c r="BI70">
        <f t="shared" si="73"/>
        <v>7.3009924583973849</v>
      </c>
      <c r="BJ70">
        <f t="shared" si="73"/>
        <v>7.2977907972047591</v>
      </c>
      <c r="BK70">
        <f t="shared" si="73"/>
        <v>7.2726282622843037</v>
      </c>
      <c r="BL70">
        <f t="shared" si="82"/>
        <v>7.1003537240824581</v>
      </c>
    </row>
    <row r="71" spans="1:64" ht="12.95" customHeight="1" x14ac:dyDescent="0.2">
      <c r="A71" t="s">
        <v>216</v>
      </c>
      <c r="B71" t="s">
        <v>85</v>
      </c>
      <c r="C71" s="10">
        <v>53042.189200000001</v>
      </c>
      <c r="D71" s="10" t="s">
        <v>284</v>
      </c>
      <c r="E71">
        <f t="shared" si="52"/>
        <v>1205.0016442537553</v>
      </c>
      <c r="F71">
        <f t="shared" si="74"/>
        <v>1205</v>
      </c>
      <c r="G71">
        <f t="shared" si="69"/>
        <v>7.3949999932665378E-4</v>
      </c>
      <c r="J71">
        <f>G71</f>
        <v>7.3949999932665378E-4</v>
      </c>
      <c r="O71">
        <f t="shared" ca="1" si="83"/>
        <v>9.9508947192919334E-3</v>
      </c>
      <c r="P71">
        <f t="shared" si="53"/>
        <v>0.19738685169486209</v>
      </c>
      <c r="Q71" s="2">
        <f t="shared" si="54"/>
        <v>38023.689200000001</v>
      </c>
      <c r="R71">
        <f t="shared" si="70"/>
        <v>3.8670180928867599E-2</v>
      </c>
      <c r="S71" s="3">
        <v>1</v>
      </c>
      <c r="U71" s="37"/>
      <c r="Z71">
        <f t="shared" si="55"/>
        <v>1205</v>
      </c>
      <c r="AA71" s="132">
        <f t="shared" si="56"/>
        <v>1.9791218834300794E-3</v>
      </c>
      <c r="AB71" s="132">
        <f t="shared" si="65"/>
        <v>0.19614722981075866</v>
      </c>
      <c r="AC71" s="132">
        <f t="shared" si="66"/>
        <v>-0.19664735169553543</v>
      </c>
      <c r="AD71" s="132">
        <f t="shared" si="67"/>
        <v>-1.2396218841034257E-3</v>
      </c>
      <c r="AE71" s="132">
        <f t="shared" si="57"/>
        <v>1.5366624155481268E-6</v>
      </c>
      <c r="AF71">
        <f t="shared" si="68"/>
        <v>-0.19664735169553543</v>
      </c>
      <c r="AG71" s="143"/>
      <c r="AH71">
        <f t="shared" si="58"/>
        <v>-0.19540772981143201</v>
      </c>
      <c r="AI71">
        <f t="shared" si="59"/>
        <v>1.2355302315935661</v>
      </c>
      <c r="AJ71">
        <f t="shared" si="60"/>
        <v>-0.99808362503867287</v>
      </c>
      <c r="AK71">
        <f t="shared" si="61"/>
        <v>-1.8399474086928505E-2</v>
      </c>
      <c r="AL71">
        <f t="shared" si="62"/>
        <v>-7.7961041270311712E-2</v>
      </c>
      <c r="AM71">
        <f t="shared" si="63"/>
        <v>-3.9000276029102943E-2</v>
      </c>
      <c r="AN71" s="132">
        <f t="shared" ref="AN71:AT78" si="84">$AU71+$AB$7*SIN(AO71)</f>
        <v>6.2218959364601343</v>
      </c>
      <c r="AO71" s="132">
        <f t="shared" si="84"/>
        <v>6.221897838569789</v>
      </c>
      <c r="AP71" s="132">
        <f t="shared" si="84"/>
        <v>6.2219059050447356</v>
      </c>
      <c r="AQ71" s="132">
        <f t="shared" si="84"/>
        <v>6.2219401133426366</v>
      </c>
      <c r="AR71" s="132">
        <f t="shared" si="84"/>
        <v>6.2220851830570325</v>
      </c>
      <c r="AS71" s="132">
        <f t="shared" si="84"/>
        <v>6.222700376889569</v>
      </c>
      <c r="AT71" s="132">
        <f t="shared" si="84"/>
        <v>6.2253089635128722</v>
      </c>
      <c r="AU71" s="132">
        <f t="shared" si="64"/>
        <v>6.2363659045351305</v>
      </c>
      <c r="AW71">
        <v>19000</v>
      </c>
      <c r="AX71">
        <f t="shared" si="75"/>
        <v>0.10348057214776342</v>
      </c>
      <c r="AY71">
        <f t="shared" si="76"/>
        <v>0.17218631101408305</v>
      </c>
      <c r="AZ71">
        <f t="shared" si="77"/>
        <v>-6.8705738866319629E-2</v>
      </c>
      <c r="BA71">
        <f t="shared" si="78"/>
        <v>1.0633453099271977</v>
      </c>
      <c r="BB71">
        <f t="shared" si="79"/>
        <v>-0.13119280957700233</v>
      </c>
      <c r="BC71">
        <f t="shared" si="80"/>
        <v>1.2993440941132777</v>
      </c>
      <c r="BD71">
        <f t="shared" si="81"/>
        <v>0.75968704762892914</v>
      </c>
      <c r="BE71">
        <f t="shared" si="73"/>
        <v>7.3597766748728821</v>
      </c>
      <c r="BF71">
        <f t="shared" si="73"/>
        <v>7.3597762289697224</v>
      </c>
      <c r="BG71">
        <f t="shared" si="73"/>
        <v>7.3597722498366753</v>
      </c>
      <c r="BH71">
        <f t="shared" si="73"/>
        <v>7.359736742307101</v>
      </c>
      <c r="BI71">
        <f t="shared" si="73"/>
        <v>7.3594199967521003</v>
      </c>
      <c r="BJ71">
        <f t="shared" si="73"/>
        <v>7.3566026480264881</v>
      </c>
      <c r="BK71">
        <f t="shared" si="73"/>
        <v>7.3321562378966698</v>
      </c>
      <c r="BL71">
        <f t="shared" si="82"/>
        <v>7.1517968809474368</v>
      </c>
    </row>
    <row r="72" spans="1:64" ht="12.95" customHeight="1" x14ac:dyDescent="0.2">
      <c r="A72" s="37" t="s">
        <v>95</v>
      </c>
      <c r="B72" s="38" t="s">
        <v>94</v>
      </c>
      <c r="C72" s="39">
        <v>53053.208400000003</v>
      </c>
      <c r="D72" s="10">
        <v>5.0000000000000001E-4</v>
      </c>
      <c r="E72">
        <f t="shared" si="52"/>
        <v>1229.502470382876</v>
      </c>
      <c r="F72">
        <f t="shared" si="74"/>
        <v>1229.5</v>
      </c>
      <c r="G72">
        <f t="shared" si="69"/>
        <v>1.1110500054201111E-3</v>
      </c>
      <c r="K72">
        <f>+G72</f>
        <v>1.1110500054201111E-3</v>
      </c>
      <c r="O72">
        <f t="shared" ca="1" si="83"/>
        <v>1.0036323781702668E-2</v>
      </c>
      <c r="P72">
        <f t="shared" si="53"/>
        <v>0.19742989774481634</v>
      </c>
      <c r="Q72" s="2">
        <f t="shared" si="54"/>
        <v>38034.708400000003</v>
      </c>
      <c r="R72">
        <f t="shared" si="70"/>
        <v>3.8541089977724242E-2</v>
      </c>
      <c r="S72" s="3">
        <v>1</v>
      </c>
      <c r="U72" s="37"/>
      <c r="Z72">
        <f t="shared" si="55"/>
        <v>1229.5</v>
      </c>
      <c r="AA72" s="132">
        <f t="shared" si="56"/>
        <v>2.0465465598837052E-3</v>
      </c>
      <c r="AB72" s="132">
        <f t="shared" si="65"/>
        <v>0.19649440119035275</v>
      </c>
      <c r="AC72" s="132">
        <f t="shared" si="66"/>
        <v>-0.19631884773939623</v>
      </c>
      <c r="AD72" s="132">
        <f t="shared" si="67"/>
        <v>-9.3549655446359403E-4</v>
      </c>
      <c r="AE72" s="132">
        <f t="shared" si="57"/>
        <v>8.7515380341325618E-7</v>
      </c>
      <c r="AF72">
        <f t="shared" si="68"/>
        <v>-0.19631884773939623</v>
      </c>
      <c r="AG72" s="143"/>
      <c r="AH72">
        <f t="shared" si="58"/>
        <v>-0.19538335118493264</v>
      </c>
      <c r="AI72">
        <f t="shared" si="59"/>
        <v>1.2355682995107344</v>
      </c>
      <c r="AJ72">
        <f t="shared" si="60"/>
        <v>-0.99795166171224226</v>
      </c>
      <c r="AK72">
        <f t="shared" si="61"/>
        <v>-1.7905499345601504E-2</v>
      </c>
      <c r="AL72">
        <f t="shared" si="62"/>
        <v>-7.5863923458751967E-2</v>
      </c>
      <c r="AM72">
        <f t="shared" si="63"/>
        <v>-3.795016480113389E-2</v>
      </c>
      <c r="AN72" s="132">
        <f t="shared" si="84"/>
        <v>6.223545206360015</v>
      </c>
      <c r="AO72" s="132">
        <f t="shared" si="84"/>
        <v>6.2235470583449599</v>
      </c>
      <c r="AP72" s="132">
        <f t="shared" si="84"/>
        <v>6.2235549114668443</v>
      </c>
      <c r="AQ72" s="132">
        <f t="shared" si="84"/>
        <v>6.2235882116552315</v>
      </c>
      <c r="AR72" s="132">
        <f t="shared" si="84"/>
        <v>6.2237294162351864</v>
      </c>
      <c r="AS72" s="132">
        <f t="shared" si="84"/>
        <v>6.2243281604581435</v>
      </c>
      <c r="AT72" s="132">
        <f t="shared" si="84"/>
        <v>6.2268667599391048</v>
      </c>
      <c r="AU72" s="132">
        <f t="shared" si="64"/>
        <v>6.2376262618783231</v>
      </c>
      <c r="AW72">
        <v>20000</v>
      </c>
      <c r="AX72">
        <f t="shared" si="75"/>
        <v>0.10937631944508105</v>
      </c>
      <c r="AY72">
        <f t="shared" si="76"/>
        <v>0.16741407535732566</v>
      </c>
      <c r="AZ72">
        <f t="shared" si="77"/>
        <v>-5.803775591224461E-2</v>
      </c>
      <c r="BA72">
        <f t="shared" si="78"/>
        <v>1.0489953031655443</v>
      </c>
      <c r="BB72">
        <f t="shared" si="79"/>
        <v>-6.8970687526850413E-2</v>
      </c>
      <c r="BC72">
        <f t="shared" si="80"/>
        <v>1.361890700732725</v>
      </c>
      <c r="BD72">
        <f t="shared" si="81"/>
        <v>0.81022611818032109</v>
      </c>
      <c r="BE72">
        <f t="shared" ref="BE72:BK79" si="85">$BL72+$AB$7*SIN(BF72)</f>
        <v>7.4173203969327863</v>
      </c>
      <c r="BF72">
        <f t="shared" si="85"/>
        <v>7.4173201556214154</v>
      </c>
      <c r="BG72">
        <f t="shared" si="85"/>
        <v>7.4173177404154957</v>
      </c>
      <c r="BH72">
        <f t="shared" si="85"/>
        <v>7.4172935681045189</v>
      </c>
      <c r="BI72">
        <f t="shared" si="85"/>
        <v>7.4170517112323955</v>
      </c>
      <c r="BJ72">
        <f t="shared" si="85"/>
        <v>7.4146386622018978</v>
      </c>
      <c r="BK72">
        <f t="shared" si="85"/>
        <v>7.3912070160493126</v>
      </c>
      <c r="BL72">
        <f t="shared" si="82"/>
        <v>7.2032400378124164</v>
      </c>
    </row>
    <row r="73" spans="1:64" ht="12.95" customHeight="1" x14ac:dyDescent="0.2">
      <c r="A73" s="37" t="s">
        <v>95</v>
      </c>
      <c r="B73" s="38" t="s">
        <v>85</v>
      </c>
      <c r="C73" s="39">
        <v>53055.2327</v>
      </c>
      <c r="D73" s="10">
        <v>4.0000000000000002E-4</v>
      </c>
      <c r="E73">
        <f t="shared" si="52"/>
        <v>1234.0034343669315</v>
      </c>
      <c r="F73">
        <f t="shared" si="74"/>
        <v>1234</v>
      </c>
      <c r="G73">
        <f t="shared" si="69"/>
        <v>1.5446000033989549E-3</v>
      </c>
      <c r="K73">
        <f>+G73</f>
        <v>1.5446000033989549E-3</v>
      </c>
      <c r="O73">
        <f t="shared" ca="1" si="83"/>
        <v>1.005201483398219E-2</v>
      </c>
      <c r="P73">
        <f t="shared" si="53"/>
        <v>0.19743778085978361</v>
      </c>
      <c r="Q73" s="2">
        <f t="shared" si="54"/>
        <v>38036.7327</v>
      </c>
      <c r="R73">
        <f t="shared" si="70"/>
        <v>3.8374138306032229E-2</v>
      </c>
      <c r="S73" s="3">
        <v>1</v>
      </c>
      <c r="U73" s="37"/>
      <c r="Z73">
        <f t="shared" si="55"/>
        <v>1234</v>
      </c>
      <c r="AA73" s="132">
        <f t="shared" si="56"/>
        <v>2.0589652382942969E-3</v>
      </c>
      <c r="AB73" s="132">
        <f t="shared" si="65"/>
        <v>0.19692341562488827</v>
      </c>
      <c r="AC73" s="132">
        <f t="shared" si="66"/>
        <v>-0.19589318085638466</v>
      </c>
      <c r="AD73" s="132">
        <f t="shared" si="67"/>
        <v>-5.1436523489534203E-4</v>
      </c>
      <c r="AE73" s="132">
        <f t="shared" si="57"/>
        <v>2.645715948689404E-7</v>
      </c>
      <c r="AF73">
        <f t="shared" si="68"/>
        <v>-0.19589318085638466</v>
      </c>
      <c r="AG73" s="143"/>
      <c r="AH73">
        <f t="shared" si="58"/>
        <v>-0.19537881562148932</v>
      </c>
      <c r="AI73">
        <f t="shared" si="59"/>
        <v>1.2355751792119123</v>
      </c>
      <c r="AJ73">
        <f t="shared" si="60"/>
        <v>-0.99792694554124484</v>
      </c>
      <c r="AK73">
        <f t="shared" si="61"/>
        <v>-1.7814757378919941E-2</v>
      </c>
      <c r="AL73">
        <f t="shared" si="62"/>
        <v>-7.5478724598287764E-2</v>
      </c>
      <c r="AM73">
        <f t="shared" si="63"/>
        <v>-3.7757289393687971E-2</v>
      </c>
      <c r="AN73" s="132">
        <f t="shared" si="84"/>
        <v>6.2238481389706477</v>
      </c>
      <c r="AO73" s="132">
        <f t="shared" si="84"/>
        <v>6.2238499817394013</v>
      </c>
      <c r="AP73" s="132">
        <f t="shared" si="84"/>
        <v>6.2238577956401651</v>
      </c>
      <c r="AQ73" s="132">
        <f t="shared" si="84"/>
        <v>6.2238909289189772</v>
      </c>
      <c r="AR73" s="132">
        <f t="shared" si="84"/>
        <v>6.2240314232180225</v>
      </c>
      <c r="AS73" s="132">
        <f t="shared" si="84"/>
        <v>6.2246271450895074</v>
      </c>
      <c r="AT73" s="132">
        <f t="shared" si="84"/>
        <v>6.2271528876852109</v>
      </c>
      <c r="AU73" s="132">
        <f t="shared" si="64"/>
        <v>6.2378577560842157</v>
      </c>
      <c r="AW73">
        <v>22000</v>
      </c>
      <c r="AX73">
        <f t="shared" si="75"/>
        <v>0.12019062566166866</v>
      </c>
      <c r="AY73">
        <f t="shared" si="76"/>
        <v>0.15679823065290263</v>
      </c>
      <c r="AZ73">
        <f t="shared" si="77"/>
        <v>-3.6607604991233979E-2</v>
      </c>
      <c r="BA73">
        <f t="shared" si="78"/>
        <v>1.0209499042949313</v>
      </c>
      <c r="BB73">
        <f t="shared" si="79"/>
        <v>5.1063622635555535E-2</v>
      </c>
      <c r="BC73">
        <f t="shared" si="80"/>
        <v>1.4820020274560362</v>
      </c>
      <c r="BD73">
        <f t="shared" si="81"/>
        <v>0.91492680458357623</v>
      </c>
      <c r="BE73">
        <f t="shared" si="85"/>
        <v>7.5300902545959847</v>
      </c>
      <c r="BF73">
        <f t="shared" si="85"/>
        <v>7.5300902032735939</v>
      </c>
      <c r="BG73">
        <f t="shared" si="85"/>
        <v>7.530089520684677</v>
      </c>
      <c r="BH73">
        <f t="shared" si="85"/>
        <v>7.5300804423691563</v>
      </c>
      <c r="BI73">
        <f t="shared" si="85"/>
        <v>7.5299597256650745</v>
      </c>
      <c r="BJ73">
        <f t="shared" si="85"/>
        <v>7.5283586286471786</v>
      </c>
      <c r="BK73">
        <f t="shared" si="85"/>
        <v>7.5077977823788178</v>
      </c>
      <c r="BL73">
        <f t="shared" si="82"/>
        <v>7.3061263515423747</v>
      </c>
    </row>
    <row r="74" spans="1:64" ht="12.95" customHeight="1" x14ac:dyDescent="0.2">
      <c r="A74" t="s">
        <v>218</v>
      </c>
      <c r="B74" t="s">
        <v>85</v>
      </c>
      <c r="C74" s="10">
        <v>53372.3079</v>
      </c>
      <c r="D74" s="10" t="s">
        <v>284</v>
      </c>
      <c r="E74">
        <f t="shared" si="52"/>
        <v>1939.0096367277627</v>
      </c>
      <c r="F74">
        <f t="shared" si="74"/>
        <v>1939</v>
      </c>
      <c r="G74">
        <f t="shared" si="69"/>
        <v>4.3340999982319772E-3</v>
      </c>
      <c r="J74">
        <f>G74</f>
        <v>4.3340999982319772E-3</v>
      </c>
      <c r="O74">
        <f t="shared" ca="1" si="83"/>
        <v>1.2510279691107372E-2</v>
      </c>
      <c r="P74">
        <f t="shared" si="53"/>
        <v>0.19858348582270757</v>
      </c>
      <c r="Q74" s="2">
        <f t="shared" si="54"/>
        <v>38353.8079</v>
      </c>
      <c r="R74">
        <f t="shared" si="70"/>
        <v>3.7732823893185982E-2</v>
      </c>
      <c r="S74" s="3">
        <v>1</v>
      </c>
      <c r="U74" s="37"/>
      <c r="Z74">
        <f t="shared" si="55"/>
        <v>1939</v>
      </c>
      <c r="AA74" s="132">
        <f t="shared" si="56"/>
        <v>4.1367437783132455E-3</v>
      </c>
      <c r="AB74" s="132">
        <f t="shared" si="65"/>
        <v>0.1987808420426263</v>
      </c>
      <c r="AC74" s="132">
        <f t="shared" si="66"/>
        <v>-0.1942493858244756</v>
      </c>
      <c r="AD74" s="132">
        <f t="shared" si="67"/>
        <v>1.9735621991873176E-4</v>
      </c>
      <c r="AE74" s="132">
        <f t="shared" si="57"/>
        <v>3.8949477540610815E-8</v>
      </c>
      <c r="AF74">
        <f t="shared" si="68"/>
        <v>-0.1942493858244756</v>
      </c>
      <c r="AG74" s="143"/>
      <c r="AH74">
        <f t="shared" si="58"/>
        <v>-0.19444674204439433</v>
      </c>
      <c r="AI74">
        <f t="shared" si="59"/>
        <v>1.2362209116505223</v>
      </c>
      <c r="AJ74">
        <f t="shared" si="60"/>
        <v>-0.99222406284255782</v>
      </c>
      <c r="AK74">
        <f t="shared" si="61"/>
        <v>-3.5653246963768931E-3</v>
      </c>
      <c r="AL74">
        <f t="shared" si="62"/>
        <v>-1.5092033878929286E-2</v>
      </c>
      <c r="AM74">
        <f t="shared" si="63"/>
        <v>-7.5461601720940626E-3</v>
      </c>
      <c r="AN74" s="132">
        <f t="shared" si="84"/>
        <v>6.2713228574270561</v>
      </c>
      <c r="AO74" s="132">
        <f t="shared" si="84"/>
        <v>6.2713232294163568</v>
      </c>
      <c r="AP74" s="132">
        <f t="shared" si="84"/>
        <v>6.2713248040995699</v>
      </c>
      <c r="AQ74" s="132">
        <f t="shared" si="84"/>
        <v>6.2713314699555314</v>
      </c>
      <c r="AR74" s="132">
        <f t="shared" si="84"/>
        <v>6.2713596874574096</v>
      </c>
      <c r="AS74" s="132">
        <f t="shared" si="84"/>
        <v>6.2714791359908562</v>
      </c>
      <c r="AT74" s="132">
        <f t="shared" si="84"/>
        <v>6.2719847760923102</v>
      </c>
      <c r="AU74" s="132">
        <f t="shared" si="64"/>
        <v>6.2741251816740258</v>
      </c>
      <c r="AW74">
        <v>24000</v>
      </c>
      <c r="AX74">
        <f t="shared" si="75"/>
        <v>0.12945643212273536</v>
      </c>
      <c r="AY74">
        <f t="shared" si="76"/>
        <v>0.14475388809393533</v>
      </c>
      <c r="AZ74">
        <f t="shared" si="77"/>
        <v>-1.5297455971199981E-2</v>
      </c>
      <c r="BA74">
        <f t="shared" si="78"/>
        <v>0.99408904734830128</v>
      </c>
      <c r="BB74">
        <f t="shared" si="79"/>
        <v>0.16415653644888914</v>
      </c>
      <c r="BC74">
        <f t="shared" si="80"/>
        <v>1.595819074679147</v>
      </c>
      <c r="BD74">
        <f t="shared" si="81"/>
        <v>1.0253411224097528</v>
      </c>
      <c r="BE74">
        <f t="shared" si="85"/>
        <v>7.6398656724397451</v>
      </c>
      <c r="BF74">
        <f t="shared" si="85"/>
        <v>7.6398656668801515</v>
      </c>
      <c r="BG74">
        <f t="shared" si="85"/>
        <v>7.6398655561286599</v>
      </c>
      <c r="BH74">
        <f t="shared" si="85"/>
        <v>7.6398633498833108</v>
      </c>
      <c r="BI74">
        <f t="shared" si="85"/>
        <v>7.6398194046327061</v>
      </c>
      <c r="BJ74">
        <f t="shared" si="85"/>
        <v>7.6389459204209187</v>
      </c>
      <c r="BK74">
        <f t="shared" si="85"/>
        <v>7.6222556194333873</v>
      </c>
      <c r="BL74">
        <f t="shared" si="82"/>
        <v>7.4090126652723338</v>
      </c>
    </row>
    <row r="75" spans="1:64" ht="12.95" customHeight="1" x14ac:dyDescent="0.2">
      <c r="A75" s="35" t="s">
        <v>91</v>
      </c>
      <c r="B75" s="34"/>
      <c r="C75" s="35">
        <v>53496.442499999997</v>
      </c>
      <c r="D75" s="35">
        <v>4.0000000000000002E-4</v>
      </c>
      <c r="E75">
        <f t="shared" si="52"/>
        <v>2215.018807194514</v>
      </c>
      <c r="F75">
        <f t="shared" si="74"/>
        <v>2215</v>
      </c>
      <c r="G75">
        <f t="shared" si="69"/>
        <v>8.4585000004153699E-3</v>
      </c>
      <c r="K75">
        <f>+G75</f>
        <v>8.4585000004153699E-3</v>
      </c>
      <c r="O75">
        <f t="shared" ca="1" si="83"/>
        <v>1.347266423091808E-2</v>
      </c>
      <c r="P75">
        <f t="shared" si="53"/>
        <v>0.1989836703317035</v>
      </c>
      <c r="Q75" s="2">
        <f t="shared" si="54"/>
        <v>38477.942499999997</v>
      </c>
      <c r="R75">
        <f t="shared" si="70"/>
        <v>3.6299840529766356E-2</v>
      </c>
      <c r="S75" s="3">
        <v>1</v>
      </c>
      <c r="U75" s="37"/>
      <c r="Z75">
        <f t="shared" si="55"/>
        <v>2215</v>
      </c>
      <c r="AA75" s="132">
        <f t="shared" si="56"/>
        <v>5.0214351502787802E-3</v>
      </c>
      <c r="AB75" s="132">
        <f t="shared" si="65"/>
        <v>0.20242073518184009</v>
      </c>
      <c r="AC75" s="132">
        <f t="shared" si="66"/>
        <v>-0.19052517033128813</v>
      </c>
      <c r="AD75" s="132">
        <f t="shared" si="67"/>
        <v>3.4370648501365897E-3</v>
      </c>
      <c r="AE75" s="132">
        <f t="shared" si="57"/>
        <v>1.1813414784044458E-5</v>
      </c>
      <c r="AF75">
        <f t="shared" si="68"/>
        <v>-0.19052517033128813</v>
      </c>
      <c r="AG75" s="143"/>
      <c r="AH75">
        <f t="shared" si="58"/>
        <v>-0.19396223518142472</v>
      </c>
      <c r="AI75">
        <f t="shared" si="59"/>
        <v>1.2362391626891127</v>
      </c>
      <c r="AJ75">
        <f t="shared" si="60"/>
        <v>-0.98900311203936164</v>
      </c>
      <c r="AK75">
        <f t="shared" si="61"/>
        <v>2.0220418248236044E-3</v>
      </c>
      <c r="AL75">
        <f t="shared" si="62"/>
        <v>8.5590908155479834E-3</v>
      </c>
      <c r="AM75">
        <f t="shared" si="63"/>
        <v>4.2795715338895353E-3</v>
      </c>
      <c r="AN75" s="132">
        <f t="shared" si="84"/>
        <v>6.289912782474488</v>
      </c>
      <c r="AO75" s="132">
        <f t="shared" si="84"/>
        <v>6.2899125714528212</v>
      </c>
      <c r="AP75" s="132">
        <f t="shared" si="84"/>
        <v>6.2899116782109488</v>
      </c>
      <c r="AQ75" s="132">
        <f t="shared" si="84"/>
        <v>6.2899078971725331</v>
      </c>
      <c r="AR75" s="132">
        <f t="shared" si="84"/>
        <v>6.2898918922683871</v>
      </c>
      <c r="AS75" s="132">
        <f t="shared" si="84"/>
        <v>6.2898241445078975</v>
      </c>
      <c r="AT75" s="132">
        <f t="shared" si="84"/>
        <v>6.289537372799205</v>
      </c>
      <c r="AU75" s="132">
        <f t="shared" si="64"/>
        <v>6.2883234929687601</v>
      </c>
      <c r="AW75">
        <v>25000</v>
      </c>
      <c r="AX75">
        <f t="shared" si="75"/>
        <v>0.13342752249568421</v>
      </c>
      <c r="AY75">
        <f t="shared" si="76"/>
        <v>0.13819603011899759</v>
      </c>
      <c r="AZ75">
        <f t="shared" si="77"/>
        <v>-4.7685076233133904E-3</v>
      </c>
      <c r="BA75">
        <f t="shared" si="78"/>
        <v>0.9811877555422891</v>
      </c>
      <c r="BB75">
        <f t="shared" si="79"/>
        <v>0.21783321213658446</v>
      </c>
      <c r="BC75">
        <f t="shared" si="80"/>
        <v>1.6505100043975511</v>
      </c>
      <c r="BD75">
        <f t="shared" si="81"/>
        <v>1.0830685174218566</v>
      </c>
      <c r="BE75">
        <f t="shared" si="85"/>
        <v>7.6936745423573507</v>
      </c>
      <c r="BF75">
        <f t="shared" si="85"/>
        <v>7.6936745412010525</v>
      </c>
      <c r="BG75">
        <f t="shared" si="85"/>
        <v>7.6936745105383153</v>
      </c>
      <c r="BH75">
        <f t="shared" si="85"/>
        <v>7.6936736974253126</v>
      </c>
      <c r="BI75">
        <f t="shared" si="85"/>
        <v>7.6936521368248902</v>
      </c>
      <c r="BJ75">
        <f t="shared" si="85"/>
        <v>7.6930814783283372</v>
      </c>
      <c r="BK75">
        <f t="shared" si="85"/>
        <v>7.6786455263862985</v>
      </c>
      <c r="BL75">
        <f t="shared" si="82"/>
        <v>7.4604558221373125</v>
      </c>
    </row>
    <row r="76" spans="1:64" ht="12.95" customHeight="1" x14ac:dyDescent="0.2">
      <c r="A76" t="s">
        <v>218</v>
      </c>
      <c r="B76" t="s">
        <v>85</v>
      </c>
      <c r="C76" s="10">
        <v>53722.220699999998</v>
      </c>
      <c r="D76" s="10" t="s">
        <v>284</v>
      </c>
      <c r="E76">
        <f t="shared" si="52"/>
        <v>2717.0291547646329</v>
      </c>
      <c r="F76">
        <f t="shared" si="74"/>
        <v>2717</v>
      </c>
      <c r="G76">
        <f t="shared" si="69"/>
        <v>1.3112300002831034E-2</v>
      </c>
      <c r="J76">
        <f>G76</f>
        <v>1.3112300002831034E-2</v>
      </c>
      <c r="O76">
        <f t="shared" ca="1" si="83"/>
        <v>1.5223088285211472E-2</v>
      </c>
      <c r="P76">
        <f t="shared" si="53"/>
        <v>0.19964180360502679</v>
      </c>
      <c r="Q76" s="2">
        <f t="shared" si="54"/>
        <v>38703.720699999998</v>
      </c>
      <c r="R76">
        <f t="shared" si="70"/>
        <v>3.479325571408156E-2</v>
      </c>
      <c r="S76" s="3">
        <v>1</v>
      </c>
      <c r="U76" s="37"/>
      <c r="Z76">
        <f t="shared" si="55"/>
        <v>2717</v>
      </c>
      <c r="AA76" s="132">
        <f t="shared" si="56"/>
        <v>6.732393833691952E-3</v>
      </c>
      <c r="AB76" s="132">
        <f t="shared" si="65"/>
        <v>0.20602170977416587</v>
      </c>
      <c r="AC76" s="132">
        <f t="shared" si="66"/>
        <v>-0.18652950360219575</v>
      </c>
      <c r="AD76" s="132">
        <f t="shared" si="67"/>
        <v>6.3799061691390824E-3</v>
      </c>
      <c r="AE76" s="132">
        <f t="shared" si="57"/>
        <v>4.0703202727018921E-5</v>
      </c>
      <c r="AF76">
        <f t="shared" si="68"/>
        <v>-0.18652950360219575</v>
      </c>
      <c r="AG76" s="143"/>
      <c r="AH76">
        <f t="shared" si="58"/>
        <v>-0.19290940977133483</v>
      </c>
      <c r="AI76">
        <f t="shared" si="59"/>
        <v>1.2359337577393361</v>
      </c>
      <c r="AJ76">
        <f t="shared" si="60"/>
        <v>-0.98172961767540068</v>
      </c>
      <c r="AK76">
        <f t="shared" si="61"/>
        <v>1.2177544916389694E-2</v>
      </c>
      <c r="AL76">
        <f t="shared" si="62"/>
        <v>5.1568493201129613E-2</v>
      </c>
      <c r="AM76">
        <f t="shared" si="63"/>
        <v>2.57899621448184E-2</v>
      </c>
      <c r="AN76" s="132">
        <f t="shared" si="84"/>
        <v>6.323721661669679</v>
      </c>
      <c r="AO76" s="132">
        <f t="shared" si="84"/>
        <v>6.3237203959743926</v>
      </c>
      <c r="AP76" s="132">
        <f t="shared" si="84"/>
        <v>6.3237150340806405</v>
      </c>
      <c r="AQ76" s="132">
        <f t="shared" si="84"/>
        <v>6.3236923193810295</v>
      </c>
      <c r="AR76" s="132">
        <f t="shared" si="84"/>
        <v>6.3235960928686383</v>
      </c>
      <c r="AS76" s="132">
        <f t="shared" si="84"/>
        <v>6.3231884516597558</v>
      </c>
      <c r="AT76" s="132">
        <f t="shared" si="84"/>
        <v>6.3214616475674825</v>
      </c>
      <c r="AU76" s="132">
        <f t="shared" si="64"/>
        <v>6.3141479577149795</v>
      </c>
      <c r="AW76">
        <v>26000</v>
      </c>
      <c r="AX76">
        <f t="shared" si="75"/>
        <v>0.13691964238047963</v>
      </c>
      <c r="AY76">
        <f t="shared" si="76"/>
        <v>0.13128104768042381</v>
      </c>
      <c r="AZ76">
        <f t="shared" si="77"/>
        <v>5.6385947000558139E-3</v>
      </c>
      <c r="BA76">
        <f t="shared" si="78"/>
        <v>0.96867022395512148</v>
      </c>
      <c r="BB76">
        <f t="shared" si="79"/>
        <v>0.26951175043443393</v>
      </c>
      <c r="BC76">
        <f t="shared" si="80"/>
        <v>1.7038021724450911</v>
      </c>
      <c r="BD76">
        <f t="shared" si="81"/>
        <v>1.1427067004530154</v>
      </c>
      <c r="BE76">
        <f t="shared" si="85"/>
        <v>7.7467908669630026</v>
      </c>
      <c r="BF76">
        <f t="shared" si="85"/>
        <v>7.7467908668316978</v>
      </c>
      <c r="BG76">
        <f t="shared" si="85"/>
        <v>7.7467908616366943</v>
      </c>
      <c r="BH76">
        <f t="shared" si="85"/>
        <v>7.7467906560986579</v>
      </c>
      <c r="BI76">
        <f t="shared" si="85"/>
        <v>7.7467825243912545</v>
      </c>
      <c r="BJ76">
        <f t="shared" si="85"/>
        <v>7.7464613009904468</v>
      </c>
      <c r="BK76">
        <f t="shared" si="85"/>
        <v>7.7344581437859157</v>
      </c>
      <c r="BL76">
        <f t="shared" si="82"/>
        <v>7.5118989790022921</v>
      </c>
    </row>
    <row r="77" spans="1:64" ht="12.95" customHeight="1" x14ac:dyDescent="0.2">
      <c r="A77" t="s">
        <v>229</v>
      </c>
      <c r="B77" t="s">
        <v>85</v>
      </c>
      <c r="C77" s="10">
        <v>53800.020799999998</v>
      </c>
      <c r="D77" s="10" t="s">
        <v>284</v>
      </c>
      <c r="E77">
        <f t="shared" si="52"/>
        <v>2890.0150995635113</v>
      </c>
      <c r="F77">
        <f t="shared" si="74"/>
        <v>2890</v>
      </c>
      <c r="G77">
        <f t="shared" si="69"/>
        <v>6.790999999793712E-3</v>
      </c>
      <c r="J77">
        <f>G77</f>
        <v>6.790999999793712E-3</v>
      </c>
      <c r="O77">
        <f t="shared" ca="1" si="83"/>
        <v>1.5826322072846444E-2</v>
      </c>
      <c r="P77">
        <f t="shared" si="53"/>
        <v>0.19984775888543596</v>
      </c>
      <c r="Q77" s="2">
        <f t="shared" si="54"/>
        <v>38781.520799999998</v>
      </c>
      <c r="R77">
        <f t="shared" si="70"/>
        <v>3.7270912151429005E-2</v>
      </c>
      <c r="S77" s="3">
        <v>1</v>
      </c>
      <c r="U77" s="37"/>
      <c r="Z77">
        <f t="shared" si="55"/>
        <v>2890</v>
      </c>
      <c r="AA77" s="132">
        <f t="shared" si="56"/>
        <v>7.3522285232794637E-3</v>
      </c>
      <c r="AB77" s="132">
        <f t="shared" si="65"/>
        <v>0.19928653036195021</v>
      </c>
      <c r="AC77" s="132">
        <f t="shared" si="66"/>
        <v>-0.19305675888564225</v>
      </c>
      <c r="AD77" s="132">
        <f t="shared" si="67"/>
        <v>-5.612285234857517E-4</v>
      </c>
      <c r="AE77" s="132">
        <f t="shared" si="57"/>
        <v>3.1497745557399692E-7</v>
      </c>
      <c r="AF77">
        <f t="shared" si="68"/>
        <v>-0.19305675888564225</v>
      </c>
      <c r="AG77" s="143"/>
      <c r="AH77">
        <f t="shared" si="58"/>
        <v>-0.1924955303621565</v>
      </c>
      <c r="AI77">
        <f t="shared" si="59"/>
        <v>1.2357274616220697</v>
      </c>
      <c r="AJ77">
        <f t="shared" si="60"/>
        <v>-0.97880295584028909</v>
      </c>
      <c r="AK77">
        <f t="shared" si="61"/>
        <v>1.5671454253199612E-2</v>
      </c>
      <c r="AL77">
        <f t="shared" si="62"/>
        <v>6.6383556588905213E-2</v>
      </c>
      <c r="AM77">
        <f t="shared" si="63"/>
        <v>3.3203972730914466E-2</v>
      </c>
      <c r="AN77" s="132">
        <f t="shared" si="84"/>
        <v>6.3353702166145869</v>
      </c>
      <c r="AO77" s="132">
        <f t="shared" si="84"/>
        <v>6.3353685922505667</v>
      </c>
      <c r="AP77" s="132">
        <f t="shared" si="84"/>
        <v>6.3353617072011499</v>
      </c>
      <c r="AQ77" s="132">
        <f t="shared" si="84"/>
        <v>6.3353325241730571</v>
      </c>
      <c r="AR77" s="132">
        <f t="shared" si="84"/>
        <v>6.3352088292391047</v>
      </c>
      <c r="AS77" s="132">
        <f t="shared" si="84"/>
        <v>6.3346845457692851</v>
      </c>
      <c r="AT77" s="132">
        <f t="shared" si="84"/>
        <v>6.3324625152676539</v>
      </c>
      <c r="AU77" s="132">
        <f t="shared" si="64"/>
        <v>6.323047623852621</v>
      </c>
      <c r="AW77">
        <v>27000</v>
      </c>
      <c r="AX77">
        <f t="shared" si="75"/>
        <v>0.13990765031330155</v>
      </c>
      <c r="AY77">
        <f t="shared" si="76"/>
        <v>0.12400894077821395</v>
      </c>
      <c r="AZ77">
        <f t="shared" si="77"/>
        <v>1.5898709535087589E-2</v>
      </c>
      <c r="BA77">
        <f t="shared" si="78"/>
        <v>0.95655239275395432</v>
      </c>
      <c r="BB77">
        <f t="shared" si="79"/>
        <v>0.31915700043785955</v>
      </c>
      <c r="BC77">
        <f t="shared" si="80"/>
        <v>1.7557560215045178</v>
      </c>
      <c r="BD77">
        <f t="shared" si="81"/>
        <v>1.2044504272097993</v>
      </c>
      <c r="BE77">
        <f t="shared" si="85"/>
        <v>7.7992360132858867</v>
      </c>
      <c r="BF77">
        <f t="shared" si="85"/>
        <v>7.7992360132821803</v>
      </c>
      <c r="BG77">
        <f t="shared" si="85"/>
        <v>7.7992360129955181</v>
      </c>
      <c r="BH77">
        <f t="shared" si="85"/>
        <v>7.7992359908201783</v>
      </c>
      <c r="BI77">
        <f t="shared" si="85"/>
        <v>7.7992342754293364</v>
      </c>
      <c r="BJ77">
        <f t="shared" si="85"/>
        <v>7.7991017423597073</v>
      </c>
      <c r="BK77">
        <f t="shared" si="85"/>
        <v>7.7896819108487962</v>
      </c>
      <c r="BL77">
        <f t="shared" si="82"/>
        <v>7.5633421358672717</v>
      </c>
    </row>
    <row r="78" spans="1:64" ht="12.95" customHeight="1" x14ac:dyDescent="0.2">
      <c r="A78" t="s">
        <v>229</v>
      </c>
      <c r="B78" t="s">
        <v>94</v>
      </c>
      <c r="C78" s="10">
        <v>53819.135499999997</v>
      </c>
      <c r="D78" s="10" t="s">
        <v>284</v>
      </c>
      <c r="E78">
        <f t="shared" si="52"/>
        <v>2932.51600173519</v>
      </c>
      <c r="F78">
        <f t="shared" si="74"/>
        <v>2932.5</v>
      </c>
      <c r="G78">
        <f t="shared" si="69"/>
        <v>7.1967499970924109E-3</v>
      </c>
      <c r="K78">
        <f>G78</f>
        <v>7.1967499970924109E-3</v>
      </c>
      <c r="O78">
        <f t="shared" ca="1" si="83"/>
        <v>1.5974515344375266E-2</v>
      </c>
      <c r="P78">
        <f t="shared" si="53"/>
        <v>0.19989671942898488</v>
      </c>
      <c r="Q78" s="2">
        <f t="shared" si="54"/>
        <v>38800.635499999997</v>
      </c>
      <c r="R78">
        <f t="shared" si="70"/>
        <v>3.7133278219052289E-2</v>
      </c>
      <c r="S78" s="3">
        <v>1</v>
      </c>
      <c r="U78" s="37"/>
      <c r="Z78">
        <f t="shared" si="55"/>
        <v>2932.5</v>
      </c>
      <c r="AA78" s="132">
        <f t="shared" si="56"/>
        <v>7.5068515760200738E-3</v>
      </c>
      <c r="AB78" s="132">
        <f t="shared" si="65"/>
        <v>0.19958661785005721</v>
      </c>
      <c r="AC78" s="132">
        <f t="shared" si="66"/>
        <v>-0.19269996943189246</v>
      </c>
      <c r="AD78" s="132">
        <f t="shared" si="67"/>
        <v>-3.1010157892766288E-4</v>
      </c>
      <c r="AE78" s="132">
        <f t="shared" si="57"/>
        <v>9.616298925342953E-8</v>
      </c>
      <c r="AF78">
        <f t="shared" si="68"/>
        <v>-0.19269996943189246</v>
      </c>
      <c r="AG78" s="143"/>
      <c r="AH78">
        <f t="shared" si="58"/>
        <v>-0.1923898678529648</v>
      </c>
      <c r="AI78">
        <f t="shared" si="59"/>
        <v>1.2356688769173902</v>
      </c>
      <c r="AJ78">
        <f t="shared" si="60"/>
        <v>-0.97805124928162968</v>
      </c>
      <c r="AK78">
        <f t="shared" si="61"/>
        <v>1.6529098393148547E-2</v>
      </c>
      <c r="AL78">
        <f t="shared" si="62"/>
        <v>7.0022291655497115E-2</v>
      </c>
      <c r="AM78">
        <f t="shared" si="63"/>
        <v>3.5025458169958709E-2</v>
      </c>
      <c r="AN78" s="132">
        <f t="shared" si="84"/>
        <v>6.3382315399896614</v>
      </c>
      <c r="AO78" s="132">
        <f t="shared" si="84"/>
        <v>6.3382298280693252</v>
      </c>
      <c r="AP78" s="132">
        <f t="shared" si="84"/>
        <v>6.3382225707885071</v>
      </c>
      <c r="AQ78" s="132">
        <f t="shared" si="84"/>
        <v>6.3381918052974937</v>
      </c>
      <c r="AR78" s="132">
        <f t="shared" si="84"/>
        <v>6.3380613829997632</v>
      </c>
      <c r="AS78" s="132">
        <f t="shared" si="84"/>
        <v>6.3375085019380251</v>
      </c>
      <c r="AT78" s="132">
        <f t="shared" si="84"/>
        <v>6.3351649328744264</v>
      </c>
      <c r="AU78" s="132">
        <f t="shared" si="64"/>
        <v>6.3252339580193828</v>
      </c>
      <c r="AW78">
        <v>28000</v>
      </c>
      <c r="AX78">
        <f t="shared" si="75"/>
        <v>0.14236875415918554</v>
      </c>
      <c r="AY78">
        <f t="shared" si="76"/>
        <v>0.11637970941236803</v>
      </c>
      <c r="AZ78">
        <f t="shared" si="77"/>
        <v>2.59890447468175E-2</v>
      </c>
      <c r="BA78">
        <f t="shared" si="78"/>
        <v>0.94484536064466529</v>
      </c>
      <c r="BB78">
        <f t="shared" si="79"/>
        <v>0.36675226539008693</v>
      </c>
      <c r="BC78">
        <f t="shared" si="80"/>
        <v>1.8064318038223424</v>
      </c>
      <c r="BD78">
        <f t="shared" si="81"/>
        <v>1.2685148621109374</v>
      </c>
      <c r="BE78">
        <f t="shared" si="85"/>
        <v>7.8510320812331171</v>
      </c>
      <c r="BF78">
        <f t="shared" si="85"/>
        <v>7.8510320812331171</v>
      </c>
      <c r="BG78">
        <f t="shared" si="85"/>
        <v>7.8510320812331136</v>
      </c>
      <c r="BH78">
        <f t="shared" si="85"/>
        <v>7.8510320812282384</v>
      </c>
      <c r="BI78">
        <f t="shared" si="85"/>
        <v>7.8510320742328688</v>
      </c>
      <c r="BJ78">
        <f t="shared" si="85"/>
        <v>7.851022052354117</v>
      </c>
      <c r="BK78">
        <f t="shared" si="85"/>
        <v>7.8443068247804453</v>
      </c>
      <c r="BL78">
        <f t="shared" si="82"/>
        <v>7.6147852927322504</v>
      </c>
    </row>
    <row r="79" spans="1:64" ht="12.95" customHeight="1" x14ac:dyDescent="0.2">
      <c r="A79" s="36" t="s">
        <v>92</v>
      </c>
      <c r="B79" s="32" t="s">
        <v>85</v>
      </c>
      <c r="C79" s="33">
        <v>54079.757700000002</v>
      </c>
      <c r="D79" s="33">
        <v>1.1000000000000001E-3</v>
      </c>
      <c r="E79">
        <f t="shared" si="52"/>
        <v>3512.0008289084572</v>
      </c>
      <c r="F79">
        <f t="shared" si="74"/>
        <v>3512</v>
      </c>
      <c r="G79">
        <f t="shared" si="69"/>
        <v>3.7280000105965883E-4</v>
      </c>
      <c r="K79">
        <f>+G79</f>
        <v>3.7280000105965883E-4</v>
      </c>
      <c r="O79">
        <f t="shared" ca="1" si="83"/>
        <v>1.79951741879271E-2</v>
      </c>
      <c r="P79">
        <f t="shared" si="53"/>
        <v>0.20049994826253709</v>
      </c>
      <c r="Q79" s="2">
        <f t="shared" si="54"/>
        <v>39061.257700000002</v>
      </c>
      <c r="R79">
        <f t="shared" si="70"/>
        <v>4.0050875471271369E-2</v>
      </c>
      <c r="S79" s="3">
        <v>1</v>
      </c>
      <c r="U79" s="37"/>
      <c r="Z79">
        <f t="shared" si="55"/>
        <v>3512</v>
      </c>
      <c r="AA79" s="132">
        <f t="shared" si="56"/>
        <v>9.7068432430867935E-3</v>
      </c>
      <c r="AB79" s="132">
        <f t="shared" si="65"/>
        <v>0.19116590502050995</v>
      </c>
      <c r="AC79" s="132">
        <f t="shared" si="66"/>
        <v>-0.20012714826147743</v>
      </c>
      <c r="AD79" s="132">
        <f t="shared" si="67"/>
        <v>-9.3340432420271346E-3</v>
      </c>
      <c r="AE79" s="132">
        <f t="shared" si="57"/>
        <v>8.7124363244032416E-5</v>
      </c>
      <c r="AF79">
        <f t="shared" si="68"/>
        <v>-0.20012714826147743</v>
      </c>
      <c r="AG79" s="143"/>
      <c r="AH79">
        <f t="shared" si="58"/>
        <v>-0.19079310501945029</v>
      </c>
      <c r="AI79">
        <f t="shared" si="59"/>
        <v>1.2345603207337876</v>
      </c>
      <c r="AJ79">
        <f t="shared" si="60"/>
        <v>-0.96652490186296436</v>
      </c>
      <c r="AK79">
        <f t="shared" si="61"/>
        <v>2.8186638296488539E-2</v>
      </c>
      <c r="AL79">
        <f t="shared" si="62"/>
        <v>0.11959451128405342</v>
      </c>
      <c r="AM79">
        <f t="shared" si="63"/>
        <v>5.9868630313716857E-2</v>
      </c>
      <c r="AN79" s="132">
        <f t="shared" ref="AN79:AT88" si="86">$AU79+$AB$7*SIN(AO79)</f>
        <v>6.3772296182984762</v>
      </c>
      <c r="AO79" s="132">
        <f t="shared" si="86"/>
        <v>6.377226742010313</v>
      </c>
      <c r="AP79" s="132">
        <f t="shared" si="86"/>
        <v>6.3772145131049784</v>
      </c>
      <c r="AQ79" s="132">
        <f t="shared" si="86"/>
        <v>6.3771625205143829</v>
      </c>
      <c r="AR79" s="132">
        <f t="shared" si="86"/>
        <v>6.3769414709077825</v>
      </c>
      <c r="AS79" s="132">
        <f t="shared" si="86"/>
        <v>6.376001716450971</v>
      </c>
      <c r="AT79" s="132">
        <f t="shared" si="86"/>
        <v>6.3720074189546194</v>
      </c>
      <c r="AU79" s="132">
        <f t="shared" si="64"/>
        <v>6.3550452674226383</v>
      </c>
      <c r="AW79">
        <v>29000</v>
      </c>
      <c r="AX79">
        <f t="shared" si="75"/>
        <v>0.14428234559226077</v>
      </c>
      <c r="AY79">
        <f t="shared" si="76"/>
        <v>0.10839335358288604</v>
      </c>
      <c r="AZ79">
        <f t="shared" si="77"/>
        <v>3.5888992009374739E-2</v>
      </c>
      <c r="BA79">
        <f t="shared" si="78"/>
        <v>0.93355613449825559</v>
      </c>
      <c r="BB79">
        <f t="shared" si="79"/>
        <v>0.41229609817318891</v>
      </c>
      <c r="BC79">
        <f t="shared" si="80"/>
        <v>1.8558890936871479</v>
      </c>
      <c r="BD79">
        <f t="shared" si="81"/>
        <v>1.335138587753069</v>
      </c>
      <c r="BE79">
        <f t="shared" si="85"/>
        <v>7.9022016606910928</v>
      </c>
      <c r="BF79">
        <f t="shared" si="85"/>
        <v>7.902201660691814</v>
      </c>
      <c r="BG79">
        <f t="shared" si="85"/>
        <v>7.9022016606284966</v>
      </c>
      <c r="BH79">
        <f t="shared" si="85"/>
        <v>7.902201666188776</v>
      </c>
      <c r="BI79">
        <f t="shared" si="85"/>
        <v>7.9022011779055097</v>
      </c>
      <c r="BJ79">
        <f t="shared" si="85"/>
        <v>7.9022440383263053</v>
      </c>
      <c r="BK79">
        <f t="shared" si="85"/>
        <v>7.8983244672408599</v>
      </c>
      <c r="BL79">
        <f t="shared" si="82"/>
        <v>7.6662284495972299</v>
      </c>
    </row>
    <row r="80" spans="1:64" ht="12.95" customHeight="1" x14ac:dyDescent="0.2">
      <c r="A80" t="s">
        <v>241</v>
      </c>
      <c r="B80" t="s">
        <v>94</v>
      </c>
      <c r="C80" s="10">
        <v>54126.087800000001</v>
      </c>
      <c r="D80" s="10" t="s">
        <v>286</v>
      </c>
      <c r="E80">
        <f t="shared" si="52"/>
        <v>3615.0142713221085</v>
      </c>
      <c r="F80">
        <f t="shared" si="74"/>
        <v>3615</v>
      </c>
      <c r="G80">
        <f t="shared" si="69"/>
        <v>6.4185000010184012E-3</v>
      </c>
      <c r="K80">
        <f>G80</f>
        <v>6.4185000010184012E-3</v>
      </c>
      <c r="O80">
        <f t="shared" ca="1" si="83"/>
        <v>1.8354324940102838E-2</v>
      </c>
      <c r="P80">
        <f t="shared" si="53"/>
        <v>0.20059461333340889</v>
      </c>
      <c r="Q80" s="2">
        <f t="shared" si="54"/>
        <v>39107.587800000001</v>
      </c>
      <c r="R80">
        <f t="shared" si="70"/>
        <v>3.7704362988873356E-2</v>
      </c>
      <c r="S80" s="3">
        <v>1</v>
      </c>
      <c r="U80" s="37"/>
      <c r="Z80">
        <f t="shared" si="55"/>
        <v>3615</v>
      </c>
      <c r="AA80" s="132">
        <f t="shared" si="56"/>
        <v>1.0115571119818229E-2</v>
      </c>
      <c r="AB80" s="132">
        <f t="shared" si="65"/>
        <v>0.19689754221460906</v>
      </c>
      <c r="AC80" s="132">
        <f t="shared" si="66"/>
        <v>-0.19417611333239049</v>
      </c>
      <c r="AD80" s="132">
        <f t="shared" si="67"/>
        <v>-3.6970711187998273E-3</v>
      </c>
      <c r="AE80" s="132">
        <f t="shared" si="57"/>
        <v>1.3668334857463806E-5</v>
      </c>
      <c r="AF80">
        <f t="shared" si="68"/>
        <v>-0.19417611333239049</v>
      </c>
      <c r="AG80" s="143"/>
      <c r="AH80">
        <f t="shared" si="58"/>
        <v>-0.19047904221359066</v>
      </c>
      <c r="AI80">
        <f t="shared" si="59"/>
        <v>1.2343031831115487</v>
      </c>
      <c r="AJ80">
        <f t="shared" si="60"/>
        <v>-0.96422952380849247</v>
      </c>
      <c r="AK80">
        <f t="shared" si="61"/>
        <v>3.0249777271749538E-2</v>
      </c>
      <c r="AL80">
        <f t="shared" si="62"/>
        <v>0.12839504978862989</v>
      </c>
      <c r="AM80">
        <f t="shared" si="63"/>
        <v>6.4285863420684208E-2</v>
      </c>
      <c r="AN80" s="132">
        <f t="shared" si="86"/>
        <v>6.384157024177421</v>
      </c>
      <c r="AO80" s="132">
        <f t="shared" si="86"/>
        <v>6.3841539479998</v>
      </c>
      <c r="AP80" s="132">
        <f t="shared" si="86"/>
        <v>6.3841408603750835</v>
      </c>
      <c r="AQ80" s="132">
        <f t="shared" si="86"/>
        <v>6.3840851791546696</v>
      </c>
      <c r="AR80" s="132">
        <f t="shared" si="86"/>
        <v>6.3838482872446969</v>
      </c>
      <c r="AS80" s="132">
        <f t="shared" si="86"/>
        <v>6.3828405101473766</v>
      </c>
      <c r="AT80" s="132">
        <f t="shared" si="86"/>
        <v>6.378554382856862</v>
      </c>
      <c r="AU80" s="132">
        <f t="shared" si="64"/>
        <v>6.3603439125797312</v>
      </c>
      <c r="AW80">
        <v>30000</v>
      </c>
      <c r="AX80">
        <f t="shared" si="75"/>
        <v>0.14562983627522069</v>
      </c>
      <c r="AY80">
        <f t="shared" si="76"/>
        <v>0.10004987328976797</v>
      </c>
      <c r="AZ80">
        <f t="shared" si="77"/>
        <v>4.5579962985452721E-2</v>
      </c>
      <c r="BA80">
        <f t="shared" si="78"/>
        <v>0.92268829901010796</v>
      </c>
      <c r="BB80">
        <f t="shared" si="79"/>
        <v>0.4557994831655271</v>
      </c>
      <c r="BC80">
        <f t="shared" si="80"/>
        <v>1.9041864076140202</v>
      </c>
      <c r="BD80">
        <f t="shared" si="81"/>
        <v>1.4045871689209255</v>
      </c>
      <c r="BE80">
        <f t="shared" ref="BE80:BK86" si="87">$BL80+$AB$7*SIN(BF80)</f>
        <v>7.9527676272183738</v>
      </c>
      <c r="BF80">
        <f t="shared" si="87"/>
        <v>7.9527676272256418</v>
      </c>
      <c r="BG80">
        <f t="shared" si="87"/>
        <v>7.9527676269137073</v>
      </c>
      <c r="BH80">
        <f t="shared" si="87"/>
        <v>7.9527676403014391</v>
      </c>
      <c r="BI80">
        <f t="shared" si="87"/>
        <v>7.9527670657199803</v>
      </c>
      <c r="BJ80">
        <f t="shared" si="87"/>
        <v>7.9527917229030498</v>
      </c>
      <c r="BK80">
        <f t="shared" si="87"/>
        <v>7.9517280266178956</v>
      </c>
      <c r="BL80">
        <f t="shared" si="82"/>
        <v>7.7176716064622095</v>
      </c>
    </row>
    <row r="81" spans="1:64" ht="12.95" customHeight="1" x14ac:dyDescent="0.2">
      <c r="A81" t="s">
        <v>241</v>
      </c>
      <c r="B81" t="s">
        <v>94</v>
      </c>
      <c r="C81" s="10">
        <v>54135.082799999996</v>
      </c>
      <c r="D81" s="10" t="s">
        <v>286</v>
      </c>
      <c r="E81">
        <f t="shared" si="52"/>
        <v>3635.0143558138393</v>
      </c>
      <c r="F81">
        <f t="shared" si="74"/>
        <v>3635</v>
      </c>
      <c r="G81">
        <f t="shared" si="69"/>
        <v>6.4564999993308447E-3</v>
      </c>
      <c r="K81">
        <f>G81</f>
        <v>6.4564999993308447E-3</v>
      </c>
      <c r="O81">
        <f t="shared" ca="1" si="83"/>
        <v>1.8424062950234049E-2</v>
      </c>
      <c r="P81">
        <f t="shared" si="53"/>
        <v>0.20061255563747821</v>
      </c>
      <c r="Q81" s="2">
        <f t="shared" si="54"/>
        <v>39116.582799999996</v>
      </c>
      <c r="R81">
        <f t="shared" si="70"/>
        <v>3.7696573940963374E-2</v>
      </c>
      <c r="S81" s="3">
        <v>1</v>
      </c>
      <c r="U81" s="37"/>
      <c r="Z81">
        <f t="shared" si="55"/>
        <v>3635</v>
      </c>
      <c r="AA81" s="132">
        <f t="shared" si="56"/>
        <v>1.0195548894974121E-2</v>
      </c>
      <c r="AB81" s="132">
        <f t="shared" si="65"/>
        <v>0.19687350674183493</v>
      </c>
      <c r="AC81" s="132">
        <f t="shared" si="66"/>
        <v>-0.19415605563814736</v>
      </c>
      <c r="AD81" s="132">
        <f t="shared" si="67"/>
        <v>-3.7390488956432766E-3</v>
      </c>
      <c r="AE81" s="132">
        <f t="shared" si="57"/>
        <v>1.3980486644011206E-5</v>
      </c>
      <c r="AF81">
        <f t="shared" si="68"/>
        <v>-0.19415605563814736</v>
      </c>
      <c r="AG81" s="143"/>
      <c r="AH81">
        <f t="shared" si="58"/>
        <v>-0.19041700674250409</v>
      </c>
      <c r="AI81">
        <f t="shared" si="59"/>
        <v>1.2342511621701175</v>
      </c>
      <c r="AJ81">
        <f t="shared" si="60"/>
        <v>-0.96377527068823476</v>
      </c>
      <c r="AK81">
        <f t="shared" si="61"/>
        <v>3.0650018974605352E-2</v>
      </c>
      <c r="AL81">
        <f t="shared" si="62"/>
        <v>0.13010346039046747</v>
      </c>
      <c r="AM81">
        <f t="shared" si="63"/>
        <v>6.5143646184469522E-2</v>
      </c>
      <c r="AN81" s="132">
        <f t="shared" si="86"/>
        <v>6.3855019816187166</v>
      </c>
      <c r="AO81" s="132">
        <f t="shared" si="86"/>
        <v>6.3854988669180672</v>
      </c>
      <c r="AP81" s="132">
        <f t="shared" si="86"/>
        <v>6.3854856135791618</v>
      </c>
      <c r="AQ81" s="132">
        <f t="shared" si="86"/>
        <v>6.3854292195997582</v>
      </c>
      <c r="AR81" s="132">
        <f t="shared" si="86"/>
        <v>6.3851892625130722</v>
      </c>
      <c r="AS81" s="132">
        <f t="shared" si="86"/>
        <v>6.3841683078308025</v>
      </c>
      <c r="AT81" s="132">
        <f t="shared" si="86"/>
        <v>6.3798255797985055</v>
      </c>
      <c r="AU81" s="132">
        <f t="shared" si="64"/>
        <v>6.3613727757170304</v>
      </c>
      <c r="AW81">
        <v>31000</v>
      </c>
      <c r="AX81">
        <f t="shared" si="75"/>
        <v>0.14639449856256492</v>
      </c>
      <c r="AY81">
        <f t="shared" si="76"/>
        <v>9.1349268533013867E-2</v>
      </c>
      <c r="AZ81">
        <f t="shared" si="77"/>
        <v>5.504523002955107E-2</v>
      </c>
      <c r="BA81">
        <f t="shared" si="78"/>
        <v>0.91224260816899683</v>
      </c>
      <c r="BB81">
        <f t="shared" si="79"/>
        <v>0.4972833845648284</v>
      </c>
      <c r="BC81">
        <f t="shared" si="80"/>
        <v>1.9513809159961537</v>
      </c>
      <c r="BD81">
        <f t="shared" si="81"/>
        <v>1.4771573894362426</v>
      </c>
      <c r="BE81">
        <f t="shared" si="87"/>
        <v>8.0027529720588682</v>
      </c>
      <c r="BF81">
        <f t="shared" si="87"/>
        <v>8.0027529719624475</v>
      </c>
      <c r="BG81">
        <f t="shared" si="87"/>
        <v>8.0027529747159676</v>
      </c>
      <c r="BH81">
        <f t="shared" si="87"/>
        <v>8.0027528960830097</v>
      </c>
      <c r="BI81">
        <f t="shared" si="87"/>
        <v>8.002755141607178</v>
      </c>
      <c r="BJ81">
        <f t="shared" si="87"/>
        <v>8.0026910028519662</v>
      </c>
      <c r="BK81">
        <f t="shared" si="87"/>
        <v>8.004512316049528</v>
      </c>
      <c r="BL81">
        <f t="shared" si="82"/>
        <v>7.7691147633271882</v>
      </c>
    </row>
    <row r="82" spans="1:64" ht="12.95" customHeight="1" x14ac:dyDescent="0.2">
      <c r="A82" t="s">
        <v>250</v>
      </c>
      <c r="B82" t="s">
        <v>94</v>
      </c>
      <c r="C82" s="10">
        <v>54515.124600000003</v>
      </c>
      <c r="D82" s="10" t="s">
        <v>286</v>
      </c>
      <c r="E82">
        <f t="shared" si="52"/>
        <v>4480.0247071638651</v>
      </c>
      <c r="F82">
        <f t="shared" si="74"/>
        <v>4480</v>
      </c>
      <c r="G82">
        <f t="shared" si="69"/>
        <v>1.111200000741519E-2</v>
      </c>
      <c r="K82">
        <f>G82</f>
        <v>1.111200000741519E-2</v>
      </c>
      <c r="O82">
        <f t="shared" ca="1" si="83"/>
        <v>2.1370493878277705E-2</v>
      </c>
      <c r="P82">
        <f t="shared" si="53"/>
        <v>0.20124010238511461</v>
      </c>
      <c r="Q82" s="2">
        <f t="shared" si="54"/>
        <v>39496.624600000003</v>
      </c>
      <c r="R82">
        <f t="shared" si="70"/>
        <v>3.6148695313744955E-2</v>
      </c>
      <c r="S82" s="3">
        <v>1</v>
      </c>
      <c r="U82" s="37"/>
      <c r="Z82">
        <f t="shared" si="55"/>
        <v>4480</v>
      </c>
      <c r="AA82" s="132">
        <f t="shared" si="56"/>
        <v>1.3753809646189136E-2</v>
      </c>
      <c r="AB82" s="132">
        <f t="shared" si="65"/>
        <v>0.19859829274634067</v>
      </c>
      <c r="AC82" s="132">
        <f t="shared" si="66"/>
        <v>-0.19012810237769942</v>
      </c>
      <c r="AD82" s="132">
        <f t="shared" si="67"/>
        <v>-2.6418096387739454E-3</v>
      </c>
      <c r="AE82" s="132">
        <f t="shared" si="57"/>
        <v>6.9791581675189233E-6</v>
      </c>
      <c r="AF82">
        <f t="shared" si="68"/>
        <v>-0.19012810237769942</v>
      </c>
      <c r="AG82" s="143"/>
      <c r="AH82">
        <f t="shared" si="58"/>
        <v>-0.18748629273892548</v>
      </c>
      <c r="AI82">
        <f t="shared" si="59"/>
        <v>1.2314381830075165</v>
      </c>
      <c r="AJ82">
        <f t="shared" si="60"/>
        <v>-0.94208305225244482</v>
      </c>
      <c r="AK82">
        <f t="shared" si="61"/>
        <v>4.742781976196811E-2</v>
      </c>
      <c r="AL82">
        <f t="shared" si="62"/>
        <v>0.2021280723677856</v>
      </c>
      <c r="AM82">
        <f t="shared" si="63"/>
        <v>0.10140953512872473</v>
      </c>
      <c r="AN82" s="132">
        <f t="shared" si="86"/>
        <v>6.4422651042955534</v>
      </c>
      <c r="AO82" s="132">
        <f t="shared" si="86"/>
        <v>6.4422604646387116</v>
      </c>
      <c r="AP82" s="132">
        <f t="shared" si="86"/>
        <v>6.4422405746018683</v>
      </c>
      <c r="AQ82" s="132">
        <f t="shared" si="86"/>
        <v>6.4421553074704976</v>
      </c>
      <c r="AR82" s="132">
        <f t="shared" si="86"/>
        <v>6.4417897867233158</v>
      </c>
      <c r="AS82" s="132">
        <f t="shared" si="86"/>
        <v>6.4402231241250112</v>
      </c>
      <c r="AT82" s="132">
        <f t="shared" si="86"/>
        <v>6.4335125842977909</v>
      </c>
      <c r="AU82" s="132">
        <f t="shared" si="64"/>
        <v>6.4048422432679377</v>
      </c>
      <c r="AW82">
        <v>32000</v>
      </c>
      <c r="AX82">
        <f t="shared" si="75"/>
        <v>0.14656131273049997</v>
      </c>
      <c r="AY82">
        <f t="shared" si="76"/>
        <v>8.2291539312623702E-2</v>
      </c>
      <c r="AZ82">
        <f t="shared" si="77"/>
        <v>6.4269773417876264E-2</v>
      </c>
      <c r="BA82">
        <f t="shared" si="78"/>
        <v>0.90221750259637701</v>
      </c>
      <c r="BB82">
        <f t="shared" si="79"/>
        <v>0.53677663383520258</v>
      </c>
      <c r="BC82">
        <f t="shared" si="80"/>
        <v>1.9975282315349079</v>
      </c>
      <c r="BD82">
        <f t="shared" si="81"/>
        <v>1.5531823107783973</v>
      </c>
      <c r="BE82">
        <f t="shared" si="87"/>
        <v>8.0521806623601542</v>
      </c>
      <c r="BF82">
        <f t="shared" si="87"/>
        <v>8.0521806613249716</v>
      </c>
      <c r="BG82">
        <f t="shared" si="87"/>
        <v>8.0521806835783121</v>
      </c>
      <c r="BH82">
        <f t="shared" si="87"/>
        <v>8.0521802051977787</v>
      </c>
      <c r="BI82">
        <f t="shared" si="87"/>
        <v>8.0521904887028111</v>
      </c>
      <c r="BJ82">
        <f t="shared" si="87"/>
        <v>8.0519693132580219</v>
      </c>
      <c r="BK82">
        <f t="shared" si="87"/>
        <v>8.0566737871473393</v>
      </c>
      <c r="BL82">
        <f t="shared" si="82"/>
        <v>7.8205579201921678</v>
      </c>
    </row>
    <row r="83" spans="1:64" ht="12.95" customHeight="1" x14ac:dyDescent="0.2">
      <c r="A83" s="33" t="s">
        <v>93</v>
      </c>
      <c r="B83" s="32" t="s">
        <v>85</v>
      </c>
      <c r="C83" s="33">
        <v>54848.849600000001</v>
      </c>
      <c r="D83" s="33">
        <v>4.0000000000000002E-4</v>
      </c>
      <c r="E83">
        <f t="shared" ref="E83:E99" si="88">+(C83-C$7)/C$8</f>
        <v>5222.0511882095843</v>
      </c>
      <c r="F83">
        <f t="shared" si="74"/>
        <v>5222</v>
      </c>
      <c r="G83">
        <f t="shared" si="69"/>
        <v>2.3021799999696668E-2</v>
      </c>
      <c r="K83">
        <f>+G83</f>
        <v>2.3021799999696668E-2</v>
      </c>
      <c r="O83">
        <f t="shared" ca="1" si="83"/>
        <v>2.3957774054145627E-2</v>
      </c>
      <c r="P83">
        <f t="shared" ref="P83:P99" si="89">+D$11+D$12*F83+D$13*F83^2</f>
        <v>0.20158088859851167</v>
      </c>
      <c r="Q83" s="2">
        <f t="shared" ref="Q83:Q99" si="90">+C83-15018.5</f>
        <v>39830.349600000001</v>
      </c>
      <c r="R83">
        <f t="shared" si="70"/>
        <v>3.1883348121239469E-2</v>
      </c>
      <c r="S83" s="3">
        <v>1</v>
      </c>
      <c r="U83" s="37"/>
      <c r="Z83">
        <f t="shared" ref="Z83:Z99" si="91">F83</f>
        <v>5222</v>
      </c>
      <c r="AA83" s="132">
        <f t="shared" ref="AA83:AA99" si="92">AB$3+AB$4*Z83+AB$5*Z83^2+AH83</f>
        <v>1.7157994844307661E-2</v>
      </c>
      <c r="AB83" s="132">
        <f t="shared" si="65"/>
        <v>0.20744469375390068</v>
      </c>
      <c r="AC83" s="132">
        <f t="shared" si="66"/>
        <v>-0.178559088598815</v>
      </c>
      <c r="AD83" s="132">
        <f t="shared" si="67"/>
        <v>5.8638051553890069E-3</v>
      </c>
      <c r="AE83" s="132">
        <f t="shared" ref="AE83:AE99" si="93">+(G83-AA83)^2*S83</f>
        <v>3.4384210900366698E-5</v>
      </c>
      <c r="AF83">
        <f t="shared" si="68"/>
        <v>-0.178559088598815</v>
      </c>
      <c r="AG83" s="143"/>
      <c r="AH83">
        <f t="shared" ref="AH83:AH99" si="94">$AB$6*($AB$11/AI83*AJ83+$AB$12)</f>
        <v>-0.18442289375420401</v>
      </c>
      <c r="AI83">
        <f t="shared" ref="AI83:AI99" si="95">1+$AB$7*COS(AL83)</f>
        <v>1.2279978711320476</v>
      </c>
      <c r="AJ83">
        <f t="shared" ref="AJ83:AJ99" si="96">SIN(AL83+RADIANS($AB$9))</f>
        <v>-0.91912972692960571</v>
      </c>
      <c r="AK83">
        <f t="shared" ref="AK83:AK99" si="97">$AB$7*SIN(AL83)</f>
        <v>6.1887005101625536E-2</v>
      </c>
      <c r="AL83">
        <f t="shared" ref="AL83:AL99" si="98">2*ATAN(AM83)</f>
        <v>0.26505049340958209</v>
      </c>
      <c r="AM83">
        <f t="shared" ref="AM83:AM99" si="99">SQRT((1+$AB$7)/(1-$AB$7))*TAN(AN83/2)</f>
        <v>0.13330658053579469</v>
      </c>
      <c r="AN83" s="132">
        <f t="shared" si="86"/>
        <v>6.4919818155730367</v>
      </c>
      <c r="AO83" s="132">
        <f t="shared" si="86"/>
        <v>6.4919760409082983</v>
      </c>
      <c r="AP83" s="132">
        <f t="shared" si="86"/>
        <v>6.491951055086699</v>
      </c>
      <c r="AQ83" s="132">
        <f t="shared" si="86"/>
        <v>6.4918429479481574</v>
      </c>
      <c r="AR83" s="132">
        <f t="shared" si="86"/>
        <v>6.4913752250312919</v>
      </c>
      <c r="AS83" s="132">
        <f t="shared" si="86"/>
        <v>6.4893521641255303</v>
      </c>
      <c r="AT83" s="132">
        <f t="shared" si="86"/>
        <v>6.4806114715519456</v>
      </c>
      <c r="AU83" s="132">
        <f t="shared" ref="AU83:AU99" si="100">RADIANS($AB$9)+$AB$18*(F83-AB$15)</f>
        <v>6.4430130656617521</v>
      </c>
      <c r="AW83">
        <v>33000</v>
      </c>
      <c r="AX83">
        <f t="shared" si="75"/>
        <v>0.14611682207339116</v>
      </c>
      <c r="AY83">
        <f t="shared" si="76"/>
        <v>7.2876685628597448E-2</v>
      </c>
      <c r="AZ83">
        <f t="shared" si="77"/>
        <v>7.3240136444793713E-2</v>
      </c>
      <c r="BA83">
        <f t="shared" si="78"/>
        <v>0.89260955821067078</v>
      </c>
      <c r="BB83">
        <f t="shared" si="79"/>
        <v>0.57431412501934709</v>
      </c>
      <c r="BC83">
        <f t="shared" si="80"/>
        <v>2.04268226140832</v>
      </c>
      <c r="BD83">
        <f t="shared" si="81"/>
        <v>1.6330373411699655</v>
      </c>
      <c r="BE83">
        <f t="shared" si="87"/>
        <v>8.101073527726486</v>
      </c>
      <c r="BF83">
        <f t="shared" si="87"/>
        <v>8.1010735227986128</v>
      </c>
      <c r="BG83">
        <f t="shared" si="87"/>
        <v>8.1010736080814265</v>
      </c>
      <c r="BH83">
        <f t="shared" si="87"/>
        <v>8.1010721321552239</v>
      </c>
      <c r="BI83">
        <f t="shared" si="87"/>
        <v>8.1010976736936406</v>
      </c>
      <c r="BJ83">
        <f t="shared" si="87"/>
        <v>8.100655300873127</v>
      </c>
      <c r="BK83">
        <f t="shared" si="87"/>
        <v>8.1082105393848849</v>
      </c>
      <c r="BL83">
        <f t="shared" si="82"/>
        <v>7.8720010770571474</v>
      </c>
    </row>
    <row r="84" spans="1:64" ht="12.95" customHeight="1" x14ac:dyDescent="0.2">
      <c r="A84" t="s">
        <v>259</v>
      </c>
      <c r="B84" t="s">
        <v>94</v>
      </c>
      <c r="C84" s="10">
        <v>55265.993000000002</v>
      </c>
      <c r="D84" s="10" t="s">
        <v>286</v>
      </c>
      <c r="E84">
        <f t="shared" si="88"/>
        <v>6149.555717967467</v>
      </c>
      <c r="F84">
        <f t="shared" si="74"/>
        <v>6149.5</v>
      </c>
      <c r="G84">
        <f t="shared" si="69"/>
        <v>2.5059050007257611E-2</v>
      </c>
      <c r="K84">
        <f>G84</f>
        <v>2.5059050007257611E-2</v>
      </c>
      <c r="O84">
        <f t="shared" ca="1" si="83"/>
        <v>2.7191874273980527E-2</v>
      </c>
      <c r="P84">
        <f t="shared" si="89"/>
        <v>0.2017303746685743</v>
      </c>
      <c r="Q84" s="2">
        <f t="shared" si="90"/>
        <v>40247.493000000002</v>
      </c>
      <c r="R84">
        <f t="shared" si="70"/>
        <v>3.1212756957584367E-2</v>
      </c>
      <c r="S84" s="3">
        <v>1</v>
      </c>
      <c r="U84" s="37"/>
      <c r="Z84">
        <f t="shared" si="91"/>
        <v>6149.5</v>
      </c>
      <c r="AA84" s="132">
        <f t="shared" si="92"/>
        <v>2.1759230935494422E-2</v>
      </c>
      <c r="AB84" s="132">
        <f t="shared" si="65"/>
        <v>0.20503019374033749</v>
      </c>
      <c r="AC84" s="132">
        <f t="shared" si="66"/>
        <v>-0.17667132466131669</v>
      </c>
      <c r="AD84" s="132">
        <f t="shared" si="67"/>
        <v>3.2998190717631881E-3</v>
      </c>
      <c r="AE84" s="132">
        <f t="shared" si="93"/>
        <v>1.0888805906372069E-5</v>
      </c>
      <c r="AF84">
        <f t="shared" si="68"/>
        <v>-0.17667132466131669</v>
      </c>
      <c r="AG84" s="143"/>
      <c r="AH84">
        <f t="shared" si="94"/>
        <v>-0.17997114373307987</v>
      </c>
      <c r="AI84">
        <f t="shared" si="95"/>
        <v>1.2224755503113958</v>
      </c>
      <c r="AJ84">
        <f t="shared" si="96"/>
        <v>-0.88559801712480535</v>
      </c>
      <c r="AK84">
        <f t="shared" si="97"/>
        <v>7.948370999667817E-2</v>
      </c>
      <c r="AL84">
        <f t="shared" si="98"/>
        <v>0.34313617841507299</v>
      </c>
      <c r="AM84">
        <f t="shared" si="99"/>
        <v>0.17327155276126935</v>
      </c>
      <c r="AN84" s="132">
        <f t="shared" si="86"/>
        <v>6.5539031877778999</v>
      </c>
      <c r="AO84" s="132">
        <f t="shared" si="86"/>
        <v>6.5538963244459421</v>
      </c>
      <c r="AP84" s="132">
        <f t="shared" si="86"/>
        <v>6.5538661751512732</v>
      </c>
      <c r="AQ84" s="132">
        <f t="shared" si="86"/>
        <v>6.5537337380969802</v>
      </c>
      <c r="AR84" s="132">
        <f t="shared" si="86"/>
        <v>6.553152038338065</v>
      </c>
      <c r="AS84" s="132">
        <f t="shared" si="86"/>
        <v>6.5505981593614262</v>
      </c>
      <c r="AT84" s="132">
        <f t="shared" si="86"/>
        <v>6.5394065368501852</v>
      </c>
      <c r="AU84" s="132">
        <f t="shared" si="100"/>
        <v>6.4907265936540206</v>
      </c>
      <c r="AW84">
        <v>34000</v>
      </c>
      <c r="AX84">
        <f t="shared" si="75"/>
        <v>0.14504899668270171</v>
      </c>
      <c r="AY84">
        <f t="shared" si="76"/>
        <v>6.3104707480935163E-2</v>
      </c>
      <c r="AZ84">
        <f t="shared" si="77"/>
        <v>8.1944289201766551E-2</v>
      </c>
      <c r="BA84">
        <f t="shared" si="78"/>
        <v>0.88341387240226144</v>
      </c>
      <c r="BB84">
        <f t="shared" si="79"/>
        <v>0.60993528528151553</v>
      </c>
      <c r="BC84">
        <f t="shared" si="80"/>
        <v>2.0868951117783601</v>
      </c>
      <c r="BD84">
        <f t="shared" si="81"/>
        <v>1.7171475558188019</v>
      </c>
      <c r="BE84">
        <f t="shared" si="87"/>
        <v>8.1494541695337777</v>
      </c>
      <c r="BF84">
        <f t="shared" si="87"/>
        <v>8.149454153376869</v>
      </c>
      <c r="BG84">
        <f t="shared" si="87"/>
        <v>8.1494543882379133</v>
      </c>
      <c r="BH84">
        <f t="shared" si="87"/>
        <v>8.1494509742187287</v>
      </c>
      <c r="BI84">
        <f t="shared" si="87"/>
        <v>8.1495005977838684</v>
      </c>
      <c r="BJ84">
        <f t="shared" si="87"/>
        <v>8.148778510050839</v>
      </c>
      <c r="BK84">
        <f t="shared" si="87"/>
        <v>8.1591223251261393</v>
      </c>
      <c r="BL84">
        <f t="shared" si="82"/>
        <v>7.923444233922126</v>
      </c>
    </row>
    <row r="85" spans="1:64" ht="12.95" customHeight="1" x14ac:dyDescent="0.2">
      <c r="A85" s="55" t="s">
        <v>104</v>
      </c>
      <c r="B85" s="56" t="s">
        <v>94</v>
      </c>
      <c r="C85" s="55">
        <v>55575.8698</v>
      </c>
      <c r="D85" s="55">
        <v>4.0000000000000002E-4</v>
      </c>
      <c r="E85">
        <f t="shared" si="88"/>
        <v>6838.5565164144155</v>
      </c>
      <c r="F85">
        <f t="shared" si="74"/>
        <v>6838.5</v>
      </c>
      <c r="G85">
        <f t="shared" si="69"/>
        <v>2.5418150005862117E-2</v>
      </c>
      <c r="K85">
        <f>+G85</f>
        <v>2.5418150005862117E-2</v>
      </c>
      <c r="O85">
        <f t="shared" ca="1" si="83"/>
        <v>2.9594348723000739E-2</v>
      </c>
      <c r="P85">
        <f t="shared" si="89"/>
        <v>0.20164254447438934</v>
      </c>
      <c r="Q85" s="2">
        <f t="shared" si="90"/>
        <v>40557.3698</v>
      </c>
      <c r="R85">
        <f t="shared" si="70"/>
        <v>3.1055037205799087E-2</v>
      </c>
      <c r="S85" s="3">
        <v>1</v>
      </c>
      <c r="U85" s="37"/>
      <c r="Z85">
        <f t="shared" si="91"/>
        <v>6838.5</v>
      </c>
      <c r="AA85" s="132">
        <f t="shared" si="92"/>
        <v>2.5409041603893928E-2</v>
      </c>
      <c r="AB85" s="132">
        <f t="shared" si="65"/>
        <v>0.20165165287635753</v>
      </c>
      <c r="AC85" s="132">
        <f t="shared" si="66"/>
        <v>-0.17622439446852722</v>
      </c>
      <c r="AD85" s="132">
        <f t="shared" si="67"/>
        <v>9.1084019681886286E-6</v>
      </c>
      <c r="AE85" s="132">
        <f t="shared" si="93"/>
        <v>8.2962986414102482E-11</v>
      </c>
      <c r="AF85">
        <f t="shared" si="68"/>
        <v>-0.17622439446852722</v>
      </c>
      <c r="AG85" s="143"/>
      <c r="AH85">
        <f t="shared" si="94"/>
        <v>-0.17623350287049541</v>
      </c>
      <c r="AI85">
        <f t="shared" si="95"/>
        <v>1.2175393795384282</v>
      </c>
      <c r="AJ85">
        <f t="shared" si="96"/>
        <v>-0.85743921743023388</v>
      </c>
      <c r="AK85">
        <f t="shared" si="97"/>
        <v>9.2139291245538352E-2</v>
      </c>
      <c r="AL85">
        <f t="shared" si="98"/>
        <v>0.40064374192999802</v>
      </c>
      <c r="AM85">
        <f t="shared" si="99"/>
        <v>0.20304515446578714</v>
      </c>
      <c r="AN85" s="132">
        <f t="shared" si="86"/>
        <v>6.5997037156304419</v>
      </c>
      <c r="AO85" s="132">
        <f t="shared" si="86"/>
        <v>6.5996963055335547</v>
      </c>
      <c r="AP85" s="132">
        <f t="shared" si="86"/>
        <v>6.5996633004684009</v>
      </c>
      <c r="AQ85" s="132">
        <f t="shared" si="86"/>
        <v>6.5995162980419959</v>
      </c>
      <c r="AR85" s="132">
        <f t="shared" si="86"/>
        <v>6.5988616445867256</v>
      </c>
      <c r="AS85" s="132">
        <f t="shared" si="86"/>
        <v>6.5959479368430838</v>
      </c>
      <c r="AT85" s="132">
        <f t="shared" si="86"/>
        <v>6.5830125337278238</v>
      </c>
      <c r="AU85" s="132">
        <f t="shared" si="100"/>
        <v>6.5261709287339915</v>
      </c>
      <c r="AW85">
        <v>35000</v>
      </c>
      <c r="AX85">
        <f t="shared" si="75"/>
        <v>0.14334710631948674</v>
      </c>
      <c r="AY85">
        <f t="shared" si="76"/>
        <v>5.2975604869636789E-2</v>
      </c>
      <c r="AZ85">
        <f t="shared" si="77"/>
        <v>9.0371501449849956E-2</v>
      </c>
      <c r="BA85">
        <f t="shared" si="78"/>
        <v>0.87462439415808857</v>
      </c>
      <c r="BB85">
        <f t="shared" si="79"/>
        <v>0.64368278842896576</v>
      </c>
      <c r="BC85">
        <f t="shared" si="80"/>
        <v>2.1302170348006588</v>
      </c>
      <c r="BD85">
        <f t="shared" si="81"/>
        <v>1.8059965775839979</v>
      </c>
      <c r="BE85">
        <f t="shared" si="87"/>
        <v>8.197344889759238</v>
      </c>
      <c r="BF85">
        <f t="shared" si="87"/>
        <v>8.1973448476608901</v>
      </c>
      <c r="BG85">
        <f t="shared" si="87"/>
        <v>8.1973453769716382</v>
      </c>
      <c r="BH85">
        <f t="shared" si="87"/>
        <v>8.1973387217871636</v>
      </c>
      <c r="BI85">
        <f t="shared" si="87"/>
        <v>8.1974223904274002</v>
      </c>
      <c r="BJ85">
        <f t="shared" si="87"/>
        <v>8.1963690842077028</v>
      </c>
      <c r="BK85">
        <f t="shared" si="87"/>
        <v>8.2094105502806975</v>
      </c>
      <c r="BL85">
        <f t="shared" si="82"/>
        <v>7.9748873907871056</v>
      </c>
    </row>
    <row r="86" spans="1:64" ht="12.95" customHeight="1" x14ac:dyDescent="0.2">
      <c r="A86" s="55" t="s">
        <v>104</v>
      </c>
      <c r="B86" s="56" t="s">
        <v>94</v>
      </c>
      <c r="C86" s="55">
        <v>55653.678099999997</v>
      </c>
      <c r="D86" s="55">
        <v>6.9999999999999999E-4</v>
      </c>
      <c r="E86">
        <f t="shared" si="88"/>
        <v>7011.5606936416161</v>
      </c>
      <c r="F86">
        <f t="shared" si="74"/>
        <v>7011.5</v>
      </c>
      <c r="G86">
        <f t="shared" si="69"/>
        <v>2.7296849999402184E-2</v>
      </c>
      <c r="K86">
        <f>+G86</f>
        <v>2.7296849999402184E-2</v>
      </c>
      <c r="O86">
        <f t="shared" ca="1" si="83"/>
        <v>3.0197582510635711E-2</v>
      </c>
      <c r="P86">
        <f t="shared" si="89"/>
        <v>0.20159386304829896</v>
      </c>
      <c r="Q86" s="2">
        <f t="shared" si="90"/>
        <v>40635.178099999997</v>
      </c>
      <c r="R86">
        <f t="shared" si="70"/>
        <v>3.0379448757767293E-2</v>
      </c>
      <c r="S86" s="3">
        <v>1</v>
      </c>
      <c r="U86" s="37"/>
      <c r="Z86">
        <f t="shared" si="91"/>
        <v>7011.5</v>
      </c>
      <c r="AA86" s="132">
        <f t="shared" si="92"/>
        <v>2.6354578727434658E-2</v>
      </c>
      <c r="AB86" s="132">
        <f t="shared" si="65"/>
        <v>0.20253613432026649</v>
      </c>
      <c r="AC86" s="132">
        <f t="shared" si="66"/>
        <v>-0.17429701304889678</v>
      </c>
      <c r="AD86" s="132">
        <f t="shared" si="67"/>
        <v>9.4227127196752636E-4</v>
      </c>
      <c r="AE86" s="132">
        <f t="shared" si="93"/>
        <v>8.8787514997530006E-7</v>
      </c>
      <c r="AF86">
        <f t="shared" si="68"/>
        <v>-0.17429701304889678</v>
      </c>
      <c r="AG86" s="143"/>
      <c r="AH86">
        <f t="shared" si="94"/>
        <v>-0.1752392843208643</v>
      </c>
      <c r="AI86">
        <f t="shared" si="95"/>
        <v>1.2161934983439346</v>
      </c>
      <c r="AJ86">
        <f t="shared" si="96"/>
        <v>-0.84995953468837138</v>
      </c>
      <c r="AK86">
        <f t="shared" si="97"/>
        <v>9.5254406276064393E-2</v>
      </c>
      <c r="AL86">
        <f t="shared" si="98"/>
        <v>0.41500770477021248</v>
      </c>
      <c r="AM86">
        <f t="shared" si="99"/>
        <v>0.21053427974440275</v>
      </c>
      <c r="AN86" s="132">
        <f t="shared" si="86"/>
        <v>6.6111736009105648</v>
      </c>
      <c r="AO86" s="132">
        <f t="shared" si="86"/>
        <v>6.6111660896432465</v>
      </c>
      <c r="AP86" s="132">
        <f t="shared" si="86"/>
        <v>6.611132505600362</v>
      </c>
      <c r="AQ86" s="132">
        <f t="shared" si="86"/>
        <v>6.6109823508209926</v>
      </c>
      <c r="AR86" s="132">
        <f t="shared" si="86"/>
        <v>6.6103111001664931</v>
      </c>
      <c r="AS86" s="132">
        <f t="shared" si="86"/>
        <v>6.6073122101830055</v>
      </c>
      <c r="AT86" s="132">
        <f t="shared" si="86"/>
        <v>6.5939506846724179</v>
      </c>
      <c r="AU86" s="132">
        <f t="shared" si="100"/>
        <v>6.535070594871633</v>
      </c>
      <c r="AW86">
        <v>36000</v>
      </c>
      <c r="AX86">
        <f t="shared" si="75"/>
        <v>0.14100160248648053</v>
      </c>
      <c r="AY86">
        <f t="shared" si="76"/>
        <v>4.2489377794702354E-2</v>
      </c>
      <c r="AZ86">
        <f t="shared" si="77"/>
        <v>9.8512224691778172E-2</v>
      </c>
      <c r="BA86">
        <f t="shared" si="78"/>
        <v>0.86623420449722777</v>
      </c>
      <c r="BB86">
        <f t="shared" si="79"/>
        <v>0.67560148069335624</v>
      </c>
      <c r="BC86">
        <f t="shared" si="80"/>
        <v>2.172696409746917</v>
      </c>
      <c r="BD86">
        <f t="shared" si="81"/>
        <v>1.9001374185853865</v>
      </c>
      <c r="BE86">
        <f t="shared" si="87"/>
        <v>8.2447676364137248</v>
      </c>
      <c r="BF86">
        <f t="shared" si="87"/>
        <v>8.2447675428964207</v>
      </c>
      <c r="BG86">
        <f t="shared" si="87"/>
        <v>8.2447685820873158</v>
      </c>
      <c r="BH86">
        <f t="shared" si="87"/>
        <v>8.2447570341550431</v>
      </c>
      <c r="BI86">
        <f t="shared" si="87"/>
        <v>8.2448853415196677</v>
      </c>
      <c r="BJ86">
        <f t="shared" si="87"/>
        <v>8.2434574852753038</v>
      </c>
      <c r="BK86">
        <f t="shared" si="87"/>
        <v>8.2590782705839985</v>
      </c>
      <c r="BL86">
        <f t="shared" si="82"/>
        <v>8.0263305476520852</v>
      </c>
    </row>
    <row r="87" spans="1:64" ht="12.95" customHeight="1" x14ac:dyDescent="0.2">
      <c r="A87" s="33" t="s">
        <v>116</v>
      </c>
      <c r="B87" s="32" t="s">
        <v>94</v>
      </c>
      <c r="C87" s="33">
        <v>56011.684399999998</v>
      </c>
      <c r="D87" s="33">
        <v>2.9999999999999997E-4</v>
      </c>
      <c r="E87">
        <f t="shared" si="88"/>
        <v>7807.5758407873209</v>
      </c>
      <c r="F87">
        <f t="shared" si="74"/>
        <v>7807.5</v>
      </c>
      <c r="G87">
        <f t="shared" si="69"/>
        <v>3.4109250002074987E-2</v>
      </c>
      <c r="K87">
        <f>+G87</f>
        <v>3.4109250002074987E-2</v>
      </c>
      <c r="O87">
        <f t="shared" ca="1" si="83"/>
        <v>3.2973155313857902E-2</v>
      </c>
      <c r="P87">
        <f t="shared" si="89"/>
        <v>0.20123214287428315</v>
      </c>
      <c r="Q87" s="2">
        <f t="shared" si="90"/>
        <v>40993.184399999998</v>
      </c>
      <c r="R87">
        <f t="shared" si="70"/>
        <v>2.7930061321975567E-2</v>
      </c>
      <c r="S87" s="3">
        <v>1</v>
      </c>
      <c r="U87" s="37"/>
      <c r="Z87">
        <f t="shared" si="91"/>
        <v>7807.5</v>
      </c>
      <c r="AA87" s="132">
        <f t="shared" si="92"/>
        <v>3.0845748218747054E-2</v>
      </c>
      <c r="AB87" s="132">
        <f t="shared" si="65"/>
        <v>0.20449564465761108</v>
      </c>
      <c r="AC87" s="132">
        <f t="shared" si="66"/>
        <v>-0.16712289287220816</v>
      </c>
      <c r="AD87" s="132">
        <f t="shared" si="67"/>
        <v>3.2635017833279323E-3</v>
      </c>
      <c r="AE87" s="132">
        <f t="shared" si="93"/>
        <v>1.0650443889784594E-5</v>
      </c>
      <c r="AF87">
        <f t="shared" si="68"/>
        <v>-0.16712289287220816</v>
      </c>
      <c r="AG87" s="143"/>
      <c r="AH87">
        <f t="shared" si="94"/>
        <v>-0.17038639465553609</v>
      </c>
      <c r="AI87">
        <f t="shared" si="95"/>
        <v>1.209477595507886</v>
      </c>
      <c r="AJ87">
        <f t="shared" si="96"/>
        <v>-0.81355933410184733</v>
      </c>
      <c r="AK87">
        <f t="shared" si="97"/>
        <v>0.10923446169331769</v>
      </c>
      <c r="AL87">
        <f t="shared" si="98"/>
        <v>0.48066888058822155</v>
      </c>
      <c r="AM87">
        <f t="shared" si="99"/>
        <v>0.24507120041493444</v>
      </c>
      <c r="AN87" s="132">
        <f t="shared" si="86"/>
        <v>6.6637764729878759</v>
      </c>
      <c r="AO87" s="132">
        <f t="shared" si="86"/>
        <v>6.663768681031665</v>
      </c>
      <c r="AP87" s="132">
        <f t="shared" si="86"/>
        <v>6.6637331573486378</v>
      </c>
      <c r="AQ87" s="132">
        <f t="shared" si="86"/>
        <v>6.6635712105686897</v>
      </c>
      <c r="AR87" s="132">
        <f t="shared" si="86"/>
        <v>6.6628330539206759</v>
      </c>
      <c r="AS87" s="132">
        <f t="shared" si="86"/>
        <v>6.6594712653626456</v>
      </c>
      <c r="AT87" s="132">
        <f t="shared" si="86"/>
        <v>6.6442162429574312</v>
      </c>
      <c r="AU87" s="132">
        <f t="shared" si="100"/>
        <v>6.5760193477361568</v>
      </c>
    </row>
    <row r="88" spans="1:64" ht="12.95" customHeight="1" x14ac:dyDescent="0.2">
      <c r="A88" s="36" t="s">
        <v>117</v>
      </c>
      <c r="B88" s="32" t="s">
        <v>94</v>
      </c>
      <c r="C88" s="33">
        <v>56309.876300000004</v>
      </c>
      <c r="D88" s="33">
        <v>2.0000000000000001E-4</v>
      </c>
      <c r="E88" s="57">
        <f t="shared" si="88"/>
        <v>8470.5956512101002</v>
      </c>
      <c r="F88">
        <f t="shared" si="74"/>
        <v>8470.5</v>
      </c>
      <c r="G88">
        <f t="shared" si="69"/>
        <v>4.3018950003897771E-2</v>
      </c>
      <c r="K88">
        <f>+G88</f>
        <v>4.3018950003897771E-2</v>
      </c>
      <c r="O88">
        <f t="shared" ca="1" si="83"/>
        <v>3.528497034970754E-2</v>
      </c>
      <c r="P88">
        <f t="shared" si="89"/>
        <v>0.20075813458765082</v>
      </c>
      <c r="Q88" s="2">
        <f t="shared" si="90"/>
        <v>41291.376300000004</v>
      </c>
      <c r="R88">
        <f t="shared" si="70"/>
        <v>2.4881650353147315E-2</v>
      </c>
      <c r="S88" s="3">
        <v>1</v>
      </c>
      <c r="U88" s="37"/>
      <c r="Z88">
        <f t="shared" si="91"/>
        <v>8470.5</v>
      </c>
      <c r="AA88" s="132">
        <f t="shared" si="92"/>
        <v>3.47497911906329E-2</v>
      </c>
      <c r="AB88" s="132">
        <f t="shared" si="65"/>
        <v>0.20902729340091569</v>
      </c>
      <c r="AC88" s="132">
        <f t="shared" si="66"/>
        <v>-0.15773918458375305</v>
      </c>
      <c r="AD88" s="132">
        <f t="shared" si="67"/>
        <v>8.2691588132648708E-3</v>
      </c>
      <c r="AE88" s="132">
        <f t="shared" si="93"/>
        <v>6.837898747899609E-5</v>
      </c>
      <c r="AF88">
        <f t="shared" si="68"/>
        <v>-0.15773918458375305</v>
      </c>
      <c r="AG88" s="143"/>
      <c r="AH88">
        <f t="shared" si="94"/>
        <v>-0.16600834339701792</v>
      </c>
      <c r="AI88">
        <f t="shared" si="95"/>
        <v>1.2032636358785407</v>
      </c>
      <c r="AJ88">
        <f t="shared" si="96"/>
        <v>-0.78092217401483621</v>
      </c>
      <c r="AK88">
        <f t="shared" si="97"/>
        <v>0.1204031767464233</v>
      </c>
      <c r="AL88">
        <f t="shared" si="98"/>
        <v>0.53477537326817304</v>
      </c>
      <c r="AM88">
        <f t="shared" si="99"/>
        <v>0.27394775764656687</v>
      </c>
      <c r="AN88" s="132">
        <f t="shared" si="86"/>
        <v>6.7073557945220674</v>
      </c>
      <c r="AO88" s="132">
        <f t="shared" si="86"/>
        <v>6.7073479909514564</v>
      </c>
      <c r="AP88" s="132">
        <f t="shared" si="86"/>
        <v>6.7073117482324616</v>
      </c>
      <c r="AQ88" s="132">
        <f t="shared" si="86"/>
        <v>6.7071434311771752</v>
      </c>
      <c r="AR88" s="132">
        <f t="shared" si="86"/>
        <v>6.7063619069656601</v>
      </c>
      <c r="AS88" s="132">
        <f t="shared" si="86"/>
        <v>6.7027367499805743</v>
      </c>
      <c r="AT88" s="132">
        <f t="shared" si="86"/>
        <v>6.685996540823699</v>
      </c>
      <c r="AU88" s="132">
        <f t="shared" si="100"/>
        <v>6.6101261607376376</v>
      </c>
    </row>
    <row r="89" spans="1:64" ht="12.95" customHeight="1" x14ac:dyDescent="0.2">
      <c r="A89" t="s">
        <v>278</v>
      </c>
      <c r="B89" t="s">
        <v>94</v>
      </c>
      <c r="C89" s="10">
        <v>56335.061000000002</v>
      </c>
      <c r="D89" s="10" t="s">
        <v>286</v>
      </c>
      <c r="E89">
        <f t="shared" si="88"/>
        <v>8526.5929972800404</v>
      </c>
      <c r="F89">
        <f t="shared" si="74"/>
        <v>8526.5</v>
      </c>
      <c r="G89">
        <f t="shared" si="69"/>
        <v>4.1825350002909545E-2</v>
      </c>
      <c r="K89">
        <f>G89</f>
        <v>4.1825350002909545E-2</v>
      </c>
      <c r="O89">
        <f t="shared" ca="1" si="83"/>
        <v>3.5480236778074936E-2</v>
      </c>
      <c r="P89">
        <f t="shared" si="89"/>
        <v>0.20071090805892719</v>
      </c>
      <c r="Q89" s="2">
        <f t="shared" si="90"/>
        <v>41316.561000000002</v>
      </c>
      <c r="R89">
        <f t="shared" si="70"/>
        <v>2.5244620558772152E-2</v>
      </c>
      <c r="S89" s="3">
        <v>1</v>
      </c>
      <c r="U89" s="37"/>
      <c r="Z89">
        <f t="shared" si="91"/>
        <v>8526.5</v>
      </c>
      <c r="AA89" s="132">
        <f t="shared" si="92"/>
        <v>3.508581809229E-2</v>
      </c>
      <c r="AB89" s="132">
        <f t="shared" si="65"/>
        <v>0.20745043996954673</v>
      </c>
      <c r="AC89" s="132">
        <f t="shared" si="66"/>
        <v>-0.15888555805601765</v>
      </c>
      <c r="AD89" s="132">
        <f t="shared" si="67"/>
        <v>6.739531910619545E-3</v>
      </c>
      <c r="AE89" s="132">
        <f t="shared" si="93"/>
        <v>4.5421290374259134E-5</v>
      </c>
      <c r="AF89">
        <f t="shared" si="68"/>
        <v>-0.15888555805601765</v>
      </c>
      <c r="AG89" s="143"/>
      <c r="AH89">
        <f t="shared" si="94"/>
        <v>-0.16562508996663719</v>
      </c>
      <c r="AI89">
        <f t="shared" si="95"/>
        <v>1.2027144087823469</v>
      </c>
      <c r="AJ89">
        <f t="shared" si="96"/>
        <v>-0.77807571484322546</v>
      </c>
      <c r="AK89">
        <f t="shared" si="97"/>
        <v>0.12132559133677423</v>
      </c>
      <c r="AL89">
        <f t="shared" si="98"/>
        <v>0.53931952542227024</v>
      </c>
      <c r="AM89">
        <f t="shared" si="99"/>
        <v>0.2763918725631262</v>
      </c>
      <c r="AN89" s="132">
        <f t="shared" ref="AN89:AT98" si="101">$AU89+$AB$7*SIN(AO89)</f>
        <v>6.7110262510355883</v>
      </c>
      <c r="AO89" s="132">
        <f t="shared" si="101"/>
        <v>6.7110184551795999</v>
      </c>
      <c r="AP89" s="132">
        <f t="shared" si="101"/>
        <v>6.7109821879366081</v>
      </c>
      <c r="AQ89" s="132">
        <f t="shared" si="101"/>
        <v>6.7108134763212384</v>
      </c>
      <c r="AR89" s="132">
        <f t="shared" si="101"/>
        <v>6.7100288170266689</v>
      </c>
      <c r="AS89" s="132">
        <f t="shared" si="101"/>
        <v>6.7063831182635916</v>
      </c>
      <c r="AT89" s="132">
        <f t="shared" si="101"/>
        <v>6.6895215773492422</v>
      </c>
      <c r="AU89" s="132">
        <f t="shared" si="100"/>
        <v>6.613006977522077</v>
      </c>
    </row>
    <row r="90" spans="1:64" ht="12.95" customHeight="1" x14ac:dyDescent="0.2">
      <c r="A90" t="s">
        <v>278</v>
      </c>
      <c r="B90" t="s">
        <v>94</v>
      </c>
      <c r="C90" s="10">
        <v>56337.078600000001</v>
      </c>
      <c r="D90" s="10" t="s">
        <v>286</v>
      </c>
      <c r="E90">
        <f t="shared" si="88"/>
        <v>8531.0790640360738</v>
      </c>
      <c r="F90">
        <f t="shared" si="74"/>
        <v>8531</v>
      </c>
      <c r="G90">
        <f t="shared" si="69"/>
        <v>3.55589000027976E-2</v>
      </c>
      <c r="K90">
        <f>G90</f>
        <v>3.55589000027976E-2</v>
      </c>
      <c r="O90">
        <f t="shared" ca="1" si="83"/>
        <v>3.5495927830354455E-2</v>
      </c>
      <c r="P90">
        <f t="shared" si="89"/>
        <v>0.20070706445644426</v>
      </c>
      <c r="Q90" s="2">
        <f t="shared" si="90"/>
        <v>41318.578600000001</v>
      </c>
      <c r="R90">
        <f t="shared" si="70"/>
        <v>2.7273916222408722E-2</v>
      </c>
      <c r="S90" s="3">
        <v>1</v>
      </c>
      <c r="U90" s="37"/>
      <c r="Z90">
        <f t="shared" si="91"/>
        <v>8531</v>
      </c>
      <c r="AA90" s="132">
        <f t="shared" si="92"/>
        <v>3.5112860936574869E-2</v>
      </c>
      <c r="AB90" s="132">
        <f t="shared" si="65"/>
        <v>0.20115310352266699</v>
      </c>
      <c r="AC90" s="132">
        <f t="shared" si="66"/>
        <v>-0.16514816445364666</v>
      </c>
      <c r="AD90" s="132">
        <f t="shared" si="67"/>
        <v>4.4603906622273093E-4</v>
      </c>
      <c r="AE90" s="132">
        <f t="shared" si="93"/>
        <v>1.9895084859684575E-7</v>
      </c>
      <c r="AF90">
        <f t="shared" si="68"/>
        <v>-0.16514816445364666</v>
      </c>
      <c r="AG90" s="143"/>
      <c r="AH90">
        <f t="shared" si="94"/>
        <v>-0.16559420351986939</v>
      </c>
      <c r="AI90">
        <f t="shared" si="95"/>
        <v>1.2026701145012155</v>
      </c>
      <c r="AJ90">
        <f t="shared" si="96"/>
        <v>-0.77784639663620292</v>
      </c>
      <c r="AK90">
        <f t="shared" si="97"/>
        <v>0.12139956890062915</v>
      </c>
      <c r="AL90">
        <f t="shared" si="98"/>
        <v>0.53968450019947445</v>
      </c>
      <c r="AM90">
        <f t="shared" si="99"/>
        <v>0.27658831052370447</v>
      </c>
      <c r="AN90" s="132">
        <f t="shared" si="101"/>
        <v>6.7113211256160277</v>
      </c>
      <c r="AO90" s="132">
        <f t="shared" si="101"/>
        <v>6.7113133304364982</v>
      </c>
      <c r="AP90" s="132">
        <f t="shared" si="101"/>
        <v>6.7112770614622956</v>
      </c>
      <c r="AQ90" s="132">
        <f t="shared" si="101"/>
        <v>6.7111083191050653</v>
      </c>
      <c r="AR90" s="132">
        <f t="shared" si="101"/>
        <v>6.7103234114809212</v>
      </c>
      <c r="AS90" s="132">
        <f t="shared" si="101"/>
        <v>6.7066760737971238</v>
      </c>
      <c r="AT90" s="132">
        <f t="shared" si="101"/>
        <v>6.6898048117203324</v>
      </c>
      <c r="AU90" s="132">
        <f t="shared" si="100"/>
        <v>6.6132384717279695</v>
      </c>
    </row>
    <row r="91" spans="1:64" ht="12.95" customHeight="1" x14ac:dyDescent="0.2">
      <c r="A91" t="s">
        <v>278</v>
      </c>
      <c r="B91" t="s">
        <v>94</v>
      </c>
      <c r="C91" s="10">
        <v>56357.998399999997</v>
      </c>
      <c r="D91" s="10" t="s">
        <v>286</v>
      </c>
      <c r="E91">
        <f t="shared" si="88"/>
        <v>8577.5935462540001</v>
      </c>
      <c r="F91">
        <f t="shared" si="74"/>
        <v>8577.5</v>
      </c>
      <c r="G91">
        <f t="shared" si="69"/>
        <v>4.2072249998454936E-2</v>
      </c>
      <c r="K91">
        <f>G91</f>
        <v>4.2072249998454936E-2</v>
      </c>
      <c r="O91">
        <f t="shared" ca="1" si="83"/>
        <v>3.5658068703909515E-2</v>
      </c>
      <c r="P91">
        <f t="shared" si="89"/>
        <v>0.20066692377045481</v>
      </c>
      <c r="Q91" s="2">
        <f t="shared" si="90"/>
        <v>41339.498399999997</v>
      </c>
      <c r="R91">
        <f t="shared" si="70"/>
        <v>2.5152270548847066E-2</v>
      </c>
      <c r="S91" s="3">
        <v>1</v>
      </c>
      <c r="U91" s="37"/>
      <c r="Z91">
        <f t="shared" si="91"/>
        <v>8577.5</v>
      </c>
      <c r="AA91" s="132">
        <f t="shared" si="92"/>
        <v>3.5392655768700432E-2</v>
      </c>
      <c r="AB91" s="132">
        <f t="shared" si="65"/>
        <v>0.20734651800020931</v>
      </c>
      <c r="AC91" s="132">
        <f t="shared" si="66"/>
        <v>-0.15859467377199987</v>
      </c>
      <c r="AD91" s="132">
        <f t="shared" si="67"/>
        <v>6.6795942297545041E-3</v>
      </c>
      <c r="AE91" s="132">
        <f t="shared" si="93"/>
        <v>4.4616979074169667E-5</v>
      </c>
      <c r="AF91">
        <f t="shared" si="68"/>
        <v>-0.15859467377199987</v>
      </c>
      <c r="AG91" s="143"/>
      <c r="AH91">
        <f t="shared" si="94"/>
        <v>-0.16527426800175438</v>
      </c>
      <c r="AI91">
        <f t="shared" si="95"/>
        <v>1.2022110198132603</v>
      </c>
      <c r="AJ91">
        <f t="shared" si="96"/>
        <v>-0.77547170913265284</v>
      </c>
      <c r="AK91">
        <f t="shared" si="97"/>
        <v>0.12216273616482094</v>
      </c>
      <c r="AL91">
        <f t="shared" si="98"/>
        <v>0.54345432939472194</v>
      </c>
      <c r="AM91">
        <f t="shared" si="99"/>
        <v>0.27861848397504863</v>
      </c>
      <c r="AN91" s="132">
        <f t="shared" si="101"/>
        <v>6.7143675259452245</v>
      </c>
      <c r="AO91" s="132">
        <f t="shared" si="101"/>
        <v>6.714359738245034</v>
      </c>
      <c r="AP91" s="132">
        <f t="shared" si="101"/>
        <v>6.7143234534596044</v>
      </c>
      <c r="AQ91" s="132">
        <f t="shared" si="101"/>
        <v>6.7141544018203447</v>
      </c>
      <c r="AR91" s="132">
        <f t="shared" si="101"/>
        <v>6.7133669594782486</v>
      </c>
      <c r="AS91" s="132">
        <f t="shared" si="101"/>
        <v>6.7097027889859202</v>
      </c>
      <c r="AT91" s="132">
        <f t="shared" si="101"/>
        <v>6.6927313261206276</v>
      </c>
      <c r="AU91" s="132">
        <f t="shared" si="100"/>
        <v>6.6156305785221905</v>
      </c>
    </row>
    <row r="92" spans="1:64" ht="12.95" customHeight="1" x14ac:dyDescent="0.2">
      <c r="A92" s="145" t="s">
        <v>360</v>
      </c>
      <c r="B92" s="146" t="s">
        <v>94</v>
      </c>
      <c r="C92" s="147">
        <v>57231.535400000001</v>
      </c>
      <c r="D92" s="147">
        <v>4.0000000000000002E-4</v>
      </c>
      <c r="E92">
        <f t="shared" si="88"/>
        <v>10519.874125093585</v>
      </c>
      <c r="F92">
        <f t="shared" si="74"/>
        <v>10520</v>
      </c>
      <c r="O92">
        <f t="shared" ca="1" si="83"/>
        <v>4.2431372937903368E-2</v>
      </c>
      <c r="P92">
        <f t="shared" si="89"/>
        <v>0.19830018014264167</v>
      </c>
      <c r="Q92" s="2">
        <f t="shared" si="90"/>
        <v>42213.035400000001</v>
      </c>
      <c r="R92">
        <f t="shared" si="70"/>
        <v>3.9322961444604135E-2</v>
      </c>
      <c r="S92" s="3"/>
      <c r="U92" s="37"/>
      <c r="Z92">
        <f t="shared" si="91"/>
        <v>10520</v>
      </c>
      <c r="AA92" s="132">
        <f t="shared" si="92"/>
        <v>4.7583760142578757E-2</v>
      </c>
      <c r="AB92" s="132">
        <f t="shared" si="65"/>
        <v>0.15071642000006291</v>
      </c>
      <c r="AC92" s="132">
        <f t="shared" si="66"/>
        <v>-0.19830018014264167</v>
      </c>
      <c r="AD92" s="132">
        <f t="shared" si="67"/>
        <v>-4.7583760142578757E-2</v>
      </c>
      <c r="AE92" s="132">
        <f t="shared" si="93"/>
        <v>0</v>
      </c>
      <c r="AF92">
        <f t="shared" si="68"/>
        <v>-0.19830018014264167</v>
      </c>
      <c r="AG92" s="143"/>
      <c r="AH92">
        <f t="shared" si="94"/>
        <v>-0.15071642000006291</v>
      </c>
      <c r="AI92">
        <f t="shared" si="95"/>
        <v>1.1809669206777564</v>
      </c>
      <c r="AJ92">
        <f t="shared" si="96"/>
        <v>-0.66889593443916251</v>
      </c>
      <c r="AK92">
        <f t="shared" si="97"/>
        <v>0.15186837808314485</v>
      </c>
      <c r="AL92">
        <f t="shared" si="98"/>
        <v>0.69819363889960984</v>
      </c>
      <c r="AM92">
        <f t="shared" si="99"/>
        <v>0.3640053063167964</v>
      </c>
      <c r="AN92" s="132">
        <f t="shared" si="101"/>
        <v>6.8405139828878028</v>
      </c>
      <c r="AO92" s="132">
        <f t="shared" si="101"/>
        <v>6.8405071902893413</v>
      </c>
      <c r="AP92" s="132">
        <f t="shared" si="101"/>
        <v>6.8404733119335059</v>
      </c>
      <c r="AQ92" s="132">
        <f t="shared" si="101"/>
        <v>6.8403043529599561</v>
      </c>
      <c r="AR92" s="132">
        <f t="shared" si="101"/>
        <v>6.8394619818569646</v>
      </c>
      <c r="AS92" s="132">
        <f t="shared" si="101"/>
        <v>6.8352687647976502</v>
      </c>
      <c r="AT92" s="132">
        <f t="shared" si="101"/>
        <v>6.8145531599299431</v>
      </c>
      <c r="AU92" s="132">
        <f t="shared" si="100"/>
        <v>6.7155589107324127</v>
      </c>
    </row>
    <row r="93" spans="1:64" ht="12.95" customHeight="1" x14ac:dyDescent="0.2">
      <c r="A93" s="145" t="s">
        <v>360</v>
      </c>
      <c r="B93" s="146" t="s">
        <v>85</v>
      </c>
      <c r="C93" s="147">
        <v>57476.298199999997</v>
      </c>
      <c r="D93" s="147">
        <v>2.9999999999999997E-4</v>
      </c>
      <c r="E93">
        <f t="shared" si="88"/>
        <v>11064.096101795649</v>
      </c>
      <c r="F93">
        <f t="shared" si="74"/>
        <v>11064</v>
      </c>
      <c r="G93">
        <f t="shared" ref="G93:G99" si="102">+C93-(C$7+F93*C$8)</f>
        <v>4.3221599997195881E-2</v>
      </c>
      <c r="K93">
        <f t="shared" ref="K93:K99" si="103">G93</f>
        <v>4.3221599997195881E-2</v>
      </c>
      <c r="O93">
        <f t="shared" ca="1" si="83"/>
        <v>4.4328246813472305E-2</v>
      </c>
      <c r="P93">
        <f t="shared" si="89"/>
        <v>0.19739583681252812</v>
      </c>
      <c r="Q93" s="2">
        <f t="shared" si="90"/>
        <v>42457.798199999997</v>
      </c>
      <c r="R93">
        <f t="shared" si="70"/>
        <v>2.3769695297590147E-2</v>
      </c>
      <c r="S93" s="3">
        <v>1</v>
      </c>
      <c r="U93" s="37"/>
      <c r="Z93">
        <f t="shared" si="91"/>
        <v>11064</v>
      </c>
      <c r="AA93" s="132">
        <f t="shared" si="92"/>
        <v>5.1141640774624214E-2</v>
      </c>
      <c r="AB93" s="132">
        <f t="shared" si="65"/>
        <v>0.18947579603509979</v>
      </c>
      <c r="AC93" s="132">
        <f t="shared" si="66"/>
        <v>-0.15417423681533224</v>
      </c>
      <c r="AD93" s="132">
        <f t="shared" si="67"/>
        <v>-7.9200407774283332E-3</v>
      </c>
      <c r="AE93" s="132">
        <f t="shared" si="93"/>
        <v>6.2727045916127601E-5</v>
      </c>
      <c r="AF93">
        <f t="shared" si="68"/>
        <v>-0.15417423681533224</v>
      </c>
      <c r="AG93" s="143"/>
      <c r="AH93">
        <f t="shared" si="94"/>
        <v>-0.14625419603790391</v>
      </c>
      <c r="AI93">
        <f t="shared" si="95"/>
        <v>1.1743818768036116</v>
      </c>
      <c r="AJ93">
        <f t="shared" si="96"/>
        <v>-0.63685793498198917</v>
      </c>
      <c r="AK93">
        <f t="shared" si="97"/>
        <v>0.15938629703849838</v>
      </c>
      <c r="AL93">
        <f t="shared" si="98"/>
        <v>0.74050022694986428</v>
      </c>
      <c r="AM93">
        <f t="shared" si="99"/>
        <v>0.38815092958205688</v>
      </c>
      <c r="AN93" s="132">
        <f t="shared" si="101"/>
        <v>6.8754202273596992</v>
      </c>
      <c r="AO93" s="132">
        <f t="shared" si="101"/>
        <v>6.8754138947737014</v>
      </c>
      <c r="AP93" s="132">
        <f t="shared" si="101"/>
        <v>6.8753815884042524</v>
      </c>
      <c r="AQ93" s="132">
        <f t="shared" si="101"/>
        <v>6.8752167849075052</v>
      </c>
      <c r="AR93" s="132">
        <f t="shared" si="101"/>
        <v>6.8743763618485909</v>
      </c>
      <c r="AS93" s="132">
        <f t="shared" si="101"/>
        <v>6.8700979258538331</v>
      </c>
      <c r="AT93" s="132">
        <f t="shared" si="101"/>
        <v>6.8485016813953701</v>
      </c>
      <c r="AU93" s="132">
        <f t="shared" si="100"/>
        <v>6.7435439880669614</v>
      </c>
    </row>
    <row r="94" spans="1:64" ht="12.95" customHeight="1" x14ac:dyDescent="0.2">
      <c r="A94" s="145" t="s">
        <v>360</v>
      </c>
      <c r="B94" s="146" t="s">
        <v>94</v>
      </c>
      <c r="C94" s="147">
        <v>57478.324200000003</v>
      </c>
      <c r="D94" s="147">
        <v>2.9999999999999997E-4</v>
      </c>
      <c r="E94">
        <f t="shared" si="88"/>
        <v>11068.6008456734</v>
      </c>
      <c r="F94">
        <f t="shared" ref="F94:F99" si="104">ROUND(2*E94,0)/2</f>
        <v>11068.5</v>
      </c>
      <c r="G94">
        <f t="shared" si="102"/>
        <v>4.5355150003160816E-2</v>
      </c>
      <c r="K94">
        <f t="shared" si="103"/>
        <v>4.5355150003160816E-2</v>
      </c>
      <c r="O94">
        <f t="shared" ca="1" si="83"/>
        <v>4.4343937865751824E-2</v>
      </c>
      <c r="P94">
        <f t="shared" si="89"/>
        <v>0.1973879152950761</v>
      </c>
      <c r="Q94" s="2">
        <f t="shared" si="90"/>
        <v>42459.824200000003</v>
      </c>
      <c r="R94">
        <f t="shared" si="70"/>
        <v>2.3113961722306602E-2</v>
      </c>
      <c r="S94" s="3">
        <v>1</v>
      </c>
      <c r="U94" s="37"/>
      <c r="Z94">
        <f t="shared" si="91"/>
        <v>11068.5</v>
      </c>
      <c r="AA94" s="132">
        <f t="shared" si="92"/>
        <v>5.1171274911760323E-2</v>
      </c>
      <c r="AB94" s="132">
        <f t="shared" si="65"/>
        <v>0.19157179038647659</v>
      </c>
      <c r="AC94" s="132">
        <f t="shared" si="66"/>
        <v>-0.15203276529191528</v>
      </c>
      <c r="AD94" s="132">
        <f t="shared" si="67"/>
        <v>-5.816124908599507E-3</v>
      </c>
      <c r="AE94" s="132">
        <f t="shared" si="93"/>
        <v>3.3827308952431624E-5</v>
      </c>
      <c r="AF94">
        <f t="shared" si="68"/>
        <v>-0.15203276529191528</v>
      </c>
      <c r="AG94" s="143"/>
      <c r="AH94">
        <f t="shared" si="94"/>
        <v>-0.14621664038331578</v>
      </c>
      <c r="AI94">
        <f t="shared" si="95"/>
        <v>1.1743264031389897</v>
      </c>
      <c r="AJ94">
        <f t="shared" si="96"/>
        <v>-0.63658961105700729</v>
      </c>
      <c r="AK94">
        <f t="shared" si="97"/>
        <v>0.15944696864417596</v>
      </c>
      <c r="AL94">
        <f t="shared" si="98"/>
        <v>0.74084820609779467</v>
      </c>
      <c r="AM94">
        <f t="shared" si="99"/>
        <v>0.38835114614779226</v>
      </c>
      <c r="AN94" s="132">
        <f t="shared" si="101"/>
        <v>6.8757081548540517</v>
      </c>
      <c r="AO94" s="132">
        <f t="shared" si="101"/>
        <v>6.8757018262936471</v>
      </c>
      <c r="AP94" s="132">
        <f t="shared" si="101"/>
        <v>6.8756695342043948</v>
      </c>
      <c r="AQ94" s="132">
        <f t="shared" si="101"/>
        <v>6.8755047716347031</v>
      </c>
      <c r="AR94" s="132">
        <f t="shared" si="101"/>
        <v>6.8746643946278407</v>
      </c>
      <c r="AS94" s="132">
        <f t="shared" si="101"/>
        <v>6.8703853702031861</v>
      </c>
      <c r="AT94" s="132">
        <f t="shared" si="101"/>
        <v>6.8487821691883779</v>
      </c>
      <c r="AU94" s="132">
        <f t="shared" si="100"/>
        <v>6.7437754822728539</v>
      </c>
    </row>
    <row r="95" spans="1:64" ht="12.95" customHeight="1" x14ac:dyDescent="0.2">
      <c r="A95" s="121" t="s">
        <v>361</v>
      </c>
      <c r="B95" s="122" t="s">
        <v>94</v>
      </c>
      <c r="C95" s="123">
        <v>57771.121500000001</v>
      </c>
      <c r="D95" s="124" t="s">
        <v>244</v>
      </c>
      <c r="E95">
        <f t="shared" si="88"/>
        <v>11719.625941721606</v>
      </c>
      <c r="F95">
        <f t="shared" si="104"/>
        <v>11719.5</v>
      </c>
      <c r="G95">
        <f t="shared" si="102"/>
        <v>5.6642050003574695E-2</v>
      </c>
      <c r="K95">
        <f t="shared" si="103"/>
        <v>5.6642050003574695E-2</v>
      </c>
      <c r="O95">
        <f t="shared" ca="1" si="83"/>
        <v>4.6613910095522737E-2</v>
      </c>
      <c r="P95">
        <f t="shared" si="89"/>
        <v>0.19616573781988131</v>
      </c>
      <c r="Q95" s="2">
        <f t="shared" si="90"/>
        <v>42752.621500000001</v>
      </c>
      <c r="R95">
        <f t="shared" si="70"/>
        <v>1.9466859461862187E-2</v>
      </c>
      <c r="S95" s="3">
        <v>1</v>
      </c>
      <c r="U95" s="37"/>
      <c r="Z95">
        <f t="shared" si="91"/>
        <v>11719.5</v>
      </c>
      <c r="AA95" s="132">
        <f t="shared" si="92"/>
        <v>5.5488468499514026E-2</v>
      </c>
      <c r="AB95" s="132">
        <f t="shared" si="65"/>
        <v>0.19731931932394198</v>
      </c>
      <c r="AC95" s="132">
        <f t="shared" si="66"/>
        <v>-0.13952368781630661</v>
      </c>
      <c r="AD95" s="132">
        <f t="shared" si="67"/>
        <v>1.1535815040606689E-3</v>
      </c>
      <c r="AE95" s="132">
        <f t="shared" si="93"/>
        <v>1.3307502865108751E-6</v>
      </c>
      <c r="AF95">
        <f t="shared" si="68"/>
        <v>-0.13952368781630661</v>
      </c>
      <c r="AG95" s="143"/>
      <c r="AH95">
        <f t="shared" si="94"/>
        <v>-0.14067726932036728</v>
      </c>
      <c r="AI95">
        <f t="shared" si="95"/>
        <v>1.1661410642283316</v>
      </c>
      <c r="AJ95">
        <f t="shared" si="96"/>
        <v>-0.59725737267140822</v>
      </c>
      <c r="AK95">
        <f t="shared" si="97"/>
        <v>0.16795885632580318</v>
      </c>
      <c r="AL95">
        <f t="shared" si="98"/>
        <v>0.79083897331266984</v>
      </c>
      <c r="AM95">
        <f t="shared" si="99"/>
        <v>0.41740431833748209</v>
      </c>
      <c r="AN95" s="132">
        <f t="shared" si="101"/>
        <v>6.9172164408954888</v>
      </c>
      <c r="AO95" s="132">
        <f t="shared" si="101"/>
        <v>6.9172107235002738</v>
      </c>
      <c r="AP95" s="132">
        <f t="shared" si="101"/>
        <v>6.9171806849119486</v>
      </c>
      <c r="AQ95" s="132">
        <f t="shared" si="101"/>
        <v>6.9170228762508401</v>
      </c>
      <c r="AR95" s="132">
        <f t="shared" si="101"/>
        <v>6.9161941239283564</v>
      </c>
      <c r="AS95" s="132">
        <f t="shared" si="101"/>
        <v>6.9118500585545783</v>
      </c>
      <c r="AT95" s="132">
        <f t="shared" si="101"/>
        <v>6.8892987921207958</v>
      </c>
      <c r="AU95" s="132">
        <f t="shared" si="100"/>
        <v>6.7772649773919555</v>
      </c>
    </row>
    <row r="96" spans="1:64" ht="12.95" customHeight="1" x14ac:dyDescent="0.2">
      <c r="A96" s="125" t="s">
        <v>1</v>
      </c>
      <c r="B96" s="126" t="s">
        <v>85</v>
      </c>
      <c r="C96" s="125">
        <v>56713.975399999879</v>
      </c>
      <c r="D96" s="125" t="s">
        <v>244</v>
      </c>
      <c r="E96">
        <f t="shared" si="88"/>
        <v>9369.0966120810317</v>
      </c>
      <c r="F96">
        <f t="shared" si="104"/>
        <v>9369</v>
      </c>
      <c r="G96">
        <f t="shared" si="102"/>
        <v>4.345109988207696E-2</v>
      </c>
      <c r="K96">
        <f t="shared" si="103"/>
        <v>4.345109988207696E-2</v>
      </c>
      <c r="O96">
        <f t="shared" ca="1" si="83"/>
        <v>3.841795045485219E-2</v>
      </c>
      <c r="P96">
        <f t="shared" si="89"/>
        <v>0.19986523264664161</v>
      </c>
      <c r="Q96" s="2">
        <f t="shared" si="90"/>
        <v>41695.475399999879</v>
      </c>
      <c r="R96">
        <f t="shared" si="70"/>
        <v>2.4465380928490855E-2</v>
      </c>
      <c r="S96" s="3">
        <v>1</v>
      </c>
      <c r="U96" s="37"/>
      <c r="Z96">
        <f t="shared" si="91"/>
        <v>9369</v>
      </c>
      <c r="AA96" s="132">
        <f t="shared" si="92"/>
        <v>4.024860474869188E-2</v>
      </c>
      <c r="AB96" s="132">
        <f t="shared" si="65"/>
        <v>0.20306772778002669</v>
      </c>
      <c r="AC96" s="132">
        <f t="shared" si="66"/>
        <v>-0.15641413276456465</v>
      </c>
      <c r="AD96" s="132">
        <f t="shared" si="67"/>
        <v>3.2024951333850804E-3</v>
      </c>
      <c r="AE96" s="132">
        <f t="shared" si="93"/>
        <v>1.0255975079355123E-5</v>
      </c>
      <c r="AF96">
        <f t="shared" si="68"/>
        <v>-0.15641413276456465</v>
      </c>
      <c r="AG96" s="143"/>
      <c r="AH96">
        <f t="shared" si="94"/>
        <v>-0.15961662789794973</v>
      </c>
      <c r="AI96">
        <f t="shared" si="95"/>
        <v>1.1940225217901366</v>
      </c>
      <c r="AJ96">
        <f t="shared" si="96"/>
        <v>-0.73369760647348659</v>
      </c>
      <c r="AK96">
        <f t="shared" si="97"/>
        <v>0.13478980554697143</v>
      </c>
      <c r="AL96">
        <f t="shared" si="98"/>
        <v>0.60716825652484063</v>
      </c>
      <c r="AM96">
        <f t="shared" si="99"/>
        <v>0.313267714871028</v>
      </c>
      <c r="AN96" s="132">
        <f t="shared" si="101"/>
        <v>6.7660379012988576</v>
      </c>
      <c r="AO96" s="132">
        <f t="shared" si="101"/>
        <v>6.7660303700842732</v>
      </c>
      <c r="AP96" s="132">
        <f t="shared" si="101"/>
        <v>6.7659943771304896</v>
      </c>
      <c r="AQ96" s="132">
        <f t="shared" si="101"/>
        <v>6.7658223700667461</v>
      </c>
      <c r="AR96" s="132">
        <f t="shared" si="101"/>
        <v>6.7650005777821223</v>
      </c>
      <c r="AS96" s="132">
        <f t="shared" si="101"/>
        <v>6.7610791833631829</v>
      </c>
      <c r="AT96" s="132">
        <f t="shared" si="101"/>
        <v>6.7424748446944482</v>
      </c>
      <c r="AU96" s="132">
        <f t="shared" si="100"/>
        <v>6.6563478371808218</v>
      </c>
    </row>
    <row r="97" spans="1:47" ht="12.95" customHeight="1" x14ac:dyDescent="0.2">
      <c r="A97" s="125" t="s">
        <v>0</v>
      </c>
      <c r="B97" s="126" t="s">
        <v>94</v>
      </c>
      <c r="C97" s="125">
        <v>58179.044100000057</v>
      </c>
      <c r="D97" s="125" t="s">
        <v>64</v>
      </c>
      <c r="E97">
        <f t="shared" si="88"/>
        <v>12626.628328168723</v>
      </c>
      <c r="F97">
        <f t="shared" si="104"/>
        <v>12626.5</v>
      </c>
      <c r="G97">
        <f t="shared" si="102"/>
        <v>5.7715350056241732E-2</v>
      </c>
      <c r="K97">
        <f t="shared" si="103"/>
        <v>5.7715350056241732E-2</v>
      </c>
      <c r="O97">
        <f t="shared" ca="1" si="83"/>
        <v>4.9776528854973148E-2</v>
      </c>
      <c r="P97">
        <f t="shared" si="89"/>
        <v>0.19421062248637302</v>
      </c>
      <c r="Q97" s="2">
        <f t="shared" si="90"/>
        <v>43160.544100000057</v>
      </c>
      <c r="R97">
        <f t="shared" si="70"/>
        <v>1.8630959395775758E-2</v>
      </c>
      <c r="S97" s="3">
        <v>1</v>
      </c>
      <c r="U97" s="37"/>
      <c r="Z97">
        <f t="shared" si="91"/>
        <v>12626.5</v>
      </c>
      <c r="AA97" s="132">
        <f t="shared" si="92"/>
        <v>6.1581488001146628E-2</v>
      </c>
      <c r="AB97" s="132">
        <f t="shared" si="65"/>
        <v>0.19034448454146813</v>
      </c>
      <c r="AC97" s="132">
        <f t="shared" si="66"/>
        <v>-0.13649527243013129</v>
      </c>
      <c r="AD97" s="132">
        <f t="shared" si="67"/>
        <v>-3.866137944904896E-3</v>
      </c>
      <c r="AE97" s="132">
        <f t="shared" si="93"/>
        <v>1.4947022609033453E-5</v>
      </c>
      <c r="AF97">
        <f t="shared" si="68"/>
        <v>-0.13649527243013129</v>
      </c>
      <c r="AG97" s="143"/>
      <c r="AH97">
        <f t="shared" si="94"/>
        <v>-0.1326291344852264</v>
      </c>
      <c r="AI97">
        <f t="shared" si="95"/>
        <v>1.1542619678487296</v>
      </c>
      <c r="AJ97">
        <f t="shared" si="96"/>
        <v>-0.54099084523430219</v>
      </c>
      <c r="AK97">
        <f t="shared" si="97"/>
        <v>0.17893092498680022</v>
      </c>
      <c r="AL97">
        <f t="shared" si="98"/>
        <v>0.85930138862988459</v>
      </c>
      <c r="AM97">
        <f t="shared" si="99"/>
        <v>0.45819831490316781</v>
      </c>
      <c r="AN97" s="132">
        <f t="shared" si="101"/>
        <v>6.9745525411550959</v>
      </c>
      <c r="AO97" s="132">
        <f t="shared" si="101"/>
        <v>6.9745477323137042</v>
      </c>
      <c r="AP97" s="132">
        <f t="shared" si="101"/>
        <v>6.9745213104168178</v>
      </c>
      <c r="AQ97" s="132">
        <f t="shared" si="101"/>
        <v>6.9743761471608847</v>
      </c>
      <c r="AR97" s="132">
        <f t="shared" si="101"/>
        <v>6.9735789235158752</v>
      </c>
      <c r="AS97" s="132">
        <f t="shared" si="101"/>
        <v>6.9692099538089973</v>
      </c>
      <c r="AT97" s="132">
        <f t="shared" si="101"/>
        <v>6.9455370593437706</v>
      </c>
      <c r="AU97" s="132">
        <f t="shared" si="100"/>
        <v>6.8239239206684914</v>
      </c>
    </row>
    <row r="98" spans="1:47" ht="12.95" customHeight="1" x14ac:dyDescent="0.2">
      <c r="A98" s="125" t="s">
        <v>0</v>
      </c>
      <c r="B98" s="126" t="s">
        <v>94</v>
      </c>
      <c r="C98" s="125">
        <v>58179.044199999887</v>
      </c>
      <c r="D98" s="125" t="s">
        <v>64</v>
      </c>
      <c r="E98">
        <f t="shared" si="88"/>
        <v>12626.628550515032</v>
      </c>
      <c r="F98">
        <f t="shared" si="104"/>
        <v>12626.5</v>
      </c>
      <c r="G98">
        <f t="shared" si="102"/>
        <v>5.7815349886368494E-2</v>
      </c>
      <c r="K98">
        <f t="shared" si="103"/>
        <v>5.7815349886368494E-2</v>
      </c>
      <c r="O98">
        <f t="shared" ca="1" si="83"/>
        <v>4.9776528854973148E-2</v>
      </c>
      <c r="P98">
        <f t="shared" si="89"/>
        <v>0.19421062248637302</v>
      </c>
      <c r="Q98" s="2">
        <f t="shared" si="90"/>
        <v>43160.544199999887</v>
      </c>
      <c r="R98">
        <f t="shared" si="70"/>
        <v>1.8603670387629546E-2</v>
      </c>
      <c r="S98" s="3">
        <v>1</v>
      </c>
      <c r="U98" s="37"/>
      <c r="Z98">
        <f t="shared" si="91"/>
        <v>12626.5</v>
      </c>
      <c r="AA98" s="132">
        <f t="shared" si="92"/>
        <v>6.1581488001146628E-2</v>
      </c>
      <c r="AB98" s="132">
        <f t="shared" si="65"/>
        <v>0.19044448437159489</v>
      </c>
      <c r="AC98" s="132">
        <f t="shared" si="66"/>
        <v>-0.13639527260000453</v>
      </c>
      <c r="AD98" s="132">
        <f t="shared" si="67"/>
        <v>-3.7661381147781336E-3</v>
      </c>
      <c r="AE98" s="132">
        <f t="shared" si="93"/>
        <v>1.4183796299584595E-5</v>
      </c>
      <c r="AF98">
        <f t="shared" si="68"/>
        <v>-0.13639527260000453</v>
      </c>
      <c r="AG98" s="143"/>
      <c r="AH98">
        <f t="shared" si="94"/>
        <v>-0.1326291344852264</v>
      </c>
      <c r="AI98">
        <f t="shared" si="95"/>
        <v>1.1542619678487296</v>
      </c>
      <c r="AJ98">
        <f t="shared" si="96"/>
        <v>-0.54099084523430219</v>
      </c>
      <c r="AK98">
        <f t="shared" si="97"/>
        <v>0.17893092498680022</v>
      </c>
      <c r="AL98">
        <f t="shared" si="98"/>
        <v>0.85930138862988459</v>
      </c>
      <c r="AM98">
        <f t="shared" si="99"/>
        <v>0.45819831490316781</v>
      </c>
      <c r="AN98" s="132">
        <f t="shared" si="101"/>
        <v>6.9745525411550959</v>
      </c>
      <c r="AO98" s="132">
        <f t="shared" si="101"/>
        <v>6.9745477323137042</v>
      </c>
      <c r="AP98" s="132">
        <f t="shared" si="101"/>
        <v>6.9745213104168178</v>
      </c>
      <c r="AQ98" s="132">
        <f t="shared" si="101"/>
        <v>6.9743761471608847</v>
      </c>
      <c r="AR98" s="132">
        <f t="shared" si="101"/>
        <v>6.9735789235158752</v>
      </c>
      <c r="AS98" s="132">
        <f t="shared" si="101"/>
        <v>6.9692099538089973</v>
      </c>
      <c r="AT98" s="132">
        <f t="shared" si="101"/>
        <v>6.9455370593437706</v>
      </c>
      <c r="AU98" s="132">
        <f t="shared" si="100"/>
        <v>6.8239239206684914</v>
      </c>
    </row>
    <row r="99" spans="1:47" ht="12.95" customHeight="1" x14ac:dyDescent="0.2">
      <c r="A99" s="125" t="s">
        <v>0</v>
      </c>
      <c r="B99" s="126" t="s">
        <v>94</v>
      </c>
      <c r="C99" s="125">
        <v>58179.044600000139</v>
      </c>
      <c r="D99" s="125" t="s">
        <v>64</v>
      </c>
      <c r="E99">
        <f t="shared" si="88"/>
        <v>12626.629439902339</v>
      </c>
      <c r="F99">
        <f t="shared" si="104"/>
        <v>12626.5</v>
      </c>
      <c r="G99">
        <f t="shared" si="102"/>
        <v>5.8215350138198119E-2</v>
      </c>
      <c r="K99">
        <f t="shared" si="103"/>
        <v>5.8215350138198119E-2</v>
      </c>
      <c r="O99">
        <f t="shared" ca="1" si="83"/>
        <v>4.9776528854973148E-2</v>
      </c>
      <c r="P99">
        <f t="shared" si="89"/>
        <v>0.19421062248637302</v>
      </c>
      <c r="Q99" s="2">
        <f t="shared" si="90"/>
        <v>43160.544600000139</v>
      </c>
      <c r="R99">
        <f t="shared" si="70"/>
        <v>1.8494714101054265E-2</v>
      </c>
      <c r="S99" s="3">
        <v>1</v>
      </c>
      <c r="U99" s="37"/>
      <c r="Z99">
        <f t="shared" si="91"/>
        <v>12626.5</v>
      </c>
      <c r="AA99" s="132">
        <f t="shared" si="92"/>
        <v>6.1581488001146628E-2</v>
      </c>
      <c r="AB99" s="132">
        <f t="shared" si="65"/>
        <v>0.19084448462342452</v>
      </c>
      <c r="AC99" s="132">
        <f t="shared" si="66"/>
        <v>-0.13599527234817491</v>
      </c>
      <c r="AD99" s="132">
        <f t="shared" si="67"/>
        <v>-3.3661378629485095E-3</v>
      </c>
      <c r="AE99" s="132">
        <f t="shared" si="93"/>
        <v>1.1330884112375558E-5</v>
      </c>
      <c r="AF99">
        <f t="shared" si="68"/>
        <v>-0.13599527234817491</v>
      </c>
      <c r="AG99" s="143"/>
      <c r="AH99">
        <f t="shared" si="94"/>
        <v>-0.1326291344852264</v>
      </c>
      <c r="AI99">
        <f t="shared" si="95"/>
        <v>1.1542619678487296</v>
      </c>
      <c r="AJ99">
        <f t="shared" si="96"/>
        <v>-0.54099084523430219</v>
      </c>
      <c r="AK99">
        <f t="shared" si="97"/>
        <v>0.17893092498680022</v>
      </c>
      <c r="AL99">
        <f t="shared" si="98"/>
        <v>0.85930138862988459</v>
      </c>
      <c r="AM99">
        <f t="shared" si="99"/>
        <v>0.45819831490316781</v>
      </c>
      <c r="AN99" s="132">
        <f t="shared" ref="AN99:AT99" si="105">$AU99+$AB$7*SIN(AO99)</f>
        <v>6.9745525411550959</v>
      </c>
      <c r="AO99" s="132">
        <f t="shared" si="105"/>
        <v>6.9745477323137042</v>
      </c>
      <c r="AP99" s="132">
        <f t="shared" si="105"/>
        <v>6.9745213104168178</v>
      </c>
      <c r="AQ99" s="132">
        <f t="shared" si="105"/>
        <v>6.9743761471608847</v>
      </c>
      <c r="AR99" s="132">
        <f t="shared" si="105"/>
        <v>6.9735789235158752</v>
      </c>
      <c r="AS99" s="132">
        <f t="shared" si="105"/>
        <v>6.9692099538089973</v>
      </c>
      <c r="AT99" s="132">
        <f t="shared" si="105"/>
        <v>6.9455370593437706</v>
      </c>
      <c r="AU99" s="132">
        <f t="shared" si="100"/>
        <v>6.8239239206684914</v>
      </c>
    </row>
    <row r="100" spans="1:47" ht="12.95" customHeight="1" x14ac:dyDescent="0.2">
      <c r="A100" s="185" t="s">
        <v>398</v>
      </c>
      <c r="B100" s="59" t="s">
        <v>85</v>
      </c>
      <c r="C100" s="60">
        <v>58512.080300000001</v>
      </c>
      <c r="D100" s="60" t="s">
        <v>221</v>
      </c>
      <c r="E100">
        <f t="shared" ref="E100:E113" si="106">+(C100-C$7)/C$8</f>
        <v>13367.123285234564</v>
      </c>
      <c r="F100">
        <f t="shared" ref="F100:F113" si="107">ROUND(2*E100,0)/2</f>
        <v>13367</v>
      </c>
      <c r="G100">
        <f t="shared" ref="G100:G113" si="108">+C100-(C$7+F100*C$8)</f>
        <v>5.5447300001105759E-2</v>
      </c>
      <c r="K100">
        <f t="shared" ref="K100:K113" si="109">G100</f>
        <v>5.5447300001105759E-2</v>
      </c>
      <c r="O100">
        <f t="shared" ref="O100:O113" ca="1" si="110">+C$11+C$12*$F100</f>
        <v>5.235857868008123E-2</v>
      </c>
      <c r="P100">
        <f t="shared" ref="P100:P113" si="111">+D$11+D$12*F100+D$13*F100^2</f>
        <v>0.19239657077180278</v>
      </c>
      <c r="Q100" s="2">
        <f t="shared" ref="Q100:Q113" si="112">+C100-15018.5</f>
        <v>43493.580300000001</v>
      </c>
      <c r="R100">
        <f t="shared" ref="R100:R113" si="113">+(P100-G100)^2</f>
        <v>1.8755102764625688E-2</v>
      </c>
      <c r="S100" s="3">
        <v>1</v>
      </c>
      <c r="U100" s="37"/>
      <c r="Z100">
        <f t="shared" ref="Z100:Z113" si="114">F100</f>
        <v>13367</v>
      </c>
      <c r="AA100" s="132">
        <f t="shared" ref="AA100:AA113" si="115">AB$3+AB$4*Z100+AB$5*Z100^2+AH100</f>
        <v>6.6596048056128038E-2</v>
      </c>
      <c r="AB100" s="132">
        <f t="shared" ref="AB100:AB113" si="116">IF(R100&lt;&gt;0,G100-AH100, -9999)</f>
        <v>0.1812478227167805</v>
      </c>
      <c r="AC100" s="132">
        <f t="shared" ref="AC100:AC113" si="117">+G100-P100</f>
        <v>-0.13694927077069702</v>
      </c>
      <c r="AD100" s="132">
        <f t="shared" ref="AD100:AD113" si="118">IF(R100&lt;&gt;0,G100-AA100, -9999)</f>
        <v>-1.1148748055022278E-2</v>
      </c>
      <c r="AE100" s="132">
        <f t="shared" ref="AE100:AE113" si="119">+(G100-AA100)^2*S100</f>
        <v>1.2429458319436303E-4</v>
      </c>
      <c r="AF100">
        <f t="shared" ref="AF100:AF113" si="120">IF(R100&lt;&gt;0,G100-P100, -9999)</f>
        <v>-0.13694927077069702</v>
      </c>
      <c r="AG100" s="143"/>
      <c r="AH100">
        <f t="shared" ref="AH100:AH113" si="121">$AB$6*($AB$11/AI100*AJ100+$AB$12)</f>
        <v>-0.12580052271567474</v>
      </c>
      <c r="AI100">
        <f t="shared" ref="AI100:AI113" si="122">1+$AB$7*COS(AL100)</f>
        <v>1.1442220965110039</v>
      </c>
      <c r="AJ100">
        <f t="shared" ref="AJ100:AJ113" si="123">SIN(AL100+RADIANS($AB$9))</f>
        <v>-0.49407722873872795</v>
      </c>
      <c r="AK100">
        <f t="shared" ref="AK100:AK113" si="124">$AB$7*SIN(AL100)</f>
        <v>0.18711765688775892</v>
      </c>
      <c r="AL100">
        <f t="shared" ref="AL100:AL113" si="125">2*ATAN(AM100)</f>
        <v>0.91414304285988024</v>
      </c>
      <c r="AM100">
        <f t="shared" ref="AM100:AM113" si="126">SQRT((1+$AB$7)/(1-$AB$7))*TAN(AN100/2)</f>
        <v>0.49180671231867529</v>
      </c>
      <c r="AN100" s="132">
        <f t="shared" ref="AN100:AN113" si="127">$AU100+$AB$7*SIN(AO100)</f>
        <v>7.020920360230277</v>
      </c>
      <c r="AO100" s="132">
        <f t="shared" ref="AO100:AO113" si="128">$AU100+$AB$7*SIN(AP100)</f>
        <v>7.0209162978918682</v>
      </c>
      <c r="AP100" s="132">
        <f t="shared" ref="AP100:AP113" si="129">$AU100+$AB$7*SIN(AQ100)</f>
        <v>7.0208930612174481</v>
      </c>
      <c r="AQ100" s="132">
        <f t="shared" ref="AQ100:AQ113" si="130">$AU100+$AB$7*SIN(AR100)</f>
        <v>7.0207601563054878</v>
      </c>
      <c r="AR100" s="132">
        <f t="shared" ref="AR100:AR113" si="131">$AU100+$AB$7*SIN(AS100)</f>
        <v>7.0200002990673553</v>
      </c>
      <c r="AS100" s="132">
        <f t="shared" ref="AS100:AS113" si="132">$AU100+$AB$7*SIN(AT100)</f>
        <v>7.0156659737942828</v>
      </c>
      <c r="AT100" s="132">
        <f t="shared" ref="AT100:AT113" si="133">$AU100+$AB$7*SIN(AU100)</f>
        <v>6.9912561905913124</v>
      </c>
      <c r="AU100" s="132">
        <f t="shared" ref="AU100:AU113" si="134">RADIANS($AB$9)+$AB$18*(F100-AB$15)</f>
        <v>6.8620175783270092</v>
      </c>
    </row>
    <row r="101" spans="1:47" ht="12.95" customHeight="1" x14ac:dyDescent="0.2">
      <c r="A101" s="185" t="s">
        <v>398</v>
      </c>
      <c r="B101" s="59" t="s">
        <v>85</v>
      </c>
      <c r="C101" s="60">
        <v>58512.080800000003</v>
      </c>
      <c r="D101" s="60" t="s">
        <v>340</v>
      </c>
      <c r="E101">
        <f t="shared" si="106"/>
        <v>13367.124396968004</v>
      </c>
      <c r="F101">
        <f t="shared" si="107"/>
        <v>13367</v>
      </c>
      <c r="G101">
        <f t="shared" si="108"/>
        <v>5.5947300003026612E-2</v>
      </c>
      <c r="K101">
        <f t="shared" si="109"/>
        <v>5.5947300003026612E-2</v>
      </c>
      <c r="O101">
        <f t="shared" ca="1" si="110"/>
        <v>5.235857868008123E-2</v>
      </c>
      <c r="P101">
        <f t="shared" si="111"/>
        <v>0.19239657077180278</v>
      </c>
      <c r="Q101" s="2">
        <f t="shared" si="112"/>
        <v>43493.580800000003</v>
      </c>
      <c r="R101">
        <f t="shared" si="113"/>
        <v>1.8618403493330795E-2</v>
      </c>
      <c r="S101" s="3">
        <v>1</v>
      </c>
      <c r="U101" s="37"/>
      <c r="Z101">
        <f t="shared" si="114"/>
        <v>13367</v>
      </c>
      <c r="AA101" s="132">
        <f t="shared" si="115"/>
        <v>6.6596048056128038E-2</v>
      </c>
      <c r="AB101" s="132">
        <f t="shared" si="116"/>
        <v>0.18174782271870135</v>
      </c>
      <c r="AC101" s="132">
        <f t="shared" si="117"/>
        <v>-0.13644927076877617</v>
      </c>
      <c r="AD101" s="132">
        <f t="shared" si="118"/>
        <v>-1.0648748053101426E-2</v>
      </c>
      <c r="AE101" s="132">
        <f t="shared" si="119"/>
        <v>1.133958350984314E-4</v>
      </c>
      <c r="AF101">
        <f t="shared" si="120"/>
        <v>-0.13644927076877617</v>
      </c>
      <c r="AG101" s="143"/>
      <c r="AH101">
        <f t="shared" si="121"/>
        <v>-0.12580052271567474</v>
      </c>
      <c r="AI101">
        <f t="shared" si="122"/>
        <v>1.1442220965110039</v>
      </c>
      <c r="AJ101">
        <f t="shared" si="123"/>
        <v>-0.49407722873872795</v>
      </c>
      <c r="AK101">
        <f t="shared" si="124"/>
        <v>0.18711765688775892</v>
      </c>
      <c r="AL101">
        <f t="shared" si="125"/>
        <v>0.91414304285988024</v>
      </c>
      <c r="AM101">
        <f t="shared" si="126"/>
        <v>0.49180671231867529</v>
      </c>
      <c r="AN101" s="132">
        <f t="shared" si="127"/>
        <v>7.020920360230277</v>
      </c>
      <c r="AO101" s="132">
        <f t="shared" si="128"/>
        <v>7.0209162978918682</v>
      </c>
      <c r="AP101" s="132">
        <f t="shared" si="129"/>
        <v>7.0208930612174481</v>
      </c>
      <c r="AQ101" s="132">
        <f t="shared" si="130"/>
        <v>7.0207601563054878</v>
      </c>
      <c r="AR101" s="132">
        <f t="shared" si="131"/>
        <v>7.0200002990673553</v>
      </c>
      <c r="AS101" s="132">
        <f t="shared" si="132"/>
        <v>7.0156659737942828</v>
      </c>
      <c r="AT101" s="132">
        <f t="shared" si="133"/>
        <v>6.9912561905913124</v>
      </c>
      <c r="AU101" s="132">
        <f t="shared" si="134"/>
        <v>6.8620175783270092</v>
      </c>
    </row>
    <row r="102" spans="1:47" ht="12.95" customHeight="1" x14ac:dyDescent="0.2">
      <c r="A102" s="185" t="s">
        <v>398</v>
      </c>
      <c r="B102" s="59" t="s">
        <v>85</v>
      </c>
      <c r="C102" s="60">
        <v>58512.081100000003</v>
      </c>
      <c r="D102" s="60" t="s">
        <v>244</v>
      </c>
      <c r="E102">
        <f t="shared" si="106"/>
        <v>13367.125064008063</v>
      </c>
      <c r="F102">
        <f t="shared" si="107"/>
        <v>13367</v>
      </c>
      <c r="G102">
        <f t="shared" si="108"/>
        <v>5.6247300002723932E-2</v>
      </c>
      <c r="K102">
        <f t="shared" si="109"/>
        <v>5.6247300002723932E-2</v>
      </c>
      <c r="O102">
        <f t="shared" ca="1" si="110"/>
        <v>5.235857868008123E-2</v>
      </c>
      <c r="P102">
        <f t="shared" si="111"/>
        <v>0.19239657077180278</v>
      </c>
      <c r="Q102" s="2">
        <f t="shared" si="112"/>
        <v>43493.581100000003</v>
      </c>
      <c r="R102">
        <f t="shared" si="113"/>
        <v>1.8536623930951946E-2</v>
      </c>
      <c r="S102" s="3">
        <v>1</v>
      </c>
      <c r="U102" s="37"/>
      <c r="Z102">
        <f t="shared" si="114"/>
        <v>13367</v>
      </c>
      <c r="AA102" s="132">
        <f t="shared" si="115"/>
        <v>6.6596048056128038E-2</v>
      </c>
      <c r="AB102" s="132">
        <f t="shared" si="116"/>
        <v>0.18204782271839867</v>
      </c>
      <c r="AC102" s="132">
        <f t="shared" si="117"/>
        <v>-0.13614927076907885</v>
      </c>
      <c r="AD102" s="132">
        <f t="shared" si="118"/>
        <v>-1.0348748053404105E-2</v>
      </c>
      <c r="AE102" s="132">
        <f t="shared" si="119"/>
        <v>1.0709658627283526E-4</v>
      </c>
      <c r="AF102">
        <f t="shared" si="120"/>
        <v>-0.13614927076907885</v>
      </c>
      <c r="AG102" s="143"/>
      <c r="AH102">
        <f t="shared" si="121"/>
        <v>-0.12580052271567474</v>
      </c>
      <c r="AI102">
        <f t="shared" si="122"/>
        <v>1.1442220965110039</v>
      </c>
      <c r="AJ102">
        <f t="shared" si="123"/>
        <v>-0.49407722873872795</v>
      </c>
      <c r="AK102">
        <f t="shared" si="124"/>
        <v>0.18711765688775892</v>
      </c>
      <c r="AL102">
        <f t="shared" si="125"/>
        <v>0.91414304285988024</v>
      </c>
      <c r="AM102">
        <f t="shared" si="126"/>
        <v>0.49180671231867529</v>
      </c>
      <c r="AN102" s="132">
        <f t="shared" si="127"/>
        <v>7.020920360230277</v>
      </c>
      <c r="AO102" s="132">
        <f t="shared" si="128"/>
        <v>7.0209162978918682</v>
      </c>
      <c r="AP102" s="132">
        <f t="shared" si="129"/>
        <v>7.0208930612174481</v>
      </c>
      <c r="AQ102" s="132">
        <f t="shared" si="130"/>
        <v>7.0207601563054878</v>
      </c>
      <c r="AR102" s="132">
        <f t="shared" si="131"/>
        <v>7.0200002990673553</v>
      </c>
      <c r="AS102" s="132">
        <f t="shared" si="132"/>
        <v>7.0156659737942828</v>
      </c>
      <c r="AT102" s="132">
        <f t="shared" si="133"/>
        <v>6.9912561905913124</v>
      </c>
      <c r="AU102" s="132">
        <f t="shared" si="134"/>
        <v>6.8620175783270092</v>
      </c>
    </row>
    <row r="103" spans="1:47" ht="12.95" customHeight="1" x14ac:dyDescent="0.2">
      <c r="A103" s="185" t="s">
        <v>398</v>
      </c>
      <c r="B103" s="59" t="s">
        <v>94</v>
      </c>
      <c r="C103" s="60">
        <v>58821.275999999998</v>
      </c>
      <c r="D103" s="60" t="s">
        <v>399</v>
      </c>
      <c r="E103">
        <f t="shared" si="106"/>
        <v>14054.609680396648</v>
      </c>
      <c r="F103">
        <f t="shared" si="107"/>
        <v>14054.5</v>
      </c>
      <c r="G103">
        <f t="shared" si="108"/>
        <v>4.9328549997881055E-2</v>
      </c>
      <c r="K103">
        <f t="shared" si="109"/>
        <v>4.9328549997881055E-2</v>
      </c>
      <c r="O103">
        <f t="shared" ca="1" si="110"/>
        <v>5.4755822778341602E-2</v>
      </c>
      <c r="P103">
        <f t="shared" si="111"/>
        <v>0.19053705318354178</v>
      </c>
      <c r="Q103" s="2">
        <f t="shared" si="112"/>
        <v>43802.775999999998</v>
      </c>
      <c r="R103">
        <f t="shared" si="113"/>
        <v>1.9939841371934754E-2</v>
      </c>
      <c r="S103" s="3">
        <v>1</v>
      </c>
      <c r="U103" s="37"/>
      <c r="Z103">
        <f t="shared" si="114"/>
        <v>14054.5</v>
      </c>
      <c r="AA103" s="132">
        <f t="shared" si="115"/>
        <v>7.1261727821035736E-2</v>
      </c>
      <c r="AB103" s="132">
        <f t="shared" si="116"/>
        <v>0.1686038753603871</v>
      </c>
      <c r="AC103" s="132">
        <f t="shared" si="117"/>
        <v>-0.14120850318566072</v>
      </c>
      <c r="AD103" s="132">
        <f t="shared" si="118"/>
        <v>-2.1933177823154681E-2</v>
      </c>
      <c r="AE103" s="132">
        <f t="shared" si="119"/>
        <v>4.8106428942212436E-4</v>
      </c>
      <c r="AF103">
        <f t="shared" si="120"/>
        <v>-0.14120850318566072</v>
      </c>
      <c r="AG103" s="143"/>
      <c r="AH103">
        <f t="shared" si="121"/>
        <v>-0.11927532536250604</v>
      </c>
      <c r="AI103">
        <f t="shared" si="122"/>
        <v>1.1346797909347333</v>
      </c>
      <c r="AJ103">
        <f t="shared" si="123"/>
        <v>-0.44996059010477962</v>
      </c>
      <c r="AK103">
        <f t="shared" si="124"/>
        <v>0.19409890405401817</v>
      </c>
      <c r="AL103">
        <f t="shared" si="125"/>
        <v>0.96419497846922286</v>
      </c>
      <c r="AM103">
        <f t="shared" si="126"/>
        <v>0.52327974607598349</v>
      </c>
      <c r="AN103" s="132">
        <f t="shared" si="127"/>
        <v>7.0636024510567035</v>
      </c>
      <c r="AO103" s="132">
        <f t="shared" si="128"/>
        <v>7.0635990549494778</v>
      </c>
      <c r="AP103" s="132">
        <f t="shared" si="129"/>
        <v>7.0635788261415895</v>
      </c>
      <c r="AQ103" s="132">
        <f t="shared" si="130"/>
        <v>7.0634583422638455</v>
      </c>
      <c r="AR103" s="132">
        <f t="shared" si="131"/>
        <v>7.0627410311219503</v>
      </c>
      <c r="AS103" s="132">
        <f t="shared" si="132"/>
        <v>7.0584809276282865</v>
      </c>
      <c r="AT103" s="132">
        <f t="shared" si="133"/>
        <v>7.0335354193907182</v>
      </c>
      <c r="AU103" s="132">
        <f t="shared" si="134"/>
        <v>6.8973847486716817</v>
      </c>
    </row>
    <row r="104" spans="1:47" ht="12.95" customHeight="1" x14ac:dyDescent="0.2">
      <c r="A104" s="185" t="s">
        <v>398</v>
      </c>
      <c r="B104" s="59" t="s">
        <v>94</v>
      </c>
      <c r="C104" s="60">
        <v>58821.281499999997</v>
      </c>
      <c r="D104" s="60" t="s">
        <v>340</v>
      </c>
      <c r="E104">
        <f t="shared" si="106"/>
        <v>14054.621909464429</v>
      </c>
      <c r="F104">
        <f t="shared" si="107"/>
        <v>14054.5</v>
      </c>
      <c r="G104">
        <f t="shared" si="108"/>
        <v>5.4828549997182563E-2</v>
      </c>
      <c r="K104">
        <f t="shared" si="109"/>
        <v>5.4828549997182563E-2</v>
      </c>
      <c r="O104">
        <f t="shared" ca="1" si="110"/>
        <v>5.4755822778341602E-2</v>
      </c>
      <c r="P104">
        <f t="shared" si="111"/>
        <v>0.19053705318354178</v>
      </c>
      <c r="Q104" s="2">
        <f t="shared" si="112"/>
        <v>43802.781499999997</v>
      </c>
      <c r="R104">
        <f t="shared" si="113"/>
        <v>1.8416797837082069E-2</v>
      </c>
      <c r="S104" s="3">
        <v>1</v>
      </c>
      <c r="U104" s="37"/>
      <c r="Z104">
        <f t="shared" si="114"/>
        <v>14054.5</v>
      </c>
      <c r="AA104" s="132">
        <f t="shared" si="115"/>
        <v>7.1261727821035736E-2</v>
      </c>
      <c r="AB104" s="132">
        <f t="shared" si="116"/>
        <v>0.1741038753596886</v>
      </c>
      <c r="AC104" s="132">
        <f t="shared" si="117"/>
        <v>-0.13570850318635921</v>
      </c>
      <c r="AD104" s="132">
        <f t="shared" si="118"/>
        <v>-1.6433177823853173E-2</v>
      </c>
      <c r="AE104" s="132">
        <f t="shared" si="119"/>
        <v>2.7004933339037972E-4</v>
      </c>
      <c r="AF104">
        <f t="shared" si="120"/>
        <v>-0.13570850318635921</v>
      </c>
      <c r="AG104" s="143"/>
      <c r="AH104">
        <f t="shared" si="121"/>
        <v>-0.11927532536250604</v>
      </c>
      <c r="AI104">
        <f t="shared" si="122"/>
        <v>1.1346797909347333</v>
      </c>
      <c r="AJ104">
        <f t="shared" si="123"/>
        <v>-0.44996059010477962</v>
      </c>
      <c r="AK104">
        <f t="shared" si="124"/>
        <v>0.19409890405401817</v>
      </c>
      <c r="AL104">
        <f t="shared" si="125"/>
        <v>0.96419497846922286</v>
      </c>
      <c r="AM104">
        <f t="shared" si="126"/>
        <v>0.52327974607598349</v>
      </c>
      <c r="AN104" s="132">
        <f t="shared" si="127"/>
        <v>7.0636024510567035</v>
      </c>
      <c r="AO104" s="132">
        <f t="shared" si="128"/>
        <v>7.0635990549494778</v>
      </c>
      <c r="AP104" s="132">
        <f t="shared" si="129"/>
        <v>7.0635788261415895</v>
      </c>
      <c r="AQ104" s="132">
        <f t="shared" si="130"/>
        <v>7.0634583422638455</v>
      </c>
      <c r="AR104" s="132">
        <f t="shared" si="131"/>
        <v>7.0627410311219503</v>
      </c>
      <c r="AS104" s="132">
        <f t="shared" si="132"/>
        <v>7.0584809276282865</v>
      </c>
      <c r="AT104" s="132">
        <f t="shared" si="133"/>
        <v>7.0335354193907182</v>
      </c>
      <c r="AU104" s="132">
        <f t="shared" si="134"/>
        <v>6.8973847486716817</v>
      </c>
    </row>
    <row r="105" spans="1:47" ht="12.95" customHeight="1" x14ac:dyDescent="0.2">
      <c r="A105" s="185" t="s">
        <v>398</v>
      </c>
      <c r="B105" s="59" t="s">
        <v>94</v>
      </c>
      <c r="C105" s="60">
        <v>58821.281999999999</v>
      </c>
      <c r="D105" s="60" t="s">
        <v>244</v>
      </c>
      <c r="E105">
        <f t="shared" si="106"/>
        <v>14054.623021197869</v>
      </c>
      <c r="F105">
        <f t="shared" si="107"/>
        <v>14054.5</v>
      </c>
      <c r="G105">
        <f t="shared" si="108"/>
        <v>5.5328549999103416E-2</v>
      </c>
      <c r="K105">
        <f t="shared" si="109"/>
        <v>5.5328549999103416E-2</v>
      </c>
      <c r="O105">
        <f t="shared" ca="1" si="110"/>
        <v>5.4755822778341602E-2</v>
      </c>
      <c r="P105">
        <f t="shared" si="111"/>
        <v>0.19053705318354178</v>
      </c>
      <c r="Q105" s="2">
        <f t="shared" si="112"/>
        <v>43802.781999999999</v>
      </c>
      <c r="R105">
        <f t="shared" si="113"/>
        <v>1.8281339333376279E-2</v>
      </c>
      <c r="S105" s="3">
        <v>1</v>
      </c>
      <c r="U105" s="37"/>
      <c r="Z105">
        <f t="shared" si="114"/>
        <v>14054.5</v>
      </c>
      <c r="AA105" s="132">
        <f t="shared" si="115"/>
        <v>7.1261727821035736E-2</v>
      </c>
      <c r="AB105" s="132">
        <f t="shared" si="116"/>
        <v>0.17460387536160946</v>
      </c>
      <c r="AC105" s="132">
        <f t="shared" si="117"/>
        <v>-0.13520850318443836</v>
      </c>
      <c r="AD105" s="132">
        <f t="shared" si="118"/>
        <v>-1.5933177821932321E-2</v>
      </c>
      <c r="AE105" s="132">
        <f t="shared" si="119"/>
        <v>2.5386615550531598E-4</v>
      </c>
      <c r="AF105">
        <f t="shared" si="120"/>
        <v>-0.13520850318443836</v>
      </c>
      <c r="AG105" s="143"/>
      <c r="AH105">
        <f t="shared" si="121"/>
        <v>-0.11927532536250604</v>
      </c>
      <c r="AI105">
        <f t="shared" si="122"/>
        <v>1.1346797909347333</v>
      </c>
      <c r="AJ105">
        <f t="shared" si="123"/>
        <v>-0.44996059010477962</v>
      </c>
      <c r="AK105">
        <f t="shared" si="124"/>
        <v>0.19409890405401817</v>
      </c>
      <c r="AL105">
        <f t="shared" si="125"/>
        <v>0.96419497846922286</v>
      </c>
      <c r="AM105">
        <f t="shared" si="126"/>
        <v>0.52327974607598349</v>
      </c>
      <c r="AN105" s="132">
        <f t="shared" si="127"/>
        <v>7.0636024510567035</v>
      </c>
      <c r="AO105" s="132">
        <f t="shared" si="128"/>
        <v>7.0635990549494778</v>
      </c>
      <c r="AP105" s="132">
        <f t="shared" si="129"/>
        <v>7.0635788261415895</v>
      </c>
      <c r="AQ105" s="132">
        <f t="shared" si="130"/>
        <v>7.0634583422638455</v>
      </c>
      <c r="AR105" s="132">
        <f t="shared" si="131"/>
        <v>7.0627410311219503</v>
      </c>
      <c r="AS105" s="132">
        <f t="shared" si="132"/>
        <v>7.0584809276282865</v>
      </c>
      <c r="AT105" s="132">
        <f t="shared" si="133"/>
        <v>7.0335354193907182</v>
      </c>
      <c r="AU105" s="132">
        <f t="shared" si="134"/>
        <v>6.8973847486716817</v>
      </c>
    </row>
    <row r="106" spans="1:47" ht="12.95" customHeight="1" x14ac:dyDescent="0.2">
      <c r="A106" s="185" t="s">
        <v>398</v>
      </c>
      <c r="B106" s="59" t="s">
        <v>94</v>
      </c>
      <c r="C106" s="60">
        <v>58821.282800000001</v>
      </c>
      <c r="D106" s="60" t="s">
        <v>221</v>
      </c>
      <c r="E106">
        <f t="shared" si="106"/>
        <v>14054.624799971367</v>
      </c>
      <c r="F106">
        <f t="shared" si="107"/>
        <v>14054.5</v>
      </c>
      <c r="G106">
        <f t="shared" si="108"/>
        <v>5.6128550000721589E-2</v>
      </c>
      <c r="K106">
        <f t="shared" si="109"/>
        <v>5.6128550000721589E-2</v>
      </c>
      <c r="O106">
        <f t="shared" ca="1" si="110"/>
        <v>5.4755822778341602E-2</v>
      </c>
      <c r="P106">
        <f t="shared" si="111"/>
        <v>0.19053705318354178</v>
      </c>
      <c r="Q106" s="2">
        <f t="shared" si="112"/>
        <v>43802.782800000001</v>
      </c>
      <c r="R106">
        <f t="shared" si="113"/>
        <v>1.8065645727846184E-2</v>
      </c>
      <c r="S106" s="3">
        <v>1</v>
      </c>
      <c r="U106" s="37"/>
      <c r="Z106">
        <f t="shared" si="114"/>
        <v>14054.5</v>
      </c>
      <c r="AA106" s="132">
        <f t="shared" si="115"/>
        <v>7.1261727821035736E-2</v>
      </c>
      <c r="AB106" s="132">
        <f t="shared" si="116"/>
        <v>0.17540387536322763</v>
      </c>
      <c r="AC106" s="132">
        <f t="shared" si="117"/>
        <v>-0.13440850318282019</v>
      </c>
      <c r="AD106" s="132">
        <f t="shared" si="118"/>
        <v>-1.5133177820314148E-2</v>
      </c>
      <c r="AE106" s="132">
        <f t="shared" si="119"/>
        <v>2.2901307094124805E-4</v>
      </c>
      <c r="AF106">
        <f t="shared" si="120"/>
        <v>-0.13440850318282019</v>
      </c>
      <c r="AG106" s="143"/>
      <c r="AH106">
        <f t="shared" si="121"/>
        <v>-0.11927532536250604</v>
      </c>
      <c r="AI106">
        <f t="shared" si="122"/>
        <v>1.1346797909347333</v>
      </c>
      <c r="AJ106">
        <f t="shared" si="123"/>
        <v>-0.44996059010477962</v>
      </c>
      <c r="AK106">
        <f t="shared" si="124"/>
        <v>0.19409890405401817</v>
      </c>
      <c r="AL106">
        <f t="shared" si="125"/>
        <v>0.96419497846922286</v>
      </c>
      <c r="AM106">
        <f t="shared" si="126"/>
        <v>0.52327974607598349</v>
      </c>
      <c r="AN106" s="132">
        <f t="shared" si="127"/>
        <v>7.0636024510567035</v>
      </c>
      <c r="AO106" s="132">
        <f t="shared" si="128"/>
        <v>7.0635990549494778</v>
      </c>
      <c r="AP106" s="132">
        <f t="shared" si="129"/>
        <v>7.0635788261415895</v>
      </c>
      <c r="AQ106" s="132">
        <f t="shared" si="130"/>
        <v>7.0634583422638455</v>
      </c>
      <c r="AR106" s="132">
        <f t="shared" si="131"/>
        <v>7.0627410311219503</v>
      </c>
      <c r="AS106" s="132">
        <f t="shared" si="132"/>
        <v>7.0584809276282865</v>
      </c>
      <c r="AT106" s="132">
        <f t="shared" si="133"/>
        <v>7.0335354193907182</v>
      </c>
      <c r="AU106" s="132">
        <f t="shared" si="134"/>
        <v>6.8973847486716817</v>
      </c>
    </row>
    <row r="107" spans="1:47" ht="12.95" customHeight="1" x14ac:dyDescent="0.2">
      <c r="A107" s="186" t="s">
        <v>400</v>
      </c>
      <c r="B107" s="187" t="s">
        <v>85</v>
      </c>
      <c r="C107" s="188">
        <v>58920.0023</v>
      </c>
      <c r="D107" s="188" t="s">
        <v>244</v>
      </c>
      <c r="E107">
        <f t="shared" si="106"/>
        <v>14274.12433760143</v>
      </c>
      <c r="F107">
        <f t="shared" si="107"/>
        <v>14274</v>
      </c>
      <c r="G107">
        <f t="shared" si="108"/>
        <v>5.5920600003446452E-2</v>
      </c>
      <c r="K107">
        <f t="shared" si="109"/>
        <v>5.5920600003446452E-2</v>
      </c>
      <c r="O107">
        <f t="shared" ca="1" si="110"/>
        <v>5.5521197439531642E-2</v>
      </c>
      <c r="P107">
        <f t="shared" si="111"/>
        <v>0.18990781060196124</v>
      </c>
      <c r="Q107" s="2">
        <f t="shared" si="112"/>
        <v>43901.5023</v>
      </c>
      <c r="R107">
        <f t="shared" si="113"/>
        <v>1.7952572603970755E-2</v>
      </c>
      <c r="S107" s="3">
        <v>1</v>
      </c>
      <c r="U107" s="37"/>
      <c r="Z107">
        <f t="shared" si="114"/>
        <v>14274</v>
      </c>
      <c r="AA107" s="132">
        <f t="shared" si="115"/>
        <v>7.2750250067785918E-2</v>
      </c>
      <c r="AB107" s="132">
        <f t="shared" si="116"/>
        <v>0.17307816053762176</v>
      </c>
      <c r="AC107" s="132">
        <f t="shared" si="117"/>
        <v>-0.13398721059851479</v>
      </c>
      <c r="AD107" s="132">
        <f t="shared" si="118"/>
        <v>-1.6829650064339466E-2</v>
      </c>
      <c r="AE107" s="132">
        <f t="shared" si="119"/>
        <v>2.832371212881214E-4</v>
      </c>
      <c r="AF107">
        <f t="shared" si="120"/>
        <v>-0.13398721059851479</v>
      </c>
      <c r="AG107" s="143"/>
      <c r="AH107">
        <f t="shared" si="121"/>
        <v>-0.11715756053417532</v>
      </c>
      <c r="AI107">
        <f t="shared" si="122"/>
        <v>1.1315957288008152</v>
      </c>
      <c r="AJ107">
        <f t="shared" si="123"/>
        <v>-0.43579202049941657</v>
      </c>
      <c r="AK107">
        <f t="shared" si="124"/>
        <v>0.19620294289988796</v>
      </c>
      <c r="AL107">
        <f t="shared" si="125"/>
        <v>0.97999812146441634</v>
      </c>
      <c r="AM107">
        <f t="shared" si="126"/>
        <v>0.53338694014559096</v>
      </c>
      <c r="AN107" s="132">
        <f t="shared" si="127"/>
        <v>7.0771540008531897</v>
      </c>
      <c r="AO107" s="132">
        <f t="shared" si="128"/>
        <v>7.0771508084559862</v>
      </c>
      <c r="AP107" s="132">
        <f t="shared" si="129"/>
        <v>7.0771315326446436</v>
      </c>
      <c r="AQ107" s="132">
        <f t="shared" si="130"/>
        <v>7.0770151526189222</v>
      </c>
      <c r="AR107" s="132">
        <f t="shared" si="131"/>
        <v>7.0763127866189821</v>
      </c>
      <c r="AS107" s="132">
        <f t="shared" si="132"/>
        <v>7.0720845100694998</v>
      </c>
      <c r="AT107" s="132">
        <f t="shared" si="133"/>
        <v>7.0469985688172221</v>
      </c>
      <c r="AU107" s="132">
        <f t="shared" si="134"/>
        <v>6.9086765216035451</v>
      </c>
    </row>
    <row r="108" spans="1:47" ht="12.95" customHeight="1" x14ac:dyDescent="0.2">
      <c r="A108" s="186" t="s">
        <v>400</v>
      </c>
      <c r="B108" s="187" t="s">
        <v>85</v>
      </c>
      <c r="C108" s="188">
        <v>58920.002899999999</v>
      </c>
      <c r="D108" s="188" t="s">
        <v>340</v>
      </c>
      <c r="E108">
        <f t="shared" si="106"/>
        <v>14274.125671681551</v>
      </c>
      <c r="F108">
        <f t="shared" si="107"/>
        <v>14274</v>
      </c>
      <c r="G108">
        <f t="shared" si="108"/>
        <v>5.6520600002841093E-2</v>
      </c>
      <c r="K108">
        <f t="shared" si="109"/>
        <v>5.6520600002841093E-2</v>
      </c>
      <c r="O108">
        <f t="shared" ca="1" si="110"/>
        <v>5.5521197439531642E-2</v>
      </c>
      <c r="P108">
        <f t="shared" si="111"/>
        <v>0.18990781060196124</v>
      </c>
      <c r="Q108" s="2">
        <f t="shared" si="112"/>
        <v>43901.502899999999</v>
      </c>
      <c r="R108">
        <f t="shared" si="113"/>
        <v>1.7792147951414032E-2</v>
      </c>
      <c r="S108" s="3">
        <v>1</v>
      </c>
      <c r="U108" s="37"/>
      <c r="Z108">
        <f t="shared" si="114"/>
        <v>14274</v>
      </c>
      <c r="AA108" s="132">
        <f t="shared" si="115"/>
        <v>7.2750250067785918E-2</v>
      </c>
      <c r="AB108" s="132">
        <f t="shared" si="116"/>
        <v>0.1736781605370164</v>
      </c>
      <c r="AC108" s="132">
        <f t="shared" si="117"/>
        <v>-0.13338721059912015</v>
      </c>
      <c r="AD108" s="132">
        <f t="shared" si="118"/>
        <v>-1.6229650064944826E-2</v>
      </c>
      <c r="AE108" s="132">
        <f t="shared" si="119"/>
        <v>2.6340154123056359E-4</v>
      </c>
      <c r="AF108">
        <f t="shared" si="120"/>
        <v>-0.13338721059912015</v>
      </c>
      <c r="AG108" s="143"/>
      <c r="AH108">
        <f t="shared" si="121"/>
        <v>-0.11715756053417532</v>
      </c>
      <c r="AI108">
        <f t="shared" si="122"/>
        <v>1.1315957288008152</v>
      </c>
      <c r="AJ108">
        <f t="shared" si="123"/>
        <v>-0.43579202049941657</v>
      </c>
      <c r="AK108">
        <f t="shared" si="124"/>
        <v>0.19620294289988796</v>
      </c>
      <c r="AL108">
        <f t="shared" si="125"/>
        <v>0.97999812146441634</v>
      </c>
      <c r="AM108">
        <f t="shared" si="126"/>
        <v>0.53338694014559096</v>
      </c>
      <c r="AN108" s="132">
        <f t="shared" si="127"/>
        <v>7.0771540008531897</v>
      </c>
      <c r="AO108" s="132">
        <f t="shared" si="128"/>
        <v>7.0771508084559862</v>
      </c>
      <c r="AP108" s="132">
        <f t="shared" si="129"/>
        <v>7.0771315326446436</v>
      </c>
      <c r="AQ108" s="132">
        <f t="shared" si="130"/>
        <v>7.0770151526189222</v>
      </c>
      <c r="AR108" s="132">
        <f t="shared" si="131"/>
        <v>7.0763127866189821</v>
      </c>
      <c r="AS108" s="132">
        <f t="shared" si="132"/>
        <v>7.0720845100694998</v>
      </c>
      <c r="AT108" s="132">
        <f t="shared" si="133"/>
        <v>7.0469985688172221</v>
      </c>
      <c r="AU108" s="132">
        <f t="shared" si="134"/>
        <v>6.9086765216035451</v>
      </c>
    </row>
    <row r="109" spans="1:47" ht="12.95" customHeight="1" x14ac:dyDescent="0.2">
      <c r="A109" s="186" t="s">
        <v>400</v>
      </c>
      <c r="B109" s="187" t="s">
        <v>85</v>
      </c>
      <c r="C109" s="188">
        <v>58920.003199999999</v>
      </c>
      <c r="D109" s="188" t="s">
        <v>221</v>
      </c>
      <c r="E109">
        <f t="shared" si="106"/>
        <v>14274.126338721611</v>
      </c>
      <c r="F109">
        <f t="shared" si="107"/>
        <v>14274</v>
      </c>
      <c r="G109">
        <f t="shared" si="108"/>
        <v>5.6820600002538413E-2</v>
      </c>
      <c r="K109">
        <f t="shared" si="109"/>
        <v>5.6820600002538413E-2</v>
      </c>
      <c r="O109">
        <f t="shared" ca="1" si="110"/>
        <v>5.5521197439531642E-2</v>
      </c>
      <c r="P109">
        <f t="shared" si="111"/>
        <v>0.18990781060196124</v>
      </c>
      <c r="Q109" s="2">
        <f t="shared" si="112"/>
        <v>43901.503199999999</v>
      </c>
      <c r="R109">
        <f t="shared" si="113"/>
        <v>1.7712205625135122E-2</v>
      </c>
      <c r="S109" s="3">
        <v>1</v>
      </c>
      <c r="U109" s="37"/>
      <c r="Z109">
        <f t="shared" si="114"/>
        <v>14274</v>
      </c>
      <c r="AA109" s="132">
        <f t="shared" si="115"/>
        <v>7.2750250067785918E-2</v>
      </c>
      <c r="AB109" s="132">
        <f t="shared" si="116"/>
        <v>0.17397816053671372</v>
      </c>
      <c r="AC109" s="132">
        <f t="shared" si="117"/>
        <v>-0.13308721059942283</v>
      </c>
      <c r="AD109" s="132">
        <f t="shared" si="118"/>
        <v>-1.5929650065247505E-2</v>
      </c>
      <c r="AE109" s="132">
        <f t="shared" si="119"/>
        <v>2.5375375120123984E-4</v>
      </c>
      <c r="AF109">
        <f t="shared" si="120"/>
        <v>-0.13308721059942283</v>
      </c>
      <c r="AG109" s="143"/>
      <c r="AH109">
        <f t="shared" si="121"/>
        <v>-0.11715756053417532</v>
      </c>
      <c r="AI109">
        <f t="shared" si="122"/>
        <v>1.1315957288008152</v>
      </c>
      <c r="AJ109">
        <f t="shared" si="123"/>
        <v>-0.43579202049941657</v>
      </c>
      <c r="AK109">
        <f t="shared" si="124"/>
        <v>0.19620294289988796</v>
      </c>
      <c r="AL109">
        <f t="shared" si="125"/>
        <v>0.97999812146441634</v>
      </c>
      <c r="AM109">
        <f t="shared" si="126"/>
        <v>0.53338694014559096</v>
      </c>
      <c r="AN109" s="132">
        <f t="shared" si="127"/>
        <v>7.0771540008531897</v>
      </c>
      <c r="AO109" s="132">
        <f t="shared" si="128"/>
        <v>7.0771508084559862</v>
      </c>
      <c r="AP109" s="132">
        <f t="shared" si="129"/>
        <v>7.0771315326446436</v>
      </c>
      <c r="AQ109" s="132">
        <f t="shared" si="130"/>
        <v>7.0770151526189222</v>
      </c>
      <c r="AR109" s="132">
        <f t="shared" si="131"/>
        <v>7.0763127866189821</v>
      </c>
      <c r="AS109" s="132">
        <f t="shared" si="132"/>
        <v>7.0720845100694998</v>
      </c>
      <c r="AT109" s="132">
        <f t="shared" si="133"/>
        <v>7.0469985688172221</v>
      </c>
      <c r="AU109" s="132">
        <f t="shared" si="134"/>
        <v>6.9086765216035451</v>
      </c>
    </row>
    <row r="110" spans="1:47" ht="12.95" customHeight="1" x14ac:dyDescent="0.2">
      <c r="A110" s="186" t="s">
        <v>400</v>
      </c>
      <c r="B110" s="187" t="s">
        <v>94</v>
      </c>
      <c r="C110" s="188">
        <v>58881.098700000002</v>
      </c>
      <c r="D110" s="188" t="s">
        <v>399</v>
      </c>
      <c r="E110">
        <f t="shared" si="106"/>
        <v>14187.623471894609</v>
      </c>
      <c r="F110">
        <f t="shared" si="107"/>
        <v>14187.5</v>
      </c>
      <c r="G110">
        <f t="shared" si="108"/>
        <v>5.5531250007334165E-2</v>
      </c>
      <c r="K110">
        <f t="shared" si="109"/>
        <v>5.5531250007334165E-2</v>
      </c>
      <c r="O110">
        <f t="shared" ca="1" si="110"/>
        <v>5.5219580545714152E-2</v>
      </c>
      <c r="P110">
        <f t="shared" si="111"/>
        <v>0.19015783518234952</v>
      </c>
      <c r="Q110" s="2">
        <f t="shared" si="112"/>
        <v>43862.598700000002</v>
      </c>
      <c r="R110">
        <f t="shared" si="113"/>
        <v>1.8124317435885665E-2</v>
      </c>
      <c r="S110" s="3">
        <v>1</v>
      </c>
      <c r="U110" s="37"/>
      <c r="Z110">
        <f t="shared" si="114"/>
        <v>14187.5</v>
      </c>
      <c r="AA110" s="132">
        <f t="shared" si="115"/>
        <v>7.2163810022160588E-2</v>
      </c>
      <c r="AB110" s="132">
        <f t="shared" si="116"/>
        <v>0.17352527516752309</v>
      </c>
      <c r="AC110" s="132">
        <f t="shared" si="117"/>
        <v>-0.13462658517501536</v>
      </c>
      <c r="AD110" s="132">
        <f t="shared" si="118"/>
        <v>-1.6632560014826422E-2</v>
      </c>
      <c r="AE110" s="132">
        <f t="shared" si="119"/>
        <v>2.7664205264680273E-4</v>
      </c>
      <c r="AF110">
        <f t="shared" si="120"/>
        <v>-0.13462658517501536</v>
      </c>
      <c r="AG110" s="143"/>
      <c r="AH110">
        <f t="shared" si="121"/>
        <v>-0.11799402516018893</v>
      </c>
      <c r="AI110">
        <f t="shared" si="122"/>
        <v>1.1328130478212564</v>
      </c>
      <c r="AJ110">
        <f t="shared" si="123"/>
        <v>-0.44137950779551405</v>
      </c>
      <c r="AK110">
        <f t="shared" si="124"/>
        <v>0.19538097391922035</v>
      </c>
      <c r="AL110">
        <f t="shared" si="125"/>
        <v>0.97378073077614635</v>
      </c>
      <c r="AM110">
        <f t="shared" si="126"/>
        <v>0.52940041328310161</v>
      </c>
      <c r="AN110" s="132">
        <f t="shared" si="127"/>
        <v>7.0718180452888468</v>
      </c>
      <c r="AO110" s="132">
        <f t="shared" si="128"/>
        <v>7.0718147732209165</v>
      </c>
      <c r="AP110" s="132">
        <f t="shared" si="129"/>
        <v>7.0717951227440867</v>
      </c>
      <c r="AQ110" s="132">
        <f t="shared" si="130"/>
        <v>7.0716771195417945</v>
      </c>
      <c r="AR110" s="132">
        <f t="shared" si="131"/>
        <v>7.0709687922003059</v>
      </c>
      <c r="AS110" s="132">
        <f t="shared" si="132"/>
        <v>7.0667275164663739</v>
      </c>
      <c r="AT110" s="132">
        <f t="shared" si="133"/>
        <v>7.0416951355478066</v>
      </c>
      <c r="AU110" s="132">
        <f t="shared" si="134"/>
        <v>6.9042266885347239</v>
      </c>
    </row>
    <row r="111" spans="1:47" ht="12.95" customHeight="1" x14ac:dyDescent="0.2">
      <c r="A111" s="186" t="s">
        <v>400</v>
      </c>
      <c r="B111" s="187" t="s">
        <v>94</v>
      </c>
      <c r="C111" s="188">
        <v>58881.099300000002</v>
      </c>
      <c r="D111" s="188" t="s">
        <v>221</v>
      </c>
      <c r="E111">
        <f t="shared" si="106"/>
        <v>14187.62480597473</v>
      </c>
      <c r="F111">
        <f t="shared" si="107"/>
        <v>14187.5</v>
      </c>
      <c r="G111">
        <f t="shared" si="108"/>
        <v>5.6131250006728806E-2</v>
      </c>
      <c r="K111">
        <f t="shared" si="109"/>
        <v>5.6131250006728806E-2</v>
      </c>
      <c r="O111">
        <f t="shared" ca="1" si="110"/>
        <v>5.5219580545714152E-2</v>
      </c>
      <c r="P111">
        <f t="shared" si="111"/>
        <v>0.19015783518234952</v>
      </c>
      <c r="Q111" s="2">
        <f t="shared" si="112"/>
        <v>43862.599300000002</v>
      </c>
      <c r="R111">
        <f t="shared" si="113"/>
        <v>1.7963125533837915E-2</v>
      </c>
      <c r="S111" s="3">
        <v>1</v>
      </c>
      <c r="U111" s="37"/>
      <c r="Z111">
        <f t="shared" si="114"/>
        <v>14187.5</v>
      </c>
      <c r="AA111" s="132">
        <f t="shared" si="115"/>
        <v>7.2163810022160588E-2</v>
      </c>
      <c r="AB111" s="132">
        <f t="shared" si="116"/>
        <v>0.17412527516691773</v>
      </c>
      <c r="AC111" s="132">
        <f t="shared" si="117"/>
        <v>-0.13402658517562072</v>
      </c>
      <c r="AD111" s="132">
        <f t="shared" si="118"/>
        <v>-1.6032560015431782E-2</v>
      </c>
      <c r="AE111" s="132">
        <f t="shared" si="119"/>
        <v>2.5704298064842192E-4</v>
      </c>
      <c r="AF111">
        <f t="shared" si="120"/>
        <v>-0.13402658517562072</v>
      </c>
      <c r="AG111" s="143"/>
      <c r="AH111">
        <f t="shared" si="121"/>
        <v>-0.11799402516018893</v>
      </c>
      <c r="AI111">
        <f t="shared" si="122"/>
        <v>1.1328130478212564</v>
      </c>
      <c r="AJ111">
        <f t="shared" si="123"/>
        <v>-0.44137950779551405</v>
      </c>
      <c r="AK111">
        <f t="shared" si="124"/>
        <v>0.19538097391922035</v>
      </c>
      <c r="AL111">
        <f t="shared" si="125"/>
        <v>0.97378073077614635</v>
      </c>
      <c r="AM111">
        <f t="shared" si="126"/>
        <v>0.52940041328310161</v>
      </c>
      <c r="AN111" s="132">
        <f t="shared" si="127"/>
        <v>7.0718180452888468</v>
      </c>
      <c r="AO111" s="132">
        <f t="shared" si="128"/>
        <v>7.0718147732209165</v>
      </c>
      <c r="AP111" s="132">
        <f t="shared" si="129"/>
        <v>7.0717951227440867</v>
      </c>
      <c r="AQ111" s="132">
        <f t="shared" si="130"/>
        <v>7.0716771195417945</v>
      </c>
      <c r="AR111" s="132">
        <f t="shared" si="131"/>
        <v>7.0709687922003059</v>
      </c>
      <c r="AS111" s="132">
        <f t="shared" si="132"/>
        <v>7.0667275164663739</v>
      </c>
      <c r="AT111" s="132">
        <f t="shared" si="133"/>
        <v>7.0416951355478066</v>
      </c>
      <c r="AU111" s="132">
        <f t="shared" si="134"/>
        <v>6.9042266885347239</v>
      </c>
    </row>
    <row r="112" spans="1:47" ht="12.95" customHeight="1" x14ac:dyDescent="0.2">
      <c r="A112" s="186" t="s">
        <v>400</v>
      </c>
      <c r="B112" s="187" t="s">
        <v>94</v>
      </c>
      <c r="C112" s="188">
        <v>58881.099399999999</v>
      </c>
      <c r="D112" s="188" t="s">
        <v>340</v>
      </c>
      <c r="E112">
        <f t="shared" si="106"/>
        <v>14187.625028321412</v>
      </c>
      <c r="F112">
        <f t="shared" si="107"/>
        <v>14187.5</v>
      </c>
      <c r="G112">
        <f t="shared" si="108"/>
        <v>5.6231250004202593E-2</v>
      </c>
      <c r="K112">
        <f t="shared" si="109"/>
        <v>5.6231250004202593E-2</v>
      </c>
      <c r="O112">
        <f t="shared" ca="1" si="110"/>
        <v>5.5219580545714152E-2</v>
      </c>
      <c r="P112">
        <f t="shared" si="111"/>
        <v>0.19015783518234952</v>
      </c>
      <c r="Q112" s="2">
        <f t="shared" si="112"/>
        <v>43862.599399999999</v>
      </c>
      <c r="R112">
        <f t="shared" si="113"/>
        <v>1.7936330217479445E-2</v>
      </c>
      <c r="S112" s="3">
        <v>1</v>
      </c>
      <c r="U112" s="37"/>
      <c r="Z112">
        <f t="shared" si="114"/>
        <v>14187.5</v>
      </c>
      <c r="AA112" s="132">
        <f t="shared" si="115"/>
        <v>7.2163810022160588E-2</v>
      </c>
      <c r="AB112" s="132">
        <f t="shared" si="116"/>
        <v>0.17422527516439151</v>
      </c>
      <c r="AC112" s="132">
        <f t="shared" si="117"/>
        <v>-0.13392658517814693</v>
      </c>
      <c r="AD112" s="132">
        <f t="shared" si="118"/>
        <v>-1.5932560017957995E-2</v>
      </c>
      <c r="AE112" s="132">
        <f t="shared" si="119"/>
        <v>2.5384646872583365E-4</v>
      </c>
      <c r="AF112">
        <f t="shared" si="120"/>
        <v>-0.13392658517814693</v>
      </c>
      <c r="AG112" s="143"/>
      <c r="AH112">
        <f t="shared" si="121"/>
        <v>-0.11799402516018893</v>
      </c>
      <c r="AI112">
        <f t="shared" si="122"/>
        <v>1.1328130478212564</v>
      </c>
      <c r="AJ112">
        <f t="shared" si="123"/>
        <v>-0.44137950779551405</v>
      </c>
      <c r="AK112">
        <f t="shared" si="124"/>
        <v>0.19538097391922035</v>
      </c>
      <c r="AL112">
        <f t="shared" si="125"/>
        <v>0.97378073077614635</v>
      </c>
      <c r="AM112">
        <f t="shared" si="126"/>
        <v>0.52940041328310161</v>
      </c>
      <c r="AN112" s="132">
        <f t="shared" si="127"/>
        <v>7.0718180452888468</v>
      </c>
      <c r="AO112" s="132">
        <f t="shared" si="128"/>
        <v>7.0718147732209165</v>
      </c>
      <c r="AP112" s="132">
        <f t="shared" si="129"/>
        <v>7.0717951227440867</v>
      </c>
      <c r="AQ112" s="132">
        <f t="shared" si="130"/>
        <v>7.0716771195417945</v>
      </c>
      <c r="AR112" s="132">
        <f t="shared" si="131"/>
        <v>7.0709687922003059</v>
      </c>
      <c r="AS112" s="132">
        <f t="shared" si="132"/>
        <v>7.0667275164663739</v>
      </c>
      <c r="AT112" s="132">
        <f t="shared" si="133"/>
        <v>7.0416951355478066</v>
      </c>
      <c r="AU112" s="132">
        <f t="shared" si="134"/>
        <v>6.9042266885347239</v>
      </c>
    </row>
    <row r="113" spans="1:47" ht="12.95" customHeight="1" x14ac:dyDescent="0.2">
      <c r="A113" s="186" t="s">
        <v>400</v>
      </c>
      <c r="B113" s="187" t="s">
        <v>94</v>
      </c>
      <c r="C113" s="188">
        <v>58881.099800000004</v>
      </c>
      <c r="D113" s="188" t="s">
        <v>244</v>
      </c>
      <c r="E113">
        <f t="shared" si="106"/>
        <v>14187.625917708168</v>
      </c>
      <c r="F113">
        <f t="shared" si="107"/>
        <v>14187.5</v>
      </c>
      <c r="G113">
        <f t="shared" si="108"/>
        <v>5.6631250008649658E-2</v>
      </c>
      <c r="K113">
        <f t="shared" si="109"/>
        <v>5.6631250008649658E-2</v>
      </c>
      <c r="O113">
        <f t="shared" ca="1" si="110"/>
        <v>5.5219580545714152E-2</v>
      </c>
      <c r="P113">
        <f t="shared" si="111"/>
        <v>0.19015783518234952</v>
      </c>
      <c r="Q113" s="2">
        <f t="shared" si="112"/>
        <v>43862.599800000004</v>
      </c>
      <c r="R113">
        <f t="shared" si="113"/>
        <v>1.7829348948149325E-2</v>
      </c>
      <c r="S113" s="3">
        <v>1</v>
      </c>
      <c r="U113" s="37"/>
      <c r="Z113">
        <f t="shared" si="114"/>
        <v>14187.5</v>
      </c>
      <c r="AA113" s="132">
        <f t="shared" si="115"/>
        <v>7.2163810022160588E-2</v>
      </c>
      <c r="AB113" s="132">
        <f t="shared" si="116"/>
        <v>0.17462527516883858</v>
      </c>
      <c r="AC113" s="132">
        <f t="shared" si="117"/>
        <v>-0.13352658517369986</v>
      </c>
      <c r="AD113" s="132">
        <f t="shared" si="118"/>
        <v>-1.5532560013510929E-2</v>
      </c>
      <c r="AE113" s="132">
        <f t="shared" si="119"/>
        <v>2.4126042057331863E-4</v>
      </c>
      <c r="AF113">
        <f t="shared" si="120"/>
        <v>-0.13352658517369986</v>
      </c>
      <c r="AG113" s="143"/>
      <c r="AH113">
        <f t="shared" si="121"/>
        <v>-0.11799402516018893</v>
      </c>
      <c r="AI113">
        <f t="shared" si="122"/>
        <v>1.1328130478212564</v>
      </c>
      <c r="AJ113">
        <f t="shared" si="123"/>
        <v>-0.44137950779551405</v>
      </c>
      <c r="AK113">
        <f t="shared" si="124"/>
        <v>0.19538097391922035</v>
      </c>
      <c r="AL113">
        <f t="shared" si="125"/>
        <v>0.97378073077614635</v>
      </c>
      <c r="AM113">
        <f t="shared" si="126"/>
        <v>0.52940041328310161</v>
      </c>
      <c r="AN113" s="132">
        <f t="shared" si="127"/>
        <v>7.0718180452888468</v>
      </c>
      <c r="AO113" s="132">
        <f t="shared" si="128"/>
        <v>7.0718147732209165</v>
      </c>
      <c r="AP113" s="132">
        <f t="shared" si="129"/>
        <v>7.0717951227440867</v>
      </c>
      <c r="AQ113" s="132">
        <f t="shared" si="130"/>
        <v>7.0716771195417945</v>
      </c>
      <c r="AR113" s="132">
        <f t="shared" si="131"/>
        <v>7.0709687922003059</v>
      </c>
      <c r="AS113" s="132">
        <f t="shared" si="132"/>
        <v>7.0667275164663739</v>
      </c>
      <c r="AT113" s="132">
        <f t="shared" si="133"/>
        <v>7.0416951355478066</v>
      </c>
      <c r="AU113" s="132">
        <f t="shared" si="134"/>
        <v>6.9042266885347239</v>
      </c>
    </row>
    <row r="114" spans="1:47" ht="12.95" customHeight="1" x14ac:dyDescent="0.2">
      <c r="A114" s="189" t="s">
        <v>401</v>
      </c>
      <c r="B114" s="190" t="s">
        <v>85</v>
      </c>
      <c r="C114" s="193">
        <v>59604.066999999806</v>
      </c>
      <c r="D114" s="194" t="s">
        <v>221</v>
      </c>
      <c r="E114">
        <f t="shared" ref="E114:E119" si="135">+(C114-C$7)/C$8</f>
        <v>15795.119534690215</v>
      </c>
      <c r="F114">
        <f t="shared" ref="F114:F119" si="136">ROUND(2*E114,0)/2</f>
        <v>15795</v>
      </c>
      <c r="G114">
        <f t="shared" ref="G114:G119" si="137">+C114-(C$7+F114*C$8)</f>
        <v>5.3760499809868634E-2</v>
      </c>
      <c r="K114">
        <f t="shared" ref="K114:K119" si="138">G114</f>
        <v>5.3760499809868634E-2</v>
      </c>
      <c r="O114">
        <f t="shared" ref="O114:O119" ca="1" si="139">+C$11+C$12*$F114</f>
        <v>6.0824773110010222E-2</v>
      </c>
      <c r="P114">
        <f t="shared" ref="P114:P119" si="140">+D$11+D$12*F114+D$13*F114^2</f>
        <v>0.18507483863172319</v>
      </c>
      <c r="Q114" s="2">
        <f t="shared" ref="Q114:Q119" si="141">+C114-15018.5</f>
        <v>44585.566999999806</v>
      </c>
      <c r="R114">
        <f t="shared" ref="R114:R119" si="142">+(P114-G114)^2</f>
        <v>1.7243455580220821E-2</v>
      </c>
      <c r="S114" s="3">
        <v>1</v>
      </c>
      <c r="U114" s="37"/>
      <c r="Z114">
        <f t="shared" ref="Z114:Z119" si="143">F114</f>
        <v>15795</v>
      </c>
      <c r="AA114" s="132">
        <f t="shared" ref="AA114:AA119" si="144">AB$3+AB$4*Z114+AB$5*Z114^2+AH114</f>
        <v>8.2990120452821239E-2</v>
      </c>
      <c r="AB114" s="132">
        <f t="shared" ref="AB114:AB119" si="145">IF(R114&lt;&gt;0,G114-AH114, -9999)</f>
        <v>0.1558452179887706</v>
      </c>
      <c r="AC114" s="132">
        <f t="shared" ref="AC114:AC119" si="146">+G114-P114</f>
        <v>-0.13131433882185456</v>
      </c>
      <c r="AD114" s="132">
        <f t="shared" ref="AD114:AD119" si="147">IF(R114&lt;&gt;0,G114-AA114, -9999)</f>
        <v>-2.9229620642952606E-2</v>
      </c>
      <c r="AE114" s="132">
        <f t="shared" ref="AE114:AE119" si="148">+(G114-AA114)^2*S114</f>
        <v>8.5437072293092109E-4</v>
      </c>
      <c r="AF114">
        <f t="shared" ref="AF114:AF119" si="149">IF(R114&lt;&gt;0,G114-P114, -9999)</f>
        <v>-0.13131433882185456</v>
      </c>
      <c r="AG114" s="143"/>
      <c r="AH114">
        <f t="shared" ref="AH114:AH119" si="150">$AB$6*($AB$11/AI114*AJ114+$AB$12)</f>
        <v>-0.10208471817890195</v>
      </c>
      <c r="AI114">
        <f t="shared" ref="AI114:AI119" si="151">1+$AB$7*COS(AL114)</f>
        <v>1.1098617553112327</v>
      </c>
      <c r="AJ114">
        <f t="shared" ref="AJ114:AJ119" si="152">SIN(AL114+RADIANS($AB$9))</f>
        <v>-0.3370536325103981</v>
      </c>
      <c r="AK114">
        <f t="shared" ref="AK114:AK119" si="153">$AB$7*SIN(AL114)</f>
        <v>0.2091492896500709</v>
      </c>
      <c r="AL114">
        <f t="shared" ref="AL114:AL119" si="154">2*ATAN(AM114)</f>
        <v>1.0871305381214371</v>
      </c>
      <c r="AM114">
        <f t="shared" ref="AM114:AM119" si="155">SQRT((1+$AB$7)/(1-$AB$7))*TAN(AN114/2)</f>
        <v>0.60428635001329101</v>
      </c>
      <c r="AN114" s="132">
        <f t="shared" ref="AN114:AN119" si="156">$AU114+$AB$7*SIN(AO114)</f>
        <v>7.1700331469696064</v>
      </c>
      <c r="AO114" s="132">
        <f t="shared" ref="AO114:AO119" si="157">$AU114+$AB$7*SIN(AP114)</f>
        <v>7.1700311984667886</v>
      </c>
      <c r="AP114" s="132">
        <f t="shared" ref="AP114:AP119" si="158">$AU114+$AB$7*SIN(AQ114)</f>
        <v>7.1700181455072558</v>
      </c>
      <c r="AQ114" s="132">
        <f t="shared" ref="AQ114:AQ119" si="159">$AU114+$AB$7*SIN(AR114)</f>
        <v>7.1699307095277334</v>
      </c>
      <c r="AR114" s="132">
        <f t="shared" ref="AR114:AR119" si="160">$AU114+$AB$7*SIN(AS114)</f>
        <v>7.1693452562790885</v>
      </c>
      <c r="AS114" s="132">
        <f t="shared" ref="AS114:AS119" si="161">$AU114+$AB$7*SIN(AT114)</f>
        <v>7.165435938546346</v>
      </c>
      <c r="AT114" s="132">
        <f t="shared" ref="AT114:AT119" si="162">$AU114+$AB$7*SIN(AU114)</f>
        <v>7.1397906337564727</v>
      </c>
      <c r="AU114" s="132">
        <f t="shared" ref="AU114:AU119" si="163">RADIANS($AB$9)+$AB$18*(F114-AB$15)</f>
        <v>6.9869215631951782</v>
      </c>
    </row>
    <row r="115" spans="1:47" ht="12.95" customHeight="1" x14ac:dyDescent="0.2">
      <c r="A115" s="189" t="s">
        <v>401</v>
      </c>
      <c r="B115" s="190" t="s">
        <v>85</v>
      </c>
      <c r="C115" s="193">
        <v>59604.06799999997</v>
      </c>
      <c r="D115" s="194" t="s">
        <v>244</v>
      </c>
      <c r="E115">
        <f t="shared" si="135"/>
        <v>15795.121758157449</v>
      </c>
      <c r="F115">
        <f t="shared" si="136"/>
        <v>15795</v>
      </c>
      <c r="G115">
        <f t="shared" si="137"/>
        <v>5.4760499973781407E-2</v>
      </c>
      <c r="K115">
        <f t="shared" si="138"/>
        <v>5.4760499973781407E-2</v>
      </c>
      <c r="O115">
        <f t="shared" ca="1" si="139"/>
        <v>6.0824773110010222E-2</v>
      </c>
      <c r="P115">
        <f t="shared" si="140"/>
        <v>0.18507483863172319</v>
      </c>
      <c r="Q115" s="2">
        <f t="shared" si="141"/>
        <v>44585.56799999997</v>
      </c>
      <c r="R115">
        <f t="shared" si="142"/>
        <v>1.698182685985674E-2</v>
      </c>
      <c r="S115" s="3">
        <v>1</v>
      </c>
      <c r="U115" s="37"/>
      <c r="Z115">
        <f t="shared" si="143"/>
        <v>15795</v>
      </c>
      <c r="AA115" s="132">
        <f t="shared" si="144"/>
        <v>8.2990120452821239E-2</v>
      </c>
      <c r="AB115" s="132">
        <f t="shared" si="145"/>
        <v>0.15684521815268337</v>
      </c>
      <c r="AC115" s="132">
        <f t="shared" si="146"/>
        <v>-0.13031433865794179</v>
      </c>
      <c r="AD115" s="132">
        <f t="shared" si="147"/>
        <v>-2.8229620479039833E-2</v>
      </c>
      <c r="AE115" s="132">
        <f t="shared" si="148"/>
        <v>7.9691147239062507E-4</v>
      </c>
      <c r="AF115">
        <f t="shared" si="149"/>
        <v>-0.13031433865794179</v>
      </c>
      <c r="AG115" s="143"/>
      <c r="AH115">
        <f t="shared" si="150"/>
        <v>-0.10208471817890195</v>
      </c>
      <c r="AI115">
        <f t="shared" si="151"/>
        <v>1.1098617553112327</v>
      </c>
      <c r="AJ115">
        <f t="shared" si="152"/>
        <v>-0.3370536325103981</v>
      </c>
      <c r="AK115">
        <f t="shared" si="153"/>
        <v>0.2091492896500709</v>
      </c>
      <c r="AL115">
        <f t="shared" si="154"/>
        <v>1.0871305381214371</v>
      </c>
      <c r="AM115">
        <f t="shared" si="155"/>
        <v>0.60428635001329101</v>
      </c>
      <c r="AN115" s="132">
        <f t="shared" si="156"/>
        <v>7.1700331469696064</v>
      </c>
      <c r="AO115" s="132">
        <f t="shared" si="157"/>
        <v>7.1700311984667886</v>
      </c>
      <c r="AP115" s="132">
        <f t="shared" si="158"/>
        <v>7.1700181455072558</v>
      </c>
      <c r="AQ115" s="132">
        <f t="shared" si="159"/>
        <v>7.1699307095277334</v>
      </c>
      <c r="AR115" s="132">
        <f t="shared" si="160"/>
        <v>7.1693452562790885</v>
      </c>
      <c r="AS115" s="132">
        <f t="shared" si="161"/>
        <v>7.165435938546346</v>
      </c>
      <c r="AT115" s="132">
        <f t="shared" si="162"/>
        <v>7.1397906337564727</v>
      </c>
      <c r="AU115" s="132">
        <f t="shared" si="163"/>
        <v>6.9869215631951782</v>
      </c>
    </row>
    <row r="116" spans="1:47" ht="12.95" customHeight="1" x14ac:dyDescent="0.2">
      <c r="A116" s="189" t="s">
        <v>401</v>
      </c>
      <c r="B116" s="190" t="s">
        <v>85</v>
      </c>
      <c r="C116" s="193">
        <v>59644.997599999886</v>
      </c>
      <c r="D116" s="194" t="s">
        <v>221</v>
      </c>
      <c r="E116">
        <f t="shared" si="135"/>
        <v>15886.127367741827</v>
      </c>
      <c r="F116">
        <f t="shared" si="136"/>
        <v>15886</v>
      </c>
      <c r="G116">
        <f t="shared" si="137"/>
        <v>5.7283399888547137E-2</v>
      </c>
      <c r="K116">
        <f t="shared" si="138"/>
        <v>5.7283399888547137E-2</v>
      </c>
      <c r="O116">
        <f t="shared" ca="1" si="139"/>
        <v>6.1142081056107231E-2</v>
      </c>
      <c r="P116">
        <f t="shared" si="140"/>
        <v>0.1847594928116538</v>
      </c>
      <c r="Q116" s="2">
        <f t="shared" si="141"/>
        <v>44626.497599999886</v>
      </c>
      <c r="R116">
        <f t="shared" si="142"/>
        <v>1.6250154266940525E-2</v>
      </c>
      <c r="S116" s="3">
        <v>1</v>
      </c>
      <c r="U116" s="37"/>
      <c r="Z116">
        <f t="shared" si="143"/>
        <v>15886</v>
      </c>
      <c r="AA116" s="132">
        <f t="shared" si="144"/>
        <v>8.3596173073389762E-2</v>
      </c>
      <c r="AB116" s="132">
        <f t="shared" si="145"/>
        <v>0.15844671962681117</v>
      </c>
      <c r="AC116" s="132">
        <f t="shared" si="146"/>
        <v>-0.12747609292310666</v>
      </c>
      <c r="AD116" s="132">
        <f t="shared" si="147"/>
        <v>-2.6312773184842625E-2</v>
      </c>
      <c r="AE116" s="132">
        <f t="shared" si="148"/>
        <v>6.9236203267697308E-4</v>
      </c>
      <c r="AF116">
        <f t="shared" si="149"/>
        <v>-0.12747609292310666</v>
      </c>
      <c r="AG116" s="143"/>
      <c r="AH116">
        <f t="shared" si="150"/>
        <v>-0.10116331973826403</v>
      </c>
      <c r="AI116">
        <f t="shared" si="151"/>
        <v>1.1085466055807403</v>
      </c>
      <c r="AJ116">
        <f t="shared" si="152"/>
        <v>-0.3311365898508507</v>
      </c>
      <c r="AK116">
        <f t="shared" si="153"/>
        <v>0.20983485186711393</v>
      </c>
      <c r="AL116">
        <f t="shared" si="154"/>
        <v>1.0934083194546278</v>
      </c>
      <c r="AM116">
        <f t="shared" si="155"/>
        <v>0.60857960174260373</v>
      </c>
      <c r="AN116" s="132">
        <f t="shared" si="156"/>
        <v>7.1755326519328015</v>
      </c>
      <c r="AO116" s="132">
        <f t="shared" si="157"/>
        <v>7.1755307672601498</v>
      </c>
      <c r="AP116" s="132">
        <f t="shared" si="158"/>
        <v>7.1755180559512102</v>
      </c>
      <c r="AQ116" s="132">
        <f t="shared" si="159"/>
        <v>7.1754323288568003</v>
      </c>
      <c r="AR116" s="132">
        <f t="shared" si="160"/>
        <v>7.1748544094896731</v>
      </c>
      <c r="AS116" s="132">
        <f t="shared" si="161"/>
        <v>7.1709691675506742</v>
      </c>
      <c r="AT116" s="132">
        <f t="shared" si="162"/>
        <v>7.1453134947949124</v>
      </c>
      <c r="AU116" s="132">
        <f t="shared" si="163"/>
        <v>6.9916028904698919</v>
      </c>
    </row>
    <row r="117" spans="1:47" ht="12.95" customHeight="1" x14ac:dyDescent="0.2">
      <c r="A117" s="189" t="s">
        <v>401</v>
      </c>
      <c r="B117" s="190" t="s">
        <v>85</v>
      </c>
      <c r="C117" s="193">
        <v>59644.998399999924</v>
      </c>
      <c r="D117" s="194" t="s">
        <v>244</v>
      </c>
      <c r="E117">
        <f t="shared" si="135"/>
        <v>15886.129146515406</v>
      </c>
      <c r="F117">
        <f t="shared" si="136"/>
        <v>15886</v>
      </c>
      <c r="G117">
        <f t="shared" si="137"/>
        <v>5.8083399926545098E-2</v>
      </c>
      <c r="K117">
        <f t="shared" si="138"/>
        <v>5.8083399926545098E-2</v>
      </c>
      <c r="O117">
        <f t="shared" ca="1" si="139"/>
        <v>6.1142081056107231E-2</v>
      </c>
      <c r="P117">
        <f t="shared" si="140"/>
        <v>0.1847594928116538</v>
      </c>
      <c r="Q117" s="2">
        <f t="shared" si="141"/>
        <v>44626.498399999924</v>
      </c>
      <c r="R117">
        <f t="shared" si="142"/>
        <v>1.6046832508636685E-2</v>
      </c>
      <c r="S117" s="3">
        <v>1</v>
      </c>
      <c r="U117" s="37"/>
      <c r="Z117">
        <f t="shared" si="143"/>
        <v>15886</v>
      </c>
      <c r="AA117" s="132">
        <f t="shared" si="144"/>
        <v>8.3596173073389762E-2</v>
      </c>
      <c r="AB117" s="132">
        <f t="shared" si="145"/>
        <v>0.15924671966480913</v>
      </c>
      <c r="AC117" s="132">
        <f t="shared" si="146"/>
        <v>-0.1266760928851087</v>
      </c>
      <c r="AD117" s="132">
        <f t="shared" si="147"/>
        <v>-2.5512773146844664E-2</v>
      </c>
      <c r="AE117" s="132">
        <f t="shared" si="148"/>
        <v>6.5090159364235821E-4</v>
      </c>
      <c r="AF117">
        <f t="shared" si="149"/>
        <v>-0.1266760928851087</v>
      </c>
      <c r="AG117" s="143"/>
      <c r="AH117">
        <f t="shared" si="150"/>
        <v>-0.10116331973826403</v>
      </c>
      <c r="AI117">
        <f t="shared" si="151"/>
        <v>1.1085466055807403</v>
      </c>
      <c r="AJ117">
        <f t="shared" si="152"/>
        <v>-0.3311365898508507</v>
      </c>
      <c r="AK117">
        <f t="shared" si="153"/>
        <v>0.20983485186711393</v>
      </c>
      <c r="AL117">
        <f t="shared" si="154"/>
        <v>1.0934083194546278</v>
      </c>
      <c r="AM117">
        <f t="shared" si="155"/>
        <v>0.60857960174260373</v>
      </c>
      <c r="AN117" s="132">
        <f t="shared" si="156"/>
        <v>7.1755326519328015</v>
      </c>
      <c r="AO117" s="132">
        <f t="shared" si="157"/>
        <v>7.1755307672601498</v>
      </c>
      <c r="AP117" s="132">
        <f t="shared" si="158"/>
        <v>7.1755180559512102</v>
      </c>
      <c r="AQ117" s="132">
        <f t="shared" si="159"/>
        <v>7.1754323288568003</v>
      </c>
      <c r="AR117" s="132">
        <f t="shared" si="160"/>
        <v>7.1748544094896731</v>
      </c>
      <c r="AS117" s="132">
        <f t="shared" si="161"/>
        <v>7.1709691675506742</v>
      </c>
      <c r="AT117" s="132">
        <f t="shared" si="162"/>
        <v>7.1453134947949124</v>
      </c>
      <c r="AU117" s="132">
        <f t="shared" si="163"/>
        <v>6.9916028904698919</v>
      </c>
    </row>
    <row r="118" spans="1:47" ht="12.95" customHeight="1" x14ac:dyDescent="0.2">
      <c r="A118" s="189" t="s">
        <v>401</v>
      </c>
      <c r="B118" s="190" t="s">
        <v>94</v>
      </c>
      <c r="C118" s="193">
        <v>59927.208999999799</v>
      </c>
      <c r="D118" s="194" t="s">
        <v>244</v>
      </c>
      <c r="E118">
        <f t="shared" si="135"/>
        <v>16513.615065855309</v>
      </c>
      <c r="F118">
        <f t="shared" si="136"/>
        <v>16513.5</v>
      </c>
      <c r="G118">
        <f t="shared" si="137"/>
        <v>5.1750649799942039E-2</v>
      </c>
      <c r="K118">
        <f t="shared" si="138"/>
        <v>5.1750649799942039E-2</v>
      </c>
      <c r="O118">
        <f t="shared" ca="1" si="139"/>
        <v>6.3330111123973964E-2</v>
      </c>
      <c r="P118">
        <f t="shared" si="140"/>
        <v>0.18250448644401313</v>
      </c>
      <c r="Q118" s="2">
        <f t="shared" si="141"/>
        <v>44908.708999999799</v>
      </c>
      <c r="R118">
        <f t="shared" si="142"/>
        <v>1.7096565797144428E-2</v>
      </c>
      <c r="S118" s="3">
        <v>1</v>
      </c>
      <c r="U118" s="37"/>
      <c r="Z118">
        <f t="shared" si="143"/>
        <v>16513.5</v>
      </c>
      <c r="AA118" s="132">
        <f t="shared" si="144"/>
        <v>8.7746046720472912E-2</v>
      </c>
      <c r="AB118" s="132">
        <f t="shared" si="145"/>
        <v>0.14650908952348224</v>
      </c>
      <c r="AC118" s="132">
        <f t="shared" si="146"/>
        <v>-0.13075383664407109</v>
      </c>
      <c r="AD118" s="132">
        <f t="shared" si="147"/>
        <v>-3.5995396920530873E-2</v>
      </c>
      <c r="AE118" s="132">
        <f t="shared" si="148"/>
        <v>1.2956685994665634E-3</v>
      </c>
      <c r="AF118">
        <f t="shared" si="149"/>
        <v>-0.13075383664407109</v>
      </c>
      <c r="AG118" s="143"/>
      <c r="AH118">
        <f t="shared" si="150"/>
        <v>-9.4758439723540214E-2</v>
      </c>
      <c r="AI118">
        <f t="shared" si="151"/>
        <v>1.0994509603719804</v>
      </c>
      <c r="AJ118">
        <f t="shared" si="152"/>
        <v>-0.29037972260367112</v>
      </c>
      <c r="AK118">
        <f t="shared" si="153"/>
        <v>0.21429544354065302</v>
      </c>
      <c r="AL118">
        <f t="shared" si="154"/>
        <v>1.1362925524996623</v>
      </c>
      <c r="AM118">
        <f t="shared" si="155"/>
        <v>0.63835634360473537</v>
      </c>
      <c r="AN118" s="132">
        <f t="shared" si="156"/>
        <v>7.2132772008755826</v>
      </c>
      <c r="AO118" s="132">
        <f t="shared" si="157"/>
        <v>7.2132757213342753</v>
      </c>
      <c r="AP118" s="132">
        <f t="shared" si="158"/>
        <v>7.2132652445428151</v>
      </c>
      <c r="AQ118" s="132">
        <f t="shared" si="159"/>
        <v>7.2131910614645181</v>
      </c>
      <c r="AR118" s="132">
        <f t="shared" si="160"/>
        <v>7.212666003842962</v>
      </c>
      <c r="AS118" s="132">
        <f t="shared" si="161"/>
        <v>7.2089602137598696</v>
      </c>
      <c r="AT118" s="132">
        <f t="shared" si="162"/>
        <v>7.1833042819918207</v>
      </c>
      <c r="AU118" s="132">
        <f t="shared" si="163"/>
        <v>7.0238834714026659</v>
      </c>
    </row>
    <row r="119" spans="1:47" ht="12.95" customHeight="1" x14ac:dyDescent="0.2">
      <c r="A119" s="189" t="s">
        <v>401</v>
      </c>
      <c r="B119" s="190" t="s">
        <v>94</v>
      </c>
      <c r="C119" s="193">
        <v>59927.209999999963</v>
      </c>
      <c r="D119" s="194" t="s">
        <v>221</v>
      </c>
      <c r="E119">
        <f t="shared" si="135"/>
        <v>16513.617289322545</v>
      </c>
      <c r="F119">
        <f t="shared" si="136"/>
        <v>16513.5</v>
      </c>
      <c r="G119">
        <f t="shared" si="137"/>
        <v>5.2750649963854812E-2</v>
      </c>
      <c r="K119">
        <f t="shared" si="138"/>
        <v>5.2750649963854812E-2</v>
      </c>
      <c r="O119">
        <f t="shared" ca="1" si="139"/>
        <v>6.3330111123973964E-2</v>
      </c>
      <c r="P119">
        <f t="shared" si="140"/>
        <v>0.18250448644401313</v>
      </c>
      <c r="Q119" s="2">
        <f t="shared" si="141"/>
        <v>44908.709999999963</v>
      </c>
      <c r="R119">
        <f t="shared" si="142"/>
        <v>1.6836058081319664E-2</v>
      </c>
      <c r="S119" s="3">
        <v>1</v>
      </c>
      <c r="U119" s="37"/>
      <c r="Z119">
        <f t="shared" si="143"/>
        <v>16513.5</v>
      </c>
      <c r="AA119" s="132">
        <f t="shared" si="144"/>
        <v>8.7746046720472912E-2</v>
      </c>
      <c r="AB119" s="132">
        <f t="shared" si="145"/>
        <v>0.14750908968739501</v>
      </c>
      <c r="AC119" s="132">
        <f t="shared" si="146"/>
        <v>-0.12975383648015831</v>
      </c>
      <c r="AD119" s="132">
        <f t="shared" si="147"/>
        <v>-3.49953967566181E-2</v>
      </c>
      <c r="AE119" s="132">
        <f t="shared" si="148"/>
        <v>1.2246777941531165E-3</v>
      </c>
      <c r="AF119">
        <f t="shared" si="149"/>
        <v>-0.12975383648015831</v>
      </c>
      <c r="AG119" s="143"/>
      <c r="AH119">
        <f t="shared" si="150"/>
        <v>-9.4758439723540214E-2</v>
      </c>
      <c r="AI119">
        <f t="shared" si="151"/>
        <v>1.0994509603719804</v>
      </c>
      <c r="AJ119">
        <f t="shared" si="152"/>
        <v>-0.29037972260367112</v>
      </c>
      <c r="AK119">
        <f t="shared" si="153"/>
        <v>0.21429544354065302</v>
      </c>
      <c r="AL119">
        <f t="shared" si="154"/>
        <v>1.1362925524996623</v>
      </c>
      <c r="AM119">
        <f t="shared" si="155"/>
        <v>0.63835634360473537</v>
      </c>
      <c r="AN119" s="132">
        <f t="shared" si="156"/>
        <v>7.2132772008755826</v>
      </c>
      <c r="AO119" s="132">
        <f t="shared" si="157"/>
        <v>7.2132757213342753</v>
      </c>
      <c r="AP119" s="132">
        <f t="shared" si="158"/>
        <v>7.2132652445428151</v>
      </c>
      <c r="AQ119" s="132">
        <f t="shared" si="159"/>
        <v>7.2131910614645181</v>
      </c>
      <c r="AR119" s="132">
        <f t="shared" si="160"/>
        <v>7.212666003842962</v>
      </c>
      <c r="AS119" s="132">
        <f t="shared" si="161"/>
        <v>7.2089602137598696</v>
      </c>
      <c r="AT119" s="132">
        <f t="shared" si="162"/>
        <v>7.1833042819918207</v>
      </c>
      <c r="AU119" s="132">
        <f t="shared" si="163"/>
        <v>7.0238834714026659</v>
      </c>
    </row>
    <row r="120" spans="1:47" ht="12.95" customHeight="1" x14ac:dyDescent="0.2">
      <c r="C120" s="10"/>
      <c r="D120" s="10"/>
      <c r="AA120" s="132"/>
      <c r="AB120" s="132"/>
      <c r="AC120" s="132"/>
      <c r="AD120" s="132"/>
      <c r="AE120" s="132"/>
      <c r="AG120" s="143"/>
      <c r="AN120" s="132"/>
      <c r="AO120" s="132"/>
      <c r="AP120" s="132"/>
      <c r="AQ120" s="132"/>
      <c r="AR120" s="132"/>
      <c r="AS120" s="132"/>
      <c r="AT120" s="132"/>
      <c r="AU120" s="132"/>
    </row>
    <row r="121" spans="1:47" ht="12.95" customHeight="1" x14ac:dyDescent="0.2">
      <c r="C121" s="10"/>
      <c r="D121" s="10"/>
      <c r="AA121" s="132"/>
      <c r="AB121" s="132"/>
      <c r="AC121" s="132"/>
      <c r="AD121" s="132"/>
      <c r="AE121" s="132"/>
      <c r="AG121" s="143"/>
      <c r="AN121" s="132"/>
      <c r="AO121" s="132"/>
      <c r="AP121" s="132"/>
      <c r="AQ121" s="132"/>
      <c r="AR121" s="132"/>
      <c r="AS121" s="132"/>
      <c r="AT121" s="132"/>
      <c r="AU121" s="132"/>
    </row>
    <row r="122" spans="1:47" ht="12.95" customHeight="1" x14ac:dyDescent="0.2">
      <c r="C122" s="10"/>
      <c r="D122" s="10"/>
      <c r="AA122" s="132"/>
      <c r="AB122" s="132"/>
      <c r="AC122" s="132"/>
      <c r="AD122" s="132"/>
      <c r="AE122" s="132"/>
      <c r="AG122" s="143"/>
      <c r="AN122" s="132"/>
      <c r="AO122" s="132"/>
      <c r="AP122" s="132"/>
      <c r="AQ122" s="132"/>
      <c r="AR122" s="132"/>
      <c r="AS122" s="132"/>
      <c r="AT122" s="132"/>
      <c r="AU122" s="132"/>
    </row>
    <row r="123" spans="1:47" ht="12.95" customHeight="1" x14ac:dyDescent="0.2">
      <c r="C123" s="10"/>
      <c r="D123" s="10"/>
      <c r="AA123" s="132"/>
      <c r="AB123" s="132"/>
      <c r="AC123" s="132"/>
      <c r="AD123" s="132"/>
      <c r="AE123" s="132"/>
      <c r="AG123" s="143"/>
      <c r="AN123" s="132"/>
      <c r="AO123" s="132"/>
      <c r="AP123" s="132"/>
      <c r="AQ123" s="132"/>
      <c r="AR123" s="132"/>
      <c r="AS123" s="132"/>
      <c r="AT123" s="132"/>
      <c r="AU123" s="132"/>
    </row>
    <row r="124" spans="1:47" ht="12.95" customHeight="1" x14ac:dyDescent="0.2">
      <c r="C124" s="10"/>
      <c r="D124" s="10"/>
      <c r="AA124" s="132"/>
      <c r="AB124" s="132"/>
      <c r="AC124" s="132"/>
      <c r="AD124" s="132"/>
      <c r="AE124" s="132"/>
      <c r="AG124" s="143"/>
      <c r="AN124" s="132"/>
      <c r="AO124" s="132"/>
      <c r="AP124" s="132"/>
      <c r="AQ124" s="132"/>
      <c r="AR124" s="132"/>
      <c r="AS124" s="132"/>
      <c r="AT124" s="132"/>
      <c r="AU124" s="132"/>
    </row>
    <row r="125" spans="1:47" ht="12.95" customHeight="1" x14ac:dyDescent="0.2">
      <c r="C125" s="10"/>
      <c r="D125" s="10"/>
      <c r="AA125" s="132"/>
      <c r="AB125" s="132"/>
      <c r="AC125" s="132"/>
      <c r="AD125" s="132"/>
      <c r="AE125" s="132"/>
      <c r="AG125" s="143"/>
      <c r="AN125" s="132"/>
      <c r="AO125" s="132"/>
      <c r="AP125" s="132"/>
      <c r="AQ125" s="132"/>
      <c r="AR125" s="132"/>
      <c r="AS125" s="132"/>
      <c r="AT125" s="132"/>
      <c r="AU125" s="132"/>
    </row>
    <row r="126" spans="1:47" ht="12.95" customHeight="1" x14ac:dyDescent="0.2">
      <c r="C126" s="10"/>
      <c r="D126" s="10"/>
      <c r="AA126" s="132"/>
      <c r="AB126" s="132"/>
      <c r="AC126" s="132"/>
      <c r="AD126" s="132"/>
      <c r="AE126" s="132"/>
      <c r="AG126" s="143"/>
      <c r="AN126" s="132"/>
      <c r="AO126" s="132"/>
      <c r="AP126" s="132"/>
      <c r="AQ126" s="132"/>
      <c r="AR126" s="132"/>
      <c r="AS126" s="132"/>
      <c r="AT126" s="132"/>
      <c r="AU126" s="132"/>
    </row>
    <row r="127" spans="1:47" ht="12.95" customHeight="1" x14ac:dyDescent="0.2">
      <c r="C127" s="10"/>
      <c r="D127" s="10"/>
      <c r="AA127" s="132"/>
      <c r="AB127" s="132"/>
      <c r="AC127" s="132"/>
      <c r="AD127" s="132"/>
      <c r="AE127" s="132"/>
      <c r="AG127" s="143"/>
      <c r="AN127" s="132"/>
      <c r="AO127" s="132"/>
      <c r="AP127" s="132"/>
      <c r="AQ127" s="132"/>
      <c r="AR127" s="132"/>
      <c r="AS127" s="132"/>
      <c r="AT127" s="132"/>
      <c r="AU127" s="132"/>
    </row>
    <row r="128" spans="1:47" ht="12.95" customHeight="1" x14ac:dyDescent="0.2">
      <c r="C128" s="10"/>
      <c r="D128" s="10"/>
      <c r="AA128" s="132"/>
      <c r="AB128" s="132"/>
      <c r="AC128" s="132"/>
      <c r="AD128" s="132"/>
      <c r="AE128" s="132"/>
      <c r="AG128" s="143"/>
      <c r="AN128" s="132"/>
      <c r="AO128" s="132"/>
      <c r="AP128" s="132"/>
      <c r="AQ128" s="132"/>
      <c r="AR128" s="132"/>
      <c r="AS128" s="132"/>
      <c r="AT128" s="132"/>
      <c r="AU128" s="132"/>
    </row>
    <row r="129" spans="3:47" ht="12.95" customHeight="1" x14ac:dyDescent="0.2">
      <c r="C129" s="10"/>
      <c r="D129" s="10"/>
      <c r="AA129" s="132"/>
      <c r="AB129" s="132"/>
      <c r="AC129" s="132"/>
      <c r="AD129" s="132"/>
      <c r="AE129" s="132"/>
      <c r="AG129" s="143"/>
      <c r="AN129" s="132"/>
      <c r="AO129" s="132"/>
      <c r="AP129" s="132"/>
      <c r="AQ129" s="132"/>
      <c r="AR129" s="132"/>
      <c r="AS129" s="132"/>
      <c r="AT129" s="132"/>
      <c r="AU129" s="132"/>
    </row>
    <row r="130" spans="3:47" ht="12.95" customHeight="1" x14ac:dyDescent="0.2">
      <c r="C130" s="10"/>
      <c r="D130" s="10"/>
      <c r="AA130" s="132"/>
      <c r="AB130" s="132"/>
      <c r="AC130" s="132"/>
      <c r="AD130" s="132"/>
      <c r="AE130" s="132"/>
      <c r="AG130" s="143"/>
      <c r="AN130" s="132"/>
      <c r="AO130" s="132"/>
      <c r="AP130" s="132"/>
      <c r="AQ130" s="132"/>
      <c r="AR130" s="132"/>
      <c r="AS130" s="132"/>
      <c r="AT130" s="132"/>
      <c r="AU130" s="132"/>
    </row>
    <row r="131" spans="3:47" ht="12.95" customHeight="1" x14ac:dyDescent="0.2">
      <c r="C131" s="10"/>
      <c r="D131" s="10"/>
      <c r="AA131" s="132"/>
      <c r="AB131" s="132"/>
      <c r="AC131" s="132"/>
      <c r="AD131" s="132"/>
      <c r="AE131" s="132"/>
      <c r="AG131" s="143"/>
      <c r="AN131" s="132"/>
      <c r="AO131" s="132"/>
      <c r="AP131" s="132"/>
      <c r="AQ131" s="132"/>
      <c r="AR131" s="132"/>
      <c r="AS131" s="132"/>
      <c r="AT131" s="132"/>
      <c r="AU131" s="132"/>
    </row>
    <row r="132" spans="3:47" ht="12.95" customHeight="1" x14ac:dyDescent="0.2">
      <c r="C132" s="10"/>
      <c r="D132" s="10"/>
      <c r="AA132" s="132"/>
      <c r="AB132" s="132"/>
      <c r="AC132" s="132"/>
      <c r="AD132" s="132"/>
      <c r="AE132" s="132"/>
      <c r="AG132" s="143"/>
      <c r="AN132" s="132"/>
      <c r="AO132" s="132"/>
      <c r="AP132" s="132"/>
      <c r="AQ132" s="132"/>
      <c r="AR132" s="132"/>
      <c r="AS132" s="132"/>
      <c r="AT132" s="132"/>
      <c r="AU132" s="132"/>
    </row>
    <row r="133" spans="3:47" ht="12.95" customHeight="1" x14ac:dyDescent="0.2">
      <c r="C133" s="10"/>
      <c r="D133" s="10"/>
      <c r="AA133" s="132"/>
      <c r="AB133" s="132"/>
      <c r="AC133" s="132"/>
      <c r="AD133" s="132"/>
      <c r="AE133" s="132"/>
      <c r="AG133" s="143"/>
      <c r="AN133" s="132"/>
      <c r="AO133" s="132"/>
      <c r="AP133" s="132"/>
      <c r="AQ133" s="132"/>
      <c r="AR133" s="132"/>
      <c r="AS133" s="132"/>
      <c r="AT133" s="132"/>
      <c r="AU133" s="132"/>
    </row>
    <row r="134" spans="3:47" ht="12.95" customHeight="1" x14ac:dyDescent="0.2">
      <c r="C134" s="10"/>
      <c r="D134" s="10"/>
      <c r="AA134" s="132"/>
      <c r="AB134" s="132"/>
      <c r="AC134" s="132"/>
      <c r="AD134" s="132"/>
      <c r="AE134" s="132"/>
      <c r="AG134" s="143"/>
      <c r="AN134" s="132"/>
      <c r="AO134" s="132"/>
      <c r="AP134" s="132"/>
      <c r="AQ134" s="132"/>
      <c r="AR134" s="132"/>
      <c r="AS134" s="132"/>
      <c r="AT134" s="132"/>
      <c r="AU134" s="132"/>
    </row>
    <row r="135" spans="3:47" ht="12.95" customHeight="1" x14ac:dyDescent="0.2">
      <c r="C135" s="10"/>
      <c r="D135" s="10"/>
      <c r="AA135" s="132"/>
      <c r="AB135" s="132"/>
      <c r="AC135" s="132"/>
      <c r="AD135" s="132"/>
      <c r="AE135" s="132"/>
      <c r="AG135" s="143"/>
      <c r="AN135" s="132"/>
      <c r="AO135" s="132"/>
      <c r="AP135" s="132"/>
      <c r="AQ135" s="132"/>
      <c r="AR135" s="132"/>
      <c r="AS135" s="132"/>
      <c r="AT135" s="132"/>
      <c r="AU135" s="132"/>
    </row>
    <row r="136" spans="3:47" ht="12.95" customHeight="1" x14ac:dyDescent="0.2">
      <c r="C136" s="10"/>
      <c r="D136" s="10"/>
      <c r="AA136" s="132"/>
      <c r="AB136" s="132"/>
      <c r="AC136" s="132"/>
      <c r="AD136" s="132"/>
      <c r="AE136" s="132"/>
      <c r="AG136" s="143"/>
      <c r="AN136" s="132"/>
      <c r="AO136" s="132"/>
      <c r="AP136" s="132"/>
      <c r="AQ136" s="132"/>
      <c r="AR136" s="132"/>
      <c r="AS136" s="132"/>
      <c r="AT136" s="132"/>
      <c r="AU136" s="132"/>
    </row>
    <row r="137" spans="3:47" ht="12.95" customHeight="1" x14ac:dyDescent="0.2">
      <c r="C137" s="10"/>
      <c r="D137" s="10"/>
      <c r="AA137" s="132"/>
      <c r="AB137" s="132"/>
      <c r="AC137" s="132"/>
      <c r="AD137" s="132"/>
      <c r="AE137" s="132"/>
      <c r="AG137" s="143"/>
      <c r="AN137" s="132"/>
      <c r="AO137" s="132"/>
      <c r="AP137" s="132"/>
      <c r="AQ137" s="132"/>
      <c r="AR137" s="132"/>
      <c r="AS137" s="132"/>
      <c r="AT137" s="132"/>
      <c r="AU137" s="132"/>
    </row>
    <row r="138" spans="3:47" ht="12.95" customHeight="1" x14ac:dyDescent="0.2">
      <c r="C138" s="10"/>
      <c r="D138" s="10"/>
      <c r="AA138" s="132"/>
      <c r="AB138" s="132"/>
      <c r="AC138" s="132"/>
      <c r="AD138" s="132"/>
      <c r="AE138" s="132"/>
      <c r="AG138" s="143"/>
      <c r="AN138" s="132"/>
      <c r="AO138" s="132"/>
      <c r="AP138" s="132"/>
      <c r="AQ138" s="132"/>
      <c r="AR138" s="132"/>
      <c r="AS138" s="132"/>
      <c r="AT138" s="132"/>
      <c r="AU138" s="132"/>
    </row>
    <row r="139" spans="3:47" ht="12.95" customHeight="1" x14ac:dyDescent="0.2">
      <c r="C139" s="10"/>
      <c r="D139" s="10"/>
      <c r="AA139" s="132"/>
      <c r="AB139" s="132"/>
      <c r="AC139" s="132"/>
      <c r="AD139" s="132"/>
      <c r="AE139" s="132"/>
      <c r="AG139" s="143"/>
      <c r="AN139" s="132"/>
      <c r="AO139" s="132"/>
      <c r="AP139" s="132"/>
      <c r="AQ139" s="132"/>
      <c r="AR139" s="132"/>
      <c r="AS139" s="132"/>
      <c r="AT139" s="132"/>
      <c r="AU139" s="132"/>
    </row>
    <row r="140" spans="3:47" ht="12.95" customHeight="1" x14ac:dyDescent="0.2">
      <c r="C140" s="10"/>
      <c r="D140" s="10"/>
      <c r="AA140" s="132"/>
      <c r="AB140" s="132"/>
      <c r="AC140" s="132"/>
      <c r="AD140" s="132"/>
      <c r="AE140" s="132"/>
      <c r="AG140" s="143"/>
      <c r="AN140" s="132"/>
      <c r="AO140" s="132"/>
      <c r="AP140" s="132"/>
      <c r="AQ140" s="132"/>
      <c r="AR140" s="132"/>
      <c r="AS140" s="132"/>
      <c r="AT140" s="132"/>
      <c r="AU140" s="132"/>
    </row>
    <row r="141" spans="3:47" ht="12.95" customHeight="1" x14ac:dyDescent="0.2">
      <c r="C141" s="10"/>
      <c r="D141" s="10"/>
      <c r="AA141" s="132"/>
      <c r="AB141" s="132"/>
      <c r="AC141" s="132"/>
      <c r="AD141" s="132"/>
      <c r="AE141" s="132"/>
      <c r="AG141" s="143"/>
      <c r="AN141" s="132"/>
      <c r="AO141" s="132"/>
      <c r="AP141" s="132"/>
      <c r="AQ141" s="132"/>
      <c r="AR141" s="132"/>
      <c r="AS141" s="132"/>
      <c r="AT141" s="132"/>
      <c r="AU141" s="132"/>
    </row>
    <row r="142" spans="3:47" ht="12.95" customHeight="1" x14ac:dyDescent="0.2">
      <c r="C142" s="10"/>
      <c r="D142" s="10"/>
      <c r="AA142" s="132"/>
      <c r="AB142" s="132"/>
      <c r="AC142" s="132"/>
      <c r="AD142" s="132"/>
      <c r="AE142" s="132"/>
      <c r="AG142" s="143"/>
      <c r="AN142" s="132"/>
      <c r="AO142" s="132"/>
      <c r="AP142" s="132"/>
      <c r="AQ142" s="132"/>
      <c r="AR142" s="132"/>
      <c r="AS142" s="132"/>
      <c r="AT142" s="132"/>
      <c r="AU142" s="132"/>
    </row>
    <row r="143" spans="3:47" ht="12.95" customHeight="1" x14ac:dyDescent="0.2">
      <c r="C143" s="10"/>
      <c r="D143" s="10"/>
      <c r="AA143" s="132"/>
      <c r="AB143" s="132"/>
      <c r="AC143" s="132"/>
      <c r="AD143" s="132"/>
      <c r="AE143" s="132"/>
      <c r="AG143" s="143"/>
      <c r="AN143" s="132"/>
      <c r="AO143" s="132"/>
      <c r="AP143" s="132"/>
      <c r="AQ143" s="132"/>
      <c r="AR143" s="132"/>
      <c r="AS143" s="132"/>
      <c r="AT143" s="132"/>
      <c r="AU143" s="132"/>
    </row>
    <row r="144" spans="3:47" ht="12.95" customHeight="1" x14ac:dyDescent="0.2">
      <c r="C144" s="10"/>
      <c r="D144" s="10"/>
      <c r="AA144" s="132"/>
      <c r="AB144" s="132"/>
      <c r="AC144" s="132"/>
      <c r="AD144" s="132"/>
      <c r="AE144" s="132"/>
      <c r="AG144" s="143"/>
      <c r="AN144" s="132"/>
      <c r="AO144" s="132"/>
      <c r="AP144" s="132"/>
      <c r="AQ144" s="132"/>
      <c r="AR144" s="132"/>
      <c r="AS144" s="132"/>
      <c r="AT144" s="132"/>
      <c r="AU144" s="132"/>
    </row>
    <row r="145" spans="3:47" ht="12.95" customHeight="1" x14ac:dyDescent="0.2">
      <c r="C145" s="10"/>
      <c r="D145" s="10"/>
      <c r="AA145" s="132"/>
      <c r="AB145" s="132"/>
      <c r="AC145" s="132"/>
      <c r="AD145" s="132"/>
      <c r="AE145" s="132"/>
      <c r="AG145" s="143"/>
      <c r="AN145" s="132"/>
      <c r="AO145" s="132"/>
      <c r="AP145" s="132"/>
      <c r="AQ145" s="132"/>
      <c r="AR145" s="132"/>
      <c r="AS145" s="132"/>
      <c r="AT145" s="132"/>
      <c r="AU145" s="132"/>
    </row>
    <row r="146" spans="3:47" ht="12.95" customHeight="1" x14ac:dyDescent="0.2">
      <c r="C146" s="10"/>
      <c r="D146" s="10"/>
      <c r="AA146" s="132"/>
      <c r="AB146" s="132"/>
      <c r="AC146" s="132"/>
      <c r="AD146" s="132"/>
      <c r="AE146" s="132"/>
      <c r="AG146" s="143"/>
      <c r="AN146" s="132"/>
      <c r="AO146" s="132"/>
      <c r="AP146" s="132"/>
      <c r="AQ146" s="132"/>
      <c r="AR146" s="132"/>
      <c r="AS146" s="132"/>
      <c r="AT146" s="132"/>
      <c r="AU146" s="132"/>
    </row>
    <row r="147" spans="3:47" ht="12.95" customHeight="1" x14ac:dyDescent="0.2">
      <c r="C147" s="10"/>
      <c r="D147" s="10"/>
      <c r="AA147" s="132"/>
      <c r="AB147" s="132"/>
      <c r="AC147" s="132"/>
      <c r="AD147" s="132"/>
      <c r="AE147" s="132"/>
      <c r="AG147" s="143"/>
      <c r="AN147" s="132"/>
      <c r="AO147" s="132"/>
      <c r="AP147" s="132"/>
      <c r="AQ147" s="132"/>
      <c r="AR147" s="132"/>
      <c r="AS147" s="132"/>
      <c r="AT147" s="132"/>
      <c r="AU147" s="132"/>
    </row>
    <row r="148" spans="3:47" ht="12.95" customHeight="1" x14ac:dyDescent="0.2">
      <c r="C148" s="10"/>
      <c r="D148" s="10"/>
      <c r="AA148" s="132"/>
      <c r="AB148" s="132"/>
      <c r="AC148" s="132"/>
      <c r="AD148" s="132"/>
      <c r="AE148" s="132"/>
      <c r="AG148" s="143"/>
      <c r="AN148" s="132"/>
      <c r="AO148" s="132"/>
      <c r="AP148" s="132"/>
      <c r="AQ148" s="132"/>
      <c r="AR148" s="132"/>
      <c r="AS148" s="132"/>
      <c r="AT148" s="132"/>
      <c r="AU148" s="132"/>
    </row>
    <row r="149" spans="3:47" ht="12.95" customHeight="1" x14ac:dyDescent="0.2">
      <c r="C149" s="10"/>
      <c r="D149" s="10"/>
      <c r="AA149" s="132"/>
      <c r="AB149" s="132"/>
      <c r="AC149" s="132"/>
      <c r="AD149" s="132"/>
      <c r="AE149" s="132"/>
      <c r="AG149" s="143"/>
      <c r="AN149" s="132"/>
      <c r="AO149" s="132"/>
      <c r="AP149" s="132"/>
      <c r="AQ149" s="132"/>
      <c r="AR149" s="132"/>
      <c r="AS149" s="132"/>
      <c r="AT149" s="132"/>
      <c r="AU149" s="132"/>
    </row>
    <row r="150" spans="3:47" ht="12.95" customHeight="1" x14ac:dyDescent="0.2">
      <c r="C150" s="10"/>
      <c r="D150" s="10"/>
      <c r="AA150" s="132"/>
      <c r="AB150" s="132"/>
      <c r="AC150" s="132"/>
      <c r="AD150" s="132"/>
      <c r="AE150" s="132"/>
      <c r="AG150" s="143"/>
      <c r="AN150" s="132"/>
      <c r="AO150" s="132"/>
      <c r="AP150" s="132"/>
      <c r="AQ150" s="132"/>
      <c r="AR150" s="132"/>
      <c r="AS150" s="132"/>
      <c r="AT150" s="132"/>
      <c r="AU150" s="132"/>
    </row>
    <row r="151" spans="3:47" ht="12.95" customHeight="1" x14ac:dyDescent="0.2">
      <c r="C151" s="10"/>
      <c r="D151" s="10"/>
      <c r="AA151" s="132"/>
      <c r="AB151" s="132"/>
      <c r="AC151" s="132"/>
      <c r="AD151" s="132"/>
      <c r="AE151" s="132"/>
      <c r="AG151" s="143"/>
      <c r="AN151" s="132"/>
      <c r="AO151" s="132"/>
      <c r="AP151" s="132"/>
      <c r="AQ151" s="132"/>
      <c r="AR151" s="132"/>
      <c r="AS151" s="132"/>
      <c r="AT151" s="132"/>
      <c r="AU151" s="132"/>
    </row>
    <row r="152" spans="3:47" ht="12.95" customHeight="1" x14ac:dyDescent="0.2">
      <c r="C152" s="10"/>
      <c r="D152" s="10"/>
      <c r="AA152" s="132"/>
      <c r="AB152" s="132"/>
      <c r="AC152" s="132"/>
      <c r="AD152" s="132"/>
      <c r="AE152" s="132"/>
      <c r="AG152" s="143"/>
      <c r="AN152" s="132"/>
      <c r="AO152" s="132"/>
      <c r="AP152" s="132"/>
      <c r="AQ152" s="132"/>
      <c r="AR152" s="132"/>
      <c r="AS152" s="132"/>
      <c r="AT152" s="132"/>
      <c r="AU152" s="132"/>
    </row>
    <row r="153" spans="3:47" ht="12.95" customHeight="1" x14ac:dyDescent="0.2">
      <c r="C153" s="10"/>
      <c r="D153" s="10"/>
      <c r="AA153" s="132"/>
      <c r="AB153" s="132"/>
      <c r="AC153" s="132"/>
      <c r="AD153" s="132"/>
      <c r="AE153" s="132"/>
      <c r="AG153" s="143"/>
      <c r="AN153" s="132"/>
      <c r="AO153" s="132"/>
      <c r="AP153" s="132"/>
      <c r="AQ153" s="132"/>
      <c r="AR153" s="132"/>
      <c r="AS153" s="132"/>
      <c r="AT153" s="132"/>
      <c r="AU153" s="132"/>
    </row>
    <row r="154" spans="3:47" ht="12.95" customHeight="1" x14ac:dyDescent="0.2">
      <c r="C154" s="10"/>
      <c r="D154" s="10"/>
      <c r="AA154" s="132"/>
      <c r="AB154" s="132"/>
      <c r="AC154" s="132"/>
      <c r="AD154" s="132"/>
      <c r="AE154" s="132"/>
      <c r="AG154" s="143"/>
      <c r="AN154" s="132"/>
      <c r="AO154" s="132"/>
      <c r="AP154" s="132"/>
      <c r="AQ154" s="132"/>
      <c r="AR154" s="132"/>
      <c r="AS154" s="132"/>
      <c r="AT154" s="132"/>
      <c r="AU154" s="132"/>
    </row>
    <row r="155" spans="3:47" ht="12.95" customHeight="1" x14ac:dyDescent="0.2">
      <c r="C155" s="10"/>
      <c r="D155" s="10"/>
      <c r="AA155" s="132"/>
      <c r="AB155" s="132"/>
      <c r="AC155" s="132"/>
      <c r="AD155" s="132"/>
      <c r="AE155" s="132"/>
      <c r="AG155" s="143"/>
      <c r="AN155" s="132"/>
      <c r="AO155" s="132"/>
      <c r="AP155" s="132"/>
      <c r="AQ155" s="132"/>
      <c r="AR155" s="132"/>
      <c r="AS155" s="132"/>
      <c r="AT155" s="132"/>
      <c r="AU155" s="132"/>
    </row>
    <row r="156" spans="3:47" ht="12.95" customHeight="1" x14ac:dyDescent="0.2">
      <c r="C156" s="10"/>
      <c r="D156" s="10"/>
      <c r="AA156" s="132"/>
      <c r="AB156" s="132"/>
      <c r="AC156" s="132"/>
      <c r="AD156" s="132"/>
      <c r="AE156" s="132"/>
      <c r="AG156" s="143"/>
      <c r="AN156" s="132"/>
      <c r="AO156" s="132"/>
      <c r="AP156" s="132"/>
      <c r="AQ156" s="132"/>
      <c r="AR156" s="132"/>
      <c r="AS156" s="132"/>
      <c r="AT156" s="132"/>
      <c r="AU156" s="132"/>
    </row>
    <row r="157" spans="3:47" ht="12.95" customHeight="1" x14ac:dyDescent="0.2">
      <c r="C157" s="10"/>
      <c r="D157" s="10"/>
      <c r="AA157" s="132"/>
      <c r="AB157" s="132"/>
      <c r="AC157" s="132"/>
      <c r="AD157" s="132"/>
      <c r="AE157" s="132"/>
      <c r="AG157" s="143"/>
      <c r="AN157" s="132"/>
      <c r="AO157" s="132"/>
      <c r="AP157" s="132"/>
      <c r="AQ157" s="132"/>
      <c r="AR157" s="132"/>
      <c r="AS157" s="132"/>
      <c r="AT157" s="132"/>
      <c r="AU157" s="132"/>
    </row>
    <row r="158" spans="3:47" ht="12.95" customHeight="1" x14ac:dyDescent="0.2">
      <c r="C158" s="10"/>
      <c r="D158" s="10"/>
      <c r="AA158" s="132"/>
      <c r="AB158" s="132"/>
      <c r="AC158" s="132"/>
      <c r="AD158" s="132"/>
      <c r="AE158" s="132"/>
      <c r="AG158" s="143"/>
      <c r="AN158" s="132"/>
      <c r="AO158" s="132"/>
      <c r="AP158" s="132"/>
      <c r="AQ158" s="132"/>
      <c r="AR158" s="132"/>
      <c r="AS158" s="132"/>
      <c r="AT158" s="132"/>
      <c r="AU158" s="132"/>
    </row>
    <row r="159" spans="3:47" ht="12.95" customHeight="1" x14ac:dyDescent="0.2">
      <c r="C159" s="10"/>
      <c r="D159" s="10"/>
      <c r="AA159" s="132"/>
      <c r="AB159" s="132"/>
      <c r="AC159" s="132"/>
      <c r="AD159" s="132"/>
      <c r="AE159" s="132"/>
      <c r="AG159" s="143"/>
      <c r="AN159" s="132"/>
      <c r="AO159" s="132"/>
      <c r="AP159" s="132"/>
      <c r="AQ159" s="132"/>
      <c r="AR159" s="132"/>
      <c r="AS159" s="132"/>
      <c r="AT159" s="132"/>
      <c r="AU159" s="132"/>
    </row>
    <row r="160" spans="3:47" ht="12.95" customHeight="1" x14ac:dyDescent="0.2">
      <c r="C160" s="10"/>
      <c r="D160" s="10"/>
      <c r="AA160" s="132"/>
      <c r="AB160" s="132"/>
      <c r="AC160" s="132"/>
      <c r="AD160" s="132"/>
      <c r="AE160" s="132"/>
      <c r="AG160" s="143"/>
      <c r="AN160" s="132"/>
      <c r="AO160" s="132"/>
      <c r="AP160" s="132"/>
      <c r="AQ160" s="132"/>
      <c r="AR160" s="132"/>
      <c r="AS160" s="132"/>
      <c r="AT160" s="132"/>
      <c r="AU160" s="132"/>
    </row>
    <row r="161" spans="3:48" ht="12.95" customHeight="1" x14ac:dyDescent="0.2">
      <c r="C161" s="10"/>
      <c r="D161" s="10"/>
      <c r="AA161" s="132"/>
      <c r="AB161" s="132"/>
      <c r="AC161" s="132"/>
      <c r="AD161" s="132"/>
      <c r="AE161" s="132"/>
      <c r="AG161" s="143"/>
      <c r="AN161" s="132"/>
      <c r="AO161" s="132"/>
      <c r="AP161" s="132"/>
      <c r="AQ161" s="132"/>
      <c r="AR161" s="132"/>
      <c r="AS161" s="132"/>
      <c r="AT161" s="132"/>
      <c r="AU161" s="132"/>
    </row>
    <row r="162" spans="3:48" ht="12.95" customHeight="1" x14ac:dyDescent="0.2">
      <c r="C162" s="10"/>
      <c r="D162" s="10"/>
      <c r="AA162" s="132"/>
      <c r="AB162" s="132"/>
      <c r="AC162" s="132"/>
      <c r="AD162" s="132"/>
      <c r="AE162" s="132"/>
      <c r="AG162" s="143"/>
      <c r="AN162" s="132"/>
      <c r="AO162" s="132"/>
      <c r="AP162" s="132"/>
      <c r="AQ162" s="132"/>
      <c r="AR162" s="132"/>
      <c r="AS162" s="132"/>
      <c r="AT162" s="132"/>
      <c r="AU162" s="132"/>
    </row>
    <row r="163" spans="3:48" ht="12.95" customHeight="1" x14ac:dyDescent="0.2">
      <c r="C163" s="10"/>
      <c r="D163" s="10"/>
      <c r="AA163" s="132"/>
      <c r="AB163" s="132"/>
      <c r="AC163" s="132"/>
      <c r="AD163" s="132"/>
      <c r="AE163" s="132"/>
      <c r="AG163" s="143"/>
      <c r="AN163" s="132"/>
      <c r="AO163" s="132"/>
      <c r="AP163" s="132"/>
      <c r="AQ163" s="132"/>
      <c r="AR163" s="132"/>
      <c r="AS163" s="132"/>
      <c r="AT163" s="132"/>
      <c r="AU163" s="132"/>
    </row>
    <row r="164" spans="3:48" ht="12.95" customHeight="1" x14ac:dyDescent="0.2">
      <c r="C164" s="10"/>
      <c r="D164" s="10"/>
      <c r="AA164" s="132"/>
      <c r="AB164" s="132"/>
      <c r="AC164" s="132"/>
      <c r="AD164" s="132"/>
      <c r="AE164" s="132"/>
      <c r="AG164" s="143"/>
      <c r="AN164" s="132"/>
      <c r="AO164" s="132"/>
      <c r="AP164" s="132"/>
      <c r="AQ164" s="132"/>
      <c r="AR164" s="132"/>
      <c r="AS164" s="132"/>
      <c r="AT164" s="132"/>
      <c r="AU164" s="132"/>
    </row>
    <row r="165" spans="3:48" ht="12.95" customHeight="1" x14ac:dyDescent="0.2">
      <c r="C165" s="10"/>
      <c r="D165" s="10"/>
      <c r="AA165" s="132"/>
      <c r="AB165" s="132"/>
      <c r="AC165" s="132"/>
      <c r="AD165" s="132"/>
      <c r="AE165" s="132"/>
      <c r="AG165" s="143"/>
      <c r="AN165" s="132"/>
      <c r="AO165" s="132"/>
      <c r="AP165" s="132"/>
      <c r="AQ165" s="132"/>
      <c r="AR165" s="132"/>
      <c r="AS165" s="132"/>
      <c r="AT165" s="132"/>
      <c r="AU165" s="132"/>
    </row>
    <row r="166" spans="3:48" ht="12.95" customHeight="1" x14ac:dyDescent="0.2">
      <c r="C166" s="10"/>
      <c r="D166" s="10"/>
      <c r="AA166" s="132"/>
      <c r="AB166" s="132"/>
      <c r="AC166" s="132"/>
      <c r="AD166" s="132"/>
      <c r="AE166" s="132"/>
      <c r="AG166" s="143"/>
      <c r="AN166" s="132"/>
      <c r="AO166" s="132"/>
      <c r="AP166" s="132"/>
      <c r="AQ166" s="132"/>
      <c r="AR166" s="132"/>
      <c r="AS166" s="132"/>
      <c r="AT166" s="132"/>
      <c r="AU166" s="132"/>
    </row>
    <row r="167" spans="3:48" ht="12.95" customHeight="1" x14ac:dyDescent="0.2">
      <c r="C167" s="10"/>
      <c r="D167" s="10"/>
      <c r="AA167" s="132"/>
      <c r="AB167" s="132"/>
      <c r="AC167" s="132"/>
      <c r="AD167" s="132"/>
      <c r="AE167" s="132"/>
      <c r="AG167" s="143"/>
      <c r="AN167" s="132"/>
      <c r="AO167" s="132"/>
      <c r="AP167" s="132"/>
      <c r="AQ167" s="132"/>
      <c r="AR167" s="132"/>
      <c r="AS167" s="132"/>
      <c r="AT167" s="132"/>
      <c r="AU167" s="132"/>
    </row>
    <row r="168" spans="3:48" ht="12.95" customHeight="1" x14ac:dyDescent="0.2">
      <c r="C168" s="10"/>
      <c r="D168" s="10"/>
      <c r="AA168" s="132"/>
      <c r="AB168" s="132"/>
      <c r="AC168" s="132"/>
      <c r="AD168" s="132"/>
      <c r="AE168" s="132"/>
      <c r="AG168" s="143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:48" ht="12.95" customHeight="1" x14ac:dyDescent="0.2">
      <c r="C169" s="10"/>
      <c r="D169" s="10"/>
      <c r="AA169" s="132"/>
      <c r="AB169" s="132"/>
      <c r="AC169" s="132"/>
      <c r="AD169" s="132"/>
      <c r="AE169" s="132"/>
      <c r="AG169" s="143"/>
      <c r="AN169" s="132"/>
      <c r="AO169" s="132"/>
      <c r="AP169" s="132"/>
      <c r="AQ169" s="132"/>
      <c r="AR169" s="132"/>
      <c r="AS169" s="132"/>
      <c r="AT169" s="132"/>
      <c r="AU169" s="132"/>
    </row>
    <row r="170" spans="3:48" ht="12.95" customHeight="1" x14ac:dyDescent="0.2">
      <c r="C170" s="10"/>
      <c r="D170" s="10"/>
      <c r="AA170" s="132"/>
      <c r="AB170" s="132"/>
      <c r="AC170" s="132"/>
      <c r="AD170" s="132"/>
      <c r="AE170" s="132"/>
      <c r="AG170" s="143"/>
      <c r="AN170" s="132"/>
      <c r="AO170" s="132"/>
      <c r="AP170" s="132"/>
      <c r="AQ170" s="132"/>
      <c r="AR170" s="132"/>
      <c r="AS170" s="132"/>
      <c r="AT170" s="132"/>
      <c r="AU170" s="132"/>
    </row>
    <row r="171" spans="3:48" ht="12.95" customHeight="1" x14ac:dyDescent="0.2">
      <c r="C171" s="10"/>
      <c r="D171" s="10"/>
      <c r="AA171" s="132"/>
      <c r="AB171" s="132"/>
      <c r="AC171" s="132"/>
      <c r="AD171" s="132"/>
      <c r="AE171" s="132"/>
      <c r="AG171" s="143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:48" ht="12.95" customHeight="1" x14ac:dyDescent="0.2">
      <c r="C172" s="10"/>
      <c r="D172" s="10"/>
      <c r="AA172" s="132"/>
      <c r="AB172" s="132"/>
      <c r="AC172" s="132"/>
      <c r="AD172" s="132"/>
      <c r="AE172" s="132"/>
      <c r="AG172" s="143"/>
      <c r="AN172" s="132"/>
      <c r="AO172" s="132"/>
      <c r="AP172" s="132"/>
      <c r="AQ172" s="132"/>
      <c r="AR172" s="132"/>
      <c r="AS172" s="132"/>
      <c r="AT172" s="132"/>
      <c r="AU172" s="132"/>
    </row>
    <row r="173" spans="3:48" ht="12.95" customHeight="1" x14ac:dyDescent="0.2">
      <c r="C173" s="10"/>
      <c r="D173" s="10"/>
      <c r="AA173" s="132"/>
      <c r="AB173" s="132"/>
      <c r="AC173" s="132"/>
      <c r="AD173" s="132"/>
      <c r="AE173" s="132"/>
      <c r="AG173" s="143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:48" ht="12.95" customHeight="1" x14ac:dyDescent="0.2">
      <c r="C174" s="10"/>
      <c r="D174" s="10"/>
      <c r="AA174" s="132"/>
      <c r="AB174" s="132"/>
      <c r="AC174" s="132"/>
      <c r="AD174" s="132"/>
      <c r="AE174" s="132"/>
      <c r="AG174" s="143"/>
      <c r="AN174" s="132"/>
      <c r="AO174" s="132"/>
      <c r="AP174" s="132"/>
      <c r="AQ174" s="132"/>
      <c r="AR174" s="132"/>
      <c r="AS174" s="132"/>
      <c r="AT174" s="132"/>
      <c r="AU174" s="132"/>
    </row>
    <row r="175" spans="3:48" ht="12.95" customHeight="1" x14ac:dyDescent="0.2">
      <c r="C175" s="10"/>
      <c r="D175" s="10"/>
      <c r="AA175" s="132"/>
      <c r="AB175" s="132"/>
      <c r="AC175" s="132"/>
      <c r="AD175" s="132"/>
      <c r="AE175" s="132"/>
      <c r="AG175" s="143"/>
      <c r="AN175" s="132"/>
      <c r="AO175" s="132"/>
      <c r="AP175" s="132"/>
      <c r="AQ175" s="132"/>
      <c r="AR175" s="132"/>
      <c r="AS175" s="132"/>
      <c r="AT175" s="132"/>
      <c r="AU175" s="132"/>
    </row>
    <row r="176" spans="3:48" ht="12.95" customHeight="1" x14ac:dyDescent="0.2">
      <c r="C176" s="10"/>
      <c r="D176" s="10"/>
      <c r="AA176" s="132"/>
      <c r="AB176" s="132"/>
      <c r="AC176" s="132"/>
      <c r="AD176" s="132"/>
      <c r="AE176" s="132"/>
      <c r="AG176" s="143"/>
      <c r="AN176" s="132"/>
      <c r="AO176" s="132"/>
      <c r="AP176" s="132"/>
      <c r="AQ176" s="132"/>
      <c r="AR176" s="132"/>
      <c r="AS176" s="132"/>
      <c r="AT176" s="132"/>
      <c r="AU176" s="132"/>
    </row>
    <row r="177" spans="3:48" ht="12.95" customHeight="1" x14ac:dyDescent="0.2">
      <c r="C177" s="10"/>
      <c r="D177" s="10"/>
      <c r="AA177" s="132"/>
      <c r="AB177" s="132"/>
      <c r="AC177" s="132"/>
      <c r="AD177" s="132"/>
      <c r="AE177" s="132"/>
      <c r="AG177" s="143"/>
      <c r="AN177" s="132"/>
      <c r="AO177" s="132"/>
      <c r="AP177" s="132"/>
      <c r="AQ177" s="132"/>
      <c r="AR177" s="132"/>
      <c r="AS177" s="132"/>
      <c r="AT177" s="132"/>
      <c r="AU177" s="132"/>
    </row>
    <row r="178" spans="3:48" ht="12.95" customHeight="1" x14ac:dyDescent="0.2">
      <c r="C178" s="10"/>
      <c r="D178" s="10"/>
      <c r="AA178" s="132"/>
      <c r="AB178" s="132"/>
      <c r="AC178" s="132"/>
      <c r="AD178" s="132"/>
      <c r="AE178" s="132"/>
      <c r="AG178" s="143"/>
      <c r="AN178" s="132"/>
      <c r="AO178" s="132"/>
      <c r="AP178" s="132"/>
      <c r="AQ178" s="132"/>
      <c r="AR178" s="132"/>
      <c r="AS178" s="132"/>
      <c r="AT178" s="132"/>
      <c r="AU178" s="132"/>
    </row>
    <row r="179" spans="3:48" ht="12.95" customHeight="1" x14ac:dyDescent="0.2">
      <c r="C179" s="10"/>
      <c r="D179" s="10"/>
      <c r="AA179" s="132"/>
      <c r="AB179" s="132"/>
      <c r="AC179" s="132"/>
      <c r="AD179" s="132"/>
      <c r="AE179" s="132"/>
      <c r="AG179" s="143"/>
      <c r="AN179" s="132"/>
      <c r="AO179" s="132"/>
      <c r="AP179" s="132"/>
      <c r="AQ179" s="132"/>
      <c r="AR179" s="132"/>
      <c r="AS179" s="132"/>
      <c r="AT179" s="132"/>
      <c r="AU179" s="132"/>
    </row>
    <row r="180" spans="3:48" ht="12.95" customHeight="1" x14ac:dyDescent="0.2">
      <c r="C180" s="10"/>
      <c r="D180" s="10"/>
      <c r="AA180" s="132"/>
      <c r="AB180" s="132"/>
      <c r="AC180" s="132"/>
      <c r="AD180" s="132"/>
      <c r="AE180" s="132"/>
      <c r="AG180" s="143"/>
      <c r="AN180" s="132"/>
      <c r="AO180" s="132"/>
      <c r="AP180" s="132"/>
      <c r="AQ180" s="132"/>
      <c r="AR180" s="132"/>
      <c r="AS180" s="132"/>
      <c r="AT180" s="132"/>
      <c r="AU180" s="132"/>
    </row>
    <row r="181" spans="3:48" ht="12.95" customHeight="1" x14ac:dyDescent="0.2">
      <c r="C181" s="10"/>
      <c r="D181" s="10"/>
      <c r="AA181" s="132"/>
      <c r="AB181" s="132"/>
      <c r="AC181" s="132"/>
      <c r="AD181" s="132"/>
      <c r="AE181" s="132"/>
      <c r="AG181" s="143"/>
      <c r="AN181" s="132"/>
      <c r="AO181" s="132"/>
      <c r="AP181" s="132"/>
      <c r="AQ181" s="132"/>
      <c r="AR181" s="132"/>
      <c r="AS181" s="132"/>
      <c r="AT181" s="132"/>
      <c r="AU181" s="132"/>
    </row>
    <row r="182" spans="3:48" ht="12.95" customHeight="1" x14ac:dyDescent="0.2">
      <c r="C182" s="10"/>
      <c r="D182" s="10"/>
      <c r="AA182" s="132"/>
      <c r="AB182" s="132"/>
      <c r="AC182" s="132"/>
      <c r="AD182" s="132"/>
      <c r="AE182" s="132"/>
      <c r="AG182" s="143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:48" ht="12.95" customHeight="1" x14ac:dyDescent="0.2">
      <c r="C183" s="10"/>
      <c r="D183" s="10"/>
      <c r="AA183" s="132"/>
      <c r="AB183" s="132"/>
      <c r="AC183" s="132"/>
      <c r="AD183" s="132"/>
      <c r="AE183" s="132"/>
      <c r="AG183" s="143"/>
      <c r="AN183" s="132"/>
      <c r="AO183" s="132"/>
      <c r="AP183" s="132"/>
      <c r="AQ183" s="132"/>
      <c r="AR183" s="132"/>
      <c r="AS183" s="132"/>
      <c r="AT183" s="132"/>
      <c r="AU183" s="132"/>
    </row>
    <row r="184" spans="3:48" ht="12.95" customHeight="1" x14ac:dyDescent="0.2">
      <c r="C184" s="10"/>
      <c r="D184" s="10"/>
      <c r="AA184" s="132"/>
      <c r="AB184" s="132"/>
      <c r="AC184" s="132"/>
      <c r="AD184" s="132"/>
      <c r="AE184" s="132"/>
      <c r="AG184" s="143"/>
      <c r="AN184" s="132"/>
      <c r="AO184" s="132"/>
      <c r="AP184" s="132"/>
      <c r="AQ184" s="132"/>
      <c r="AR184" s="132"/>
      <c r="AS184" s="132"/>
      <c r="AT184" s="132"/>
      <c r="AU184" s="132"/>
    </row>
    <row r="185" spans="3:48" ht="12.95" customHeight="1" x14ac:dyDescent="0.2">
      <c r="C185" s="10"/>
      <c r="D185" s="10"/>
      <c r="AA185" s="132"/>
      <c r="AB185" s="132"/>
      <c r="AC185" s="132"/>
      <c r="AD185" s="132"/>
      <c r="AE185" s="132"/>
      <c r="AG185" s="143"/>
      <c r="AN185" s="132"/>
      <c r="AO185" s="132"/>
      <c r="AP185" s="132"/>
      <c r="AQ185" s="132"/>
      <c r="AR185" s="132"/>
      <c r="AS185" s="132"/>
      <c r="AT185" s="132"/>
      <c r="AU185" s="132"/>
    </row>
    <row r="186" spans="3:48" ht="12.95" customHeight="1" x14ac:dyDescent="0.2">
      <c r="C186" s="10"/>
      <c r="D186" s="10"/>
      <c r="AA186" s="132"/>
      <c r="AB186" s="132"/>
      <c r="AC186" s="132"/>
      <c r="AD186" s="132"/>
      <c r="AE186" s="132"/>
      <c r="AG186" s="143"/>
      <c r="AN186" s="132"/>
      <c r="AO186" s="132"/>
      <c r="AP186" s="132"/>
      <c r="AQ186" s="132"/>
      <c r="AR186" s="132"/>
      <c r="AS186" s="132"/>
      <c r="AT186" s="132"/>
      <c r="AU186" s="132"/>
    </row>
    <row r="187" spans="3:48" ht="12.95" customHeight="1" x14ac:dyDescent="0.2">
      <c r="C187" s="10"/>
      <c r="D187" s="10"/>
      <c r="AA187" s="132"/>
      <c r="AB187" s="132"/>
      <c r="AC187" s="132"/>
      <c r="AD187" s="132"/>
      <c r="AE187" s="132"/>
      <c r="AG187" s="143"/>
      <c r="AN187" s="132"/>
      <c r="AO187" s="132"/>
      <c r="AP187" s="132"/>
      <c r="AQ187" s="132"/>
      <c r="AR187" s="132"/>
      <c r="AS187" s="132"/>
      <c r="AT187" s="132"/>
      <c r="AU187" s="132"/>
    </row>
    <row r="188" spans="3:48" ht="12.95" customHeight="1" x14ac:dyDescent="0.2">
      <c r="C188" s="10"/>
      <c r="D188" s="10"/>
      <c r="AA188" s="132"/>
      <c r="AB188" s="132"/>
      <c r="AC188" s="132"/>
      <c r="AD188" s="132"/>
      <c r="AE188" s="132"/>
      <c r="AG188" s="143"/>
      <c r="AN188" s="132"/>
      <c r="AO188" s="132"/>
      <c r="AP188" s="132"/>
      <c r="AQ188" s="132"/>
      <c r="AR188" s="132"/>
      <c r="AS188" s="132"/>
      <c r="AT188" s="132"/>
      <c r="AU188" s="132"/>
    </row>
    <row r="189" spans="3:48" ht="12.95" customHeight="1" x14ac:dyDescent="0.2">
      <c r="C189" s="10"/>
      <c r="D189" s="10"/>
      <c r="AA189" s="132"/>
      <c r="AB189" s="132"/>
      <c r="AC189" s="132"/>
      <c r="AD189" s="132"/>
      <c r="AE189" s="132"/>
      <c r="AG189" s="143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:48" ht="12.95" customHeight="1" x14ac:dyDescent="0.2">
      <c r="C190" s="10"/>
      <c r="D190" s="10"/>
      <c r="AA190" s="132"/>
      <c r="AB190" s="132"/>
      <c r="AC190" s="132"/>
      <c r="AD190" s="132"/>
      <c r="AE190" s="132"/>
      <c r="AG190" s="143"/>
      <c r="AN190" s="132"/>
      <c r="AO190" s="132"/>
      <c r="AP190" s="132"/>
      <c r="AQ190" s="132"/>
      <c r="AR190" s="132"/>
      <c r="AS190" s="132"/>
      <c r="AT190" s="132"/>
      <c r="AU190" s="132"/>
    </row>
    <row r="191" spans="3:48" ht="12.95" customHeight="1" x14ac:dyDescent="0.2">
      <c r="C191" s="10"/>
      <c r="D191" s="10"/>
      <c r="AA191" s="132"/>
      <c r="AB191" s="132"/>
      <c r="AC191" s="132"/>
      <c r="AD191" s="132"/>
      <c r="AE191" s="132"/>
      <c r="AG191" s="143"/>
      <c r="AN191" s="132"/>
      <c r="AO191" s="132"/>
      <c r="AP191" s="132"/>
      <c r="AQ191" s="132"/>
      <c r="AR191" s="132"/>
      <c r="AS191" s="132"/>
      <c r="AT191" s="132"/>
      <c r="AU191" s="132"/>
    </row>
    <row r="192" spans="3:48" ht="12.95" customHeight="1" x14ac:dyDescent="0.2">
      <c r="C192" s="10"/>
      <c r="D192" s="10"/>
      <c r="AA192" s="132"/>
      <c r="AB192" s="132"/>
      <c r="AC192" s="132"/>
      <c r="AD192" s="132"/>
      <c r="AE192" s="132"/>
      <c r="AG192" s="143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:48" ht="12.95" customHeight="1" x14ac:dyDescent="0.2">
      <c r="C193" s="10"/>
      <c r="D193" s="10"/>
      <c r="AA193" s="132"/>
      <c r="AB193" s="132"/>
      <c r="AC193" s="132"/>
      <c r="AD193" s="132"/>
      <c r="AE193" s="132"/>
      <c r="AG193" s="143"/>
      <c r="AN193" s="132"/>
      <c r="AO193" s="132"/>
      <c r="AP193" s="132"/>
      <c r="AQ193" s="132"/>
      <c r="AR193" s="132"/>
      <c r="AS193" s="132"/>
      <c r="AT193" s="132"/>
      <c r="AU193" s="132"/>
    </row>
    <row r="194" spans="3:48" ht="12.95" customHeight="1" x14ac:dyDescent="0.2">
      <c r="C194" s="10"/>
      <c r="D194" s="10"/>
      <c r="AA194" s="132"/>
      <c r="AB194" s="132"/>
      <c r="AC194" s="132"/>
      <c r="AD194" s="132"/>
      <c r="AE194" s="132"/>
      <c r="AG194" s="143"/>
      <c r="AN194" s="132"/>
      <c r="AO194" s="132"/>
      <c r="AP194" s="132"/>
      <c r="AQ194" s="132"/>
      <c r="AR194" s="132"/>
      <c r="AS194" s="132"/>
      <c r="AT194" s="132"/>
      <c r="AU194" s="132"/>
    </row>
    <row r="195" spans="3:48" ht="12.95" customHeight="1" x14ac:dyDescent="0.2">
      <c r="C195" s="10"/>
      <c r="D195" s="10"/>
      <c r="AA195" s="132"/>
      <c r="AB195" s="132"/>
      <c r="AC195" s="132"/>
      <c r="AD195" s="132"/>
      <c r="AE195" s="132"/>
      <c r="AG195" s="143"/>
      <c r="AN195" s="132"/>
      <c r="AO195" s="132"/>
      <c r="AP195" s="132"/>
      <c r="AQ195" s="132"/>
      <c r="AR195" s="132"/>
      <c r="AS195" s="132"/>
      <c r="AT195" s="132"/>
      <c r="AU195" s="132"/>
    </row>
    <row r="196" spans="3:48" ht="12.95" customHeight="1" x14ac:dyDescent="0.2">
      <c r="C196" s="10"/>
      <c r="D196" s="10"/>
      <c r="AA196" s="132"/>
      <c r="AB196" s="132"/>
      <c r="AC196" s="132"/>
      <c r="AD196" s="132"/>
      <c r="AE196" s="132"/>
      <c r="AG196" s="143"/>
      <c r="AN196" s="132"/>
      <c r="AO196" s="132"/>
      <c r="AP196" s="132"/>
      <c r="AQ196" s="132"/>
      <c r="AR196" s="132"/>
      <c r="AS196" s="132"/>
      <c r="AT196" s="132"/>
      <c r="AU196" s="132"/>
    </row>
    <row r="197" spans="3:48" ht="12.95" customHeight="1" x14ac:dyDescent="0.2">
      <c r="C197" s="10"/>
      <c r="D197" s="10"/>
      <c r="AA197" s="132"/>
      <c r="AB197" s="132"/>
      <c r="AC197" s="132"/>
      <c r="AD197" s="132"/>
      <c r="AE197" s="132"/>
      <c r="AG197" s="143"/>
      <c r="AN197" s="132"/>
      <c r="AO197" s="132"/>
      <c r="AP197" s="132"/>
      <c r="AQ197" s="132"/>
      <c r="AR197" s="132"/>
      <c r="AS197" s="132"/>
      <c r="AT197" s="132"/>
      <c r="AU197" s="132"/>
    </row>
    <row r="198" spans="3:48" ht="12.95" customHeight="1" x14ac:dyDescent="0.2">
      <c r="C198" s="10"/>
      <c r="D198" s="10"/>
      <c r="AA198" s="132"/>
      <c r="AB198" s="132"/>
      <c r="AC198" s="132"/>
      <c r="AD198" s="132"/>
      <c r="AE198" s="132"/>
      <c r="AG198" s="143"/>
      <c r="AN198" s="132"/>
      <c r="AO198" s="132"/>
      <c r="AP198" s="132"/>
      <c r="AQ198" s="132"/>
      <c r="AR198" s="132"/>
      <c r="AS198" s="132"/>
      <c r="AT198" s="132"/>
      <c r="AU198" s="132"/>
    </row>
    <row r="199" spans="3:48" ht="12.95" customHeight="1" x14ac:dyDescent="0.2">
      <c r="C199" s="10"/>
      <c r="D199" s="10"/>
      <c r="AA199" s="132"/>
      <c r="AB199" s="132"/>
      <c r="AC199" s="132"/>
      <c r="AD199" s="132"/>
      <c r="AE199" s="132"/>
      <c r="AG199" s="143"/>
      <c r="AN199" s="132"/>
      <c r="AO199" s="132"/>
      <c r="AP199" s="132"/>
      <c r="AQ199" s="132"/>
      <c r="AR199" s="132"/>
      <c r="AS199" s="132"/>
      <c r="AT199" s="132"/>
      <c r="AU199" s="132"/>
    </row>
    <row r="200" spans="3:48" ht="12.95" customHeight="1" x14ac:dyDescent="0.2">
      <c r="C200" s="10"/>
      <c r="D200" s="10"/>
      <c r="AA200" s="132"/>
      <c r="AB200" s="132"/>
      <c r="AC200" s="132"/>
      <c r="AD200" s="132"/>
      <c r="AE200" s="132"/>
      <c r="AG200" s="143"/>
      <c r="AN200" s="132"/>
      <c r="AO200" s="132"/>
      <c r="AP200" s="132"/>
      <c r="AQ200" s="132"/>
      <c r="AR200" s="132"/>
      <c r="AS200" s="132"/>
      <c r="AT200" s="132"/>
      <c r="AU200" s="132"/>
    </row>
    <row r="201" spans="3:48" ht="12.95" customHeight="1" x14ac:dyDescent="0.2">
      <c r="C201" s="10"/>
      <c r="D201" s="10"/>
      <c r="AA201" s="132"/>
      <c r="AB201" s="132"/>
      <c r="AC201" s="132"/>
      <c r="AD201" s="132"/>
      <c r="AE201" s="132"/>
      <c r="AG201" s="143"/>
      <c r="AN201" s="132"/>
      <c r="AO201" s="132"/>
      <c r="AP201" s="132"/>
      <c r="AQ201" s="132"/>
      <c r="AR201" s="132"/>
      <c r="AS201" s="132"/>
      <c r="AT201" s="132"/>
      <c r="AU201" s="132"/>
    </row>
    <row r="202" spans="3:48" ht="12.95" customHeight="1" x14ac:dyDescent="0.2">
      <c r="C202" s="10"/>
      <c r="D202" s="10"/>
      <c r="AA202" s="132"/>
      <c r="AB202" s="132"/>
      <c r="AC202" s="132"/>
      <c r="AD202" s="132"/>
      <c r="AE202" s="132"/>
      <c r="AG202" s="143"/>
      <c r="AN202" s="132"/>
      <c r="AO202" s="132"/>
      <c r="AP202" s="132"/>
      <c r="AQ202" s="132"/>
      <c r="AR202" s="132"/>
      <c r="AS202" s="132"/>
      <c r="AT202" s="132"/>
      <c r="AU202" s="132"/>
    </row>
    <row r="203" spans="3:48" ht="12.95" customHeight="1" x14ac:dyDescent="0.2">
      <c r="C203" s="10"/>
      <c r="D203" s="10"/>
      <c r="AA203" s="132"/>
      <c r="AB203" s="132"/>
      <c r="AC203" s="132"/>
      <c r="AD203" s="132"/>
      <c r="AE203" s="132"/>
      <c r="AG203" s="143"/>
      <c r="AN203" s="132"/>
      <c r="AO203" s="132"/>
      <c r="AP203" s="132"/>
      <c r="AQ203" s="132"/>
      <c r="AR203" s="132"/>
      <c r="AS203" s="132"/>
      <c r="AT203" s="132"/>
      <c r="AU203" s="132"/>
    </row>
    <row r="204" spans="3:48" ht="12.95" customHeight="1" x14ac:dyDescent="0.2">
      <c r="C204" s="10"/>
      <c r="D204" s="10"/>
      <c r="AA204" s="132"/>
      <c r="AB204" s="132"/>
      <c r="AC204" s="132"/>
      <c r="AD204" s="132"/>
      <c r="AE204" s="132"/>
      <c r="AG204" s="143"/>
      <c r="AN204" s="132"/>
      <c r="AO204" s="132"/>
      <c r="AP204" s="132"/>
      <c r="AQ204" s="132"/>
      <c r="AR204" s="132"/>
      <c r="AS204" s="132"/>
      <c r="AT204" s="132"/>
      <c r="AU204" s="132"/>
    </row>
    <row r="205" spans="3:48" ht="12.95" customHeight="1" x14ac:dyDescent="0.2">
      <c r="C205" s="10"/>
      <c r="D205" s="10"/>
      <c r="AA205" s="132"/>
      <c r="AB205" s="132"/>
      <c r="AC205" s="132"/>
      <c r="AD205" s="132"/>
      <c r="AE205" s="132"/>
      <c r="AG205" s="143"/>
      <c r="AN205" s="132"/>
      <c r="AO205" s="132"/>
      <c r="AP205" s="132"/>
      <c r="AQ205" s="132"/>
      <c r="AR205" s="132"/>
      <c r="AS205" s="132"/>
      <c r="AT205" s="132"/>
      <c r="AU205" s="132"/>
    </row>
    <row r="206" spans="3:48" ht="12.95" customHeight="1" x14ac:dyDescent="0.2">
      <c r="C206" s="10"/>
      <c r="D206" s="10"/>
      <c r="AA206" s="132"/>
      <c r="AB206" s="132"/>
      <c r="AC206" s="132"/>
      <c r="AD206" s="132"/>
      <c r="AE206" s="132"/>
      <c r="AG206" s="143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:48" ht="12.95" customHeight="1" x14ac:dyDescent="0.2">
      <c r="C207" s="10"/>
      <c r="D207" s="10"/>
      <c r="AA207" s="132"/>
      <c r="AB207" s="132"/>
      <c r="AC207" s="132"/>
      <c r="AD207" s="132"/>
      <c r="AE207" s="132"/>
      <c r="AG207" s="143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:48" ht="12.95" customHeight="1" x14ac:dyDescent="0.2">
      <c r="C208" s="10"/>
      <c r="D208" s="10"/>
      <c r="AA208" s="132"/>
      <c r="AB208" s="132"/>
      <c r="AC208" s="132"/>
      <c r="AD208" s="132"/>
      <c r="AE208" s="132"/>
      <c r="AG208" s="143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:47" ht="12.95" customHeight="1" x14ac:dyDescent="0.2">
      <c r="C209" s="10"/>
      <c r="D209" s="10"/>
      <c r="AA209" s="132"/>
      <c r="AB209" s="132"/>
      <c r="AC209" s="132"/>
      <c r="AD209" s="132"/>
      <c r="AE209" s="132"/>
      <c r="AG209" s="143"/>
      <c r="AN209" s="132"/>
      <c r="AO209" s="132"/>
      <c r="AP209" s="132"/>
      <c r="AQ209" s="132"/>
      <c r="AR209" s="132"/>
      <c r="AS209" s="132"/>
      <c r="AT209" s="132"/>
      <c r="AU209" s="132"/>
    </row>
    <row r="210" spans="3:47" ht="12.95" customHeight="1" x14ac:dyDescent="0.2">
      <c r="C210" s="10"/>
      <c r="D210" s="10"/>
      <c r="AA210" s="132"/>
      <c r="AB210" s="132"/>
      <c r="AC210" s="132"/>
      <c r="AD210" s="132"/>
      <c r="AE210" s="132"/>
      <c r="AG210" s="143"/>
      <c r="AN210" s="132"/>
      <c r="AO210" s="132"/>
      <c r="AP210" s="132"/>
      <c r="AQ210" s="132"/>
      <c r="AR210" s="132"/>
      <c r="AS210" s="132"/>
      <c r="AT210" s="132"/>
      <c r="AU210" s="132"/>
    </row>
    <row r="211" spans="3:47" ht="12.95" customHeight="1" x14ac:dyDescent="0.2">
      <c r="C211" s="10"/>
      <c r="D211" s="10"/>
      <c r="AA211" s="132"/>
      <c r="AB211" s="132"/>
      <c r="AC211" s="132"/>
      <c r="AD211" s="132"/>
      <c r="AE211" s="132"/>
      <c r="AG211" s="143"/>
      <c r="AN211" s="132"/>
      <c r="AO211" s="132"/>
      <c r="AP211" s="132"/>
      <c r="AQ211" s="132"/>
      <c r="AR211" s="132"/>
      <c r="AS211" s="132"/>
      <c r="AT211" s="132"/>
      <c r="AU211" s="132"/>
    </row>
    <row r="212" spans="3:47" ht="12.95" customHeight="1" x14ac:dyDescent="0.2">
      <c r="C212" s="10"/>
      <c r="D212" s="10"/>
      <c r="AA212" s="132"/>
      <c r="AB212" s="132"/>
      <c r="AC212" s="132"/>
      <c r="AD212" s="132"/>
      <c r="AE212" s="132"/>
      <c r="AG212" s="143"/>
      <c r="AN212" s="132"/>
      <c r="AO212" s="132"/>
      <c r="AP212" s="132"/>
      <c r="AQ212" s="132"/>
      <c r="AR212" s="132"/>
      <c r="AS212" s="132"/>
      <c r="AT212" s="132"/>
      <c r="AU212" s="132"/>
    </row>
    <row r="213" spans="3:47" ht="12.95" customHeight="1" x14ac:dyDescent="0.2">
      <c r="C213" s="10"/>
      <c r="D213" s="10"/>
      <c r="AA213" s="132"/>
      <c r="AB213" s="132"/>
      <c r="AC213" s="132"/>
      <c r="AD213" s="132"/>
      <c r="AE213" s="132"/>
      <c r="AG213" s="143"/>
      <c r="AN213" s="132"/>
      <c r="AO213" s="132"/>
      <c r="AP213" s="132"/>
      <c r="AQ213" s="132"/>
      <c r="AR213" s="132"/>
      <c r="AS213" s="132"/>
      <c r="AT213" s="132"/>
      <c r="AU213" s="132"/>
    </row>
    <row r="214" spans="3:47" ht="12.95" customHeight="1" x14ac:dyDescent="0.2">
      <c r="C214" s="10"/>
      <c r="D214" s="10"/>
      <c r="AA214" s="132"/>
      <c r="AB214" s="132"/>
      <c r="AC214" s="132"/>
      <c r="AD214" s="132"/>
      <c r="AE214" s="132"/>
      <c r="AG214" s="143"/>
      <c r="AN214" s="132"/>
      <c r="AO214" s="132"/>
      <c r="AP214" s="132"/>
      <c r="AQ214" s="132"/>
      <c r="AR214" s="132"/>
      <c r="AS214" s="132"/>
      <c r="AT214" s="132"/>
      <c r="AU214" s="132"/>
    </row>
    <row r="215" spans="3:47" ht="12.95" customHeight="1" x14ac:dyDescent="0.2">
      <c r="C215" s="10"/>
      <c r="D215" s="10"/>
      <c r="AA215" s="132"/>
      <c r="AB215" s="132"/>
      <c r="AC215" s="132"/>
      <c r="AD215" s="132"/>
      <c r="AE215" s="132"/>
      <c r="AG215" s="143"/>
      <c r="AN215" s="132"/>
      <c r="AO215" s="132"/>
      <c r="AP215" s="132"/>
      <c r="AQ215" s="132"/>
      <c r="AR215" s="132"/>
      <c r="AS215" s="132"/>
      <c r="AT215" s="132"/>
      <c r="AU215" s="132"/>
    </row>
    <row r="216" spans="3:47" ht="12.95" customHeight="1" x14ac:dyDescent="0.2">
      <c r="C216" s="10"/>
      <c r="D216" s="10"/>
      <c r="AA216" s="132"/>
      <c r="AB216" s="132"/>
      <c r="AC216" s="132"/>
      <c r="AD216" s="132"/>
      <c r="AE216" s="132"/>
      <c r="AG216" s="143"/>
      <c r="AN216" s="132"/>
      <c r="AO216" s="132"/>
      <c r="AP216" s="132"/>
      <c r="AQ216" s="132"/>
      <c r="AR216" s="132"/>
      <c r="AS216" s="132"/>
      <c r="AT216" s="132"/>
      <c r="AU216" s="132"/>
    </row>
    <row r="217" spans="3:47" ht="12.95" customHeight="1" x14ac:dyDescent="0.2">
      <c r="C217" s="10"/>
      <c r="D217" s="10"/>
      <c r="AA217" s="132"/>
      <c r="AB217" s="132"/>
      <c r="AC217" s="132"/>
      <c r="AD217" s="132"/>
      <c r="AE217" s="132"/>
      <c r="AG217" s="143"/>
      <c r="AN217" s="132"/>
      <c r="AO217" s="132"/>
      <c r="AP217" s="132"/>
      <c r="AQ217" s="132"/>
      <c r="AR217" s="132"/>
      <c r="AS217" s="132"/>
      <c r="AT217" s="132"/>
      <c r="AU217" s="132"/>
    </row>
    <row r="218" spans="3:47" ht="12.95" customHeight="1" x14ac:dyDescent="0.2">
      <c r="C218" s="10"/>
      <c r="D218" s="10"/>
      <c r="AA218" s="132"/>
      <c r="AB218" s="132"/>
      <c r="AC218" s="132"/>
      <c r="AD218" s="132"/>
      <c r="AE218" s="132"/>
      <c r="AG218" s="143"/>
      <c r="AN218" s="132"/>
      <c r="AO218" s="132"/>
      <c r="AP218" s="132"/>
      <c r="AQ218" s="132"/>
      <c r="AR218" s="132"/>
      <c r="AS218" s="132"/>
      <c r="AT218" s="132"/>
      <c r="AU218" s="132"/>
    </row>
    <row r="219" spans="3:47" ht="12.95" customHeight="1" x14ac:dyDescent="0.2">
      <c r="C219" s="10"/>
      <c r="D219" s="10"/>
      <c r="AA219" s="132"/>
      <c r="AB219" s="132"/>
      <c r="AC219" s="132"/>
      <c r="AD219" s="132"/>
      <c r="AE219" s="132"/>
      <c r="AG219" s="143"/>
      <c r="AN219" s="132"/>
      <c r="AO219" s="132"/>
      <c r="AP219" s="132"/>
      <c r="AQ219" s="132"/>
      <c r="AR219" s="132"/>
      <c r="AS219" s="132"/>
      <c r="AT219" s="132"/>
      <c r="AU219" s="132"/>
    </row>
    <row r="220" spans="3:47" ht="12.95" customHeight="1" x14ac:dyDescent="0.2">
      <c r="C220" s="10"/>
      <c r="D220" s="10"/>
      <c r="AA220" s="132"/>
      <c r="AB220" s="132"/>
      <c r="AC220" s="132"/>
      <c r="AD220" s="132"/>
      <c r="AE220" s="132"/>
      <c r="AG220" s="143"/>
      <c r="AN220" s="132"/>
      <c r="AO220" s="132"/>
      <c r="AP220" s="132"/>
      <c r="AQ220" s="132"/>
      <c r="AR220" s="132"/>
      <c r="AS220" s="132"/>
      <c r="AT220" s="132"/>
      <c r="AU220" s="132"/>
    </row>
    <row r="221" spans="3:47" ht="12.95" customHeight="1" x14ac:dyDescent="0.2">
      <c r="C221" s="10"/>
      <c r="D221" s="10"/>
      <c r="AA221" s="132"/>
      <c r="AB221" s="132"/>
      <c r="AC221" s="132"/>
      <c r="AD221" s="132"/>
      <c r="AE221" s="132"/>
      <c r="AG221" s="143"/>
      <c r="AN221" s="132"/>
      <c r="AO221" s="132"/>
      <c r="AP221" s="132"/>
      <c r="AQ221" s="132"/>
      <c r="AR221" s="132"/>
      <c r="AS221" s="132"/>
      <c r="AT221" s="132"/>
      <c r="AU221" s="132"/>
    </row>
    <row r="222" spans="3:47" ht="12.95" customHeight="1" x14ac:dyDescent="0.2">
      <c r="C222" s="10"/>
      <c r="D222" s="10"/>
      <c r="AA222" s="132"/>
      <c r="AB222" s="132"/>
      <c r="AC222" s="132"/>
      <c r="AD222" s="132"/>
      <c r="AE222" s="132"/>
      <c r="AG222" s="143"/>
      <c r="AN222" s="132"/>
      <c r="AO222" s="132"/>
      <c r="AP222" s="132"/>
      <c r="AQ222" s="132"/>
      <c r="AR222" s="132"/>
      <c r="AS222" s="132"/>
      <c r="AT222" s="132"/>
      <c r="AU222" s="132"/>
    </row>
    <row r="223" spans="3:47" ht="12.95" customHeight="1" x14ac:dyDescent="0.2">
      <c r="C223" s="10"/>
      <c r="D223" s="10"/>
      <c r="AA223" s="132"/>
      <c r="AB223" s="132"/>
      <c r="AC223" s="132"/>
      <c r="AD223" s="132"/>
      <c r="AE223" s="132"/>
      <c r="AG223" s="143"/>
      <c r="AN223" s="132"/>
      <c r="AO223" s="132"/>
      <c r="AP223" s="132"/>
      <c r="AQ223" s="132"/>
      <c r="AR223" s="132"/>
      <c r="AS223" s="132"/>
      <c r="AT223" s="132"/>
      <c r="AU223" s="132"/>
    </row>
    <row r="224" spans="3:47" ht="12.95" customHeight="1" x14ac:dyDescent="0.2">
      <c r="C224" s="10"/>
      <c r="D224" s="10"/>
      <c r="AA224" s="132"/>
      <c r="AB224" s="132"/>
      <c r="AC224" s="132"/>
      <c r="AD224" s="132"/>
      <c r="AE224" s="132"/>
      <c r="AG224" s="143"/>
      <c r="AN224" s="132"/>
      <c r="AO224" s="132"/>
      <c r="AP224" s="132"/>
      <c r="AQ224" s="132"/>
      <c r="AR224" s="132"/>
      <c r="AS224" s="132"/>
      <c r="AT224" s="132"/>
      <c r="AU224" s="132"/>
    </row>
    <row r="225" spans="3:48" ht="12.95" customHeight="1" x14ac:dyDescent="0.2">
      <c r="C225" s="10"/>
      <c r="D225" s="10"/>
      <c r="AA225" s="132"/>
      <c r="AB225" s="132"/>
      <c r="AC225" s="132"/>
      <c r="AD225" s="132"/>
      <c r="AE225" s="132"/>
      <c r="AG225" s="143"/>
      <c r="AN225" s="132"/>
      <c r="AO225" s="132"/>
      <c r="AP225" s="132"/>
      <c r="AQ225" s="132"/>
      <c r="AR225" s="132"/>
      <c r="AS225" s="132"/>
      <c r="AT225" s="132"/>
      <c r="AU225" s="132"/>
    </row>
    <row r="226" spans="3:48" ht="12.95" customHeight="1" x14ac:dyDescent="0.2">
      <c r="C226" s="10"/>
      <c r="D226" s="10"/>
      <c r="AA226" s="132"/>
      <c r="AB226" s="132"/>
      <c r="AC226" s="132"/>
      <c r="AD226" s="132"/>
      <c r="AE226" s="132"/>
      <c r="AG226" s="143"/>
      <c r="AN226" s="132"/>
      <c r="AO226" s="132"/>
      <c r="AP226" s="132"/>
      <c r="AQ226" s="132"/>
      <c r="AR226" s="132"/>
      <c r="AS226" s="132"/>
      <c r="AT226" s="132"/>
      <c r="AU226" s="132"/>
    </row>
    <row r="227" spans="3:48" ht="12.95" customHeight="1" x14ac:dyDescent="0.2">
      <c r="C227" s="10"/>
      <c r="D227" s="10"/>
      <c r="AA227" s="132"/>
      <c r="AB227" s="132"/>
      <c r="AC227" s="132"/>
      <c r="AD227" s="132"/>
      <c r="AE227" s="132"/>
      <c r="AG227" s="143"/>
      <c r="AN227" s="132"/>
      <c r="AO227" s="132"/>
      <c r="AP227" s="132"/>
      <c r="AQ227" s="132"/>
      <c r="AR227" s="132"/>
      <c r="AS227" s="132"/>
      <c r="AT227" s="132"/>
      <c r="AU227" s="132"/>
    </row>
    <row r="228" spans="3:48" ht="12.95" customHeight="1" x14ac:dyDescent="0.2">
      <c r="C228" s="10"/>
      <c r="D228" s="10"/>
      <c r="AA228" s="132"/>
      <c r="AB228" s="132"/>
      <c r="AC228" s="132"/>
      <c r="AD228" s="132"/>
      <c r="AE228" s="132"/>
      <c r="AG228" s="143"/>
      <c r="AN228" s="132"/>
      <c r="AO228" s="132"/>
      <c r="AP228" s="132"/>
      <c r="AQ228" s="132"/>
      <c r="AR228" s="132"/>
      <c r="AS228" s="132"/>
      <c r="AT228" s="132"/>
      <c r="AU228" s="132"/>
    </row>
    <row r="229" spans="3:48" ht="12.95" customHeight="1" x14ac:dyDescent="0.2">
      <c r="C229" s="10"/>
      <c r="D229" s="10"/>
      <c r="AA229" s="132"/>
      <c r="AB229" s="132"/>
      <c r="AC229" s="132"/>
      <c r="AD229" s="132"/>
      <c r="AE229" s="132"/>
      <c r="AG229" s="143"/>
      <c r="AN229" s="132"/>
      <c r="AO229" s="132"/>
      <c r="AP229" s="132"/>
      <c r="AQ229" s="132"/>
      <c r="AR229" s="132"/>
      <c r="AS229" s="132"/>
      <c r="AT229" s="132"/>
      <c r="AU229" s="132"/>
    </row>
    <row r="230" spans="3:48" ht="12.95" customHeight="1" x14ac:dyDescent="0.2">
      <c r="C230" s="10"/>
      <c r="D230" s="10"/>
      <c r="AA230" s="132"/>
      <c r="AB230" s="132"/>
      <c r="AC230" s="132"/>
      <c r="AD230" s="132"/>
      <c r="AE230" s="132"/>
      <c r="AG230" s="143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:48" ht="12.95" customHeight="1" x14ac:dyDescent="0.2">
      <c r="C231" s="10"/>
      <c r="D231" s="10"/>
      <c r="AA231" s="132"/>
      <c r="AB231" s="132"/>
      <c r="AC231" s="132"/>
      <c r="AD231" s="132"/>
      <c r="AE231" s="132"/>
      <c r="AG231" s="143"/>
      <c r="AN231" s="132"/>
      <c r="AO231" s="132"/>
      <c r="AP231" s="132"/>
      <c r="AQ231" s="132"/>
      <c r="AR231" s="132"/>
      <c r="AS231" s="132"/>
      <c r="AT231" s="132"/>
      <c r="AU231" s="132"/>
    </row>
    <row r="232" spans="3:48" ht="12.95" customHeight="1" x14ac:dyDescent="0.2">
      <c r="C232" s="10"/>
      <c r="D232" s="10"/>
      <c r="AA232" s="132"/>
      <c r="AB232" s="132"/>
      <c r="AC232" s="132"/>
      <c r="AD232" s="132"/>
      <c r="AE232" s="132"/>
      <c r="AG232" s="143"/>
      <c r="AN232" s="132"/>
      <c r="AO232" s="132"/>
      <c r="AP232" s="132"/>
      <c r="AQ232" s="132"/>
      <c r="AR232" s="132"/>
      <c r="AS232" s="132"/>
      <c r="AT232" s="132"/>
      <c r="AU232" s="132"/>
    </row>
    <row r="233" spans="3:48" ht="12.95" customHeight="1" x14ac:dyDescent="0.2">
      <c r="C233" s="10"/>
      <c r="D233" s="10"/>
      <c r="AA233" s="132"/>
      <c r="AB233" s="132"/>
      <c r="AC233" s="132"/>
      <c r="AD233" s="132"/>
      <c r="AE233" s="132"/>
      <c r="AG233" s="143"/>
      <c r="AN233" s="132"/>
      <c r="AO233" s="132"/>
      <c r="AP233" s="132"/>
      <c r="AQ233" s="132"/>
      <c r="AR233" s="132"/>
      <c r="AS233" s="132"/>
      <c r="AT233" s="132"/>
      <c r="AU233" s="132"/>
    </row>
    <row r="234" spans="3:48" ht="12.95" customHeight="1" x14ac:dyDescent="0.2">
      <c r="C234" s="10"/>
      <c r="D234" s="10"/>
      <c r="AA234" s="132"/>
      <c r="AB234" s="132"/>
      <c r="AC234" s="132"/>
      <c r="AD234" s="132"/>
      <c r="AE234" s="132"/>
      <c r="AG234" s="143"/>
      <c r="AN234" s="132"/>
      <c r="AO234" s="132"/>
      <c r="AP234" s="132"/>
      <c r="AQ234" s="132"/>
      <c r="AR234" s="132"/>
      <c r="AS234" s="132"/>
      <c r="AT234" s="132"/>
      <c r="AU234" s="132"/>
    </row>
    <row r="235" spans="3:48" ht="12.95" customHeight="1" x14ac:dyDescent="0.2">
      <c r="C235" s="10"/>
      <c r="D235" s="10"/>
      <c r="AA235" s="132"/>
      <c r="AB235" s="132"/>
      <c r="AC235" s="132"/>
      <c r="AD235" s="132"/>
      <c r="AE235" s="132"/>
      <c r="AG235" s="143"/>
      <c r="AN235" s="132"/>
      <c r="AO235" s="132"/>
      <c r="AP235" s="132"/>
      <c r="AQ235" s="132"/>
      <c r="AR235" s="132"/>
      <c r="AS235" s="132"/>
      <c r="AT235" s="132"/>
      <c r="AU235" s="132"/>
    </row>
    <row r="236" spans="3:48" ht="12.95" customHeight="1" x14ac:dyDescent="0.2">
      <c r="C236" s="10"/>
      <c r="D236" s="10"/>
      <c r="AA236" s="132"/>
      <c r="AB236" s="132"/>
      <c r="AC236" s="132"/>
      <c r="AD236" s="132"/>
      <c r="AE236" s="132"/>
      <c r="AG236" s="143"/>
      <c r="AN236" s="132"/>
      <c r="AO236" s="132"/>
      <c r="AP236" s="132"/>
      <c r="AQ236" s="132"/>
      <c r="AR236" s="132"/>
      <c r="AS236" s="132"/>
      <c r="AT236" s="132"/>
      <c r="AU236" s="132"/>
    </row>
    <row r="237" spans="3:48" ht="12.95" customHeight="1" x14ac:dyDescent="0.2">
      <c r="C237" s="10"/>
      <c r="D237" s="10"/>
      <c r="AA237" s="132"/>
      <c r="AB237" s="132"/>
      <c r="AC237" s="132"/>
      <c r="AD237" s="132"/>
      <c r="AE237" s="132"/>
      <c r="AG237" s="143"/>
      <c r="AN237" s="132"/>
      <c r="AO237" s="132"/>
      <c r="AP237" s="132"/>
      <c r="AQ237" s="132"/>
      <c r="AR237" s="132"/>
      <c r="AS237" s="132"/>
      <c r="AT237" s="132"/>
      <c r="AU237" s="132"/>
    </row>
    <row r="238" spans="3:48" ht="12.95" customHeight="1" x14ac:dyDescent="0.2">
      <c r="C238" s="10"/>
      <c r="D238" s="10"/>
      <c r="AA238" s="132"/>
      <c r="AB238" s="132"/>
      <c r="AC238" s="132"/>
      <c r="AD238" s="132"/>
      <c r="AE238" s="132"/>
      <c r="AG238" s="143"/>
      <c r="AN238" s="132"/>
      <c r="AO238" s="132"/>
      <c r="AP238" s="132"/>
      <c r="AQ238" s="132"/>
      <c r="AR238" s="132"/>
      <c r="AS238" s="132"/>
      <c r="AT238" s="132"/>
      <c r="AU238" s="132"/>
    </row>
    <row r="239" spans="3:48" ht="12.95" customHeight="1" x14ac:dyDescent="0.2">
      <c r="C239" s="10"/>
      <c r="D239" s="10"/>
      <c r="AA239" s="132"/>
      <c r="AB239" s="132"/>
      <c r="AC239" s="132"/>
      <c r="AD239" s="132"/>
      <c r="AE239" s="132"/>
      <c r="AG239" s="143"/>
      <c r="AN239" s="132"/>
      <c r="AO239" s="132"/>
      <c r="AP239" s="132"/>
      <c r="AQ239" s="132"/>
      <c r="AR239" s="132"/>
      <c r="AS239" s="132"/>
      <c r="AT239" s="132"/>
      <c r="AU239" s="132"/>
    </row>
    <row r="240" spans="3:48" ht="12.95" customHeight="1" x14ac:dyDescent="0.2">
      <c r="C240" s="10"/>
      <c r="D240" s="10"/>
      <c r="AA240" s="132"/>
      <c r="AB240" s="132"/>
      <c r="AC240" s="132"/>
      <c r="AD240" s="132"/>
      <c r="AE240" s="132"/>
      <c r="AG240" s="143"/>
      <c r="AN240" s="132"/>
      <c r="AO240" s="132"/>
      <c r="AP240" s="132"/>
      <c r="AQ240" s="132"/>
      <c r="AR240" s="132"/>
      <c r="AS240" s="132"/>
      <c r="AT240" s="132"/>
      <c r="AU240" s="132"/>
    </row>
    <row r="241" spans="3:48" ht="12.95" customHeight="1" x14ac:dyDescent="0.2">
      <c r="C241" s="10"/>
      <c r="D241" s="10"/>
      <c r="AA241" s="132"/>
      <c r="AB241" s="132"/>
      <c r="AC241" s="132"/>
      <c r="AD241" s="132"/>
      <c r="AE241" s="132"/>
      <c r="AG241" s="143"/>
      <c r="AN241" s="132"/>
      <c r="AO241" s="132"/>
      <c r="AP241" s="132"/>
      <c r="AQ241" s="132"/>
      <c r="AR241" s="132"/>
      <c r="AS241" s="132"/>
      <c r="AT241" s="132"/>
      <c r="AU241" s="132"/>
    </row>
    <row r="242" spans="3:48" ht="12.95" customHeight="1" x14ac:dyDescent="0.2">
      <c r="C242" s="10"/>
      <c r="D242" s="10"/>
      <c r="AA242" s="132"/>
      <c r="AB242" s="132"/>
      <c r="AC242" s="132"/>
      <c r="AD242" s="132"/>
      <c r="AE242" s="132"/>
      <c r="AG242" s="143"/>
      <c r="AN242" s="132"/>
      <c r="AO242" s="132"/>
      <c r="AP242" s="132"/>
      <c r="AQ242" s="132"/>
      <c r="AR242" s="132"/>
      <c r="AS242" s="132"/>
      <c r="AT242" s="132"/>
      <c r="AU242" s="132"/>
    </row>
    <row r="243" spans="3:48" ht="12.95" customHeight="1" x14ac:dyDescent="0.2">
      <c r="C243" s="10"/>
      <c r="D243" s="10"/>
      <c r="AA243" s="132"/>
      <c r="AB243" s="132"/>
      <c r="AC243" s="132"/>
      <c r="AD243" s="132"/>
      <c r="AE243" s="132"/>
      <c r="AG243" s="143"/>
      <c r="AN243" s="132"/>
      <c r="AO243" s="132"/>
      <c r="AP243" s="132"/>
      <c r="AQ243" s="132"/>
      <c r="AR243" s="132"/>
      <c r="AS243" s="132"/>
      <c r="AT243" s="132"/>
      <c r="AU243" s="132"/>
    </row>
    <row r="244" spans="3:48" ht="12.95" customHeight="1" x14ac:dyDescent="0.2">
      <c r="C244" s="10"/>
      <c r="D244" s="10"/>
      <c r="AA244" s="132"/>
      <c r="AB244" s="132"/>
      <c r="AC244" s="132"/>
      <c r="AD244" s="132"/>
      <c r="AE244" s="132"/>
      <c r="AG244" s="143"/>
      <c r="AN244" s="132"/>
      <c r="AO244" s="132"/>
      <c r="AP244" s="132"/>
      <c r="AQ244" s="132"/>
      <c r="AR244" s="132"/>
      <c r="AS244" s="132"/>
      <c r="AT244" s="132"/>
      <c r="AU244" s="132"/>
    </row>
    <row r="245" spans="3:48" ht="12.95" customHeight="1" x14ac:dyDescent="0.2">
      <c r="C245" s="10"/>
      <c r="D245" s="10"/>
      <c r="AA245" s="132"/>
      <c r="AB245" s="132"/>
      <c r="AC245" s="132"/>
      <c r="AD245" s="132"/>
      <c r="AE245" s="132"/>
      <c r="AG245" s="143"/>
      <c r="AN245" s="132"/>
      <c r="AO245" s="132"/>
      <c r="AP245" s="132"/>
      <c r="AQ245" s="132"/>
      <c r="AR245" s="132"/>
      <c r="AS245" s="132"/>
      <c r="AT245" s="132"/>
      <c r="AU245" s="132"/>
    </row>
    <row r="246" spans="3:48" ht="12.95" customHeight="1" x14ac:dyDescent="0.2">
      <c r="C246" s="10"/>
      <c r="D246" s="10"/>
      <c r="AA246" s="132"/>
      <c r="AB246" s="132"/>
      <c r="AC246" s="132"/>
      <c r="AD246" s="132"/>
      <c r="AE246" s="132"/>
      <c r="AG246" s="143"/>
      <c r="AN246" s="132"/>
      <c r="AO246" s="132"/>
      <c r="AP246" s="132"/>
      <c r="AQ246" s="132"/>
      <c r="AR246" s="132"/>
      <c r="AS246" s="132"/>
      <c r="AT246" s="132"/>
      <c r="AU246" s="132"/>
    </row>
    <row r="247" spans="3:48" ht="12.95" customHeight="1" x14ac:dyDescent="0.2">
      <c r="C247" s="10"/>
      <c r="D247" s="10"/>
      <c r="AA247" s="132"/>
      <c r="AB247" s="132"/>
      <c r="AC247" s="132"/>
      <c r="AD247" s="132"/>
      <c r="AE247" s="132"/>
      <c r="AG247" s="143"/>
      <c r="AN247" s="132"/>
      <c r="AO247" s="132"/>
      <c r="AP247" s="132"/>
      <c r="AQ247" s="132"/>
      <c r="AR247" s="132"/>
      <c r="AS247" s="132"/>
      <c r="AT247" s="132"/>
      <c r="AU247" s="132"/>
    </row>
    <row r="248" spans="3:48" ht="12.95" customHeight="1" x14ac:dyDescent="0.2">
      <c r="C248" s="10"/>
      <c r="D248" s="10"/>
      <c r="AA248" s="132"/>
      <c r="AB248" s="132"/>
      <c r="AC248" s="132"/>
      <c r="AD248" s="132"/>
      <c r="AE248" s="132"/>
      <c r="AG248" s="143"/>
      <c r="AN248" s="132"/>
      <c r="AO248" s="132"/>
      <c r="AP248" s="132"/>
      <c r="AQ248" s="132"/>
      <c r="AR248" s="132"/>
      <c r="AS248" s="132"/>
      <c r="AT248" s="132"/>
      <c r="AU248" s="132"/>
    </row>
    <row r="249" spans="3:48" x14ac:dyDescent="0.2">
      <c r="C249" s="10"/>
      <c r="D249" s="10"/>
      <c r="AA249" s="132"/>
      <c r="AB249" s="132"/>
      <c r="AC249" s="132"/>
      <c r="AD249" s="132"/>
      <c r="AE249" s="132"/>
      <c r="AG249" s="143"/>
      <c r="AN249" s="132"/>
      <c r="AO249" s="132"/>
      <c r="AP249" s="132"/>
      <c r="AQ249" s="132"/>
      <c r="AR249" s="132"/>
      <c r="AS249" s="132"/>
      <c r="AT249" s="132"/>
      <c r="AU249" s="132"/>
    </row>
    <row r="250" spans="3:48" x14ac:dyDescent="0.2">
      <c r="C250" s="10"/>
      <c r="D250" s="10"/>
      <c r="AA250" s="132"/>
      <c r="AB250" s="132"/>
      <c r="AC250" s="132"/>
      <c r="AD250" s="132"/>
      <c r="AE250" s="132"/>
      <c r="AG250" s="143"/>
      <c r="AN250" s="132"/>
      <c r="AO250" s="132"/>
      <c r="AP250" s="132"/>
      <c r="AQ250" s="132"/>
      <c r="AR250" s="132"/>
      <c r="AS250" s="132"/>
      <c r="AT250" s="132"/>
      <c r="AU250" s="132"/>
    </row>
    <row r="251" spans="3:48" x14ac:dyDescent="0.2">
      <c r="C251" s="10"/>
      <c r="D251" s="10"/>
      <c r="AA251" s="132"/>
      <c r="AB251" s="132"/>
      <c r="AC251" s="132"/>
      <c r="AD251" s="132"/>
      <c r="AE251" s="132"/>
      <c r="AG251" s="143"/>
      <c r="AN251" s="132"/>
      <c r="AO251" s="132"/>
      <c r="AP251" s="132"/>
      <c r="AQ251" s="132"/>
      <c r="AR251" s="132"/>
      <c r="AS251" s="132"/>
      <c r="AT251" s="132"/>
      <c r="AU251" s="132"/>
      <c r="AV251" s="132"/>
    </row>
    <row r="252" spans="3:48" x14ac:dyDescent="0.2">
      <c r="C252" s="10"/>
      <c r="D252" s="10"/>
      <c r="AA252" s="132"/>
      <c r="AB252" s="132"/>
      <c r="AC252" s="132"/>
      <c r="AD252" s="132"/>
      <c r="AE252" s="132"/>
      <c r="AG252" s="143"/>
      <c r="AN252" s="132"/>
      <c r="AO252" s="132"/>
      <c r="AP252" s="132"/>
      <c r="AQ252" s="132"/>
      <c r="AR252" s="132"/>
      <c r="AS252" s="132"/>
      <c r="AT252" s="132"/>
      <c r="AU252" s="132"/>
    </row>
    <row r="253" spans="3:48" x14ac:dyDescent="0.2">
      <c r="C253" s="10"/>
      <c r="D253" s="10"/>
      <c r="AA253" s="132"/>
      <c r="AB253" s="132"/>
      <c r="AC253" s="132"/>
      <c r="AD253" s="132"/>
      <c r="AE253" s="132"/>
      <c r="AG253" s="143"/>
      <c r="AN253" s="132"/>
      <c r="AO253" s="132"/>
      <c r="AP253" s="132"/>
      <c r="AQ253" s="132"/>
      <c r="AR253" s="132"/>
      <c r="AS253" s="132"/>
      <c r="AT253" s="132"/>
      <c r="AU253" s="132"/>
      <c r="AV253" s="132"/>
    </row>
    <row r="254" spans="3:48" x14ac:dyDescent="0.2">
      <c r="C254" s="10"/>
      <c r="D254" s="10"/>
      <c r="AA254" s="132"/>
      <c r="AB254" s="132"/>
      <c r="AC254" s="132"/>
      <c r="AD254" s="132"/>
      <c r="AE254" s="132"/>
      <c r="AG254" s="143"/>
      <c r="AN254" s="132"/>
      <c r="AO254" s="132"/>
      <c r="AP254" s="132"/>
      <c r="AQ254" s="132"/>
      <c r="AR254" s="132"/>
      <c r="AS254" s="132"/>
      <c r="AT254" s="132"/>
      <c r="AU254" s="132"/>
    </row>
    <row r="255" spans="3:48" x14ac:dyDescent="0.2">
      <c r="C255" s="10"/>
      <c r="D255" s="10"/>
      <c r="AA255" s="132"/>
      <c r="AB255" s="132"/>
      <c r="AC255" s="132"/>
      <c r="AD255" s="132"/>
      <c r="AE255" s="132"/>
      <c r="AG255" s="143"/>
      <c r="AN255" s="132"/>
      <c r="AO255" s="132"/>
      <c r="AP255" s="132"/>
      <c r="AQ255" s="132"/>
      <c r="AR255" s="132"/>
      <c r="AS255" s="132"/>
      <c r="AT255" s="132"/>
      <c r="AU255" s="132"/>
      <c r="AV255" s="132"/>
    </row>
    <row r="256" spans="3:48" x14ac:dyDescent="0.2">
      <c r="C256" s="10"/>
      <c r="D256" s="10"/>
      <c r="AA256" s="132"/>
      <c r="AB256" s="132"/>
      <c r="AC256" s="132"/>
      <c r="AD256" s="132"/>
      <c r="AE256" s="132"/>
      <c r="AG256" s="143"/>
      <c r="AN256" s="132"/>
      <c r="AO256" s="132"/>
      <c r="AP256" s="132"/>
      <c r="AQ256" s="132"/>
      <c r="AR256" s="132"/>
      <c r="AS256" s="132"/>
      <c r="AT256" s="132"/>
      <c r="AU256" s="132"/>
      <c r="AV256" s="132"/>
    </row>
    <row r="257" spans="3:48" x14ac:dyDescent="0.2">
      <c r="C257" s="10"/>
      <c r="D257" s="10"/>
      <c r="AA257" s="132"/>
      <c r="AB257" s="132"/>
      <c r="AC257" s="132"/>
      <c r="AD257" s="132"/>
      <c r="AE257" s="132"/>
      <c r="AG257" s="143"/>
      <c r="AN257" s="132"/>
      <c r="AO257" s="132"/>
      <c r="AP257" s="132"/>
      <c r="AQ257" s="132"/>
      <c r="AR257" s="132"/>
      <c r="AS257" s="132"/>
      <c r="AT257" s="132"/>
      <c r="AU257" s="132"/>
    </row>
    <row r="258" spans="3:48" x14ac:dyDescent="0.2">
      <c r="C258" s="10"/>
      <c r="D258" s="10"/>
      <c r="AA258" s="132"/>
      <c r="AB258" s="132"/>
      <c r="AC258" s="132"/>
      <c r="AD258" s="132"/>
      <c r="AE258" s="132"/>
      <c r="AG258" s="143"/>
      <c r="AN258" s="132"/>
      <c r="AO258" s="132"/>
      <c r="AP258" s="132"/>
      <c r="AQ258" s="132"/>
      <c r="AR258" s="132"/>
      <c r="AS258" s="132"/>
      <c r="AT258" s="132"/>
      <c r="AU258" s="132"/>
      <c r="AV258" s="132"/>
    </row>
    <row r="259" spans="3:48" x14ac:dyDescent="0.2">
      <c r="C259" s="10"/>
      <c r="D259" s="10"/>
      <c r="AA259" s="132"/>
      <c r="AB259" s="132"/>
      <c r="AC259" s="132"/>
      <c r="AD259" s="132"/>
      <c r="AE259" s="132"/>
      <c r="AG259" s="143"/>
      <c r="AN259" s="132"/>
      <c r="AO259" s="132"/>
      <c r="AP259" s="132"/>
      <c r="AQ259" s="132"/>
      <c r="AR259" s="132"/>
      <c r="AS259" s="132"/>
      <c r="AT259" s="132"/>
      <c r="AU259" s="132"/>
      <c r="AV259" s="132"/>
    </row>
    <row r="260" spans="3:48" x14ac:dyDescent="0.2">
      <c r="C260" s="10"/>
      <c r="D260" s="10"/>
      <c r="AA260" s="132"/>
      <c r="AB260" s="132"/>
      <c r="AC260" s="132"/>
      <c r="AD260" s="132"/>
      <c r="AE260" s="132"/>
      <c r="AG260" s="143"/>
      <c r="AN260" s="132"/>
      <c r="AO260" s="132"/>
      <c r="AP260" s="132"/>
      <c r="AQ260" s="132"/>
      <c r="AR260" s="132"/>
      <c r="AS260" s="132"/>
      <c r="AT260" s="132"/>
      <c r="AU260" s="132"/>
    </row>
    <row r="261" spans="3:48" x14ac:dyDescent="0.2">
      <c r="C261" s="10"/>
      <c r="D261" s="10"/>
      <c r="AA261" s="132"/>
      <c r="AB261" s="132"/>
      <c r="AC261" s="132"/>
      <c r="AD261" s="132"/>
      <c r="AE261" s="132"/>
      <c r="AG261" s="143"/>
      <c r="AN261" s="132"/>
      <c r="AO261" s="132"/>
      <c r="AP261" s="132"/>
      <c r="AQ261" s="132"/>
      <c r="AR261" s="132"/>
      <c r="AS261" s="132"/>
      <c r="AT261" s="132"/>
      <c r="AU261" s="132"/>
      <c r="AV261" s="132"/>
    </row>
    <row r="262" spans="3:48" x14ac:dyDescent="0.2">
      <c r="C262" s="10"/>
      <c r="D262" s="10"/>
      <c r="AA262" s="132"/>
      <c r="AB262" s="132"/>
      <c r="AC262" s="132"/>
      <c r="AD262" s="132"/>
      <c r="AE262" s="132"/>
      <c r="AG262" s="143"/>
      <c r="AN262" s="132"/>
      <c r="AO262" s="132"/>
      <c r="AP262" s="132"/>
      <c r="AQ262" s="132"/>
      <c r="AR262" s="132"/>
      <c r="AS262" s="132"/>
      <c r="AT262" s="132"/>
      <c r="AU262" s="132"/>
      <c r="AV262" s="132"/>
    </row>
    <row r="263" spans="3:48" x14ac:dyDescent="0.2">
      <c r="C263" s="10"/>
      <c r="D263" s="10"/>
      <c r="AA263" s="132"/>
      <c r="AB263" s="132"/>
      <c r="AC263" s="132"/>
      <c r="AD263" s="132"/>
      <c r="AE263" s="132"/>
      <c r="AG263" s="143"/>
      <c r="AN263" s="132"/>
      <c r="AO263" s="132"/>
      <c r="AP263" s="132"/>
      <c r="AQ263" s="132"/>
      <c r="AR263" s="132"/>
      <c r="AS263" s="132"/>
      <c r="AT263" s="132"/>
      <c r="AU263" s="132"/>
      <c r="AV263" s="132"/>
    </row>
    <row r="264" spans="3:48" x14ac:dyDescent="0.2">
      <c r="C264" s="10"/>
      <c r="D264" s="10"/>
      <c r="AA264" s="132"/>
      <c r="AB264" s="132"/>
      <c r="AC264" s="132"/>
      <c r="AD264" s="132"/>
      <c r="AE264" s="132"/>
      <c r="AG264" s="143"/>
      <c r="AN264" s="132"/>
      <c r="AO264" s="132"/>
      <c r="AP264" s="132"/>
      <c r="AQ264" s="132"/>
      <c r="AR264" s="132"/>
      <c r="AS264" s="132"/>
      <c r="AT264" s="132"/>
      <c r="AU264" s="132"/>
      <c r="AV264" s="132"/>
    </row>
    <row r="265" spans="3:48" x14ac:dyDescent="0.2">
      <c r="C265" s="10"/>
      <c r="D265" s="10"/>
      <c r="AA265" s="132"/>
      <c r="AB265" s="132"/>
      <c r="AC265" s="132"/>
      <c r="AD265" s="132"/>
      <c r="AE265" s="132"/>
      <c r="AG265" s="143"/>
      <c r="AN265" s="132"/>
      <c r="AO265" s="132"/>
      <c r="AP265" s="132"/>
      <c r="AQ265" s="132"/>
      <c r="AR265" s="132"/>
      <c r="AS265" s="132"/>
      <c r="AT265" s="132"/>
      <c r="AU265" s="132"/>
    </row>
    <row r="266" spans="3:48" x14ac:dyDescent="0.2">
      <c r="C266" s="10"/>
      <c r="D266" s="10"/>
      <c r="AA266" s="132"/>
      <c r="AB266" s="132"/>
      <c r="AC266" s="132"/>
      <c r="AD266" s="132"/>
      <c r="AE266" s="132"/>
      <c r="AG266" s="143"/>
      <c r="AN266" s="132"/>
      <c r="AO266" s="132"/>
      <c r="AP266" s="132"/>
      <c r="AQ266" s="132"/>
      <c r="AR266" s="132"/>
      <c r="AS266" s="132"/>
      <c r="AT266" s="132"/>
      <c r="AU266" s="132"/>
      <c r="AV266" s="132"/>
    </row>
    <row r="267" spans="3:48" x14ac:dyDescent="0.2">
      <c r="C267" s="10"/>
      <c r="D267" s="10"/>
      <c r="AA267" s="132"/>
      <c r="AB267" s="132"/>
      <c r="AC267" s="132"/>
      <c r="AD267" s="132"/>
      <c r="AE267" s="132"/>
      <c r="AG267" s="143"/>
      <c r="AN267" s="132"/>
      <c r="AO267" s="132"/>
      <c r="AP267" s="132"/>
      <c r="AQ267" s="132"/>
      <c r="AR267" s="132"/>
      <c r="AS267" s="132"/>
      <c r="AT267" s="132"/>
      <c r="AU267" s="132"/>
    </row>
    <row r="268" spans="3:48" x14ac:dyDescent="0.2">
      <c r="C268" s="10"/>
      <c r="D268" s="10"/>
      <c r="AA268" s="132"/>
      <c r="AB268" s="132"/>
      <c r="AC268" s="132"/>
      <c r="AD268" s="132"/>
      <c r="AE268" s="132"/>
      <c r="AG268" s="143"/>
      <c r="AN268" s="132"/>
      <c r="AO268" s="132"/>
      <c r="AP268" s="132"/>
      <c r="AQ268" s="132"/>
      <c r="AR268" s="132"/>
      <c r="AS268" s="132"/>
      <c r="AT268" s="132"/>
      <c r="AU268" s="132"/>
    </row>
    <row r="269" spans="3:48" x14ac:dyDescent="0.2">
      <c r="C269" s="10"/>
      <c r="D269" s="10"/>
      <c r="AA269" s="132"/>
      <c r="AB269" s="132"/>
      <c r="AC269" s="132"/>
      <c r="AD269" s="132"/>
      <c r="AE269" s="132"/>
      <c r="AG269" s="143"/>
      <c r="AN269" s="132"/>
      <c r="AO269" s="132"/>
      <c r="AP269" s="132"/>
      <c r="AQ269" s="132"/>
      <c r="AR269" s="132"/>
      <c r="AS269" s="132"/>
      <c r="AT269" s="132"/>
      <c r="AU269" s="132"/>
    </row>
    <row r="270" spans="3:48" x14ac:dyDescent="0.2">
      <c r="C270" s="10"/>
      <c r="D270" s="10"/>
      <c r="AA270" s="132"/>
      <c r="AB270" s="132"/>
      <c r="AC270" s="132"/>
      <c r="AD270" s="132"/>
      <c r="AE270" s="132"/>
      <c r="AG270" s="143"/>
      <c r="AN270" s="132"/>
      <c r="AO270" s="132"/>
      <c r="AP270" s="132"/>
      <c r="AQ270" s="132"/>
      <c r="AR270" s="132"/>
      <c r="AS270" s="132"/>
      <c r="AT270" s="132"/>
      <c r="AU270" s="132"/>
    </row>
    <row r="271" spans="3:48" x14ac:dyDescent="0.2">
      <c r="C271" s="10"/>
      <c r="D271" s="10"/>
      <c r="AA271" s="132"/>
      <c r="AB271" s="132"/>
      <c r="AC271" s="132"/>
      <c r="AD271" s="132"/>
      <c r="AE271" s="132"/>
      <c r="AG271" s="143"/>
      <c r="AN271" s="132"/>
      <c r="AO271" s="132"/>
      <c r="AP271" s="132"/>
      <c r="AQ271" s="132"/>
      <c r="AR271" s="132"/>
      <c r="AS271" s="132"/>
      <c r="AT271" s="132"/>
      <c r="AU271" s="132"/>
    </row>
    <row r="272" spans="3:48" x14ac:dyDescent="0.2">
      <c r="C272" s="10"/>
      <c r="D272" s="10"/>
      <c r="AA272" s="132"/>
      <c r="AB272" s="132"/>
      <c r="AC272" s="132"/>
      <c r="AD272" s="132"/>
      <c r="AE272" s="132"/>
      <c r="AG272" s="143"/>
      <c r="AN272" s="132"/>
      <c r="AO272" s="132"/>
      <c r="AP272" s="132"/>
      <c r="AQ272" s="132"/>
      <c r="AR272" s="132"/>
      <c r="AS272" s="132"/>
      <c r="AT272" s="132"/>
      <c r="AU272" s="132"/>
    </row>
    <row r="273" spans="3:48" x14ac:dyDescent="0.2">
      <c r="C273" s="10"/>
      <c r="D273" s="10"/>
      <c r="AA273" s="132"/>
      <c r="AB273" s="132"/>
      <c r="AC273" s="132"/>
      <c r="AD273" s="132"/>
      <c r="AE273" s="132"/>
      <c r="AG273" s="143"/>
      <c r="AN273" s="132"/>
      <c r="AO273" s="132"/>
      <c r="AP273" s="132"/>
      <c r="AQ273" s="132"/>
      <c r="AR273" s="132"/>
      <c r="AS273" s="132"/>
      <c r="AT273" s="132"/>
      <c r="AU273" s="132"/>
    </row>
    <row r="274" spans="3:48" x14ac:dyDescent="0.2">
      <c r="C274" s="10"/>
      <c r="D274" s="10"/>
      <c r="AA274" s="132"/>
      <c r="AB274" s="132"/>
      <c r="AC274" s="132"/>
      <c r="AD274" s="132"/>
      <c r="AE274" s="132"/>
      <c r="AG274" s="143"/>
      <c r="AN274" s="132"/>
      <c r="AO274" s="132"/>
      <c r="AP274" s="132"/>
      <c r="AQ274" s="132"/>
      <c r="AR274" s="132"/>
      <c r="AS274" s="132"/>
      <c r="AT274" s="132"/>
      <c r="AU274" s="132"/>
      <c r="AV274" s="132"/>
    </row>
    <row r="275" spans="3:48" x14ac:dyDescent="0.2">
      <c r="C275" s="10"/>
      <c r="D275" s="10"/>
      <c r="AA275" s="132"/>
      <c r="AB275" s="132"/>
      <c r="AC275" s="132"/>
      <c r="AD275" s="132"/>
      <c r="AE275" s="132"/>
      <c r="AG275" s="143"/>
      <c r="AN275" s="132"/>
      <c r="AO275" s="132"/>
      <c r="AP275" s="132"/>
      <c r="AQ275" s="132"/>
      <c r="AR275" s="132"/>
      <c r="AS275" s="132"/>
      <c r="AT275" s="132"/>
      <c r="AU275" s="132"/>
    </row>
    <row r="276" spans="3:48" x14ac:dyDescent="0.2">
      <c r="C276" s="10"/>
      <c r="D276" s="10"/>
      <c r="AA276" s="132"/>
      <c r="AB276" s="132"/>
      <c r="AC276" s="132"/>
      <c r="AD276" s="132"/>
      <c r="AE276" s="132"/>
      <c r="AG276" s="143"/>
      <c r="AN276" s="132"/>
      <c r="AO276" s="132"/>
      <c r="AP276" s="132"/>
      <c r="AQ276" s="132"/>
      <c r="AR276" s="132"/>
      <c r="AS276" s="132"/>
      <c r="AT276" s="132"/>
      <c r="AU276" s="132"/>
    </row>
    <row r="277" spans="3:48" x14ac:dyDescent="0.2">
      <c r="C277" s="10"/>
      <c r="D277" s="10"/>
      <c r="AA277" s="132"/>
      <c r="AB277" s="132"/>
      <c r="AC277" s="132"/>
      <c r="AD277" s="132"/>
      <c r="AE277" s="132"/>
      <c r="AG277" s="143"/>
      <c r="AN277" s="132"/>
      <c r="AO277" s="132"/>
      <c r="AP277" s="132"/>
      <c r="AQ277" s="132"/>
      <c r="AR277" s="132"/>
      <c r="AS277" s="132"/>
      <c r="AT277" s="132"/>
      <c r="AU277" s="132"/>
    </row>
    <row r="278" spans="3:48" x14ac:dyDescent="0.2">
      <c r="C278" s="10"/>
      <c r="D278" s="10"/>
      <c r="AA278" s="132"/>
      <c r="AB278" s="132"/>
      <c r="AC278" s="132"/>
      <c r="AD278" s="132"/>
      <c r="AE278" s="132"/>
      <c r="AG278" s="143"/>
      <c r="AN278" s="132"/>
      <c r="AO278" s="132"/>
      <c r="AP278" s="132"/>
      <c r="AQ278" s="132"/>
      <c r="AR278" s="132"/>
      <c r="AS278" s="132"/>
      <c r="AT278" s="132"/>
      <c r="AU278" s="132"/>
    </row>
    <row r="279" spans="3:48" x14ac:dyDescent="0.2">
      <c r="C279" s="10"/>
      <c r="D279" s="10"/>
      <c r="AA279" s="132"/>
      <c r="AB279" s="132"/>
      <c r="AC279" s="132"/>
      <c r="AD279" s="132"/>
      <c r="AE279" s="132"/>
      <c r="AG279" s="143"/>
      <c r="AN279" s="132"/>
      <c r="AO279" s="132"/>
      <c r="AP279" s="132"/>
      <c r="AQ279" s="132"/>
      <c r="AR279" s="132"/>
      <c r="AS279" s="132"/>
      <c r="AT279" s="132"/>
      <c r="AU279" s="132"/>
      <c r="AV279" s="132"/>
    </row>
    <row r="280" spans="3:48" x14ac:dyDescent="0.2">
      <c r="C280" s="10"/>
      <c r="D280" s="10"/>
      <c r="AA280" s="132"/>
      <c r="AB280" s="132"/>
      <c r="AC280" s="132"/>
      <c r="AD280" s="132"/>
      <c r="AE280" s="132"/>
      <c r="AG280" s="143"/>
      <c r="AN280" s="132"/>
      <c r="AO280" s="132"/>
      <c r="AP280" s="132"/>
      <c r="AQ280" s="132"/>
      <c r="AR280" s="132"/>
      <c r="AS280" s="132"/>
      <c r="AT280" s="132"/>
      <c r="AU280" s="132"/>
      <c r="AV280" s="132"/>
    </row>
    <row r="281" spans="3:48" x14ac:dyDescent="0.2">
      <c r="C281" s="10"/>
      <c r="D281" s="10"/>
      <c r="AA281" s="132"/>
      <c r="AB281" s="132"/>
      <c r="AC281" s="132"/>
      <c r="AD281" s="132"/>
      <c r="AE281" s="132"/>
      <c r="AG281" s="143"/>
      <c r="AN281" s="132"/>
      <c r="AO281" s="132"/>
      <c r="AP281" s="132"/>
      <c r="AQ281" s="132"/>
      <c r="AR281" s="132"/>
      <c r="AS281" s="132"/>
      <c r="AT281" s="132"/>
      <c r="AU281" s="132"/>
    </row>
    <row r="282" spans="3:48" x14ac:dyDescent="0.2">
      <c r="C282" s="10"/>
      <c r="D282" s="10"/>
      <c r="AA282" s="132"/>
      <c r="AB282" s="132"/>
      <c r="AC282" s="132"/>
      <c r="AD282" s="132"/>
      <c r="AE282" s="132"/>
      <c r="AG282" s="143"/>
      <c r="AN282" s="132"/>
      <c r="AO282" s="132"/>
      <c r="AP282" s="132"/>
      <c r="AQ282" s="132"/>
      <c r="AR282" s="132"/>
      <c r="AS282" s="132"/>
      <c r="AT282" s="132"/>
      <c r="AU282" s="132"/>
    </row>
    <row r="283" spans="3:48" x14ac:dyDescent="0.2">
      <c r="C283" s="10"/>
      <c r="D283" s="10"/>
      <c r="AA283" s="132"/>
      <c r="AB283" s="132"/>
      <c r="AC283" s="132"/>
      <c r="AD283" s="132"/>
      <c r="AE283" s="132"/>
      <c r="AG283" s="143"/>
      <c r="AN283" s="132"/>
      <c r="AO283" s="132"/>
      <c r="AP283" s="132"/>
      <c r="AQ283" s="132"/>
      <c r="AR283" s="132"/>
      <c r="AS283" s="132"/>
      <c r="AT283" s="132"/>
      <c r="AU283" s="132"/>
    </row>
    <row r="284" spans="3:48" x14ac:dyDescent="0.2">
      <c r="C284" s="10"/>
      <c r="D284" s="10"/>
      <c r="AA284" s="132"/>
      <c r="AB284" s="132"/>
      <c r="AC284" s="132"/>
      <c r="AD284" s="132"/>
      <c r="AE284" s="132"/>
      <c r="AG284" s="143"/>
      <c r="AN284" s="132"/>
      <c r="AO284" s="132"/>
      <c r="AP284" s="132"/>
      <c r="AQ284" s="132"/>
      <c r="AR284" s="132"/>
      <c r="AS284" s="132"/>
      <c r="AT284" s="132"/>
      <c r="AU284" s="132"/>
    </row>
    <row r="285" spans="3:48" x14ac:dyDescent="0.2">
      <c r="C285" s="10"/>
      <c r="D285" s="10"/>
      <c r="AA285" s="132"/>
      <c r="AB285" s="132"/>
      <c r="AC285" s="132"/>
      <c r="AD285" s="132"/>
      <c r="AE285" s="132"/>
      <c r="AG285" s="143"/>
      <c r="AN285" s="132"/>
      <c r="AO285" s="132"/>
      <c r="AP285" s="132"/>
      <c r="AQ285" s="132"/>
      <c r="AR285" s="132"/>
      <c r="AS285" s="132"/>
      <c r="AT285" s="132"/>
      <c r="AU285" s="132"/>
      <c r="AV285" s="132"/>
    </row>
    <row r="286" spans="3:48" x14ac:dyDescent="0.2">
      <c r="C286" s="10"/>
      <c r="D286" s="10"/>
      <c r="AA286" s="132"/>
      <c r="AB286" s="132"/>
      <c r="AC286" s="132"/>
      <c r="AD286" s="132"/>
      <c r="AE286" s="132"/>
      <c r="AG286" s="143"/>
      <c r="AN286" s="132"/>
      <c r="AO286" s="132"/>
      <c r="AP286" s="132"/>
      <c r="AQ286" s="132"/>
      <c r="AR286" s="132"/>
      <c r="AS286" s="132"/>
      <c r="AT286" s="132"/>
      <c r="AU286" s="132"/>
      <c r="AV286" s="132"/>
    </row>
    <row r="287" spans="3:48" x14ac:dyDescent="0.2">
      <c r="C287" s="10"/>
      <c r="D287" s="10"/>
      <c r="AA287" s="132"/>
      <c r="AB287" s="132"/>
      <c r="AC287" s="132"/>
      <c r="AD287" s="132"/>
      <c r="AE287" s="132"/>
      <c r="AG287" s="143"/>
      <c r="AN287" s="132"/>
      <c r="AO287" s="132"/>
      <c r="AP287" s="132"/>
      <c r="AQ287" s="132"/>
      <c r="AR287" s="132"/>
      <c r="AS287" s="132"/>
      <c r="AT287" s="132"/>
      <c r="AU287" s="132"/>
    </row>
    <row r="288" spans="3:48" x14ac:dyDescent="0.2">
      <c r="C288" s="10"/>
      <c r="D288" s="10"/>
      <c r="AA288" s="132"/>
      <c r="AB288" s="132"/>
      <c r="AC288" s="132"/>
      <c r="AD288" s="132"/>
      <c r="AE288" s="132"/>
      <c r="AG288" s="143"/>
      <c r="AN288" s="132"/>
      <c r="AO288" s="132"/>
      <c r="AP288" s="132"/>
      <c r="AQ288" s="132"/>
      <c r="AR288" s="132"/>
      <c r="AS288" s="132"/>
      <c r="AT288" s="132"/>
      <c r="AU288" s="132"/>
    </row>
    <row r="289" spans="3:48" x14ac:dyDescent="0.2">
      <c r="C289" s="10"/>
      <c r="D289" s="10"/>
      <c r="AA289" s="132"/>
      <c r="AB289" s="132"/>
      <c r="AC289" s="132"/>
      <c r="AD289" s="132"/>
      <c r="AE289" s="132"/>
      <c r="AG289" s="143"/>
      <c r="AN289" s="132"/>
      <c r="AO289" s="132"/>
      <c r="AP289" s="132"/>
      <c r="AQ289" s="132"/>
      <c r="AR289" s="132"/>
      <c r="AS289" s="132"/>
      <c r="AT289" s="132"/>
      <c r="AU289" s="132"/>
    </row>
    <row r="290" spans="3:48" x14ac:dyDescent="0.2">
      <c r="C290" s="10"/>
      <c r="D290" s="10"/>
      <c r="AA290" s="132"/>
      <c r="AB290" s="132"/>
      <c r="AC290" s="132"/>
      <c r="AD290" s="132"/>
      <c r="AE290" s="132"/>
      <c r="AG290" s="143"/>
      <c r="AN290" s="132"/>
      <c r="AO290" s="132"/>
      <c r="AP290" s="132"/>
      <c r="AQ290" s="132"/>
      <c r="AR290" s="132"/>
      <c r="AS290" s="132"/>
      <c r="AT290" s="132"/>
      <c r="AU290" s="132"/>
    </row>
    <row r="291" spans="3:48" x14ac:dyDescent="0.2">
      <c r="C291" s="10"/>
      <c r="D291" s="10"/>
      <c r="AA291" s="132"/>
      <c r="AB291" s="132"/>
      <c r="AC291" s="132"/>
      <c r="AD291" s="132"/>
      <c r="AE291" s="132"/>
      <c r="AG291" s="143"/>
      <c r="AN291" s="132"/>
      <c r="AO291" s="132"/>
      <c r="AP291" s="132"/>
      <c r="AQ291" s="132"/>
      <c r="AR291" s="132"/>
      <c r="AS291" s="132"/>
      <c r="AT291" s="132"/>
      <c r="AU291" s="132"/>
    </row>
    <row r="292" spans="3:48" x14ac:dyDescent="0.2">
      <c r="C292" s="10"/>
      <c r="D292" s="10"/>
      <c r="AA292" s="132"/>
      <c r="AB292" s="132"/>
      <c r="AC292" s="132"/>
      <c r="AD292" s="132"/>
      <c r="AE292" s="132"/>
      <c r="AG292" s="143"/>
      <c r="AN292" s="132"/>
      <c r="AO292" s="132"/>
      <c r="AP292" s="132"/>
      <c r="AQ292" s="132"/>
      <c r="AR292" s="132"/>
      <c r="AS292" s="132"/>
      <c r="AT292" s="132"/>
      <c r="AU292" s="132"/>
    </row>
    <row r="293" spans="3:48" x14ac:dyDescent="0.2">
      <c r="C293" s="10"/>
      <c r="D293" s="10"/>
      <c r="AA293" s="132"/>
      <c r="AB293" s="132"/>
      <c r="AC293" s="132"/>
      <c r="AD293" s="132"/>
      <c r="AE293" s="132"/>
      <c r="AG293" s="143"/>
      <c r="AN293" s="132"/>
      <c r="AO293" s="132"/>
      <c r="AP293" s="132"/>
      <c r="AQ293" s="132"/>
      <c r="AR293" s="132"/>
      <c r="AS293" s="132"/>
      <c r="AT293" s="132"/>
      <c r="AU293" s="132"/>
      <c r="AV293" s="132"/>
    </row>
    <row r="294" spans="3:48" x14ac:dyDescent="0.2">
      <c r="C294" s="10"/>
      <c r="D294" s="10"/>
      <c r="AA294" s="132"/>
      <c r="AB294" s="132"/>
      <c r="AC294" s="132"/>
      <c r="AD294" s="132"/>
      <c r="AE294" s="132"/>
      <c r="AG294" s="143"/>
      <c r="AN294" s="132"/>
      <c r="AO294" s="132"/>
      <c r="AP294" s="132"/>
      <c r="AQ294" s="132"/>
      <c r="AR294" s="132"/>
      <c r="AS294" s="132"/>
      <c r="AT294" s="132"/>
      <c r="AU294" s="132"/>
      <c r="AV294" s="132"/>
    </row>
    <row r="295" spans="3:48" x14ac:dyDescent="0.2">
      <c r="C295" s="10"/>
      <c r="D295" s="10"/>
      <c r="AA295" s="132"/>
      <c r="AB295" s="132"/>
      <c r="AC295" s="132"/>
      <c r="AD295" s="132"/>
      <c r="AE295" s="132"/>
      <c r="AG295" s="143"/>
      <c r="AN295" s="132"/>
      <c r="AO295" s="132"/>
      <c r="AP295" s="132"/>
      <c r="AQ295" s="132"/>
      <c r="AR295" s="132"/>
      <c r="AS295" s="132"/>
      <c r="AT295" s="132"/>
      <c r="AU295" s="132"/>
      <c r="AV295" s="132"/>
    </row>
    <row r="296" spans="3:48" x14ac:dyDescent="0.2">
      <c r="C296" s="10"/>
      <c r="D296" s="10"/>
      <c r="AA296" s="132"/>
      <c r="AB296" s="132"/>
      <c r="AC296" s="132"/>
      <c r="AD296" s="132"/>
      <c r="AE296" s="132"/>
      <c r="AG296" s="143"/>
      <c r="AN296" s="132"/>
      <c r="AO296" s="132"/>
      <c r="AP296" s="132"/>
      <c r="AQ296" s="132"/>
      <c r="AR296" s="132"/>
      <c r="AS296" s="132"/>
      <c r="AT296" s="132"/>
      <c r="AU296" s="132"/>
    </row>
    <row r="297" spans="3:48" x14ac:dyDescent="0.2">
      <c r="C297" s="10"/>
      <c r="D297" s="10"/>
      <c r="AA297" s="132"/>
      <c r="AB297" s="132"/>
      <c r="AC297" s="132"/>
      <c r="AD297" s="132"/>
      <c r="AE297" s="132"/>
      <c r="AG297" s="143"/>
      <c r="AN297" s="132"/>
      <c r="AO297" s="132"/>
      <c r="AP297" s="132"/>
      <c r="AQ297" s="132"/>
      <c r="AR297" s="132"/>
      <c r="AS297" s="132"/>
      <c r="AT297" s="132"/>
      <c r="AU297" s="132"/>
    </row>
    <row r="298" spans="3:48" x14ac:dyDescent="0.2">
      <c r="C298" s="10"/>
      <c r="D298" s="10"/>
      <c r="AA298" s="132"/>
      <c r="AB298" s="132"/>
      <c r="AC298" s="132"/>
      <c r="AD298" s="132"/>
      <c r="AE298" s="132"/>
      <c r="AG298" s="143"/>
      <c r="AN298" s="132"/>
      <c r="AO298" s="132"/>
      <c r="AP298" s="132"/>
      <c r="AQ298" s="132"/>
      <c r="AR298" s="132"/>
      <c r="AS298" s="132"/>
      <c r="AT298" s="132"/>
      <c r="AU298" s="132"/>
    </row>
    <row r="299" spans="3:48" x14ac:dyDescent="0.2">
      <c r="C299" s="10"/>
      <c r="D299" s="10"/>
      <c r="AA299" s="132"/>
      <c r="AB299" s="132"/>
      <c r="AC299" s="132"/>
      <c r="AD299" s="132"/>
      <c r="AE299" s="132"/>
      <c r="AG299" s="143"/>
      <c r="AN299" s="132"/>
      <c r="AO299" s="132"/>
      <c r="AP299" s="132"/>
      <c r="AQ299" s="132"/>
      <c r="AR299" s="132"/>
      <c r="AS299" s="132"/>
      <c r="AT299" s="132"/>
      <c r="AU299" s="132"/>
    </row>
    <row r="300" spans="3:48" x14ac:dyDescent="0.2">
      <c r="C300" s="10"/>
      <c r="D300" s="10"/>
      <c r="AA300" s="132"/>
      <c r="AB300" s="132"/>
      <c r="AC300" s="132"/>
      <c r="AD300" s="132"/>
      <c r="AE300" s="132"/>
      <c r="AG300" s="143"/>
      <c r="AN300" s="132"/>
      <c r="AO300" s="132"/>
      <c r="AP300" s="132"/>
      <c r="AQ300" s="132"/>
      <c r="AR300" s="132"/>
      <c r="AS300" s="132"/>
      <c r="AT300" s="132"/>
      <c r="AU300" s="132"/>
    </row>
    <row r="301" spans="3:48" x14ac:dyDescent="0.2">
      <c r="C301" s="10"/>
      <c r="D301" s="10"/>
      <c r="AA301" s="132"/>
      <c r="AB301" s="132"/>
      <c r="AC301" s="132"/>
      <c r="AD301" s="132"/>
      <c r="AE301" s="132"/>
      <c r="AG301" s="143"/>
      <c r="AN301" s="132"/>
      <c r="AO301" s="132"/>
      <c r="AP301" s="132"/>
      <c r="AQ301" s="132"/>
      <c r="AR301" s="132"/>
      <c r="AS301" s="132"/>
      <c r="AT301" s="132"/>
      <c r="AU301" s="132"/>
    </row>
    <row r="302" spans="3:48" x14ac:dyDescent="0.2">
      <c r="C302" s="10"/>
      <c r="D302" s="10"/>
      <c r="AA302" s="132"/>
      <c r="AB302" s="132"/>
      <c r="AC302" s="132"/>
      <c r="AD302" s="132"/>
      <c r="AE302" s="132"/>
      <c r="AG302" s="143"/>
      <c r="AN302" s="132"/>
      <c r="AO302" s="132"/>
      <c r="AP302" s="132"/>
      <c r="AQ302" s="132"/>
      <c r="AR302" s="132"/>
      <c r="AS302" s="132"/>
      <c r="AT302" s="132"/>
      <c r="AU302" s="132"/>
    </row>
    <row r="303" spans="3:48" x14ac:dyDescent="0.2">
      <c r="C303" s="10"/>
      <c r="D303" s="10"/>
      <c r="AA303" s="132"/>
      <c r="AB303" s="132"/>
      <c r="AC303" s="132"/>
      <c r="AD303" s="132"/>
      <c r="AE303" s="132"/>
      <c r="AG303" s="143"/>
      <c r="AN303" s="132"/>
      <c r="AO303" s="132"/>
      <c r="AP303" s="132"/>
      <c r="AQ303" s="132"/>
      <c r="AR303" s="132"/>
      <c r="AS303" s="132"/>
      <c r="AT303" s="132"/>
      <c r="AU303" s="132"/>
      <c r="AV303" s="132"/>
    </row>
    <row r="304" spans="3:48" x14ac:dyDescent="0.2">
      <c r="C304" s="10"/>
      <c r="D304" s="10"/>
      <c r="AA304" s="132"/>
      <c r="AB304" s="132"/>
      <c r="AC304" s="132"/>
      <c r="AD304" s="132"/>
      <c r="AE304" s="132"/>
      <c r="AG304" s="143"/>
      <c r="AN304" s="132"/>
      <c r="AO304" s="132"/>
      <c r="AP304" s="132"/>
      <c r="AQ304" s="132"/>
      <c r="AR304" s="132"/>
      <c r="AS304" s="132"/>
      <c r="AT304" s="132"/>
      <c r="AU304" s="132"/>
      <c r="AV304" s="132"/>
    </row>
    <row r="305" spans="3:48" x14ac:dyDescent="0.2">
      <c r="C305" s="10"/>
      <c r="D305" s="10"/>
      <c r="AA305" s="132"/>
      <c r="AB305" s="132"/>
      <c r="AC305" s="132"/>
      <c r="AD305" s="132"/>
      <c r="AE305" s="132"/>
      <c r="AG305" s="143"/>
      <c r="AN305" s="132"/>
      <c r="AO305" s="132"/>
      <c r="AP305" s="132"/>
      <c r="AQ305" s="132"/>
      <c r="AR305" s="132"/>
      <c r="AS305" s="132"/>
      <c r="AT305" s="132"/>
      <c r="AU305" s="132"/>
      <c r="AV305" s="132"/>
    </row>
    <row r="306" spans="3:48" x14ac:dyDescent="0.2">
      <c r="C306" s="10"/>
      <c r="D306" s="10"/>
      <c r="AA306" s="132"/>
      <c r="AB306" s="132"/>
      <c r="AC306" s="132"/>
      <c r="AD306" s="132"/>
      <c r="AE306" s="132"/>
      <c r="AG306" s="143"/>
      <c r="AN306" s="132"/>
      <c r="AO306" s="132"/>
      <c r="AP306" s="132"/>
      <c r="AQ306" s="132"/>
      <c r="AR306" s="132"/>
      <c r="AS306" s="132"/>
      <c r="AT306" s="132"/>
      <c r="AU306" s="132"/>
    </row>
    <row r="307" spans="3:48" x14ac:dyDescent="0.2">
      <c r="C307" s="10"/>
      <c r="D307" s="10"/>
      <c r="AA307" s="132"/>
      <c r="AB307" s="132"/>
      <c r="AC307" s="132"/>
      <c r="AD307" s="132"/>
      <c r="AE307" s="132"/>
      <c r="AG307" s="143"/>
      <c r="AN307" s="132"/>
      <c r="AO307" s="132"/>
      <c r="AP307" s="132"/>
      <c r="AQ307" s="132"/>
      <c r="AR307" s="132"/>
      <c r="AS307" s="132"/>
      <c r="AT307" s="132"/>
      <c r="AU307" s="132"/>
    </row>
    <row r="308" spans="3:48" x14ac:dyDescent="0.2">
      <c r="C308" s="10"/>
      <c r="D308" s="10"/>
      <c r="AA308" s="132"/>
      <c r="AB308" s="132"/>
      <c r="AC308" s="132"/>
      <c r="AD308" s="132"/>
      <c r="AE308" s="132"/>
      <c r="AG308" s="143"/>
      <c r="AN308" s="132"/>
      <c r="AO308" s="132"/>
      <c r="AP308" s="132"/>
      <c r="AQ308" s="132"/>
      <c r="AR308" s="132"/>
      <c r="AS308" s="132"/>
      <c r="AT308" s="132"/>
      <c r="AU308" s="132"/>
    </row>
    <row r="309" spans="3:48" x14ac:dyDescent="0.2">
      <c r="C309" s="10"/>
      <c r="D309" s="10"/>
      <c r="AA309" s="132"/>
      <c r="AB309" s="132"/>
      <c r="AC309" s="132"/>
      <c r="AD309" s="132"/>
      <c r="AE309" s="132"/>
      <c r="AG309" s="143"/>
      <c r="AN309" s="132"/>
      <c r="AO309" s="132"/>
      <c r="AP309" s="132"/>
      <c r="AQ309" s="132"/>
      <c r="AR309" s="132"/>
      <c r="AS309" s="132"/>
      <c r="AT309" s="132"/>
      <c r="AU309" s="132"/>
    </row>
    <row r="310" spans="3:48" x14ac:dyDescent="0.2">
      <c r="C310" s="10"/>
      <c r="D310" s="10"/>
      <c r="AA310" s="132"/>
      <c r="AB310" s="132"/>
      <c r="AC310" s="132"/>
      <c r="AD310" s="132"/>
      <c r="AE310" s="132"/>
      <c r="AG310" s="143"/>
      <c r="AN310" s="132"/>
      <c r="AO310" s="132"/>
      <c r="AP310" s="132"/>
      <c r="AQ310" s="132"/>
      <c r="AR310" s="132"/>
      <c r="AS310" s="132"/>
      <c r="AT310" s="132"/>
      <c r="AU310" s="132"/>
    </row>
    <row r="311" spans="3:48" x14ac:dyDescent="0.2">
      <c r="C311" s="10"/>
      <c r="D311" s="10"/>
      <c r="AA311" s="132"/>
      <c r="AB311" s="132"/>
      <c r="AC311" s="132"/>
      <c r="AD311" s="132"/>
      <c r="AE311" s="132"/>
      <c r="AG311" s="143"/>
      <c r="AN311" s="132"/>
      <c r="AO311" s="132"/>
      <c r="AP311" s="132"/>
      <c r="AQ311" s="132"/>
      <c r="AR311" s="132"/>
      <c r="AS311" s="132"/>
      <c r="AT311" s="132"/>
      <c r="AU311" s="132"/>
    </row>
    <row r="312" spans="3:48" x14ac:dyDescent="0.2">
      <c r="C312" s="10"/>
      <c r="D312" s="10"/>
      <c r="AA312" s="132"/>
      <c r="AB312" s="132"/>
      <c r="AC312" s="132"/>
      <c r="AD312" s="132"/>
      <c r="AE312" s="132"/>
      <c r="AG312" s="143"/>
      <c r="AN312" s="132"/>
      <c r="AO312" s="132"/>
      <c r="AP312" s="132"/>
      <c r="AQ312" s="132"/>
      <c r="AR312" s="132"/>
      <c r="AS312" s="132"/>
      <c r="AT312" s="132"/>
      <c r="AU312" s="132"/>
    </row>
    <row r="313" spans="3:48" x14ac:dyDescent="0.2">
      <c r="C313" s="10"/>
      <c r="D313" s="10"/>
      <c r="AA313" s="132"/>
      <c r="AB313" s="132"/>
      <c r="AC313" s="132"/>
      <c r="AD313" s="132"/>
      <c r="AE313" s="132"/>
      <c r="AG313" s="143"/>
      <c r="AN313" s="132"/>
      <c r="AO313" s="132"/>
      <c r="AP313" s="132"/>
      <c r="AQ313" s="132"/>
      <c r="AR313" s="132"/>
      <c r="AS313" s="132"/>
      <c r="AT313" s="132"/>
      <c r="AU313" s="132"/>
    </row>
    <row r="314" spans="3:48" x14ac:dyDescent="0.2">
      <c r="C314" s="10"/>
      <c r="D314" s="10"/>
      <c r="AA314" s="132"/>
      <c r="AB314" s="132"/>
      <c r="AC314" s="132"/>
      <c r="AD314" s="132"/>
      <c r="AE314" s="132"/>
      <c r="AG314" s="143"/>
      <c r="AN314" s="132"/>
      <c r="AO314" s="132"/>
      <c r="AP314" s="132"/>
      <c r="AQ314" s="132"/>
      <c r="AR314" s="132"/>
      <c r="AS314" s="132"/>
      <c r="AT314" s="132"/>
      <c r="AU314" s="132"/>
    </row>
    <row r="315" spans="3:48" x14ac:dyDescent="0.2">
      <c r="C315" s="10"/>
      <c r="D315" s="10"/>
      <c r="AA315" s="132"/>
      <c r="AB315" s="132"/>
      <c r="AC315" s="132"/>
      <c r="AD315" s="132"/>
      <c r="AE315" s="132"/>
      <c r="AG315" s="143"/>
      <c r="AN315" s="132"/>
      <c r="AO315" s="132"/>
      <c r="AP315" s="132"/>
      <c r="AQ315" s="132"/>
      <c r="AR315" s="132"/>
      <c r="AS315" s="132"/>
      <c r="AT315" s="132"/>
      <c r="AU315" s="132"/>
    </row>
    <row r="316" spans="3:48" x14ac:dyDescent="0.2">
      <c r="C316" s="10"/>
      <c r="D316" s="10"/>
      <c r="AA316" s="132"/>
      <c r="AB316" s="132"/>
      <c r="AC316" s="132"/>
      <c r="AD316" s="132"/>
      <c r="AE316" s="132"/>
      <c r="AG316" s="143"/>
      <c r="AN316" s="132"/>
      <c r="AO316" s="132"/>
      <c r="AP316" s="132"/>
      <c r="AQ316" s="132"/>
      <c r="AR316" s="132"/>
      <c r="AS316" s="132"/>
      <c r="AT316" s="132"/>
      <c r="AU316" s="132"/>
    </row>
    <row r="317" spans="3:48" x14ac:dyDescent="0.2">
      <c r="C317" s="10"/>
      <c r="D317" s="10"/>
      <c r="AA317" s="132"/>
      <c r="AB317" s="132"/>
      <c r="AC317" s="132"/>
      <c r="AD317" s="132"/>
      <c r="AE317" s="132"/>
      <c r="AG317" s="143"/>
      <c r="AN317" s="132"/>
      <c r="AO317" s="132"/>
      <c r="AP317" s="132"/>
      <c r="AQ317" s="132"/>
      <c r="AR317" s="132"/>
      <c r="AS317" s="132"/>
      <c r="AT317" s="132"/>
      <c r="AU317" s="132"/>
    </row>
    <row r="318" spans="3:48" x14ac:dyDescent="0.2">
      <c r="C318" s="10"/>
      <c r="D318" s="10"/>
      <c r="AA318" s="132"/>
      <c r="AB318" s="132"/>
      <c r="AC318" s="132"/>
      <c r="AD318" s="132"/>
      <c r="AE318" s="132"/>
      <c r="AG318" s="143"/>
      <c r="AN318" s="132"/>
      <c r="AO318" s="132"/>
      <c r="AP318" s="132"/>
      <c r="AQ318" s="132"/>
      <c r="AR318" s="132"/>
      <c r="AS318" s="132"/>
      <c r="AT318" s="132"/>
      <c r="AU318" s="132"/>
    </row>
    <row r="319" spans="3:48" x14ac:dyDescent="0.2">
      <c r="C319" s="10"/>
      <c r="D319" s="10"/>
      <c r="AA319" s="132"/>
      <c r="AB319" s="132"/>
      <c r="AC319" s="132"/>
      <c r="AD319" s="132"/>
      <c r="AE319" s="132"/>
      <c r="AG319" s="143"/>
      <c r="AN319" s="132"/>
      <c r="AO319" s="132"/>
      <c r="AP319" s="132"/>
      <c r="AQ319" s="132"/>
      <c r="AR319" s="132"/>
      <c r="AS319" s="132"/>
      <c r="AT319" s="132"/>
      <c r="AU319" s="132"/>
    </row>
    <row r="320" spans="3:48" x14ac:dyDescent="0.2">
      <c r="C320" s="10"/>
      <c r="D320" s="10"/>
      <c r="AA320" s="132"/>
      <c r="AB320" s="132"/>
      <c r="AC320" s="132"/>
      <c r="AD320" s="132"/>
      <c r="AE320" s="132"/>
      <c r="AG320" s="143"/>
      <c r="AN320" s="132"/>
      <c r="AO320" s="132"/>
      <c r="AP320" s="132"/>
      <c r="AQ320" s="132"/>
      <c r="AR320" s="132"/>
      <c r="AS320" s="132"/>
      <c r="AT320" s="132"/>
      <c r="AU320" s="132"/>
    </row>
    <row r="321" spans="3:48" x14ac:dyDescent="0.2">
      <c r="C321" s="10"/>
      <c r="D321" s="10"/>
      <c r="AA321" s="132"/>
      <c r="AB321" s="132"/>
      <c r="AC321" s="132"/>
      <c r="AD321" s="132"/>
      <c r="AE321" s="132"/>
      <c r="AG321" s="143"/>
      <c r="AN321" s="132"/>
      <c r="AO321" s="132"/>
      <c r="AP321" s="132"/>
      <c r="AQ321" s="132"/>
      <c r="AR321" s="132"/>
      <c r="AS321" s="132"/>
      <c r="AT321" s="132"/>
      <c r="AU321" s="132"/>
      <c r="AV321" s="132"/>
    </row>
    <row r="322" spans="3:48" x14ac:dyDescent="0.2">
      <c r="C322" s="10"/>
      <c r="D322" s="10"/>
      <c r="AA322" s="132"/>
      <c r="AB322" s="132"/>
      <c r="AC322" s="132"/>
      <c r="AD322" s="132"/>
      <c r="AE322" s="132"/>
      <c r="AG322" s="143"/>
      <c r="AN322" s="132"/>
      <c r="AO322" s="132"/>
      <c r="AP322" s="132"/>
      <c r="AQ322" s="132"/>
      <c r="AR322" s="132"/>
      <c r="AS322" s="132"/>
      <c r="AT322" s="132"/>
      <c r="AU322" s="132"/>
    </row>
    <row r="323" spans="3:48" x14ac:dyDescent="0.2">
      <c r="C323" s="10"/>
      <c r="D323" s="10"/>
      <c r="AA323" s="132"/>
      <c r="AB323" s="132"/>
      <c r="AC323" s="132"/>
      <c r="AD323" s="132"/>
      <c r="AE323" s="132"/>
      <c r="AG323" s="143"/>
      <c r="AN323" s="132"/>
      <c r="AO323" s="132"/>
      <c r="AP323" s="132"/>
      <c r="AQ323" s="132"/>
      <c r="AR323" s="132"/>
      <c r="AS323" s="132"/>
      <c r="AT323" s="132"/>
      <c r="AU323" s="132"/>
    </row>
    <row r="324" spans="3:48" x14ac:dyDescent="0.2">
      <c r="C324" s="10"/>
      <c r="D324" s="10"/>
      <c r="AA324" s="132"/>
      <c r="AB324" s="132"/>
      <c r="AC324" s="132"/>
      <c r="AD324" s="132"/>
      <c r="AE324" s="132"/>
      <c r="AG324" s="143"/>
      <c r="AN324" s="132"/>
      <c r="AO324" s="132"/>
      <c r="AP324" s="132"/>
      <c r="AQ324" s="132"/>
      <c r="AR324" s="132"/>
      <c r="AS324" s="132"/>
      <c r="AT324" s="132"/>
      <c r="AU324" s="132"/>
    </row>
    <row r="325" spans="3:48" x14ac:dyDescent="0.2">
      <c r="C325" s="10"/>
      <c r="D325" s="10"/>
      <c r="AA325" s="132"/>
      <c r="AB325" s="132"/>
      <c r="AC325" s="132"/>
      <c r="AD325" s="132"/>
      <c r="AE325" s="132"/>
      <c r="AG325" s="143"/>
      <c r="AN325" s="132"/>
      <c r="AO325" s="132"/>
      <c r="AP325" s="132"/>
      <c r="AQ325" s="132"/>
      <c r="AR325" s="132"/>
      <c r="AS325" s="132"/>
      <c r="AT325" s="132"/>
      <c r="AU325" s="132"/>
    </row>
    <row r="326" spans="3:48" x14ac:dyDescent="0.2">
      <c r="C326" s="10"/>
      <c r="D326" s="10"/>
      <c r="AA326" s="132"/>
      <c r="AB326" s="132"/>
      <c r="AC326" s="132"/>
      <c r="AD326" s="132"/>
      <c r="AE326" s="132"/>
      <c r="AG326" s="143"/>
      <c r="AN326" s="132"/>
      <c r="AO326" s="132"/>
      <c r="AP326" s="132"/>
      <c r="AQ326" s="132"/>
      <c r="AR326" s="132"/>
      <c r="AS326" s="132"/>
      <c r="AT326" s="132"/>
      <c r="AU326" s="132"/>
    </row>
    <row r="327" spans="3:48" x14ac:dyDescent="0.2">
      <c r="C327" s="10"/>
      <c r="D327" s="10"/>
      <c r="AA327" s="132"/>
      <c r="AB327" s="132"/>
      <c r="AC327" s="132"/>
      <c r="AD327" s="132"/>
      <c r="AE327" s="132"/>
      <c r="AG327" s="143"/>
      <c r="AN327" s="132"/>
      <c r="AO327" s="132"/>
      <c r="AP327" s="132"/>
      <c r="AQ327" s="132"/>
      <c r="AR327" s="132"/>
      <c r="AS327" s="132"/>
      <c r="AT327" s="132"/>
      <c r="AU327" s="132"/>
    </row>
    <row r="328" spans="3:48" x14ac:dyDescent="0.2">
      <c r="C328" s="10"/>
      <c r="D328" s="10"/>
      <c r="AA328" s="132"/>
      <c r="AB328" s="132"/>
      <c r="AC328" s="132"/>
      <c r="AD328" s="132"/>
      <c r="AE328" s="132"/>
      <c r="AG328" s="143"/>
      <c r="AN328" s="132"/>
      <c r="AO328" s="132"/>
      <c r="AP328" s="132"/>
      <c r="AQ328" s="132"/>
      <c r="AR328" s="132"/>
      <c r="AS328" s="132"/>
      <c r="AT328" s="132"/>
      <c r="AU328" s="132"/>
    </row>
    <row r="329" spans="3:48" x14ac:dyDescent="0.2">
      <c r="C329" s="10"/>
      <c r="D329" s="10"/>
      <c r="AA329" s="132"/>
      <c r="AB329" s="132"/>
      <c r="AC329" s="132"/>
      <c r="AD329" s="132"/>
      <c r="AE329" s="132"/>
      <c r="AG329" s="143"/>
      <c r="AN329" s="132"/>
      <c r="AO329" s="132"/>
      <c r="AP329" s="132"/>
      <c r="AQ329" s="132"/>
      <c r="AR329" s="132"/>
      <c r="AS329" s="132"/>
      <c r="AT329" s="132"/>
      <c r="AU329" s="132"/>
    </row>
    <row r="330" spans="3:48" x14ac:dyDescent="0.2">
      <c r="C330" s="10"/>
      <c r="D330" s="10"/>
      <c r="AA330" s="132"/>
      <c r="AB330" s="132"/>
      <c r="AC330" s="132"/>
      <c r="AD330" s="132"/>
      <c r="AE330" s="132"/>
      <c r="AG330" s="143"/>
      <c r="AN330" s="132"/>
      <c r="AO330" s="132"/>
      <c r="AP330" s="132"/>
      <c r="AQ330" s="132"/>
      <c r="AR330" s="132"/>
      <c r="AS330" s="132"/>
      <c r="AT330" s="132"/>
      <c r="AU330" s="132"/>
    </row>
    <row r="331" spans="3:48" x14ac:dyDescent="0.2">
      <c r="C331" s="10"/>
      <c r="D331" s="10"/>
      <c r="AA331" s="132"/>
      <c r="AB331" s="132"/>
      <c r="AC331" s="132"/>
      <c r="AD331" s="132"/>
      <c r="AE331" s="132"/>
      <c r="AG331" s="143"/>
      <c r="AN331" s="132"/>
      <c r="AO331" s="132"/>
      <c r="AP331" s="132"/>
      <c r="AQ331" s="132"/>
      <c r="AR331" s="132"/>
      <c r="AS331" s="132"/>
      <c r="AT331" s="132"/>
      <c r="AU331" s="132"/>
    </row>
    <row r="332" spans="3:48" x14ac:dyDescent="0.2">
      <c r="C332" s="10"/>
      <c r="D332" s="10"/>
      <c r="AA332" s="132"/>
      <c r="AB332" s="132"/>
      <c r="AC332" s="132"/>
      <c r="AD332" s="132"/>
      <c r="AE332" s="132"/>
      <c r="AG332" s="143"/>
      <c r="AN332" s="132"/>
      <c r="AO332" s="132"/>
      <c r="AP332" s="132"/>
      <c r="AQ332" s="132"/>
      <c r="AR332" s="132"/>
      <c r="AS332" s="132"/>
      <c r="AT332" s="132"/>
      <c r="AU332" s="132"/>
    </row>
    <row r="333" spans="3:48" x14ac:dyDescent="0.2">
      <c r="C333" s="10"/>
      <c r="D333" s="10"/>
      <c r="AA333" s="132"/>
      <c r="AB333" s="132"/>
      <c r="AC333" s="132"/>
      <c r="AD333" s="132"/>
      <c r="AE333" s="132"/>
      <c r="AG333" s="143"/>
      <c r="AN333" s="132"/>
      <c r="AO333" s="132"/>
      <c r="AP333" s="132"/>
      <c r="AQ333" s="132"/>
      <c r="AR333" s="132"/>
      <c r="AS333" s="132"/>
      <c r="AT333" s="132"/>
      <c r="AU333" s="132"/>
    </row>
    <row r="334" spans="3:48" x14ac:dyDescent="0.2">
      <c r="C334" s="10"/>
      <c r="D334" s="10"/>
      <c r="AA334" s="132"/>
      <c r="AB334" s="132"/>
      <c r="AC334" s="132"/>
      <c r="AD334" s="132"/>
      <c r="AE334" s="132"/>
      <c r="AG334" s="143"/>
      <c r="AN334" s="132"/>
      <c r="AO334" s="132"/>
      <c r="AP334" s="132"/>
      <c r="AQ334" s="132"/>
      <c r="AR334" s="132"/>
      <c r="AS334" s="132"/>
      <c r="AT334" s="132"/>
      <c r="AU334" s="132"/>
    </row>
    <row r="335" spans="3:48" x14ac:dyDescent="0.2">
      <c r="C335" s="10"/>
      <c r="D335" s="10"/>
      <c r="AA335" s="132"/>
      <c r="AB335" s="132"/>
      <c r="AC335" s="132"/>
      <c r="AD335" s="132"/>
      <c r="AE335" s="132"/>
      <c r="AG335" s="143"/>
      <c r="AN335" s="132"/>
      <c r="AO335" s="132"/>
      <c r="AP335" s="132"/>
      <c r="AQ335" s="132"/>
      <c r="AR335" s="132"/>
      <c r="AS335" s="132"/>
      <c r="AT335" s="132"/>
      <c r="AU335" s="132"/>
      <c r="AV335" s="132"/>
    </row>
    <row r="336" spans="3:48" x14ac:dyDescent="0.2">
      <c r="C336" s="10"/>
      <c r="D336" s="10"/>
      <c r="AA336" s="132"/>
      <c r="AB336" s="132"/>
      <c r="AC336" s="132"/>
      <c r="AD336" s="132"/>
      <c r="AE336" s="132"/>
      <c r="AG336" s="143"/>
      <c r="AN336" s="132"/>
      <c r="AO336" s="132"/>
      <c r="AP336" s="132"/>
      <c r="AQ336" s="132"/>
      <c r="AR336" s="132"/>
      <c r="AS336" s="132"/>
      <c r="AT336" s="132"/>
      <c r="AU336" s="132"/>
    </row>
    <row r="337" spans="3:47" x14ac:dyDescent="0.2">
      <c r="C337" s="10"/>
      <c r="D337" s="10"/>
      <c r="AA337" s="132"/>
      <c r="AB337" s="132"/>
      <c r="AC337" s="132"/>
      <c r="AD337" s="132"/>
      <c r="AE337" s="132"/>
      <c r="AG337" s="143"/>
      <c r="AN337" s="132"/>
      <c r="AO337" s="132"/>
      <c r="AP337" s="132"/>
      <c r="AQ337" s="132"/>
      <c r="AR337" s="132"/>
      <c r="AS337" s="132"/>
      <c r="AT337" s="132"/>
      <c r="AU337" s="132"/>
    </row>
    <row r="338" spans="3:47" x14ac:dyDescent="0.2">
      <c r="C338" s="10"/>
      <c r="D338" s="10"/>
      <c r="AA338" s="132"/>
      <c r="AB338" s="132"/>
      <c r="AC338" s="132"/>
      <c r="AD338" s="132"/>
      <c r="AE338" s="132"/>
      <c r="AG338" s="143"/>
      <c r="AN338" s="132"/>
      <c r="AO338" s="132"/>
      <c r="AP338" s="132"/>
      <c r="AQ338" s="132"/>
      <c r="AR338" s="132"/>
      <c r="AS338" s="132"/>
      <c r="AT338" s="132"/>
      <c r="AU338" s="132"/>
    </row>
    <row r="339" spans="3:47" x14ac:dyDescent="0.2">
      <c r="C339" s="10"/>
      <c r="D339" s="10"/>
      <c r="AA339" s="132"/>
      <c r="AB339" s="132"/>
      <c r="AC339" s="132"/>
      <c r="AD339" s="132"/>
      <c r="AE339" s="132"/>
      <c r="AG339" s="143"/>
      <c r="AN339" s="132"/>
      <c r="AO339" s="132"/>
      <c r="AP339" s="132"/>
      <c r="AQ339" s="132"/>
      <c r="AR339" s="132"/>
      <c r="AS339" s="132"/>
      <c r="AT339" s="132"/>
      <c r="AU339" s="132"/>
    </row>
    <row r="340" spans="3:47" x14ac:dyDescent="0.2">
      <c r="C340" s="10"/>
      <c r="D340" s="10"/>
      <c r="AA340" s="132"/>
      <c r="AB340" s="132"/>
      <c r="AC340" s="132"/>
      <c r="AD340" s="132"/>
      <c r="AE340" s="132"/>
      <c r="AG340" s="143"/>
      <c r="AN340" s="132"/>
      <c r="AO340" s="132"/>
      <c r="AP340" s="132"/>
      <c r="AQ340" s="132"/>
      <c r="AR340" s="132"/>
      <c r="AS340" s="132"/>
      <c r="AT340" s="132"/>
      <c r="AU340" s="132"/>
    </row>
    <row r="341" spans="3:47" x14ac:dyDescent="0.2">
      <c r="C341" s="10"/>
      <c r="D341" s="10"/>
      <c r="AA341" s="132"/>
      <c r="AB341" s="132"/>
      <c r="AC341" s="132"/>
      <c r="AD341" s="132"/>
      <c r="AE341" s="132"/>
      <c r="AG341" s="143"/>
      <c r="AN341" s="132"/>
      <c r="AO341" s="132"/>
      <c r="AP341" s="132"/>
      <c r="AQ341" s="132"/>
      <c r="AR341" s="132"/>
      <c r="AS341" s="132"/>
      <c r="AT341" s="132"/>
      <c r="AU341" s="132"/>
    </row>
    <row r="342" spans="3:47" x14ac:dyDescent="0.2">
      <c r="C342" s="10"/>
      <c r="D342" s="10"/>
      <c r="AA342" s="132"/>
      <c r="AB342" s="132"/>
      <c r="AC342" s="132"/>
      <c r="AD342" s="132"/>
      <c r="AE342" s="132"/>
      <c r="AG342" s="143"/>
      <c r="AN342" s="132"/>
      <c r="AO342" s="132"/>
      <c r="AP342" s="132"/>
      <c r="AQ342" s="132"/>
      <c r="AR342" s="132"/>
      <c r="AS342" s="132"/>
      <c r="AT342" s="132"/>
      <c r="AU342" s="132"/>
    </row>
    <row r="343" spans="3:47" x14ac:dyDescent="0.2">
      <c r="C343" s="10"/>
      <c r="D343" s="10"/>
      <c r="AA343" s="132"/>
      <c r="AB343" s="132"/>
      <c r="AC343" s="132"/>
      <c r="AD343" s="132"/>
      <c r="AE343" s="132"/>
      <c r="AG343" s="143"/>
      <c r="AN343" s="132"/>
      <c r="AO343" s="132"/>
      <c r="AP343" s="132"/>
      <c r="AQ343" s="132"/>
      <c r="AR343" s="132"/>
      <c r="AS343" s="132"/>
      <c r="AT343" s="132"/>
      <c r="AU343" s="132"/>
    </row>
    <row r="344" spans="3:47" x14ac:dyDescent="0.2">
      <c r="C344" s="10"/>
      <c r="D344" s="10"/>
      <c r="AA344" s="132"/>
      <c r="AB344" s="132"/>
      <c r="AC344" s="132"/>
      <c r="AD344" s="132"/>
      <c r="AE344" s="132"/>
      <c r="AG344" s="143"/>
      <c r="AN344" s="132"/>
      <c r="AO344" s="132"/>
      <c r="AP344" s="132"/>
      <c r="AQ344" s="132"/>
      <c r="AR344" s="132"/>
      <c r="AS344" s="132"/>
      <c r="AT344" s="132"/>
      <c r="AU344" s="132"/>
    </row>
    <row r="345" spans="3:47" x14ac:dyDescent="0.2">
      <c r="C345" s="10"/>
      <c r="D345" s="10"/>
      <c r="AA345" s="132"/>
      <c r="AB345" s="132"/>
      <c r="AC345" s="132"/>
      <c r="AD345" s="132"/>
      <c r="AE345" s="132"/>
      <c r="AG345" s="143"/>
      <c r="AN345" s="132"/>
      <c r="AO345" s="132"/>
      <c r="AP345" s="132"/>
      <c r="AQ345" s="132"/>
      <c r="AR345" s="132"/>
      <c r="AS345" s="132"/>
      <c r="AT345" s="132"/>
      <c r="AU345" s="132"/>
    </row>
    <row r="346" spans="3:47" x14ac:dyDescent="0.2">
      <c r="C346" s="10"/>
      <c r="D346" s="10"/>
      <c r="AA346" s="132"/>
      <c r="AB346" s="132"/>
      <c r="AC346" s="132"/>
      <c r="AD346" s="132"/>
      <c r="AE346" s="132"/>
      <c r="AG346" s="143"/>
      <c r="AN346" s="132"/>
      <c r="AO346" s="132"/>
      <c r="AP346" s="132"/>
      <c r="AQ346" s="132"/>
      <c r="AR346" s="132"/>
      <c r="AS346" s="132"/>
      <c r="AT346" s="132"/>
      <c r="AU346" s="132"/>
    </row>
    <row r="347" spans="3:47" x14ac:dyDescent="0.2">
      <c r="C347" s="10"/>
      <c r="D347" s="10"/>
      <c r="AA347" s="132"/>
      <c r="AB347" s="132"/>
      <c r="AC347" s="132"/>
      <c r="AD347" s="132"/>
      <c r="AE347" s="132"/>
      <c r="AG347" s="143"/>
      <c r="AN347" s="132"/>
      <c r="AO347" s="132"/>
      <c r="AP347" s="132"/>
      <c r="AQ347" s="132"/>
      <c r="AR347" s="132"/>
      <c r="AS347" s="132"/>
      <c r="AT347" s="132"/>
      <c r="AU347" s="132"/>
    </row>
    <row r="348" spans="3:47" x14ac:dyDescent="0.2">
      <c r="C348" s="10"/>
      <c r="D348" s="10"/>
      <c r="AA348" s="132"/>
      <c r="AB348" s="132"/>
      <c r="AC348" s="132"/>
      <c r="AD348" s="132"/>
      <c r="AE348" s="132"/>
      <c r="AG348" s="143"/>
      <c r="AN348" s="132"/>
      <c r="AO348" s="132"/>
      <c r="AP348" s="132"/>
      <c r="AQ348" s="132"/>
      <c r="AR348" s="132"/>
      <c r="AS348" s="132"/>
      <c r="AT348" s="132"/>
      <c r="AU348" s="132"/>
    </row>
    <row r="349" spans="3:47" x14ac:dyDescent="0.2">
      <c r="C349" s="10"/>
      <c r="D349" s="10"/>
      <c r="AA349" s="132"/>
      <c r="AB349" s="132"/>
      <c r="AC349" s="132"/>
      <c r="AD349" s="132"/>
      <c r="AE349" s="132"/>
      <c r="AG349" s="143"/>
      <c r="AN349" s="132"/>
      <c r="AO349" s="132"/>
      <c r="AP349" s="132"/>
      <c r="AQ349" s="132"/>
      <c r="AR349" s="132"/>
      <c r="AS349" s="132"/>
      <c r="AT349" s="132"/>
      <c r="AU349" s="132"/>
    </row>
    <row r="350" spans="3:47" x14ac:dyDescent="0.2">
      <c r="C350" s="10"/>
      <c r="D350" s="10"/>
      <c r="AA350" s="132"/>
      <c r="AB350" s="132"/>
      <c r="AC350" s="132"/>
      <c r="AD350" s="132"/>
      <c r="AE350" s="132"/>
      <c r="AG350" s="143"/>
      <c r="AN350" s="132"/>
      <c r="AO350" s="132"/>
      <c r="AP350" s="132"/>
      <c r="AQ350" s="132"/>
      <c r="AR350" s="132"/>
      <c r="AS350" s="132"/>
      <c r="AT350" s="132"/>
      <c r="AU350" s="132"/>
    </row>
    <row r="351" spans="3:47" x14ac:dyDescent="0.2">
      <c r="C351" s="10"/>
      <c r="D351" s="10"/>
      <c r="AA351" s="132"/>
      <c r="AB351" s="132"/>
      <c r="AC351" s="132"/>
      <c r="AD351" s="132"/>
      <c r="AE351" s="132"/>
      <c r="AG351" s="143"/>
      <c r="AN351" s="132"/>
      <c r="AO351" s="132"/>
      <c r="AP351" s="132"/>
      <c r="AQ351" s="132"/>
      <c r="AR351" s="132"/>
      <c r="AS351" s="132"/>
      <c r="AT351" s="132"/>
      <c r="AU351" s="132"/>
    </row>
    <row r="352" spans="3:47" x14ac:dyDescent="0.2">
      <c r="C352" s="10"/>
      <c r="D352" s="10"/>
      <c r="AA352" s="132"/>
      <c r="AB352" s="132"/>
      <c r="AC352" s="132"/>
      <c r="AD352" s="132"/>
      <c r="AE352" s="132"/>
      <c r="AG352" s="143"/>
      <c r="AN352" s="132"/>
      <c r="AO352" s="132"/>
      <c r="AP352" s="132"/>
      <c r="AQ352" s="132"/>
      <c r="AR352" s="132"/>
      <c r="AS352" s="132"/>
      <c r="AT352" s="132"/>
      <c r="AU352" s="132"/>
    </row>
    <row r="353" spans="3:64" x14ac:dyDescent="0.2">
      <c r="C353" s="10"/>
      <c r="D353" s="10"/>
      <c r="AA353" s="132"/>
      <c r="AB353" s="132"/>
      <c r="AC353" s="132"/>
      <c r="AD353" s="132"/>
      <c r="AE353" s="132"/>
      <c r="AG353" s="143"/>
      <c r="AN353" s="132"/>
      <c r="AO353" s="132"/>
      <c r="AP353" s="132"/>
      <c r="AQ353" s="132"/>
      <c r="AR353" s="132"/>
      <c r="AS353" s="132"/>
      <c r="AT353" s="132"/>
      <c r="AU353" s="132"/>
      <c r="AV353" s="132"/>
    </row>
    <row r="354" spans="3:64" x14ac:dyDescent="0.2">
      <c r="C354" s="10"/>
      <c r="D354" s="10"/>
      <c r="AA354" s="132"/>
      <c r="AB354" s="132"/>
      <c r="AC354" s="132"/>
      <c r="AD354" s="132"/>
      <c r="AE354" s="132"/>
      <c r="AG354" s="143"/>
      <c r="AN354" s="132"/>
      <c r="AO354" s="132"/>
      <c r="AP354" s="132"/>
      <c r="AQ354" s="132"/>
      <c r="AR354" s="132"/>
      <c r="AS354" s="132"/>
      <c r="AT354" s="132"/>
      <c r="AU354" s="132"/>
    </row>
    <row r="355" spans="3:64" x14ac:dyDescent="0.2">
      <c r="C355" s="10"/>
      <c r="D355" s="10"/>
      <c r="AA355" s="132"/>
      <c r="AB355" s="132"/>
      <c r="AC355" s="132"/>
      <c r="AD355" s="132"/>
      <c r="AE355" s="132"/>
      <c r="AG355" s="143"/>
      <c r="AN355" s="132"/>
      <c r="AO355" s="132"/>
      <c r="AP355" s="132"/>
      <c r="AQ355" s="132"/>
      <c r="AR355" s="132"/>
      <c r="AS355" s="132"/>
      <c r="AT355" s="132"/>
      <c r="AU355" s="132"/>
    </row>
    <row r="356" spans="3:64" x14ac:dyDescent="0.2">
      <c r="C356" s="10"/>
      <c r="D356" s="10"/>
      <c r="AA356" s="132"/>
      <c r="AB356" s="132"/>
      <c r="AC356" s="132"/>
      <c r="AD356" s="132"/>
      <c r="AE356" s="132"/>
      <c r="AG356" s="143"/>
      <c r="AN356" s="132"/>
      <c r="AO356" s="132"/>
      <c r="AP356" s="132"/>
      <c r="AQ356" s="132"/>
      <c r="AR356" s="132"/>
      <c r="AS356" s="132"/>
      <c r="AT356" s="132"/>
      <c r="AU356" s="132"/>
    </row>
    <row r="357" spans="3:64" x14ac:dyDescent="0.2">
      <c r="C357" s="10"/>
      <c r="D357" s="10"/>
      <c r="AA357" s="132"/>
      <c r="AB357" s="132"/>
      <c r="AC357" s="132"/>
      <c r="AD357" s="132"/>
      <c r="AE357" s="132"/>
      <c r="AG357" s="143"/>
      <c r="AN357" s="132"/>
      <c r="AO357" s="132"/>
      <c r="AP357" s="132"/>
      <c r="AQ357" s="132"/>
      <c r="AR357" s="132"/>
      <c r="AS357" s="132"/>
      <c r="AT357" s="132"/>
      <c r="AU357" s="132"/>
    </row>
    <row r="358" spans="3:64" x14ac:dyDescent="0.2">
      <c r="C358" s="10"/>
      <c r="D358" s="10"/>
      <c r="AA358" s="132"/>
      <c r="AB358" s="132"/>
      <c r="AC358" s="132"/>
      <c r="AD358" s="132"/>
      <c r="AE358" s="132"/>
      <c r="AG358" s="143"/>
      <c r="AN358" s="132"/>
      <c r="AO358" s="132"/>
      <c r="AP358" s="132"/>
      <c r="AQ358" s="132"/>
      <c r="AR358" s="132"/>
      <c r="AS358" s="132"/>
      <c r="AT358" s="132"/>
      <c r="AU358" s="132"/>
    </row>
    <row r="359" spans="3:64" x14ac:dyDescent="0.2">
      <c r="C359" s="10"/>
      <c r="D359" s="10"/>
      <c r="AA359" s="132"/>
      <c r="AB359" s="132"/>
      <c r="AC359" s="132"/>
      <c r="AD359" s="132"/>
      <c r="AE359" s="132"/>
      <c r="AG359" s="143"/>
      <c r="AN359" s="132"/>
      <c r="AO359" s="132"/>
      <c r="AP359" s="132"/>
      <c r="AQ359" s="132"/>
      <c r="AR359" s="132"/>
      <c r="AS359" s="132"/>
      <c r="AT359" s="132"/>
      <c r="AU359" s="132"/>
    </row>
    <row r="360" spans="3:64" x14ac:dyDescent="0.2">
      <c r="C360" s="10"/>
      <c r="D360" s="10"/>
      <c r="AA360" s="132"/>
      <c r="AB360" s="132"/>
      <c r="AC360" s="132"/>
      <c r="AD360" s="132"/>
      <c r="AE360" s="132"/>
      <c r="AG360" s="143"/>
      <c r="AN360" s="132"/>
      <c r="AO360" s="132"/>
      <c r="AP360" s="132"/>
      <c r="AQ360" s="132"/>
      <c r="AR360" s="132"/>
      <c r="AS360" s="132"/>
      <c r="AT360" s="132"/>
      <c r="AU360" s="132"/>
    </row>
    <row r="361" spans="3:64" x14ac:dyDescent="0.2">
      <c r="C361" s="10"/>
      <c r="D361" s="10"/>
      <c r="AA361" s="132"/>
      <c r="AB361" s="132"/>
      <c r="AC361" s="132"/>
      <c r="AD361" s="132"/>
      <c r="AE361" s="132"/>
      <c r="AG361" s="143"/>
      <c r="AN361" s="132"/>
      <c r="AO361" s="132"/>
      <c r="AP361" s="132"/>
      <c r="AQ361" s="132"/>
      <c r="AR361" s="132"/>
      <c r="AS361" s="132"/>
      <c r="AT361" s="132"/>
      <c r="AU361" s="132"/>
    </row>
    <row r="362" spans="3:64" x14ac:dyDescent="0.2">
      <c r="C362" s="10"/>
      <c r="D362" s="10"/>
      <c r="AA362" s="132"/>
      <c r="AB362" s="132"/>
      <c r="AC362" s="132"/>
      <c r="AD362" s="132"/>
      <c r="AE362" s="132"/>
      <c r="AG362" s="143"/>
      <c r="AN362" s="132"/>
      <c r="AO362" s="132"/>
      <c r="AP362" s="132"/>
      <c r="AQ362" s="132"/>
      <c r="AR362" s="132"/>
      <c r="AS362" s="132"/>
      <c r="AT362" s="132"/>
      <c r="AU362" s="132"/>
    </row>
    <row r="363" spans="3:64" x14ac:dyDescent="0.2">
      <c r="C363" s="10"/>
      <c r="D363" s="10"/>
      <c r="AA363" s="132"/>
      <c r="AB363" s="132"/>
      <c r="AC363" s="132"/>
      <c r="AD363" s="132"/>
      <c r="AE363" s="132"/>
      <c r="AG363" s="143"/>
      <c r="AN363" s="132"/>
      <c r="AO363" s="132"/>
      <c r="AP363" s="132"/>
      <c r="AQ363" s="132"/>
      <c r="AR363" s="132"/>
      <c r="AS363" s="132"/>
      <c r="AT363" s="132"/>
      <c r="AU363" s="132"/>
    </row>
    <row r="364" spans="3:64" x14ac:dyDescent="0.2">
      <c r="C364" s="10"/>
      <c r="D364" s="10"/>
      <c r="AA364" s="132"/>
      <c r="AB364" s="132"/>
      <c r="AC364" s="132"/>
      <c r="AD364" s="132"/>
      <c r="AE364" s="132"/>
      <c r="AG364" s="143"/>
      <c r="AN364" s="132"/>
      <c r="AO364" s="132"/>
      <c r="AP364" s="132"/>
      <c r="AQ364" s="132"/>
      <c r="AR364" s="132"/>
      <c r="AS364" s="132"/>
      <c r="AT364" s="132"/>
      <c r="AU364" s="132"/>
    </row>
    <row r="365" spans="3:64" x14ac:dyDescent="0.2">
      <c r="C365" s="10"/>
      <c r="D365" s="10"/>
      <c r="AA365" s="132"/>
      <c r="AB365" s="132"/>
      <c r="AC365" s="132"/>
      <c r="AD365" s="132"/>
      <c r="AE365" s="132"/>
      <c r="AG365" s="143"/>
      <c r="AN365" s="132"/>
      <c r="AO365" s="132"/>
      <c r="AP365" s="132"/>
      <c r="AQ365" s="132"/>
      <c r="AR365" s="132"/>
      <c r="AS365" s="132"/>
      <c r="AT365" s="132"/>
      <c r="AU365" s="132"/>
    </row>
    <row r="366" spans="3:64" x14ac:dyDescent="0.2">
      <c r="C366" s="10"/>
      <c r="D366" s="10"/>
      <c r="AA366" s="132"/>
      <c r="AB366" s="132"/>
      <c r="AC366" s="132"/>
      <c r="AD366" s="132"/>
      <c r="AE366" s="132"/>
      <c r="AG366" s="143"/>
      <c r="AN366" s="132"/>
      <c r="AO366" s="132"/>
      <c r="AP366" s="132"/>
      <c r="AQ366" s="132"/>
      <c r="AR366" s="132"/>
      <c r="AS366" s="132"/>
      <c r="AT366" s="132"/>
      <c r="AU366" s="132"/>
    </row>
    <row r="367" spans="3:64" x14ac:dyDescent="0.2">
      <c r="C367" s="10"/>
      <c r="D367" s="10"/>
      <c r="AA367" s="132"/>
      <c r="AB367" s="132"/>
      <c r="AC367" s="132"/>
      <c r="AD367" s="132"/>
      <c r="AE367" s="132"/>
      <c r="AG367" s="143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3:64" x14ac:dyDescent="0.2">
      <c r="C368" s="10"/>
      <c r="D368" s="10"/>
      <c r="AA368" s="132"/>
      <c r="AB368" s="132"/>
      <c r="AC368" s="132"/>
      <c r="AD368" s="132"/>
      <c r="AE368" s="132"/>
      <c r="AG368" s="143"/>
      <c r="AN368" s="132"/>
      <c r="AO368" s="132"/>
      <c r="AP368" s="132"/>
      <c r="AQ368" s="132"/>
      <c r="AR368" s="132"/>
      <c r="AS368" s="132"/>
      <c r="AT368" s="132"/>
      <c r="AU368" s="132"/>
    </row>
    <row r="369" spans="3:47" x14ac:dyDescent="0.2">
      <c r="C369" s="10"/>
      <c r="D369" s="10"/>
      <c r="AA369" s="132"/>
      <c r="AB369" s="132"/>
      <c r="AC369" s="132"/>
      <c r="AD369" s="132"/>
      <c r="AE369" s="132"/>
      <c r="AG369" s="143"/>
      <c r="AN369" s="132"/>
      <c r="AO369" s="132"/>
      <c r="AP369" s="132"/>
      <c r="AQ369" s="132"/>
      <c r="AR369" s="132"/>
      <c r="AS369" s="132"/>
      <c r="AT369" s="132"/>
      <c r="AU369" s="132"/>
    </row>
    <row r="370" spans="3:47" x14ac:dyDescent="0.2">
      <c r="C370" s="10"/>
      <c r="D370" s="10"/>
      <c r="AA370" s="132"/>
      <c r="AB370" s="132"/>
      <c r="AC370" s="132"/>
      <c r="AD370" s="132"/>
      <c r="AE370" s="132"/>
      <c r="AG370" s="143"/>
      <c r="AN370" s="132"/>
      <c r="AO370" s="132"/>
      <c r="AP370" s="132"/>
      <c r="AQ370" s="132"/>
      <c r="AR370" s="132"/>
      <c r="AS370" s="132"/>
      <c r="AT370" s="132"/>
      <c r="AU370" s="132"/>
    </row>
    <row r="371" spans="3:47" x14ac:dyDescent="0.2">
      <c r="C371" s="10"/>
      <c r="D371" s="10"/>
      <c r="AA371" s="132"/>
      <c r="AB371" s="132"/>
      <c r="AC371" s="132"/>
      <c r="AD371" s="132"/>
      <c r="AE371" s="132"/>
      <c r="AG371" s="143"/>
      <c r="AN371" s="132"/>
      <c r="AO371" s="132"/>
      <c r="AP371" s="132"/>
      <c r="AQ371" s="132"/>
      <c r="AR371" s="132"/>
      <c r="AS371" s="132"/>
      <c r="AT371" s="132"/>
      <c r="AU371" s="132"/>
    </row>
    <row r="372" spans="3:47" x14ac:dyDescent="0.2">
      <c r="C372" s="10"/>
      <c r="D372" s="10"/>
      <c r="AA372" s="132"/>
      <c r="AB372" s="132"/>
      <c r="AC372" s="132"/>
      <c r="AD372" s="132"/>
      <c r="AE372" s="132"/>
      <c r="AG372" s="143"/>
      <c r="AN372" s="132"/>
      <c r="AO372" s="132"/>
      <c r="AP372" s="132"/>
      <c r="AQ372" s="132"/>
      <c r="AR372" s="132"/>
      <c r="AS372" s="132"/>
      <c r="AT372" s="132"/>
      <c r="AU372" s="132"/>
    </row>
    <row r="373" spans="3:47" x14ac:dyDescent="0.2">
      <c r="C373" s="10"/>
      <c r="D373" s="10"/>
      <c r="AA373" s="132"/>
      <c r="AB373" s="132"/>
      <c r="AC373" s="132"/>
      <c r="AD373" s="132"/>
      <c r="AE373" s="132"/>
      <c r="AG373" s="143"/>
      <c r="AN373" s="132"/>
      <c r="AO373" s="132"/>
      <c r="AP373" s="132"/>
      <c r="AQ373" s="132"/>
      <c r="AR373" s="132"/>
      <c r="AS373" s="132"/>
      <c r="AT373" s="132"/>
      <c r="AU373" s="132"/>
    </row>
    <row r="374" spans="3:47" x14ac:dyDescent="0.2">
      <c r="C374" s="10"/>
      <c r="D374" s="10"/>
      <c r="AA374" s="132"/>
      <c r="AB374" s="132"/>
      <c r="AC374" s="132"/>
      <c r="AD374" s="132"/>
      <c r="AE374" s="132"/>
      <c r="AG374" s="143"/>
      <c r="AN374" s="132"/>
      <c r="AO374" s="132"/>
      <c r="AP374" s="132"/>
      <c r="AQ374" s="132"/>
      <c r="AR374" s="132"/>
      <c r="AS374" s="132"/>
      <c r="AT374" s="132"/>
      <c r="AU374" s="132"/>
    </row>
    <row r="375" spans="3:47" x14ac:dyDescent="0.2">
      <c r="C375" s="10"/>
      <c r="D375" s="10"/>
      <c r="AA375" s="132"/>
      <c r="AB375" s="132"/>
      <c r="AC375" s="132"/>
      <c r="AD375" s="132"/>
      <c r="AE375" s="132"/>
      <c r="AG375" s="143"/>
      <c r="AN375" s="132"/>
      <c r="AO375" s="132"/>
      <c r="AP375" s="132"/>
      <c r="AQ375" s="132"/>
      <c r="AR375" s="132"/>
      <c r="AS375" s="132"/>
      <c r="AT375" s="132"/>
      <c r="AU375" s="132"/>
    </row>
    <row r="376" spans="3:47" x14ac:dyDescent="0.2">
      <c r="C376" s="10"/>
      <c r="D376" s="10"/>
      <c r="AA376" s="132"/>
      <c r="AB376" s="132"/>
      <c r="AC376" s="132"/>
      <c r="AD376" s="132"/>
      <c r="AE376" s="132"/>
      <c r="AG376" s="143"/>
      <c r="AN376" s="132"/>
      <c r="AO376" s="132"/>
      <c r="AP376" s="132"/>
      <c r="AQ376" s="132"/>
      <c r="AR376" s="132"/>
      <c r="AS376" s="132"/>
      <c r="AT376" s="132"/>
      <c r="AU376" s="132"/>
    </row>
    <row r="377" spans="3:47" x14ac:dyDescent="0.2">
      <c r="C377" s="10"/>
      <c r="D377" s="10"/>
      <c r="AA377" s="132"/>
      <c r="AB377" s="132"/>
      <c r="AC377" s="132"/>
      <c r="AD377" s="132"/>
      <c r="AE377" s="132"/>
      <c r="AG377" s="143"/>
      <c r="AN377" s="132"/>
      <c r="AO377" s="132"/>
      <c r="AP377" s="132"/>
      <c r="AQ377" s="132"/>
      <c r="AR377" s="132"/>
      <c r="AS377" s="132"/>
      <c r="AT377" s="132"/>
      <c r="AU377" s="132"/>
    </row>
    <row r="378" spans="3:47" x14ac:dyDescent="0.2">
      <c r="C378" s="10"/>
      <c r="D378" s="10"/>
      <c r="AA378" s="132"/>
      <c r="AB378" s="132"/>
      <c r="AC378" s="132"/>
      <c r="AD378" s="132"/>
      <c r="AE378" s="132"/>
      <c r="AG378" s="143"/>
      <c r="AN378" s="132"/>
      <c r="AO378" s="132"/>
      <c r="AP378" s="132"/>
      <c r="AQ378" s="132"/>
      <c r="AR378" s="132"/>
      <c r="AS378" s="132"/>
      <c r="AT378" s="132"/>
      <c r="AU378" s="132"/>
    </row>
    <row r="379" spans="3:47" x14ac:dyDescent="0.2">
      <c r="C379" s="10"/>
      <c r="D379" s="10"/>
      <c r="AA379" s="132"/>
      <c r="AB379" s="132"/>
      <c r="AC379" s="132"/>
      <c r="AD379" s="132"/>
      <c r="AE379" s="132"/>
      <c r="AG379" s="143"/>
      <c r="AN379" s="132"/>
      <c r="AO379" s="132"/>
      <c r="AP379" s="132"/>
      <c r="AQ379" s="132"/>
      <c r="AR379" s="132"/>
      <c r="AS379" s="132"/>
      <c r="AT379" s="132"/>
      <c r="AU379" s="132"/>
    </row>
    <row r="380" spans="3:47" x14ac:dyDescent="0.2">
      <c r="C380" s="10"/>
      <c r="D380" s="10"/>
      <c r="AA380" s="132"/>
      <c r="AB380" s="132"/>
      <c r="AC380" s="132"/>
      <c r="AD380" s="132"/>
      <c r="AE380" s="132"/>
      <c r="AG380" s="143"/>
      <c r="AN380" s="132"/>
      <c r="AO380" s="132"/>
      <c r="AP380" s="132"/>
      <c r="AQ380" s="132"/>
      <c r="AR380" s="132"/>
      <c r="AS380" s="132"/>
      <c r="AT380" s="132"/>
      <c r="AU380" s="132"/>
    </row>
    <row r="381" spans="3:47" x14ac:dyDescent="0.2">
      <c r="C381" s="10"/>
      <c r="D381" s="10"/>
      <c r="AA381" s="132"/>
      <c r="AB381" s="132"/>
      <c r="AC381" s="132"/>
      <c r="AD381" s="132"/>
      <c r="AE381" s="132"/>
      <c r="AG381" s="143"/>
      <c r="AN381" s="132"/>
      <c r="AO381" s="132"/>
      <c r="AP381" s="132"/>
      <c r="AQ381" s="132"/>
      <c r="AR381" s="132"/>
      <c r="AS381" s="132"/>
      <c r="AT381" s="132"/>
      <c r="AU381" s="132"/>
    </row>
    <row r="382" spans="3:47" x14ac:dyDescent="0.2">
      <c r="C382" s="10"/>
      <c r="D382" s="10"/>
      <c r="AA382" s="132"/>
      <c r="AB382" s="132"/>
      <c r="AC382" s="132"/>
      <c r="AD382" s="132"/>
      <c r="AE382" s="132"/>
      <c r="AG382" s="143"/>
      <c r="AN382" s="132"/>
      <c r="AO382" s="132"/>
      <c r="AP382" s="132"/>
      <c r="AQ382" s="132"/>
      <c r="AR382" s="132"/>
      <c r="AS382" s="132"/>
      <c r="AT382" s="132"/>
      <c r="AU382" s="132"/>
    </row>
    <row r="383" spans="3:47" x14ac:dyDescent="0.2">
      <c r="C383" s="10"/>
      <c r="D383" s="10"/>
      <c r="AA383" s="132"/>
      <c r="AB383" s="132"/>
      <c r="AC383" s="132"/>
      <c r="AD383" s="132"/>
      <c r="AE383" s="132"/>
      <c r="AG383" s="143"/>
      <c r="AN383" s="132"/>
      <c r="AO383" s="132"/>
      <c r="AP383" s="132"/>
      <c r="AQ383" s="132"/>
      <c r="AR383" s="132"/>
      <c r="AS383" s="132"/>
      <c r="AT383" s="132"/>
      <c r="AU383" s="132"/>
    </row>
    <row r="384" spans="3:47" x14ac:dyDescent="0.2">
      <c r="C384" s="10"/>
      <c r="D384" s="10"/>
      <c r="AA384" s="132"/>
      <c r="AB384" s="132"/>
      <c r="AC384" s="132"/>
      <c r="AD384" s="132"/>
      <c r="AE384" s="132"/>
      <c r="AG384" s="143"/>
      <c r="AN384" s="132"/>
      <c r="AO384" s="132"/>
      <c r="AP384" s="132"/>
      <c r="AQ384" s="132"/>
      <c r="AR384" s="132"/>
      <c r="AS384" s="132"/>
      <c r="AT384" s="132"/>
      <c r="AU384" s="132"/>
    </row>
    <row r="385" spans="3:64" x14ac:dyDescent="0.2">
      <c r="C385" s="10"/>
      <c r="D385" s="10"/>
      <c r="AA385" s="132"/>
      <c r="AB385" s="132"/>
      <c r="AC385" s="132"/>
      <c r="AD385" s="132"/>
      <c r="AE385" s="132"/>
      <c r="AG385" s="143"/>
      <c r="AN385" s="132"/>
      <c r="AO385" s="132"/>
      <c r="AP385" s="132"/>
      <c r="AQ385" s="132"/>
      <c r="AR385" s="132"/>
      <c r="AS385" s="132"/>
      <c r="AT385" s="132"/>
      <c r="AU385" s="132"/>
    </row>
    <row r="386" spans="3:64" x14ac:dyDescent="0.2">
      <c r="C386" s="10"/>
      <c r="D386" s="10"/>
      <c r="AA386" s="132"/>
      <c r="AB386" s="132"/>
      <c r="AC386" s="132"/>
      <c r="AD386" s="132"/>
      <c r="AE386" s="132"/>
      <c r="AG386" s="143"/>
      <c r="AN386" s="132"/>
      <c r="AO386" s="132"/>
      <c r="AP386" s="132"/>
      <c r="AQ386" s="132"/>
      <c r="AR386" s="132"/>
      <c r="AS386" s="132"/>
      <c r="AT386" s="132"/>
      <c r="AU386" s="132"/>
    </row>
    <row r="387" spans="3:64" x14ac:dyDescent="0.2">
      <c r="C387" s="10"/>
      <c r="D387" s="10"/>
      <c r="AA387" s="132"/>
      <c r="AB387" s="132"/>
      <c r="AC387" s="132"/>
      <c r="AD387" s="132"/>
      <c r="AE387" s="132"/>
      <c r="AG387" s="143"/>
      <c r="AN387" s="132"/>
      <c r="AO387" s="132"/>
      <c r="AP387" s="132"/>
      <c r="AQ387" s="132"/>
      <c r="AR387" s="132"/>
      <c r="AS387" s="132"/>
      <c r="AT387" s="132"/>
      <c r="AU387" s="132"/>
    </row>
    <row r="388" spans="3:64" x14ac:dyDescent="0.2">
      <c r="C388" s="10"/>
      <c r="D388" s="10"/>
      <c r="AA388" s="132"/>
      <c r="AB388" s="132"/>
      <c r="AC388" s="132"/>
      <c r="AD388" s="132"/>
      <c r="AE388" s="132"/>
      <c r="AG388" s="143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</row>
    <row r="389" spans="3:64" x14ac:dyDescent="0.2">
      <c r="C389" s="10"/>
      <c r="D389" s="10"/>
      <c r="AA389" s="132"/>
      <c r="AB389" s="132"/>
      <c r="AC389" s="132"/>
      <c r="AD389" s="132"/>
      <c r="AE389" s="132"/>
      <c r="AG389" s="143"/>
      <c r="AN389" s="132"/>
      <c r="AO389" s="132"/>
      <c r="AP389" s="132"/>
      <c r="AQ389" s="132"/>
      <c r="AR389" s="132"/>
      <c r="AS389" s="132"/>
      <c r="AT389" s="132"/>
      <c r="AU389" s="132"/>
    </row>
    <row r="390" spans="3:64" x14ac:dyDescent="0.2">
      <c r="C390" s="10"/>
      <c r="D390" s="10"/>
      <c r="AA390" s="132"/>
      <c r="AB390" s="132"/>
      <c r="AC390" s="132"/>
      <c r="AD390" s="132"/>
      <c r="AE390" s="132"/>
      <c r="AG390" s="143"/>
      <c r="AN390" s="132"/>
      <c r="AO390" s="132"/>
      <c r="AP390" s="132"/>
      <c r="AQ390" s="132"/>
      <c r="AR390" s="132"/>
      <c r="AS390" s="132"/>
      <c r="AT390" s="132"/>
      <c r="AU390" s="132"/>
      <c r="AV390" s="132"/>
    </row>
    <row r="391" spans="3:64" x14ac:dyDescent="0.2">
      <c r="C391" s="10"/>
      <c r="D391" s="10"/>
      <c r="AA391" s="132"/>
      <c r="AB391" s="132"/>
      <c r="AC391" s="132"/>
      <c r="AD391" s="132"/>
      <c r="AE391" s="132"/>
      <c r="AG391" s="143"/>
      <c r="AN391" s="132"/>
      <c r="AO391" s="132"/>
      <c r="AP391" s="132"/>
      <c r="AQ391" s="132"/>
      <c r="AR391" s="132"/>
      <c r="AS391" s="132"/>
      <c r="AT391" s="132"/>
      <c r="AU391" s="132"/>
    </row>
    <row r="392" spans="3:64" x14ac:dyDescent="0.2">
      <c r="C392" s="10"/>
      <c r="D392" s="10"/>
      <c r="AA392" s="132"/>
      <c r="AB392" s="132"/>
      <c r="AC392" s="132"/>
      <c r="AD392" s="132"/>
      <c r="AE392" s="132"/>
      <c r="AG392" s="143"/>
      <c r="AN392" s="132"/>
      <c r="AO392" s="132"/>
      <c r="AP392" s="132"/>
      <c r="AQ392" s="132"/>
      <c r="AR392" s="132"/>
      <c r="AS392" s="132"/>
      <c r="AT392" s="132"/>
      <c r="AU392" s="132"/>
    </row>
    <row r="393" spans="3:64" x14ac:dyDescent="0.2">
      <c r="C393" s="10"/>
      <c r="D393" s="10"/>
      <c r="AA393" s="132"/>
      <c r="AB393" s="132"/>
      <c r="AC393" s="132"/>
      <c r="AD393" s="132"/>
      <c r="AE393" s="132"/>
      <c r="AG393" s="143"/>
      <c r="AN393" s="132"/>
      <c r="AO393" s="132"/>
      <c r="AP393" s="132"/>
      <c r="AQ393" s="132"/>
      <c r="AR393" s="132"/>
      <c r="AS393" s="132"/>
      <c r="AT393" s="132"/>
      <c r="AU393" s="132"/>
    </row>
    <row r="394" spans="3:64" x14ac:dyDescent="0.2">
      <c r="C394" s="10"/>
      <c r="D394" s="10"/>
      <c r="AA394" s="132"/>
      <c r="AB394" s="132"/>
      <c r="AC394" s="132"/>
      <c r="AD394" s="132"/>
      <c r="AE394" s="132"/>
      <c r="AG394" s="143"/>
      <c r="AN394" s="132"/>
      <c r="AO394" s="132"/>
      <c r="AP394" s="132"/>
      <c r="AQ394" s="132"/>
      <c r="AR394" s="132"/>
      <c r="AS394" s="132"/>
      <c r="AT394" s="132"/>
      <c r="AU394" s="132"/>
    </row>
    <row r="395" spans="3:64" x14ac:dyDescent="0.2">
      <c r="C395" s="10"/>
      <c r="D395" s="10"/>
      <c r="AA395" s="132"/>
      <c r="AB395" s="132"/>
      <c r="AC395" s="132"/>
      <c r="AD395" s="132"/>
      <c r="AE395" s="132"/>
      <c r="AG395" s="143"/>
      <c r="AN395" s="132"/>
      <c r="AO395" s="132"/>
      <c r="AP395" s="132"/>
      <c r="AQ395" s="132"/>
      <c r="AR395" s="132"/>
      <c r="AS395" s="132"/>
      <c r="AT395" s="132"/>
      <c r="AU395" s="132"/>
    </row>
    <row r="396" spans="3:64" x14ac:dyDescent="0.2">
      <c r="C396" s="10"/>
      <c r="D396" s="10"/>
      <c r="AA396" s="132"/>
      <c r="AB396" s="132"/>
      <c r="AC396" s="132"/>
      <c r="AD396" s="132"/>
      <c r="AE396" s="132"/>
      <c r="AG396" s="143"/>
      <c r="AN396" s="132"/>
      <c r="AO396" s="132"/>
      <c r="AP396" s="132"/>
      <c r="AQ396" s="132"/>
      <c r="AR396" s="132"/>
      <c r="AS396" s="132"/>
      <c r="AT396" s="132"/>
      <c r="AU396" s="132"/>
    </row>
    <row r="397" spans="3:64" x14ac:dyDescent="0.2">
      <c r="C397" s="10"/>
      <c r="D397" s="10"/>
      <c r="AA397" s="132"/>
      <c r="AB397" s="132"/>
      <c r="AC397" s="132"/>
      <c r="AD397" s="132"/>
      <c r="AE397" s="132"/>
      <c r="AG397" s="143"/>
      <c r="AN397" s="132"/>
      <c r="AO397" s="132"/>
      <c r="AP397" s="132"/>
      <c r="AQ397" s="132"/>
      <c r="AR397" s="132"/>
      <c r="AS397" s="132"/>
      <c r="AT397" s="132"/>
      <c r="AU397" s="132"/>
    </row>
    <row r="398" spans="3:64" x14ac:dyDescent="0.2">
      <c r="C398" s="10"/>
      <c r="D398" s="10"/>
      <c r="AA398" s="132"/>
      <c r="AB398" s="132"/>
      <c r="AC398" s="132"/>
      <c r="AD398" s="132"/>
      <c r="AE398" s="132"/>
      <c r="AG398" s="143"/>
      <c r="AN398" s="132"/>
      <c r="AO398" s="132"/>
      <c r="AP398" s="132"/>
      <c r="AQ398" s="132"/>
      <c r="AR398" s="132"/>
      <c r="AS398" s="132"/>
      <c r="AT398" s="132"/>
      <c r="AU398" s="132"/>
    </row>
    <row r="399" spans="3:64" x14ac:dyDescent="0.2">
      <c r="C399" s="10"/>
      <c r="D399" s="10"/>
      <c r="AA399" s="132"/>
      <c r="AB399" s="132"/>
      <c r="AC399" s="132"/>
      <c r="AD399" s="132"/>
      <c r="AE399" s="132"/>
      <c r="AG399" s="143"/>
      <c r="AN399" s="132"/>
      <c r="AO399" s="132"/>
      <c r="AP399" s="132"/>
      <c r="AQ399" s="132"/>
      <c r="AR399" s="132"/>
      <c r="AS399" s="132"/>
      <c r="AT399" s="132"/>
      <c r="AU399" s="132"/>
    </row>
    <row r="400" spans="3:64" x14ac:dyDescent="0.2">
      <c r="C400" s="10"/>
      <c r="D400" s="10"/>
      <c r="AA400" s="132"/>
      <c r="AB400" s="132"/>
      <c r="AC400" s="132"/>
      <c r="AD400" s="132"/>
      <c r="AE400" s="132"/>
      <c r="AG400" s="143"/>
      <c r="AN400" s="132"/>
      <c r="AO400" s="132"/>
      <c r="AP400" s="132"/>
      <c r="AQ400" s="132"/>
      <c r="AR400" s="132"/>
      <c r="AS400" s="132"/>
      <c r="AT400" s="132"/>
      <c r="AU400" s="132"/>
    </row>
    <row r="401" spans="3:64" x14ac:dyDescent="0.2">
      <c r="C401" s="10"/>
      <c r="D401" s="10"/>
      <c r="AA401" s="132"/>
      <c r="AB401" s="132"/>
      <c r="AC401" s="132"/>
      <c r="AD401" s="132"/>
      <c r="AE401" s="132"/>
      <c r="AG401" s="143"/>
      <c r="AN401" s="132"/>
      <c r="AO401" s="132"/>
      <c r="AP401" s="132"/>
      <c r="AQ401" s="132"/>
      <c r="AR401" s="132"/>
      <c r="AS401" s="132"/>
      <c r="AT401" s="132"/>
      <c r="AU401" s="132"/>
    </row>
    <row r="402" spans="3:64" x14ac:dyDescent="0.2">
      <c r="C402" s="10"/>
      <c r="D402" s="10"/>
      <c r="AA402" s="132"/>
      <c r="AB402" s="132"/>
      <c r="AC402" s="132"/>
      <c r="AD402" s="132"/>
      <c r="AE402" s="132"/>
      <c r="AG402" s="143"/>
      <c r="AN402" s="132"/>
      <c r="AO402" s="132"/>
      <c r="AP402" s="132"/>
      <c r="AQ402" s="132"/>
      <c r="AR402" s="132"/>
      <c r="AS402" s="132"/>
      <c r="AT402" s="132"/>
      <c r="AU402" s="132"/>
    </row>
    <row r="403" spans="3:64" x14ac:dyDescent="0.2">
      <c r="C403" s="10"/>
      <c r="D403" s="10"/>
      <c r="AA403" s="132"/>
      <c r="AB403" s="132"/>
      <c r="AC403" s="132"/>
      <c r="AD403" s="132"/>
      <c r="AE403" s="132"/>
      <c r="AG403" s="143"/>
      <c r="AN403" s="132"/>
      <c r="AO403" s="132"/>
      <c r="AP403" s="132"/>
      <c r="AQ403" s="132"/>
      <c r="AR403" s="132"/>
      <c r="AS403" s="132"/>
      <c r="AT403" s="132"/>
      <c r="AU403" s="132"/>
    </row>
    <row r="404" spans="3:64" x14ac:dyDescent="0.2">
      <c r="C404" s="10"/>
      <c r="D404" s="10"/>
      <c r="AA404" s="132"/>
      <c r="AB404" s="132"/>
      <c r="AC404" s="132"/>
      <c r="AD404" s="132"/>
      <c r="AE404" s="132"/>
      <c r="AG404" s="143"/>
      <c r="AN404" s="132"/>
      <c r="AO404" s="132"/>
      <c r="AP404" s="132"/>
      <c r="AQ404" s="132"/>
      <c r="AR404" s="132"/>
      <c r="AS404" s="132"/>
      <c r="AT404" s="132"/>
      <c r="AU404" s="132"/>
    </row>
    <row r="405" spans="3:64" x14ac:dyDescent="0.2">
      <c r="C405" s="10"/>
      <c r="D405" s="10"/>
      <c r="AA405" s="132"/>
      <c r="AB405" s="132"/>
      <c r="AC405" s="132"/>
      <c r="AD405" s="132"/>
      <c r="AE405" s="132"/>
      <c r="AG405" s="143"/>
      <c r="AN405" s="132"/>
      <c r="AO405" s="132"/>
      <c r="AP405" s="132"/>
      <c r="AQ405" s="132"/>
      <c r="AR405" s="132"/>
      <c r="AS405" s="132"/>
      <c r="AT405" s="132"/>
      <c r="AU405" s="132"/>
    </row>
    <row r="406" spans="3:64" x14ac:dyDescent="0.2">
      <c r="C406" s="10"/>
      <c r="D406" s="10"/>
      <c r="AA406" s="132"/>
      <c r="AB406" s="132"/>
      <c r="AC406" s="132"/>
      <c r="AD406" s="132"/>
      <c r="AE406" s="132"/>
      <c r="AG406" s="143"/>
      <c r="AN406" s="132"/>
      <c r="AO406" s="132"/>
      <c r="AP406" s="132"/>
      <c r="AQ406" s="132"/>
      <c r="AR406" s="132"/>
      <c r="AS406" s="132"/>
      <c r="AT406" s="132"/>
      <c r="AU406" s="132"/>
    </row>
    <row r="407" spans="3:64" x14ac:dyDescent="0.2">
      <c r="C407" s="10"/>
      <c r="D407" s="10"/>
      <c r="AA407" s="132"/>
      <c r="AB407" s="132"/>
      <c r="AC407" s="132"/>
      <c r="AD407" s="132"/>
      <c r="AE407" s="132"/>
      <c r="AG407" s="143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</row>
    <row r="408" spans="3:64" x14ac:dyDescent="0.2">
      <c r="C408" s="10"/>
      <c r="D408" s="10"/>
      <c r="AA408" s="132"/>
      <c r="AB408" s="132"/>
      <c r="AC408" s="132"/>
      <c r="AD408" s="132"/>
      <c r="AE408" s="132"/>
      <c r="AG408" s="143"/>
      <c r="AN408" s="132"/>
      <c r="AO408" s="132"/>
      <c r="AP408" s="132"/>
      <c r="AQ408" s="132"/>
      <c r="AR408" s="132"/>
      <c r="AS408" s="132"/>
      <c r="AT408" s="132"/>
      <c r="AU408" s="132"/>
      <c r="AV408" s="132"/>
    </row>
    <row r="409" spans="3:64" x14ac:dyDescent="0.2">
      <c r="C409" s="10"/>
      <c r="D409" s="10"/>
      <c r="AA409" s="132"/>
      <c r="AB409" s="132"/>
      <c r="AC409" s="132"/>
      <c r="AD409" s="132"/>
      <c r="AE409" s="132"/>
      <c r="AG409" s="143"/>
      <c r="AN409" s="132"/>
      <c r="AO409" s="132"/>
      <c r="AP409" s="132"/>
      <c r="AQ409" s="132"/>
      <c r="AR409" s="132"/>
      <c r="AS409" s="132"/>
      <c r="AT409" s="132"/>
      <c r="AU409" s="132"/>
      <c r="AV409" s="132"/>
      <c r="AX409" s="132"/>
    </row>
    <row r="410" spans="3:64" x14ac:dyDescent="0.2">
      <c r="C410" s="10"/>
      <c r="D410" s="10"/>
      <c r="AA410" s="132"/>
      <c r="AB410" s="132"/>
      <c r="AC410" s="132"/>
      <c r="AD410" s="132"/>
      <c r="AE410" s="132"/>
      <c r="AG410" s="143"/>
      <c r="AN410" s="132"/>
      <c r="AO410" s="132"/>
      <c r="AP410" s="132"/>
      <c r="AQ410" s="132"/>
      <c r="AR410" s="132"/>
      <c r="AS410" s="132"/>
      <c r="AT410" s="132"/>
      <c r="AU410" s="132"/>
    </row>
    <row r="411" spans="3:64" x14ac:dyDescent="0.2">
      <c r="C411" s="10"/>
      <c r="D411" s="10"/>
      <c r="AA411" s="132"/>
      <c r="AB411" s="132"/>
      <c r="AC411" s="132"/>
      <c r="AD411" s="132"/>
      <c r="AE411" s="132"/>
      <c r="AG411" s="143"/>
      <c r="AN411" s="132"/>
      <c r="AO411" s="132"/>
      <c r="AP411" s="132"/>
      <c r="AQ411" s="132"/>
      <c r="AR411" s="132"/>
      <c r="AS411" s="132"/>
      <c r="AT411" s="132"/>
      <c r="AU411" s="132"/>
    </row>
    <row r="412" spans="3:64" x14ac:dyDescent="0.2">
      <c r="C412" s="10"/>
      <c r="D412" s="10"/>
      <c r="AA412" s="132"/>
      <c r="AB412" s="132"/>
      <c r="AC412" s="132"/>
      <c r="AD412" s="132"/>
      <c r="AE412" s="132"/>
      <c r="AG412" s="143"/>
      <c r="AN412" s="132"/>
      <c r="AO412" s="132"/>
      <c r="AP412" s="132"/>
      <c r="AQ412" s="132"/>
      <c r="AR412" s="132"/>
      <c r="AS412" s="132"/>
      <c r="AT412" s="132"/>
      <c r="AU412" s="132"/>
    </row>
    <row r="413" spans="3:64" x14ac:dyDescent="0.2">
      <c r="C413" s="10"/>
      <c r="D413" s="10"/>
      <c r="AA413" s="132"/>
      <c r="AB413" s="132"/>
      <c r="AC413" s="132"/>
      <c r="AD413" s="132"/>
      <c r="AE413" s="132"/>
      <c r="AG413" s="143"/>
      <c r="AN413" s="132"/>
      <c r="AO413" s="132"/>
      <c r="AP413" s="132"/>
      <c r="AQ413" s="132"/>
      <c r="AR413" s="132"/>
      <c r="AS413" s="132"/>
      <c r="AT413" s="132"/>
      <c r="AU413" s="132"/>
      <c r="AV413" s="132"/>
    </row>
    <row r="414" spans="3:64" x14ac:dyDescent="0.2">
      <c r="C414" s="10"/>
      <c r="D414" s="10"/>
      <c r="AA414" s="132"/>
      <c r="AB414" s="132"/>
      <c r="AC414" s="132"/>
      <c r="AD414" s="132"/>
      <c r="AE414" s="132"/>
      <c r="AG414" s="143"/>
      <c r="AN414" s="132"/>
      <c r="AO414" s="132"/>
      <c r="AP414" s="132"/>
      <c r="AQ414" s="132"/>
      <c r="AR414" s="132"/>
      <c r="AS414" s="132"/>
      <c r="AT414" s="132"/>
      <c r="AU414" s="132"/>
    </row>
    <row r="415" spans="3:64" x14ac:dyDescent="0.2">
      <c r="C415" s="10"/>
      <c r="D415" s="10"/>
      <c r="AA415" s="132"/>
      <c r="AB415" s="132"/>
      <c r="AC415" s="132"/>
      <c r="AD415" s="132"/>
      <c r="AE415" s="132"/>
      <c r="AG415" s="143"/>
      <c r="AN415" s="132"/>
      <c r="AO415" s="132"/>
      <c r="AP415" s="132"/>
      <c r="AQ415" s="132"/>
      <c r="AR415" s="132"/>
      <c r="AS415" s="132"/>
      <c r="AT415" s="132"/>
      <c r="AU415" s="132"/>
    </row>
    <row r="416" spans="3:64" x14ac:dyDescent="0.2">
      <c r="C416" s="10"/>
      <c r="D416" s="10"/>
      <c r="AA416" s="132"/>
      <c r="AB416" s="132"/>
      <c r="AC416" s="132"/>
      <c r="AD416" s="132"/>
      <c r="AE416" s="132"/>
      <c r="AG416" s="143"/>
      <c r="AN416" s="132"/>
      <c r="AO416" s="132"/>
      <c r="AP416" s="132"/>
      <c r="AQ416" s="132"/>
      <c r="AR416" s="132"/>
      <c r="AS416" s="132"/>
      <c r="AT416" s="132"/>
      <c r="AU416" s="132"/>
    </row>
    <row r="417" spans="3:47" x14ac:dyDescent="0.2">
      <c r="C417" s="10"/>
      <c r="D417" s="10"/>
      <c r="AA417" s="132"/>
      <c r="AB417" s="132"/>
      <c r="AC417" s="132"/>
      <c r="AD417" s="132"/>
      <c r="AE417" s="132"/>
      <c r="AG417" s="143"/>
      <c r="AN417" s="132"/>
      <c r="AO417" s="132"/>
      <c r="AP417" s="132"/>
      <c r="AQ417" s="132"/>
      <c r="AR417" s="132"/>
      <c r="AS417" s="132"/>
      <c r="AT417" s="132"/>
      <c r="AU417" s="132"/>
    </row>
    <row r="418" spans="3:47" x14ac:dyDescent="0.2">
      <c r="C418" s="10"/>
      <c r="D418" s="10"/>
      <c r="AA418" s="132"/>
      <c r="AB418" s="132"/>
      <c r="AC418" s="132"/>
      <c r="AD418" s="132"/>
      <c r="AE418" s="132"/>
      <c r="AG418" s="143"/>
      <c r="AN418" s="132"/>
      <c r="AO418" s="132"/>
      <c r="AP418" s="132"/>
      <c r="AQ418" s="132"/>
      <c r="AR418" s="132"/>
      <c r="AS418" s="132"/>
      <c r="AT418" s="132"/>
      <c r="AU418" s="132"/>
    </row>
    <row r="419" spans="3:47" x14ac:dyDescent="0.2">
      <c r="C419" s="10"/>
      <c r="D419" s="10"/>
      <c r="AA419" s="132"/>
      <c r="AB419" s="132"/>
      <c r="AC419" s="132"/>
      <c r="AD419" s="132"/>
      <c r="AE419" s="132"/>
      <c r="AG419" s="143"/>
      <c r="AN419" s="132"/>
      <c r="AO419" s="132"/>
      <c r="AP419" s="132"/>
      <c r="AQ419" s="132"/>
      <c r="AR419" s="132"/>
      <c r="AS419" s="132"/>
      <c r="AT419" s="132"/>
      <c r="AU419" s="132"/>
    </row>
    <row r="420" spans="3:47" x14ac:dyDescent="0.2">
      <c r="C420" s="10"/>
      <c r="D420" s="10"/>
      <c r="AA420" s="132"/>
      <c r="AB420" s="132"/>
      <c r="AC420" s="132"/>
      <c r="AD420" s="132"/>
      <c r="AE420" s="132"/>
      <c r="AG420" s="143"/>
      <c r="AN420" s="132"/>
      <c r="AO420" s="132"/>
      <c r="AP420" s="132"/>
      <c r="AQ420" s="132"/>
      <c r="AR420" s="132"/>
      <c r="AS420" s="132"/>
      <c r="AT420" s="132"/>
      <c r="AU420" s="132"/>
    </row>
    <row r="421" spans="3:47" x14ac:dyDescent="0.2">
      <c r="C421" s="10"/>
      <c r="D421" s="10"/>
      <c r="AA421" s="132"/>
      <c r="AB421" s="132"/>
      <c r="AC421" s="132"/>
      <c r="AD421" s="132"/>
      <c r="AE421" s="132"/>
      <c r="AG421" s="143"/>
      <c r="AN421" s="132"/>
      <c r="AO421" s="132"/>
      <c r="AP421" s="132"/>
      <c r="AQ421" s="132"/>
      <c r="AR421" s="132"/>
      <c r="AS421" s="132"/>
      <c r="AT421" s="132"/>
      <c r="AU421" s="132"/>
    </row>
    <row r="422" spans="3:47" x14ac:dyDescent="0.2">
      <c r="C422" s="10"/>
      <c r="D422" s="10"/>
      <c r="AA422" s="132"/>
      <c r="AB422" s="132"/>
      <c r="AC422" s="132"/>
      <c r="AD422" s="132"/>
      <c r="AE422" s="132"/>
      <c r="AG422" s="143"/>
      <c r="AN422" s="132"/>
      <c r="AO422" s="132"/>
      <c r="AP422" s="132"/>
      <c r="AQ422" s="132"/>
      <c r="AR422" s="132"/>
      <c r="AS422" s="132"/>
      <c r="AT422" s="132"/>
      <c r="AU422" s="132"/>
    </row>
    <row r="423" spans="3:47" x14ac:dyDescent="0.2">
      <c r="C423" s="10"/>
      <c r="D423" s="10"/>
      <c r="AA423" s="132"/>
      <c r="AB423" s="132"/>
      <c r="AC423" s="132"/>
      <c r="AD423" s="132"/>
      <c r="AE423" s="132"/>
      <c r="AG423" s="143"/>
      <c r="AN423" s="132"/>
      <c r="AO423" s="132"/>
      <c r="AP423" s="132"/>
      <c r="AQ423" s="132"/>
      <c r="AR423" s="132"/>
      <c r="AS423" s="132"/>
      <c r="AT423" s="132"/>
      <c r="AU423" s="132"/>
    </row>
    <row r="424" spans="3:47" x14ac:dyDescent="0.2">
      <c r="C424" s="10"/>
      <c r="D424" s="10"/>
      <c r="AA424" s="132"/>
      <c r="AB424" s="132"/>
      <c r="AC424" s="132"/>
      <c r="AD424" s="132"/>
      <c r="AE424" s="132"/>
      <c r="AG424" s="143"/>
      <c r="AN424" s="132"/>
      <c r="AO424" s="132"/>
      <c r="AP424" s="132"/>
      <c r="AQ424" s="132"/>
      <c r="AR424" s="132"/>
      <c r="AS424" s="132"/>
      <c r="AT424" s="132"/>
      <c r="AU424" s="132"/>
    </row>
    <row r="425" spans="3:47" x14ac:dyDescent="0.2">
      <c r="C425" s="10"/>
      <c r="D425" s="10"/>
      <c r="AA425" s="132"/>
      <c r="AB425" s="132"/>
      <c r="AC425" s="132"/>
      <c r="AD425" s="132"/>
      <c r="AE425" s="132"/>
      <c r="AG425" s="143"/>
      <c r="AN425" s="132"/>
      <c r="AO425" s="132"/>
      <c r="AP425" s="132"/>
      <c r="AQ425" s="132"/>
      <c r="AR425" s="132"/>
      <c r="AS425" s="132"/>
      <c r="AT425" s="132"/>
      <c r="AU425" s="132"/>
    </row>
    <row r="426" spans="3:47" x14ac:dyDescent="0.2">
      <c r="C426" s="10"/>
      <c r="D426" s="10"/>
      <c r="AA426" s="132"/>
      <c r="AB426" s="132"/>
      <c r="AC426" s="132"/>
      <c r="AD426" s="132"/>
      <c r="AE426" s="132"/>
      <c r="AG426" s="143"/>
      <c r="AN426" s="132"/>
      <c r="AO426" s="132"/>
      <c r="AP426" s="132"/>
      <c r="AQ426" s="132"/>
      <c r="AR426" s="132"/>
      <c r="AS426" s="132"/>
      <c r="AT426" s="132"/>
      <c r="AU426" s="132"/>
    </row>
    <row r="427" spans="3:47" x14ac:dyDescent="0.2">
      <c r="C427" s="10"/>
      <c r="D427" s="10"/>
      <c r="AA427" s="132"/>
      <c r="AB427" s="132"/>
      <c r="AC427" s="132"/>
      <c r="AD427" s="132"/>
      <c r="AE427" s="132"/>
      <c r="AG427" s="143"/>
      <c r="AN427" s="132"/>
      <c r="AO427" s="132"/>
      <c r="AP427" s="132"/>
      <c r="AQ427" s="132"/>
      <c r="AR427" s="132"/>
      <c r="AS427" s="132"/>
      <c r="AT427" s="132"/>
      <c r="AU427" s="132"/>
    </row>
    <row r="428" spans="3:47" x14ac:dyDescent="0.2">
      <c r="C428" s="10"/>
      <c r="D428" s="10"/>
      <c r="AA428" s="132"/>
      <c r="AB428" s="132"/>
      <c r="AC428" s="132"/>
      <c r="AD428" s="132"/>
      <c r="AE428" s="132"/>
      <c r="AG428" s="143"/>
      <c r="AN428" s="132"/>
      <c r="AO428" s="132"/>
      <c r="AP428" s="132"/>
      <c r="AQ428" s="132"/>
      <c r="AR428" s="132"/>
      <c r="AS428" s="132"/>
      <c r="AT428" s="132"/>
      <c r="AU428" s="132"/>
    </row>
    <row r="429" spans="3:47" x14ac:dyDescent="0.2">
      <c r="C429" s="10"/>
      <c r="D429" s="10"/>
      <c r="AA429" s="132"/>
      <c r="AB429" s="132"/>
      <c r="AC429" s="132"/>
      <c r="AD429" s="132"/>
      <c r="AE429" s="132"/>
      <c r="AG429" s="143"/>
      <c r="AN429" s="132"/>
      <c r="AO429" s="132"/>
      <c r="AP429" s="132"/>
      <c r="AQ429" s="132"/>
      <c r="AR429" s="132"/>
      <c r="AS429" s="132"/>
      <c r="AT429" s="132"/>
      <c r="AU429" s="132"/>
    </row>
    <row r="430" spans="3:47" x14ac:dyDescent="0.2">
      <c r="C430" s="10"/>
      <c r="D430" s="10"/>
      <c r="AA430" s="132"/>
      <c r="AB430" s="132"/>
      <c r="AC430" s="132"/>
      <c r="AD430" s="132"/>
      <c r="AE430" s="132"/>
      <c r="AG430" s="143"/>
      <c r="AN430" s="132"/>
      <c r="AO430" s="132"/>
      <c r="AP430" s="132"/>
      <c r="AQ430" s="132"/>
      <c r="AR430" s="132"/>
      <c r="AS430" s="132"/>
      <c r="AT430" s="132"/>
      <c r="AU430" s="132"/>
    </row>
    <row r="431" spans="3:47" x14ac:dyDescent="0.2">
      <c r="C431" s="10"/>
      <c r="D431" s="10"/>
      <c r="AA431" s="132"/>
      <c r="AB431" s="132"/>
      <c r="AC431" s="132"/>
      <c r="AD431" s="132"/>
      <c r="AE431" s="132"/>
      <c r="AG431" s="143"/>
      <c r="AN431" s="132"/>
      <c r="AO431" s="132"/>
      <c r="AP431" s="132"/>
      <c r="AQ431" s="132"/>
      <c r="AR431" s="132"/>
      <c r="AS431" s="132"/>
      <c r="AT431" s="132"/>
      <c r="AU431" s="132"/>
    </row>
    <row r="432" spans="3:47" x14ac:dyDescent="0.2">
      <c r="C432" s="10"/>
      <c r="D432" s="10"/>
      <c r="AA432" s="132"/>
      <c r="AB432" s="132"/>
      <c r="AC432" s="132"/>
      <c r="AD432" s="132"/>
      <c r="AE432" s="132"/>
      <c r="AG432" s="143"/>
      <c r="AN432" s="132"/>
      <c r="AO432" s="132"/>
      <c r="AP432" s="132"/>
      <c r="AQ432" s="132"/>
      <c r="AR432" s="132"/>
      <c r="AS432" s="132"/>
      <c r="AT432" s="132"/>
      <c r="AU432" s="132"/>
    </row>
    <row r="433" spans="3:47" x14ac:dyDescent="0.2">
      <c r="C433" s="10"/>
      <c r="D433" s="10"/>
      <c r="AA433" s="132"/>
      <c r="AB433" s="132"/>
      <c r="AC433" s="132"/>
      <c r="AD433" s="132"/>
      <c r="AE433" s="132"/>
      <c r="AG433" s="143"/>
      <c r="AN433" s="132"/>
      <c r="AO433" s="132"/>
      <c r="AP433" s="132"/>
      <c r="AQ433" s="132"/>
      <c r="AR433" s="132"/>
      <c r="AS433" s="132"/>
      <c r="AT433" s="132"/>
      <c r="AU433" s="132"/>
    </row>
    <row r="434" spans="3:47" x14ac:dyDescent="0.2">
      <c r="C434" s="10"/>
      <c r="D434" s="10"/>
      <c r="AA434" s="132"/>
      <c r="AB434" s="132"/>
      <c r="AC434" s="132"/>
      <c r="AD434" s="132"/>
      <c r="AE434" s="132"/>
      <c r="AG434" s="143"/>
      <c r="AN434" s="132"/>
      <c r="AO434" s="132"/>
      <c r="AP434" s="132"/>
      <c r="AQ434" s="132"/>
      <c r="AR434" s="132"/>
      <c r="AS434" s="132"/>
      <c r="AT434" s="132"/>
      <c r="AU434" s="132"/>
    </row>
    <row r="435" spans="3:47" x14ac:dyDescent="0.2">
      <c r="C435" s="10"/>
      <c r="D435" s="10"/>
      <c r="AA435" s="132"/>
      <c r="AB435" s="132"/>
      <c r="AC435" s="132"/>
      <c r="AD435" s="132"/>
      <c r="AE435" s="132"/>
      <c r="AG435" s="143"/>
      <c r="AN435" s="132"/>
      <c r="AO435" s="132"/>
      <c r="AP435" s="132"/>
      <c r="AQ435" s="132"/>
      <c r="AR435" s="132"/>
      <c r="AS435" s="132"/>
      <c r="AT435" s="132"/>
      <c r="AU435" s="132"/>
    </row>
    <row r="436" spans="3:47" x14ac:dyDescent="0.2">
      <c r="C436" s="10"/>
      <c r="D436" s="10"/>
      <c r="AA436" s="132"/>
      <c r="AB436" s="132"/>
      <c r="AC436" s="132"/>
      <c r="AD436" s="132"/>
      <c r="AE436" s="132"/>
      <c r="AG436" s="143"/>
      <c r="AN436" s="132"/>
      <c r="AO436" s="132"/>
      <c r="AP436" s="132"/>
      <c r="AQ436" s="132"/>
      <c r="AR436" s="132"/>
      <c r="AS436" s="132"/>
      <c r="AT436" s="132"/>
      <c r="AU436" s="132"/>
    </row>
    <row r="437" spans="3:47" x14ac:dyDescent="0.2">
      <c r="C437" s="10"/>
      <c r="D437" s="10"/>
      <c r="AA437" s="132"/>
      <c r="AB437" s="132"/>
      <c r="AC437" s="132"/>
      <c r="AD437" s="132"/>
      <c r="AE437" s="132"/>
      <c r="AG437" s="143"/>
      <c r="AN437" s="132"/>
      <c r="AO437" s="132"/>
      <c r="AP437" s="132"/>
      <c r="AQ437" s="132"/>
      <c r="AR437" s="132"/>
      <c r="AS437" s="132"/>
      <c r="AT437" s="132"/>
      <c r="AU437" s="132"/>
    </row>
    <row r="438" spans="3:47" x14ac:dyDescent="0.2">
      <c r="C438" s="10"/>
      <c r="D438" s="10"/>
      <c r="AA438" s="132"/>
      <c r="AB438" s="132"/>
      <c r="AC438" s="132"/>
      <c r="AD438" s="132"/>
      <c r="AE438" s="132"/>
      <c r="AG438" s="143"/>
      <c r="AN438" s="132"/>
      <c r="AO438" s="132"/>
      <c r="AP438" s="132"/>
      <c r="AQ438" s="132"/>
      <c r="AR438" s="132"/>
      <c r="AS438" s="132"/>
      <c r="AT438" s="132"/>
      <c r="AU438" s="132"/>
    </row>
    <row r="439" spans="3:47" x14ac:dyDescent="0.2">
      <c r="C439" s="10"/>
      <c r="D439" s="10"/>
      <c r="AA439" s="132"/>
      <c r="AB439" s="132"/>
      <c r="AC439" s="132"/>
      <c r="AD439" s="132"/>
      <c r="AE439" s="132"/>
      <c r="AG439" s="143"/>
      <c r="AN439" s="132"/>
      <c r="AO439" s="132"/>
      <c r="AP439" s="132"/>
      <c r="AQ439" s="132"/>
      <c r="AR439" s="132"/>
      <c r="AS439" s="132"/>
      <c r="AT439" s="132"/>
      <c r="AU439" s="132"/>
    </row>
    <row r="440" spans="3:47" x14ac:dyDescent="0.2">
      <c r="C440" s="10"/>
      <c r="D440" s="10"/>
      <c r="AA440" s="132"/>
      <c r="AB440" s="132"/>
      <c r="AC440" s="132"/>
      <c r="AD440" s="132"/>
      <c r="AE440" s="132"/>
      <c r="AG440" s="143"/>
      <c r="AN440" s="132"/>
      <c r="AO440" s="132"/>
      <c r="AP440" s="132"/>
      <c r="AQ440" s="132"/>
      <c r="AR440" s="132"/>
      <c r="AS440" s="132"/>
      <c r="AT440" s="132"/>
      <c r="AU440" s="132"/>
    </row>
    <row r="441" spans="3:47" x14ac:dyDescent="0.2">
      <c r="C441" s="10"/>
      <c r="D441" s="10"/>
      <c r="AA441" s="132"/>
      <c r="AB441" s="132"/>
      <c r="AC441" s="132"/>
      <c r="AD441" s="132"/>
      <c r="AE441" s="132"/>
      <c r="AG441" s="143"/>
      <c r="AN441" s="132"/>
      <c r="AO441" s="132"/>
      <c r="AP441" s="132"/>
      <c r="AQ441" s="132"/>
      <c r="AR441" s="132"/>
      <c r="AS441" s="132"/>
      <c r="AT441" s="132"/>
      <c r="AU441" s="132"/>
    </row>
    <row r="442" spans="3:47" x14ac:dyDescent="0.2">
      <c r="C442" s="10"/>
      <c r="D442" s="10"/>
      <c r="AA442" s="132"/>
      <c r="AB442" s="132"/>
      <c r="AC442" s="132"/>
      <c r="AD442" s="132"/>
      <c r="AE442" s="132"/>
      <c r="AG442" s="143"/>
      <c r="AN442" s="132"/>
      <c r="AO442" s="132"/>
      <c r="AP442" s="132"/>
      <c r="AQ442" s="132"/>
      <c r="AR442" s="132"/>
      <c r="AS442" s="132"/>
      <c r="AT442" s="132"/>
      <c r="AU442" s="132"/>
    </row>
    <row r="443" spans="3:47" x14ac:dyDescent="0.2">
      <c r="C443" s="10"/>
      <c r="D443" s="10"/>
      <c r="AA443" s="132"/>
      <c r="AB443" s="132"/>
      <c r="AC443" s="132"/>
      <c r="AD443" s="132"/>
      <c r="AE443" s="132"/>
      <c r="AG443" s="143"/>
      <c r="AN443" s="132"/>
      <c r="AO443" s="132"/>
      <c r="AP443" s="132"/>
      <c r="AQ443" s="132"/>
      <c r="AR443" s="132"/>
      <c r="AS443" s="132"/>
      <c r="AT443" s="132"/>
      <c r="AU443" s="132"/>
    </row>
    <row r="444" spans="3:47" x14ac:dyDescent="0.2">
      <c r="C444" s="10"/>
      <c r="D444" s="10"/>
      <c r="AA444" s="132"/>
      <c r="AB444" s="132"/>
      <c r="AC444" s="132"/>
      <c r="AD444" s="132"/>
      <c r="AE444" s="132"/>
      <c r="AG444" s="143"/>
      <c r="AN444" s="132"/>
      <c r="AO444" s="132"/>
      <c r="AP444" s="132"/>
      <c r="AQ444" s="132"/>
      <c r="AR444" s="132"/>
      <c r="AS444" s="132"/>
      <c r="AT444" s="132"/>
      <c r="AU444" s="132"/>
    </row>
    <row r="445" spans="3:47" x14ac:dyDescent="0.2">
      <c r="C445" s="10"/>
      <c r="D445" s="10"/>
      <c r="AA445" s="132"/>
      <c r="AB445" s="132"/>
      <c r="AC445" s="132"/>
      <c r="AD445" s="132"/>
      <c r="AE445" s="132"/>
      <c r="AG445" s="143"/>
      <c r="AN445" s="132"/>
      <c r="AO445" s="132"/>
      <c r="AP445" s="132"/>
      <c r="AQ445" s="132"/>
      <c r="AR445" s="132"/>
      <c r="AS445" s="132"/>
      <c r="AT445" s="132"/>
      <c r="AU445" s="132"/>
    </row>
    <row r="446" spans="3:47" x14ac:dyDescent="0.2">
      <c r="C446" s="10"/>
      <c r="D446" s="10"/>
      <c r="AA446" s="132"/>
      <c r="AB446" s="132"/>
      <c r="AC446" s="132"/>
      <c r="AD446" s="132"/>
      <c r="AE446" s="132"/>
      <c r="AG446" s="143"/>
      <c r="AN446" s="132"/>
      <c r="AO446" s="132"/>
      <c r="AP446" s="132"/>
      <c r="AQ446" s="132"/>
      <c r="AR446" s="132"/>
      <c r="AS446" s="132"/>
      <c r="AT446" s="132"/>
      <c r="AU446" s="132"/>
    </row>
    <row r="447" spans="3:47" x14ac:dyDescent="0.2">
      <c r="C447" s="10"/>
      <c r="D447" s="10"/>
      <c r="AA447" s="132"/>
      <c r="AB447" s="132"/>
      <c r="AC447" s="132"/>
      <c r="AD447" s="132"/>
      <c r="AE447" s="132"/>
      <c r="AG447" s="143"/>
      <c r="AN447" s="132"/>
      <c r="AO447" s="132"/>
      <c r="AP447" s="132"/>
      <c r="AQ447" s="132"/>
      <c r="AR447" s="132"/>
      <c r="AS447" s="132"/>
      <c r="AT447" s="132"/>
      <c r="AU447" s="132"/>
    </row>
    <row r="448" spans="3:47" x14ac:dyDescent="0.2">
      <c r="C448" s="10"/>
      <c r="D448" s="10"/>
      <c r="AA448" s="132"/>
      <c r="AB448" s="132"/>
      <c r="AC448" s="132"/>
      <c r="AD448" s="132"/>
      <c r="AE448" s="132"/>
      <c r="AG448" s="143"/>
      <c r="AN448" s="132"/>
      <c r="AO448" s="132"/>
      <c r="AP448" s="132"/>
      <c r="AQ448" s="132"/>
      <c r="AR448" s="132"/>
      <c r="AS448" s="132"/>
      <c r="AT448" s="132"/>
      <c r="AU448" s="132"/>
    </row>
    <row r="449" spans="3:47" x14ac:dyDescent="0.2">
      <c r="C449" s="10"/>
      <c r="D449" s="10"/>
      <c r="AA449" s="132"/>
      <c r="AB449" s="132"/>
      <c r="AC449" s="132"/>
      <c r="AD449" s="132"/>
      <c r="AE449" s="132"/>
      <c r="AG449" s="143"/>
      <c r="AN449" s="132"/>
      <c r="AO449" s="132"/>
      <c r="AP449" s="132"/>
      <c r="AQ449" s="132"/>
      <c r="AR449" s="132"/>
      <c r="AS449" s="132"/>
      <c r="AT449" s="132"/>
      <c r="AU449" s="132"/>
    </row>
    <row r="450" spans="3:47" x14ac:dyDescent="0.2">
      <c r="C450" s="10"/>
      <c r="D450" s="10"/>
      <c r="AA450" s="132"/>
      <c r="AB450" s="132"/>
      <c r="AC450" s="132"/>
      <c r="AD450" s="132"/>
      <c r="AE450" s="132"/>
      <c r="AG450" s="143"/>
      <c r="AN450" s="132"/>
      <c r="AO450" s="132"/>
      <c r="AP450" s="132"/>
      <c r="AQ450" s="132"/>
      <c r="AR450" s="132"/>
      <c r="AS450" s="132"/>
      <c r="AT450" s="132"/>
      <c r="AU450" s="132"/>
    </row>
    <row r="451" spans="3:47" x14ac:dyDescent="0.2">
      <c r="C451" s="10"/>
      <c r="D451" s="10"/>
      <c r="AA451" s="132"/>
      <c r="AB451" s="132"/>
      <c r="AC451" s="132"/>
      <c r="AD451" s="132"/>
      <c r="AE451" s="132"/>
      <c r="AG451" s="143"/>
      <c r="AN451" s="132"/>
      <c r="AO451" s="132"/>
      <c r="AP451" s="132"/>
      <c r="AQ451" s="132"/>
      <c r="AR451" s="132"/>
      <c r="AS451" s="132"/>
      <c r="AT451" s="132"/>
      <c r="AU451" s="132"/>
    </row>
    <row r="452" spans="3:47" x14ac:dyDescent="0.2">
      <c r="C452" s="10"/>
      <c r="D452" s="10"/>
      <c r="AA452" s="132"/>
      <c r="AB452" s="132"/>
      <c r="AC452" s="132"/>
      <c r="AD452" s="132"/>
      <c r="AE452" s="132"/>
      <c r="AG452" s="143"/>
      <c r="AN452" s="132"/>
      <c r="AO452" s="132"/>
      <c r="AP452" s="132"/>
      <c r="AQ452" s="132"/>
      <c r="AR452" s="132"/>
      <c r="AS452" s="132"/>
      <c r="AT452" s="132"/>
      <c r="AU452" s="132"/>
    </row>
    <row r="453" spans="3:47" x14ac:dyDescent="0.2">
      <c r="C453" s="10"/>
      <c r="D453" s="10"/>
      <c r="AA453" s="132"/>
      <c r="AB453" s="132"/>
      <c r="AC453" s="132"/>
      <c r="AD453" s="132"/>
      <c r="AE453" s="132"/>
      <c r="AG453" s="143"/>
      <c r="AN453" s="132"/>
      <c r="AO453" s="132"/>
      <c r="AP453" s="132"/>
      <c r="AQ453" s="132"/>
      <c r="AR453" s="132"/>
      <c r="AS453" s="132"/>
      <c r="AT453" s="132"/>
      <c r="AU453" s="132"/>
    </row>
    <row r="454" spans="3:47" x14ac:dyDescent="0.2">
      <c r="C454" s="10"/>
      <c r="D454" s="10"/>
      <c r="AA454" s="132"/>
      <c r="AB454" s="132"/>
      <c r="AC454" s="132"/>
      <c r="AD454" s="132"/>
      <c r="AE454" s="132"/>
      <c r="AG454" s="143"/>
      <c r="AN454" s="132"/>
      <c r="AO454" s="132"/>
      <c r="AP454" s="132"/>
      <c r="AQ454" s="132"/>
      <c r="AR454" s="132"/>
      <c r="AS454" s="132"/>
      <c r="AT454" s="132"/>
      <c r="AU454" s="132"/>
    </row>
    <row r="455" spans="3:47" x14ac:dyDescent="0.2">
      <c r="C455" s="10"/>
      <c r="D455" s="10"/>
      <c r="AA455" s="132"/>
      <c r="AB455" s="132"/>
      <c r="AC455" s="132"/>
      <c r="AD455" s="132"/>
      <c r="AE455" s="132"/>
      <c r="AG455" s="143"/>
      <c r="AN455" s="132"/>
      <c r="AO455" s="132"/>
      <c r="AP455" s="132"/>
      <c r="AQ455" s="132"/>
      <c r="AR455" s="132"/>
      <c r="AS455" s="132"/>
      <c r="AT455" s="132"/>
      <c r="AU455" s="132"/>
    </row>
    <row r="456" spans="3:47" x14ac:dyDescent="0.2">
      <c r="C456" s="10"/>
      <c r="D456" s="10"/>
      <c r="AA456" s="132"/>
      <c r="AB456" s="132"/>
      <c r="AC456" s="132"/>
      <c r="AD456" s="132"/>
      <c r="AE456" s="132"/>
      <c r="AG456" s="143"/>
      <c r="AN456" s="132"/>
      <c r="AO456" s="132"/>
      <c r="AP456" s="132"/>
      <c r="AQ456" s="132"/>
      <c r="AR456" s="132"/>
      <c r="AS456" s="132"/>
      <c r="AT456" s="132"/>
      <c r="AU456" s="132"/>
    </row>
    <row r="457" spans="3:47" x14ac:dyDescent="0.2">
      <c r="C457" s="10"/>
      <c r="D457" s="10"/>
      <c r="AA457" s="132"/>
      <c r="AB457" s="132"/>
      <c r="AC457" s="132"/>
      <c r="AD457" s="132"/>
      <c r="AE457" s="132"/>
      <c r="AG457" s="143"/>
      <c r="AN457" s="132"/>
      <c r="AO457" s="132"/>
      <c r="AP457" s="132"/>
      <c r="AQ457" s="132"/>
      <c r="AR457" s="132"/>
      <c r="AS457" s="132"/>
      <c r="AT457" s="132"/>
      <c r="AU457" s="132"/>
    </row>
    <row r="458" spans="3:47" x14ac:dyDescent="0.2">
      <c r="C458" s="10"/>
      <c r="D458" s="10"/>
      <c r="AA458" s="132"/>
      <c r="AB458" s="132"/>
      <c r="AC458" s="132"/>
      <c r="AD458" s="132"/>
      <c r="AE458" s="132"/>
      <c r="AG458" s="143"/>
      <c r="AN458" s="132"/>
      <c r="AO458" s="132"/>
      <c r="AP458" s="132"/>
      <c r="AQ458" s="132"/>
      <c r="AR458" s="132"/>
      <c r="AS458" s="132"/>
      <c r="AT458" s="132"/>
      <c r="AU458" s="132"/>
    </row>
    <row r="459" spans="3:47" x14ac:dyDescent="0.2">
      <c r="C459" s="10"/>
      <c r="D459" s="10"/>
      <c r="AA459" s="132"/>
      <c r="AB459" s="132"/>
      <c r="AC459" s="132"/>
      <c r="AD459" s="132"/>
      <c r="AE459" s="132"/>
      <c r="AG459" s="143"/>
      <c r="AN459" s="132"/>
      <c r="AO459" s="132"/>
      <c r="AP459" s="132"/>
      <c r="AQ459" s="132"/>
      <c r="AR459" s="132"/>
      <c r="AS459" s="132"/>
      <c r="AT459" s="132"/>
      <c r="AU459" s="132"/>
    </row>
    <row r="460" spans="3:47" x14ac:dyDescent="0.2">
      <c r="C460" s="10"/>
      <c r="D460" s="10"/>
      <c r="AA460" s="132"/>
      <c r="AB460" s="132"/>
      <c r="AC460" s="132"/>
      <c r="AD460" s="132"/>
      <c r="AE460" s="132"/>
      <c r="AG460" s="143"/>
      <c r="AN460" s="132"/>
      <c r="AO460" s="132"/>
      <c r="AP460" s="132"/>
      <c r="AQ460" s="132"/>
      <c r="AR460" s="132"/>
      <c r="AS460" s="132"/>
      <c r="AT460" s="132"/>
      <c r="AU460" s="132"/>
    </row>
    <row r="461" spans="3:47" x14ac:dyDescent="0.2">
      <c r="C461" s="10"/>
      <c r="D461" s="10"/>
      <c r="AA461" s="132"/>
      <c r="AB461" s="132"/>
      <c r="AC461" s="132"/>
      <c r="AD461" s="132"/>
      <c r="AE461" s="132"/>
      <c r="AG461" s="143"/>
      <c r="AN461" s="132"/>
      <c r="AO461" s="132"/>
      <c r="AP461" s="132"/>
      <c r="AQ461" s="132"/>
      <c r="AR461" s="132"/>
      <c r="AS461" s="132"/>
      <c r="AT461" s="132"/>
      <c r="AU461" s="132"/>
    </row>
    <row r="462" spans="3:47" x14ac:dyDescent="0.2">
      <c r="C462" s="10"/>
      <c r="D462" s="10"/>
      <c r="AA462" s="132"/>
      <c r="AB462" s="132"/>
      <c r="AC462" s="132"/>
      <c r="AD462" s="132"/>
      <c r="AE462" s="132"/>
      <c r="AG462" s="143"/>
      <c r="AN462" s="132"/>
      <c r="AO462" s="132"/>
      <c r="AP462" s="132"/>
      <c r="AQ462" s="132"/>
      <c r="AR462" s="132"/>
      <c r="AS462" s="132"/>
      <c r="AT462" s="132"/>
      <c r="AU462" s="132"/>
    </row>
    <row r="463" spans="3:47" x14ac:dyDescent="0.2">
      <c r="C463" s="10"/>
      <c r="D463" s="10"/>
      <c r="AA463" s="132"/>
      <c r="AB463" s="132"/>
      <c r="AC463" s="132"/>
      <c r="AD463" s="132"/>
      <c r="AE463" s="132"/>
      <c r="AG463" s="143"/>
      <c r="AN463" s="132"/>
      <c r="AO463" s="132"/>
      <c r="AP463" s="132"/>
      <c r="AQ463" s="132"/>
      <c r="AR463" s="132"/>
      <c r="AS463" s="132"/>
      <c r="AT463" s="132"/>
      <c r="AU463" s="132"/>
    </row>
    <row r="464" spans="3:47" x14ac:dyDescent="0.2">
      <c r="C464" s="10"/>
      <c r="D464" s="10"/>
      <c r="AA464" s="132"/>
      <c r="AB464" s="132"/>
      <c r="AC464" s="132"/>
      <c r="AD464" s="132"/>
      <c r="AE464" s="132"/>
      <c r="AG464" s="143"/>
      <c r="AN464" s="132"/>
      <c r="AO464" s="132"/>
      <c r="AP464" s="132"/>
      <c r="AQ464" s="132"/>
      <c r="AR464" s="132"/>
      <c r="AS464" s="132"/>
      <c r="AT464" s="132"/>
      <c r="AU464" s="132"/>
    </row>
    <row r="465" spans="3:50" x14ac:dyDescent="0.2">
      <c r="C465" s="10"/>
      <c r="D465" s="10"/>
      <c r="AA465" s="132"/>
      <c r="AB465" s="132"/>
      <c r="AC465" s="132"/>
      <c r="AD465" s="132"/>
      <c r="AE465" s="132"/>
      <c r="AG465" s="143"/>
      <c r="AN465" s="132"/>
      <c r="AO465" s="132"/>
      <c r="AP465" s="132"/>
      <c r="AQ465" s="132"/>
      <c r="AR465" s="132"/>
      <c r="AS465" s="132"/>
      <c r="AT465" s="132"/>
      <c r="AU465" s="132"/>
    </row>
    <row r="466" spans="3:50" x14ac:dyDescent="0.2">
      <c r="C466" s="10"/>
      <c r="D466" s="10"/>
      <c r="AA466" s="132"/>
      <c r="AB466" s="132"/>
      <c r="AC466" s="132"/>
      <c r="AD466" s="132"/>
      <c r="AE466" s="132"/>
      <c r="AG466" s="143"/>
      <c r="AN466" s="132"/>
      <c r="AO466" s="132"/>
      <c r="AP466" s="132"/>
      <c r="AQ466" s="132"/>
      <c r="AR466" s="132"/>
      <c r="AS466" s="132"/>
      <c r="AT466" s="132"/>
      <c r="AU466" s="132"/>
    </row>
    <row r="467" spans="3:50" x14ac:dyDescent="0.2">
      <c r="C467" s="10"/>
      <c r="D467" s="10"/>
      <c r="AA467" s="132"/>
      <c r="AB467" s="132"/>
      <c r="AC467" s="132"/>
      <c r="AD467" s="132"/>
      <c r="AE467" s="132"/>
      <c r="AG467" s="143"/>
      <c r="AN467" s="132"/>
      <c r="AO467" s="132"/>
      <c r="AP467" s="132"/>
      <c r="AQ467" s="132"/>
      <c r="AR467" s="132"/>
      <c r="AS467" s="132"/>
      <c r="AT467" s="132"/>
      <c r="AU467" s="132"/>
    </row>
    <row r="468" spans="3:50" x14ac:dyDescent="0.2">
      <c r="C468" s="10"/>
      <c r="D468" s="10"/>
      <c r="AA468" s="132"/>
      <c r="AB468" s="132"/>
      <c r="AC468" s="132"/>
      <c r="AD468" s="132"/>
      <c r="AE468" s="132"/>
      <c r="AG468" s="143"/>
      <c r="AN468" s="132"/>
      <c r="AO468" s="132"/>
      <c r="AP468" s="132"/>
      <c r="AQ468" s="132"/>
      <c r="AR468" s="132"/>
      <c r="AS468" s="132"/>
      <c r="AT468" s="132"/>
      <c r="AU468" s="132"/>
    </row>
    <row r="469" spans="3:50" x14ac:dyDescent="0.2">
      <c r="C469" s="10"/>
      <c r="D469" s="10"/>
      <c r="AA469" s="132"/>
      <c r="AB469" s="132"/>
      <c r="AC469" s="132"/>
      <c r="AD469" s="132"/>
      <c r="AE469" s="132"/>
      <c r="AG469" s="143"/>
      <c r="AN469" s="132"/>
      <c r="AO469" s="132"/>
      <c r="AP469" s="132"/>
      <c r="AQ469" s="132"/>
      <c r="AR469" s="132"/>
      <c r="AS469" s="132"/>
      <c r="AT469" s="132"/>
      <c r="AU469" s="132"/>
    </row>
    <row r="470" spans="3:50" x14ac:dyDescent="0.2">
      <c r="C470" s="10"/>
      <c r="D470" s="10"/>
      <c r="AA470" s="132"/>
      <c r="AB470" s="132"/>
      <c r="AC470" s="132"/>
      <c r="AD470" s="132"/>
      <c r="AE470" s="132"/>
      <c r="AG470" s="143"/>
      <c r="AN470" s="132"/>
      <c r="AO470" s="132"/>
      <c r="AP470" s="132"/>
      <c r="AQ470" s="132"/>
      <c r="AR470" s="132"/>
      <c r="AS470" s="132"/>
      <c r="AT470" s="132"/>
      <c r="AU470" s="132"/>
    </row>
    <row r="471" spans="3:50" x14ac:dyDescent="0.2">
      <c r="C471" s="10"/>
      <c r="D471" s="10"/>
      <c r="AA471" s="132"/>
      <c r="AB471" s="132"/>
      <c r="AC471" s="132"/>
      <c r="AD471" s="132"/>
      <c r="AE471" s="132"/>
      <c r="AG471" s="143"/>
      <c r="AN471" s="132"/>
      <c r="AO471" s="132"/>
      <c r="AP471" s="132"/>
      <c r="AQ471" s="132"/>
      <c r="AR471" s="132"/>
      <c r="AS471" s="132"/>
      <c r="AT471" s="132"/>
      <c r="AU471" s="132"/>
      <c r="AV471" s="132"/>
      <c r="AX471" s="132"/>
    </row>
    <row r="472" spans="3:50" x14ac:dyDescent="0.2">
      <c r="C472" s="10"/>
      <c r="D472" s="10"/>
      <c r="AA472" s="132"/>
      <c r="AB472" s="132"/>
      <c r="AC472" s="132"/>
      <c r="AD472" s="132"/>
      <c r="AE472" s="132"/>
      <c r="AG472" s="143"/>
      <c r="AN472" s="132"/>
      <c r="AO472" s="132"/>
      <c r="AP472" s="132"/>
      <c r="AQ472" s="132"/>
      <c r="AR472" s="132"/>
      <c r="AS472" s="132"/>
      <c r="AT472" s="132"/>
      <c r="AU472" s="132"/>
    </row>
    <row r="473" spans="3:50" x14ac:dyDescent="0.2">
      <c r="C473" s="10"/>
      <c r="D473" s="10"/>
      <c r="AA473" s="132"/>
      <c r="AB473" s="132"/>
      <c r="AC473" s="132"/>
      <c r="AD473" s="132"/>
      <c r="AE473" s="132"/>
      <c r="AG473" s="143"/>
      <c r="AN473" s="132"/>
      <c r="AO473" s="132"/>
      <c r="AP473" s="132"/>
      <c r="AQ473" s="132"/>
      <c r="AR473" s="132"/>
      <c r="AS473" s="132"/>
      <c r="AT473" s="132"/>
      <c r="AU473" s="132"/>
    </row>
    <row r="474" spans="3:50" x14ac:dyDescent="0.2">
      <c r="C474" s="10"/>
      <c r="D474" s="10"/>
      <c r="AA474" s="132"/>
      <c r="AB474" s="132"/>
      <c r="AC474" s="132"/>
      <c r="AD474" s="132"/>
      <c r="AE474" s="132"/>
      <c r="AG474" s="143"/>
      <c r="AN474" s="132"/>
      <c r="AO474" s="132"/>
      <c r="AP474" s="132"/>
      <c r="AQ474" s="132"/>
      <c r="AR474" s="132"/>
      <c r="AS474" s="132"/>
      <c r="AT474" s="132"/>
      <c r="AU474" s="132"/>
    </row>
    <row r="475" spans="3:50" x14ac:dyDescent="0.2">
      <c r="C475" s="10"/>
      <c r="D475" s="10"/>
      <c r="AA475" s="132"/>
      <c r="AB475" s="132"/>
      <c r="AC475" s="132"/>
      <c r="AD475" s="132"/>
      <c r="AE475" s="132"/>
      <c r="AG475" s="143"/>
      <c r="AN475" s="132"/>
      <c r="AO475" s="132"/>
      <c r="AP475" s="132"/>
      <c r="AQ475" s="132"/>
      <c r="AR475" s="132"/>
      <c r="AS475" s="132"/>
      <c r="AT475" s="132"/>
      <c r="AU475" s="132"/>
    </row>
    <row r="476" spans="3:50" x14ac:dyDescent="0.2">
      <c r="C476" s="10"/>
      <c r="D476" s="10"/>
      <c r="AA476" s="132"/>
      <c r="AB476" s="132"/>
      <c r="AC476" s="132"/>
      <c r="AD476" s="132"/>
      <c r="AE476" s="132"/>
      <c r="AG476" s="143"/>
      <c r="AN476" s="132"/>
      <c r="AO476" s="132"/>
      <c r="AP476" s="132"/>
      <c r="AQ476" s="132"/>
      <c r="AR476" s="132"/>
      <c r="AS476" s="132"/>
      <c r="AT476" s="132"/>
      <c r="AU476" s="132"/>
    </row>
    <row r="477" spans="3:50" x14ac:dyDescent="0.2">
      <c r="C477" s="10"/>
      <c r="D477" s="10"/>
      <c r="AA477" s="132"/>
      <c r="AB477" s="132"/>
      <c r="AC477" s="132"/>
      <c r="AD477" s="132"/>
      <c r="AE477" s="132"/>
      <c r="AG477" s="143"/>
      <c r="AN477" s="132"/>
      <c r="AO477" s="132"/>
      <c r="AP477" s="132"/>
      <c r="AQ477" s="132"/>
      <c r="AR477" s="132"/>
      <c r="AS477" s="132"/>
      <c r="AT477" s="132"/>
      <c r="AU477" s="132"/>
    </row>
    <row r="478" spans="3:50" x14ac:dyDescent="0.2">
      <c r="C478" s="10"/>
      <c r="D478" s="10"/>
      <c r="AA478" s="132"/>
      <c r="AB478" s="132"/>
      <c r="AC478" s="132"/>
      <c r="AD478" s="132"/>
      <c r="AE478" s="132"/>
      <c r="AG478" s="143"/>
      <c r="AN478" s="132"/>
      <c r="AO478" s="132"/>
      <c r="AP478" s="132"/>
      <c r="AQ478" s="132"/>
      <c r="AR478" s="132"/>
      <c r="AS478" s="132"/>
      <c r="AT478" s="132"/>
      <c r="AU478" s="132"/>
    </row>
    <row r="479" spans="3:50" x14ac:dyDescent="0.2">
      <c r="C479" s="10"/>
      <c r="D479" s="10"/>
      <c r="AA479" s="132"/>
      <c r="AB479" s="132"/>
      <c r="AC479" s="132"/>
      <c r="AD479" s="132"/>
      <c r="AE479" s="132"/>
      <c r="AG479" s="143"/>
      <c r="AN479" s="132"/>
      <c r="AO479" s="132"/>
      <c r="AP479" s="132"/>
      <c r="AQ479" s="132"/>
      <c r="AR479" s="132"/>
      <c r="AS479" s="132"/>
      <c r="AT479" s="132"/>
      <c r="AU479" s="132"/>
    </row>
    <row r="480" spans="3:50" x14ac:dyDescent="0.2">
      <c r="C480" s="10"/>
      <c r="D480" s="10"/>
      <c r="AA480" s="132"/>
      <c r="AB480" s="132"/>
      <c r="AC480" s="132"/>
      <c r="AD480" s="132"/>
      <c r="AE480" s="132"/>
      <c r="AG480" s="143"/>
      <c r="AN480" s="132"/>
      <c r="AO480" s="132"/>
      <c r="AP480" s="132"/>
      <c r="AQ480" s="132"/>
      <c r="AR480" s="132"/>
      <c r="AS480" s="132"/>
      <c r="AT480" s="132"/>
      <c r="AU480" s="132"/>
    </row>
    <row r="481" spans="3:64" x14ac:dyDescent="0.2">
      <c r="C481" s="10"/>
      <c r="D481" s="10"/>
      <c r="AA481" s="132"/>
      <c r="AB481" s="132"/>
      <c r="AC481" s="132"/>
      <c r="AD481" s="132"/>
      <c r="AE481" s="132"/>
      <c r="AG481" s="143"/>
      <c r="AN481" s="132"/>
      <c r="AO481" s="132"/>
      <c r="AP481" s="132"/>
      <c r="AQ481" s="132"/>
      <c r="AR481" s="132"/>
      <c r="AS481" s="132"/>
      <c r="AT481" s="132"/>
      <c r="AU481" s="132"/>
    </row>
    <row r="482" spans="3:64" x14ac:dyDescent="0.2">
      <c r="C482" s="10"/>
      <c r="D482" s="10"/>
      <c r="AA482" s="132"/>
      <c r="AB482" s="132"/>
      <c r="AC482" s="132"/>
      <c r="AD482" s="132"/>
      <c r="AE482" s="132"/>
      <c r="AG482" s="143"/>
      <c r="AN482" s="132"/>
      <c r="AO482" s="132"/>
      <c r="AP482" s="132"/>
      <c r="AQ482" s="132"/>
      <c r="AR482" s="132"/>
      <c r="AS482" s="132"/>
      <c r="AT482" s="132"/>
      <c r="AU482" s="132"/>
    </row>
    <row r="483" spans="3:64" x14ac:dyDescent="0.2">
      <c r="C483" s="10"/>
      <c r="D483" s="10"/>
      <c r="AA483" s="132"/>
      <c r="AB483" s="132"/>
      <c r="AC483" s="132"/>
      <c r="AD483" s="132"/>
      <c r="AE483" s="132"/>
      <c r="AG483" s="143"/>
      <c r="AN483" s="132"/>
      <c r="AO483" s="132"/>
      <c r="AP483" s="132"/>
      <c r="AQ483" s="132"/>
      <c r="AR483" s="132"/>
      <c r="AS483" s="132"/>
      <c r="AT483" s="132"/>
      <c r="AU483" s="132"/>
    </row>
    <row r="484" spans="3:64" x14ac:dyDescent="0.2">
      <c r="C484" s="10"/>
      <c r="D484" s="10"/>
      <c r="AA484" s="132"/>
      <c r="AB484" s="132"/>
      <c r="AC484" s="132"/>
      <c r="AD484" s="132"/>
      <c r="AE484" s="132"/>
      <c r="AG484" s="143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</row>
    <row r="485" spans="3:64" x14ac:dyDescent="0.2">
      <c r="C485" s="10"/>
      <c r="D485" s="10"/>
      <c r="AA485" s="132"/>
      <c r="AB485" s="132"/>
      <c r="AC485" s="132"/>
      <c r="AD485" s="132"/>
      <c r="AE485" s="132"/>
      <c r="AG485" s="143"/>
      <c r="AN485" s="132"/>
      <c r="AO485" s="132"/>
      <c r="AP485" s="132"/>
      <c r="AQ485" s="132"/>
      <c r="AR485" s="132"/>
      <c r="AS485" s="132"/>
      <c r="AT485" s="132"/>
      <c r="AU485" s="132"/>
    </row>
    <row r="486" spans="3:64" x14ac:dyDescent="0.2">
      <c r="C486" s="10"/>
      <c r="D486" s="10"/>
      <c r="AA486" s="132"/>
      <c r="AB486" s="132"/>
      <c r="AC486" s="132"/>
      <c r="AD486" s="132"/>
      <c r="AE486" s="132"/>
      <c r="AG486" s="143"/>
      <c r="AN486" s="132"/>
      <c r="AO486" s="132"/>
      <c r="AP486" s="132"/>
      <c r="AQ486" s="132"/>
      <c r="AR486" s="132"/>
      <c r="AS486" s="132"/>
      <c r="AT486" s="132"/>
      <c r="AU486" s="132"/>
    </row>
    <row r="487" spans="3:64" x14ac:dyDescent="0.2">
      <c r="C487" s="10"/>
      <c r="D487" s="10"/>
      <c r="AA487" s="132"/>
      <c r="AB487" s="132"/>
      <c r="AC487" s="132"/>
      <c r="AD487" s="132"/>
      <c r="AE487" s="132"/>
      <c r="AG487" s="143"/>
      <c r="AN487" s="132"/>
      <c r="AO487" s="132"/>
      <c r="AP487" s="132"/>
      <c r="AQ487" s="132"/>
      <c r="AR487" s="132"/>
      <c r="AS487" s="132"/>
      <c r="AT487" s="132"/>
      <c r="AU487" s="132"/>
    </row>
    <row r="488" spans="3:64" x14ac:dyDescent="0.2">
      <c r="C488" s="10"/>
      <c r="D488" s="10"/>
      <c r="AA488" s="132"/>
      <c r="AB488" s="132"/>
      <c r="AC488" s="132"/>
      <c r="AD488" s="132"/>
      <c r="AE488" s="132"/>
      <c r="AG488" s="143"/>
      <c r="AN488" s="132"/>
      <c r="AO488" s="132"/>
      <c r="AP488" s="132"/>
      <c r="AQ488" s="132"/>
      <c r="AR488" s="132"/>
      <c r="AS488" s="132"/>
      <c r="AT488" s="132"/>
      <c r="AU488" s="132"/>
    </row>
    <row r="489" spans="3:64" x14ac:dyDescent="0.2">
      <c r="C489" s="10"/>
      <c r="D489" s="10"/>
      <c r="AA489" s="132"/>
      <c r="AB489" s="132"/>
      <c r="AC489" s="132"/>
      <c r="AD489" s="132"/>
      <c r="AE489" s="132"/>
      <c r="AG489" s="143"/>
      <c r="AN489" s="132"/>
      <c r="AO489" s="132"/>
      <c r="AP489" s="132"/>
      <c r="AQ489" s="132"/>
      <c r="AR489" s="132"/>
      <c r="AS489" s="132"/>
      <c r="AT489" s="132"/>
      <c r="AU489" s="132"/>
    </row>
    <row r="490" spans="3:64" x14ac:dyDescent="0.2">
      <c r="C490" s="10"/>
      <c r="D490" s="10"/>
      <c r="AA490" s="132"/>
      <c r="AB490" s="132"/>
      <c r="AC490" s="132"/>
      <c r="AD490" s="132"/>
      <c r="AE490" s="132"/>
      <c r="AG490" s="143"/>
      <c r="AN490" s="132"/>
      <c r="AO490" s="132"/>
      <c r="AP490" s="132"/>
      <c r="AQ490" s="132"/>
      <c r="AR490" s="132"/>
      <c r="AS490" s="132"/>
      <c r="AT490" s="132"/>
      <c r="AU490" s="132"/>
    </row>
    <row r="491" spans="3:64" x14ac:dyDescent="0.2">
      <c r="C491" s="10"/>
      <c r="D491" s="10"/>
      <c r="AA491" s="132"/>
      <c r="AB491" s="132"/>
      <c r="AC491" s="132"/>
      <c r="AD491" s="132"/>
      <c r="AE491" s="132"/>
      <c r="AG491" s="143"/>
      <c r="AN491" s="132"/>
      <c r="AO491" s="132"/>
      <c r="AP491" s="132"/>
      <c r="AQ491" s="132"/>
      <c r="AR491" s="132"/>
      <c r="AS491" s="132"/>
      <c r="AT491" s="132"/>
      <c r="AU491" s="132"/>
    </row>
    <row r="492" spans="3:64" x14ac:dyDescent="0.2">
      <c r="C492" s="10"/>
      <c r="D492" s="10"/>
      <c r="AA492" s="132"/>
      <c r="AB492" s="132"/>
      <c r="AC492" s="132"/>
      <c r="AD492" s="132"/>
      <c r="AE492" s="132"/>
      <c r="AG492" s="143"/>
      <c r="AN492" s="132"/>
      <c r="AO492" s="132"/>
      <c r="AP492" s="132"/>
      <c r="AQ492" s="132"/>
      <c r="AR492" s="132"/>
      <c r="AS492" s="132"/>
      <c r="AT492" s="132"/>
      <c r="AU492" s="132"/>
    </row>
    <row r="493" spans="3:64" x14ac:dyDescent="0.2">
      <c r="C493" s="10"/>
      <c r="D493" s="10"/>
      <c r="AA493" s="132"/>
      <c r="AB493" s="132"/>
      <c r="AC493" s="132"/>
      <c r="AD493" s="132"/>
      <c r="AE493" s="132"/>
      <c r="AG493" s="143"/>
      <c r="AN493" s="132"/>
      <c r="AO493" s="132"/>
      <c r="AP493" s="132"/>
      <c r="AQ493" s="132"/>
      <c r="AR493" s="132"/>
      <c r="AS493" s="132"/>
      <c r="AT493" s="132"/>
      <c r="AU493" s="132"/>
    </row>
    <row r="494" spans="3:64" x14ac:dyDescent="0.2">
      <c r="C494" s="10"/>
      <c r="D494" s="10"/>
      <c r="AA494" s="132"/>
      <c r="AB494" s="132"/>
      <c r="AC494" s="132"/>
      <c r="AD494" s="132"/>
      <c r="AE494" s="132"/>
      <c r="AG494" s="143"/>
      <c r="AN494" s="132"/>
      <c r="AO494" s="132"/>
      <c r="AP494" s="132"/>
      <c r="AQ494" s="132"/>
      <c r="AR494" s="132"/>
      <c r="AS494" s="132"/>
      <c r="AT494" s="132"/>
      <c r="AU494" s="132"/>
    </row>
    <row r="495" spans="3:64" x14ac:dyDescent="0.2">
      <c r="C495" s="10"/>
      <c r="D495" s="10"/>
      <c r="AA495" s="132"/>
      <c r="AB495" s="132"/>
      <c r="AC495" s="132"/>
      <c r="AD495" s="132"/>
      <c r="AE495" s="132"/>
      <c r="AG495" s="143"/>
      <c r="AN495" s="132"/>
      <c r="AO495" s="132"/>
      <c r="AP495" s="132"/>
      <c r="AQ495" s="132"/>
      <c r="AR495" s="132"/>
      <c r="AS495" s="132"/>
      <c r="AT495" s="132"/>
      <c r="AU495" s="132"/>
    </row>
    <row r="496" spans="3:64" x14ac:dyDescent="0.2">
      <c r="C496" s="10"/>
      <c r="D496" s="10"/>
      <c r="AA496" s="132"/>
      <c r="AB496" s="132"/>
      <c r="AC496" s="132"/>
      <c r="AD496" s="132"/>
      <c r="AE496" s="132"/>
      <c r="AG496" s="143"/>
      <c r="AN496" s="132"/>
      <c r="AO496" s="132"/>
      <c r="AP496" s="132"/>
      <c r="AQ496" s="132"/>
      <c r="AR496" s="132"/>
      <c r="AS496" s="132"/>
      <c r="AT496" s="132"/>
      <c r="AU496" s="132"/>
    </row>
    <row r="497" spans="3:47" x14ac:dyDescent="0.2">
      <c r="C497" s="10"/>
      <c r="D497" s="10"/>
      <c r="AA497" s="132"/>
      <c r="AB497" s="132"/>
      <c r="AC497" s="132"/>
      <c r="AD497" s="132"/>
      <c r="AE497" s="132"/>
      <c r="AG497" s="143"/>
      <c r="AN497" s="132"/>
      <c r="AO497" s="132"/>
      <c r="AP497" s="132"/>
      <c r="AQ497" s="132"/>
      <c r="AR497" s="132"/>
      <c r="AS497" s="132"/>
      <c r="AT497" s="132"/>
      <c r="AU497" s="132"/>
    </row>
    <row r="498" spans="3:47" x14ac:dyDescent="0.2">
      <c r="C498" s="10"/>
      <c r="D498" s="10"/>
      <c r="AA498" s="132"/>
      <c r="AB498" s="132"/>
      <c r="AC498" s="132"/>
      <c r="AD498" s="132"/>
      <c r="AE498" s="132"/>
      <c r="AG498" s="143"/>
      <c r="AN498" s="132"/>
      <c r="AO498" s="132"/>
      <c r="AP498" s="132"/>
      <c r="AQ498" s="132"/>
      <c r="AR498" s="132"/>
      <c r="AS498" s="132"/>
      <c r="AT498" s="132"/>
      <c r="AU498" s="132"/>
    </row>
    <row r="499" spans="3:47" x14ac:dyDescent="0.2">
      <c r="C499" s="10"/>
      <c r="D499" s="10"/>
      <c r="AA499" s="132"/>
      <c r="AB499" s="132"/>
      <c r="AC499" s="132"/>
      <c r="AD499" s="132"/>
      <c r="AE499" s="132"/>
      <c r="AG499" s="143"/>
      <c r="AN499" s="132"/>
      <c r="AO499" s="132"/>
      <c r="AP499" s="132"/>
      <c r="AQ499" s="132"/>
      <c r="AR499" s="132"/>
      <c r="AS499" s="132"/>
      <c r="AT499" s="132"/>
      <c r="AU499" s="132"/>
    </row>
    <row r="500" spans="3:47" x14ac:dyDescent="0.2">
      <c r="C500" s="10"/>
      <c r="D500" s="10"/>
      <c r="AA500" s="132"/>
      <c r="AB500" s="132"/>
      <c r="AC500" s="132"/>
      <c r="AD500" s="132"/>
      <c r="AE500" s="132"/>
      <c r="AG500" s="143"/>
      <c r="AN500" s="132"/>
      <c r="AO500" s="132"/>
      <c r="AP500" s="132"/>
      <c r="AQ500" s="132"/>
      <c r="AR500" s="132"/>
      <c r="AS500" s="132"/>
      <c r="AT500" s="132"/>
      <c r="AU500" s="132"/>
    </row>
    <row r="501" spans="3:47" x14ac:dyDescent="0.2">
      <c r="C501" s="10"/>
      <c r="D501" s="10"/>
      <c r="AA501" s="132"/>
      <c r="AB501" s="132"/>
      <c r="AC501" s="132"/>
      <c r="AD501" s="132"/>
      <c r="AE501" s="132"/>
      <c r="AG501" s="143"/>
      <c r="AN501" s="132"/>
      <c r="AO501" s="132"/>
      <c r="AP501" s="132"/>
      <c r="AQ501" s="132"/>
      <c r="AR501" s="132"/>
      <c r="AS501" s="132"/>
      <c r="AT501" s="132"/>
      <c r="AU501" s="132"/>
    </row>
    <row r="502" spans="3:47" x14ac:dyDescent="0.2">
      <c r="C502" s="10"/>
      <c r="D502" s="10"/>
      <c r="AA502" s="132"/>
      <c r="AB502" s="132"/>
      <c r="AC502" s="132"/>
      <c r="AD502" s="132"/>
      <c r="AE502" s="132"/>
      <c r="AG502" s="143"/>
      <c r="AN502" s="132"/>
      <c r="AO502" s="132"/>
      <c r="AP502" s="132"/>
      <c r="AQ502" s="132"/>
      <c r="AR502" s="132"/>
      <c r="AS502" s="132"/>
      <c r="AT502" s="132"/>
      <c r="AU502" s="132"/>
    </row>
    <row r="503" spans="3:47" x14ac:dyDescent="0.2">
      <c r="C503" s="10"/>
      <c r="D503" s="10"/>
      <c r="AA503" s="132"/>
      <c r="AB503" s="132"/>
      <c r="AC503" s="132"/>
      <c r="AD503" s="132"/>
      <c r="AE503" s="132"/>
      <c r="AG503" s="143"/>
      <c r="AN503" s="132"/>
      <c r="AO503" s="132"/>
      <c r="AP503" s="132"/>
      <c r="AQ503" s="132"/>
      <c r="AR503" s="132"/>
      <c r="AS503" s="132"/>
      <c r="AT503" s="132"/>
      <c r="AU503" s="132"/>
    </row>
    <row r="504" spans="3:47" x14ac:dyDescent="0.2">
      <c r="C504" s="10"/>
      <c r="D504" s="10"/>
      <c r="AA504" s="132"/>
      <c r="AB504" s="132"/>
      <c r="AC504" s="132"/>
      <c r="AD504" s="132"/>
      <c r="AE504" s="132"/>
      <c r="AG504" s="143"/>
      <c r="AN504" s="132"/>
      <c r="AO504" s="132"/>
      <c r="AP504" s="132"/>
      <c r="AQ504" s="132"/>
      <c r="AR504" s="132"/>
      <c r="AS504" s="132"/>
      <c r="AT504" s="132"/>
      <c r="AU504" s="132"/>
    </row>
    <row r="505" spans="3:47" x14ac:dyDescent="0.2">
      <c r="C505" s="10"/>
      <c r="D505" s="10"/>
      <c r="AA505" s="132"/>
      <c r="AB505" s="132"/>
      <c r="AC505" s="132"/>
      <c r="AD505" s="132"/>
      <c r="AE505" s="132"/>
      <c r="AG505" s="143"/>
      <c r="AN505" s="132"/>
      <c r="AO505" s="132"/>
      <c r="AP505" s="132"/>
      <c r="AQ505" s="132"/>
      <c r="AR505" s="132"/>
      <c r="AS505" s="132"/>
      <c r="AT505" s="132"/>
      <c r="AU505" s="132"/>
    </row>
    <row r="506" spans="3:47" x14ac:dyDescent="0.2">
      <c r="C506" s="10"/>
      <c r="D506" s="10"/>
      <c r="AA506" s="132"/>
      <c r="AB506" s="132"/>
      <c r="AC506" s="132"/>
      <c r="AD506" s="132"/>
      <c r="AE506" s="132"/>
      <c r="AG506" s="143"/>
      <c r="AN506" s="132"/>
      <c r="AO506" s="132"/>
      <c r="AP506" s="132"/>
      <c r="AQ506" s="132"/>
      <c r="AR506" s="132"/>
      <c r="AS506" s="132"/>
      <c r="AT506" s="132"/>
      <c r="AU506" s="132"/>
    </row>
    <row r="507" spans="3:47" x14ac:dyDescent="0.2">
      <c r="C507" s="10"/>
      <c r="D507" s="10"/>
      <c r="AA507" s="132"/>
      <c r="AB507" s="132"/>
      <c r="AC507" s="132"/>
      <c r="AD507" s="132"/>
      <c r="AE507" s="132"/>
      <c r="AG507" s="143"/>
      <c r="AN507" s="132"/>
      <c r="AO507" s="132"/>
      <c r="AP507" s="132"/>
      <c r="AQ507" s="132"/>
      <c r="AR507" s="132"/>
      <c r="AS507" s="132"/>
      <c r="AT507" s="132"/>
      <c r="AU507" s="132"/>
    </row>
    <row r="508" spans="3:47" x14ac:dyDescent="0.2">
      <c r="C508" s="10"/>
      <c r="D508" s="10"/>
      <c r="AA508" s="132"/>
      <c r="AB508" s="132"/>
      <c r="AC508" s="132"/>
      <c r="AD508" s="132"/>
      <c r="AE508" s="132"/>
      <c r="AG508" s="143"/>
      <c r="AN508" s="132"/>
      <c r="AO508" s="132"/>
      <c r="AP508" s="132"/>
      <c r="AQ508" s="132"/>
      <c r="AR508" s="132"/>
      <c r="AS508" s="132"/>
      <c r="AT508" s="132"/>
      <c r="AU508" s="132"/>
    </row>
    <row r="509" spans="3:47" x14ac:dyDescent="0.2">
      <c r="C509" s="10"/>
      <c r="D509" s="10"/>
      <c r="AA509" s="132"/>
      <c r="AB509" s="132"/>
      <c r="AC509" s="132"/>
      <c r="AD509" s="132"/>
      <c r="AE509" s="132"/>
      <c r="AG509" s="143"/>
      <c r="AN509" s="132"/>
      <c r="AO509" s="132"/>
      <c r="AP509" s="132"/>
      <c r="AQ509" s="132"/>
      <c r="AR509" s="132"/>
      <c r="AS509" s="132"/>
      <c r="AT509" s="132"/>
      <c r="AU509" s="132"/>
    </row>
    <row r="510" spans="3:47" x14ac:dyDescent="0.2">
      <c r="C510" s="10"/>
      <c r="D510" s="10"/>
      <c r="AA510" s="132"/>
      <c r="AB510" s="132"/>
      <c r="AC510" s="132"/>
      <c r="AD510" s="132"/>
      <c r="AE510" s="132"/>
      <c r="AG510" s="143"/>
      <c r="AN510" s="132"/>
      <c r="AO510" s="132"/>
      <c r="AP510" s="132"/>
      <c r="AQ510" s="132"/>
      <c r="AR510" s="132"/>
      <c r="AS510" s="132"/>
      <c r="AT510" s="132"/>
      <c r="AU510" s="132"/>
    </row>
    <row r="511" spans="3:47" x14ac:dyDescent="0.2">
      <c r="C511" s="10"/>
      <c r="D511" s="10"/>
      <c r="AA511" s="132"/>
      <c r="AB511" s="132"/>
      <c r="AC511" s="132"/>
      <c r="AD511" s="132"/>
      <c r="AE511" s="132"/>
      <c r="AG511" s="143"/>
      <c r="AN511" s="132"/>
      <c r="AO511" s="132"/>
      <c r="AP511" s="132"/>
      <c r="AQ511" s="132"/>
      <c r="AR511" s="132"/>
      <c r="AS511" s="132"/>
      <c r="AT511" s="132"/>
      <c r="AU511" s="132"/>
    </row>
    <row r="512" spans="3:47" x14ac:dyDescent="0.2">
      <c r="C512" s="10"/>
      <c r="D512" s="10"/>
      <c r="AA512" s="132"/>
      <c r="AB512" s="132"/>
      <c r="AC512" s="132"/>
      <c r="AD512" s="132"/>
      <c r="AE512" s="132"/>
      <c r="AG512" s="143"/>
      <c r="AN512" s="132"/>
      <c r="AO512" s="132"/>
      <c r="AP512" s="132"/>
      <c r="AQ512" s="132"/>
      <c r="AR512" s="132"/>
      <c r="AS512" s="132"/>
      <c r="AT512" s="132"/>
      <c r="AU512" s="132"/>
    </row>
    <row r="513" spans="3:64" x14ac:dyDescent="0.2">
      <c r="C513" s="10"/>
      <c r="D513" s="10"/>
      <c r="AA513" s="132"/>
      <c r="AB513" s="132"/>
      <c r="AC513" s="132"/>
      <c r="AD513" s="132"/>
      <c r="AE513" s="132"/>
      <c r="AG513" s="143"/>
      <c r="AN513" s="132"/>
      <c r="AO513" s="132"/>
      <c r="AP513" s="132"/>
      <c r="AQ513" s="132"/>
      <c r="AR513" s="132"/>
      <c r="AS513" s="132"/>
      <c r="AT513" s="132"/>
      <c r="AU513" s="132"/>
    </row>
    <row r="514" spans="3:64" x14ac:dyDescent="0.2">
      <c r="C514" s="10"/>
      <c r="D514" s="10"/>
      <c r="AA514" s="132"/>
      <c r="AB514" s="132"/>
      <c r="AC514" s="132"/>
      <c r="AD514" s="132"/>
      <c r="AE514" s="132"/>
      <c r="AG514" s="143"/>
      <c r="AN514" s="132"/>
      <c r="AO514" s="132"/>
      <c r="AP514" s="132"/>
      <c r="AQ514" s="132"/>
      <c r="AR514" s="132"/>
      <c r="AS514" s="132"/>
      <c r="AT514" s="132"/>
      <c r="AU514" s="132"/>
      <c r="AV514" s="132"/>
    </row>
    <row r="515" spans="3:64" x14ac:dyDescent="0.2">
      <c r="C515" s="10"/>
      <c r="D515" s="10"/>
      <c r="AA515" s="132"/>
      <c r="AB515" s="132"/>
      <c r="AC515" s="132"/>
      <c r="AD515" s="132"/>
      <c r="AE515" s="132"/>
      <c r="AG515" s="143"/>
      <c r="AN515" s="132"/>
      <c r="AO515" s="132"/>
      <c r="AP515" s="132"/>
      <c r="AQ515" s="132"/>
      <c r="AR515" s="132"/>
      <c r="AS515" s="132"/>
      <c r="AT515" s="132"/>
      <c r="AU515" s="132"/>
    </row>
    <row r="516" spans="3:64" x14ac:dyDescent="0.2">
      <c r="C516" s="10"/>
      <c r="D516" s="10"/>
      <c r="AA516" s="132"/>
      <c r="AB516" s="132"/>
      <c r="AC516" s="132"/>
      <c r="AD516" s="132"/>
      <c r="AE516" s="132"/>
      <c r="AG516" s="143"/>
      <c r="AN516" s="132"/>
      <c r="AO516" s="132"/>
      <c r="AP516" s="132"/>
      <c r="AQ516" s="132"/>
      <c r="AR516" s="132"/>
      <c r="AS516" s="132"/>
      <c r="AT516" s="132"/>
      <c r="AU516" s="132"/>
    </row>
    <row r="517" spans="3:64" x14ac:dyDescent="0.2">
      <c r="C517" s="10"/>
      <c r="D517" s="10"/>
      <c r="AA517" s="132"/>
      <c r="AB517" s="132"/>
      <c r="AC517" s="132"/>
      <c r="AD517" s="132"/>
      <c r="AE517" s="132"/>
      <c r="AG517" s="143"/>
      <c r="AN517" s="132"/>
      <c r="AO517" s="132"/>
      <c r="AP517" s="132"/>
      <c r="AQ517" s="132"/>
      <c r="AR517" s="132"/>
      <c r="AS517" s="132"/>
      <c r="AT517" s="132"/>
      <c r="AU517" s="132"/>
      <c r="AV517" s="132"/>
    </row>
    <row r="518" spans="3:64" x14ac:dyDescent="0.2">
      <c r="C518" s="10"/>
      <c r="D518" s="10"/>
      <c r="AA518" s="132"/>
      <c r="AB518" s="132"/>
      <c r="AC518" s="132"/>
      <c r="AD518" s="132"/>
      <c r="AE518" s="132"/>
      <c r="AG518" s="143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</row>
    <row r="519" spans="3:64" x14ac:dyDescent="0.2">
      <c r="C519" s="10"/>
      <c r="D519" s="10"/>
      <c r="AA519" s="132"/>
      <c r="AB519" s="132"/>
      <c r="AC519" s="132"/>
      <c r="AD519" s="132"/>
      <c r="AE519" s="132"/>
      <c r="AG519" s="143"/>
      <c r="AN519" s="132"/>
      <c r="AO519" s="132"/>
      <c r="AP519" s="132"/>
      <c r="AQ519" s="132"/>
      <c r="AR519" s="132"/>
      <c r="AS519" s="132"/>
      <c r="AT519" s="132"/>
      <c r="AU519" s="132"/>
    </row>
    <row r="520" spans="3:64" x14ac:dyDescent="0.2">
      <c r="C520" s="10"/>
      <c r="D520" s="10"/>
      <c r="AA520" s="132"/>
      <c r="AB520" s="132"/>
      <c r="AC520" s="132"/>
      <c r="AD520" s="132"/>
      <c r="AE520" s="132"/>
      <c r="AG520" s="143"/>
      <c r="AN520" s="132"/>
      <c r="AO520" s="132"/>
      <c r="AP520" s="132"/>
      <c r="AQ520" s="132"/>
      <c r="AR520" s="132"/>
      <c r="AS520" s="132"/>
      <c r="AT520" s="132"/>
      <c r="AU520" s="132"/>
    </row>
    <row r="521" spans="3:64" x14ac:dyDescent="0.2">
      <c r="C521" s="10"/>
      <c r="D521" s="10"/>
      <c r="AA521" s="132"/>
      <c r="AB521" s="132"/>
      <c r="AC521" s="132"/>
      <c r="AD521" s="132"/>
      <c r="AE521" s="132"/>
      <c r="AG521" s="143"/>
      <c r="AN521" s="132"/>
      <c r="AO521" s="132"/>
      <c r="AP521" s="132"/>
      <c r="AQ521" s="132"/>
      <c r="AR521" s="132"/>
      <c r="AS521" s="132"/>
      <c r="AT521" s="132"/>
      <c r="AU521" s="132"/>
    </row>
    <row r="522" spans="3:64" x14ac:dyDescent="0.2">
      <c r="C522" s="10"/>
      <c r="D522" s="10"/>
      <c r="AA522" s="132"/>
      <c r="AB522" s="132"/>
      <c r="AC522" s="132"/>
      <c r="AD522" s="132"/>
      <c r="AE522" s="132"/>
      <c r="AG522" s="143"/>
      <c r="AN522" s="132"/>
      <c r="AO522" s="132"/>
      <c r="AP522" s="132"/>
      <c r="AQ522" s="132"/>
      <c r="AR522" s="132"/>
      <c r="AS522" s="132"/>
      <c r="AT522" s="132"/>
      <c r="AU522" s="132"/>
    </row>
    <row r="523" spans="3:64" x14ac:dyDescent="0.2">
      <c r="C523" s="10"/>
      <c r="D523" s="10"/>
      <c r="AA523" s="132"/>
      <c r="AB523" s="132"/>
      <c r="AC523" s="132"/>
      <c r="AD523" s="132"/>
      <c r="AE523" s="132"/>
      <c r="AG523" s="143"/>
      <c r="AN523" s="132"/>
      <c r="AO523" s="132"/>
      <c r="AP523" s="132"/>
      <c r="AQ523" s="132"/>
      <c r="AR523" s="132"/>
      <c r="AS523" s="132"/>
      <c r="AT523" s="132"/>
      <c r="AU523" s="132"/>
    </row>
    <row r="524" spans="3:64" x14ac:dyDescent="0.2">
      <c r="C524" s="10"/>
      <c r="D524" s="10"/>
      <c r="AA524" s="132"/>
      <c r="AB524" s="132"/>
      <c r="AC524" s="132"/>
      <c r="AD524" s="132"/>
      <c r="AE524" s="132"/>
      <c r="AG524" s="143"/>
      <c r="AN524" s="132"/>
      <c r="AO524" s="132"/>
      <c r="AP524" s="132"/>
      <c r="AQ524" s="132"/>
      <c r="AR524" s="132"/>
      <c r="AS524" s="132"/>
      <c r="AT524" s="132"/>
      <c r="AU524" s="132"/>
    </row>
    <row r="525" spans="3:64" x14ac:dyDescent="0.2">
      <c r="C525" s="10"/>
      <c r="D525" s="10"/>
      <c r="AA525" s="132"/>
      <c r="AB525" s="132"/>
      <c r="AC525" s="132"/>
      <c r="AD525" s="132"/>
      <c r="AE525" s="132"/>
      <c r="AG525" s="143"/>
      <c r="AN525" s="132"/>
      <c r="AO525" s="132"/>
      <c r="AP525" s="132"/>
      <c r="AQ525" s="132"/>
      <c r="AR525" s="132"/>
      <c r="AS525" s="132"/>
      <c r="AT525" s="132"/>
      <c r="AU525" s="132"/>
    </row>
    <row r="526" spans="3:64" x14ac:dyDescent="0.2">
      <c r="C526" s="10"/>
      <c r="D526" s="10"/>
      <c r="AA526" s="132"/>
      <c r="AB526" s="132"/>
      <c r="AC526" s="132"/>
      <c r="AD526" s="132"/>
      <c r="AE526" s="132"/>
      <c r="AG526" s="143"/>
      <c r="AN526" s="132"/>
      <c r="AO526" s="132"/>
      <c r="AP526" s="132"/>
      <c r="AQ526" s="132"/>
      <c r="AR526" s="132"/>
      <c r="AS526" s="132"/>
      <c r="AT526" s="132"/>
      <c r="AU526" s="132"/>
    </row>
    <row r="527" spans="3:64" x14ac:dyDescent="0.2">
      <c r="C527" s="10"/>
      <c r="D527" s="10"/>
      <c r="AA527" s="132"/>
      <c r="AB527" s="132"/>
      <c r="AC527" s="132"/>
      <c r="AD527" s="132"/>
      <c r="AE527" s="132"/>
      <c r="AG527" s="143"/>
      <c r="AN527" s="132"/>
      <c r="AO527" s="132"/>
      <c r="AP527" s="132"/>
      <c r="AQ527" s="132"/>
      <c r="AR527" s="132"/>
      <c r="AS527" s="132"/>
      <c r="AT527" s="132"/>
      <c r="AU527" s="132"/>
      <c r="AV527" s="132"/>
      <c r="AX527" s="132"/>
    </row>
    <row r="528" spans="3:64" x14ac:dyDescent="0.2">
      <c r="C528" s="10"/>
      <c r="D528" s="10"/>
      <c r="AA528" s="132"/>
      <c r="AB528" s="132"/>
      <c r="AC528" s="132"/>
      <c r="AD528" s="132"/>
      <c r="AE528" s="132"/>
      <c r="AG528" s="143"/>
      <c r="AN528" s="132"/>
      <c r="AO528" s="132"/>
      <c r="AP528" s="132"/>
      <c r="AQ528" s="132"/>
      <c r="AR528" s="132"/>
      <c r="AS528" s="132"/>
      <c r="AT528" s="132"/>
      <c r="AU528" s="132"/>
    </row>
    <row r="529" spans="3:64" x14ac:dyDescent="0.2">
      <c r="C529" s="10"/>
      <c r="D529" s="10"/>
      <c r="AA529" s="132"/>
      <c r="AB529" s="132"/>
      <c r="AC529" s="132"/>
      <c r="AD529" s="132"/>
      <c r="AE529" s="132"/>
      <c r="AG529" s="143"/>
      <c r="AN529" s="132"/>
      <c r="AO529" s="132"/>
      <c r="AP529" s="132"/>
      <c r="AQ529" s="132"/>
      <c r="AR529" s="132"/>
      <c r="AS529" s="132"/>
      <c r="AT529" s="132"/>
      <c r="AU529" s="132"/>
    </row>
    <row r="530" spans="3:64" x14ac:dyDescent="0.2">
      <c r="C530" s="10"/>
      <c r="D530" s="10"/>
      <c r="AA530" s="132"/>
      <c r="AB530" s="132"/>
      <c r="AC530" s="132"/>
      <c r="AD530" s="132"/>
      <c r="AE530" s="132"/>
      <c r="AG530" s="143"/>
      <c r="AN530" s="132"/>
      <c r="AO530" s="132"/>
      <c r="AP530" s="132"/>
      <c r="AQ530" s="132"/>
      <c r="AR530" s="132"/>
      <c r="AS530" s="132"/>
      <c r="AT530" s="132"/>
      <c r="AU530" s="132"/>
    </row>
    <row r="531" spans="3:64" x14ac:dyDescent="0.2">
      <c r="C531" s="10"/>
      <c r="D531" s="10"/>
      <c r="AA531" s="132"/>
      <c r="AB531" s="132"/>
      <c r="AC531" s="132"/>
      <c r="AD531" s="132"/>
      <c r="AE531" s="132"/>
      <c r="AG531" s="143"/>
      <c r="AN531" s="132"/>
      <c r="AO531" s="132"/>
      <c r="AP531" s="132"/>
      <c r="AQ531" s="132"/>
      <c r="AR531" s="132"/>
      <c r="AS531" s="132"/>
      <c r="AT531" s="132"/>
      <c r="AU531" s="132"/>
    </row>
    <row r="532" spans="3:64" x14ac:dyDescent="0.2">
      <c r="C532" s="10"/>
      <c r="D532" s="10"/>
      <c r="AA532" s="132"/>
      <c r="AB532" s="132"/>
      <c r="AC532" s="132"/>
      <c r="AD532" s="132"/>
      <c r="AE532" s="132"/>
      <c r="AG532" s="143"/>
      <c r="AN532" s="132"/>
      <c r="AO532" s="132"/>
      <c r="AP532" s="132"/>
      <c r="AQ532" s="132"/>
      <c r="AR532" s="132"/>
      <c r="AS532" s="132"/>
      <c r="AT532" s="132"/>
      <c r="AU532" s="132"/>
    </row>
    <row r="533" spans="3:64" x14ac:dyDescent="0.2">
      <c r="C533" s="10"/>
      <c r="D533" s="10"/>
      <c r="AA533" s="132"/>
      <c r="AB533" s="132"/>
      <c r="AC533" s="132"/>
      <c r="AD533" s="132"/>
      <c r="AE533" s="132"/>
      <c r="AG533" s="143"/>
      <c r="AN533" s="132"/>
      <c r="AO533" s="132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</row>
    <row r="534" spans="3:64" x14ac:dyDescent="0.2">
      <c r="C534" s="10"/>
      <c r="D534" s="10"/>
      <c r="AA534" s="132"/>
      <c r="AB534" s="132"/>
      <c r="AC534" s="132"/>
      <c r="AD534" s="132"/>
      <c r="AE534" s="132"/>
      <c r="AG534" s="143"/>
      <c r="AN534" s="132"/>
      <c r="AO534" s="132"/>
      <c r="AP534" s="132"/>
      <c r="AQ534" s="132"/>
      <c r="AR534" s="132"/>
      <c r="AS534" s="132"/>
      <c r="AT534" s="132"/>
      <c r="AU534" s="132"/>
    </row>
    <row r="535" spans="3:64" x14ac:dyDescent="0.2">
      <c r="C535" s="10"/>
      <c r="D535" s="10"/>
      <c r="AA535" s="132"/>
      <c r="AB535" s="132"/>
      <c r="AC535" s="132"/>
      <c r="AD535" s="132"/>
      <c r="AE535" s="132"/>
      <c r="AG535" s="143"/>
      <c r="AN535" s="132"/>
      <c r="AO535" s="132"/>
      <c r="AP535" s="132"/>
      <c r="AQ535" s="132"/>
      <c r="AR535" s="132"/>
      <c r="AS535" s="132"/>
      <c r="AT535" s="132"/>
      <c r="AU535" s="132"/>
    </row>
    <row r="536" spans="3:64" x14ac:dyDescent="0.2">
      <c r="C536" s="10"/>
      <c r="D536" s="10"/>
      <c r="AA536" s="132"/>
      <c r="AB536" s="132"/>
      <c r="AC536" s="132"/>
      <c r="AD536" s="132"/>
      <c r="AE536" s="132"/>
      <c r="AG536" s="143"/>
      <c r="AN536" s="132"/>
      <c r="AO536" s="132"/>
      <c r="AP536" s="132"/>
      <c r="AQ536" s="132"/>
      <c r="AR536" s="132"/>
      <c r="AS536" s="132"/>
      <c r="AT536" s="132"/>
      <c r="AU536" s="132"/>
    </row>
    <row r="537" spans="3:64" x14ac:dyDescent="0.2">
      <c r="C537" s="10"/>
      <c r="D537" s="10"/>
      <c r="AA537" s="132"/>
      <c r="AB537" s="132"/>
      <c r="AC537" s="132"/>
      <c r="AD537" s="132"/>
      <c r="AE537" s="132"/>
      <c r="AG537" s="143"/>
      <c r="AN537" s="132"/>
      <c r="AO537" s="132"/>
      <c r="AP537" s="132"/>
      <c r="AQ537" s="132"/>
      <c r="AR537" s="132"/>
      <c r="AS537" s="132"/>
      <c r="AT537" s="132"/>
      <c r="AU537" s="132"/>
    </row>
    <row r="538" spans="3:64" x14ac:dyDescent="0.2">
      <c r="C538" s="10"/>
      <c r="D538" s="10"/>
      <c r="AA538" s="132"/>
      <c r="AB538" s="132"/>
      <c r="AC538" s="132"/>
      <c r="AD538" s="132"/>
      <c r="AE538" s="132"/>
      <c r="AG538" s="143"/>
      <c r="AN538" s="132"/>
      <c r="AO538" s="132"/>
      <c r="AP538" s="132"/>
      <c r="AQ538" s="132"/>
      <c r="AR538" s="132"/>
      <c r="AS538" s="132"/>
      <c r="AT538" s="132"/>
      <c r="AU538" s="132"/>
    </row>
    <row r="539" spans="3:64" x14ac:dyDescent="0.2">
      <c r="C539" s="10"/>
      <c r="D539" s="10"/>
      <c r="AA539" s="132"/>
      <c r="AB539" s="132"/>
      <c r="AC539" s="132"/>
      <c r="AD539" s="132"/>
      <c r="AE539" s="132"/>
      <c r="AG539" s="143"/>
      <c r="AN539" s="132"/>
      <c r="AO539" s="132"/>
      <c r="AP539" s="132"/>
      <c r="AQ539" s="132"/>
      <c r="AR539" s="132"/>
      <c r="AS539" s="132"/>
      <c r="AT539" s="132"/>
      <c r="AU539" s="132"/>
    </row>
    <row r="540" spans="3:64" x14ac:dyDescent="0.2">
      <c r="C540" s="10"/>
      <c r="D540" s="10"/>
      <c r="AA540" s="132"/>
      <c r="AB540" s="132"/>
      <c r="AC540" s="132"/>
      <c r="AD540" s="132"/>
      <c r="AE540" s="132"/>
      <c r="AG540" s="143"/>
      <c r="AN540" s="132"/>
      <c r="AO540" s="132"/>
      <c r="AP540" s="132"/>
      <c r="AQ540" s="132"/>
      <c r="AR540" s="132"/>
      <c r="AS540" s="132"/>
      <c r="AT540" s="132"/>
      <c r="AU540" s="132"/>
    </row>
    <row r="541" spans="3:64" x14ac:dyDescent="0.2">
      <c r="C541" s="10"/>
      <c r="D541" s="10"/>
      <c r="AA541" s="132"/>
      <c r="AB541" s="132"/>
      <c r="AC541" s="132"/>
      <c r="AD541" s="132"/>
      <c r="AE541" s="132"/>
      <c r="AG541" s="143"/>
      <c r="AN541" s="132"/>
      <c r="AO541" s="132"/>
      <c r="AP541" s="132"/>
      <c r="AQ541" s="132"/>
      <c r="AR541" s="132"/>
      <c r="AS541" s="132"/>
      <c r="AT541" s="132"/>
      <c r="AU541" s="132"/>
    </row>
    <row r="542" spans="3:64" x14ac:dyDescent="0.2">
      <c r="C542" s="10"/>
      <c r="D542" s="10"/>
      <c r="AA542" s="132"/>
      <c r="AB542" s="132"/>
      <c r="AC542" s="132"/>
      <c r="AD542" s="132"/>
      <c r="AE542" s="132"/>
      <c r="AG542" s="143"/>
      <c r="AN542" s="132"/>
      <c r="AO542" s="132"/>
      <c r="AP542" s="132"/>
      <c r="AQ542" s="132"/>
      <c r="AR542" s="132"/>
      <c r="AS542" s="132"/>
      <c r="AT542" s="132"/>
      <c r="AU542" s="132"/>
    </row>
    <row r="543" spans="3:64" x14ac:dyDescent="0.2">
      <c r="C543" s="10"/>
      <c r="D543" s="10"/>
      <c r="AA543" s="132"/>
      <c r="AB543" s="132"/>
      <c r="AC543" s="132"/>
      <c r="AD543" s="132"/>
      <c r="AE543" s="132"/>
      <c r="AG543" s="143"/>
      <c r="AN543" s="132"/>
      <c r="AO543" s="132"/>
      <c r="AP543" s="132"/>
      <c r="AQ543" s="132"/>
      <c r="AR543" s="132"/>
      <c r="AS543" s="132"/>
      <c r="AT543" s="132"/>
      <c r="AU543" s="132"/>
    </row>
    <row r="544" spans="3:64" x14ac:dyDescent="0.2">
      <c r="C544" s="10"/>
      <c r="D544" s="10"/>
      <c r="AA544" s="132"/>
      <c r="AB544" s="132"/>
      <c r="AC544" s="132"/>
      <c r="AD544" s="132"/>
      <c r="AE544" s="132"/>
      <c r="AG544" s="143"/>
      <c r="AN544" s="132"/>
      <c r="AO544" s="132"/>
      <c r="AP544" s="132"/>
      <c r="AQ544" s="132"/>
      <c r="AR544" s="132"/>
      <c r="AS544" s="132"/>
      <c r="AT544" s="132"/>
      <c r="AU544" s="132"/>
    </row>
    <row r="545" spans="3:48" x14ac:dyDescent="0.2">
      <c r="C545" s="10"/>
      <c r="D545" s="10"/>
      <c r="AA545" s="132"/>
      <c r="AB545" s="132"/>
      <c r="AC545" s="132"/>
      <c r="AD545" s="132"/>
      <c r="AE545" s="132"/>
      <c r="AG545" s="143"/>
      <c r="AN545" s="132"/>
      <c r="AO545" s="132"/>
      <c r="AP545" s="132"/>
      <c r="AQ545" s="132"/>
      <c r="AR545" s="132"/>
      <c r="AS545" s="132"/>
      <c r="AT545" s="132"/>
      <c r="AU545" s="132"/>
    </row>
    <row r="546" spans="3:48" x14ac:dyDescent="0.2">
      <c r="C546" s="10"/>
      <c r="D546" s="10"/>
      <c r="AA546" s="132"/>
      <c r="AB546" s="132"/>
      <c r="AC546" s="132"/>
      <c r="AD546" s="132"/>
      <c r="AE546" s="132"/>
      <c r="AG546" s="143"/>
      <c r="AN546" s="132"/>
      <c r="AO546" s="132"/>
      <c r="AP546" s="132"/>
      <c r="AQ546" s="132"/>
      <c r="AR546" s="132"/>
      <c r="AS546" s="132"/>
      <c r="AT546" s="132"/>
      <c r="AU546" s="132"/>
    </row>
    <row r="547" spans="3:48" x14ac:dyDescent="0.2">
      <c r="C547" s="10"/>
      <c r="D547" s="10"/>
      <c r="AA547" s="132"/>
      <c r="AB547" s="132"/>
      <c r="AC547" s="132"/>
      <c r="AD547" s="132"/>
      <c r="AE547" s="132"/>
      <c r="AG547" s="143"/>
      <c r="AN547" s="132"/>
      <c r="AO547" s="132"/>
      <c r="AP547" s="132"/>
      <c r="AQ547" s="132"/>
      <c r="AR547" s="132"/>
      <c r="AS547" s="132"/>
      <c r="AT547" s="132"/>
      <c r="AU547" s="132"/>
    </row>
    <row r="548" spans="3:48" x14ac:dyDescent="0.2">
      <c r="C548" s="10"/>
      <c r="D548" s="10"/>
      <c r="AA548" s="132"/>
      <c r="AB548" s="132"/>
      <c r="AC548" s="132"/>
      <c r="AD548" s="132"/>
      <c r="AE548" s="132"/>
      <c r="AG548" s="143"/>
      <c r="AN548" s="132"/>
      <c r="AO548" s="132"/>
      <c r="AP548" s="132"/>
      <c r="AQ548" s="132"/>
      <c r="AR548" s="132"/>
      <c r="AS548" s="132"/>
      <c r="AT548" s="132"/>
      <c r="AU548" s="132"/>
    </row>
    <row r="549" spans="3:48" x14ac:dyDescent="0.2">
      <c r="C549" s="10"/>
      <c r="D549" s="10"/>
      <c r="AA549" s="132"/>
      <c r="AB549" s="132"/>
      <c r="AC549" s="132"/>
      <c r="AD549" s="132"/>
      <c r="AE549" s="132"/>
      <c r="AG549" s="143"/>
      <c r="AN549" s="132"/>
      <c r="AO549" s="132"/>
      <c r="AP549" s="132"/>
      <c r="AQ549" s="132"/>
      <c r="AR549" s="132"/>
      <c r="AS549" s="132"/>
      <c r="AT549" s="132"/>
      <c r="AU549" s="132"/>
    </row>
    <row r="550" spans="3:48" x14ac:dyDescent="0.2">
      <c r="C550" s="10"/>
      <c r="D550" s="10"/>
      <c r="AA550" s="132"/>
      <c r="AB550" s="132"/>
      <c r="AC550" s="132"/>
      <c r="AD550" s="132"/>
      <c r="AE550" s="132"/>
      <c r="AG550" s="143"/>
      <c r="AN550" s="132"/>
      <c r="AO550" s="132"/>
      <c r="AP550" s="132"/>
      <c r="AQ550" s="132"/>
      <c r="AR550" s="132"/>
      <c r="AS550" s="132"/>
      <c r="AT550" s="132"/>
      <c r="AU550" s="132"/>
    </row>
    <row r="551" spans="3:48" x14ac:dyDescent="0.2">
      <c r="C551" s="10"/>
      <c r="D551" s="10"/>
      <c r="AA551" s="132"/>
      <c r="AB551" s="132"/>
      <c r="AC551" s="132"/>
      <c r="AD551" s="132"/>
      <c r="AE551" s="132"/>
      <c r="AG551" s="143"/>
      <c r="AN551" s="132"/>
      <c r="AO551" s="132"/>
      <c r="AP551" s="132"/>
      <c r="AQ551" s="132"/>
      <c r="AR551" s="132"/>
      <c r="AS551" s="132"/>
      <c r="AT551" s="132"/>
      <c r="AU551" s="132"/>
    </row>
    <row r="552" spans="3:48" x14ac:dyDescent="0.2">
      <c r="C552" s="10"/>
      <c r="D552" s="10"/>
      <c r="AA552" s="132"/>
      <c r="AB552" s="132"/>
      <c r="AC552" s="132"/>
      <c r="AD552" s="132"/>
      <c r="AE552" s="132"/>
      <c r="AG552" s="143"/>
      <c r="AN552" s="132"/>
      <c r="AO552" s="132"/>
      <c r="AP552" s="132"/>
      <c r="AQ552" s="132"/>
      <c r="AR552" s="132"/>
      <c r="AS552" s="132"/>
      <c r="AT552" s="132"/>
      <c r="AU552" s="132"/>
    </row>
    <row r="553" spans="3:48" x14ac:dyDescent="0.2">
      <c r="C553" s="10"/>
      <c r="D553" s="10"/>
      <c r="AA553" s="132"/>
      <c r="AB553" s="132"/>
      <c r="AC553" s="132"/>
      <c r="AD553" s="132"/>
      <c r="AE553" s="132"/>
      <c r="AG553" s="143"/>
      <c r="AN553" s="132"/>
      <c r="AO553" s="132"/>
      <c r="AP553" s="132"/>
      <c r="AQ553" s="132"/>
      <c r="AR553" s="132"/>
      <c r="AS553" s="132"/>
      <c r="AT553" s="132"/>
      <c r="AU553" s="132"/>
    </row>
    <row r="554" spans="3:48" x14ac:dyDescent="0.2">
      <c r="C554" s="10"/>
      <c r="D554" s="10"/>
      <c r="AA554" s="132"/>
      <c r="AB554" s="132"/>
      <c r="AC554" s="132"/>
      <c r="AD554" s="132"/>
      <c r="AE554" s="132"/>
      <c r="AG554" s="143"/>
      <c r="AN554" s="132"/>
      <c r="AO554" s="132"/>
      <c r="AP554" s="132"/>
      <c r="AQ554" s="132"/>
      <c r="AR554" s="132"/>
      <c r="AS554" s="132"/>
      <c r="AT554" s="132"/>
      <c r="AU554" s="132"/>
    </row>
    <row r="555" spans="3:48" x14ac:dyDescent="0.2">
      <c r="C555" s="10"/>
      <c r="D555" s="10"/>
      <c r="AA555" s="132"/>
      <c r="AB555" s="132"/>
      <c r="AC555" s="132"/>
      <c r="AD555" s="132"/>
      <c r="AE555" s="132"/>
      <c r="AG555" s="143"/>
      <c r="AN555" s="132"/>
      <c r="AO555" s="132"/>
      <c r="AP555" s="132"/>
      <c r="AQ555" s="132"/>
      <c r="AR555" s="132"/>
      <c r="AS555" s="132"/>
      <c r="AT555" s="132"/>
      <c r="AU555" s="132"/>
    </row>
    <row r="556" spans="3:48" x14ac:dyDescent="0.2">
      <c r="C556" s="10"/>
      <c r="D556" s="10"/>
      <c r="AA556" s="132"/>
      <c r="AB556" s="132"/>
      <c r="AC556" s="132"/>
      <c r="AD556" s="132"/>
      <c r="AE556" s="132"/>
      <c r="AG556" s="143"/>
      <c r="AN556" s="132"/>
      <c r="AO556" s="132"/>
      <c r="AP556" s="132"/>
      <c r="AQ556" s="132"/>
      <c r="AR556" s="132"/>
      <c r="AS556" s="132"/>
      <c r="AT556" s="132"/>
      <c r="AU556" s="132"/>
    </row>
    <row r="557" spans="3:48" x14ac:dyDescent="0.2">
      <c r="C557" s="10"/>
      <c r="D557" s="10"/>
      <c r="AA557" s="132"/>
      <c r="AB557" s="132"/>
      <c r="AC557" s="132"/>
      <c r="AD557" s="132"/>
      <c r="AE557" s="132"/>
      <c r="AG557" s="143"/>
      <c r="AN557" s="132"/>
      <c r="AO557" s="132"/>
      <c r="AP557" s="132"/>
      <c r="AQ557" s="132"/>
      <c r="AR557" s="132"/>
      <c r="AS557" s="132"/>
      <c r="AT557" s="132"/>
      <c r="AU557" s="132"/>
    </row>
    <row r="558" spans="3:48" x14ac:dyDescent="0.2">
      <c r="C558" s="10"/>
      <c r="D558" s="10"/>
      <c r="AA558" s="132"/>
      <c r="AB558" s="132"/>
      <c r="AC558" s="132"/>
      <c r="AD558" s="132"/>
      <c r="AE558" s="132"/>
      <c r="AG558" s="143"/>
      <c r="AN558" s="132"/>
      <c r="AO558" s="132"/>
      <c r="AP558" s="132"/>
      <c r="AQ558" s="132"/>
      <c r="AR558" s="132"/>
      <c r="AS558" s="132"/>
      <c r="AT558" s="132"/>
      <c r="AU558" s="132"/>
      <c r="AV558" s="132"/>
    </row>
    <row r="559" spans="3:48" x14ac:dyDescent="0.2">
      <c r="C559" s="10"/>
      <c r="D559" s="10"/>
      <c r="AA559" s="132"/>
      <c r="AB559" s="132"/>
      <c r="AC559" s="132"/>
      <c r="AD559" s="132"/>
      <c r="AE559" s="132"/>
      <c r="AG559" s="143"/>
      <c r="AN559" s="132"/>
      <c r="AO559" s="132"/>
      <c r="AP559" s="132"/>
      <c r="AQ559" s="132"/>
      <c r="AR559" s="132"/>
      <c r="AS559" s="132"/>
      <c r="AT559" s="132"/>
      <c r="AU559" s="132"/>
    </row>
    <row r="560" spans="3:48" x14ac:dyDescent="0.2">
      <c r="C560" s="10"/>
      <c r="D560" s="10"/>
      <c r="AA560" s="132"/>
      <c r="AB560" s="132"/>
      <c r="AC560" s="132"/>
      <c r="AD560" s="132"/>
      <c r="AE560" s="132"/>
      <c r="AG560" s="143"/>
      <c r="AN560" s="132"/>
      <c r="AO560" s="132"/>
      <c r="AP560" s="132"/>
      <c r="AQ560" s="132"/>
      <c r="AR560" s="132"/>
      <c r="AS560" s="132"/>
      <c r="AT560" s="132"/>
      <c r="AU560" s="132"/>
    </row>
    <row r="561" spans="3:47" x14ac:dyDescent="0.2">
      <c r="C561" s="10"/>
      <c r="D561" s="10"/>
      <c r="AA561" s="132"/>
      <c r="AB561" s="132"/>
      <c r="AC561" s="132"/>
      <c r="AD561" s="132"/>
      <c r="AE561" s="132"/>
      <c r="AG561" s="143"/>
      <c r="AN561" s="132"/>
      <c r="AO561" s="132"/>
      <c r="AP561" s="132"/>
      <c r="AQ561" s="132"/>
      <c r="AR561" s="132"/>
      <c r="AS561" s="132"/>
      <c r="AT561" s="132"/>
      <c r="AU561" s="132"/>
    </row>
    <row r="562" spans="3:47" x14ac:dyDescent="0.2">
      <c r="C562" s="10"/>
      <c r="D562" s="10"/>
      <c r="AA562" s="132"/>
      <c r="AB562" s="132"/>
      <c r="AC562" s="132"/>
      <c r="AD562" s="132"/>
      <c r="AE562" s="132"/>
      <c r="AG562" s="143"/>
      <c r="AN562" s="132"/>
      <c r="AO562" s="132"/>
      <c r="AP562" s="132"/>
      <c r="AQ562" s="132"/>
      <c r="AR562" s="132"/>
      <c r="AS562" s="132"/>
      <c r="AT562" s="132"/>
      <c r="AU562" s="132"/>
    </row>
    <row r="563" spans="3:47" x14ac:dyDescent="0.2">
      <c r="C563" s="10"/>
      <c r="D563" s="10"/>
      <c r="AA563" s="132"/>
      <c r="AB563" s="132"/>
      <c r="AC563" s="132"/>
      <c r="AD563" s="132"/>
      <c r="AE563" s="132"/>
      <c r="AG563" s="143"/>
      <c r="AN563" s="132"/>
      <c r="AO563" s="132"/>
      <c r="AP563" s="132"/>
      <c r="AQ563" s="132"/>
      <c r="AR563" s="132"/>
      <c r="AS563" s="132"/>
      <c r="AT563" s="132"/>
      <c r="AU563" s="132"/>
    </row>
    <row r="564" spans="3:47" x14ac:dyDescent="0.2">
      <c r="C564" s="10"/>
      <c r="D564" s="10"/>
      <c r="AA564" s="132"/>
      <c r="AB564" s="132"/>
      <c r="AC564" s="132"/>
      <c r="AD564" s="132"/>
      <c r="AE564" s="132"/>
      <c r="AG564" s="143"/>
      <c r="AN564" s="132"/>
      <c r="AO564" s="132"/>
      <c r="AP564" s="132"/>
      <c r="AQ564" s="132"/>
      <c r="AR564" s="132"/>
      <c r="AS564" s="132"/>
      <c r="AT564" s="132"/>
      <c r="AU564" s="132"/>
    </row>
    <row r="565" spans="3:47" x14ac:dyDescent="0.2">
      <c r="C565" s="10"/>
      <c r="D565" s="10"/>
      <c r="AA565" s="132"/>
      <c r="AB565" s="132"/>
      <c r="AC565" s="132"/>
      <c r="AD565" s="132"/>
      <c r="AE565" s="132"/>
      <c r="AG565" s="143"/>
      <c r="AN565" s="132"/>
      <c r="AO565" s="132"/>
      <c r="AP565" s="132"/>
      <c r="AQ565" s="132"/>
      <c r="AR565" s="132"/>
      <c r="AS565" s="132"/>
      <c r="AT565" s="132"/>
      <c r="AU565" s="132"/>
    </row>
    <row r="566" spans="3:47" x14ac:dyDescent="0.2">
      <c r="C566" s="10"/>
      <c r="D566" s="10"/>
      <c r="AA566" s="132"/>
      <c r="AB566" s="132"/>
      <c r="AC566" s="132"/>
      <c r="AD566" s="132"/>
      <c r="AE566" s="132"/>
      <c r="AG566" s="143"/>
      <c r="AN566" s="132"/>
      <c r="AO566" s="132"/>
      <c r="AP566" s="132"/>
      <c r="AQ566" s="132"/>
      <c r="AR566" s="132"/>
      <c r="AS566" s="132"/>
      <c r="AT566" s="132"/>
      <c r="AU566" s="132"/>
    </row>
    <row r="567" spans="3:47" x14ac:dyDescent="0.2">
      <c r="C567" s="10"/>
      <c r="D567" s="10"/>
      <c r="AA567" s="132"/>
      <c r="AB567" s="132"/>
      <c r="AC567" s="132"/>
      <c r="AD567" s="132"/>
      <c r="AE567" s="132"/>
      <c r="AG567" s="143"/>
      <c r="AN567" s="132"/>
      <c r="AO567" s="132"/>
      <c r="AP567" s="132"/>
      <c r="AQ567" s="132"/>
      <c r="AR567" s="132"/>
      <c r="AS567" s="132"/>
      <c r="AT567" s="132"/>
      <c r="AU567" s="132"/>
    </row>
    <row r="568" spans="3:47" x14ac:dyDescent="0.2">
      <c r="C568" s="10"/>
      <c r="D568" s="10"/>
      <c r="AA568" s="132"/>
      <c r="AB568" s="132"/>
      <c r="AC568" s="132"/>
      <c r="AD568" s="132"/>
      <c r="AE568" s="132"/>
      <c r="AG568" s="143"/>
      <c r="AN568" s="132"/>
      <c r="AO568" s="132"/>
      <c r="AP568" s="132"/>
      <c r="AQ568" s="132"/>
      <c r="AR568" s="132"/>
      <c r="AS568" s="132"/>
      <c r="AT568" s="132"/>
      <c r="AU568" s="132"/>
    </row>
    <row r="569" spans="3:47" x14ac:dyDescent="0.2">
      <c r="C569" s="10"/>
      <c r="D569" s="10"/>
      <c r="AA569" s="132"/>
      <c r="AB569" s="132"/>
      <c r="AC569" s="132"/>
      <c r="AD569" s="132"/>
      <c r="AE569" s="132"/>
      <c r="AG569" s="143"/>
      <c r="AN569" s="132"/>
      <c r="AO569" s="132"/>
      <c r="AP569" s="132"/>
      <c r="AQ569" s="132"/>
      <c r="AR569" s="132"/>
      <c r="AS569" s="132"/>
      <c r="AT569" s="132"/>
      <c r="AU569" s="132"/>
    </row>
    <row r="570" spans="3:47" x14ac:dyDescent="0.2">
      <c r="C570" s="10"/>
      <c r="D570" s="10"/>
      <c r="AA570" s="132"/>
      <c r="AB570" s="132"/>
      <c r="AC570" s="132"/>
      <c r="AD570" s="132"/>
      <c r="AE570" s="132"/>
      <c r="AG570" s="143"/>
      <c r="AN570" s="132"/>
      <c r="AO570" s="132"/>
      <c r="AP570" s="132"/>
      <c r="AQ570" s="132"/>
      <c r="AR570" s="132"/>
      <c r="AS570" s="132"/>
      <c r="AT570" s="132"/>
      <c r="AU570" s="132"/>
    </row>
    <row r="571" spans="3:47" x14ac:dyDescent="0.2">
      <c r="C571" s="10"/>
      <c r="D571" s="10"/>
      <c r="AA571" s="132"/>
      <c r="AB571" s="132"/>
      <c r="AC571" s="132"/>
      <c r="AD571" s="132"/>
      <c r="AE571" s="132"/>
      <c r="AG571" s="143"/>
      <c r="AN571" s="132"/>
      <c r="AO571" s="132"/>
      <c r="AP571" s="132"/>
      <c r="AQ571" s="132"/>
      <c r="AR571" s="132"/>
      <c r="AS571" s="132"/>
      <c r="AT571" s="132"/>
      <c r="AU571" s="132"/>
    </row>
    <row r="572" spans="3:47" x14ac:dyDescent="0.2">
      <c r="C572" s="10"/>
      <c r="D572" s="10"/>
      <c r="AA572" s="132"/>
      <c r="AB572" s="132"/>
      <c r="AC572" s="132"/>
      <c r="AD572" s="132"/>
      <c r="AE572" s="132"/>
      <c r="AG572" s="143"/>
      <c r="AN572" s="132"/>
      <c r="AO572" s="132"/>
      <c r="AP572" s="132"/>
      <c r="AQ572" s="132"/>
      <c r="AR572" s="132"/>
      <c r="AS572" s="132"/>
      <c r="AT572" s="132"/>
      <c r="AU572" s="132"/>
    </row>
    <row r="573" spans="3:47" x14ac:dyDescent="0.2">
      <c r="C573" s="10"/>
      <c r="D573" s="10"/>
      <c r="AA573" s="132"/>
      <c r="AB573" s="132"/>
      <c r="AC573" s="132"/>
      <c r="AD573" s="132"/>
      <c r="AE573" s="132"/>
      <c r="AG573" s="143"/>
      <c r="AN573" s="132"/>
      <c r="AO573" s="132"/>
      <c r="AP573" s="132"/>
      <c r="AQ573" s="132"/>
      <c r="AR573" s="132"/>
      <c r="AS573" s="132"/>
      <c r="AT573" s="132"/>
      <c r="AU573" s="132"/>
    </row>
    <row r="574" spans="3:47" x14ac:dyDescent="0.2">
      <c r="C574" s="10"/>
      <c r="D574" s="10"/>
      <c r="AA574" s="132"/>
      <c r="AB574" s="132"/>
      <c r="AC574" s="132"/>
      <c r="AD574" s="132"/>
      <c r="AE574" s="132"/>
      <c r="AG574" s="143"/>
      <c r="AN574" s="132"/>
      <c r="AO574" s="132"/>
      <c r="AP574" s="132"/>
      <c r="AQ574" s="132"/>
      <c r="AR574" s="132"/>
      <c r="AS574" s="132"/>
      <c r="AT574" s="132"/>
      <c r="AU574" s="132"/>
    </row>
    <row r="575" spans="3:47" x14ac:dyDescent="0.2">
      <c r="C575" s="10"/>
      <c r="D575" s="10"/>
      <c r="AA575" s="132"/>
      <c r="AB575" s="132"/>
      <c r="AC575" s="132"/>
      <c r="AD575" s="132"/>
      <c r="AE575" s="132"/>
      <c r="AG575" s="143"/>
      <c r="AN575" s="132"/>
      <c r="AO575" s="132"/>
      <c r="AP575" s="132"/>
      <c r="AQ575" s="132"/>
      <c r="AR575" s="132"/>
      <c r="AS575" s="132"/>
      <c r="AT575" s="132"/>
      <c r="AU575" s="132"/>
    </row>
    <row r="576" spans="3:47" x14ac:dyDescent="0.2">
      <c r="C576" s="10"/>
      <c r="D576" s="10"/>
      <c r="AA576" s="132"/>
      <c r="AB576" s="132"/>
      <c r="AC576" s="132"/>
      <c r="AD576" s="132"/>
      <c r="AE576" s="132"/>
      <c r="AG576" s="143"/>
      <c r="AN576" s="132"/>
      <c r="AO576" s="132"/>
      <c r="AP576" s="132"/>
      <c r="AQ576" s="132"/>
      <c r="AR576" s="132"/>
      <c r="AS576" s="132"/>
      <c r="AT576" s="132"/>
      <c r="AU576" s="132"/>
    </row>
    <row r="577" spans="3:50" x14ac:dyDescent="0.2">
      <c r="C577" s="10"/>
      <c r="D577" s="10"/>
      <c r="AA577" s="132"/>
      <c r="AB577" s="132"/>
      <c r="AC577" s="132"/>
      <c r="AD577" s="132"/>
      <c r="AE577" s="132"/>
      <c r="AG577" s="143"/>
      <c r="AN577" s="132"/>
      <c r="AO577" s="132"/>
      <c r="AP577" s="132"/>
      <c r="AQ577" s="132"/>
      <c r="AR577" s="132"/>
      <c r="AS577" s="132"/>
      <c r="AT577" s="132"/>
      <c r="AU577" s="132"/>
    </row>
    <row r="578" spans="3:50" x14ac:dyDescent="0.2">
      <c r="C578" s="10"/>
      <c r="D578" s="10"/>
      <c r="AA578" s="132"/>
      <c r="AB578" s="132"/>
      <c r="AC578" s="132"/>
      <c r="AD578" s="132"/>
      <c r="AE578" s="132"/>
      <c r="AG578" s="143"/>
      <c r="AN578" s="132"/>
      <c r="AO578" s="132"/>
      <c r="AP578" s="132"/>
      <c r="AQ578" s="132"/>
      <c r="AR578" s="132"/>
      <c r="AS578" s="132"/>
      <c r="AT578" s="132"/>
      <c r="AU578" s="132"/>
      <c r="AV578" s="132"/>
    </row>
    <row r="579" spans="3:50" x14ac:dyDescent="0.2">
      <c r="C579" s="10"/>
      <c r="D579" s="10"/>
      <c r="AA579" s="132"/>
      <c r="AB579" s="132"/>
      <c r="AC579" s="132"/>
      <c r="AD579" s="132"/>
      <c r="AE579" s="132"/>
      <c r="AG579" s="143"/>
      <c r="AN579" s="132"/>
      <c r="AO579" s="132"/>
      <c r="AP579" s="132"/>
      <c r="AQ579" s="132"/>
      <c r="AR579" s="132"/>
      <c r="AS579" s="132"/>
      <c r="AT579" s="132"/>
      <c r="AU579" s="132"/>
    </row>
    <row r="580" spans="3:50" x14ac:dyDescent="0.2">
      <c r="C580" s="10"/>
      <c r="D580" s="10"/>
      <c r="AA580" s="132"/>
      <c r="AB580" s="132"/>
      <c r="AC580" s="132"/>
      <c r="AD580" s="132"/>
      <c r="AE580" s="132"/>
      <c r="AG580" s="143"/>
      <c r="AN580" s="132"/>
      <c r="AO580" s="132"/>
      <c r="AP580" s="132"/>
      <c r="AQ580" s="132"/>
      <c r="AR580" s="132"/>
      <c r="AS580" s="132"/>
      <c r="AT580" s="132"/>
      <c r="AU580" s="132"/>
    </row>
    <row r="581" spans="3:50" x14ac:dyDescent="0.2">
      <c r="C581" s="10"/>
      <c r="D581" s="10"/>
      <c r="AA581" s="132"/>
      <c r="AB581" s="132"/>
      <c r="AC581" s="132"/>
      <c r="AD581" s="132"/>
      <c r="AE581" s="132"/>
      <c r="AG581" s="143"/>
      <c r="AN581" s="132"/>
      <c r="AO581" s="132"/>
      <c r="AP581" s="132"/>
      <c r="AQ581" s="132"/>
      <c r="AR581" s="132"/>
      <c r="AS581" s="132"/>
      <c r="AT581" s="132"/>
      <c r="AU581" s="132"/>
    </row>
    <row r="582" spans="3:50" x14ac:dyDescent="0.2">
      <c r="C582" s="10"/>
      <c r="D582" s="10"/>
      <c r="AA582" s="132"/>
      <c r="AB582" s="132"/>
      <c r="AC582" s="132"/>
      <c r="AD582" s="132"/>
      <c r="AE582" s="132"/>
      <c r="AG582" s="143"/>
      <c r="AN582" s="132"/>
      <c r="AO582" s="132"/>
      <c r="AP582" s="132"/>
      <c r="AQ582" s="132"/>
      <c r="AR582" s="132"/>
      <c r="AS582" s="132"/>
      <c r="AT582" s="132"/>
      <c r="AU582" s="132"/>
    </row>
    <row r="583" spans="3:50" x14ac:dyDescent="0.2">
      <c r="C583" s="10"/>
      <c r="D583" s="10"/>
      <c r="AA583" s="132"/>
      <c r="AB583" s="132"/>
      <c r="AC583" s="132"/>
      <c r="AD583" s="132"/>
      <c r="AE583" s="132"/>
      <c r="AG583" s="143"/>
      <c r="AN583" s="132"/>
      <c r="AO583" s="132"/>
      <c r="AP583" s="132"/>
      <c r="AQ583" s="132"/>
      <c r="AR583" s="132"/>
      <c r="AS583" s="132"/>
      <c r="AT583" s="132"/>
      <c r="AU583" s="132"/>
    </row>
    <row r="584" spans="3:50" x14ac:dyDescent="0.2">
      <c r="C584" s="10"/>
      <c r="D584" s="10"/>
      <c r="AA584" s="132"/>
      <c r="AB584" s="132"/>
      <c r="AC584" s="132"/>
      <c r="AD584" s="132"/>
      <c r="AE584" s="132"/>
      <c r="AG584" s="143"/>
      <c r="AN584" s="132"/>
      <c r="AO584" s="132"/>
      <c r="AP584" s="132"/>
      <c r="AQ584" s="132"/>
      <c r="AR584" s="132"/>
      <c r="AS584" s="132"/>
      <c r="AT584" s="132"/>
      <c r="AU584" s="132"/>
    </row>
    <row r="585" spans="3:50" x14ac:dyDescent="0.2">
      <c r="C585" s="10"/>
      <c r="D585" s="10"/>
      <c r="AA585" s="132"/>
      <c r="AB585" s="132"/>
      <c r="AC585" s="132"/>
      <c r="AD585" s="132"/>
      <c r="AE585" s="132"/>
      <c r="AG585" s="143"/>
      <c r="AN585" s="132"/>
      <c r="AO585" s="132"/>
      <c r="AP585" s="132"/>
      <c r="AQ585" s="132"/>
      <c r="AR585" s="132"/>
      <c r="AS585" s="132"/>
      <c r="AT585" s="132"/>
      <c r="AU585" s="132"/>
    </row>
    <row r="586" spans="3:50" x14ac:dyDescent="0.2">
      <c r="C586" s="10"/>
      <c r="D586" s="10"/>
      <c r="AA586" s="132"/>
      <c r="AB586" s="132"/>
      <c r="AC586" s="132"/>
      <c r="AD586" s="132"/>
      <c r="AE586" s="132"/>
      <c r="AG586" s="143"/>
      <c r="AN586" s="132"/>
      <c r="AO586" s="132"/>
      <c r="AP586" s="132"/>
      <c r="AQ586" s="132"/>
      <c r="AR586" s="132"/>
      <c r="AS586" s="132"/>
      <c r="AT586" s="132"/>
      <c r="AU586" s="132"/>
    </row>
    <row r="587" spans="3:50" x14ac:dyDescent="0.2">
      <c r="C587" s="10"/>
      <c r="D587" s="10"/>
      <c r="AA587" s="132"/>
      <c r="AB587" s="132"/>
      <c r="AC587" s="132"/>
      <c r="AD587" s="132"/>
      <c r="AE587" s="132"/>
      <c r="AG587" s="143"/>
      <c r="AN587" s="132"/>
      <c r="AO587" s="132"/>
      <c r="AP587" s="132"/>
      <c r="AQ587" s="132"/>
      <c r="AR587" s="132"/>
      <c r="AS587" s="132"/>
      <c r="AT587" s="132"/>
      <c r="AU587" s="132"/>
    </row>
    <row r="588" spans="3:50" x14ac:dyDescent="0.2">
      <c r="C588" s="10"/>
      <c r="D588" s="10"/>
      <c r="AA588" s="132"/>
      <c r="AB588" s="132"/>
      <c r="AC588" s="132"/>
      <c r="AD588" s="132"/>
      <c r="AE588" s="132"/>
      <c r="AG588" s="143"/>
      <c r="AN588" s="132"/>
      <c r="AO588" s="132"/>
      <c r="AP588" s="132"/>
      <c r="AQ588" s="132"/>
      <c r="AR588" s="132"/>
      <c r="AS588" s="132"/>
      <c r="AT588" s="132"/>
      <c r="AU588" s="132"/>
    </row>
    <row r="589" spans="3:50" x14ac:dyDescent="0.2">
      <c r="C589" s="10"/>
      <c r="D589" s="10"/>
      <c r="AA589" s="132"/>
      <c r="AB589" s="132"/>
      <c r="AC589" s="132"/>
      <c r="AD589" s="132"/>
      <c r="AE589" s="132"/>
      <c r="AG589" s="143"/>
      <c r="AN589" s="132"/>
      <c r="AO589" s="132"/>
      <c r="AP589" s="132"/>
      <c r="AQ589" s="132"/>
      <c r="AR589" s="132"/>
      <c r="AS589" s="132"/>
      <c r="AT589" s="132"/>
      <c r="AU589" s="132"/>
    </row>
    <row r="590" spans="3:50" x14ac:dyDescent="0.2">
      <c r="C590" s="10"/>
      <c r="D590" s="10"/>
      <c r="AA590" s="132"/>
      <c r="AB590" s="132"/>
      <c r="AC590" s="132"/>
      <c r="AD590" s="132"/>
      <c r="AE590" s="132"/>
      <c r="AG590" s="143"/>
      <c r="AN590" s="132"/>
      <c r="AO590" s="132"/>
      <c r="AP590" s="132"/>
      <c r="AQ590" s="132"/>
      <c r="AR590" s="132"/>
      <c r="AS590" s="132"/>
      <c r="AT590" s="132"/>
      <c r="AU590" s="132"/>
      <c r="AV590" s="132"/>
    </row>
    <row r="591" spans="3:50" x14ac:dyDescent="0.2">
      <c r="C591" s="10"/>
      <c r="D591" s="10"/>
      <c r="AA591" s="132"/>
      <c r="AB591" s="132"/>
      <c r="AC591" s="132"/>
      <c r="AD591" s="132"/>
      <c r="AE591" s="132"/>
      <c r="AG591" s="143"/>
      <c r="AN591" s="132"/>
      <c r="AO591" s="132"/>
      <c r="AP591" s="132"/>
      <c r="AQ591" s="132"/>
      <c r="AR591" s="132"/>
      <c r="AS591" s="132"/>
      <c r="AT591" s="132"/>
      <c r="AU591" s="132"/>
      <c r="AV591" s="132"/>
    </row>
    <row r="592" spans="3:50" x14ac:dyDescent="0.2">
      <c r="C592" s="10"/>
      <c r="D592" s="10"/>
      <c r="AA592" s="132"/>
      <c r="AB592" s="132"/>
      <c r="AC592" s="132"/>
      <c r="AD592" s="132"/>
      <c r="AE592" s="132"/>
      <c r="AG592" s="143"/>
      <c r="AN592" s="132"/>
      <c r="AO592" s="132"/>
      <c r="AP592" s="132"/>
      <c r="AQ592" s="132"/>
      <c r="AR592" s="132"/>
      <c r="AS592" s="132"/>
      <c r="AT592" s="132"/>
      <c r="AU592" s="132"/>
      <c r="AV592" s="132"/>
      <c r="AX592" s="132"/>
    </row>
    <row r="593" spans="3:64" x14ac:dyDescent="0.2">
      <c r="C593" s="10"/>
      <c r="D593" s="10"/>
      <c r="AA593" s="132"/>
      <c r="AB593" s="132"/>
      <c r="AC593" s="132"/>
      <c r="AD593" s="132"/>
      <c r="AE593" s="132"/>
      <c r="AG593" s="143"/>
      <c r="AN593" s="132"/>
      <c r="AO593" s="132"/>
      <c r="AP593" s="132"/>
      <c r="AQ593" s="132"/>
      <c r="AR593" s="132"/>
      <c r="AS593" s="132"/>
      <c r="AT593" s="132"/>
      <c r="AU593" s="132"/>
      <c r="AV593" s="132"/>
    </row>
    <row r="594" spans="3:64" x14ac:dyDescent="0.2">
      <c r="C594" s="10"/>
      <c r="D594" s="10"/>
      <c r="AA594" s="132"/>
      <c r="AB594" s="132"/>
      <c r="AC594" s="132"/>
      <c r="AD594" s="132"/>
      <c r="AE594" s="132"/>
      <c r="AG594" s="143"/>
      <c r="AN594" s="132"/>
      <c r="AO594" s="132"/>
      <c r="AP594" s="132"/>
      <c r="AQ594" s="132"/>
      <c r="AR594" s="132"/>
      <c r="AS594" s="132"/>
      <c r="AT594" s="132"/>
      <c r="AU594" s="132"/>
    </row>
    <row r="595" spans="3:64" x14ac:dyDescent="0.2">
      <c r="C595" s="10"/>
      <c r="D595" s="10"/>
      <c r="AA595" s="132"/>
      <c r="AB595" s="132"/>
      <c r="AC595" s="132"/>
      <c r="AD595" s="132"/>
      <c r="AE595" s="132"/>
      <c r="AG595" s="143"/>
      <c r="AN595" s="132"/>
      <c r="AO595" s="132"/>
      <c r="AP595" s="132"/>
      <c r="AQ595" s="132"/>
      <c r="AR595" s="132"/>
      <c r="AS595" s="132"/>
      <c r="AT595" s="132"/>
      <c r="AU595" s="132"/>
    </row>
    <row r="596" spans="3:64" x14ac:dyDescent="0.2">
      <c r="C596" s="10"/>
      <c r="D596" s="10"/>
      <c r="AA596" s="132"/>
      <c r="AB596" s="132"/>
      <c r="AC596" s="132"/>
      <c r="AD596" s="132"/>
      <c r="AE596" s="132"/>
      <c r="AG596" s="143"/>
      <c r="AN596" s="132"/>
      <c r="AO596" s="132"/>
      <c r="AP596" s="132"/>
      <c r="AQ596" s="132"/>
      <c r="AR596" s="132"/>
      <c r="AS596" s="132"/>
      <c r="AT596" s="132"/>
      <c r="AU596" s="132"/>
    </row>
    <row r="597" spans="3:64" x14ac:dyDescent="0.2">
      <c r="C597" s="10"/>
      <c r="D597" s="10"/>
      <c r="AA597" s="132"/>
      <c r="AB597" s="132"/>
      <c r="AC597" s="132"/>
      <c r="AD597" s="132"/>
      <c r="AE597" s="132"/>
      <c r="AG597" s="143"/>
      <c r="AN597" s="132"/>
      <c r="AO597" s="132"/>
      <c r="AP597" s="132"/>
      <c r="AQ597" s="132"/>
      <c r="AR597" s="132"/>
      <c r="AS597" s="132"/>
      <c r="AT597" s="132"/>
      <c r="AU597" s="132"/>
    </row>
    <row r="598" spans="3:64" x14ac:dyDescent="0.2">
      <c r="C598" s="10"/>
      <c r="D598" s="10"/>
      <c r="AA598" s="132"/>
      <c r="AB598" s="132"/>
      <c r="AC598" s="132"/>
      <c r="AD598" s="132"/>
      <c r="AE598" s="132"/>
      <c r="AG598" s="143"/>
      <c r="AN598" s="132"/>
      <c r="AO598" s="132"/>
      <c r="AP598" s="132"/>
      <c r="AQ598" s="132"/>
      <c r="AR598" s="132"/>
      <c r="AS598" s="132"/>
      <c r="AT598" s="132"/>
      <c r="AU598" s="132"/>
    </row>
    <row r="599" spans="3:64" x14ac:dyDescent="0.2">
      <c r="C599" s="10"/>
      <c r="D599" s="10"/>
      <c r="AA599" s="132"/>
      <c r="AB599" s="132"/>
      <c r="AC599" s="132"/>
      <c r="AD599" s="132"/>
      <c r="AE599" s="132"/>
      <c r="AG599" s="143"/>
      <c r="AN599" s="132"/>
      <c r="AO599" s="132"/>
      <c r="AP599" s="132"/>
      <c r="AQ599" s="132"/>
      <c r="AR599" s="132"/>
      <c r="AS599" s="132"/>
      <c r="AT599" s="132"/>
      <c r="AU599" s="132"/>
    </row>
    <row r="600" spans="3:64" x14ac:dyDescent="0.2">
      <c r="C600" s="10"/>
      <c r="D600" s="10"/>
      <c r="AA600" s="132"/>
      <c r="AB600" s="132"/>
      <c r="AC600" s="132"/>
      <c r="AD600" s="132"/>
      <c r="AE600" s="132"/>
      <c r="AG600" s="143"/>
      <c r="AN600" s="132"/>
      <c r="AO600" s="132"/>
      <c r="AP600" s="132"/>
      <c r="AQ600" s="132"/>
      <c r="AR600" s="132"/>
      <c r="AS600" s="132"/>
      <c r="AT600" s="132"/>
      <c r="AU600" s="132"/>
    </row>
    <row r="601" spans="3:64" x14ac:dyDescent="0.2">
      <c r="C601" s="10"/>
      <c r="D601" s="10"/>
      <c r="AA601" s="132"/>
      <c r="AB601" s="132"/>
      <c r="AC601" s="132"/>
      <c r="AD601" s="132"/>
      <c r="AE601" s="132"/>
      <c r="AG601" s="143"/>
      <c r="AN601" s="132"/>
      <c r="AO601" s="132"/>
      <c r="AP601" s="132"/>
      <c r="AQ601" s="132"/>
      <c r="AR601" s="132"/>
      <c r="AS601" s="132"/>
      <c r="AT601" s="132"/>
      <c r="AU601" s="132"/>
    </row>
    <row r="602" spans="3:64" x14ac:dyDescent="0.2">
      <c r="C602" s="10"/>
      <c r="D602" s="10"/>
      <c r="AA602" s="132"/>
      <c r="AB602" s="132"/>
      <c r="AC602" s="132"/>
      <c r="AD602" s="132"/>
      <c r="AE602" s="132"/>
      <c r="AG602" s="143"/>
      <c r="AN602" s="132"/>
      <c r="AO602" s="132"/>
      <c r="AP602" s="132"/>
      <c r="AQ602" s="132"/>
      <c r="AR602" s="132"/>
      <c r="AS602" s="132"/>
      <c r="AT602" s="132"/>
      <c r="AU602" s="132"/>
    </row>
    <row r="603" spans="3:64" x14ac:dyDescent="0.2">
      <c r="C603" s="10"/>
      <c r="D603" s="10"/>
      <c r="AA603" s="132"/>
      <c r="AB603" s="132"/>
      <c r="AC603" s="132"/>
      <c r="AD603" s="132"/>
      <c r="AE603" s="132"/>
      <c r="AG603" s="143"/>
      <c r="AN603" s="132"/>
      <c r="AO603" s="132"/>
      <c r="AP603" s="132"/>
      <c r="AQ603" s="132"/>
      <c r="AR603" s="132"/>
      <c r="AS603" s="132"/>
      <c r="AT603" s="132"/>
      <c r="AU603" s="132"/>
    </row>
    <row r="604" spans="3:64" x14ac:dyDescent="0.2">
      <c r="C604" s="10"/>
      <c r="D604" s="10"/>
      <c r="AA604" s="132"/>
      <c r="AB604" s="132"/>
      <c r="AC604" s="132"/>
      <c r="AD604" s="132"/>
      <c r="AE604" s="132"/>
      <c r="AG604" s="143"/>
      <c r="AN604" s="132"/>
      <c r="AO604" s="132"/>
      <c r="AP604" s="132"/>
      <c r="AQ604" s="132"/>
      <c r="AR604" s="132"/>
      <c r="AS604" s="132"/>
      <c r="AT604" s="132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</row>
    <row r="605" spans="3:64" x14ac:dyDescent="0.2">
      <c r="C605" s="10"/>
      <c r="D605" s="10"/>
      <c r="AA605" s="132"/>
      <c r="AB605" s="132"/>
      <c r="AC605" s="132"/>
      <c r="AD605" s="132"/>
      <c r="AE605" s="132"/>
      <c r="AG605" s="143"/>
      <c r="AN605" s="132"/>
      <c r="AO605" s="132"/>
      <c r="AP605" s="132"/>
      <c r="AQ605" s="132"/>
      <c r="AR605" s="132"/>
      <c r="AS605" s="132"/>
      <c r="AT605" s="132"/>
      <c r="AU605" s="132"/>
    </row>
    <row r="606" spans="3:64" x14ac:dyDescent="0.2">
      <c r="C606" s="10"/>
      <c r="D606" s="10"/>
      <c r="AA606" s="132"/>
      <c r="AB606" s="132"/>
      <c r="AC606" s="132"/>
      <c r="AD606" s="132"/>
      <c r="AE606" s="132"/>
      <c r="AG606" s="143"/>
      <c r="AN606" s="132"/>
      <c r="AO606" s="132"/>
      <c r="AP606" s="132"/>
      <c r="AQ606" s="132"/>
      <c r="AR606" s="132"/>
      <c r="AS606" s="132"/>
      <c r="AT606" s="132"/>
      <c r="AU606" s="132"/>
    </row>
    <row r="607" spans="3:64" x14ac:dyDescent="0.2">
      <c r="C607" s="10"/>
      <c r="D607" s="10"/>
      <c r="AA607" s="132"/>
      <c r="AB607" s="132"/>
      <c r="AC607" s="132"/>
      <c r="AD607" s="132"/>
      <c r="AE607" s="132"/>
      <c r="AG607" s="143"/>
      <c r="AN607" s="132"/>
      <c r="AO607" s="132"/>
      <c r="AP607" s="132"/>
      <c r="AQ607" s="132"/>
      <c r="AR607" s="132"/>
      <c r="AS607" s="132"/>
      <c r="AT607" s="132"/>
      <c r="AU607" s="132"/>
    </row>
    <row r="608" spans="3:64" x14ac:dyDescent="0.2">
      <c r="C608" s="10"/>
      <c r="D608" s="10"/>
      <c r="AA608" s="132"/>
      <c r="AB608" s="132"/>
      <c r="AC608" s="132"/>
      <c r="AD608" s="132"/>
      <c r="AE608" s="132"/>
      <c r="AG608" s="143"/>
      <c r="AN608" s="132"/>
      <c r="AO608" s="132"/>
      <c r="AP608" s="132"/>
      <c r="AQ608" s="132"/>
      <c r="AR608" s="132"/>
      <c r="AS608" s="132"/>
      <c r="AT608" s="132"/>
      <c r="AU608" s="132"/>
    </row>
    <row r="609" spans="3:64" x14ac:dyDescent="0.2">
      <c r="C609" s="10"/>
      <c r="D609" s="10"/>
      <c r="AA609" s="132"/>
      <c r="AB609" s="132"/>
      <c r="AC609" s="132"/>
      <c r="AD609" s="132"/>
      <c r="AE609" s="132"/>
      <c r="AG609" s="143"/>
      <c r="AN609" s="132"/>
      <c r="AO609" s="132"/>
      <c r="AP609" s="132"/>
      <c r="AQ609" s="132"/>
      <c r="AR609" s="132"/>
      <c r="AS609" s="132"/>
      <c r="AT609" s="132"/>
      <c r="AU609" s="132"/>
    </row>
    <row r="610" spans="3:64" x14ac:dyDescent="0.2">
      <c r="C610" s="10"/>
      <c r="D610" s="10"/>
      <c r="AA610" s="132"/>
      <c r="AB610" s="132"/>
      <c r="AC610" s="132"/>
      <c r="AD610" s="132"/>
      <c r="AE610" s="132"/>
      <c r="AG610" s="143"/>
      <c r="AN610" s="132"/>
      <c r="AO610" s="132"/>
      <c r="AP610" s="132"/>
      <c r="AQ610" s="132"/>
      <c r="AR610" s="132"/>
      <c r="AS610" s="132"/>
      <c r="AT610" s="132"/>
      <c r="AU610" s="132"/>
    </row>
    <row r="611" spans="3:64" x14ac:dyDescent="0.2">
      <c r="C611" s="10"/>
      <c r="D611" s="10"/>
      <c r="AA611" s="132"/>
      <c r="AB611" s="132"/>
      <c r="AC611" s="132"/>
      <c r="AD611" s="132"/>
      <c r="AE611" s="132"/>
      <c r="AG611" s="143"/>
      <c r="AN611" s="132"/>
      <c r="AO611" s="132"/>
      <c r="AP611" s="132"/>
      <c r="AQ611" s="132"/>
      <c r="AR611" s="132"/>
      <c r="AS611" s="132"/>
      <c r="AT611" s="132"/>
      <c r="AU611" s="132"/>
    </row>
    <row r="612" spans="3:64" x14ac:dyDescent="0.2">
      <c r="C612" s="10"/>
      <c r="D612" s="10"/>
      <c r="AA612" s="132"/>
      <c r="AB612" s="132"/>
      <c r="AC612" s="132"/>
      <c r="AD612" s="132"/>
      <c r="AE612" s="132"/>
      <c r="AG612" s="143"/>
      <c r="AN612" s="132"/>
      <c r="AO612" s="132"/>
      <c r="AP612" s="132"/>
      <c r="AQ612" s="132"/>
      <c r="AR612" s="132"/>
      <c r="AS612" s="132"/>
      <c r="AT612" s="132"/>
      <c r="AU612" s="132"/>
    </row>
    <row r="613" spans="3:64" x14ac:dyDescent="0.2">
      <c r="C613" s="10"/>
      <c r="D613" s="10"/>
      <c r="AA613" s="132"/>
      <c r="AB613" s="132"/>
      <c r="AC613" s="132"/>
      <c r="AD613" s="132"/>
      <c r="AE613" s="132"/>
      <c r="AG613" s="143"/>
      <c r="AN613" s="132"/>
      <c r="AO613" s="132"/>
      <c r="AP613" s="132"/>
      <c r="AQ613" s="132"/>
      <c r="AR613" s="132"/>
      <c r="AS613" s="132"/>
      <c r="AT613" s="132"/>
      <c r="AU613" s="132"/>
      <c r="AV613" s="132"/>
    </row>
    <row r="614" spans="3:64" x14ac:dyDescent="0.2">
      <c r="C614" s="10"/>
      <c r="D614" s="10"/>
      <c r="AA614" s="132"/>
      <c r="AB614" s="132"/>
      <c r="AC614" s="132"/>
      <c r="AD614" s="132"/>
      <c r="AE614" s="132"/>
      <c r="AG614" s="143"/>
      <c r="AN614" s="132"/>
      <c r="AO614" s="132"/>
      <c r="AP614" s="132"/>
      <c r="AQ614" s="132"/>
      <c r="AR614" s="132"/>
      <c r="AS614" s="132"/>
      <c r="AT614" s="132"/>
      <c r="AU614" s="132"/>
    </row>
    <row r="615" spans="3:64" x14ac:dyDescent="0.2">
      <c r="C615" s="10"/>
      <c r="D615" s="10"/>
      <c r="AA615" s="132"/>
      <c r="AB615" s="132"/>
      <c r="AC615" s="132"/>
      <c r="AD615" s="132"/>
      <c r="AE615" s="132"/>
      <c r="AG615" s="143"/>
      <c r="AN615" s="132"/>
      <c r="AO615" s="132"/>
      <c r="AP615" s="132"/>
      <c r="AQ615" s="132"/>
      <c r="AR615" s="132"/>
      <c r="AS615" s="132"/>
      <c r="AT615" s="132"/>
      <c r="AU615" s="132"/>
    </row>
    <row r="616" spans="3:64" x14ac:dyDescent="0.2">
      <c r="C616" s="10"/>
      <c r="D616" s="10"/>
      <c r="AA616" s="132"/>
      <c r="AB616" s="132"/>
      <c r="AC616" s="132"/>
      <c r="AD616" s="132"/>
      <c r="AE616" s="132"/>
      <c r="AG616" s="143"/>
      <c r="AN616" s="132"/>
      <c r="AO616" s="132"/>
      <c r="AP616" s="132"/>
      <c r="AQ616" s="132"/>
      <c r="AR616" s="132"/>
      <c r="AS616" s="132"/>
      <c r="AT616" s="132"/>
      <c r="AU616" s="132"/>
    </row>
    <row r="617" spans="3:64" x14ac:dyDescent="0.2">
      <c r="C617" s="10"/>
      <c r="D617" s="10"/>
      <c r="AA617" s="132"/>
      <c r="AB617" s="132"/>
      <c r="AC617" s="132"/>
      <c r="AD617" s="132"/>
      <c r="AE617" s="132"/>
      <c r="AG617" s="143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</row>
    <row r="618" spans="3:64" x14ac:dyDescent="0.2">
      <c r="C618" s="10"/>
      <c r="D618" s="10"/>
      <c r="AA618" s="132"/>
      <c r="AB618" s="132"/>
      <c r="AC618" s="132"/>
      <c r="AD618" s="132"/>
      <c r="AE618" s="132"/>
      <c r="AG618" s="143"/>
      <c r="AN618" s="132"/>
      <c r="AO618" s="132"/>
      <c r="AP618" s="132"/>
      <c r="AQ618" s="132"/>
      <c r="AR618" s="132"/>
      <c r="AS618" s="132"/>
      <c r="AT618" s="132"/>
      <c r="AU618" s="132"/>
    </row>
    <row r="619" spans="3:64" x14ac:dyDescent="0.2">
      <c r="C619" s="10"/>
      <c r="D619" s="10"/>
      <c r="AA619" s="132"/>
      <c r="AB619" s="132"/>
      <c r="AC619" s="132"/>
      <c r="AD619" s="132"/>
      <c r="AE619" s="132"/>
      <c r="AG619" s="143"/>
      <c r="AN619" s="132"/>
      <c r="AO619" s="132"/>
      <c r="AP619" s="132"/>
      <c r="AQ619" s="132"/>
      <c r="AR619" s="132"/>
      <c r="AS619" s="132"/>
      <c r="AT619" s="132"/>
      <c r="AU619" s="132"/>
    </row>
    <row r="620" spans="3:64" x14ac:dyDescent="0.2">
      <c r="C620" s="10"/>
      <c r="D620" s="10"/>
      <c r="AA620" s="132"/>
      <c r="AB620" s="132"/>
      <c r="AC620" s="132"/>
      <c r="AD620" s="132"/>
      <c r="AE620" s="132"/>
      <c r="AG620" s="143"/>
      <c r="AN620" s="132"/>
      <c r="AO620" s="132"/>
      <c r="AP620" s="132"/>
      <c r="AQ620" s="132"/>
      <c r="AR620" s="132"/>
      <c r="AS620" s="132"/>
      <c r="AT620" s="132"/>
      <c r="AU620" s="132"/>
    </row>
    <row r="621" spans="3:64" x14ac:dyDescent="0.2">
      <c r="C621" s="10"/>
      <c r="D621" s="10"/>
      <c r="AA621" s="132"/>
      <c r="AB621" s="132"/>
      <c r="AC621" s="132"/>
      <c r="AD621" s="132"/>
      <c r="AE621" s="132"/>
      <c r="AG621" s="143"/>
      <c r="AN621" s="132"/>
      <c r="AO621" s="132"/>
      <c r="AP621" s="132"/>
      <c r="AQ621" s="132"/>
      <c r="AR621" s="132"/>
      <c r="AS621" s="132"/>
      <c r="AT621" s="132"/>
      <c r="AU621" s="132"/>
    </row>
    <row r="622" spans="3:64" x14ac:dyDescent="0.2">
      <c r="C622" s="10"/>
      <c r="D622" s="10"/>
      <c r="AA622" s="132"/>
      <c r="AB622" s="132"/>
      <c r="AC622" s="132"/>
      <c r="AD622" s="132"/>
      <c r="AE622" s="132"/>
      <c r="AG622" s="143"/>
      <c r="AN622" s="132"/>
      <c r="AO622" s="132"/>
      <c r="AP622" s="132"/>
      <c r="AQ622" s="132"/>
      <c r="AR622" s="132"/>
      <c r="AS622" s="132"/>
      <c r="AT622" s="132"/>
      <c r="AU622" s="132"/>
    </row>
    <row r="623" spans="3:64" x14ac:dyDescent="0.2">
      <c r="C623" s="10"/>
      <c r="D623" s="10"/>
      <c r="AA623" s="132"/>
      <c r="AB623" s="132"/>
      <c r="AC623" s="132"/>
      <c r="AD623" s="132"/>
      <c r="AE623" s="132"/>
      <c r="AG623" s="143"/>
      <c r="AN623" s="132"/>
      <c r="AO623" s="132"/>
      <c r="AP623" s="132"/>
      <c r="AQ623" s="132"/>
      <c r="AR623" s="132"/>
      <c r="AS623" s="132"/>
      <c r="AT623" s="132"/>
      <c r="AU623" s="132"/>
    </row>
    <row r="624" spans="3:64" x14ac:dyDescent="0.2">
      <c r="C624" s="10"/>
      <c r="D624" s="10"/>
      <c r="AA624" s="132"/>
      <c r="AB624" s="132"/>
      <c r="AC624" s="132"/>
      <c r="AD624" s="132"/>
      <c r="AE624" s="132"/>
      <c r="AG624" s="143"/>
      <c r="AN624" s="132"/>
      <c r="AO624" s="132"/>
      <c r="AP624" s="132"/>
      <c r="AQ624" s="132"/>
      <c r="AR624" s="132"/>
      <c r="AS624" s="132"/>
      <c r="AT624" s="132"/>
      <c r="AU624" s="132"/>
    </row>
    <row r="625" spans="3:64" x14ac:dyDescent="0.2">
      <c r="C625" s="10"/>
      <c r="D625" s="10"/>
      <c r="AA625" s="132"/>
      <c r="AB625" s="132"/>
      <c r="AC625" s="132"/>
      <c r="AD625" s="132"/>
      <c r="AE625" s="132"/>
      <c r="AG625" s="143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</row>
    <row r="626" spans="3:64" x14ac:dyDescent="0.2">
      <c r="C626" s="10"/>
      <c r="D626" s="10"/>
      <c r="AA626" s="132"/>
      <c r="AB626" s="132"/>
      <c r="AC626" s="132"/>
      <c r="AD626" s="132"/>
      <c r="AE626" s="132"/>
      <c r="AG626" s="143"/>
      <c r="AN626" s="132"/>
      <c r="AO626" s="132"/>
      <c r="AP626" s="132"/>
      <c r="AQ626" s="132"/>
      <c r="AR626" s="132"/>
      <c r="AS626" s="132"/>
      <c r="AT626" s="132"/>
      <c r="AU626" s="132"/>
    </row>
    <row r="627" spans="3:64" x14ac:dyDescent="0.2">
      <c r="C627" s="10"/>
      <c r="D627" s="10"/>
      <c r="AA627" s="132"/>
      <c r="AB627" s="132"/>
      <c r="AC627" s="132"/>
      <c r="AD627" s="132"/>
      <c r="AE627" s="132"/>
      <c r="AG627" s="143"/>
      <c r="AN627" s="132"/>
      <c r="AO627" s="132"/>
      <c r="AP627" s="132"/>
      <c r="AQ627" s="132"/>
      <c r="AR627" s="132"/>
      <c r="AS627" s="132"/>
      <c r="AT627" s="132"/>
      <c r="AU627" s="132"/>
    </row>
    <row r="628" spans="3:64" x14ac:dyDescent="0.2">
      <c r="C628" s="10"/>
      <c r="D628" s="10"/>
      <c r="AA628" s="132"/>
      <c r="AB628" s="132"/>
      <c r="AC628" s="132"/>
      <c r="AD628" s="132"/>
      <c r="AE628" s="132"/>
      <c r="AG628" s="143"/>
      <c r="AN628" s="132"/>
      <c r="AO628" s="132"/>
      <c r="AP628" s="132"/>
      <c r="AQ628" s="132"/>
      <c r="AR628" s="132"/>
      <c r="AS628" s="132"/>
      <c r="AT628" s="132"/>
      <c r="AU628" s="132"/>
    </row>
    <row r="629" spans="3:64" x14ac:dyDescent="0.2">
      <c r="C629" s="10"/>
      <c r="D629" s="10"/>
      <c r="AA629" s="132"/>
      <c r="AB629" s="132"/>
      <c r="AC629" s="132"/>
      <c r="AD629" s="132"/>
      <c r="AE629" s="132"/>
      <c r="AG629" s="143"/>
      <c r="AN629" s="132"/>
      <c r="AO629" s="132"/>
      <c r="AP629" s="132"/>
      <c r="AQ629" s="132"/>
      <c r="AR629" s="132"/>
      <c r="AS629" s="132"/>
      <c r="AT629" s="132"/>
      <c r="AU629" s="132"/>
    </row>
    <row r="630" spans="3:64" x14ac:dyDescent="0.2">
      <c r="C630" s="10"/>
      <c r="D630" s="10"/>
      <c r="AA630" s="132"/>
      <c r="AB630" s="132"/>
      <c r="AC630" s="132"/>
      <c r="AD630" s="132"/>
      <c r="AE630" s="132"/>
      <c r="AG630" s="143"/>
      <c r="AN630" s="132"/>
      <c r="AO630" s="132"/>
      <c r="AP630" s="132"/>
      <c r="AQ630" s="132"/>
      <c r="AR630" s="132"/>
      <c r="AS630" s="132"/>
      <c r="AT630" s="132"/>
      <c r="AU630" s="132"/>
    </row>
    <row r="631" spans="3:64" x14ac:dyDescent="0.2">
      <c r="C631" s="10"/>
      <c r="D631" s="10"/>
      <c r="AA631" s="132"/>
      <c r="AB631" s="132"/>
      <c r="AC631" s="132"/>
      <c r="AD631" s="132"/>
      <c r="AE631" s="132"/>
      <c r="AG631" s="143"/>
      <c r="AN631" s="132"/>
      <c r="AO631" s="132"/>
      <c r="AP631" s="132"/>
      <c r="AQ631" s="132"/>
      <c r="AR631" s="132"/>
      <c r="AS631" s="132"/>
      <c r="AT631" s="132"/>
      <c r="AU631" s="132"/>
    </row>
    <row r="632" spans="3:64" x14ac:dyDescent="0.2">
      <c r="C632" s="10"/>
      <c r="D632" s="10"/>
      <c r="AA632" s="132"/>
      <c r="AB632" s="132"/>
      <c r="AC632" s="132"/>
      <c r="AD632" s="132"/>
      <c r="AE632" s="132"/>
      <c r="AG632" s="143"/>
      <c r="AN632" s="132"/>
      <c r="AO632" s="132"/>
      <c r="AP632" s="132"/>
      <c r="AQ632" s="132"/>
      <c r="AR632" s="132"/>
      <c r="AS632" s="132"/>
      <c r="AT632" s="132"/>
      <c r="AU632" s="132"/>
    </row>
    <row r="633" spans="3:64" x14ac:dyDescent="0.2">
      <c r="C633" s="10"/>
      <c r="D633" s="10"/>
      <c r="AA633" s="132"/>
      <c r="AB633" s="132"/>
      <c r="AC633" s="132"/>
      <c r="AD633" s="132"/>
      <c r="AE633" s="132"/>
      <c r="AG633" s="143"/>
      <c r="AN633" s="132"/>
      <c r="AO633" s="132"/>
      <c r="AP633" s="132"/>
      <c r="AQ633" s="132"/>
      <c r="AR633" s="132"/>
      <c r="AS633" s="132"/>
      <c r="AT633" s="132"/>
      <c r="AU633" s="132"/>
    </row>
    <row r="634" spans="3:64" x14ac:dyDescent="0.2">
      <c r="C634" s="10"/>
      <c r="D634" s="10"/>
      <c r="AA634" s="132"/>
      <c r="AB634" s="132"/>
      <c r="AC634" s="132"/>
      <c r="AD634" s="132"/>
      <c r="AE634" s="132"/>
      <c r="AG634" s="143"/>
      <c r="AN634" s="132"/>
      <c r="AO634" s="132"/>
      <c r="AP634" s="132"/>
      <c r="AQ634" s="132"/>
      <c r="AR634" s="132"/>
      <c r="AS634" s="132"/>
      <c r="AT634" s="132"/>
      <c r="AU634" s="132"/>
    </row>
    <row r="635" spans="3:64" x14ac:dyDescent="0.2">
      <c r="C635" s="10"/>
      <c r="D635" s="10"/>
      <c r="AA635" s="132"/>
      <c r="AB635" s="132"/>
      <c r="AC635" s="132"/>
      <c r="AD635" s="132"/>
      <c r="AE635" s="132"/>
      <c r="AG635" s="143"/>
      <c r="AN635" s="132"/>
      <c r="AO635" s="132"/>
      <c r="AP635" s="132"/>
      <c r="AQ635" s="132"/>
      <c r="AR635" s="132"/>
      <c r="AS635" s="132"/>
      <c r="AT635" s="132"/>
      <c r="AU635" s="132"/>
    </row>
    <row r="636" spans="3:64" x14ac:dyDescent="0.2">
      <c r="C636" s="10"/>
      <c r="D636" s="10"/>
      <c r="AA636" s="132"/>
      <c r="AB636" s="132"/>
      <c r="AC636" s="132"/>
      <c r="AD636" s="132"/>
      <c r="AE636" s="132"/>
      <c r="AG636" s="143"/>
      <c r="AN636" s="132"/>
      <c r="AO636" s="132"/>
      <c r="AP636" s="132"/>
      <c r="AQ636" s="132"/>
      <c r="AR636" s="132"/>
      <c r="AS636" s="132"/>
      <c r="AT636" s="132"/>
      <c r="AU636" s="132"/>
    </row>
    <row r="637" spans="3:64" x14ac:dyDescent="0.2">
      <c r="C637" s="10"/>
      <c r="D637" s="10"/>
      <c r="AA637" s="132"/>
      <c r="AB637" s="132"/>
      <c r="AC637" s="132"/>
      <c r="AD637" s="132"/>
      <c r="AE637" s="132"/>
      <c r="AG637" s="143"/>
      <c r="AN637" s="132"/>
      <c r="AO637" s="132"/>
      <c r="AP637" s="132"/>
      <c r="AQ637" s="132"/>
      <c r="AR637" s="132"/>
      <c r="AS637" s="132"/>
      <c r="AT637" s="132"/>
      <c r="AU637" s="132"/>
    </row>
    <row r="638" spans="3:64" x14ac:dyDescent="0.2">
      <c r="C638" s="10"/>
      <c r="D638" s="10"/>
      <c r="AA638" s="132"/>
      <c r="AB638" s="132"/>
      <c r="AC638" s="132"/>
      <c r="AD638" s="132"/>
      <c r="AE638" s="132"/>
      <c r="AG638" s="143"/>
      <c r="AN638" s="132"/>
      <c r="AO638" s="132"/>
      <c r="AP638" s="132"/>
      <c r="AQ638" s="132"/>
      <c r="AR638" s="132"/>
      <c r="AS638" s="132"/>
      <c r="AT638" s="132"/>
      <c r="AU638" s="132"/>
    </row>
    <row r="639" spans="3:64" x14ac:dyDescent="0.2">
      <c r="C639" s="10"/>
      <c r="D639" s="10"/>
      <c r="AA639" s="132"/>
      <c r="AB639" s="132"/>
      <c r="AC639" s="132"/>
      <c r="AD639" s="132"/>
      <c r="AE639" s="132"/>
      <c r="AG639" s="143"/>
      <c r="AN639" s="132"/>
      <c r="AO639" s="132"/>
      <c r="AP639" s="132"/>
      <c r="AQ639" s="132"/>
      <c r="AR639" s="132"/>
      <c r="AS639" s="132"/>
      <c r="AT639" s="132"/>
      <c r="AU639" s="132"/>
      <c r="AV639" s="132"/>
    </row>
    <row r="640" spans="3:64" x14ac:dyDescent="0.2">
      <c r="C640" s="10"/>
      <c r="D640" s="10"/>
      <c r="AA640" s="132"/>
      <c r="AB640" s="132"/>
      <c r="AC640" s="132"/>
      <c r="AD640" s="132"/>
      <c r="AE640" s="132"/>
      <c r="AG640" s="143"/>
      <c r="AN640" s="132"/>
      <c r="AO640" s="132"/>
      <c r="AP640" s="132"/>
      <c r="AQ640" s="132"/>
      <c r="AR640" s="132"/>
      <c r="AS640" s="132"/>
      <c r="AT640" s="132"/>
      <c r="AU640" s="132"/>
    </row>
    <row r="641" spans="3:47" x14ac:dyDescent="0.2">
      <c r="C641" s="10"/>
      <c r="D641" s="10"/>
      <c r="AA641" s="132"/>
      <c r="AB641" s="132"/>
      <c r="AC641" s="132"/>
      <c r="AD641" s="132"/>
      <c r="AE641" s="132"/>
      <c r="AG641" s="143"/>
      <c r="AN641" s="132"/>
      <c r="AO641" s="132"/>
      <c r="AP641" s="132"/>
      <c r="AQ641" s="132"/>
      <c r="AR641" s="132"/>
      <c r="AS641" s="132"/>
      <c r="AT641" s="132"/>
      <c r="AU641" s="132"/>
    </row>
    <row r="642" spans="3:47" x14ac:dyDescent="0.2">
      <c r="C642" s="10"/>
      <c r="D642" s="10"/>
      <c r="AA642" s="132"/>
      <c r="AB642" s="132"/>
      <c r="AC642" s="132"/>
      <c r="AD642" s="132"/>
      <c r="AE642" s="132"/>
      <c r="AG642" s="143"/>
      <c r="AN642" s="132"/>
      <c r="AO642" s="132"/>
      <c r="AP642" s="132"/>
      <c r="AQ642" s="132"/>
      <c r="AR642" s="132"/>
      <c r="AS642" s="132"/>
      <c r="AT642" s="132"/>
      <c r="AU642" s="132"/>
    </row>
    <row r="643" spans="3:47" x14ac:dyDescent="0.2">
      <c r="C643" s="10"/>
      <c r="D643" s="10"/>
      <c r="AA643" s="132"/>
      <c r="AB643" s="132"/>
      <c r="AC643" s="132"/>
      <c r="AD643" s="132"/>
      <c r="AE643" s="132"/>
      <c r="AG643" s="143"/>
      <c r="AN643" s="132"/>
      <c r="AO643" s="132"/>
      <c r="AP643" s="132"/>
      <c r="AQ643" s="132"/>
      <c r="AR643" s="132"/>
      <c r="AS643" s="132"/>
      <c r="AT643" s="132"/>
      <c r="AU643" s="132"/>
    </row>
    <row r="644" spans="3:47" x14ac:dyDescent="0.2">
      <c r="C644" s="10"/>
      <c r="D644" s="10"/>
      <c r="AA644" s="132"/>
      <c r="AB644" s="132"/>
      <c r="AC644" s="132"/>
      <c r="AD644" s="132"/>
      <c r="AE644" s="132"/>
      <c r="AG644" s="143"/>
      <c r="AN644" s="132"/>
      <c r="AO644" s="132"/>
      <c r="AP644" s="132"/>
      <c r="AQ644" s="132"/>
      <c r="AR644" s="132"/>
      <c r="AS644" s="132"/>
      <c r="AT644" s="132"/>
      <c r="AU644" s="132"/>
    </row>
    <row r="645" spans="3:47" x14ac:dyDescent="0.2">
      <c r="C645" s="10"/>
      <c r="D645" s="10"/>
      <c r="AA645" s="132"/>
      <c r="AB645" s="132"/>
      <c r="AC645" s="132"/>
      <c r="AD645" s="132"/>
      <c r="AE645" s="132"/>
      <c r="AG645" s="143"/>
      <c r="AN645" s="132"/>
      <c r="AO645" s="132"/>
      <c r="AP645" s="132"/>
      <c r="AQ645" s="132"/>
      <c r="AR645" s="132"/>
      <c r="AS645" s="132"/>
      <c r="AT645" s="132"/>
      <c r="AU645" s="132"/>
    </row>
    <row r="646" spans="3:47" x14ac:dyDescent="0.2">
      <c r="C646" s="10"/>
      <c r="D646" s="10"/>
      <c r="AA646" s="132"/>
      <c r="AB646" s="132"/>
      <c r="AC646" s="132"/>
      <c r="AD646" s="132"/>
      <c r="AE646" s="132"/>
      <c r="AG646" s="143"/>
      <c r="AN646" s="132"/>
      <c r="AO646" s="132"/>
      <c r="AP646" s="132"/>
      <c r="AQ646" s="132"/>
      <c r="AR646" s="132"/>
      <c r="AS646" s="132"/>
      <c r="AT646" s="132"/>
      <c r="AU646" s="132"/>
    </row>
    <row r="647" spans="3:47" x14ac:dyDescent="0.2">
      <c r="C647" s="10"/>
      <c r="D647" s="10"/>
      <c r="AA647" s="132"/>
      <c r="AB647" s="132"/>
      <c r="AC647" s="132"/>
      <c r="AD647" s="132"/>
      <c r="AE647" s="132"/>
      <c r="AG647" s="143"/>
      <c r="AN647" s="132"/>
      <c r="AO647" s="132"/>
      <c r="AP647" s="132"/>
      <c r="AQ647" s="132"/>
      <c r="AR647" s="132"/>
      <c r="AS647" s="132"/>
      <c r="AT647" s="132"/>
      <c r="AU647" s="132"/>
    </row>
    <row r="648" spans="3:47" x14ac:dyDescent="0.2">
      <c r="C648" s="10"/>
      <c r="D648" s="10"/>
      <c r="AA648" s="132"/>
      <c r="AB648" s="132"/>
      <c r="AC648" s="132"/>
      <c r="AD648" s="132"/>
      <c r="AE648" s="132"/>
      <c r="AG648" s="143"/>
      <c r="AN648" s="132"/>
      <c r="AO648" s="132"/>
      <c r="AP648" s="132"/>
      <c r="AQ648" s="132"/>
      <c r="AR648" s="132"/>
      <c r="AS648" s="132"/>
      <c r="AT648" s="132"/>
      <c r="AU648" s="132"/>
    </row>
    <row r="649" spans="3:47" x14ac:dyDescent="0.2">
      <c r="C649" s="10"/>
      <c r="D649" s="10"/>
      <c r="AA649" s="132"/>
      <c r="AB649" s="132"/>
      <c r="AC649" s="132"/>
      <c r="AD649" s="132"/>
      <c r="AE649" s="132"/>
      <c r="AG649" s="143"/>
      <c r="AN649" s="132"/>
      <c r="AO649" s="132"/>
      <c r="AP649" s="132"/>
      <c r="AQ649" s="132"/>
      <c r="AR649" s="132"/>
      <c r="AS649" s="132"/>
      <c r="AT649" s="132"/>
      <c r="AU649" s="132"/>
    </row>
    <row r="650" spans="3:47" x14ac:dyDescent="0.2">
      <c r="C650" s="10"/>
      <c r="D650" s="10"/>
      <c r="AA650" s="132"/>
      <c r="AB650" s="132"/>
      <c r="AC650" s="132"/>
      <c r="AD650" s="132"/>
      <c r="AE650" s="132"/>
      <c r="AG650" s="143"/>
      <c r="AN650" s="132"/>
      <c r="AO650" s="132"/>
      <c r="AP650" s="132"/>
      <c r="AQ650" s="132"/>
      <c r="AR650" s="132"/>
      <c r="AS650" s="132"/>
      <c r="AT650" s="132"/>
      <c r="AU650" s="132"/>
    </row>
    <row r="651" spans="3:47" x14ac:dyDescent="0.2">
      <c r="C651" s="10"/>
      <c r="D651" s="10"/>
      <c r="AA651" s="132"/>
      <c r="AB651" s="132"/>
      <c r="AC651" s="132"/>
      <c r="AD651" s="132"/>
      <c r="AE651" s="132"/>
      <c r="AG651" s="143"/>
      <c r="AN651" s="132"/>
      <c r="AO651" s="132"/>
      <c r="AP651" s="132"/>
      <c r="AQ651" s="132"/>
      <c r="AR651" s="132"/>
      <c r="AS651" s="132"/>
      <c r="AT651" s="132"/>
      <c r="AU651" s="132"/>
    </row>
    <row r="652" spans="3:47" x14ac:dyDescent="0.2">
      <c r="C652" s="10"/>
      <c r="D652" s="10"/>
      <c r="AA652" s="132"/>
      <c r="AB652" s="132"/>
      <c r="AC652" s="132"/>
      <c r="AD652" s="132"/>
      <c r="AE652" s="132"/>
      <c r="AG652" s="143"/>
      <c r="AN652" s="132"/>
      <c r="AO652" s="132"/>
      <c r="AP652" s="132"/>
      <c r="AQ652" s="132"/>
      <c r="AR652" s="132"/>
      <c r="AS652" s="132"/>
      <c r="AT652" s="132"/>
      <c r="AU652" s="132"/>
    </row>
    <row r="653" spans="3:47" x14ac:dyDescent="0.2">
      <c r="C653" s="10"/>
      <c r="D653" s="10"/>
      <c r="AA653" s="132"/>
      <c r="AB653" s="132"/>
      <c r="AC653" s="132"/>
      <c r="AD653" s="132"/>
      <c r="AE653" s="132"/>
      <c r="AG653" s="143"/>
      <c r="AN653" s="132"/>
      <c r="AO653" s="132"/>
      <c r="AP653" s="132"/>
      <c r="AQ653" s="132"/>
      <c r="AR653" s="132"/>
      <c r="AS653" s="132"/>
      <c r="AT653" s="132"/>
      <c r="AU653" s="132"/>
    </row>
    <row r="654" spans="3:47" x14ac:dyDescent="0.2">
      <c r="C654" s="10"/>
      <c r="D654" s="10"/>
      <c r="AA654" s="132"/>
      <c r="AB654" s="132"/>
      <c r="AC654" s="132"/>
      <c r="AD654" s="132"/>
      <c r="AE654" s="132"/>
      <c r="AG654" s="143"/>
      <c r="AN654" s="132"/>
      <c r="AO654" s="132"/>
      <c r="AP654" s="132"/>
      <c r="AQ654" s="132"/>
      <c r="AR654" s="132"/>
      <c r="AS654" s="132"/>
      <c r="AT654" s="132"/>
      <c r="AU654" s="132"/>
    </row>
    <row r="655" spans="3:47" x14ac:dyDescent="0.2">
      <c r="C655" s="10"/>
      <c r="D655" s="10"/>
      <c r="AA655" s="132"/>
      <c r="AB655" s="132"/>
      <c r="AC655" s="132"/>
      <c r="AD655" s="132"/>
      <c r="AE655" s="132"/>
      <c r="AG655" s="143"/>
      <c r="AN655" s="132"/>
      <c r="AO655" s="132"/>
      <c r="AP655" s="132"/>
      <c r="AQ655" s="132"/>
      <c r="AR655" s="132"/>
      <c r="AS655" s="132"/>
      <c r="AT655" s="132"/>
      <c r="AU655" s="132"/>
    </row>
    <row r="656" spans="3:47" x14ac:dyDescent="0.2">
      <c r="C656" s="10"/>
      <c r="D656" s="10"/>
      <c r="AA656" s="132"/>
      <c r="AB656" s="132"/>
      <c r="AC656" s="132"/>
      <c r="AD656" s="132"/>
      <c r="AE656" s="132"/>
      <c r="AG656" s="143"/>
      <c r="AN656" s="132"/>
      <c r="AO656" s="132"/>
      <c r="AP656" s="132"/>
      <c r="AQ656" s="132"/>
      <c r="AR656" s="132"/>
      <c r="AS656" s="132"/>
      <c r="AT656" s="132"/>
      <c r="AU656" s="132"/>
    </row>
    <row r="657" spans="3:64" x14ac:dyDescent="0.2">
      <c r="C657" s="10"/>
      <c r="D657" s="10"/>
      <c r="AA657" s="132"/>
      <c r="AB657" s="132"/>
      <c r="AC657" s="132"/>
      <c r="AD657" s="132"/>
      <c r="AE657" s="132"/>
      <c r="AG657" s="143"/>
      <c r="AN657" s="132"/>
      <c r="AO657" s="132"/>
      <c r="AP657" s="132"/>
      <c r="AQ657" s="132"/>
      <c r="AR657" s="132"/>
      <c r="AS657" s="132"/>
      <c r="AT657" s="132"/>
      <c r="AU657" s="132"/>
    </row>
    <row r="658" spans="3:64" x14ac:dyDescent="0.2">
      <c r="C658" s="10"/>
      <c r="D658" s="10"/>
      <c r="AA658" s="132"/>
      <c r="AB658" s="132"/>
      <c r="AC658" s="132"/>
      <c r="AD658" s="132"/>
      <c r="AE658" s="132"/>
      <c r="AG658" s="143"/>
      <c r="AN658" s="132"/>
      <c r="AO658" s="132"/>
      <c r="AP658" s="132"/>
      <c r="AQ658" s="132"/>
      <c r="AR658" s="132"/>
      <c r="AS658" s="132"/>
      <c r="AT658" s="132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</row>
    <row r="659" spans="3:64" x14ac:dyDescent="0.2">
      <c r="C659" s="10"/>
      <c r="D659" s="10"/>
      <c r="AA659" s="132"/>
      <c r="AB659" s="132"/>
      <c r="AC659" s="132"/>
      <c r="AD659" s="132"/>
      <c r="AE659" s="132"/>
      <c r="AG659" s="143"/>
      <c r="AN659" s="132"/>
      <c r="AO659" s="132"/>
      <c r="AP659" s="132"/>
      <c r="AQ659" s="132"/>
      <c r="AR659" s="132"/>
      <c r="AS659" s="132"/>
      <c r="AT659" s="132"/>
      <c r="AU659" s="132"/>
    </row>
    <row r="660" spans="3:64" x14ac:dyDescent="0.2">
      <c r="C660" s="10"/>
      <c r="D660" s="10"/>
      <c r="AA660" s="132"/>
      <c r="AB660" s="132"/>
      <c r="AC660" s="132"/>
      <c r="AD660" s="132"/>
      <c r="AE660" s="132"/>
      <c r="AG660" s="143"/>
      <c r="AN660" s="132"/>
      <c r="AO660" s="132"/>
      <c r="AP660" s="132"/>
      <c r="AQ660" s="132"/>
      <c r="AR660" s="132"/>
      <c r="AS660" s="132"/>
      <c r="AT660" s="132"/>
      <c r="AU660" s="132"/>
    </row>
    <row r="661" spans="3:64" x14ac:dyDescent="0.2">
      <c r="C661" s="10"/>
      <c r="D661" s="10"/>
      <c r="AA661" s="132"/>
      <c r="AB661" s="132"/>
      <c r="AC661" s="132"/>
      <c r="AD661" s="132"/>
      <c r="AE661" s="132"/>
      <c r="AG661" s="143"/>
      <c r="AN661" s="132"/>
      <c r="AO661" s="132"/>
      <c r="AP661" s="132"/>
      <c r="AQ661" s="132"/>
      <c r="AR661" s="132"/>
      <c r="AS661" s="132"/>
      <c r="AT661" s="132"/>
      <c r="AU661" s="132"/>
    </row>
    <row r="662" spans="3:64" x14ac:dyDescent="0.2">
      <c r="C662" s="10"/>
      <c r="D662" s="10"/>
      <c r="AA662" s="132"/>
      <c r="AB662" s="132"/>
      <c r="AC662" s="132"/>
      <c r="AD662" s="132"/>
      <c r="AE662" s="132"/>
      <c r="AG662" s="143"/>
      <c r="AN662" s="132"/>
      <c r="AO662" s="132"/>
      <c r="AP662" s="132"/>
      <c r="AQ662" s="132"/>
      <c r="AR662" s="132"/>
      <c r="AS662" s="132"/>
      <c r="AT662" s="132"/>
      <c r="AU662" s="132"/>
    </row>
    <row r="663" spans="3:64" x14ac:dyDescent="0.2">
      <c r="C663" s="10"/>
      <c r="D663" s="10"/>
      <c r="AA663" s="132"/>
      <c r="AB663" s="132"/>
      <c r="AC663" s="132"/>
      <c r="AD663" s="132"/>
      <c r="AE663" s="132"/>
      <c r="AG663" s="143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</row>
    <row r="664" spans="3:64" x14ac:dyDescent="0.2">
      <c r="C664" s="10"/>
      <c r="D664" s="10"/>
      <c r="AA664" s="132"/>
      <c r="AB664" s="132"/>
      <c r="AC664" s="132"/>
      <c r="AD664" s="132"/>
      <c r="AE664" s="132"/>
      <c r="AG664" s="143"/>
      <c r="AN664" s="132"/>
      <c r="AO664" s="132"/>
      <c r="AP664" s="132"/>
      <c r="AQ664" s="132"/>
      <c r="AR664" s="132"/>
      <c r="AS664" s="132"/>
      <c r="AT664" s="132"/>
      <c r="AU664" s="132"/>
    </row>
    <row r="665" spans="3:64" x14ac:dyDescent="0.2">
      <c r="C665" s="10"/>
      <c r="D665" s="10"/>
      <c r="AA665" s="132"/>
      <c r="AB665" s="132"/>
      <c r="AC665" s="132"/>
      <c r="AD665" s="132"/>
      <c r="AE665" s="132"/>
      <c r="AG665" s="143"/>
      <c r="AN665" s="132"/>
      <c r="AO665" s="132"/>
      <c r="AP665" s="132"/>
      <c r="AQ665" s="132"/>
      <c r="AR665" s="132"/>
      <c r="AS665" s="132"/>
      <c r="AT665" s="132"/>
      <c r="AU665" s="132"/>
    </row>
    <row r="666" spans="3:64" x14ac:dyDescent="0.2">
      <c r="C666" s="10"/>
      <c r="D666" s="10"/>
      <c r="AA666" s="132"/>
      <c r="AB666" s="132"/>
      <c r="AC666" s="132"/>
      <c r="AD666" s="132"/>
      <c r="AE666" s="132"/>
      <c r="AG666" s="143"/>
      <c r="AN666" s="132"/>
      <c r="AO666" s="132"/>
      <c r="AP666" s="132"/>
      <c r="AQ666" s="132"/>
      <c r="AR666" s="132"/>
      <c r="AS666" s="132"/>
      <c r="AT666" s="132"/>
      <c r="AU666" s="132"/>
    </row>
    <row r="667" spans="3:64" x14ac:dyDescent="0.2">
      <c r="C667" s="10"/>
      <c r="D667" s="10"/>
      <c r="AA667" s="132"/>
      <c r="AB667" s="132"/>
      <c r="AC667" s="132"/>
      <c r="AD667" s="132"/>
      <c r="AE667" s="132"/>
      <c r="AG667" s="143"/>
      <c r="AN667" s="132"/>
      <c r="AO667" s="132"/>
      <c r="AP667" s="132"/>
      <c r="AQ667" s="132"/>
      <c r="AR667" s="132"/>
      <c r="AS667" s="132"/>
      <c r="AT667" s="132"/>
      <c r="AU667" s="132"/>
    </row>
    <row r="668" spans="3:64" x14ac:dyDescent="0.2">
      <c r="C668" s="10"/>
      <c r="D668" s="10"/>
      <c r="AA668" s="132"/>
      <c r="AB668" s="132"/>
      <c r="AC668" s="132"/>
      <c r="AD668" s="132"/>
      <c r="AE668" s="132"/>
      <c r="AG668" s="143"/>
      <c r="AN668" s="132"/>
      <c r="AO668" s="132"/>
      <c r="AP668" s="132"/>
      <c r="AQ668" s="132"/>
      <c r="AR668" s="132"/>
      <c r="AS668" s="132"/>
      <c r="AT668" s="132"/>
      <c r="AU668" s="132"/>
      <c r="AV668" s="132"/>
      <c r="AX668" s="132"/>
    </row>
    <row r="669" spans="3:64" x14ac:dyDescent="0.2">
      <c r="C669" s="10"/>
      <c r="D669" s="10"/>
      <c r="AA669" s="132"/>
      <c r="AB669" s="132"/>
      <c r="AC669" s="132"/>
      <c r="AD669" s="132"/>
      <c r="AE669" s="132"/>
      <c r="AG669" s="143"/>
      <c r="AN669" s="132"/>
      <c r="AO669" s="132"/>
      <c r="AP669" s="132"/>
      <c r="AQ669" s="132"/>
      <c r="AR669" s="132"/>
      <c r="AS669" s="132"/>
      <c r="AT669" s="132"/>
      <c r="AU669" s="132"/>
    </row>
    <row r="670" spans="3:64" x14ac:dyDescent="0.2">
      <c r="C670" s="10"/>
      <c r="D670" s="10"/>
      <c r="AA670" s="132"/>
      <c r="AB670" s="132"/>
      <c r="AC670" s="132"/>
      <c r="AD670" s="132"/>
      <c r="AE670" s="132"/>
      <c r="AG670" s="143"/>
      <c r="AN670" s="132"/>
      <c r="AO670" s="132"/>
      <c r="AP670" s="132"/>
      <c r="AQ670" s="132"/>
      <c r="AR670" s="132"/>
      <c r="AS670" s="132"/>
      <c r="AT670" s="132"/>
      <c r="AU670" s="132"/>
    </row>
    <row r="671" spans="3:64" x14ac:dyDescent="0.2">
      <c r="C671" s="10"/>
      <c r="D671" s="10"/>
      <c r="AA671" s="132"/>
      <c r="AB671" s="132"/>
      <c r="AC671" s="132"/>
      <c r="AD671" s="132"/>
      <c r="AE671" s="132"/>
      <c r="AG671" s="143"/>
      <c r="AN671" s="132"/>
      <c r="AO671" s="132"/>
      <c r="AP671" s="132"/>
      <c r="AQ671" s="132"/>
      <c r="AR671" s="132"/>
      <c r="AS671" s="132"/>
      <c r="AT671" s="132"/>
      <c r="AU671" s="132"/>
    </row>
    <row r="672" spans="3:64" x14ac:dyDescent="0.2">
      <c r="C672" s="10"/>
      <c r="D672" s="10"/>
      <c r="AA672" s="132"/>
      <c r="AB672" s="132"/>
      <c r="AC672" s="132"/>
      <c r="AD672" s="132"/>
      <c r="AE672" s="132"/>
      <c r="AG672" s="143"/>
      <c r="AN672" s="132"/>
      <c r="AO672" s="132"/>
      <c r="AP672" s="132"/>
      <c r="AQ672" s="132"/>
      <c r="AR672" s="132"/>
      <c r="AS672" s="132"/>
      <c r="AT672" s="132"/>
      <c r="AU672" s="132"/>
    </row>
    <row r="673" spans="3:47" x14ac:dyDescent="0.2">
      <c r="C673" s="10"/>
      <c r="D673" s="10"/>
      <c r="AA673" s="132"/>
      <c r="AB673" s="132"/>
      <c r="AC673" s="132"/>
      <c r="AD673" s="132"/>
      <c r="AE673" s="132"/>
      <c r="AG673" s="143"/>
      <c r="AN673" s="132"/>
      <c r="AO673" s="132"/>
      <c r="AP673" s="132"/>
      <c r="AQ673" s="132"/>
      <c r="AR673" s="132"/>
      <c r="AS673" s="132"/>
      <c r="AT673" s="132"/>
      <c r="AU673" s="132"/>
    </row>
    <row r="674" spans="3:47" x14ac:dyDescent="0.2">
      <c r="C674" s="10"/>
      <c r="D674" s="10"/>
      <c r="AA674" s="132"/>
      <c r="AB674" s="132"/>
      <c r="AC674" s="132"/>
      <c r="AD674" s="132"/>
      <c r="AE674" s="132"/>
      <c r="AG674" s="143"/>
      <c r="AN674" s="132"/>
      <c r="AO674" s="132"/>
      <c r="AP674" s="132"/>
      <c r="AQ674" s="132"/>
      <c r="AR674" s="132"/>
      <c r="AS674" s="132"/>
      <c r="AT674" s="132"/>
      <c r="AU674" s="132"/>
    </row>
    <row r="675" spans="3:47" x14ac:dyDescent="0.2">
      <c r="C675" s="10"/>
      <c r="D675" s="10"/>
      <c r="AA675" s="132"/>
      <c r="AB675" s="132"/>
      <c r="AC675" s="132"/>
      <c r="AD675" s="132"/>
      <c r="AE675" s="132"/>
      <c r="AG675" s="143"/>
      <c r="AN675" s="132"/>
      <c r="AO675" s="132"/>
      <c r="AP675" s="132"/>
      <c r="AQ675" s="132"/>
      <c r="AR675" s="132"/>
      <c r="AS675" s="132"/>
      <c r="AT675" s="132"/>
      <c r="AU675" s="132"/>
    </row>
    <row r="676" spans="3:47" x14ac:dyDescent="0.2">
      <c r="C676" s="10"/>
      <c r="D676" s="10"/>
      <c r="AA676" s="132"/>
      <c r="AB676" s="132"/>
      <c r="AC676" s="132"/>
      <c r="AD676" s="132"/>
      <c r="AE676" s="132"/>
      <c r="AG676" s="143"/>
      <c r="AN676" s="132"/>
      <c r="AO676" s="132"/>
      <c r="AP676" s="132"/>
      <c r="AQ676" s="132"/>
      <c r="AR676" s="132"/>
      <c r="AS676" s="132"/>
      <c r="AT676" s="132"/>
      <c r="AU676" s="132"/>
    </row>
    <row r="677" spans="3:47" x14ac:dyDescent="0.2">
      <c r="C677" s="10"/>
      <c r="D677" s="10"/>
      <c r="AA677" s="132"/>
      <c r="AB677" s="132"/>
      <c r="AC677" s="132"/>
      <c r="AD677" s="132"/>
      <c r="AE677" s="132"/>
      <c r="AG677" s="143"/>
      <c r="AN677" s="132"/>
      <c r="AO677" s="132"/>
      <c r="AP677" s="132"/>
      <c r="AQ677" s="132"/>
      <c r="AR677" s="132"/>
      <c r="AS677" s="132"/>
      <c r="AT677" s="132"/>
      <c r="AU677" s="132"/>
    </row>
    <row r="678" spans="3:47" x14ac:dyDescent="0.2">
      <c r="C678" s="10"/>
      <c r="D678" s="10"/>
      <c r="AA678" s="132"/>
      <c r="AB678" s="132"/>
      <c r="AC678" s="132"/>
      <c r="AD678" s="132"/>
      <c r="AE678" s="132"/>
      <c r="AG678" s="143"/>
      <c r="AN678" s="132"/>
      <c r="AO678" s="132"/>
      <c r="AP678" s="132"/>
      <c r="AQ678" s="132"/>
      <c r="AR678" s="132"/>
      <c r="AS678" s="132"/>
      <c r="AT678" s="132"/>
      <c r="AU678" s="132"/>
    </row>
    <row r="679" spans="3:47" x14ac:dyDescent="0.2">
      <c r="C679" s="10"/>
      <c r="D679" s="10"/>
      <c r="AA679" s="132"/>
      <c r="AB679" s="132"/>
      <c r="AC679" s="132"/>
      <c r="AD679" s="132"/>
      <c r="AE679" s="132"/>
      <c r="AG679" s="143"/>
      <c r="AN679" s="132"/>
      <c r="AO679" s="132"/>
      <c r="AP679" s="132"/>
      <c r="AQ679" s="132"/>
      <c r="AR679" s="132"/>
      <c r="AS679" s="132"/>
      <c r="AT679" s="132"/>
      <c r="AU679" s="132"/>
    </row>
    <row r="680" spans="3:47" x14ac:dyDescent="0.2">
      <c r="C680" s="10"/>
      <c r="D680" s="10"/>
      <c r="AA680" s="132"/>
      <c r="AB680" s="132"/>
      <c r="AC680" s="132"/>
      <c r="AD680" s="132"/>
      <c r="AE680" s="132"/>
      <c r="AG680" s="143"/>
      <c r="AN680" s="132"/>
      <c r="AO680" s="132"/>
      <c r="AP680" s="132"/>
      <c r="AQ680" s="132"/>
      <c r="AR680" s="132"/>
      <c r="AS680" s="132"/>
      <c r="AT680" s="132"/>
      <c r="AU680" s="132"/>
    </row>
    <row r="681" spans="3:47" x14ac:dyDescent="0.2">
      <c r="C681" s="10"/>
      <c r="D681" s="10"/>
      <c r="AA681" s="132"/>
      <c r="AB681" s="132"/>
      <c r="AC681" s="132"/>
      <c r="AD681" s="132"/>
      <c r="AE681" s="132"/>
      <c r="AG681" s="143"/>
      <c r="AN681" s="132"/>
      <c r="AO681" s="132"/>
      <c r="AP681" s="132"/>
      <c r="AQ681" s="132"/>
      <c r="AR681" s="132"/>
      <c r="AS681" s="132"/>
      <c r="AT681" s="132"/>
      <c r="AU681" s="132"/>
    </row>
    <row r="682" spans="3:47" x14ac:dyDescent="0.2">
      <c r="C682" s="10"/>
      <c r="D682" s="10"/>
      <c r="AA682" s="132"/>
      <c r="AB682" s="132"/>
      <c r="AC682" s="132"/>
      <c r="AD682" s="132"/>
      <c r="AE682" s="132"/>
      <c r="AG682" s="143"/>
      <c r="AN682" s="132"/>
      <c r="AO682" s="132"/>
      <c r="AP682" s="132"/>
      <c r="AQ682" s="132"/>
      <c r="AR682" s="132"/>
      <c r="AS682" s="132"/>
      <c r="AT682" s="132"/>
      <c r="AU682" s="132"/>
    </row>
    <row r="683" spans="3:47" x14ac:dyDescent="0.2">
      <c r="C683" s="10"/>
      <c r="D683" s="10"/>
      <c r="AA683" s="132"/>
      <c r="AB683" s="132"/>
      <c r="AC683" s="132"/>
      <c r="AD683" s="132"/>
      <c r="AE683" s="132"/>
      <c r="AG683" s="143"/>
      <c r="AN683" s="132"/>
      <c r="AO683" s="132"/>
      <c r="AP683" s="132"/>
      <c r="AQ683" s="132"/>
      <c r="AR683" s="132"/>
      <c r="AS683" s="132"/>
      <c r="AT683" s="132"/>
      <c r="AU683" s="132"/>
    </row>
    <row r="684" spans="3:47" x14ac:dyDescent="0.2">
      <c r="C684" s="10"/>
      <c r="D684" s="10"/>
      <c r="AA684" s="132"/>
      <c r="AB684" s="132"/>
      <c r="AC684" s="132"/>
      <c r="AD684" s="132"/>
      <c r="AE684" s="132"/>
      <c r="AG684" s="143"/>
      <c r="AN684" s="132"/>
      <c r="AO684" s="132"/>
      <c r="AP684" s="132"/>
      <c r="AQ684" s="132"/>
      <c r="AR684" s="132"/>
      <c r="AS684" s="132"/>
      <c r="AT684" s="132"/>
      <c r="AU684" s="132"/>
    </row>
    <row r="685" spans="3:47" x14ac:dyDescent="0.2">
      <c r="C685" s="10"/>
      <c r="D685" s="10"/>
      <c r="AA685" s="132"/>
      <c r="AB685" s="132"/>
      <c r="AC685" s="132"/>
      <c r="AD685" s="132"/>
      <c r="AE685" s="132"/>
      <c r="AG685" s="143"/>
      <c r="AN685" s="132"/>
      <c r="AO685" s="132"/>
      <c r="AP685" s="132"/>
      <c r="AQ685" s="132"/>
      <c r="AR685" s="132"/>
      <c r="AS685" s="132"/>
      <c r="AT685" s="132"/>
      <c r="AU685" s="132"/>
    </row>
    <row r="686" spans="3:47" x14ac:dyDescent="0.2">
      <c r="C686" s="10"/>
      <c r="D686" s="10"/>
      <c r="AA686" s="132"/>
      <c r="AB686" s="132"/>
      <c r="AC686" s="132"/>
      <c r="AD686" s="132"/>
      <c r="AE686" s="132"/>
      <c r="AG686" s="143"/>
      <c r="AN686" s="132"/>
      <c r="AO686" s="132"/>
      <c r="AP686" s="132"/>
      <c r="AQ686" s="132"/>
      <c r="AR686" s="132"/>
      <c r="AS686" s="132"/>
      <c r="AT686" s="132"/>
      <c r="AU686" s="132"/>
    </row>
    <row r="687" spans="3:47" x14ac:dyDescent="0.2">
      <c r="C687" s="10"/>
      <c r="D687" s="10"/>
      <c r="AA687" s="132"/>
      <c r="AB687" s="132"/>
      <c r="AC687" s="132"/>
      <c r="AD687" s="132"/>
      <c r="AE687" s="132"/>
      <c r="AG687" s="143"/>
      <c r="AN687" s="132"/>
      <c r="AO687" s="132"/>
      <c r="AP687" s="132"/>
      <c r="AQ687" s="132"/>
      <c r="AR687" s="132"/>
      <c r="AS687" s="132"/>
      <c r="AT687" s="132"/>
      <c r="AU687" s="132"/>
    </row>
    <row r="688" spans="3:47" x14ac:dyDescent="0.2">
      <c r="C688" s="10"/>
      <c r="D688" s="10"/>
      <c r="AA688" s="132"/>
      <c r="AB688" s="132"/>
      <c r="AC688" s="132"/>
      <c r="AD688" s="132"/>
      <c r="AE688" s="132"/>
      <c r="AG688" s="143"/>
      <c r="AN688" s="132"/>
      <c r="AO688" s="132"/>
      <c r="AP688" s="132"/>
      <c r="AQ688" s="132"/>
      <c r="AR688" s="132"/>
      <c r="AS688" s="132"/>
      <c r="AT688" s="132"/>
      <c r="AU688" s="132"/>
    </row>
    <row r="689" spans="3:64" x14ac:dyDescent="0.2">
      <c r="C689" s="10"/>
      <c r="D689" s="10"/>
      <c r="AA689" s="132"/>
      <c r="AB689" s="132"/>
      <c r="AC689" s="132"/>
      <c r="AD689" s="132"/>
      <c r="AE689" s="132"/>
      <c r="AG689" s="143"/>
      <c r="AN689" s="132"/>
      <c r="AO689" s="132"/>
      <c r="AP689" s="132"/>
      <c r="AQ689" s="132"/>
      <c r="AR689" s="132"/>
      <c r="AS689" s="132"/>
      <c r="AT689" s="132"/>
      <c r="AU689" s="132"/>
    </row>
    <row r="690" spans="3:64" x14ac:dyDescent="0.2">
      <c r="C690" s="10"/>
      <c r="D690" s="10"/>
      <c r="AA690" s="132"/>
      <c r="AB690" s="132"/>
      <c r="AC690" s="132"/>
      <c r="AD690" s="132"/>
      <c r="AE690" s="132"/>
      <c r="AG690" s="143"/>
      <c r="AN690" s="132"/>
      <c r="AO690" s="132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</row>
    <row r="691" spans="3:64" x14ac:dyDescent="0.2">
      <c r="C691" s="10"/>
      <c r="D691" s="10"/>
      <c r="AA691" s="132"/>
      <c r="AB691" s="132"/>
      <c r="AC691" s="132"/>
      <c r="AD691" s="132"/>
      <c r="AE691" s="132"/>
      <c r="AG691" s="143"/>
      <c r="AN691" s="132"/>
      <c r="AO691" s="132"/>
      <c r="AP691" s="132"/>
      <c r="AQ691" s="132"/>
      <c r="AR691" s="132"/>
      <c r="AS691" s="132"/>
      <c r="AT691" s="132"/>
      <c r="AU691" s="132"/>
    </row>
    <row r="692" spans="3:64" x14ac:dyDescent="0.2">
      <c r="C692" s="10"/>
      <c r="D692" s="10"/>
      <c r="AA692" s="132"/>
      <c r="AB692" s="132"/>
      <c r="AC692" s="132"/>
      <c r="AD692" s="132"/>
      <c r="AE692" s="132"/>
      <c r="AG692" s="143"/>
      <c r="AN692" s="132"/>
      <c r="AO692" s="132"/>
      <c r="AP692" s="132"/>
      <c r="AQ692" s="132"/>
      <c r="AR692" s="132"/>
      <c r="AS692" s="132"/>
      <c r="AT692" s="132"/>
      <c r="AU692" s="132"/>
    </row>
    <row r="693" spans="3:64" x14ac:dyDescent="0.2">
      <c r="C693" s="10"/>
      <c r="D693" s="10"/>
      <c r="AA693" s="132"/>
      <c r="AB693" s="132"/>
      <c r="AC693" s="132"/>
      <c r="AD693" s="132"/>
      <c r="AE693" s="132"/>
      <c r="AG693" s="143"/>
      <c r="AN693" s="132"/>
      <c r="AO693" s="132"/>
      <c r="AP693" s="132"/>
      <c r="AQ693" s="132"/>
      <c r="AR693" s="132"/>
      <c r="AS693" s="132"/>
      <c r="AT693" s="132"/>
      <c r="AU693" s="132"/>
    </row>
    <row r="694" spans="3:64" x14ac:dyDescent="0.2">
      <c r="C694" s="10"/>
      <c r="D694" s="10"/>
      <c r="AA694" s="132"/>
      <c r="AB694" s="132"/>
      <c r="AC694" s="132"/>
      <c r="AD694" s="132"/>
      <c r="AE694" s="132"/>
      <c r="AG694" s="143"/>
      <c r="AN694" s="132"/>
      <c r="AO694" s="132"/>
      <c r="AP694" s="132"/>
      <c r="AQ694" s="132"/>
      <c r="AR694" s="132"/>
      <c r="AS694" s="132"/>
      <c r="AT694" s="132"/>
      <c r="AU694" s="132"/>
    </row>
    <row r="695" spans="3:64" x14ac:dyDescent="0.2">
      <c r="C695" s="10"/>
      <c r="D695" s="10"/>
      <c r="AA695" s="132"/>
      <c r="AB695" s="132"/>
      <c r="AC695" s="132"/>
      <c r="AD695" s="132"/>
      <c r="AE695" s="132"/>
      <c r="AG695" s="143"/>
      <c r="AN695" s="132"/>
      <c r="AO695" s="132"/>
      <c r="AP695" s="132"/>
      <c r="AQ695" s="132"/>
      <c r="AR695" s="132"/>
      <c r="AS695" s="132"/>
      <c r="AT695" s="132"/>
      <c r="AU695" s="132"/>
    </row>
    <row r="696" spans="3:64" x14ac:dyDescent="0.2">
      <c r="C696" s="10"/>
      <c r="D696" s="10"/>
      <c r="AA696" s="132"/>
      <c r="AB696" s="132"/>
      <c r="AC696" s="132"/>
      <c r="AD696" s="132"/>
      <c r="AE696" s="132"/>
      <c r="AG696" s="143"/>
      <c r="AN696" s="132"/>
      <c r="AO696" s="132"/>
      <c r="AP696" s="132"/>
      <c r="AQ696" s="132"/>
      <c r="AR696" s="132"/>
      <c r="AS696" s="132"/>
      <c r="AT696" s="132"/>
      <c r="AU696" s="132"/>
    </row>
    <row r="697" spans="3:64" x14ac:dyDescent="0.2">
      <c r="C697" s="10"/>
      <c r="D697" s="10"/>
      <c r="AA697" s="132"/>
      <c r="AB697" s="132"/>
      <c r="AC697" s="132"/>
      <c r="AD697" s="132"/>
      <c r="AE697" s="132"/>
      <c r="AG697" s="143"/>
      <c r="AN697" s="132"/>
      <c r="AO697" s="132"/>
      <c r="AP697" s="132"/>
      <c r="AQ697" s="132"/>
      <c r="AR697" s="132"/>
      <c r="AS697" s="132"/>
      <c r="AT697" s="132"/>
      <c r="AU697" s="132"/>
    </row>
    <row r="698" spans="3:64" x14ac:dyDescent="0.2">
      <c r="C698" s="10"/>
      <c r="D698" s="10"/>
      <c r="AA698" s="132"/>
      <c r="AB698" s="132"/>
      <c r="AC698" s="132"/>
      <c r="AD698" s="132"/>
      <c r="AE698" s="132"/>
      <c r="AG698" s="143"/>
      <c r="AN698" s="132"/>
      <c r="AO698" s="132"/>
      <c r="AP698" s="132"/>
      <c r="AQ698" s="132"/>
      <c r="AR698" s="132"/>
      <c r="AS698" s="132"/>
      <c r="AT698" s="132"/>
      <c r="AU698" s="132"/>
    </row>
    <row r="699" spans="3:64" x14ac:dyDescent="0.2">
      <c r="C699" s="10"/>
      <c r="D699" s="10"/>
      <c r="AA699" s="132"/>
      <c r="AB699" s="132"/>
      <c r="AC699" s="132"/>
      <c r="AD699" s="132"/>
      <c r="AE699" s="132"/>
      <c r="AG699" s="143"/>
      <c r="AN699" s="132"/>
      <c r="AO699" s="132"/>
      <c r="AP699" s="132"/>
      <c r="AQ699" s="132"/>
      <c r="AR699" s="132"/>
      <c r="AS699" s="132"/>
      <c r="AT699" s="132"/>
      <c r="AU699" s="132"/>
    </row>
    <row r="700" spans="3:64" x14ac:dyDescent="0.2">
      <c r="C700" s="10"/>
      <c r="D700" s="10"/>
      <c r="AA700" s="132"/>
      <c r="AB700" s="132"/>
      <c r="AC700" s="132"/>
      <c r="AD700" s="132"/>
      <c r="AE700" s="132"/>
      <c r="AG700" s="143"/>
      <c r="AN700" s="132"/>
      <c r="AO700" s="132"/>
      <c r="AP700" s="132"/>
      <c r="AQ700" s="132"/>
      <c r="AR700" s="132"/>
      <c r="AS700" s="132"/>
      <c r="AT700" s="132"/>
      <c r="AU700" s="132"/>
    </row>
    <row r="701" spans="3:64" x14ac:dyDescent="0.2">
      <c r="C701" s="10"/>
      <c r="D701" s="10"/>
      <c r="AA701" s="132"/>
      <c r="AB701" s="132"/>
      <c r="AC701" s="132"/>
      <c r="AD701" s="132"/>
      <c r="AE701" s="132"/>
      <c r="AG701" s="143"/>
      <c r="AN701" s="132"/>
      <c r="AO701" s="132"/>
      <c r="AP701" s="132"/>
      <c r="AQ701" s="132"/>
      <c r="AR701" s="132"/>
      <c r="AS701" s="132"/>
      <c r="AT701" s="132"/>
      <c r="AU701" s="132"/>
    </row>
    <row r="702" spans="3:64" x14ac:dyDescent="0.2">
      <c r="C702" s="10"/>
      <c r="D702" s="10"/>
      <c r="AA702" s="132"/>
      <c r="AB702" s="132"/>
      <c r="AC702" s="132"/>
      <c r="AD702" s="132"/>
      <c r="AE702" s="132"/>
      <c r="AG702" s="143"/>
      <c r="AN702" s="132"/>
      <c r="AO702" s="132"/>
      <c r="AP702" s="132"/>
      <c r="AQ702" s="132"/>
      <c r="AR702" s="132"/>
      <c r="AS702" s="132"/>
      <c r="AT702" s="132"/>
      <c r="AU702" s="132"/>
    </row>
    <row r="703" spans="3:64" x14ac:dyDescent="0.2">
      <c r="C703" s="10"/>
      <c r="D703" s="10"/>
      <c r="AA703" s="132"/>
      <c r="AB703" s="132"/>
      <c r="AC703" s="132"/>
      <c r="AD703" s="132"/>
      <c r="AE703" s="132"/>
      <c r="AG703" s="143"/>
      <c r="AN703" s="132"/>
      <c r="AO703" s="132"/>
      <c r="AP703" s="132"/>
      <c r="AQ703" s="132"/>
      <c r="AR703" s="132"/>
      <c r="AS703" s="132"/>
      <c r="AT703" s="132"/>
      <c r="AU703" s="132"/>
    </row>
    <row r="704" spans="3:64" x14ac:dyDescent="0.2">
      <c r="C704" s="10"/>
      <c r="D704" s="10"/>
      <c r="AA704" s="132"/>
      <c r="AB704" s="132"/>
      <c r="AC704" s="132"/>
      <c r="AD704" s="132"/>
      <c r="AE704" s="132"/>
      <c r="AG704" s="143"/>
      <c r="AN704" s="132"/>
      <c r="AO704" s="132"/>
      <c r="AP704" s="132"/>
      <c r="AQ704" s="132"/>
      <c r="AR704" s="132"/>
      <c r="AS704" s="132"/>
      <c r="AT704" s="132"/>
      <c r="AU704" s="132"/>
    </row>
    <row r="705" spans="3:47" x14ac:dyDescent="0.2">
      <c r="C705" s="10"/>
      <c r="D705" s="10"/>
      <c r="AA705" s="132"/>
      <c r="AB705" s="132"/>
      <c r="AC705" s="132"/>
      <c r="AD705" s="132"/>
      <c r="AE705" s="132"/>
      <c r="AG705" s="143"/>
      <c r="AN705" s="132"/>
      <c r="AO705" s="132"/>
      <c r="AP705" s="132"/>
      <c r="AQ705" s="132"/>
      <c r="AR705" s="132"/>
      <c r="AS705" s="132"/>
      <c r="AT705" s="132"/>
      <c r="AU705" s="132"/>
    </row>
    <row r="706" spans="3:47" x14ac:dyDescent="0.2">
      <c r="C706" s="10"/>
      <c r="D706" s="10"/>
      <c r="AA706" s="132"/>
      <c r="AB706" s="132"/>
      <c r="AC706" s="132"/>
      <c r="AD706" s="132"/>
      <c r="AE706" s="132"/>
      <c r="AG706" s="143"/>
      <c r="AN706" s="132"/>
      <c r="AO706" s="132"/>
      <c r="AP706" s="132"/>
      <c r="AQ706" s="132"/>
      <c r="AR706" s="132"/>
      <c r="AS706" s="132"/>
      <c r="AT706" s="132"/>
      <c r="AU706" s="132"/>
    </row>
    <row r="707" spans="3:47" x14ac:dyDescent="0.2">
      <c r="C707" s="10"/>
      <c r="D707" s="10"/>
      <c r="AA707" s="132"/>
      <c r="AB707" s="132"/>
      <c r="AC707" s="132"/>
      <c r="AD707" s="132"/>
      <c r="AE707" s="132"/>
      <c r="AG707" s="143"/>
      <c r="AN707" s="132"/>
      <c r="AO707" s="132"/>
      <c r="AP707" s="132"/>
      <c r="AQ707" s="132"/>
      <c r="AR707" s="132"/>
      <c r="AS707" s="132"/>
      <c r="AT707" s="132"/>
      <c r="AU707" s="132"/>
    </row>
    <row r="708" spans="3:47" x14ac:dyDescent="0.2">
      <c r="C708" s="10"/>
      <c r="D708" s="10"/>
      <c r="AA708" s="132"/>
      <c r="AB708" s="132"/>
      <c r="AC708" s="132"/>
      <c r="AD708" s="132"/>
      <c r="AE708" s="132"/>
      <c r="AG708" s="143"/>
      <c r="AN708" s="132"/>
      <c r="AO708" s="132"/>
      <c r="AP708" s="132"/>
      <c r="AQ708" s="132"/>
      <c r="AR708" s="132"/>
      <c r="AS708" s="132"/>
      <c r="AT708" s="132"/>
      <c r="AU708" s="132"/>
    </row>
    <row r="709" spans="3:47" x14ac:dyDescent="0.2">
      <c r="C709" s="10"/>
      <c r="D709" s="10"/>
      <c r="AA709" s="132"/>
      <c r="AB709" s="132"/>
      <c r="AC709" s="132"/>
      <c r="AD709" s="132"/>
      <c r="AE709" s="132"/>
      <c r="AG709" s="143"/>
      <c r="AN709" s="132"/>
      <c r="AO709" s="132"/>
      <c r="AP709" s="132"/>
      <c r="AQ709" s="132"/>
      <c r="AR709" s="132"/>
      <c r="AS709" s="132"/>
      <c r="AT709" s="132"/>
      <c r="AU709" s="132"/>
    </row>
    <row r="710" spans="3:47" x14ac:dyDescent="0.2">
      <c r="C710" s="10"/>
      <c r="D710" s="10"/>
      <c r="AA710" s="132"/>
      <c r="AB710" s="132"/>
      <c r="AC710" s="132"/>
      <c r="AD710" s="132"/>
      <c r="AE710" s="132"/>
      <c r="AG710" s="143"/>
      <c r="AN710" s="132"/>
      <c r="AO710" s="132"/>
      <c r="AP710" s="132"/>
      <c r="AQ710" s="132"/>
      <c r="AR710" s="132"/>
      <c r="AS710" s="132"/>
      <c r="AT710" s="132"/>
      <c r="AU710" s="132"/>
    </row>
    <row r="711" spans="3:47" x14ac:dyDescent="0.2">
      <c r="C711" s="10"/>
      <c r="D711" s="10"/>
      <c r="AA711" s="132"/>
      <c r="AB711" s="132"/>
      <c r="AC711" s="132"/>
      <c r="AD711" s="132"/>
      <c r="AE711" s="132"/>
      <c r="AG711" s="143"/>
      <c r="AN711" s="132"/>
      <c r="AO711" s="132"/>
      <c r="AP711" s="132"/>
      <c r="AQ711" s="132"/>
      <c r="AR711" s="132"/>
      <c r="AS711" s="132"/>
      <c r="AT711" s="132"/>
      <c r="AU711" s="132"/>
    </row>
    <row r="712" spans="3:47" x14ac:dyDescent="0.2">
      <c r="C712" s="10"/>
      <c r="D712" s="10"/>
      <c r="AA712" s="132"/>
      <c r="AB712" s="132"/>
      <c r="AC712" s="132"/>
      <c r="AD712" s="132"/>
      <c r="AE712" s="132"/>
      <c r="AG712" s="143"/>
      <c r="AN712" s="132"/>
      <c r="AO712" s="132"/>
      <c r="AP712" s="132"/>
      <c r="AQ712" s="132"/>
      <c r="AR712" s="132"/>
      <c r="AS712" s="132"/>
      <c r="AT712" s="132"/>
      <c r="AU712" s="132"/>
    </row>
    <row r="713" spans="3:47" x14ac:dyDescent="0.2">
      <c r="C713" s="10"/>
      <c r="D713" s="10"/>
      <c r="AA713" s="132"/>
      <c r="AB713" s="132"/>
      <c r="AC713" s="132"/>
      <c r="AD713" s="132"/>
      <c r="AE713" s="132"/>
      <c r="AG713" s="143"/>
      <c r="AN713" s="132"/>
      <c r="AO713" s="132"/>
      <c r="AP713" s="132"/>
      <c r="AQ713" s="132"/>
      <c r="AR713" s="132"/>
      <c r="AS713" s="132"/>
      <c r="AT713" s="132"/>
      <c r="AU713" s="132"/>
    </row>
    <row r="714" spans="3:47" x14ac:dyDescent="0.2">
      <c r="C714" s="10"/>
      <c r="D714" s="10"/>
      <c r="AA714" s="132"/>
      <c r="AB714" s="132"/>
      <c r="AC714" s="132"/>
      <c r="AD714" s="132"/>
      <c r="AE714" s="132"/>
      <c r="AG714" s="143"/>
      <c r="AN714" s="132"/>
      <c r="AO714" s="132"/>
      <c r="AP714" s="132"/>
      <c r="AQ714" s="132"/>
      <c r="AR714" s="132"/>
      <c r="AS714" s="132"/>
      <c r="AT714" s="132"/>
      <c r="AU714" s="132"/>
    </row>
    <row r="715" spans="3:47" x14ac:dyDescent="0.2">
      <c r="C715" s="10"/>
      <c r="D715" s="10"/>
      <c r="AA715" s="132"/>
      <c r="AB715" s="132"/>
      <c r="AC715" s="132"/>
      <c r="AD715" s="132"/>
      <c r="AE715" s="132"/>
      <c r="AG715" s="143"/>
      <c r="AN715" s="132"/>
      <c r="AO715" s="132"/>
      <c r="AP715" s="132"/>
      <c r="AQ715" s="132"/>
      <c r="AR715" s="132"/>
      <c r="AS715" s="132"/>
      <c r="AT715" s="132"/>
      <c r="AU715" s="132"/>
    </row>
    <row r="716" spans="3:47" x14ac:dyDescent="0.2">
      <c r="C716" s="10"/>
      <c r="D716" s="10"/>
      <c r="AA716" s="132"/>
      <c r="AB716" s="132"/>
      <c r="AC716" s="132"/>
      <c r="AD716" s="132"/>
      <c r="AE716" s="132"/>
      <c r="AG716" s="143"/>
      <c r="AN716" s="132"/>
      <c r="AO716" s="132"/>
      <c r="AP716" s="132"/>
      <c r="AQ716" s="132"/>
      <c r="AR716" s="132"/>
      <c r="AS716" s="132"/>
      <c r="AT716" s="132"/>
      <c r="AU716" s="132"/>
    </row>
    <row r="717" spans="3:47" x14ac:dyDescent="0.2">
      <c r="C717" s="10"/>
      <c r="D717" s="10"/>
      <c r="AA717" s="132"/>
      <c r="AB717" s="132"/>
      <c r="AC717" s="132"/>
      <c r="AD717" s="132"/>
      <c r="AE717" s="132"/>
      <c r="AG717" s="143"/>
      <c r="AN717" s="132"/>
      <c r="AO717" s="132"/>
      <c r="AP717" s="132"/>
      <c r="AQ717" s="132"/>
      <c r="AR717" s="132"/>
      <c r="AS717" s="132"/>
      <c r="AT717" s="132"/>
      <c r="AU717" s="132"/>
    </row>
    <row r="718" spans="3:47" x14ac:dyDescent="0.2">
      <c r="C718" s="10"/>
      <c r="D718" s="10"/>
      <c r="AA718" s="132"/>
      <c r="AB718" s="132"/>
      <c r="AC718" s="132"/>
      <c r="AD718" s="132"/>
      <c r="AE718" s="132"/>
      <c r="AG718" s="143"/>
      <c r="AN718" s="132"/>
      <c r="AO718" s="132"/>
      <c r="AP718" s="132"/>
      <c r="AQ718" s="132"/>
      <c r="AR718" s="132"/>
      <c r="AS718" s="132"/>
      <c r="AT718" s="132"/>
      <c r="AU718" s="132"/>
    </row>
    <row r="719" spans="3:47" x14ac:dyDescent="0.2">
      <c r="C719" s="10"/>
      <c r="D719" s="10"/>
      <c r="AA719" s="132"/>
      <c r="AB719" s="132"/>
      <c r="AC719" s="132"/>
      <c r="AD719" s="132"/>
      <c r="AE719" s="132"/>
      <c r="AG719" s="143"/>
      <c r="AN719" s="132"/>
      <c r="AO719" s="132"/>
      <c r="AP719" s="132"/>
      <c r="AQ719" s="132"/>
      <c r="AR719" s="132"/>
      <c r="AS719" s="132"/>
      <c r="AT719" s="132"/>
      <c r="AU719" s="132"/>
    </row>
    <row r="720" spans="3:47" x14ac:dyDescent="0.2">
      <c r="C720" s="10"/>
      <c r="D720" s="10"/>
      <c r="AA720" s="132"/>
      <c r="AB720" s="132"/>
      <c r="AC720" s="132"/>
      <c r="AD720" s="132"/>
      <c r="AE720" s="132"/>
      <c r="AG720" s="143"/>
      <c r="AN720" s="132"/>
      <c r="AO720" s="132"/>
      <c r="AP720" s="132"/>
      <c r="AQ720" s="132"/>
      <c r="AR720" s="132"/>
      <c r="AS720" s="132"/>
      <c r="AT720" s="132"/>
      <c r="AU720" s="132"/>
    </row>
    <row r="721" spans="3:64" x14ac:dyDescent="0.2">
      <c r="C721" s="10"/>
      <c r="D721" s="10"/>
      <c r="AA721" s="132"/>
      <c r="AB721" s="132"/>
      <c r="AC721" s="132"/>
      <c r="AD721" s="132"/>
      <c r="AE721" s="132"/>
      <c r="AG721" s="143"/>
      <c r="AN721" s="132"/>
      <c r="AO721" s="132"/>
      <c r="AP721" s="132"/>
      <c r="AQ721" s="132"/>
      <c r="AR721" s="132"/>
      <c r="AS721" s="132"/>
      <c r="AT721" s="132"/>
      <c r="AU721" s="132"/>
    </row>
    <row r="722" spans="3:64" x14ac:dyDescent="0.2">
      <c r="C722" s="10"/>
      <c r="D722" s="10"/>
      <c r="AA722" s="132"/>
      <c r="AB722" s="132"/>
      <c r="AC722" s="132"/>
      <c r="AD722" s="132"/>
      <c r="AE722" s="132"/>
      <c r="AG722" s="143"/>
      <c r="AN722" s="132"/>
      <c r="AO722" s="132"/>
      <c r="AP722" s="132"/>
      <c r="AQ722" s="132"/>
      <c r="AR722" s="132"/>
      <c r="AS722" s="132"/>
      <c r="AT722" s="132"/>
      <c r="AU722" s="132"/>
    </row>
    <row r="723" spans="3:64" x14ac:dyDescent="0.2">
      <c r="C723" s="10"/>
      <c r="D723" s="10"/>
      <c r="AA723" s="132"/>
      <c r="AB723" s="132"/>
      <c r="AC723" s="132"/>
      <c r="AD723" s="132"/>
      <c r="AE723" s="132"/>
      <c r="AG723" s="143"/>
      <c r="AN723" s="132"/>
      <c r="AO723" s="132"/>
      <c r="AP723" s="132"/>
      <c r="AQ723" s="132"/>
      <c r="AR723" s="132"/>
      <c r="AS723" s="132"/>
      <c r="AT723" s="132"/>
      <c r="AU723" s="132"/>
    </row>
    <row r="724" spans="3:64" x14ac:dyDescent="0.2">
      <c r="C724" s="10"/>
      <c r="D724" s="10"/>
      <c r="AA724" s="132"/>
      <c r="AB724" s="132"/>
      <c r="AC724" s="132"/>
      <c r="AD724" s="132"/>
      <c r="AE724" s="132"/>
      <c r="AG724" s="143"/>
      <c r="AN724" s="132"/>
      <c r="AO724" s="132"/>
      <c r="AP724" s="132"/>
      <c r="AQ724" s="132"/>
      <c r="AR724" s="132"/>
      <c r="AS724" s="132"/>
      <c r="AT724" s="132"/>
      <c r="AU724" s="132"/>
    </row>
    <row r="725" spans="3:64" x14ac:dyDescent="0.2">
      <c r="C725" s="10"/>
      <c r="D725" s="10"/>
      <c r="AA725" s="132"/>
      <c r="AB725" s="132"/>
      <c r="AC725" s="132"/>
      <c r="AD725" s="132"/>
      <c r="AE725" s="132"/>
      <c r="AG725" s="143"/>
      <c r="AN725" s="132"/>
      <c r="AO725" s="132"/>
      <c r="AP725" s="132"/>
      <c r="AQ725" s="132"/>
      <c r="AR725" s="132"/>
      <c r="AS725" s="132"/>
      <c r="AT725" s="132"/>
      <c r="AU725" s="132"/>
    </row>
    <row r="726" spans="3:64" x14ac:dyDescent="0.2">
      <c r="C726" s="10"/>
      <c r="D726" s="10"/>
      <c r="AA726" s="132"/>
      <c r="AB726" s="132"/>
      <c r="AC726" s="132"/>
      <c r="AD726" s="132"/>
      <c r="AE726" s="132"/>
      <c r="AG726" s="143"/>
      <c r="AN726" s="132"/>
      <c r="AO726" s="132"/>
      <c r="AP726" s="132"/>
      <c r="AQ726" s="132"/>
      <c r="AR726" s="132"/>
      <c r="AS726" s="132"/>
      <c r="AT726" s="132"/>
      <c r="AU726" s="132"/>
      <c r="AV726" s="132"/>
    </row>
    <row r="727" spans="3:64" x14ac:dyDescent="0.2">
      <c r="C727" s="10"/>
      <c r="D727" s="10"/>
      <c r="AA727" s="132"/>
      <c r="AB727" s="132"/>
      <c r="AC727" s="132"/>
      <c r="AD727" s="132"/>
      <c r="AE727" s="132"/>
      <c r="AG727" s="143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</row>
    <row r="728" spans="3:64" x14ac:dyDescent="0.2">
      <c r="C728" s="10"/>
      <c r="D728" s="10"/>
      <c r="AA728" s="132"/>
      <c r="AB728" s="132"/>
      <c r="AC728" s="132"/>
      <c r="AD728" s="132"/>
      <c r="AE728" s="132"/>
      <c r="AG728" s="143"/>
      <c r="AN728" s="132"/>
      <c r="AO728" s="132"/>
      <c r="AP728" s="132"/>
      <c r="AQ728" s="132"/>
      <c r="AR728" s="132"/>
      <c r="AS728" s="132"/>
      <c r="AT728" s="132"/>
      <c r="AU728" s="132"/>
    </row>
    <row r="729" spans="3:64" x14ac:dyDescent="0.2">
      <c r="C729" s="10"/>
      <c r="D729" s="10"/>
      <c r="AA729" s="132"/>
      <c r="AB729" s="132"/>
      <c r="AC729" s="132"/>
      <c r="AD729" s="132"/>
      <c r="AE729" s="132"/>
      <c r="AG729" s="143"/>
      <c r="AN729" s="132"/>
      <c r="AO729" s="132"/>
      <c r="AP729" s="132"/>
      <c r="AQ729" s="132"/>
      <c r="AR729" s="132"/>
      <c r="AS729" s="132"/>
      <c r="AT729" s="132"/>
      <c r="AU729" s="132"/>
    </row>
    <row r="730" spans="3:64" x14ac:dyDescent="0.2">
      <c r="C730" s="10"/>
      <c r="D730" s="10"/>
      <c r="AA730" s="132"/>
      <c r="AB730" s="132"/>
      <c r="AC730" s="132"/>
      <c r="AD730" s="132"/>
      <c r="AE730" s="132"/>
      <c r="AG730" s="143"/>
      <c r="AN730" s="132"/>
      <c r="AO730" s="132"/>
      <c r="AP730" s="132"/>
      <c r="AQ730" s="132"/>
      <c r="AR730" s="132"/>
      <c r="AS730" s="132"/>
      <c r="AT730" s="132"/>
      <c r="AU730" s="132"/>
    </row>
    <row r="731" spans="3:64" x14ac:dyDescent="0.2">
      <c r="C731" s="10"/>
      <c r="D731" s="10"/>
      <c r="AA731" s="132"/>
      <c r="AB731" s="132"/>
      <c r="AC731" s="132"/>
      <c r="AD731" s="132"/>
      <c r="AE731" s="132"/>
      <c r="AG731" s="143"/>
      <c r="AN731" s="132"/>
      <c r="AO731" s="132"/>
      <c r="AP731" s="132"/>
      <c r="AQ731" s="132"/>
      <c r="AR731" s="132"/>
      <c r="AS731" s="132"/>
      <c r="AT731" s="132"/>
      <c r="AU731" s="132"/>
    </row>
    <row r="732" spans="3:64" x14ac:dyDescent="0.2">
      <c r="C732" s="10"/>
      <c r="D732" s="10"/>
      <c r="AA732" s="132"/>
      <c r="AB732" s="132"/>
      <c r="AC732" s="132"/>
      <c r="AD732" s="132"/>
      <c r="AE732" s="132"/>
      <c r="AG732" s="143"/>
      <c r="AN732" s="132"/>
      <c r="AO732" s="132"/>
      <c r="AP732" s="132"/>
      <c r="AQ732" s="132"/>
      <c r="AR732" s="132"/>
      <c r="AS732" s="132"/>
      <c r="AT732" s="132"/>
      <c r="AU732" s="132"/>
    </row>
    <row r="733" spans="3:64" x14ac:dyDescent="0.2">
      <c r="C733" s="10"/>
      <c r="D733" s="10"/>
      <c r="AA733" s="132"/>
      <c r="AB733" s="132"/>
      <c r="AC733" s="132"/>
      <c r="AD733" s="132"/>
      <c r="AE733" s="132"/>
      <c r="AG733" s="143"/>
      <c r="AN733" s="132"/>
      <c r="AO733" s="132"/>
      <c r="AP733" s="132"/>
      <c r="AQ733" s="132"/>
      <c r="AR733" s="132"/>
      <c r="AS733" s="132"/>
      <c r="AT733" s="132"/>
      <c r="AU733" s="132"/>
    </row>
    <row r="734" spans="3:64" x14ac:dyDescent="0.2">
      <c r="C734" s="10"/>
      <c r="D734" s="10"/>
      <c r="AA734" s="132"/>
      <c r="AB734" s="132"/>
      <c r="AC734" s="132"/>
      <c r="AD734" s="132"/>
      <c r="AE734" s="132"/>
      <c r="AG734" s="143"/>
      <c r="AN734" s="132"/>
      <c r="AO734" s="132"/>
      <c r="AP734" s="132"/>
      <c r="AQ734" s="132"/>
      <c r="AR734" s="132"/>
      <c r="AS734" s="132"/>
      <c r="AT734" s="132"/>
      <c r="AU734" s="132"/>
    </row>
    <row r="735" spans="3:64" x14ac:dyDescent="0.2">
      <c r="C735" s="10"/>
      <c r="D735" s="10"/>
      <c r="AA735" s="132"/>
      <c r="AB735" s="132"/>
      <c r="AC735" s="132"/>
      <c r="AD735" s="132"/>
      <c r="AE735" s="132"/>
      <c r="AG735" s="143"/>
      <c r="AN735" s="132"/>
      <c r="AO735" s="132"/>
      <c r="AP735" s="132"/>
      <c r="AQ735" s="132"/>
      <c r="AR735" s="132"/>
      <c r="AS735" s="132"/>
      <c r="AT735" s="132"/>
      <c r="AU735" s="132"/>
    </row>
    <row r="736" spans="3:64" x14ac:dyDescent="0.2">
      <c r="C736" s="10"/>
      <c r="D736" s="10"/>
      <c r="AA736" s="132"/>
      <c r="AB736" s="132"/>
      <c r="AC736" s="132"/>
      <c r="AD736" s="132"/>
      <c r="AE736" s="132"/>
      <c r="AG736" s="143"/>
      <c r="AN736" s="132"/>
      <c r="AO736" s="132"/>
      <c r="AP736" s="132"/>
      <c r="AQ736" s="132"/>
      <c r="AR736" s="132"/>
      <c r="AS736" s="132"/>
      <c r="AT736" s="132"/>
      <c r="AU736" s="132"/>
    </row>
    <row r="737" spans="3:64" x14ac:dyDescent="0.2">
      <c r="C737" s="10"/>
      <c r="D737" s="10"/>
      <c r="AA737" s="132"/>
      <c r="AB737" s="132"/>
      <c r="AC737" s="132"/>
      <c r="AD737" s="132"/>
      <c r="AE737" s="132"/>
      <c r="AG737" s="143"/>
      <c r="AN737" s="132"/>
      <c r="AO737" s="132"/>
      <c r="AP737" s="132"/>
      <c r="AQ737" s="132"/>
      <c r="AR737" s="132"/>
      <c r="AS737" s="132"/>
      <c r="AT737" s="132"/>
      <c r="AU737" s="132"/>
    </row>
    <row r="738" spans="3:64" x14ac:dyDescent="0.2">
      <c r="C738" s="10"/>
      <c r="D738" s="10"/>
      <c r="AA738" s="132"/>
      <c r="AB738" s="132"/>
      <c r="AC738" s="132"/>
      <c r="AD738" s="132"/>
      <c r="AE738" s="132"/>
      <c r="AG738" s="143"/>
      <c r="AN738" s="132"/>
      <c r="AO738" s="132"/>
      <c r="AP738" s="132"/>
      <c r="AQ738" s="132"/>
      <c r="AR738" s="132"/>
      <c r="AS738" s="132"/>
      <c r="AT738" s="132"/>
      <c r="AU738" s="132"/>
    </row>
    <row r="739" spans="3:64" x14ac:dyDescent="0.2">
      <c r="C739" s="10"/>
      <c r="D739" s="10"/>
      <c r="AA739" s="132"/>
      <c r="AB739" s="132"/>
      <c r="AC739" s="132"/>
      <c r="AD739" s="132"/>
      <c r="AE739" s="132"/>
      <c r="AG739" s="143"/>
      <c r="AN739" s="132"/>
      <c r="AO739" s="132"/>
      <c r="AP739" s="132"/>
      <c r="AQ739" s="132"/>
      <c r="AR739" s="132"/>
      <c r="AS739" s="132"/>
      <c r="AT739" s="132"/>
      <c r="AU739" s="132"/>
    </row>
    <row r="740" spans="3:64" x14ac:dyDescent="0.2">
      <c r="C740" s="10"/>
      <c r="D740" s="10"/>
      <c r="AA740" s="132"/>
      <c r="AB740" s="132"/>
      <c r="AC740" s="132"/>
      <c r="AD740" s="132"/>
      <c r="AE740" s="132"/>
      <c r="AG740" s="143"/>
      <c r="AN740" s="132"/>
      <c r="AO740" s="132"/>
      <c r="AP740" s="132"/>
      <c r="AQ740" s="132"/>
      <c r="AR740" s="132"/>
      <c r="AS740" s="132"/>
      <c r="AT740" s="132"/>
      <c r="AU740" s="132"/>
    </row>
    <row r="741" spans="3:64" x14ac:dyDescent="0.2">
      <c r="C741" s="10"/>
      <c r="D741" s="10"/>
      <c r="AA741" s="132"/>
      <c r="AB741" s="132"/>
      <c r="AC741" s="132"/>
      <c r="AD741" s="132"/>
      <c r="AE741" s="132"/>
      <c r="AG741" s="143"/>
      <c r="AN741" s="132"/>
      <c r="AO741" s="132"/>
      <c r="AP741" s="132"/>
      <c r="AQ741" s="132"/>
      <c r="AR741" s="132"/>
      <c r="AS741" s="132"/>
      <c r="AT741" s="132"/>
      <c r="AU741" s="132"/>
    </row>
    <row r="742" spans="3:64" x14ac:dyDescent="0.2">
      <c r="C742" s="10"/>
      <c r="D742" s="10"/>
      <c r="AA742" s="132"/>
      <c r="AB742" s="132"/>
      <c r="AC742" s="132"/>
      <c r="AD742" s="132"/>
      <c r="AE742" s="132"/>
      <c r="AG742" s="143"/>
      <c r="AN742" s="132"/>
      <c r="AO742" s="132"/>
      <c r="AP742" s="132"/>
      <c r="AQ742" s="132"/>
      <c r="AR742" s="132"/>
      <c r="AS742" s="132"/>
      <c r="AT742" s="132"/>
      <c r="AU742" s="132"/>
    </row>
    <row r="743" spans="3:64" x14ac:dyDescent="0.2">
      <c r="C743" s="10"/>
      <c r="D743" s="10"/>
      <c r="AA743" s="132"/>
      <c r="AB743" s="132"/>
      <c r="AC743" s="132"/>
      <c r="AD743" s="132"/>
      <c r="AE743" s="132"/>
      <c r="AG743" s="143"/>
      <c r="AN743" s="132"/>
      <c r="AO743" s="132"/>
      <c r="AP743" s="132"/>
      <c r="AQ743" s="132"/>
      <c r="AR743" s="132"/>
      <c r="AS743" s="132"/>
      <c r="AT743" s="132"/>
      <c r="AU743" s="132"/>
    </row>
    <row r="744" spans="3:64" x14ac:dyDescent="0.2">
      <c r="C744" s="10"/>
      <c r="D744" s="10"/>
      <c r="AA744" s="132"/>
      <c r="AB744" s="132"/>
      <c r="AC744" s="132"/>
      <c r="AD744" s="132"/>
      <c r="AE744" s="132"/>
      <c r="AG744" s="143"/>
      <c r="AN744" s="132"/>
      <c r="AO744" s="132"/>
      <c r="AP744" s="132"/>
      <c r="AQ744" s="132"/>
      <c r="AR744" s="132"/>
      <c r="AS744" s="132"/>
      <c r="AT744" s="132"/>
      <c r="AU744" s="132"/>
    </row>
    <row r="745" spans="3:64" x14ac:dyDescent="0.2">
      <c r="C745" s="10"/>
      <c r="D745" s="10"/>
      <c r="AA745" s="132"/>
      <c r="AB745" s="132"/>
      <c r="AC745" s="132"/>
      <c r="AD745" s="132"/>
      <c r="AE745" s="132"/>
      <c r="AG745" s="143"/>
      <c r="AN745" s="132"/>
      <c r="AO745" s="132"/>
      <c r="AP745" s="132"/>
      <c r="AQ745" s="132"/>
      <c r="AR745" s="132"/>
      <c r="AS745" s="132"/>
      <c r="AT745" s="132"/>
      <c r="AU745" s="132"/>
    </row>
    <row r="746" spans="3:64" x14ac:dyDescent="0.2">
      <c r="C746" s="10"/>
      <c r="D746" s="10"/>
      <c r="AA746" s="132"/>
      <c r="AB746" s="132"/>
      <c r="AC746" s="132"/>
      <c r="AD746" s="132"/>
      <c r="AE746" s="132"/>
      <c r="AG746" s="143"/>
      <c r="AN746" s="132"/>
      <c r="AO746" s="132"/>
      <c r="AP746" s="132"/>
      <c r="AQ746" s="132"/>
      <c r="AR746" s="132"/>
      <c r="AS746" s="132"/>
      <c r="AT746" s="132"/>
      <c r="AU746" s="132"/>
    </row>
    <row r="747" spans="3:64" x14ac:dyDescent="0.2">
      <c r="C747" s="10"/>
      <c r="D747" s="10"/>
      <c r="AA747" s="132"/>
      <c r="AB747" s="132"/>
      <c r="AC747" s="132"/>
      <c r="AD747" s="132"/>
      <c r="AE747" s="132"/>
      <c r="AG747" s="143"/>
      <c r="AN747" s="132"/>
      <c r="AO747" s="132"/>
      <c r="AP747" s="132"/>
      <c r="AQ747" s="132"/>
      <c r="AR747" s="132"/>
      <c r="AS747" s="132"/>
      <c r="AT747" s="132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32"/>
      <c r="BE747" s="132"/>
      <c r="BF747" s="132"/>
      <c r="BG747" s="132"/>
      <c r="BH747" s="132"/>
      <c r="BI747" s="132"/>
      <c r="BJ747" s="132"/>
      <c r="BK747" s="132"/>
      <c r="BL747" s="132"/>
    </row>
    <row r="748" spans="3:64" x14ac:dyDescent="0.2">
      <c r="C748" s="10"/>
      <c r="D748" s="10"/>
      <c r="AA748" s="132"/>
      <c r="AB748" s="132"/>
      <c r="AC748" s="132"/>
      <c r="AD748" s="132"/>
      <c r="AE748" s="132"/>
      <c r="AG748" s="143"/>
      <c r="AN748" s="132"/>
      <c r="AO748" s="132"/>
      <c r="AP748" s="132"/>
      <c r="AQ748" s="132"/>
      <c r="AR748" s="132"/>
      <c r="AS748" s="132"/>
      <c r="AT748" s="132"/>
      <c r="AU748" s="132"/>
    </row>
    <row r="749" spans="3:64" x14ac:dyDescent="0.2">
      <c r="C749" s="10"/>
      <c r="D749" s="10"/>
      <c r="AA749" s="132"/>
      <c r="AB749" s="132"/>
      <c r="AC749" s="132"/>
      <c r="AD749" s="132"/>
      <c r="AE749" s="132"/>
      <c r="AG749" s="143"/>
      <c r="AN749" s="132"/>
      <c r="AO749" s="132"/>
      <c r="AP749" s="132"/>
      <c r="AQ749" s="132"/>
      <c r="AR749" s="132"/>
      <c r="AS749" s="132"/>
      <c r="AT749" s="132"/>
      <c r="AU749" s="132"/>
    </row>
    <row r="750" spans="3:64" x14ac:dyDescent="0.2">
      <c r="C750" s="10"/>
      <c r="D750" s="10"/>
      <c r="AA750" s="132"/>
      <c r="AB750" s="132"/>
      <c r="AC750" s="132"/>
      <c r="AD750" s="132"/>
      <c r="AE750" s="132"/>
      <c r="AG750" s="143"/>
      <c r="AN750" s="132"/>
      <c r="AO750" s="132"/>
      <c r="AP750" s="132"/>
      <c r="AQ750" s="132"/>
      <c r="AR750" s="132"/>
      <c r="AS750" s="132"/>
      <c r="AT750" s="132"/>
      <c r="AU750" s="132"/>
    </row>
    <row r="751" spans="3:64" x14ac:dyDescent="0.2">
      <c r="C751" s="10"/>
      <c r="D751" s="10"/>
      <c r="AA751" s="132"/>
      <c r="AB751" s="132"/>
      <c r="AC751" s="132"/>
      <c r="AD751" s="132"/>
      <c r="AE751" s="132"/>
      <c r="AG751" s="143"/>
      <c r="AN751" s="132"/>
      <c r="AO751" s="132"/>
      <c r="AP751" s="132"/>
      <c r="AQ751" s="132"/>
      <c r="AR751" s="132"/>
      <c r="AS751" s="132"/>
      <c r="AT751" s="132"/>
      <c r="AU751" s="132"/>
    </row>
    <row r="752" spans="3:64" x14ac:dyDescent="0.2">
      <c r="C752" s="10"/>
      <c r="D752" s="10"/>
      <c r="AA752" s="132"/>
      <c r="AB752" s="132"/>
      <c r="AC752" s="132"/>
      <c r="AD752" s="132"/>
      <c r="AE752" s="132"/>
      <c r="AG752" s="143"/>
      <c r="AN752" s="132"/>
      <c r="AO752" s="132"/>
      <c r="AP752" s="132"/>
      <c r="AQ752" s="132"/>
      <c r="AR752" s="132"/>
      <c r="AS752" s="132"/>
      <c r="AT752" s="132"/>
      <c r="AU752" s="132"/>
    </row>
    <row r="753" spans="3:64" x14ac:dyDescent="0.2">
      <c r="C753" s="10"/>
      <c r="D753" s="10"/>
      <c r="AA753" s="132"/>
      <c r="AB753" s="132"/>
      <c r="AC753" s="132"/>
      <c r="AD753" s="132"/>
      <c r="AE753" s="132"/>
      <c r="AG753" s="143"/>
      <c r="AN753" s="132"/>
      <c r="AO753" s="132"/>
      <c r="AP753" s="132"/>
      <c r="AQ753" s="132"/>
      <c r="AR753" s="132"/>
      <c r="AS753" s="132"/>
      <c r="AT753" s="132"/>
      <c r="AU753" s="132"/>
    </row>
    <row r="754" spans="3:64" x14ac:dyDescent="0.2">
      <c r="C754" s="10"/>
      <c r="D754" s="10"/>
      <c r="AA754" s="132"/>
      <c r="AB754" s="132"/>
      <c r="AC754" s="132"/>
      <c r="AD754" s="132"/>
      <c r="AE754" s="132"/>
      <c r="AG754" s="143"/>
      <c r="AN754" s="132"/>
      <c r="AO754" s="132"/>
      <c r="AP754" s="132"/>
      <c r="AQ754" s="132"/>
      <c r="AR754" s="132"/>
      <c r="AS754" s="132"/>
      <c r="AT754" s="132"/>
      <c r="AU754" s="132"/>
    </row>
    <row r="755" spans="3:64" x14ac:dyDescent="0.2">
      <c r="C755" s="10"/>
      <c r="D755" s="10"/>
      <c r="AA755" s="132"/>
      <c r="AB755" s="132"/>
      <c r="AC755" s="132"/>
      <c r="AD755" s="132"/>
      <c r="AE755" s="132"/>
      <c r="AG755" s="143"/>
      <c r="AN755" s="132"/>
      <c r="AO755" s="132"/>
      <c r="AP755" s="132"/>
      <c r="AQ755" s="132"/>
      <c r="AR755" s="132"/>
      <c r="AS755" s="132"/>
      <c r="AT755" s="132"/>
      <c r="AU755" s="132"/>
    </row>
    <row r="756" spans="3:64" x14ac:dyDescent="0.2">
      <c r="C756" s="10"/>
      <c r="D756" s="10"/>
      <c r="AA756" s="132"/>
      <c r="AB756" s="132"/>
      <c r="AC756" s="132"/>
      <c r="AD756" s="132"/>
      <c r="AE756" s="132"/>
      <c r="AG756" s="143"/>
      <c r="AN756" s="132"/>
      <c r="AO756" s="132"/>
      <c r="AP756" s="132"/>
      <c r="AQ756" s="132"/>
      <c r="AR756" s="132"/>
      <c r="AS756" s="132"/>
      <c r="AT756" s="132"/>
      <c r="AU756" s="132"/>
    </row>
    <row r="757" spans="3:64" x14ac:dyDescent="0.2">
      <c r="C757" s="10"/>
      <c r="D757" s="10"/>
      <c r="AA757" s="132"/>
      <c r="AB757" s="132"/>
      <c r="AC757" s="132"/>
      <c r="AD757" s="132"/>
      <c r="AE757" s="132"/>
      <c r="AG757" s="143"/>
      <c r="AN757" s="132"/>
      <c r="AO757" s="132"/>
      <c r="AP757" s="132"/>
      <c r="AQ757" s="132"/>
      <c r="AR757" s="132"/>
      <c r="AS757" s="132"/>
      <c r="AT757" s="132"/>
      <c r="AU757" s="132"/>
    </row>
    <row r="758" spans="3:64" x14ac:dyDescent="0.2">
      <c r="C758" s="10"/>
      <c r="D758" s="10"/>
      <c r="AA758" s="132"/>
      <c r="AB758" s="132"/>
      <c r="AC758" s="132"/>
      <c r="AD758" s="132"/>
      <c r="AE758" s="132"/>
      <c r="AG758" s="143"/>
      <c r="AN758" s="132"/>
      <c r="AO758" s="132"/>
      <c r="AP758" s="132"/>
      <c r="AQ758" s="132"/>
      <c r="AR758" s="132"/>
      <c r="AS758" s="132"/>
      <c r="AT758" s="132"/>
      <c r="AU758" s="132"/>
      <c r="AV758" s="132"/>
    </row>
    <row r="759" spans="3:64" x14ac:dyDescent="0.2">
      <c r="C759" s="10"/>
      <c r="D759" s="10"/>
      <c r="AA759" s="132"/>
      <c r="AB759" s="132"/>
      <c r="AC759" s="132"/>
      <c r="AD759" s="132"/>
      <c r="AE759" s="132"/>
      <c r="AG759" s="143"/>
      <c r="AN759" s="132"/>
      <c r="AO759" s="132"/>
      <c r="AP759" s="132"/>
      <c r="AQ759" s="132"/>
      <c r="AR759" s="132"/>
      <c r="AS759" s="132"/>
      <c r="AT759" s="132"/>
      <c r="AU759" s="132"/>
    </row>
    <row r="760" spans="3:64" x14ac:dyDescent="0.2">
      <c r="C760" s="10"/>
      <c r="D760" s="10"/>
      <c r="AA760" s="132"/>
      <c r="AB760" s="132"/>
      <c r="AC760" s="132"/>
      <c r="AD760" s="132"/>
      <c r="AE760" s="132"/>
      <c r="AG760" s="143"/>
      <c r="AN760" s="132"/>
      <c r="AO760" s="132"/>
      <c r="AP760" s="132"/>
      <c r="AQ760" s="132"/>
      <c r="AR760" s="132"/>
      <c r="AS760" s="132"/>
      <c r="AT760" s="132"/>
      <c r="AU760" s="132"/>
    </row>
    <row r="761" spans="3:64" x14ac:dyDescent="0.2">
      <c r="C761" s="10"/>
      <c r="D761" s="10"/>
      <c r="AA761" s="132"/>
      <c r="AB761" s="132"/>
      <c r="AC761" s="132"/>
      <c r="AD761" s="132"/>
      <c r="AE761" s="132"/>
      <c r="AG761" s="143"/>
      <c r="AN761" s="132"/>
      <c r="AO761" s="132"/>
      <c r="AP761" s="132"/>
      <c r="AQ761" s="132"/>
      <c r="AR761" s="132"/>
      <c r="AS761" s="132"/>
      <c r="AT761" s="132"/>
      <c r="AU761" s="132"/>
    </row>
    <row r="762" spans="3:64" x14ac:dyDescent="0.2">
      <c r="C762" s="10"/>
      <c r="D762" s="10"/>
      <c r="AA762" s="132"/>
      <c r="AB762" s="132"/>
      <c r="AC762" s="132"/>
      <c r="AD762" s="132"/>
      <c r="AE762" s="132"/>
      <c r="AG762" s="143"/>
      <c r="AN762" s="132"/>
      <c r="AO762" s="132"/>
      <c r="AP762" s="132"/>
      <c r="AQ762" s="132"/>
      <c r="AR762" s="132"/>
      <c r="AS762" s="132"/>
      <c r="AT762" s="132"/>
      <c r="AU762" s="132"/>
    </row>
    <row r="763" spans="3:64" x14ac:dyDescent="0.2">
      <c r="C763" s="10"/>
      <c r="D763" s="10"/>
      <c r="AA763" s="132"/>
      <c r="AB763" s="132"/>
      <c r="AC763" s="132"/>
      <c r="AD763" s="132"/>
      <c r="AE763" s="132"/>
      <c r="AG763" s="143"/>
      <c r="AN763" s="132"/>
      <c r="AO763" s="132"/>
      <c r="AP763" s="132"/>
      <c r="AQ763" s="132"/>
      <c r="AR763" s="132"/>
      <c r="AS763" s="132"/>
      <c r="AT763" s="132"/>
      <c r="AU763" s="132"/>
    </row>
    <row r="764" spans="3:64" x14ac:dyDescent="0.2">
      <c r="C764" s="10"/>
      <c r="D764" s="10"/>
      <c r="AA764" s="132"/>
      <c r="AB764" s="132"/>
      <c r="AC764" s="132"/>
      <c r="AD764" s="132"/>
      <c r="AE764" s="132"/>
      <c r="AG764" s="143"/>
      <c r="AN764" s="132"/>
      <c r="AO764" s="132"/>
      <c r="AP764" s="132"/>
      <c r="AQ764" s="132"/>
      <c r="AR764" s="132"/>
      <c r="AS764" s="132"/>
      <c r="AT764" s="132"/>
      <c r="AU764" s="132"/>
    </row>
    <row r="765" spans="3:64" x14ac:dyDescent="0.2">
      <c r="C765" s="10"/>
      <c r="D765" s="10"/>
      <c r="AA765" s="132"/>
      <c r="AB765" s="132"/>
      <c r="AC765" s="132"/>
      <c r="AD765" s="132"/>
      <c r="AE765" s="132"/>
      <c r="AG765" s="143"/>
      <c r="AN765" s="132"/>
      <c r="AO765" s="132"/>
      <c r="AP765" s="132"/>
      <c r="AQ765" s="132"/>
      <c r="AR765" s="132"/>
      <c r="AS765" s="132"/>
      <c r="AT765" s="132"/>
      <c r="AU765" s="132"/>
    </row>
    <row r="766" spans="3:64" x14ac:dyDescent="0.2">
      <c r="C766" s="10"/>
      <c r="D766" s="10"/>
      <c r="AA766" s="132"/>
      <c r="AB766" s="132"/>
      <c r="AC766" s="132"/>
      <c r="AD766" s="132"/>
      <c r="AE766" s="132"/>
      <c r="AG766" s="143"/>
      <c r="AN766" s="132"/>
      <c r="AO766" s="132"/>
      <c r="AP766" s="132"/>
      <c r="AQ766" s="132"/>
      <c r="AR766" s="132"/>
      <c r="AS766" s="132"/>
      <c r="AT766" s="132"/>
      <c r="AU766" s="132"/>
    </row>
    <row r="767" spans="3:64" x14ac:dyDescent="0.2">
      <c r="C767" s="10"/>
      <c r="D767" s="10"/>
      <c r="AA767" s="132"/>
      <c r="AB767" s="132"/>
      <c r="AC767" s="132"/>
      <c r="AD767" s="132"/>
      <c r="AE767" s="132"/>
      <c r="AG767" s="143"/>
      <c r="AN767" s="132"/>
      <c r="AO767" s="132"/>
      <c r="AP767" s="132"/>
      <c r="AQ767" s="132"/>
      <c r="AR767" s="132"/>
      <c r="AS767" s="132"/>
      <c r="AT767" s="132"/>
      <c r="AU767" s="132"/>
    </row>
    <row r="768" spans="3:64" x14ac:dyDescent="0.2">
      <c r="C768" s="10"/>
      <c r="D768" s="10"/>
      <c r="AA768" s="132"/>
      <c r="AB768" s="132"/>
      <c r="AC768" s="132"/>
      <c r="AD768" s="132"/>
      <c r="AE768" s="132"/>
      <c r="AG768" s="143"/>
      <c r="AN768" s="132"/>
      <c r="AO768" s="132"/>
      <c r="AP768" s="132"/>
      <c r="AQ768" s="132"/>
      <c r="AR768" s="132"/>
      <c r="AS768" s="132"/>
      <c r="AT768" s="132"/>
      <c r="AU768" s="132"/>
      <c r="AV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</row>
    <row r="769" spans="3:64" x14ac:dyDescent="0.2">
      <c r="C769" s="10"/>
      <c r="D769" s="10"/>
      <c r="AA769" s="132"/>
      <c r="AB769" s="132"/>
      <c r="AC769" s="132"/>
      <c r="AD769" s="132"/>
      <c r="AE769" s="132"/>
      <c r="AG769" s="143"/>
      <c r="AN769" s="132"/>
      <c r="AO769" s="132"/>
      <c r="AP769" s="132"/>
      <c r="AQ769" s="132"/>
      <c r="AR769" s="132"/>
      <c r="AS769" s="132"/>
      <c r="AT769" s="132"/>
      <c r="AU769" s="132"/>
    </row>
    <row r="770" spans="3:64" x14ac:dyDescent="0.2">
      <c r="C770" s="10"/>
      <c r="D770" s="10"/>
      <c r="AA770" s="132"/>
      <c r="AB770" s="132"/>
      <c r="AC770" s="132"/>
      <c r="AD770" s="132"/>
      <c r="AE770" s="132"/>
      <c r="AG770" s="143"/>
      <c r="AN770" s="132"/>
      <c r="AO770" s="132"/>
      <c r="AP770" s="132"/>
      <c r="AQ770" s="132"/>
      <c r="AR770" s="132"/>
      <c r="AS770" s="132"/>
      <c r="AT770" s="132"/>
      <c r="AU770" s="132"/>
    </row>
    <row r="771" spans="3:64" x14ac:dyDescent="0.2">
      <c r="C771" s="10"/>
      <c r="D771" s="10"/>
      <c r="AA771" s="132"/>
      <c r="AB771" s="132"/>
      <c r="AC771" s="132"/>
      <c r="AD771" s="132"/>
      <c r="AE771" s="132"/>
      <c r="AG771" s="143"/>
      <c r="AN771" s="132"/>
      <c r="AO771" s="132"/>
      <c r="AP771" s="132"/>
      <c r="AQ771" s="132"/>
      <c r="AR771" s="132"/>
      <c r="AS771" s="132"/>
      <c r="AT771" s="132"/>
      <c r="AU771" s="132"/>
    </row>
    <row r="772" spans="3:64" x14ac:dyDescent="0.2">
      <c r="C772" s="10"/>
      <c r="D772" s="10"/>
      <c r="AA772" s="132"/>
      <c r="AB772" s="132"/>
      <c r="AC772" s="132"/>
      <c r="AD772" s="132"/>
      <c r="AE772" s="132"/>
      <c r="AG772" s="143"/>
      <c r="AN772" s="132"/>
      <c r="AO772" s="132"/>
      <c r="AP772" s="132"/>
      <c r="AQ772" s="132"/>
      <c r="AR772" s="132"/>
      <c r="AS772" s="132"/>
      <c r="AT772" s="132"/>
      <c r="AU772" s="132"/>
    </row>
    <row r="773" spans="3:64" x14ac:dyDescent="0.2">
      <c r="C773" s="10"/>
      <c r="D773" s="10"/>
      <c r="AA773" s="132"/>
      <c r="AB773" s="132"/>
      <c r="AC773" s="132"/>
      <c r="AD773" s="132"/>
      <c r="AE773" s="132"/>
      <c r="AG773" s="143"/>
      <c r="AN773" s="132"/>
      <c r="AO773" s="132"/>
      <c r="AP773" s="132"/>
      <c r="AQ773" s="132"/>
      <c r="AR773" s="132"/>
      <c r="AS773" s="132"/>
      <c r="AT773" s="132"/>
      <c r="AU773" s="132"/>
      <c r="AV773" s="132"/>
      <c r="AW773" s="132"/>
      <c r="AX773" s="132"/>
      <c r="AY773" s="132"/>
      <c r="AZ773" s="132"/>
      <c r="BA773" s="132"/>
      <c r="BB773" s="132"/>
      <c r="BC773" s="132"/>
      <c r="BD773" s="132"/>
      <c r="BE773" s="132"/>
      <c r="BF773" s="132"/>
      <c r="BG773" s="132"/>
      <c r="BH773" s="132"/>
      <c r="BI773" s="132"/>
      <c r="BJ773" s="132"/>
      <c r="BK773" s="132"/>
      <c r="BL773" s="132"/>
    </row>
    <row r="774" spans="3:64" x14ac:dyDescent="0.2">
      <c r="C774" s="10"/>
      <c r="D774" s="10"/>
      <c r="AA774" s="132"/>
      <c r="AB774" s="132"/>
      <c r="AC774" s="132"/>
      <c r="AD774" s="132"/>
      <c r="AE774" s="132"/>
      <c r="AG774" s="143"/>
      <c r="AN774" s="132"/>
      <c r="AO774" s="132"/>
      <c r="AP774" s="132"/>
      <c r="AQ774" s="132"/>
      <c r="AR774" s="132"/>
      <c r="AS774" s="132"/>
      <c r="AT774" s="132"/>
      <c r="AU774" s="132"/>
    </row>
    <row r="775" spans="3:64" x14ac:dyDescent="0.2">
      <c r="C775" s="10"/>
      <c r="D775" s="10"/>
      <c r="AA775" s="132"/>
      <c r="AB775" s="132"/>
      <c r="AC775" s="132"/>
      <c r="AD775" s="132"/>
      <c r="AE775" s="132"/>
      <c r="AG775" s="143"/>
      <c r="AN775" s="132"/>
      <c r="AO775" s="132"/>
      <c r="AP775" s="132"/>
      <c r="AQ775" s="132"/>
      <c r="AR775" s="132"/>
      <c r="AS775" s="132"/>
      <c r="AT775" s="132"/>
      <c r="AU775" s="132"/>
    </row>
    <row r="776" spans="3:64" x14ac:dyDescent="0.2">
      <c r="C776" s="10"/>
      <c r="D776" s="10"/>
      <c r="AA776" s="132"/>
      <c r="AB776" s="132"/>
      <c r="AC776" s="132"/>
      <c r="AD776" s="132"/>
      <c r="AE776" s="132"/>
      <c r="AG776" s="143"/>
      <c r="AN776" s="132"/>
      <c r="AO776" s="132"/>
      <c r="AP776" s="132"/>
      <c r="AQ776" s="132"/>
      <c r="AR776" s="132"/>
      <c r="AS776" s="132"/>
      <c r="AT776" s="132"/>
      <c r="AU776" s="132"/>
    </row>
    <row r="777" spans="3:64" x14ac:dyDescent="0.2">
      <c r="C777" s="10"/>
      <c r="D777" s="10"/>
      <c r="AA777" s="132"/>
      <c r="AB777" s="132"/>
      <c r="AC777" s="132"/>
      <c r="AD777" s="132"/>
      <c r="AE777" s="132"/>
      <c r="AG777" s="143"/>
      <c r="AN777" s="132"/>
      <c r="AO777" s="132"/>
      <c r="AP777" s="132"/>
      <c r="AQ777" s="132"/>
      <c r="AR777" s="132"/>
      <c r="AS777" s="132"/>
      <c r="AT777" s="132"/>
      <c r="AU777" s="132"/>
    </row>
    <row r="778" spans="3:64" x14ac:dyDescent="0.2">
      <c r="C778" s="10"/>
      <c r="D778" s="10"/>
      <c r="AA778" s="132"/>
      <c r="AB778" s="132"/>
      <c r="AC778" s="132"/>
      <c r="AD778" s="132"/>
      <c r="AE778" s="132"/>
      <c r="AG778" s="143"/>
      <c r="AN778" s="132"/>
      <c r="AO778" s="132"/>
      <c r="AP778" s="132"/>
      <c r="AQ778" s="132"/>
      <c r="AR778" s="132"/>
      <c r="AS778" s="132"/>
      <c r="AT778" s="132"/>
      <c r="AU778" s="132"/>
    </row>
    <row r="779" spans="3:64" x14ac:dyDescent="0.2">
      <c r="C779" s="10"/>
      <c r="D779" s="10"/>
      <c r="AA779" s="132"/>
      <c r="AB779" s="132"/>
      <c r="AC779" s="132"/>
      <c r="AD779" s="132"/>
      <c r="AE779" s="132"/>
      <c r="AG779" s="143"/>
      <c r="AN779" s="132"/>
      <c r="AO779" s="132"/>
      <c r="AP779" s="132"/>
      <c r="AQ779" s="132"/>
      <c r="AR779" s="132"/>
      <c r="AS779" s="132"/>
      <c r="AT779" s="132"/>
      <c r="AU779" s="132"/>
    </row>
    <row r="780" spans="3:64" x14ac:dyDescent="0.2">
      <c r="C780" s="10"/>
      <c r="D780" s="10"/>
      <c r="AA780" s="132"/>
      <c r="AB780" s="132"/>
      <c r="AC780" s="132"/>
      <c r="AD780" s="132"/>
      <c r="AE780" s="132"/>
      <c r="AG780" s="143"/>
      <c r="AN780" s="132"/>
      <c r="AO780" s="132"/>
      <c r="AP780" s="132"/>
      <c r="AQ780" s="132"/>
      <c r="AR780" s="132"/>
      <c r="AS780" s="132"/>
      <c r="AT780" s="132"/>
      <c r="AU780" s="132"/>
    </row>
    <row r="781" spans="3:64" x14ac:dyDescent="0.2">
      <c r="C781" s="10"/>
      <c r="D781" s="10"/>
      <c r="AA781" s="132"/>
      <c r="AB781" s="132"/>
      <c r="AC781" s="132"/>
      <c r="AD781" s="132"/>
      <c r="AE781" s="132"/>
      <c r="AG781" s="143"/>
      <c r="AN781" s="132"/>
      <c r="AO781" s="132"/>
      <c r="AP781" s="132"/>
      <c r="AQ781" s="132"/>
      <c r="AR781" s="132"/>
      <c r="AS781" s="132"/>
      <c r="AT781" s="132"/>
      <c r="AU781" s="132"/>
    </row>
    <row r="782" spans="3:64" x14ac:dyDescent="0.2">
      <c r="C782" s="10"/>
      <c r="D782" s="10"/>
      <c r="AA782" s="132"/>
      <c r="AB782" s="132"/>
      <c r="AC782" s="132"/>
      <c r="AD782" s="132"/>
      <c r="AE782" s="132"/>
      <c r="AG782" s="143"/>
      <c r="AN782" s="132"/>
      <c r="AO782" s="132"/>
      <c r="AP782" s="132"/>
      <c r="AQ782" s="132"/>
      <c r="AR782" s="132"/>
      <c r="AS782" s="132"/>
      <c r="AT782" s="132"/>
      <c r="AU782" s="132"/>
      <c r="AV782" s="132"/>
    </row>
    <row r="783" spans="3:64" x14ac:dyDescent="0.2">
      <c r="C783" s="10"/>
      <c r="D783" s="10"/>
      <c r="AA783" s="132"/>
      <c r="AB783" s="132"/>
      <c r="AC783" s="132"/>
      <c r="AD783" s="132"/>
      <c r="AE783" s="132"/>
      <c r="AG783" s="143"/>
      <c r="AN783" s="132"/>
      <c r="AO783" s="132"/>
      <c r="AP783" s="132"/>
      <c r="AQ783" s="132"/>
      <c r="AR783" s="132"/>
      <c r="AS783" s="132"/>
      <c r="AT783" s="132"/>
      <c r="AU783" s="132"/>
    </row>
    <row r="784" spans="3:64" x14ac:dyDescent="0.2">
      <c r="C784" s="10"/>
      <c r="D784" s="10"/>
      <c r="AA784" s="132"/>
      <c r="AB784" s="132"/>
      <c r="AC784" s="132"/>
      <c r="AD784" s="132"/>
      <c r="AE784" s="132"/>
      <c r="AG784" s="143"/>
      <c r="AN784" s="132"/>
      <c r="AO784" s="132"/>
      <c r="AP784" s="132"/>
      <c r="AQ784" s="132"/>
      <c r="AR784" s="132"/>
      <c r="AS784" s="132"/>
      <c r="AT784" s="132"/>
      <c r="AU784" s="132"/>
    </row>
    <row r="785" spans="3:47" x14ac:dyDescent="0.2">
      <c r="C785" s="10"/>
      <c r="D785" s="10"/>
      <c r="AA785" s="132"/>
      <c r="AB785" s="132"/>
      <c r="AC785" s="132"/>
      <c r="AD785" s="132"/>
      <c r="AE785" s="132"/>
      <c r="AG785" s="143"/>
      <c r="AN785" s="132"/>
      <c r="AO785" s="132"/>
      <c r="AP785" s="132"/>
      <c r="AQ785" s="132"/>
      <c r="AR785" s="132"/>
      <c r="AS785" s="132"/>
      <c r="AT785" s="132"/>
      <c r="AU785" s="132"/>
    </row>
    <row r="786" spans="3:47" x14ac:dyDescent="0.2">
      <c r="C786" s="10"/>
      <c r="D786" s="10"/>
      <c r="AA786" s="132"/>
      <c r="AB786" s="132"/>
      <c r="AC786" s="132"/>
      <c r="AD786" s="132"/>
      <c r="AE786" s="132"/>
      <c r="AG786" s="143"/>
      <c r="AN786" s="132"/>
      <c r="AO786" s="132"/>
      <c r="AP786" s="132"/>
      <c r="AQ786" s="132"/>
      <c r="AR786" s="132"/>
      <c r="AS786" s="132"/>
      <c r="AT786" s="132"/>
      <c r="AU786" s="132"/>
    </row>
    <row r="787" spans="3:47" x14ac:dyDescent="0.2">
      <c r="C787" s="10"/>
      <c r="D787" s="10"/>
      <c r="AA787" s="132"/>
      <c r="AB787" s="132"/>
      <c r="AC787" s="132"/>
      <c r="AD787" s="132"/>
      <c r="AE787" s="132"/>
      <c r="AG787" s="143"/>
      <c r="AN787" s="132"/>
      <c r="AO787" s="132"/>
      <c r="AP787" s="132"/>
      <c r="AQ787" s="132"/>
      <c r="AR787" s="132"/>
      <c r="AS787" s="132"/>
      <c r="AT787" s="132"/>
      <c r="AU787" s="132"/>
    </row>
    <row r="788" spans="3:47" x14ac:dyDescent="0.2">
      <c r="C788" s="10"/>
      <c r="D788" s="10"/>
      <c r="AA788" s="132"/>
      <c r="AB788" s="132"/>
      <c r="AC788" s="132"/>
      <c r="AD788" s="132"/>
      <c r="AE788" s="132"/>
      <c r="AG788" s="143"/>
      <c r="AN788" s="132"/>
      <c r="AO788" s="132"/>
      <c r="AP788" s="132"/>
      <c r="AQ788" s="132"/>
      <c r="AR788" s="132"/>
      <c r="AS788" s="132"/>
      <c r="AT788" s="132"/>
      <c r="AU788" s="132"/>
    </row>
    <row r="789" spans="3:47" x14ac:dyDescent="0.2">
      <c r="C789" s="10"/>
      <c r="D789" s="10"/>
      <c r="AA789" s="132"/>
      <c r="AB789" s="132"/>
      <c r="AC789" s="132"/>
      <c r="AD789" s="132"/>
      <c r="AE789" s="132"/>
      <c r="AG789" s="143"/>
      <c r="AN789" s="132"/>
      <c r="AO789" s="132"/>
      <c r="AP789" s="132"/>
      <c r="AQ789" s="132"/>
      <c r="AR789" s="132"/>
      <c r="AS789" s="132"/>
      <c r="AT789" s="132"/>
      <c r="AU789" s="132"/>
    </row>
    <row r="790" spans="3:47" x14ac:dyDescent="0.2">
      <c r="C790" s="10"/>
      <c r="D790" s="10"/>
      <c r="AA790" s="132"/>
      <c r="AB790" s="132"/>
      <c r="AC790" s="132"/>
      <c r="AD790" s="132"/>
      <c r="AE790" s="132"/>
      <c r="AG790" s="143"/>
      <c r="AN790" s="132"/>
      <c r="AO790" s="132"/>
      <c r="AP790" s="132"/>
      <c r="AQ790" s="132"/>
      <c r="AR790" s="132"/>
      <c r="AS790" s="132"/>
      <c r="AT790" s="132"/>
      <c r="AU790" s="132"/>
    </row>
    <row r="791" spans="3:47" x14ac:dyDescent="0.2">
      <c r="C791" s="10"/>
      <c r="D791" s="10"/>
      <c r="AA791" s="132"/>
      <c r="AB791" s="132"/>
      <c r="AC791" s="132"/>
      <c r="AD791" s="132"/>
      <c r="AE791" s="132"/>
      <c r="AG791" s="143"/>
      <c r="AN791" s="132"/>
      <c r="AO791" s="132"/>
      <c r="AP791" s="132"/>
      <c r="AQ791" s="132"/>
      <c r="AR791" s="132"/>
      <c r="AS791" s="132"/>
      <c r="AT791" s="132"/>
      <c r="AU791" s="132"/>
    </row>
    <row r="792" spans="3:47" x14ac:dyDescent="0.2">
      <c r="C792" s="10"/>
      <c r="D792" s="10"/>
      <c r="AA792" s="132"/>
      <c r="AB792" s="132"/>
      <c r="AC792" s="132"/>
      <c r="AD792" s="132"/>
      <c r="AE792" s="132"/>
      <c r="AG792" s="143"/>
      <c r="AN792" s="132"/>
      <c r="AO792" s="132"/>
      <c r="AP792" s="132"/>
      <c r="AQ792" s="132"/>
      <c r="AR792" s="132"/>
      <c r="AS792" s="132"/>
      <c r="AT792" s="132"/>
      <c r="AU792" s="132"/>
    </row>
    <row r="793" spans="3:47" x14ac:dyDescent="0.2">
      <c r="C793" s="10"/>
      <c r="D793" s="10"/>
      <c r="AA793" s="132"/>
      <c r="AB793" s="132"/>
      <c r="AC793" s="132"/>
      <c r="AD793" s="132"/>
      <c r="AE793" s="132"/>
      <c r="AG793" s="143"/>
      <c r="AN793" s="132"/>
      <c r="AO793" s="132"/>
      <c r="AP793" s="132"/>
      <c r="AQ793" s="132"/>
      <c r="AR793" s="132"/>
      <c r="AS793" s="132"/>
      <c r="AT793" s="132"/>
      <c r="AU793" s="132"/>
    </row>
    <row r="794" spans="3:47" x14ac:dyDescent="0.2">
      <c r="C794" s="10"/>
      <c r="D794" s="10"/>
      <c r="AA794" s="132"/>
      <c r="AB794" s="132"/>
      <c r="AC794" s="132"/>
      <c r="AD794" s="132"/>
      <c r="AE794" s="132"/>
      <c r="AG794" s="143"/>
      <c r="AN794" s="132"/>
      <c r="AO794" s="132"/>
      <c r="AP794" s="132"/>
      <c r="AQ794" s="132"/>
      <c r="AR794" s="132"/>
      <c r="AS794" s="132"/>
      <c r="AT794" s="132"/>
      <c r="AU794" s="132"/>
    </row>
    <row r="795" spans="3:47" x14ac:dyDescent="0.2">
      <c r="C795" s="10"/>
      <c r="D795" s="10"/>
      <c r="AA795" s="132"/>
      <c r="AB795" s="132"/>
      <c r="AC795" s="132"/>
      <c r="AD795" s="132"/>
      <c r="AE795" s="132"/>
      <c r="AG795" s="143"/>
      <c r="AN795" s="132"/>
      <c r="AO795" s="132"/>
      <c r="AP795" s="132"/>
      <c r="AQ795" s="132"/>
      <c r="AR795" s="132"/>
      <c r="AS795" s="132"/>
      <c r="AT795" s="132"/>
      <c r="AU795" s="132"/>
    </row>
    <row r="796" spans="3:47" x14ac:dyDescent="0.2">
      <c r="C796" s="10"/>
      <c r="D796" s="10"/>
      <c r="AA796" s="132"/>
      <c r="AB796" s="132"/>
      <c r="AC796" s="132"/>
      <c r="AD796" s="132"/>
      <c r="AE796" s="132"/>
      <c r="AG796" s="143"/>
      <c r="AN796" s="132"/>
      <c r="AO796" s="132"/>
      <c r="AP796" s="132"/>
      <c r="AQ796" s="132"/>
      <c r="AR796" s="132"/>
      <c r="AS796" s="132"/>
      <c r="AT796" s="132"/>
      <c r="AU796" s="132"/>
    </row>
    <row r="797" spans="3:47" x14ac:dyDescent="0.2">
      <c r="C797" s="10"/>
      <c r="D797" s="10"/>
      <c r="AA797" s="132"/>
      <c r="AB797" s="132"/>
      <c r="AC797" s="132"/>
      <c r="AD797" s="132"/>
      <c r="AE797" s="132"/>
      <c r="AG797" s="143"/>
      <c r="AN797" s="132"/>
      <c r="AO797" s="132"/>
      <c r="AP797" s="132"/>
      <c r="AQ797" s="132"/>
      <c r="AR797" s="132"/>
      <c r="AS797" s="132"/>
      <c r="AT797" s="132"/>
      <c r="AU797" s="132"/>
    </row>
    <row r="798" spans="3:47" x14ac:dyDescent="0.2">
      <c r="C798" s="10"/>
      <c r="D798" s="10"/>
      <c r="AA798" s="132"/>
      <c r="AB798" s="132"/>
      <c r="AC798" s="132"/>
      <c r="AD798" s="132"/>
      <c r="AE798" s="132"/>
      <c r="AG798" s="143"/>
      <c r="AN798" s="132"/>
      <c r="AO798" s="132"/>
      <c r="AP798" s="132"/>
      <c r="AQ798" s="132"/>
      <c r="AR798" s="132"/>
      <c r="AS798" s="132"/>
      <c r="AT798" s="132"/>
      <c r="AU798" s="132"/>
    </row>
    <row r="799" spans="3:47" x14ac:dyDescent="0.2">
      <c r="C799" s="10"/>
      <c r="D799" s="10"/>
      <c r="AA799" s="132"/>
      <c r="AB799" s="132"/>
      <c r="AC799" s="132"/>
      <c r="AD799" s="132"/>
      <c r="AE799" s="132"/>
      <c r="AG799" s="143"/>
      <c r="AN799" s="132"/>
      <c r="AO799" s="132"/>
      <c r="AP799" s="132"/>
      <c r="AQ799" s="132"/>
      <c r="AR799" s="132"/>
      <c r="AS799" s="132"/>
      <c r="AT799" s="132"/>
      <c r="AU799" s="132"/>
    </row>
    <row r="800" spans="3:47" x14ac:dyDescent="0.2">
      <c r="C800" s="10"/>
      <c r="D800" s="10"/>
      <c r="AA800" s="132"/>
      <c r="AB800" s="132"/>
      <c r="AC800" s="132"/>
      <c r="AD800" s="132"/>
      <c r="AE800" s="132"/>
      <c r="AG800" s="143"/>
      <c r="AN800" s="132"/>
      <c r="AO800" s="132"/>
      <c r="AP800" s="132"/>
      <c r="AQ800" s="132"/>
      <c r="AR800" s="132"/>
      <c r="AS800" s="132"/>
      <c r="AT800" s="132"/>
      <c r="AU800" s="132"/>
    </row>
    <row r="801" spans="3:47" x14ac:dyDescent="0.2">
      <c r="C801" s="10"/>
      <c r="D801" s="10"/>
      <c r="AA801" s="132"/>
      <c r="AB801" s="132"/>
      <c r="AC801" s="132"/>
      <c r="AD801" s="132"/>
      <c r="AE801" s="132"/>
      <c r="AG801" s="143"/>
      <c r="AN801" s="132"/>
      <c r="AO801" s="132"/>
      <c r="AP801" s="132"/>
      <c r="AQ801" s="132"/>
      <c r="AR801" s="132"/>
      <c r="AS801" s="132"/>
      <c r="AT801" s="132"/>
      <c r="AU801" s="132"/>
    </row>
    <row r="802" spans="3:47" x14ac:dyDescent="0.2">
      <c r="C802" s="10"/>
      <c r="D802" s="10"/>
      <c r="AA802" s="132"/>
      <c r="AB802" s="132"/>
      <c r="AC802" s="132"/>
      <c r="AD802" s="132"/>
      <c r="AE802" s="132"/>
      <c r="AG802" s="143"/>
      <c r="AN802" s="132"/>
      <c r="AO802" s="132"/>
      <c r="AP802" s="132"/>
      <c r="AQ802" s="132"/>
      <c r="AR802" s="132"/>
      <c r="AS802" s="132"/>
      <c r="AT802" s="132"/>
      <c r="AU802" s="132"/>
    </row>
    <row r="803" spans="3:47" x14ac:dyDescent="0.2">
      <c r="C803" s="10"/>
      <c r="D803" s="10"/>
      <c r="AA803" s="132"/>
      <c r="AB803" s="132"/>
      <c r="AC803" s="132"/>
      <c r="AD803" s="132"/>
      <c r="AE803" s="132"/>
      <c r="AG803" s="143"/>
      <c r="AN803" s="132"/>
      <c r="AO803" s="132"/>
      <c r="AP803" s="132"/>
      <c r="AQ803" s="132"/>
      <c r="AR803" s="132"/>
      <c r="AS803" s="132"/>
      <c r="AT803" s="132"/>
      <c r="AU803" s="132"/>
    </row>
    <row r="804" spans="3:47" x14ac:dyDescent="0.2">
      <c r="C804" s="10"/>
      <c r="D804" s="10"/>
      <c r="AA804" s="132"/>
      <c r="AB804" s="132"/>
      <c r="AC804" s="132"/>
      <c r="AD804" s="132"/>
      <c r="AE804" s="132"/>
      <c r="AG804" s="143"/>
      <c r="AN804" s="132"/>
      <c r="AO804" s="132"/>
      <c r="AP804" s="132"/>
      <c r="AQ804" s="132"/>
      <c r="AR804" s="132"/>
      <c r="AS804" s="132"/>
      <c r="AT804" s="132"/>
      <c r="AU804" s="132"/>
    </row>
    <row r="805" spans="3:47" x14ac:dyDescent="0.2">
      <c r="C805" s="10"/>
      <c r="D805" s="10"/>
      <c r="AA805" s="132"/>
      <c r="AB805" s="132"/>
      <c r="AC805" s="132"/>
      <c r="AD805" s="132"/>
      <c r="AE805" s="132"/>
      <c r="AG805" s="143"/>
      <c r="AN805" s="132"/>
      <c r="AO805" s="132"/>
      <c r="AP805" s="132"/>
      <c r="AQ805" s="132"/>
      <c r="AR805" s="132"/>
      <c r="AS805" s="132"/>
      <c r="AT805" s="132"/>
      <c r="AU805" s="132"/>
    </row>
    <row r="806" spans="3:47" x14ac:dyDescent="0.2">
      <c r="C806" s="10"/>
      <c r="D806" s="10"/>
      <c r="AA806" s="132"/>
      <c r="AB806" s="132"/>
      <c r="AC806" s="132"/>
      <c r="AD806" s="132"/>
      <c r="AE806" s="132"/>
      <c r="AG806" s="143"/>
      <c r="AN806" s="132"/>
      <c r="AO806" s="132"/>
      <c r="AP806" s="132"/>
      <c r="AQ806" s="132"/>
      <c r="AR806" s="132"/>
      <c r="AS806" s="132"/>
      <c r="AT806" s="132"/>
      <c r="AU806" s="132"/>
    </row>
    <row r="807" spans="3:47" x14ac:dyDescent="0.2">
      <c r="C807" s="10"/>
      <c r="D807" s="10"/>
      <c r="AA807" s="132"/>
      <c r="AB807" s="132"/>
      <c r="AC807" s="132"/>
      <c r="AD807" s="132"/>
      <c r="AE807" s="132"/>
      <c r="AG807" s="143"/>
      <c r="AN807" s="132"/>
      <c r="AO807" s="132"/>
      <c r="AP807" s="132"/>
      <c r="AQ807" s="132"/>
      <c r="AR807" s="132"/>
      <c r="AS807" s="132"/>
      <c r="AT807" s="132"/>
      <c r="AU807" s="132"/>
    </row>
    <row r="808" spans="3:47" x14ac:dyDescent="0.2">
      <c r="C808" s="10"/>
      <c r="D808" s="10"/>
      <c r="AA808" s="132"/>
      <c r="AB808" s="132"/>
      <c r="AC808" s="132"/>
      <c r="AD808" s="132"/>
      <c r="AE808" s="132"/>
      <c r="AG808" s="143"/>
      <c r="AN808" s="132"/>
      <c r="AO808" s="132"/>
      <c r="AP808" s="132"/>
      <c r="AQ808" s="132"/>
      <c r="AR808" s="132"/>
      <c r="AS808" s="132"/>
      <c r="AT808" s="132"/>
      <c r="AU808" s="132"/>
    </row>
    <row r="809" spans="3:47" x14ac:dyDescent="0.2">
      <c r="C809" s="10"/>
      <c r="D809" s="10"/>
      <c r="AA809" s="132"/>
      <c r="AB809" s="132"/>
      <c r="AC809" s="132"/>
      <c r="AD809" s="132"/>
      <c r="AE809" s="132"/>
      <c r="AG809" s="143"/>
      <c r="AN809" s="132"/>
      <c r="AO809" s="132"/>
      <c r="AP809" s="132"/>
      <c r="AQ809" s="132"/>
      <c r="AR809" s="132"/>
      <c r="AS809" s="132"/>
      <c r="AT809" s="132"/>
      <c r="AU809" s="132"/>
    </row>
    <row r="810" spans="3:47" x14ac:dyDescent="0.2">
      <c r="C810" s="10"/>
      <c r="D810" s="10"/>
      <c r="AA810" s="132"/>
      <c r="AB810" s="132"/>
      <c r="AC810" s="132"/>
      <c r="AD810" s="132"/>
      <c r="AE810" s="132"/>
      <c r="AG810" s="143"/>
      <c r="AN810" s="132"/>
      <c r="AO810" s="132"/>
      <c r="AP810" s="132"/>
      <c r="AQ810" s="132"/>
      <c r="AR810" s="132"/>
      <c r="AS810" s="132"/>
      <c r="AT810" s="132"/>
      <c r="AU810" s="132"/>
    </row>
    <row r="811" spans="3:47" x14ac:dyDescent="0.2">
      <c r="C811" s="10"/>
      <c r="D811" s="10"/>
      <c r="AA811" s="132"/>
      <c r="AB811" s="132"/>
      <c r="AC811" s="132"/>
      <c r="AD811" s="132"/>
      <c r="AE811" s="132"/>
      <c r="AG811" s="143"/>
      <c r="AN811" s="132"/>
      <c r="AO811" s="132"/>
      <c r="AP811" s="132"/>
      <c r="AQ811" s="132"/>
      <c r="AR811" s="132"/>
      <c r="AS811" s="132"/>
      <c r="AT811" s="132"/>
      <c r="AU811" s="132"/>
    </row>
    <row r="812" spans="3:47" x14ac:dyDescent="0.2">
      <c r="C812" s="10"/>
      <c r="D812" s="10"/>
      <c r="AA812" s="132"/>
      <c r="AB812" s="132"/>
      <c r="AC812" s="132"/>
      <c r="AD812" s="132"/>
      <c r="AE812" s="132"/>
      <c r="AG812" s="143"/>
      <c r="AN812" s="132"/>
      <c r="AO812" s="132"/>
      <c r="AP812" s="132"/>
      <c r="AQ812" s="132"/>
      <c r="AR812" s="132"/>
      <c r="AS812" s="132"/>
      <c r="AT812" s="132"/>
      <c r="AU812" s="132"/>
    </row>
    <row r="813" spans="3:47" x14ac:dyDescent="0.2">
      <c r="C813" s="10"/>
      <c r="D813" s="10"/>
      <c r="AA813" s="132"/>
      <c r="AB813" s="132"/>
      <c r="AC813" s="132"/>
      <c r="AD813" s="132"/>
      <c r="AE813" s="132"/>
      <c r="AG813" s="143"/>
      <c r="AN813" s="132"/>
      <c r="AO813" s="132"/>
      <c r="AP813" s="132"/>
      <c r="AQ813" s="132"/>
      <c r="AR813" s="132"/>
      <c r="AS813" s="132"/>
      <c r="AT813" s="132"/>
      <c r="AU813" s="132"/>
    </row>
    <row r="814" spans="3:47" x14ac:dyDescent="0.2">
      <c r="C814" s="10"/>
      <c r="D814" s="10"/>
      <c r="AA814" s="132"/>
      <c r="AB814" s="132"/>
      <c r="AC814" s="132"/>
      <c r="AD814" s="132"/>
      <c r="AE814" s="132"/>
      <c r="AG814" s="143"/>
      <c r="AN814" s="132"/>
      <c r="AO814" s="132"/>
      <c r="AP814" s="132"/>
      <c r="AQ814" s="132"/>
      <c r="AR814" s="132"/>
      <c r="AS814" s="132"/>
      <c r="AT814" s="132"/>
      <c r="AU814" s="132"/>
    </row>
    <row r="815" spans="3:47" x14ac:dyDescent="0.2">
      <c r="C815" s="10"/>
      <c r="D815" s="10"/>
      <c r="AA815" s="132"/>
      <c r="AB815" s="132"/>
      <c r="AC815" s="132"/>
      <c r="AD815" s="132"/>
      <c r="AE815" s="132"/>
      <c r="AG815" s="143"/>
      <c r="AN815" s="132"/>
      <c r="AO815" s="132"/>
      <c r="AP815" s="132"/>
      <c r="AQ815" s="132"/>
      <c r="AR815" s="132"/>
      <c r="AS815" s="132"/>
      <c r="AT815" s="132"/>
      <c r="AU815" s="132"/>
    </row>
    <row r="816" spans="3:47" x14ac:dyDescent="0.2">
      <c r="C816" s="10"/>
      <c r="D816" s="10"/>
      <c r="AA816" s="132"/>
      <c r="AB816" s="132"/>
      <c r="AC816" s="132"/>
      <c r="AD816" s="132"/>
      <c r="AE816" s="132"/>
      <c r="AG816" s="143"/>
      <c r="AN816" s="132"/>
      <c r="AO816" s="132"/>
      <c r="AP816" s="132"/>
      <c r="AQ816" s="132"/>
      <c r="AR816" s="132"/>
      <c r="AS816" s="132"/>
      <c r="AT816" s="132"/>
      <c r="AU816" s="132"/>
    </row>
    <row r="817" spans="3:64" x14ac:dyDescent="0.2">
      <c r="C817" s="10"/>
      <c r="D817" s="10"/>
      <c r="AA817" s="132"/>
      <c r="AB817" s="132"/>
      <c r="AC817" s="132"/>
      <c r="AD817" s="132"/>
      <c r="AE817" s="132"/>
      <c r="AG817" s="143"/>
      <c r="AN817" s="132"/>
      <c r="AO817" s="132"/>
      <c r="AP817" s="132"/>
      <c r="AQ817" s="132"/>
      <c r="AR817" s="132"/>
      <c r="AS817" s="132"/>
      <c r="AT817" s="132"/>
      <c r="AU817" s="132"/>
    </row>
    <row r="818" spans="3:64" x14ac:dyDescent="0.2">
      <c r="C818" s="10"/>
      <c r="D818" s="10"/>
      <c r="AA818" s="132"/>
      <c r="AB818" s="132"/>
      <c r="AC818" s="132"/>
      <c r="AD818" s="132"/>
      <c r="AE818" s="132"/>
      <c r="AG818" s="143"/>
      <c r="AN818" s="132"/>
      <c r="AO818" s="132"/>
      <c r="AP818" s="132"/>
      <c r="AQ818" s="132"/>
      <c r="AR818" s="132"/>
      <c r="AS818" s="132"/>
      <c r="AT818" s="132"/>
      <c r="AU818" s="132"/>
    </row>
    <row r="819" spans="3:64" x14ac:dyDescent="0.2">
      <c r="C819" s="10"/>
      <c r="D819" s="10"/>
      <c r="AA819" s="132"/>
      <c r="AB819" s="132"/>
      <c r="AC819" s="132"/>
      <c r="AD819" s="132"/>
      <c r="AE819" s="132"/>
      <c r="AG819" s="143"/>
      <c r="AN819" s="132"/>
      <c r="AO819" s="132"/>
      <c r="AP819" s="132"/>
      <c r="AQ819" s="132"/>
      <c r="AR819" s="132"/>
      <c r="AS819" s="132"/>
      <c r="AT819" s="132"/>
      <c r="AU819" s="132"/>
    </row>
    <row r="820" spans="3:64" x14ac:dyDescent="0.2">
      <c r="C820" s="10"/>
      <c r="D820" s="10"/>
      <c r="AA820" s="132"/>
      <c r="AB820" s="132"/>
      <c r="AC820" s="132"/>
      <c r="AD820" s="132"/>
      <c r="AE820" s="132"/>
      <c r="AG820" s="143"/>
      <c r="AN820" s="132"/>
      <c r="AO820" s="132"/>
      <c r="AP820" s="132"/>
      <c r="AQ820" s="132"/>
      <c r="AR820" s="132"/>
      <c r="AS820" s="132"/>
      <c r="AT820" s="132"/>
      <c r="AU820" s="132"/>
      <c r="AV820" s="132"/>
      <c r="AW820" s="132"/>
      <c r="AX820" s="132"/>
      <c r="AY820" s="132"/>
      <c r="AZ820" s="132"/>
      <c r="BA820" s="132"/>
      <c r="BB820" s="132"/>
      <c r="BC820" s="132"/>
      <c r="BD820" s="132"/>
      <c r="BE820" s="132"/>
      <c r="BF820" s="132"/>
      <c r="BG820" s="132"/>
      <c r="BH820" s="132"/>
      <c r="BI820" s="132"/>
      <c r="BJ820" s="132"/>
      <c r="BK820" s="132"/>
      <c r="BL820" s="132"/>
    </row>
    <row r="821" spans="3:64" x14ac:dyDescent="0.2">
      <c r="C821" s="10"/>
      <c r="D821" s="10"/>
      <c r="AA821" s="132"/>
      <c r="AB821" s="132"/>
      <c r="AC821" s="132"/>
      <c r="AD821" s="132"/>
      <c r="AE821" s="132"/>
      <c r="AG821" s="143"/>
      <c r="AN821" s="132"/>
      <c r="AO821" s="132"/>
      <c r="AP821" s="132"/>
      <c r="AQ821" s="132"/>
      <c r="AR821" s="132"/>
      <c r="AS821" s="132"/>
      <c r="AT821" s="132"/>
      <c r="AU821" s="132"/>
      <c r="AV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3:64" x14ac:dyDescent="0.2">
      <c r="C822" s="10"/>
      <c r="D822" s="10"/>
      <c r="AA822" s="132"/>
      <c r="AB822" s="132"/>
      <c r="AC822" s="132"/>
      <c r="AD822" s="132"/>
      <c r="AE822" s="132"/>
      <c r="AG822" s="143"/>
      <c r="AN822" s="132"/>
      <c r="AO822" s="132"/>
      <c r="AP822" s="132"/>
      <c r="AQ822" s="132"/>
      <c r="AR822" s="132"/>
      <c r="AS822" s="132"/>
      <c r="AT822" s="132"/>
      <c r="AU822" s="132"/>
    </row>
    <row r="823" spans="3:64" x14ac:dyDescent="0.2">
      <c r="C823" s="10"/>
      <c r="D823" s="10"/>
      <c r="AA823" s="132"/>
      <c r="AB823" s="132"/>
      <c r="AC823" s="132"/>
      <c r="AD823" s="132"/>
      <c r="AE823" s="132"/>
      <c r="AG823" s="143"/>
      <c r="AN823" s="132"/>
      <c r="AO823" s="132"/>
      <c r="AP823" s="132"/>
      <c r="AQ823" s="132"/>
      <c r="AR823" s="132"/>
      <c r="AS823" s="132"/>
      <c r="AT823" s="132"/>
      <c r="AU823" s="132"/>
    </row>
    <row r="824" spans="3:64" x14ac:dyDescent="0.2">
      <c r="C824" s="10"/>
      <c r="D824" s="10"/>
      <c r="AA824" s="132"/>
      <c r="AB824" s="132"/>
      <c r="AC824" s="132"/>
      <c r="AD824" s="132"/>
      <c r="AE824" s="132"/>
      <c r="AG824" s="143"/>
      <c r="AN824" s="132"/>
      <c r="AO824" s="132"/>
      <c r="AP824" s="132"/>
      <c r="AQ824" s="132"/>
      <c r="AR824" s="132"/>
      <c r="AS824" s="132"/>
      <c r="AT824" s="132"/>
      <c r="AU824" s="132"/>
    </row>
    <row r="825" spans="3:64" x14ac:dyDescent="0.2">
      <c r="C825" s="10"/>
      <c r="D825" s="10"/>
      <c r="AA825" s="132"/>
      <c r="AB825" s="132"/>
      <c r="AC825" s="132"/>
      <c r="AD825" s="132"/>
      <c r="AE825" s="132"/>
      <c r="AG825" s="143"/>
      <c r="AN825" s="132"/>
      <c r="AO825" s="132"/>
      <c r="AP825" s="132"/>
      <c r="AQ825" s="132"/>
      <c r="AR825" s="132"/>
      <c r="AS825" s="132"/>
      <c r="AT825" s="132"/>
      <c r="AU825" s="132"/>
    </row>
    <row r="826" spans="3:64" x14ac:dyDescent="0.2">
      <c r="C826" s="10"/>
      <c r="D826" s="10"/>
      <c r="AA826" s="132"/>
      <c r="AB826" s="132"/>
      <c r="AC826" s="132"/>
      <c r="AD826" s="132"/>
      <c r="AE826" s="132"/>
      <c r="AG826" s="143"/>
      <c r="AN826" s="132"/>
      <c r="AO826" s="132"/>
      <c r="AP826" s="132"/>
      <c r="AQ826" s="132"/>
      <c r="AR826" s="132"/>
      <c r="AS826" s="132"/>
      <c r="AT826" s="132"/>
      <c r="AU826" s="132"/>
    </row>
    <row r="827" spans="3:64" x14ac:dyDescent="0.2">
      <c r="C827" s="10"/>
      <c r="D827" s="10"/>
      <c r="AA827" s="132"/>
      <c r="AB827" s="132"/>
      <c r="AC827" s="132"/>
      <c r="AD827" s="132"/>
      <c r="AE827" s="132"/>
      <c r="AG827" s="143"/>
      <c r="AN827" s="132"/>
      <c r="AO827" s="132"/>
      <c r="AP827" s="132"/>
      <c r="AQ827" s="132"/>
      <c r="AR827" s="132"/>
      <c r="AS827" s="132"/>
      <c r="AT827" s="132"/>
      <c r="AU827" s="132"/>
    </row>
    <row r="828" spans="3:64" x14ac:dyDescent="0.2">
      <c r="C828" s="10"/>
      <c r="D828" s="10"/>
      <c r="AA828" s="132"/>
      <c r="AB828" s="132"/>
      <c r="AC828" s="132"/>
      <c r="AD828" s="132"/>
      <c r="AE828" s="132"/>
      <c r="AG828" s="143"/>
      <c r="AN828" s="132"/>
      <c r="AO828" s="132"/>
      <c r="AP828" s="132"/>
      <c r="AQ828" s="132"/>
      <c r="AR828" s="132"/>
      <c r="AS828" s="132"/>
      <c r="AT828" s="132"/>
      <c r="AU828" s="132"/>
    </row>
    <row r="829" spans="3:64" x14ac:dyDescent="0.2">
      <c r="C829" s="10"/>
      <c r="D829" s="10"/>
      <c r="AA829" s="132"/>
      <c r="AB829" s="132"/>
      <c r="AC829" s="132"/>
      <c r="AD829" s="132"/>
      <c r="AE829" s="132"/>
      <c r="AG829" s="143"/>
      <c r="AN829" s="132"/>
      <c r="AO829" s="132"/>
      <c r="AP829" s="132"/>
      <c r="AQ829" s="132"/>
      <c r="AR829" s="132"/>
      <c r="AS829" s="132"/>
      <c r="AT829" s="132"/>
      <c r="AU829" s="132"/>
    </row>
    <row r="830" spans="3:64" x14ac:dyDescent="0.2">
      <c r="C830" s="10"/>
      <c r="D830" s="10"/>
      <c r="AA830" s="132"/>
      <c r="AB830" s="132"/>
      <c r="AC830" s="132"/>
      <c r="AD830" s="132"/>
      <c r="AE830" s="132"/>
      <c r="AG830" s="143"/>
      <c r="AN830" s="132"/>
      <c r="AO830" s="132"/>
      <c r="AP830" s="132"/>
      <c r="AQ830" s="132"/>
      <c r="AR830" s="132"/>
      <c r="AS830" s="132"/>
      <c r="AT830" s="132"/>
      <c r="AU830" s="132"/>
    </row>
    <row r="831" spans="3:64" x14ac:dyDescent="0.2">
      <c r="C831" s="10"/>
      <c r="D831" s="10"/>
      <c r="AA831" s="132"/>
      <c r="AB831" s="132"/>
      <c r="AC831" s="132"/>
      <c r="AD831" s="132"/>
      <c r="AE831" s="132"/>
      <c r="AG831" s="143"/>
      <c r="AN831" s="132"/>
      <c r="AO831" s="132"/>
      <c r="AP831" s="132"/>
      <c r="AQ831" s="132"/>
      <c r="AR831" s="132"/>
      <c r="AS831" s="132"/>
      <c r="AT831" s="132"/>
      <c r="AU831" s="132"/>
    </row>
    <row r="832" spans="3:64" x14ac:dyDescent="0.2">
      <c r="C832" s="10"/>
      <c r="D832" s="10"/>
      <c r="AA832" s="132"/>
      <c r="AB832" s="132"/>
      <c r="AC832" s="132"/>
      <c r="AD832" s="132"/>
      <c r="AE832" s="132"/>
      <c r="AG832" s="143"/>
      <c r="AN832" s="132"/>
      <c r="AO832" s="132"/>
      <c r="AP832" s="132"/>
      <c r="AQ832" s="132"/>
      <c r="AR832" s="132"/>
      <c r="AS832" s="132"/>
      <c r="AT832" s="132"/>
      <c r="AU832" s="132"/>
      <c r="AV832" s="132"/>
      <c r="AX832" s="132"/>
    </row>
    <row r="833" spans="3:47" x14ac:dyDescent="0.2">
      <c r="C833" s="10"/>
      <c r="D833" s="10"/>
      <c r="AA833" s="132"/>
      <c r="AB833" s="132"/>
      <c r="AC833" s="132"/>
      <c r="AD833" s="132"/>
      <c r="AE833" s="132"/>
      <c r="AG833" s="143"/>
      <c r="AN833" s="132"/>
      <c r="AO833" s="132"/>
      <c r="AP833" s="132"/>
      <c r="AQ833" s="132"/>
      <c r="AR833" s="132"/>
      <c r="AS833" s="132"/>
      <c r="AT833" s="132"/>
      <c r="AU833" s="132"/>
    </row>
    <row r="834" spans="3:47" x14ac:dyDescent="0.2">
      <c r="C834" s="10"/>
      <c r="D834" s="10"/>
      <c r="AA834" s="132"/>
      <c r="AB834" s="132"/>
      <c r="AC834" s="132"/>
      <c r="AD834" s="132"/>
      <c r="AE834" s="132"/>
      <c r="AG834" s="143"/>
      <c r="AN834" s="132"/>
      <c r="AO834" s="132"/>
      <c r="AP834" s="132"/>
      <c r="AQ834" s="132"/>
      <c r="AR834" s="132"/>
      <c r="AS834" s="132"/>
      <c r="AT834" s="132"/>
      <c r="AU834" s="132"/>
    </row>
    <row r="835" spans="3:47" x14ac:dyDescent="0.2">
      <c r="C835" s="10"/>
      <c r="D835" s="10"/>
      <c r="AA835" s="132"/>
      <c r="AB835" s="132"/>
      <c r="AC835" s="132"/>
      <c r="AD835" s="132"/>
      <c r="AE835" s="132"/>
      <c r="AG835" s="143"/>
      <c r="AN835" s="132"/>
      <c r="AO835" s="132"/>
      <c r="AP835" s="132"/>
      <c r="AQ835" s="132"/>
      <c r="AR835" s="132"/>
      <c r="AS835" s="132"/>
      <c r="AT835" s="132"/>
      <c r="AU835" s="132"/>
    </row>
    <row r="836" spans="3:47" x14ac:dyDescent="0.2">
      <c r="C836" s="10"/>
      <c r="D836" s="10"/>
      <c r="AA836" s="132"/>
      <c r="AB836" s="132"/>
      <c r="AC836" s="132"/>
      <c r="AD836" s="132"/>
      <c r="AE836" s="132"/>
      <c r="AG836" s="143"/>
      <c r="AN836" s="132"/>
      <c r="AO836" s="132"/>
      <c r="AP836" s="132"/>
      <c r="AQ836" s="132"/>
      <c r="AR836" s="132"/>
      <c r="AS836" s="132"/>
      <c r="AT836" s="132"/>
      <c r="AU836" s="132"/>
    </row>
    <row r="837" spans="3:47" x14ac:dyDescent="0.2">
      <c r="C837" s="10"/>
      <c r="D837" s="10"/>
      <c r="AA837" s="132"/>
      <c r="AB837" s="132"/>
      <c r="AC837" s="132"/>
      <c r="AD837" s="132"/>
      <c r="AE837" s="132"/>
      <c r="AG837" s="143"/>
      <c r="AN837" s="132"/>
      <c r="AO837" s="132"/>
      <c r="AP837" s="132"/>
      <c r="AQ837" s="132"/>
      <c r="AR837" s="132"/>
      <c r="AS837" s="132"/>
      <c r="AT837" s="132"/>
      <c r="AU837" s="132"/>
    </row>
    <row r="838" spans="3:47" x14ac:dyDescent="0.2">
      <c r="C838" s="10"/>
      <c r="D838" s="10"/>
      <c r="AA838" s="132"/>
      <c r="AB838" s="132"/>
      <c r="AC838" s="132"/>
      <c r="AD838" s="132"/>
      <c r="AE838" s="132"/>
      <c r="AG838" s="143"/>
      <c r="AN838" s="132"/>
      <c r="AO838" s="132"/>
      <c r="AP838" s="132"/>
      <c r="AQ838" s="132"/>
      <c r="AR838" s="132"/>
      <c r="AS838" s="132"/>
      <c r="AT838" s="132"/>
      <c r="AU838" s="132"/>
    </row>
    <row r="839" spans="3:47" x14ac:dyDescent="0.2">
      <c r="C839" s="10"/>
      <c r="D839" s="10"/>
      <c r="AA839" s="132"/>
      <c r="AB839" s="132"/>
      <c r="AC839" s="132"/>
      <c r="AD839" s="132"/>
      <c r="AE839" s="132"/>
      <c r="AG839" s="143"/>
      <c r="AN839" s="132"/>
      <c r="AO839" s="132"/>
      <c r="AP839" s="132"/>
      <c r="AQ839" s="132"/>
      <c r="AR839" s="132"/>
      <c r="AS839" s="132"/>
      <c r="AT839" s="132"/>
      <c r="AU839" s="132"/>
    </row>
    <row r="840" spans="3:47" x14ac:dyDescent="0.2">
      <c r="C840" s="10"/>
      <c r="D840" s="10"/>
      <c r="AA840" s="132"/>
      <c r="AB840" s="132"/>
      <c r="AC840" s="132"/>
      <c r="AD840" s="132"/>
      <c r="AE840" s="132"/>
      <c r="AG840" s="143"/>
      <c r="AN840" s="132"/>
      <c r="AO840" s="132"/>
      <c r="AP840" s="132"/>
      <c r="AQ840" s="132"/>
      <c r="AR840" s="132"/>
      <c r="AS840" s="132"/>
      <c r="AT840" s="132"/>
      <c r="AU840" s="132"/>
    </row>
    <row r="841" spans="3:47" x14ac:dyDescent="0.2">
      <c r="C841" s="10"/>
      <c r="D841" s="10"/>
      <c r="AA841" s="132"/>
      <c r="AB841" s="132"/>
      <c r="AC841" s="132"/>
      <c r="AD841" s="132"/>
      <c r="AE841" s="132"/>
      <c r="AG841" s="143"/>
      <c r="AN841" s="132"/>
      <c r="AO841" s="132"/>
      <c r="AP841" s="132"/>
      <c r="AQ841" s="132"/>
      <c r="AR841" s="132"/>
      <c r="AS841" s="132"/>
      <c r="AT841" s="132"/>
      <c r="AU841" s="132"/>
    </row>
    <row r="842" spans="3:47" x14ac:dyDescent="0.2">
      <c r="C842" s="10"/>
      <c r="D842" s="10"/>
      <c r="AA842" s="132"/>
      <c r="AB842" s="132"/>
      <c r="AC842" s="132"/>
      <c r="AD842" s="132"/>
      <c r="AE842" s="132"/>
      <c r="AG842" s="143"/>
      <c r="AN842" s="132"/>
      <c r="AO842" s="132"/>
      <c r="AP842" s="132"/>
      <c r="AQ842" s="132"/>
      <c r="AR842" s="132"/>
      <c r="AS842" s="132"/>
      <c r="AT842" s="132"/>
      <c r="AU842" s="132"/>
    </row>
    <row r="843" spans="3:47" x14ac:dyDescent="0.2">
      <c r="C843" s="10"/>
      <c r="D843" s="10"/>
      <c r="AA843" s="132"/>
      <c r="AB843" s="132"/>
      <c r="AC843" s="132"/>
      <c r="AD843" s="132"/>
      <c r="AE843" s="132"/>
      <c r="AG843" s="143"/>
      <c r="AN843" s="132"/>
      <c r="AO843" s="132"/>
      <c r="AP843" s="132"/>
      <c r="AQ843" s="132"/>
      <c r="AR843" s="132"/>
      <c r="AS843" s="132"/>
      <c r="AT843" s="132"/>
      <c r="AU843" s="132"/>
    </row>
    <row r="844" spans="3:47" x14ac:dyDescent="0.2">
      <c r="C844" s="10"/>
      <c r="D844" s="10"/>
      <c r="AA844" s="132"/>
      <c r="AB844" s="132"/>
      <c r="AC844" s="132"/>
      <c r="AD844" s="132"/>
      <c r="AE844" s="132"/>
      <c r="AG844" s="143"/>
      <c r="AN844" s="132"/>
      <c r="AO844" s="132"/>
      <c r="AP844" s="132"/>
      <c r="AQ844" s="132"/>
      <c r="AR844" s="132"/>
      <c r="AS844" s="132"/>
      <c r="AT844" s="132"/>
      <c r="AU844" s="132"/>
    </row>
    <row r="845" spans="3:47" x14ac:dyDescent="0.2">
      <c r="C845" s="10"/>
      <c r="D845" s="10"/>
      <c r="AA845" s="132"/>
      <c r="AB845" s="132"/>
      <c r="AC845" s="132"/>
      <c r="AD845" s="132"/>
      <c r="AE845" s="132"/>
      <c r="AG845" s="143"/>
      <c r="AN845" s="132"/>
      <c r="AO845" s="132"/>
      <c r="AP845" s="132"/>
      <c r="AQ845" s="132"/>
      <c r="AR845" s="132"/>
      <c r="AS845" s="132"/>
      <c r="AT845" s="132"/>
      <c r="AU845" s="132"/>
    </row>
    <row r="846" spans="3:47" x14ac:dyDescent="0.2">
      <c r="C846" s="10"/>
      <c r="D846" s="10"/>
      <c r="AA846" s="132"/>
      <c r="AB846" s="132"/>
      <c r="AC846" s="132"/>
      <c r="AD846" s="132"/>
      <c r="AE846" s="132"/>
      <c r="AG846" s="143"/>
      <c r="AN846" s="132"/>
      <c r="AO846" s="132"/>
      <c r="AP846" s="132"/>
      <c r="AQ846" s="132"/>
      <c r="AR846" s="132"/>
      <c r="AS846" s="132"/>
      <c r="AT846" s="132"/>
      <c r="AU846" s="132"/>
    </row>
    <row r="847" spans="3:47" x14ac:dyDescent="0.2">
      <c r="C847" s="10"/>
      <c r="D847" s="10"/>
      <c r="AA847" s="132"/>
      <c r="AB847" s="132"/>
      <c r="AC847" s="132"/>
      <c r="AD847" s="132"/>
      <c r="AE847" s="132"/>
      <c r="AG847" s="143"/>
      <c r="AN847" s="132"/>
      <c r="AO847" s="132"/>
      <c r="AP847" s="132"/>
      <c r="AQ847" s="132"/>
      <c r="AR847" s="132"/>
      <c r="AS847" s="132"/>
      <c r="AT847" s="132"/>
      <c r="AU847" s="132"/>
    </row>
    <row r="848" spans="3:47" x14ac:dyDescent="0.2">
      <c r="C848" s="10"/>
      <c r="D848" s="10"/>
      <c r="AA848" s="132"/>
      <c r="AB848" s="132"/>
      <c r="AC848" s="132"/>
      <c r="AD848" s="132"/>
      <c r="AE848" s="132"/>
      <c r="AG848" s="143"/>
      <c r="AN848" s="132"/>
      <c r="AO848" s="132"/>
      <c r="AP848" s="132"/>
      <c r="AQ848" s="132"/>
      <c r="AR848" s="132"/>
      <c r="AS848" s="132"/>
      <c r="AT848" s="132"/>
      <c r="AU848" s="132"/>
    </row>
    <row r="849" spans="3:47" x14ac:dyDescent="0.2">
      <c r="C849" s="10"/>
      <c r="D849" s="10"/>
      <c r="AA849" s="132"/>
      <c r="AB849" s="132"/>
      <c r="AC849" s="132"/>
      <c r="AD849" s="132"/>
      <c r="AE849" s="132"/>
      <c r="AG849" s="143"/>
      <c r="AN849" s="132"/>
      <c r="AO849" s="132"/>
      <c r="AP849" s="132"/>
      <c r="AQ849" s="132"/>
      <c r="AR849" s="132"/>
      <c r="AS849" s="132"/>
      <c r="AT849" s="132"/>
      <c r="AU849" s="132"/>
    </row>
    <row r="850" spans="3:47" x14ac:dyDescent="0.2">
      <c r="C850" s="10"/>
      <c r="D850" s="10"/>
      <c r="AA850" s="132"/>
      <c r="AB850" s="132"/>
      <c r="AC850" s="132"/>
      <c r="AD850" s="132"/>
      <c r="AE850" s="132"/>
      <c r="AG850" s="143"/>
      <c r="AN850" s="132"/>
      <c r="AO850" s="132"/>
      <c r="AP850" s="132"/>
      <c r="AQ850" s="132"/>
      <c r="AR850" s="132"/>
      <c r="AS850" s="132"/>
      <c r="AT850" s="132"/>
      <c r="AU850" s="132"/>
    </row>
    <row r="851" spans="3:47" x14ac:dyDescent="0.2">
      <c r="C851" s="10"/>
      <c r="D851" s="10"/>
      <c r="AA851" s="132"/>
      <c r="AB851" s="132"/>
      <c r="AC851" s="132"/>
      <c r="AD851" s="132"/>
      <c r="AE851" s="132"/>
      <c r="AG851" s="143"/>
      <c r="AN851" s="132"/>
      <c r="AO851" s="132"/>
      <c r="AP851" s="132"/>
      <c r="AQ851" s="132"/>
      <c r="AR851" s="132"/>
      <c r="AS851" s="132"/>
      <c r="AT851" s="132"/>
      <c r="AU851" s="132"/>
    </row>
    <row r="852" spans="3:47" x14ac:dyDescent="0.2">
      <c r="C852" s="10"/>
      <c r="D852" s="10"/>
      <c r="AA852" s="132"/>
      <c r="AB852" s="132"/>
      <c r="AC852" s="132"/>
      <c r="AD852" s="132"/>
      <c r="AE852" s="132"/>
      <c r="AG852" s="143"/>
      <c r="AN852" s="132"/>
      <c r="AO852" s="132"/>
      <c r="AP852" s="132"/>
      <c r="AQ852" s="132"/>
      <c r="AR852" s="132"/>
      <c r="AS852" s="132"/>
      <c r="AT852" s="132"/>
      <c r="AU852" s="132"/>
    </row>
    <row r="853" spans="3:47" x14ac:dyDescent="0.2">
      <c r="C853" s="10"/>
      <c r="D853" s="10"/>
      <c r="AA853" s="132"/>
      <c r="AB853" s="132"/>
      <c r="AC853" s="132"/>
      <c r="AD853" s="132"/>
      <c r="AE853" s="132"/>
      <c r="AG853" s="143"/>
      <c r="AN853" s="132"/>
      <c r="AO853" s="132"/>
      <c r="AP853" s="132"/>
      <c r="AQ853" s="132"/>
      <c r="AR853" s="132"/>
      <c r="AS853" s="132"/>
      <c r="AT853" s="132"/>
      <c r="AU853" s="132"/>
    </row>
    <row r="854" spans="3:47" x14ac:dyDescent="0.2">
      <c r="C854" s="10"/>
      <c r="D854" s="10"/>
      <c r="AA854" s="132"/>
      <c r="AB854" s="132"/>
      <c r="AC854" s="132"/>
      <c r="AD854" s="132"/>
      <c r="AE854" s="132"/>
      <c r="AG854" s="143"/>
      <c r="AN854" s="132"/>
      <c r="AO854" s="132"/>
      <c r="AP854" s="132"/>
      <c r="AQ854" s="132"/>
      <c r="AR854" s="132"/>
      <c r="AS854" s="132"/>
      <c r="AT854" s="132"/>
      <c r="AU854" s="132"/>
    </row>
    <row r="855" spans="3:47" x14ac:dyDescent="0.2">
      <c r="C855" s="10"/>
      <c r="D855" s="10"/>
      <c r="AA855" s="132"/>
      <c r="AB855" s="132"/>
      <c r="AC855" s="132"/>
      <c r="AD855" s="132"/>
      <c r="AE855" s="132"/>
      <c r="AG855" s="143"/>
      <c r="AN855" s="132"/>
      <c r="AO855" s="132"/>
      <c r="AP855" s="132"/>
      <c r="AQ855" s="132"/>
      <c r="AR855" s="132"/>
      <c r="AS855" s="132"/>
      <c r="AT855" s="132"/>
      <c r="AU855" s="132"/>
    </row>
    <row r="856" spans="3:47" x14ac:dyDescent="0.2">
      <c r="C856" s="10"/>
      <c r="D856" s="10"/>
      <c r="AA856" s="132"/>
      <c r="AB856" s="132"/>
      <c r="AC856" s="132"/>
      <c r="AD856" s="132"/>
      <c r="AE856" s="132"/>
      <c r="AG856" s="143"/>
      <c r="AN856" s="132"/>
      <c r="AO856" s="132"/>
      <c r="AP856" s="132"/>
      <c r="AQ856" s="132"/>
      <c r="AR856" s="132"/>
      <c r="AS856" s="132"/>
      <c r="AT856" s="132"/>
      <c r="AU856" s="132"/>
    </row>
    <row r="857" spans="3:47" x14ac:dyDescent="0.2">
      <c r="C857" s="10"/>
      <c r="D857" s="10"/>
      <c r="AA857" s="132"/>
      <c r="AB857" s="132"/>
      <c r="AC857" s="132"/>
      <c r="AD857" s="132"/>
      <c r="AE857" s="132"/>
      <c r="AG857" s="143"/>
      <c r="AN857" s="132"/>
      <c r="AO857" s="132"/>
      <c r="AP857" s="132"/>
      <c r="AQ857" s="132"/>
      <c r="AR857" s="132"/>
      <c r="AS857" s="132"/>
      <c r="AT857" s="132"/>
      <c r="AU857" s="132"/>
    </row>
    <row r="858" spans="3:47" x14ac:dyDescent="0.2">
      <c r="C858" s="10"/>
      <c r="D858" s="10"/>
      <c r="AA858" s="132"/>
      <c r="AB858" s="132"/>
      <c r="AC858" s="132"/>
      <c r="AD858" s="132"/>
      <c r="AE858" s="132"/>
      <c r="AG858" s="143"/>
      <c r="AN858" s="132"/>
      <c r="AO858" s="132"/>
      <c r="AP858" s="132"/>
      <c r="AQ858" s="132"/>
      <c r="AR858" s="132"/>
      <c r="AS858" s="132"/>
      <c r="AT858" s="132"/>
      <c r="AU858" s="132"/>
    </row>
    <row r="859" spans="3:47" x14ac:dyDescent="0.2">
      <c r="C859" s="10"/>
      <c r="D859" s="10"/>
      <c r="AA859" s="132"/>
      <c r="AB859" s="132"/>
      <c r="AC859" s="132"/>
      <c r="AD859" s="132"/>
      <c r="AE859" s="132"/>
      <c r="AG859" s="143"/>
      <c r="AN859" s="132"/>
      <c r="AO859" s="132"/>
      <c r="AP859" s="132"/>
      <c r="AQ859" s="132"/>
      <c r="AR859" s="132"/>
      <c r="AS859" s="132"/>
      <c r="AT859" s="132"/>
      <c r="AU859" s="132"/>
    </row>
    <row r="860" spans="3:47" x14ac:dyDescent="0.2">
      <c r="C860" s="10"/>
      <c r="D860" s="10"/>
      <c r="AA860" s="132"/>
      <c r="AB860" s="132"/>
      <c r="AC860" s="132"/>
      <c r="AD860" s="132"/>
      <c r="AE860" s="132"/>
      <c r="AG860" s="143"/>
      <c r="AN860" s="132"/>
      <c r="AO860" s="132"/>
      <c r="AP860" s="132"/>
      <c r="AQ860" s="132"/>
      <c r="AR860" s="132"/>
      <c r="AS860" s="132"/>
      <c r="AT860" s="132"/>
      <c r="AU860" s="132"/>
    </row>
    <row r="861" spans="3:47" x14ac:dyDescent="0.2">
      <c r="C861" s="10"/>
      <c r="D861" s="10"/>
      <c r="AA861" s="132"/>
      <c r="AB861" s="132"/>
      <c r="AC861" s="132"/>
      <c r="AD861" s="132"/>
      <c r="AE861" s="132"/>
      <c r="AG861" s="143"/>
      <c r="AN861" s="132"/>
      <c r="AO861" s="132"/>
      <c r="AP861" s="132"/>
      <c r="AQ861" s="132"/>
      <c r="AR861" s="132"/>
      <c r="AS861" s="132"/>
      <c r="AT861" s="132"/>
      <c r="AU861" s="132"/>
    </row>
    <row r="862" spans="3:47" x14ac:dyDescent="0.2">
      <c r="C862" s="10"/>
      <c r="D862" s="10"/>
      <c r="AA862" s="132"/>
      <c r="AB862" s="132"/>
      <c r="AC862" s="132"/>
      <c r="AD862" s="132"/>
      <c r="AE862" s="132"/>
      <c r="AG862" s="143"/>
      <c r="AN862" s="132"/>
      <c r="AO862" s="132"/>
      <c r="AP862" s="132"/>
      <c r="AQ862" s="132"/>
      <c r="AR862" s="132"/>
      <c r="AS862" s="132"/>
      <c r="AT862" s="132"/>
      <c r="AU862" s="132"/>
    </row>
    <row r="863" spans="3:47" x14ac:dyDescent="0.2">
      <c r="C863" s="10"/>
      <c r="D863" s="10"/>
      <c r="AA863" s="132"/>
      <c r="AB863" s="132"/>
      <c r="AC863" s="132"/>
      <c r="AD863" s="132"/>
      <c r="AE863" s="132"/>
      <c r="AG863" s="143"/>
      <c r="AN863" s="132"/>
      <c r="AO863" s="132"/>
      <c r="AP863" s="132"/>
      <c r="AQ863" s="132"/>
      <c r="AR863" s="132"/>
      <c r="AS863" s="132"/>
      <c r="AT863" s="132"/>
      <c r="AU863" s="132"/>
    </row>
    <row r="864" spans="3:47" x14ac:dyDescent="0.2">
      <c r="C864" s="10"/>
      <c r="D864" s="10"/>
      <c r="AA864" s="132"/>
      <c r="AB864" s="132"/>
      <c r="AC864" s="132"/>
      <c r="AD864" s="132"/>
      <c r="AE864" s="132"/>
      <c r="AG864" s="143"/>
      <c r="AN864" s="132"/>
      <c r="AO864" s="132"/>
      <c r="AP864" s="132"/>
      <c r="AQ864" s="132"/>
      <c r="AR864" s="132"/>
      <c r="AS864" s="132"/>
      <c r="AT864" s="132"/>
      <c r="AU864" s="132"/>
    </row>
    <row r="865" spans="3:47" x14ac:dyDescent="0.2">
      <c r="C865" s="10"/>
      <c r="D865" s="10"/>
      <c r="AA865" s="132"/>
      <c r="AB865" s="132"/>
      <c r="AC865" s="132"/>
      <c r="AD865" s="132"/>
      <c r="AE865" s="132"/>
      <c r="AG865" s="143"/>
      <c r="AN865" s="132"/>
      <c r="AO865" s="132"/>
      <c r="AP865" s="132"/>
      <c r="AQ865" s="132"/>
      <c r="AR865" s="132"/>
      <c r="AS865" s="132"/>
      <c r="AT865" s="132"/>
      <c r="AU865" s="132"/>
    </row>
    <row r="866" spans="3:47" x14ac:dyDescent="0.2">
      <c r="C866" s="10"/>
      <c r="D866" s="10"/>
      <c r="AA866" s="132"/>
      <c r="AB866" s="132"/>
      <c r="AC866" s="132"/>
      <c r="AD866" s="132"/>
      <c r="AE866" s="132"/>
      <c r="AG866" s="143"/>
      <c r="AN866" s="132"/>
      <c r="AO866" s="132"/>
      <c r="AP866" s="132"/>
      <c r="AQ866" s="132"/>
      <c r="AR866" s="132"/>
      <c r="AS866" s="132"/>
      <c r="AT866" s="132"/>
      <c r="AU866" s="132"/>
    </row>
    <row r="867" spans="3:47" x14ac:dyDescent="0.2">
      <c r="C867" s="10"/>
      <c r="D867" s="10"/>
      <c r="AA867" s="132"/>
      <c r="AB867" s="132"/>
      <c r="AC867" s="132"/>
      <c r="AD867" s="132"/>
      <c r="AE867" s="132"/>
      <c r="AG867" s="143"/>
      <c r="AN867" s="132"/>
      <c r="AO867" s="132"/>
      <c r="AP867" s="132"/>
      <c r="AQ867" s="132"/>
      <c r="AR867" s="132"/>
      <c r="AS867" s="132"/>
      <c r="AT867" s="132"/>
      <c r="AU867" s="132"/>
    </row>
    <row r="868" spans="3:47" x14ac:dyDescent="0.2">
      <c r="C868" s="10"/>
      <c r="D868" s="10"/>
      <c r="AA868" s="132"/>
      <c r="AB868" s="132"/>
      <c r="AC868" s="132"/>
      <c r="AD868" s="132"/>
      <c r="AE868" s="132"/>
      <c r="AG868" s="143"/>
      <c r="AN868" s="132"/>
      <c r="AO868" s="132"/>
      <c r="AP868" s="132"/>
      <c r="AQ868" s="132"/>
      <c r="AR868" s="132"/>
      <c r="AS868" s="132"/>
      <c r="AT868" s="132"/>
      <c r="AU868" s="132"/>
    </row>
    <row r="869" spans="3:47" x14ac:dyDescent="0.2">
      <c r="C869" s="10"/>
      <c r="D869" s="10"/>
      <c r="AA869" s="132"/>
      <c r="AB869" s="132"/>
      <c r="AC869" s="132"/>
      <c r="AD869" s="132"/>
      <c r="AE869" s="132"/>
      <c r="AG869" s="143"/>
      <c r="AN869" s="132"/>
      <c r="AO869" s="132"/>
      <c r="AP869" s="132"/>
      <c r="AQ869" s="132"/>
      <c r="AR869" s="132"/>
      <c r="AS869" s="132"/>
      <c r="AT869" s="132"/>
      <c r="AU869" s="132"/>
    </row>
    <row r="870" spans="3:47" x14ac:dyDescent="0.2">
      <c r="C870" s="10"/>
      <c r="D870" s="10"/>
      <c r="AA870" s="132"/>
      <c r="AB870" s="132"/>
      <c r="AC870" s="132"/>
      <c r="AD870" s="132"/>
      <c r="AE870" s="132"/>
      <c r="AG870" s="143"/>
      <c r="AN870" s="132"/>
      <c r="AO870" s="132"/>
      <c r="AP870" s="132"/>
      <c r="AQ870" s="132"/>
      <c r="AR870" s="132"/>
      <c r="AS870" s="132"/>
      <c r="AT870" s="132"/>
      <c r="AU870" s="132"/>
    </row>
    <row r="871" spans="3:47" x14ac:dyDescent="0.2">
      <c r="C871" s="10"/>
      <c r="D871" s="10"/>
      <c r="AA871" s="132"/>
      <c r="AB871" s="132"/>
      <c r="AC871" s="132"/>
      <c r="AD871" s="132"/>
      <c r="AE871" s="132"/>
      <c r="AG871" s="143"/>
      <c r="AN871" s="132"/>
      <c r="AO871" s="132"/>
      <c r="AP871" s="132"/>
      <c r="AQ871" s="132"/>
      <c r="AR871" s="132"/>
      <c r="AS871" s="132"/>
      <c r="AT871" s="132"/>
      <c r="AU871" s="132"/>
    </row>
    <row r="872" spans="3:47" x14ac:dyDescent="0.2">
      <c r="C872" s="10"/>
      <c r="D872" s="10"/>
      <c r="AA872" s="132"/>
      <c r="AB872" s="132"/>
      <c r="AC872" s="132"/>
      <c r="AD872" s="132"/>
      <c r="AE872" s="132"/>
      <c r="AG872" s="143"/>
      <c r="AN872" s="132"/>
      <c r="AO872" s="132"/>
      <c r="AP872" s="132"/>
      <c r="AQ872" s="132"/>
      <c r="AR872" s="132"/>
      <c r="AS872" s="132"/>
      <c r="AT872" s="132"/>
      <c r="AU872" s="132"/>
    </row>
    <row r="873" spans="3:47" x14ac:dyDescent="0.2">
      <c r="C873" s="10"/>
      <c r="D873" s="10"/>
      <c r="AA873" s="132"/>
      <c r="AB873" s="132"/>
      <c r="AC873" s="132"/>
      <c r="AD873" s="132"/>
      <c r="AE873" s="132"/>
      <c r="AG873" s="143"/>
      <c r="AN873" s="132"/>
      <c r="AO873" s="132"/>
      <c r="AP873" s="132"/>
      <c r="AQ873" s="132"/>
      <c r="AR873" s="132"/>
      <c r="AS873" s="132"/>
      <c r="AT873" s="132"/>
      <c r="AU873" s="132"/>
    </row>
    <row r="874" spans="3:47" x14ac:dyDescent="0.2">
      <c r="C874" s="10"/>
      <c r="D874" s="10"/>
      <c r="AA874" s="132"/>
      <c r="AB874" s="132"/>
      <c r="AC874" s="132"/>
      <c r="AD874" s="132"/>
      <c r="AE874" s="132"/>
      <c r="AG874" s="143"/>
      <c r="AN874" s="132"/>
      <c r="AO874" s="132"/>
      <c r="AP874" s="132"/>
      <c r="AQ874" s="132"/>
      <c r="AR874" s="132"/>
      <c r="AS874" s="132"/>
      <c r="AT874" s="132"/>
      <c r="AU874" s="132"/>
    </row>
    <row r="875" spans="3:47" x14ac:dyDescent="0.2">
      <c r="C875" s="10"/>
      <c r="D875" s="10"/>
      <c r="AA875" s="132"/>
      <c r="AB875" s="132"/>
      <c r="AC875" s="132"/>
      <c r="AD875" s="132"/>
      <c r="AE875" s="132"/>
      <c r="AG875" s="143"/>
      <c r="AN875" s="132"/>
      <c r="AO875" s="132"/>
      <c r="AP875" s="132"/>
      <c r="AQ875" s="132"/>
      <c r="AR875" s="132"/>
      <c r="AS875" s="132"/>
      <c r="AT875" s="132"/>
      <c r="AU875" s="132"/>
    </row>
    <row r="876" spans="3:47" x14ac:dyDescent="0.2">
      <c r="C876" s="10"/>
      <c r="D876" s="10"/>
      <c r="AA876" s="132"/>
      <c r="AB876" s="132"/>
      <c r="AC876" s="132"/>
      <c r="AD876" s="132"/>
      <c r="AE876" s="132"/>
      <c r="AG876" s="143"/>
      <c r="AN876" s="132"/>
      <c r="AO876" s="132"/>
      <c r="AP876" s="132"/>
      <c r="AQ876" s="132"/>
      <c r="AR876" s="132"/>
      <c r="AS876" s="132"/>
      <c r="AT876" s="132"/>
      <c r="AU876" s="132"/>
    </row>
    <row r="877" spans="3:47" x14ac:dyDescent="0.2">
      <c r="C877" s="10"/>
      <c r="D877" s="10"/>
      <c r="AA877" s="132"/>
      <c r="AB877" s="132"/>
      <c r="AC877" s="132"/>
      <c r="AD877" s="132"/>
      <c r="AE877" s="132"/>
      <c r="AG877" s="143"/>
      <c r="AN877" s="132"/>
      <c r="AO877" s="132"/>
      <c r="AP877" s="132"/>
      <c r="AQ877" s="132"/>
      <c r="AR877" s="132"/>
      <c r="AS877" s="132"/>
      <c r="AT877" s="132"/>
      <c r="AU877" s="132"/>
    </row>
    <row r="878" spans="3:47" x14ac:dyDescent="0.2">
      <c r="C878" s="10"/>
      <c r="D878" s="10"/>
      <c r="AA878" s="132"/>
      <c r="AB878" s="132"/>
      <c r="AC878" s="132"/>
      <c r="AD878" s="132"/>
      <c r="AE878" s="132"/>
      <c r="AG878" s="143"/>
      <c r="AN878" s="132"/>
      <c r="AO878" s="132"/>
      <c r="AP878" s="132"/>
      <c r="AQ878" s="132"/>
      <c r="AR878" s="132"/>
      <c r="AS878" s="132"/>
      <c r="AT878" s="132"/>
      <c r="AU878" s="132"/>
    </row>
    <row r="879" spans="3:47" x14ac:dyDescent="0.2">
      <c r="C879" s="10"/>
      <c r="D879" s="10"/>
      <c r="AA879" s="132"/>
      <c r="AB879" s="132"/>
      <c r="AC879" s="132"/>
      <c r="AD879" s="132"/>
      <c r="AE879" s="132"/>
      <c r="AG879" s="143"/>
      <c r="AN879" s="132"/>
      <c r="AO879" s="132"/>
      <c r="AP879" s="132"/>
      <c r="AQ879" s="132"/>
      <c r="AR879" s="132"/>
      <c r="AS879" s="132"/>
      <c r="AT879" s="132"/>
      <c r="AU879" s="132"/>
    </row>
    <row r="880" spans="3:47" x14ac:dyDescent="0.2">
      <c r="C880" s="10"/>
      <c r="D880" s="10"/>
      <c r="AA880" s="132"/>
      <c r="AB880" s="132"/>
      <c r="AC880" s="132"/>
      <c r="AD880" s="132"/>
      <c r="AE880" s="132"/>
      <c r="AG880" s="143"/>
      <c r="AN880" s="132"/>
      <c r="AO880" s="132"/>
      <c r="AP880" s="132"/>
      <c r="AQ880" s="132"/>
      <c r="AR880" s="132"/>
      <c r="AS880" s="132"/>
      <c r="AT880" s="132"/>
      <c r="AU880" s="132"/>
    </row>
    <row r="881" spans="3:48" x14ac:dyDescent="0.2">
      <c r="C881" s="10"/>
      <c r="D881" s="10"/>
      <c r="AA881" s="132"/>
      <c r="AB881" s="132"/>
      <c r="AC881" s="132"/>
      <c r="AD881" s="132"/>
      <c r="AE881" s="132"/>
      <c r="AG881" s="143"/>
      <c r="AN881" s="132"/>
      <c r="AO881" s="132"/>
      <c r="AP881" s="132"/>
      <c r="AQ881" s="132"/>
      <c r="AR881" s="132"/>
      <c r="AS881" s="132"/>
      <c r="AT881" s="132"/>
      <c r="AU881" s="132"/>
    </row>
    <row r="882" spans="3:48" x14ac:dyDescent="0.2">
      <c r="C882" s="10"/>
      <c r="D882" s="10"/>
      <c r="AA882" s="132"/>
      <c r="AB882" s="132"/>
      <c r="AC882" s="132"/>
      <c r="AD882" s="132"/>
      <c r="AE882" s="132"/>
      <c r="AG882" s="143"/>
      <c r="AN882" s="132"/>
      <c r="AO882" s="132"/>
      <c r="AP882" s="132"/>
      <c r="AQ882" s="132"/>
      <c r="AR882" s="132"/>
      <c r="AS882" s="132"/>
      <c r="AT882" s="132"/>
      <c r="AU882" s="132"/>
    </row>
    <row r="883" spans="3:48" x14ac:dyDescent="0.2">
      <c r="C883" s="10"/>
      <c r="D883" s="10"/>
      <c r="AA883" s="132"/>
      <c r="AB883" s="132"/>
      <c r="AC883" s="132"/>
      <c r="AD883" s="132"/>
      <c r="AE883" s="132"/>
      <c r="AG883" s="143"/>
      <c r="AN883" s="132"/>
      <c r="AO883" s="132"/>
      <c r="AP883" s="132"/>
      <c r="AQ883" s="132"/>
      <c r="AR883" s="132"/>
      <c r="AS883" s="132"/>
      <c r="AT883" s="132"/>
      <c r="AU883" s="132"/>
    </row>
    <row r="884" spans="3:48" x14ac:dyDescent="0.2">
      <c r="C884" s="10"/>
      <c r="D884" s="10"/>
      <c r="AA884" s="132"/>
      <c r="AB884" s="132"/>
      <c r="AC884" s="132"/>
      <c r="AD884" s="132"/>
      <c r="AE884" s="132"/>
      <c r="AG884" s="143"/>
      <c r="AN884" s="132"/>
      <c r="AO884" s="132"/>
      <c r="AP884" s="132"/>
      <c r="AQ884" s="132"/>
      <c r="AR884" s="132"/>
      <c r="AS884" s="132"/>
      <c r="AT884" s="132"/>
      <c r="AU884" s="132"/>
    </row>
    <row r="885" spans="3:48" x14ac:dyDescent="0.2">
      <c r="C885" s="10"/>
      <c r="D885" s="10"/>
      <c r="AA885" s="132"/>
      <c r="AB885" s="132"/>
      <c r="AC885" s="132"/>
      <c r="AD885" s="132"/>
      <c r="AE885" s="132"/>
      <c r="AG885" s="143"/>
      <c r="AN885" s="132"/>
      <c r="AO885" s="132"/>
      <c r="AP885" s="132"/>
      <c r="AQ885" s="132"/>
      <c r="AR885" s="132"/>
      <c r="AS885" s="132"/>
      <c r="AT885" s="132"/>
      <c r="AU885" s="132"/>
    </row>
    <row r="886" spans="3:48" x14ac:dyDescent="0.2">
      <c r="C886" s="10"/>
      <c r="D886" s="10"/>
      <c r="AA886" s="132"/>
      <c r="AB886" s="132"/>
      <c r="AC886" s="132"/>
      <c r="AD886" s="132"/>
      <c r="AE886" s="132"/>
      <c r="AG886" s="143"/>
      <c r="AN886" s="132"/>
      <c r="AO886" s="132"/>
      <c r="AP886" s="132"/>
      <c r="AQ886" s="132"/>
      <c r="AR886" s="132"/>
      <c r="AS886" s="132"/>
      <c r="AT886" s="132"/>
      <c r="AU886" s="132"/>
    </row>
    <row r="887" spans="3:48" x14ac:dyDescent="0.2">
      <c r="C887" s="10"/>
      <c r="D887" s="10"/>
      <c r="AA887" s="132"/>
      <c r="AB887" s="132"/>
      <c r="AC887" s="132"/>
      <c r="AD887" s="132"/>
      <c r="AE887" s="132"/>
      <c r="AG887" s="143"/>
      <c r="AN887" s="132"/>
      <c r="AO887" s="132"/>
      <c r="AP887" s="132"/>
      <c r="AQ887" s="132"/>
      <c r="AR887" s="132"/>
      <c r="AS887" s="132"/>
      <c r="AT887" s="132"/>
      <c r="AU887" s="132"/>
      <c r="AV887" s="132"/>
    </row>
    <row r="888" spans="3:48" x14ac:dyDescent="0.2">
      <c r="C888" s="10"/>
      <c r="D888" s="10"/>
      <c r="AA888" s="132"/>
      <c r="AB888" s="132"/>
      <c r="AC888" s="132"/>
      <c r="AD888" s="132"/>
      <c r="AE888" s="132"/>
      <c r="AG888" s="143"/>
      <c r="AN888" s="132"/>
      <c r="AO888" s="132"/>
      <c r="AP888" s="132"/>
      <c r="AQ888" s="132"/>
      <c r="AR888" s="132"/>
      <c r="AS888" s="132"/>
      <c r="AT888" s="132"/>
      <c r="AU888" s="132"/>
    </row>
    <row r="889" spans="3:48" x14ac:dyDescent="0.2">
      <c r="C889" s="10"/>
      <c r="D889" s="10"/>
      <c r="AA889" s="132"/>
      <c r="AB889" s="132"/>
      <c r="AC889" s="132"/>
      <c r="AD889" s="132"/>
      <c r="AE889" s="132"/>
      <c r="AG889" s="143"/>
      <c r="AN889" s="132"/>
      <c r="AO889" s="132"/>
      <c r="AP889" s="132"/>
      <c r="AQ889" s="132"/>
      <c r="AR889" s="132"/>
      <c r="AS889" s="132"/>
      <c r="AT889" s="132"/>
      <c r="AU889" s="132"/>
    </row>
    <row r="890" spans="3:48" x14ac:dyDescent="0.2">
      <c r="C890" s="10"/>
      <c r="D890" s="10"/>
      <c r="AA890" s="132"/>
      <c r="AB890" s="132"/>
      <c r="AC890" s="132"/>
      <c r="AD890" s="132"/>
      <c r="AE890" s="132"/>
      <c r="AG890" s="143"/>
      <c r="AN890" s="132"/>
      <c r="AO890" s="132"/>
      <c r="AP890" s="132"/>
      <c r="AQ890" s="132"/>
      <c r="AR890" s="132"/>
      <c r="AS890" s="132"/>
      <c r="AT890" s="132"/>
      <c r="AU890" s="132"/>
    </row>
    <row r="891" spans="3:48" x14ac:dyDescent="0.2">
      <c r="C891" s="10"/>
      <c r="D891" s="10"/>
      <c r="AA891" s="132"/>
      <c r="AB891" s="132"/>
      <c r="AC891" s="132"/>
      <c r="AD891" s="132"/>
      <c r="AE891" s="132"/>
      <c r="AG891" s="143"/>
      <c r="AN891" s="132"/>
      <c r="AO891" s="132"/>
      <c r="AP891" s="132"/>
      <c r="AQ891" s="132"/>
      <c r="AR891" s="132"/>
      <c r="AS891" s="132"/>
      <c r="AT891" s="132"/>
      <c r="AU891" s="132"/>
    </row>
    <row r="892" spans="3:48" x14ac:dyDescent="0.2">
      <c r="C892" s="10"/>
      <c r="D892" s="10"/>
      <c r="AA892" s="132"/>
      <c r="AB892" s="132"/>
      <c r="AC892" s="132"/>
      <c r="AD892" s="132"/>
      <c r="AE892" s="132"/>
      <c r="AG892" s="143"/>
      <c r="AN892" s="132"/>
      <c r="AO892" s="132"/>
      <c r="AP892" s="132"/>
      <c r="AQ892" s="132"/>
      <c r="AR892" s="132"/>
      <c r="AS892" s="132"/>
      <c r="AT892" s="132"/>
      <c r="AU892" s="132"/>
    </row>
    <row r="893" spans="3:48" x14ac:dyDescent="0.2">
      <c r="C893" s="10"/>
      <c r="D893" s="10"/>
      <c r="AA893" s="132"/>
      <c r="AB893" s="132"/>
      <c r="AC893" s="132"/>
      <c r="AD893" s="132"/>
      <c r="AE893" s="132"/>
      <c r="AG893" s="143"/>
      <c r="AN893" s="132"/>
      <c r="AO893" s="132"/>
      <c r="AP893" s="132"/>
      <c r="AQ893" s="132"/>
      <c r="AR893" s="132"/>
      <c r="AS893" s="132"/>
      <c r="AT893" s="132"/>
      <c r="AU893" s="132"/>
    </row>
    <row r="894" spans="3:48" x14ac:dyDescent="0.2">
      <c r="C894" s="10"/>
      <c r="D894" s="10"/>
      <c r="AA894" s="132"/>
      <c r="AB894" s="132"/>
      <c r="AC894" s="132"/>
      <c r="AD894" s="132"/>
      <c r="AE894" s="132"/>
      <c r="AG894" s="143"/>
      <c r="AN894" s="132"/>
      <c r="AO894" s="132"/>
      <c r="AP894" s="132"/>
      <c r="AQ894" s="132"/>
      <c r="AR894" s="132"/>
      <c r="AS894" s="132"/>
      <c r="AT894" s="132"/>
      <c r="AU894" s="132"/>
    </row>
    <row r="895" spans="3:48" x14ac:dyDescent="0.2">
      <c r="C895" s="10"/>
      <c r="D895" s="10"/>
      <c r="AA895" s="132"/>
      <c r="AB895" s="132"/>
      <c r="AC895" s="132"/>
      <c r="AD895" s="132"/>
      <c r="AE895" s="132"/>
      <c r="AG895" s="143"/>
      <c r="AN895" s="132"/>
      <c r="AO895" s="132"/>
      <c r="AP895" s="132"/>
      <c r="AQ895" s="132"/>
      <c r="AR895" s="132"/>
      <c r="AS895" s="132"/>
      <c r="AT895" s="132"/>
      <c r="AU895" s="132"/>
    </row>
    <row r="896" spans="3:48" x14ac:dyDescent="0.2">
      <c r="C896" s="10"/>
      <c r="D896" s="10"/>
      <c r="AA896" s="132"/>
      <c r="AB896" s="132"/>
      <c r="AC896" s="132"/>
      <c r="AD896" s="132"/>
      <c r="AE896" s="132"/>
      <c r="AG896" s="143"/>
      <c r="AN896" s="132"/>
      <c r="AO896" s="132"/>
      <c r="AP896" s="132"/>
      <c r="AQ896" s="132"/>
      <c r="AR896" s="132"/>
      <c r="AS896" s="132"/>
      <c r="AT896" s="132"/>
      <c r="AU896" s="132"/>
    </row>
    <row r="897" spans="3:64" x14ac:dyDescent="0.2">
      <c r="C897" s="10"/>
      <c r="D897" s="10"/>
      <c r="AA897" s="132"/>
      <c r="AB897" s="132"/>
      <c r="AC897" s="132"/>
      <c r="AD897" s="132"/>
      <c r="AE897" s="132"/>
      <c r="AG897" s="143"/>
      <c r="AN897" s="132"/>
      <c r="AO897" s="132"/>
      <c r="AP897" s="132"/>
      <c r="AQ897" s="132"/>
      <c r="AR897" s="132"/>
      <c r="AS897" s="132"/>
      <c r="AT897" s="132"/>
      <c r="AU897" s="132"/>
    </row>
    <row r="898" spans="3:64" x14ac:dyDescent="0.2">
      <c r="C898" s="10"/>
      <c r="D898" s="10"/>
      <c r="AA898" s="132"/>
      <c r="AB898" s="132"/>
      <c r="AC898" s="132"/>
      <c r="AD898" s="132"/>
      <c r="AE898" s="132"/>
      <c r="AG898" s="143"/>
      <c r="AN898" s="132"/>
      <c r="AO898" s="132"/>
      <c r="AP898" s="132"/>
      <c r="AQ898" s="132"/>
      <c r="AR898" s="132"/>
      <c r="AS898" s="132"/>
      <c r="AT898" s="132"/>
      <c r="AU898" s="132"/>
    </row>
    <row r="899" spans="3:64" x14ac:dyDescent="0.2">
      <c r="C899" s="10"/>
      <c r="D899" s="10"/>
      <c r="AA899" s="132"/>
      <c r="AB899" s="132"/>
      <c r="AC899" s="132"/>
      <c r="AD899" s="132"/>
      <c r="AE899" s="132"/>
      <c r="AG899" s="143"/>
      <c r="AN899" s="132"/>
      <c r="AO899" s="132"/>
      <c r="AP899" s="132"/>
      <c r="AQ899" s="132"/>
      <c r="AR899" s="132"/>
      <c r="AS899" s="132"/>
      <c r="AT899" s="132"/>
      <c r="AU899" s="132"/>
    </row>
    <row r="900" spans="3:64" x14ac:dyDescent="0.2">
      <c r="C900" s="10"/>
      <c r="D900" s="10"/>
      <c r="AA900" s="132"/>
      <c r="AB900" s="132"/>
      <c r="AC900" s="132"/>
      <c r="AD900" s="132"/>
      <c r="AE900" s="132"/>
      <c r="AG900" s="143"/>
      <c r="AN900" s="132"/>
      <c r="AO900" s="132"/>
      <c r="AP900" s="132"/>
      <c r="AQ900" s="132"/>
      <c r="AR900" s="132"/>
      <c r="AS900" s="132"/>
      <c r="AT900" s="132"/>
      <c r="AU900" s="132"/>
    </row>
    <row r="901" spans="3:64" x14ac:dyDescent="0.2">
      <c r="C901" s="10"/>
      <c r="D901" s="10"/>
      <c r="AA901" s="132"/>
      <c r="AB901" s="132"/>
      <c r="AC901" s="132"/>
      <c r="AD901" s="132"/>
      <c r="AE901" s="132"/>
      <c r="AG901" s="143"/>
      <c r="AN901" s="132"/>
      <c r="AO901" s="132"/>
      <c r="AP901" s="132"/>
      <c r="AQ901" s="132"/>
      <c r="AR901" s="132"/>
      <c r="AS901" s="132"/>
      <c r="AT901" s="132"/>
      <c r="AU901" s="132"/>
    </row>
    <row r="902" spans="3:64" x14ac:dyDescent="0.2">
      <c r="C902" s="10"/>
      <c r="D902" s="10"/>
      <c r="AA902" s="132"/>
      <c r="AB902" s="132"/>
      <c r="AC902" s="132"/>
      <c r="AD902" s="132"/>
      <c r="AE902" s="132"/>
      <c r="AG902" s="143"/>
      <c r="AN902" s="132"/>
      <c r="AO902" s="132"/>
      <c r="AP902" s="132"/>
      <c r="AQ902" s="132"/>
      <c r="AR902" s="132"/>
      <c r="AS902" s="132"/>
      <c r="AT902" s="132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</row>
    <row r="903" spans="3:64" x14ac:dyDescent="0.2">
      <c r="C903" s="10"/>
      <c r="D903" s="10"/>
      <c r="AA903" s="132"/>
      <c r="AB903" s="132"/>
      <c r="AC903" s="132"/>
      <c r="AD903" s="132"/>
      <c r="AE903" s="132"/>
      <c r="AG903" s="143"/>
      <c r="AN903" s="132"/>
      <c r="AO903" s="132"/>
      <c r="AP903" s="132"/>
      <c r="AQ903" s="132"/>
      <c r="AR903" s="132"/>
      <c r="AS903" s="132"/>
      <c r="AT903" s="132"/>
      <c r="AU903" s="132"/>
    </row>
    <row r="904" spans="3:64" x14ac:dyDescent="0.2">
      <c r="C904" s="10"/>
      <c r="D904" s="10"/>
      <c r="AA904" s="132"/>
      <c r="AB904" s="132"/>
      <c r="AC904" s="132"/>
      <c r="AD904" s="132"/>
      <c r="AE904" s="132"/>
      <c r="AG904" s="143"/>
      <c r="AN904" s="132"/>
      <c r="AO904" s="132"/>
      <c r="AP904" s="132"/>
      <c r="AQ904" s="132"/>
      <c r="AR904" s="132"/>
      <c r="AS904" s="132"/>
      <c r="AT904" s="132"/>
      <c r="AU904" s="132"/>
    </row>
    <row r="905" spans="3:64" x14ac:dyDescent="0.2">
      <c r="C905" s="10"/>
      <c r="D905" s="10"/>
      <c r="AA905" s="132"/>
      <c r="AB905" s="132"/>
      <c r="AC905" s="132"/>
      <c r="AD905" s="132"/>
      <c r="AE905" s="132"/>
      <c r="AG905" s="143"/>
      <c r="AN905" s="132"/>
      <c r="AO905" s="132"/>
      <c r="AP905" s="132"/>
      <c r="AQ905" s="132"/>
      <c r="AR905" s="132"/>
      <c r="AS905" s="132"/>
      <c r="AT905" s="132"/>
      <c r="AU905" s="132"/>
    </row>
    <row r="906" spans="3:64" x14ac:dyDescent="0.2">
      <c r="C906" s="10"/>
      <c r="D906" s="10"/>
      <c r="AA906" s="132"/>
      <c r="AB906" s="132"/>
      <c r="AC906" s="132"/>
      <c r="AD906" s="132"/>
      <c r="AE906" s="132"/>
      <c r="AG906" s="143"/>
      <c r="AN906" s="132"/>
      <c r="AO906" s="132"/>
      <c r="AP906" s="132"/>
      <c r="AQ906" s="132"/>
      <c r="AR906" s="132"/>
      <c r="AS906" s="132"/>
      <c r="AT906" s="132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</row>
    <row r="907" spans="3:64" x14ac:dyDescent="0.2">
      <c r="C907" s="10"/>
      <c r="D907" s="10"/>
      <c r="AA907" s="132"/>
      <c r="AB907" s="132"/>
      <c r="AC907" s="132"/>
      <c r="AD907" s="132"/>
      <c r="AE907" s="132"/>
      <c r="AG907" s="143"/>
      <c r="AN907" s="132"/>
      <c r="AO907" s="132"/>
      <c r="AP907" s="132"/>
      <c r="AQ907" s="132"/>
      <c r="AR907" s="132"/>
      <c r="AS907" s="132"/>
      <c r="AT907" s="132"/>
      <c r="AU907" s="132"/>
    </row>
    <row r="908" spans="3:64" x14ac:dyDescent="0.2">
      <c r="C908" s="10"/>
      <c r="D908" s="10"/>
      <c r="AA908" s="132"/>
      <c r="AB908" s="132"/>
      <c r="AC908" s="132"/>
      <c r="AD908" s="132"/>
      <c r="AE908" s="132"/>
      <c r="AG908" s="143"/>
      <c r="AN908" s="132"/>
      <c r="AO908" s="132"/>
      <c r="AP908" s="132"/>
      <c r="AQ908" s="132"/>
      <c r="AR908" s="132"/>
      <c r="AS908" s="132"/>
      <c r="AT908" s="132"/>
      <c r="AU908" s="132"/>
    </row>
    <row r="909" spans="3:64" x14ac:dyDescent="0.2">
      <c r="C909" s="10"/>
      <c r="D909" s="10"/>
      <c r="AA909" s="132"/>
      <c r="AB909" s="132"/>
      <c r="AC909" s="132"/>
      <c r="AD909" s="132"/>
      <c r="AE909" s="132"/>
      <c r="AG909" s="143"/>
      <c r="AN909" s="132"/>
      <c r="AO909" s="132"/>
      <c r="AP909" s="132"/>
      <c r="AQ909" s="132"/>
      <c r="AR909" s="132"/>
      <c r="AS909" s="132"/>
      <c r="AT909" s="132"/>
      <c r="AU909" s="132"/>
    </row>
    <row r="910" spans="3:64" x14ac:dyDescent="0.2">
      <c r="C910" s="10"/>
      <c r="D910" s="10"/>
      <c r="AA910" s="132"/>
      <c r="AB910" s="132"/>
      <c r="AC910" s="132"/>
      <c r="AD910" s="132"/>
      <c r="AE910" s="132"/>
      <c r="AG910" s="143"/>
      <c r="AN910" s="132"/>
      <c r="AO910" s="132"/>
      <c r="AP910" s="132"/>
      <c r="AQ910" s="132"/>
      <c r="AR910" s="132"/>
      <c r="AS910" s="132"/>
      <c r="AT910" s="132"/>
      <c r="AU910" s="132"/>
      <c r="AV910" s="132"/>
      <c r="AW910" s="132"/>
      <c r="AX910" s="132"/>
      <c r="AY910" s="132"/>
      <c r="AZ910" s="132"/>
      <c r="BA910" s="132"/>
      <c r="BB910" s="132"/>
      <c r="BC910" s="132"/>
      <c r="BD910" s="132"/>
      <c r="BE910" s="132"/>
      <c r="BF910" s="132"/>
      <c r="BG910" s="132"/>
      <c r="BH910" s="132"/>
      <c r="BI910" s="132"/>
      <c r="BJ910" s="132"/>
      <c r="BK910" s="132"/>
      <c r="BL910" s="132"/>
    </row>
    <row r="911" spans="3:64" x14ac:dyDescent="0.2">
      <c r="C911" s="10"/>
      <c r="D911" s="10"/>
      <c r="AA911" s="132"/>
      <c r="AB911" s="132"/>
      <c r="AC911" s="132"/>
      <c r="AD911" s="132"/>
      <c r="AE911" s="132"/>
      <c r="AG911" s="143"/>
      <c r="AN911" s="132"/>
      <c r="AO911" s="132"/>
      <c r="AP911" s="132"/>
      <c r="AQ911" s="132"/>
      <c r="AR911" s="132"/>
      <c r="AS911" s="132"/>
      <c r="AT911" s="132"/>
      <c r="AU911" s="132"/>
    </row>
    <row r="912" spans="3:64" x14ac:dyDescent="0.2">
      <c r="C912" s="10"/>
      <c r="D912" s="10"/>
      <c r="AA912" s="132"/>
      <c r="AB912" s="132"/>
      <c r="AC912" s="132"/>
      <c r="AD912" s="132"/>
      <c r="AE912" s="132"/>
      <c r="AG912" s="143"/>
      <c r="AN912" s="132"/>
      <c r="AO912" s="132"/>
      <c r="AP912" s="132"/>
      <c r="AQ912" s="132"/>
      <c r="AR912" s="132"/>
      <c r="AS912" s="132"/>
      <c r="AT912" s="132"/>
      <c r="AU912" s="132"/>
    </row>
    <row r="913" spans="3:64" x14ac:dyDescent="0.2">
      <c r="C913" s="10"/>
      <c r="D913" s="10"/>
      <c r="AA913" s="132"/>
      <c r="AB913" s="132"/>
      <c r="AC913" s="132"/>
      <c r="AD913" s="132"/>
      <c r="AE913" s="132"/>
      <c r="AG913" s="143"/>
      <c r="AN913" s="132"/>
      <c r="AO913" s="132"/>
      <c r="AP913" s="132"/>
      <c r="AQ913" s="132"/>
      <c r="AR913" s="132"/>
      <c r="AS913" s="132"/>
      <c r="AT913" s="132"/>
      <c r="AU913" s="132"/>
    </row>
    <row r="914" spans="3:64" x14ac:dyDescent="0.2">
      <c r="C914" s="10"/>
      <c r="D914" s="10"/>
      <c r="AA914" s="132"/>
      <c r="AB914" s="132"/>
      <c r="AC914" s="132"/>
      <c r="AD914" s="132"/>
      <c r="AE914" s="132"/>
      <c r="AG914" s="143"/>
      <c r="AN914" s="132"/>
      <c r="AO914" s="132"/>
      <c r="AP914" s="132"/>
      <c r="AQ914" s="132"/>
      <c r="AR914" s="132"/>
      <c r="AS914" s="132"/>
      <c r="AT914" s="132"/>
      <c r="AU914" s="132"/>
    </row>
    <row r="915" spans="3:64" x14ac:dyDescent="0.2">
      <c r="C915" s="10"/>
      <c r="D915" s="10"/>
      <c r="AA915" s="132"/>
      <c r="AB915" s="132"/>
      <c r="AC915" s="132"/>
      <c r="AD915" s="132"/>
      <c r="AE915" s="132"/>
      <c r="AG915" s="143"/>
      <c r="AN915" s="132"/>
      <c r="AO915" s="132"/>
      <c r="AP915" s="132"/>
      <c r="AQ915" s="132"/>
      <c r="AR915" s="132"/>
      <c r="AS915" s="132"/>
      <c r="AT915" s="132"/>
      <c r="AU915" s="132"/>
    </row>
    <row r="916" spans="3:64" x14ac:dyDescent="0.2">
      <c r="C916" s="10"/>
      <c r="D916" s="10"/>
      <c r="AA916" s="132"/>
      <c r="AB916" s="132"/>
      <c r="AC916" s="132"/>
      <c r="AD916" s="132"/>
      <c r="AE916" s="132"/>
      <c r="AG916" s="143"/>
      <c r="AN916" s="132"/>
      <c r="AO916" s="132"/>
      <c r="AP916" s="132"/>
      <c r="AQ916" s="132"/>
      <c r="AR916" s="132"/>
      <c r="AS916" s="132"/>
      <c r="AT916" s="132"/>
      <c r="AU916" s="132"/>
    </row>
    <row r="917" spans="3:64" x14ac:dyDescent="0.2">
      <c r="C917" s="10"/>
      <c r="D917" s="10"/>
      <c r="AA917" s="132"/>
      <c r="AB917" s="132"/>
      <c r="AC917" s="132"/>
      <c r="AD917" s="132"/>
      <c r="AE917" s="132"/>
      <c r="AG917" s="143"/>
      <c r="AN917" s="132"/>
      <c r="AO917" s="132"/>
      <c r="AP917" s="132"/>
      <c r="AQ917" s="132"/>
      <c r="AR917" s="132"/>
      <c r="AS917" s="132"/>
      <c r="AT917" s="132"/>
      <c r="AU917" s="132"/>
    </row>
    <row r="918" spans="3:64" x14ac:dyDescent="0.2">
      <c r="C918" s="10"/>
      <c r="D918" s="10"/>
      <c r="AA918" s="132"/>
      <c r="AB918" s="132"/>
      <c r="AC918" s="132"/>
      <c r="AD918" s="132"/>
      <c r="AE918" s="132"/>
      <c r="AG918" s="143"/>
      <c r="AN918" s="132"/>
      <c r="AO918" s="132"/>
      <c r="AP918" s="132"/>
      <c r="AQ918" s="132"/>
      <c r="AR918" s="132"/>
      <c r="AS918" s="132"/>
      <c r="AT918" s="132"/>
      <c r="AU918" s="132"/>
    </row>
    <row r="919" spans="3:64" x14ac:dyDescent="0.2">
      <c r="C919" s="10"/>
      <c r="D919" s="10"/>
      <c r="AA919" s="132"/>
      <c r="AB919" s="132"/>
      <c r="AC919" s="132"/>
      <c r="AD919" s="132"/>
      <c r="AE919" s="132"/>
      <c r="AG919" s="143"/>
      <c r="AN919" s="132"/>
      <c r="AO919" s="132"/>
      <c r="AP919" s="132"/>
      <c r="AQ919" s="132"/>
      <c r="AR919" s="132"/>
      <c r="AS919" s="132"/>
      <c r="AT919" s="132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</row>
    <row r="920" spans="3:64" x14ac:dyDescent="0.2">
      <c r="C920" s="10"/>
      <c r="D920" s="10"/>
      <c r="AA920" s="132"/>
      <c r="AB920" s="132"/>
      <c r="AC920" s="132"/>
      <c r="AD920" s="132"/>
      <c r="AE920" s="132"/>
      <c r="AG920" s="143"/>
      <c r="AN920" s="132"/>
      <c r="AO920" s="132"/>
      <c r="AP920" s="132"/>
      <c r="AQ920" s="132"/>
      <c r="AR920" s="132"/>
      <c r="AS920" s="132"/>
      <c r="AT920" s="132"/>
      <c r="AU920" s="132"/>
    </row>
    <row r="921" spans="3:64" x14ac:dyDescent="0.2">
      <c r="C921" s="10"/>
      <c r="D921" s="10"/>
      <c r="AA921" s="132"/>
      <c r="AB921" s="132"/>
      <c r="AC921" s="132"/>
      <c r="AD921" s="132"/>
      <c r="AE921" s="132"/>
      <c r="AG921" s="143"/>
      <c r="AN921" s="132"/>
      <c r="AO921" s="132"/>
      <c r="AP921" s="132"/>
      <c r="AQ921" s="132"/>
      <c r="AR921" s="132"/>
      <c r="AS921" s="132"/>
      <c r="AT921" s="132"/>
      <c r="AU921" s="132"/>
    </row>
    <row r="922" spans="3:64" x14ac:dyDescent="0.2">
      <c r="C922" s="10"/>
      <c r="D922" s="10"/>
      <c r="AA922" s="132"/>
      <c r="AB922" s="132"/>
      <c r="AC922" s="132"/>
      <c r="AD922" s="132"/>
      <c r="AE922" s="132"/>
      <c r="AG922" s="143"/>
      <c r="AN922" s="132"/>
      <c r="AO922" s="132"/>
      <c r="AP922" s="132"/>
      <c r="AQ922" s="132"/>
      <c r="AR922" s="132"/>
      <c r="AS922" s="132"/>
      <c r="AT922" s="132"/>
      <c r="AU922" s="132"/>
    </row>
    <row r="923" spans="3:64" x14ac:dyDescent="0.2">
      <c r="C923" s="10"/>
      <c r="D923" s="10"/>
      <c r="AA923" s="132"/>
      <c r="AB923" s="132"/>
      <c r="AC923" s="132"/>
      <c r="AD923" s="132"/>
      <c r="AE923" s="132"/>
      <c r="AG923" s="143"/>
      <c r="AN923" s="132"/>
      <c r="AO923" s="132"/>
      <c r="AP923" s="132"/>
      <c r="AQ923" s="132"/>
      <c r="AR923" s="132"/>
      <c r="AS923" s="132"/>
      <c r="AT923" s="132"/>
      <c r="AU923" s="132"/>
    </row>
    <row r="924" spans="3:64" x14ac:dyDescent="0.2">
      <c r="C924" s="10"/>
      <c r="D924" s="10"/>
      <c r="AA924" s="132"/>
      <c r="AB924" s="132"/>
      <c r="AC924" s="132"/>
      <c r="AD924" s="132"/>
      <c r="AE924" s="132"/>
      <c r="AG924" s="143"/>
      <c r="AN924" s="132"/>
      <c r="AO924" s="132"/>
      <c r="AP924" s="132"/>
      <c r="AQ924" s="132"/>
      <c r="AR924" s="132"/>
      <c r="AS924" s="132"/>
      <c r="AT924" s="132"/>
      <c r="AU924" s="132"/>
    </row>
    <row r="925" spans="3:64" x14ac:dyDescent="0.2">
      <c r="C925" s="10"/>
      <c r="D925" s="10"/>
      <c r="AA925" s="132"/>
      <c r="AB925" s="132"/>
      <c r="AC925" s="132"/>
      <c r="AD925" s="132"/>
      <c r="AE925" s="132"/>
      <c r="AG925" s="143"/>
      <c r="AN925" s="132"/>
      <c r="AO925" s="132"/>
      <c r="AP925" s="132"/>
      <c r="AQ925" s="132"/>
      <c r="AR925" s="132"/>
      <c r="AS925" s="132"/>
      <c r="AT925" s="132"/>
      <c r="AU925" s="132"/>
    </row>
    <row r="926" spans="3:64" x14ac:dyDescent="0.2">
      <c r="C926" s="10"/>
      <c r="D926" s="10"/>
      <c r="AA926" s="132"/>
      <c r="AB926" s="132"/>
      <c r="AC926" s="132"/>
      <c r="AD926" s="132"/>
      <c r="AE926" s="132"/>
      <c r="AG926" s="143"/>
      <c r="AN926" s="132"/>
      <c r="AO926" s="132"/>
      <c r="AP926" s="132"/>
      <c r="AQ926" s="132"/>
      <c r="AR926" s="132"/>
      <c r="AS926" s="132"/>
      <c r="AT926" s="132"/>
      <c r="AU926" s="132"/>
    </row>
    <row r="927" spans="3:64" x14ac:dyDescent="0.2">
      <c r="C927" s="10"/>
      <c r="D927" s="10"/>
      <c r="AA927" s="132"/>
      <c r="AB927" s="132"/>
      <c r="AC927" s="132"/>
      <c r="AD927" s="132"/>
      <c r="AE927" s="132"/>
      <c r="AG927" s="143"/>
      <c r="AN927" s="132"/>
      <c r="AO927" s="132"/>
      <c r="AP927" s="132"/>
      <c r="AQ927" s="132"/>
      <c r="AR927" s="132"/>
      <c r="AS927" s="132"/>
      <c r="AT927" s="132"/>
      <c r="AU927" s="132"/>
    </row>
    <row r="928" spans="3:64" x14ac:dyDescent="0.2">
      <c r="C928" s="10"/>
      <c r="D928" s="10"/>
      <c r="AA928" s="132"/>
      <c r="AB928" s="132"/>
      <c r="AC928" s="132"/>
      <c r="AD928" s="132"/>
      <c r="AE928" s="132"/>
      <c r="AG928" s="143"/>
      <c r="AN928" s="132"/>
      <c r="AO928" s="132"/>
      <c r="AP928" s="132"/>
      <c r="AQ928" s="132"/>
      <c r="AR928" s="132"/>
      <c r="AS928" s="132"/>
      <c r="AT928" s="132"/>
      <c r="AU928" s="132"/>
    </row>
    <row r="929" spans="3:64" x14ac:dyDescent="0.2">
      <c r="C929" s="10"/>
      <c r="D929" s="10"/>
      <c r="AA929" s="132"/>
      <c r="AB929" s="132"/>
      <c r="AC929" s="132"/>
      <c r="AD929" s="132"/>
      <c r="AE929" s="132"/>
      <c r="AG929" s="143"/>
      <c r="AN929" s="132"/>
      <c r="AO929" s="132"/>
      <c r="AP929" s="132"/>
      <c r="AQ929" s="132"/>
      <c r="AR929" s="132"/>
      <c r="AS929" s="132"/>
      <c r="AT929" s="132"/>
      <c r="AU929" s="132"/>
    </row>
    <row r="930" spans="3:64" x14ac:dyDescent="0.2">
      <c r="C930" s="10"/>
      <c r="D930" s="10"/>
      <c r="AA930" s="132"/>
      <c r="AB930" s="132"/>
      <c r="AC930" s="132"/>
      <c r="AD930" s="132"/>
      <c r="AE930" s="132"/>
      <c r="AG930" s="143"/>
      <c r="AN930" s="132"/>
      <c r="AO930" s="132"/>
      <c r="AP930" s="132"/>
      <c r="AQ930" s="132"/>
      <c r="AR930" s="132"/>
      <c r="AS930" s="132"/>
      <c r="AT930" s="132"/>
      <c r="AU930" s="132"/>
    </row>
    <row r="931" spans="3:64" x14ac:dyDescent="0.2">
      <c r="C931" s="10"/>
      <c r="D931" s="10"/>
      <c r="AA931" s="132"/>
      <c r="AB931" s="132"/>
      <c r="AC931" s="132"/>
      <c r="AD931" s="132"/>
      <c r="AE931" s="132"/>
      <c r="AG931" s="143"/>
      <c r="AN931" s="132"/>
      <c r="AO931" s="132"/>
      <c r="AP931" s="132"/>
      <c r="AQ931" s="132"/>
      <c r="AR931" s="132"/>
      <c r="AS931" s="132"/>
      <c r="AT931" s="132"/>
      <c r="AU931" s="132"/>
    </row>
    <row r="932" spans="3:64" x14ac:dyDescent="0.2">
      <c r="C932" s="10"/>
      <c r="D932" s="10"/>
      <c r="AA932" s="132"/>
      <c r="AB932" s="132"/>
      <c r="AC932" s="132"/>
      <c r="AD932" s="132"/>
      <c r="AE932" s="132"/>
      <c r="AG932" s="143"/>
      <c r="AN932" s="132"/>
      <c r="AO932" s="132"/>
      <c r="AP932" s="132"/>
      <c r="AQ932" s="132"/>
      <c r="AR932" s="132"/>
      <c r="AS932" s="132"/>
      <c r="AT932" s="132"/>
      <c r="AU932" s="132"/>
    </row>
    <row r="933" spans="3:64" x14ac:dyDescent="0.2">
      <c r="C933" s="10"/>
      <c r="D933" s="10"/>
      <c r="AA933" s="132"/>
      <c r="AB933" s="132"/>
      <c r="AC933" s="132"/>
      <c r="AD933" s="132"/>
      <c r="AE933" s="132"/>
      <c r="AG933" s="143"/>
      <c r="AN933" s="132"/>
      <c r="AO933" s="132"/>
      <c r="AP933" s="132"/>
      <c r="AQ933" s="132"/>
      <c r="AR933" s="132"/>
      <c r="AS933" s="132"/>
      <c r="AT933" s="132"/>
      <c r="AU933" s="132"/>
    </row>
    <row r="934" spans="3:64" x14ac:dyDescent="0.2">
      <c r="C934" s="10"/>
      <c r="D934" s="10"/>
      <c r="AA934" s="132"/>
      <c r="AB934" s="132"/>
      <c r="AC934" s="132"/>
      <c r="AD934" s="132"/>
      <c r="AE934" s="132"/>
      <c r="AG934" s="143"/>
      <c r="AN934" s="132"/>
      <c r="AO934" s="132"/>
      <c r="AP934" s="132"/>
      <c r="AQ934" s="132"/>
      <c r="AR934" s="132"/>
      <c r="AS934" s="132"/>
      <c r="AT934" s="132"/>
      <c r="AU934" s="132"/>
    </row>
    <row r="935" spans="3:64" x14ac:dyDescent="0.2">
      <c r="C935" s="10"/>
      <c r="D935" s="10"/>
      <c r="AA935" s="132"/>
      <c r="AB935" s="132"/>
      <c r="AC935" s="132"/>
      <c r="AD935" s="132"/>
      <c r="AE935" s="132"/>
      <c r="AG935" s="143"/>
      <c r="AN935" s="132"/>
      <c r="AO935" s="132"/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</row>
    <row r="936" spans="3:64" x14ac:dyDescent="0.2">
      <c r="C936" s="10"/>
      <c r="D936" s="10"/>
      <c r="AA936" s="132"/>
      <c r="AB936" s="132"/>
      <c r="AC936" s="132"/>
      <c r="AD936" s="132"/>
      <c r="AE936" s="132"/>
      <c r="AG936" s="143"/>
      <c r="AN936" s="132"/>
      <c r="AO936" s="132"/>
      <c r="AP936" s="132"/>
      <c r="AQ936" s="132"/>
      <c r="AR936" s="132"/>
      <c r="AS936" s="132"/>
      <c r="AT936" s="132"/>
      <c r="AU936" s="132"/>
    </row>
    <row r="937" spans="3:64" x14ac:dyDescent="0.2">
      <c r="C937" s="10"/>
      <c r="D937" s="10"/>
      <c r="AA937" s="132"/>
      <c r="AB937" s="132"/>
      <c r="AC937" s="132"/>
      <c r="AD937" s="132"/>
      <c r="AE937" s="132"/>
      <c r="AG937" s="143"/>
      <c r="AN937" s="132"/>
      <c r="AO937" s="132"/>
      <c r="AP937" s="132"/>
      <c r="AQ937" s="132"/>
      <c r="AR937" s="132"/>
      <c r="AS937" s="132"/>
      <c r="AT937" s="132"/>
      <c r="AU937" s="132"/>
    </row>
    <row r="938" spans="3:64" x14ac:dyDescent="0.2">
      <c r="C938" s="10"/>
      <c r="D938" s="10"/>
      <c r="AA938" s="132"/>
      <c r="AB938" s="132"/>
      <c r="AC938" s="132"/>
      <c r="AD938" s="132"/>
      <c r="AE938" s="132"/>
      <c r="AG938" s="143"/>
      <c r="AN938" s="132"/>
      <c r="AO938" s="132"/>
      <c r="AP938" s="132"/>
      <c r="AQ938" s="132"/>
      <c r="AR938" s="132"/>
      <c r="AS938" s="132"/>
      <c r="AT938" s="132"/>
      <c r="AU938" s="132"/>
    </row>
    <row r="939" spans="3:64" x14ac:dyDescent="0.2">
      <c r="C939" s="10"/>
      <c r="D939" s="10"/>
      <c r="AA939" s="132"/>
      <c r="AB939" s="132"/>
      <c r="AC939" s="132"/>
      <c r="AD939" s="132"/>
      <c r="AE939" s="132"/>
      <c r="AG939" s="143"/>
      <c r="AN939" s="132"/>
      <c r="AO939" s="132"/>
      <c r="AP939" s="132"/>
      <c r="AQ939" s="132"/>
      <c r="AR939" s="132"/>
      <c r="AS939" s="132"/>
      <c r="AT939" s="132"/>
      <c r="AU939" s="132"/>
    </row>
    <row r="940" spans="3:64" x14ac:dyDescent="0.2">
      <c r="C940" s="10"/>
      <c r="D940" s="10"/>
      <c r="AA940" s="132"/>
      <c r="AB940" s="132"/>
      <c r="AC940" s="132"/>
      <c r="AD940" s="132"/>
      <c r="AE940" s="132"/>
      <c r="AG940" s="143"/>
      <c r="AN940" s="132"/>
      <c r="AO940" s="132"/>
      <c r="AP940" s="132"/>
      <c r="AQ940" s="132"/>
      <c r="AR940" s="132"/>
      <c r="AS940" s="132"/>
      <c r="AT940" s="132"/>
      <c r="AU940" s="132"/>
    </row>
    <row r="941" spans="3:64" x14ac:dyDescent="0.2">
      <c r="C941" s="10"/>
      <c r="D941" s="10"/>
      <c r="AA941" s="132"/>
      <c r="AB941" s="132"/>
      <c r="AC941" s="132"/>
      <c r="AD941" s="132"/>
      <c r="AE941" s="132"/>
      <c r="AG941" s="143"/>
      <c r="AN941" s="132"/>
      <c r="AO941" s="132"/>
      <c r="AP941" s="132"/>
      <c r="AQ941" s="132"/>
      <c r="AR941" s="132"/>
      <c r="AS941" s="132"/>
      <c r="AT941" s="132"/>
      <c r="AU941" s="132"/>
    </row>
    <row r="942" spans="3:64" x14ac:dyDescent="0.2">
      <c r="C942" s="10"/>
      <c r="D942" s="10"/>
      <c r="AA942" s="132"/>
      <c r="AB942" s="132"/>
      <c r="AC942" s="132"/>
      <c r="AD942" s="132"/>
      <c r="AE942" s="132"/>
      <c r="AG942" s="143"/>
      <c r="AN942" s="132"/>
      <c r="AO942" s="132"/>
      <c r="AP942" s="132"/>
      <c r="AQ942" s="132"/>
      <c r="AR942" s="132"/>
      <c r="AS942" s="132"/>
      <c r="AT942" s="132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32"/>
      <c r="BE942" s="132"/>
      <c r="BF942" s="132"/>
      <c r="BG942" s="132"/>
      <c r="BH942" s="132"/>
      <c r="BI942" s="132"/>
      <c r="BJ942" s="132"/>
      <c r="BK942" s="132"/>
      <c r="BL942" s="132"/>
    </row>
    <row r="943" spans="3:64" x14ac:dyDescent="0.2">
      <c r="C943" s="10"/>
      <c r="D943" s="10"/>
      <c r="AA943" s="132"/>
      <c r="AB943" s="132"/>
      <c r="AC943" s="132"/>
      <c r="AD943" s="132"/>
      <c r="AE943" s="132"/>
      <c r="AG943" s="143"/>
      <c r="AN943" s="132"/>
      <c r="AO943" s="132"/>
      <c r="AP943" s="132"/>
      <c r="AQ943" s="132"/>
      <c r="AR943" s="132"/>
      <c r="AS943" s="132"/>
      <c r="AT943" s="132"/>
      <c r="AU943" s="132"/>
    </row>
    <row r="944" spans="3:64" x14ac:dyDescent="0.2">
      <c r="C944" s="10"/>
      <c r="D944" s="10"/>
      <c r="AA944" s="132"/>
      <c r="AB944" s="132"/>
      <c r="AC944" s="132"/>
      <c r="AD944" s="132"/>
      <c r="AE944" s="132"/>
      <c r="AG944" s="143"/>
      <c r="AN944" s="132"/>
      <c r="AO944" s="132"/>
      <c r="AP944" s="132"/>
      <c r="AQ944" s="132"/>
      <c r="AR944" s="132"/>
      <c r="AS944" s="132"/>
      <c r="AT944" s="132"/>
      <c r="AU944" s="132"/>
    </row>
    <row r="945" spans="3:64" x14ac:dyDescent="0.2">
      <c r="C945" s="10"/>
      <c r="D945" s="10"/>
      <c r="AA945" s="132"/>
      <c r="AB945" s="132"/>
      <c r="AC945" s="132"/>
      <c r="AD945" s="132"/>
      <c r="AE945" s="132"/>
      <c r="AG945" s="143"/>
      <c r="AN945" s="132"/>
      <c r="AO945" s="132"/>
      <c r="AP945" s="132"/>
      <c r="AQ945" s="132"/>
      <c r="AR945" s="132"/>
      <c r="AS945" s="132"/>
      <c r="AT945" s="132"/>
      <c r="AU945" s="132"/>
    </row>
    <row r="946" spans="3:64" x14ac:dyDescent="0.2">
      <c r="C946" s="10"/>
      <c r="D946" s="10"/>
      <c r="AA946" s="132"/>
      <c r="AB946" s="132"/>
      <c r="AC946" s="132"/>
      <c r="AD946" s="132"/>
      <c r="AE946" s="132"/>
      <c r="AG946" s="143"/>
      <c r="AN946" s="132"/>
      <c r="AO946" s="132"/>
      <c r="AP946" s="132"/>
      <c r="AQ946" s="132"/>
      <c r="AR946" s="132"/>
      <c r="AS946" s="132"/>
      <c r="AT946" s="132"/>
      <c r="AU946" s="132"/>
    </row>
    <row r="947" spans="3:64" x14ac:dyDescent="0.2">
      <c r="C947" s="10"/>
      <c r="D947" s="10"/>
      <c r="AA947" s="132"/>
      <c r="AB947" s="132"/>
      <c r="AC947" s="132"/>
      <c r="AD947" s="132"/>
      <c r="AE947" s="132"/>
      <c r="AG947" s="143"/>
      <c r="AN947" s="132"/>
      <c r="AO947" s="132"/>
      <c r="AP947" s="132"/>
      <c r="AQ947" s="132"/>
      <c r="AR947" s="132"/>
      <c r="AS947" s="132"/>
      <c r="AT947" s="132"/>
      <c r="AU947" s="132"/>
    </row>
    <row r="948" spans="3:64" x14ac:dyDescent="0.2">
      <c r="C948" s="10"/>
      <c r="D948" s="10"/>
      <c r="AA948" s="132"/>
      <c r="AB948" s="132"/>
      <c r="AC948" s="132"/>
      <c r="AD948" s="132"/>
      <c r="AE948" s="132"/>
      <c r="AG948" s="143"/>
      <c r="AN948" s="132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2"/>
      <c r="AY948" s="132"/>
      <c r="AZ948" s="132"/>
      <c r="BA948" s="132"/>
      <c r="BB948" s="132"/>
      <c r="BC948" s="132"/>
      <c r="BD948" s="132"/>
      <c r="BE948" s="132"/>
      <c r="BF948" s="132"/>
      <c r="BG948" s="132"/>
      <c r="BH948" s="132"/>
      <c r="BI948" s="132"/>
      <c r="BJ948" s="132"/>
      <c r="BK948" s="132"/>
      <c r="BL948" s="132"/>
    </row>
    <row r="949" spans="3:64" x14ac:dyDescent="0.2">
      <c r="C949" s="10"/>
      <c r="D949" s="10"/>
      <c r="AA949" s="132"/>
      <c r="AB949" s="132"/>
      <c r="AC949" s="132"/>
      <c r="AD949" s="132"/>
      <c r="AE949" s="132"/>
      <c r="AG949" s="143"/>
      <c r="AN949" s="132"/>
      <c r="AO949" s="132"/>
      <c r="AP949" s="132"/>
      <c r="AQ949" s="132"/>
      <c r="AR949" s="132"/>
      <c r="AS949" s="132"/>
      <c r="AT949" s="132"/>
      <c r="AU949" s="132"/>
    </row>
    <row r="950" spans="3:64" x14ac:dyDescent="0.2">
      <c r="C950" s="10"/>
      <c r="D950" s="10"/>
      <c r="AA950" s="132"/>
      <c r="AB950" s="132"/>
      <c r="AC950" s="132"/>
      <c r="AD950" s="132"/>
      <c r="AE950" s="132"/>
      <c r="AG950" s="143"/>
      <c r="AN950" s="132"/>
      <c r="AO950" s="132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</row>
    <row r="951" spans="3:64" x14ac:dyDescent="0.2">
      <c r="C951" s="10"/>
      <c r="D951" s="10"/>
      <c r="AA951" s="132"/>
      <c r="AB951" s="132"/>
      <c r="AC951" s="132"/>
      <c r="AD951" s="132"/>
      <c r="AE951" s="132"/>
      <c r="AG951" s="143"/>
      <c r="AN951" s="132"/>
      <c r="AO951" s="132"/>
      <c r="AP951" s="132"/>
      <c r="AQ951" s="132"/>
      <c r="AR951" s="132"/>
      <c r="AS951" s="132"/>
      <c r="AT951" s="132"/>
      <c r="AU951" s="132"/>
    </row>
    <row r="952" spans="3:64" x14ac:dyDescent="0.2">
      <c r="C952" s="10"/>
      <c r="D952" s="10"/>
      <c r="AA952" s="132"/>
      <c r="AB952" s="132"/>
      <c r="AC952" s="132"/>
      <c r="AD952" s="132"/>
      <c r="AE952" s="132"/>
      <c r="AG952" s="143"/>
      <c r="AN952" s="132"/>
      <c r="AO952" s="132"/>
      <c r="AP952" s="132"/>
      <c r="AQ952" s="132"/>
      <c r="AR952" s="132"/>
      <c r="AS952" s="132"/>
      <c r="AT952" s="132"/>
      <c r="AU952" s="132"/>
      <c r="AV952" s="132"/>
    </row>
    <row r="953" spans="3:64" x14ac:dyDescent="0.2">
      <c r="C953" s="10"/>
      <c r="D953" s="10"/>
      <c r="AA953" s="132"/>
      <c r="AB953" s="132"/>
      <c r="AC953" s="132"/>
      <c r="AD953" s="132"/>
      <c r="AE953" s="132"/>
      <c r="AG953" s="143"/>
      <c r="AN953" s="132"/>
      <c r="AO953" s="132"/>
      <c r="AP953" s="132"/>
      <c r="AQ953" s="132"/>
      <c r="AR953" s="132"/>
      <c r="AS953" s="132"/>
      <c r="AT953" s="132"/>
      <c r="AU953" s="132"/>
    </row>
    <row r="954" spans="3:64" x14ac:dyDescent="0.2">
      <c r="C954" s="10"/>
      <c r="D954" s="10"/>
      <c r="AA954" s="132"/>
      <c r="AB954" s="132"/>
      <c r="AC954" s="132"/>
      <c r="AD954" s="132"/>
      <c r="AE954" s="132"/>
      <c r="AG954" s="143"/>
      <c r="AN954" s="132"/>
      <c r="AO954" s="132"/>
      <c r="AP954" s="132"/>
      <c r="AQ954" s="132"/>
      <c r="AR954" s="132"/>
      <c r="AS954" s="132"/>
      <c r="AT954" s="132"/>
      <c r="AU954" s="132"/>
    </row>
    <row r="955" spans="3:64" x14ac:dyDescent="0.2">
      <c r="C955" s="10"/>
      <c r="D955" s="10"/>
      <c r="AA955" s="132"/>
      <c r="AB955" s="132"/>
      <c r="AC955" s="132"/>
      <c r="AD955" s="132"/>
      <c r="AE955" s="132"/>
      <c r="AG955" s="143"/>
      <c r="AN955" s="132"/>
      <c r="AO955" s="132"/>
      <c r="AP955" s="132"/>
      <c r="AQ955" s="132"/>
      <c r="AR955" s="132"/>
      <c r="AS955" s="132"/>
      <c r="AT955" s="132"/>
      <c r="AU955" s="132"/>
    </row>
    <row r="956" spans="3:64" x14ac:dyDescent="0.2">
      <c r="C956" s="10"/>
      <c r="D956" s="10"/>
      <c r="AA956" s="132"/>
      <c r="AB956" s="132"/>
      <c r="AC956" s="132"/>
      <c r="AD956" s="132"/>
      <c r="AE956" s="132"/>
      <c r="AG956" s="143"/>
      <c r="AN956" s="132"/>
      <c r="AO956" s="132"/>
      <c r="AP956" s="132"/>
      <c r="AQ956" s="132"/>
      <c r="AR956" s="132"/>
      <c r="AS956" s="132"/>
      <c r="AT956" s="132"/>
      <c r="AU956" s="132"/>
    </row>
    <row r="957" spans="3:64" x14ac:dyDescent="0.2">
      <c r="C957" s="10"/>
      <c r="D957" s="10"/>
      <c r="AA957" s="132"/>
      <c r="AB957" s="132"/>
      <c r="AC957" s="132"/>
      <c r="AD957" s="132"/>
      <c r="AE957" s="132"/>
      <c r="AG957" s="143"/>
      <c r="AN957" s="132"/>
      <c r="AO957" s="132"/>
      <c r="AP957" s="132"/>
      <c r="AQ957" s="132"/>
      <c r="AR957" s="132"/>
      <c r="AS957" s="132"/>
      <c r="AT957" s="132"/>
      <c r="AU957" s="132"/>
    </row>
    <row r="958" spans="3:64" x14ac:dyDescent="0.2">
      <c r="C958" s="10"/>
      <c r="D958" s="10"/>
      <c r="AA958" s="132"/>
      <c r="AB958" s="132"/>
      <c r="AC958" s="132"/>
      <c r="AD958" s="132"/>
      <c r="AE958" s="132"/>
      <c r="AG958" s="143"/>
      <c r="AN958" s="132"/>
      <c r="AO958" s="132"/>
      <c r="AP958" s="132"/>
      <c r="AQ958" s="132"/>
      <c r="AR958" s="132"/>
      <c r="AS958" s="132"/>
      <c r="AT958" s="132"/>
      <c r="AU958" s="132"/>
      <c r="AV958" s="132"/>
    </row>
    <row r="959" spans="3:64" x14ac:dyDescent="0.2">
      <c r="C959" s="10"/>
      <c r="D959" s="10"/>
      <c r="AA959" s="132"/>
      <c r="AB959" s="132"/>
      <c r="AC959" s="132"/>
      <c r="AD959" s="132"/>
      <c r="AE959" s="132"/>
      <c r="AG959" s="143"/>
      <c r="AN959" s="132"/>
      <c r="AO959" s="132"/>
      <c r="AP959" s="132"/>
      <c r="AQ959" s="132"/>
      <c r="AR959" s="132"/>
      <c r="AS959" s="132"/>
      <c r="AT959" s="132"/>
      <c r="AU959" s="132"/>
    </row>
    <row r="960" spans="3:64" x14ac:dyDescent="0.2">
      <c r="C960" s="10"/>
      <c r="D960" s="10"/>
      <c r="AA960" s="132"/>
      <c r="AB960" s="132"/>
      <c r="AC960" s="132"/>
      <c r="AD960" s="132"/>
      <c r="AE960" s="132"/>
      <c r="AG960" s="143"/>
      <c r="AN960" s="132"/>
      <c r="AO960" s="132"/>
      <c r="AP960" s="132"/>
      <c r="AQ960" s="132"/>
      <c r="AR960" s="132"/>
      <c r="AS960" s="132"/>
      <c r="AT960" s="132"/>
      <c r="AU960" s="132"/>
    </row>
    <row r="961" spans="3:48" x14ac:dyDescent="0.2">
      <c r="C961" s="10"/>
      <c r="D961" s="10"/>
      <c r="AA961" s="132"/>
      <c r="AB961" s="132"/>
      <c r="AC961" s="132"/>
      <c r="AD961" s="132"/>
      <c r="AE961" s="132"/>
      <c r="AG961" s="143"/>
      <c r="AN961" s="132"/>
      <c r="AO961" s="132"/>
      <c r="AP961" s="132"/>
      <c r="AQ961" s="132"/>
      <c r="AR961" s="132"/>
      <c r="AS961" s="132"/>
      <c r="AT961" s="132"/>
      <c r="AU961" s="132"/>
    </row>
    <row r="962" spans="3:48" x14ac:dyDescent="0.2">
      <c r="C962" s="10"/>
      <c r="D962" s="10"/>
      <c r="AA962" s="132"/>
      <c r="AB962" s="132"/>
      <c r="AC962" s="132"/>
      <c r="AD962" s="132"/>
      <c r="AE962" s="132"/>
      <c r="AG962" s="143"/>
      <c r="AN962" s="132"/>
      <c r="AO962" s="132"/>
      <c r="AP962" s="132"/>
      <c r="AQ962" s="132"/>
      <c r="AR962" s="132"/>
      <c r="AS962" s="132"/>
      <c r="AT962" s="132"/>
      <c r="AU962" s="132"/>
    </row>
    <row r="963" spans="3:48" x14ac:dyDescent="0.2">
      <c r="C963" s="10"/>
      <c r="D963" s="10"/>
      <c r="AA963" s="132"/>
      <c r="AB963" s="132"/>
      <c r="AC963" s="132"/>
      <c r="AD963" s="132"/>
      <c r="AE963" s="132"/>
      <c r="AG963" s="143"/>
      <c r="AN963" s="132"/>
      <c r="AO963" s="132"/>
      <c r="AP963" s="132"/>
      <c r="AQ963" s="132"/>
      <c r="AR963" s="132"/>
      <c r="AS963" s="132"/>
      <c r="AT963" s="132"/>
      <c r="AU963" s="132"/>
    </row>
    <row r="964" spans="3:48" x14ac:dyDescent="0.2">
      <c r="C964" s="10"/>
      <c r="D964" s="10"/>
      <c r="AA964" s="132"/>
      <c r="AB964" s="132"/>
      <c r="AC964" s="132"/>
      <c r="AD964" s="132"/>
      <c r="AE964" s="132"/>
      <c r="AG964" s="143"/>
      <c r="AN964" s="132"/>
      <c r="AO964" s="132"/>
      <c r="AP964" s="132"/>
      <c r="AQ964" s="132"/>
      <c r="AR964" s="132"/>
      <c r="AS964" s="132"/>
      <c r="AT964" s="132"/>
      <c r="AU964" s="132"/>
    </row>
    <row r="965" spans="3:48" x14ac:dyDescent="0.2">
      <c r="C965" s="10"/>
      <c r="D965" s="10"/>
      <c r="AA965" s="132"/>
      <c r="AB965" s="132"/>
      <c r="AC965" s="132"/>
      <c r="AD965" s="132"/>
      <c r="AE965" s="132"/>
      <c r="AG965" s="143"/>
      <c r="AN965" s="132"/>
      <c r="AO965" s="132"/>
      <c r="AP965" s="132"/>
      <c r="AQ965" s="132"/>
      <c r="AR965" s="132"/>
      <c r="AS965" s="132"/>
      <c r="AT965" s="132"/>
      <c r="AU965" s="132"/>
    </row>
    <row r="966" spans="3:48" x14ac:dyDescent="0.2">
      <c r="C966" s="10"/>
      <c r="D966" s="10"/>
      <c r="AA966" s="132"/>
      <c r="AB966" s="132"/>
      <c r="AC966" s="132"/>
      <c r="AD966" s="132"/>
      <c r="AE966" s="132"/>
      <c r="AG966" s="143"/>
      <c r="AN966" s="132"/>
      <c r="AO966" s="132"/>
      <c r="AP966" s="132"/>
      <c r="AQ966" s="132"/>
      <c r="AR966" s="132"/>
      <c r="AS966" s="132"/>
      <c r="AT966" s="132"/>
      <c r="AU966" s="132"/>
    </row>
    <row r="967" spans="3:48" x14ac:dyDescent="0.2">
      <c r="C967" s="10"/>
      <c r="D967" s="10"/>
      <c r="AA967" s="132"/>
      <c r="AB967" s="132"/>
      <c r="AC967" s="132"/>
      <c r="AD967" s="132"/>
      <c r="AE967" s="132"/>
      <c r="AG967" s="143"/>
      <c r="AN967" s="132"/>
      <c r="AO967" s="132"/>
      <c r="AP967" s="132"/>
      <c r="AQ967" s="132"/>
      <c r="AR967" s="132"/>
      <c r="AS967" s="132"/>
      <c r="AT967" s="132"/>
      <c r="AU967" s="132"/>
    </row>
    <row r="968" spans="3:48" x14ac:dyDescent="0.2">
      <c r="C968" s="10"/>
      <c r="D968" s="10"/>
      <c r="AA968" s="132"/>
      <c r="AB968" s="132"/>
      <c r="AC968" s="132"/>
      <c r="AD968" s="132"/>
      <c r="AE968" s="132"/>
      <c r="AG968" s="143"/>
      <c r="AN968" s="132"/>
      <c r="AO968" s="132"/>
      <c r="AP968" s="132"/>
      <c r="AQ968" s="132"/>
      <c r="AR968" s="132"/>
      <c r="AS968" s="132"/>
      <c r="AT968" s="132"/>
      <c r="AU968" s="132"/>
    </row>
    <row r="969" spans="3:48" x14ac:dyDescent="0.2">
      <c r="C969" s="10"/>
      <c r="D969" s="10"/>
      <c r="AA969" s="132"/>
      <c r="AB969" s="132"/>
      <c r="AC969" s="132"/>
      <c r="AD969" s="132"/>
      <c r="AE969" s="132"/>
      <c r="AG969" s="143"/>
      <c r="AN969" s="132"/>
      <c r="AO969" s="132"/>
      <c r="AP969" s="132"/>
      <c r="AQ969" s="132"/>
      <c r="AR969" s="132"/>
      <c r="AS969" s="132"/>
      <c r="AT969" s="132"/>
      <c r="AU969" s="132"/>
      <c r="AV969" s="132"/>
    </row>
    <row r="970" spans="3:48" x14ac:dyDescent="0.2">
      <c r="C970" s="10"/>
      <c r="D970" s="10"/>
      <c r="AA970" s="132"/>
      <c r="AB970" s="132"/>
      <c r="AC970" s="132"/>
      <c r="AD970" s="132"/>
      <c r="AE970" s="132"/>
      <c r="AG970" s="143"/>
      <c r="AN970" s="132"/>
      <c r="AO970" s="132"/>
      <c r="AP970" s="132"/>
      <c r="AQ970" s="132"/>
      <c r="AR970" s="132"/>
      <c r="AS970" s="132"/>
      <c r="AT970" s="132"/>
      <c r="AU970" s="132"/>
    </row>
    <row r="971" spans="3:48" x14ac:dyDescent="0.2">
      <c r="C971" s="10"/>
      <c r="D971" s="10"/>
      <c r="AA971" s="132"/>
      <c r="AB971" s="132"/>
      <c r="AC971" s="132"/>
      <c r="AD971" s="132"/>
      <c r="AE971" s="132"/>
      <c r="AG971" s="143"/>
      <c r="AN971" s="132"/>
      <c r="AO971" s="132"/>
      <c r="AP971" s="132"/>
      <c r="AQ971" s="132"/>
      <c r="AR971" s="132"/>
      <c r="AS971" s="132"/>
      <c r="AT971" s="132"/>
      <c r="AU971" s="132"/>
    </row>
    <row r="972" spans="3:48" x14ac:dyDescent="0.2">
      <c r="C972" s="10"/>
      <c r="D972" s="10"/>
      <c r="AA972" s="132"/>
      <c r="AB972" s="132"/>
      <c r="AC972" s="132"/>
      <c r="AD972" s="132"/>
      <c r="AE972" s="132"/>
      <c r="AG972" s="143"/>
      <c r="AN972" s="132"/>
      <c r="AO972" s="132"/>
      <c r="AP972" s="132"/>
      <c r="AQ972" s="132"/>
      <c r="AR972" s="132"/>
      <c r="AS972" s="132"/>
      <c r="AT972" s="132"/>
      <c r="AU972" s="132"/>
    </row>
    <row r="973" spans="3:48" x14ac:dyDescent="0.2">
      <c r="C973" s="10"/>
      <c r="D973" s="10"/>
      <c r="AA973" s="132"/>
      <c r="AB973" s="132"/>
      <c r="AC973" s="132"/>
      <c r="AD973" s="132"/>
      <c r="AE973" s="132"/>
      <c r="AG973" s="143"/>
      <c r="AN973" s="132"/>
      <c r="AO973" s="132"/>
      <c r="AP973" s="132"/>
      <c r="AQ973" s="132"/>
      <c r="AR973" s="132"/>
      <c r="AS973" s="132"/>
      <c r="AT973" s="132"/>
      <c r="AU973" s="132"/>
    </row>
    <row r="974" spans="3:48" x14ac:dyDescent="0.2">
      <c r="C974" s="10"/>
      <c r="D974" s="10"/>
      <c r="AA974" s="132"/>
      <c r="AB974" s="132"/>
      <c r="AC974" s="132"/>
      <c r="AD974" s="132"/>
      <c r="AE974" s="132"/>
      <c r="AG974" s="143"/>
      <c r="AN974" s="132"/>
      <c r="AO974" s="132"/>
      <c r="AP974" s="132"/>
      <c r="AQ974" s="132"/>
      <c r="AR974" s="132"/>
      <c r="AS974" s="132"/>
      <c r="AT974" s="132"/>
      <c r="AU974" s="132"/>
    </row>
    <row r="975" spans="3:48" x14ac:dyDescent="0.2">
      <c r="C975" s="10"/>
      <c r="D975" s="10"/>
      <c r="AA975" s="132"/>
      <c r="AB975" s="132"/>
      <c r="AC975" s="132"/>
      <c r="AD975" s="132"/>
      <c r="AE975" s="132"/>
      <c r="AG975" s="143"/>
      <c r="AN975" s="132"/>
      <c r="AO975" s="132"/>
      <c r="AP975" s="132"/>
      <c r="AQ975" s="132"/>
      <c r="AR975" s="132"/>
      <c r="AS975" s="132"/>
      <c r="AT975" s="132"/>
      <c r="AU975" s="132"/>
      <c r="AV975" s="132"/>
    </row>
    <row r="976" spans="3:48" x14ac:dyDescent="0.2">
      <c r="C976" s="10"/>
      <c r="D976" s="10"/>
      <c r="AA976" s="132"/>
      <c r="AB976" s="132"/>
      <c r="AC976" s="132"/>
      <c r="AD976" s="132"/>
      <c r="AE976" s="132"/>
      <c r="AG976" s="143"/>
      <c r="AN976" s="132"/>
      <c r="AO976" s="132"/>
      <c r="AP976" s="132"/>
      <c r="AQ976" s="132"/>
      <c r="AR976" s="132"/>
      <c r="AS976" s="132"/>
      <c r="AT976" s="132"/>
      <c r="AU976" s="132"/>
    </row>
    <row r="977" spans="3:64" x14ac:dyDescent="0.2">
      <c r="C977" s="10"/>
      <c r="D977" s="10"/>
      <c r="AA977" s="132"/>
      <c r="AB977" s="132"/>
      <c r="AC977" s="132"/>
      <c r="AD977" s="132"/>
      <c r="AE977" s="132"/>
      <c r="AG977" s="143"/>
      <c r="AN977" s="132"/>
      <c r="AO977" s="132"/>
      <c r="AP977" s="132"/>
      <c r="AQ977" s="132"/>
      <c r="AR977" s="132"/>
      <c r="AS977" s="132"/>
      <c r="AT977" s="132"/>
      <c r="AU977" s="132"/>
    </row>
    <row r="978" spans="3:64" x14ac:dyDescent="0.2">
      <c r="C978" s="10"/>
      <c r="D978" s="10"/>
      <c r="AA978" s="132"/>
      <c r="AB978" s="132"/>
      <c r="AC978" s="132"/>
      <c r="AD978" s="132"/>
      <c r="AE978" s="132"/>
      <c r="AG978" s="143"/>
      <c r="AN978" s="132"/>
      <c r="AO978" s="132"/>
      <c r="AP978" s="132"/>
      <c r="AQ978" s="132"/>
      <c r="AR978" s="132"/>
      <c r="AS978" s="132"/>
      <c r="AT978" s="132"/>
      <c r="AU978" s="132"/>
    </row>
    <row r="979" spans="3:64" x14ac:dyDescent="0.2">
      <c r="C979" s="10"/>
      <c r="D979" s="10"/>
      <c r="AA979" s="132"/>
      <c r="AB979" s="132"/>
      <c r="AC979" s="132"/>
      <c r="AD979" s="132"/>
      <c r="AE979" s="132"/>
      <c r="AG979" s="143"/>
      <c r="AN979" s="132"/>
      <c r="AO979" s="132"/>
      <c r="AP979" s="132"/>
      <c r="AQ979" s="132"/>
      <c r="AR979" s="132"/>
      <c r="AS979" s="132"/>
      <c r="AT979" s="132"/>
      <c r="AU979" s="132"/>
    </row>
    <row r="980" spans="3:64" x14ac:dyDescent="0.2">
      <c r="C980" s="10"/>
      <c r="D980" s="10"/>
      <c r="AA980" s="132"/>
      <c r="AB980" s="132"/>
      <c r="AC980" s="132"/>
      <c r="AD980" s="132"/>
      <c r="AE980" s="132"/>
      <c r="AG980" s="143"/>
      <c r="AN980" s="132"/>
      <c r="AO980" s="132"/>
      <c r="AP980" s="132"/>
      <c r="AQ980" s="132"/>
      <c r="AR980" s="132"/>
      <c r="AS980" s="132"/>
      <c r="AT980" s="132"/>
      <c r="AU980" s="132"/>
    </row>
    <row r="981" spans="3:64" x14ac:dyDescent="0.2">
      <c r="C981" s="10"/>
      <c r="D981" s="10"/>
      <c r="AA981" s="132"/>
      <c r="AB981" s="132"/>
      <c r="AC981" s="132"/>
      <c r="AD981" s="132"/>
      <c r="AE981" s="132"/>
      <c r="AG981" s="143"/>
      <c r="AN981" s="132"/>
      <c r="AO981" s="132"/>
      <c r="AP981" s="132"/>
      <c r="AQ981" s="132"/>
      <c r="AR981" s="132"/>
      <c r="AS981" s="132"/>
      <c r="AT981" s="132"/>
      <c r="AU981" s="132"/>
    </row>
    <row r="982" spans="3:64" x14ac:dyDescent="0.2">
      <c r="C982" s="10"/>
      <c r="D982" s="10"/>
      <c r="AA982" s="132"/>
      <c r="AB982" s="132"/>
      <c r="AC982" s="132"/>
      <c r="AD982" s="132"/>
      <c r="AE982" s="132"/>
      <c r="AG982" s="143"/>
      <c r="AN982" s="132"/>
      <c r="AO982" s="132"/>
      <c r="AP982" s="132"/>
      <c r="AQ982" s="132"/>
      <c r="AR982" s="132"/>
      <c r="AS982" s="132"/>
      <c r="AT982" s="132"/>
      <c r="AU982" s="132"/>
    </row>
    <row r="983" spans="3:64" x14ac:dyDescent="0.2">
      <c r="C983" s="10"/>
      <c r="D983" s="10"/>
      <c r="AA983" s="132"/>
      <c r="AB983" s="132"/>
      <c r="AC983" s="132"/>
      <c r="AD983" s="132"/>
      <c r="AE983" s="132"/>
      <c r="AG983" s="143"/>
      <c r="AN983" s="132"/>
      <c r="AO983" s="132"/>
      <c r="AP983" s="132"/>
      <c r="AQ983" s="132"/>
      <c r="AR983" s="132"/>
      <c r="AS983" s="132"/>
      <c r="AT983" s="132"/>
      <c r="AU983" s="132"/>
    </row>
    <row r="984" spans="3:64" x14ac:dyDescent="0.2">
      <c r="C984" s="10"/>
      <c r="D984" s="10"/>
      <c r="AA984" s="132"/>
      <c r="AB984" s="132"/>
      <c r="AC984" s="132"/>
      <c r="AD984" s="132"/>
      <c r="AE984" s="132"/>
      <c r="AG984" s="143"/>
      <c r="AN984" s="132"/>
      <c r="AO984" s="132"/>
      <c r="AP984" s="132"/>
      <c r="AQ984" s="132"/>
      <c r="AR984" s="132"/>
      <c r="AS984" s="132"/>
      <c r="AT984" s="132"/>
      <c r="AU984" s="132"/>
    </row>
    <row r="985" spans="3:64" x14ac:dyDescent="0.2">
      <c r="C985" s="10"/>
      <c r="D985" s="10"/>
      <c r="AA985" s="132"/>
      <c r="AB985" s="132"/>
      <c r="AC985" s="132"/>
      <c r="AD985" s="132"/>
      <c r="AE985" s="132"/>
      <c r="AG985" s="143"/>
      <c r="AN985" s="132"/>
      <c r="AO985" s="132"/>
      <c r="AP985" s="132"/>
      <c r="AQ985" s="132"/>
      <c r="AR985" s="132"/>
      <c r="AS985" s="132"/>
      <c r="AT985" s="132"/>
      <c r="AU985" s="132"/>
    </row>
    <row r="986" spans="3:64" x14ac:dyDescent="0.2">
      <c r="C986" s="10"/>
      <c r="D986" s="10"/>
      <c r="AA986" s="132"/>
      <c r="AB986" s="132"/>
      <c r="AC986" s="132"/>
      <c r="AD986" s="132"/>
      <c r="AE986" s="132"/>
      <c r="AG986" s="143"/>
      <c r="AN986" s="132"/>
      <c r="AO986" s="132"/>
      <c r="AP986" s="132"/>
      <c r="AQ986" s="132"/>
      <c r="AR986" s="132"/>
      <c r="AS986" s="132"/>
      <c r="AT986" s="132"/>
      <c r="AU986" s="132"/>
    </row>
    <row r="987" spans="3:64" x14ac:dyDescent="0.2">
      <c r="C987" s="10"/>
      <c r="D987" s="10"/>
      <c r="AA987" s="132"/>
      <c r="AB987" s="132"/>
      <c r="AC987" s="132"/>
      <c r="AD987" s="132"/>
      <c r="AE987" s="132"/>
      <c r="AG987" s="143"/>
      <c r="AN987" s="132"/>
      <c r="AO987" s="132"/>
      <c r="AP987" s="132"/>
      <c r="AQ987" s="132"/>
      <c r="AR987" s="132"/>
      <c r="AS987" s="132"/>
      <c r="AT987" s="132"/>
      <c r="AU987" s="132"/>
    </row>
    <row r="988" spans="3:64" x14ac:dyDescent="0.2">
      <c r="C988" s="10"/>
      <c r="D988" s="10"/>
      <c r="AA988" s="132"/>
      <c r="AB988" s="132"/>
      <c r="AC988" s="132"/>
      <c r="AD988" s="132"/>
      <c r="AE988" s="132"/>
      <c r="AG988" s="143"/>
      <c r="AN988" s="132"/>
      <c r="AO988" s="132"/>
      <c r="AP988" s="132"/>
      <c r="AQ988" s="132"/>
      <c r="AR988" s="132"/>
      <c r="AS988" s="132"/>
      <c r="AT988" s="132"/>
      <c r="AU988" s="132"/>
      <c r="AV988" s="132"/>
      <c r="AW988" s="132"/>
      <c r="AX988" s="132"/>
      <c r="AY988" s="132"/>
      <c r="AZ988" s="132"/>
      <c r="BA988" s="132"/>
      <c r="BB988" s="132"/>
      <c r="BC988" s="132"/>
      <c r="BD988" s="132"/>
      <c r="BE988" s="132"/>
      <c r="BF988" s="132"/>
      <c r="BG988" s="132"/>
      <c r="BH988" s="132"/>
      <c r="BI988" s="132"/>
      <c r="BJ988" s="132"/>
      <c r="BK988" s="132"/>
      <c r="BL988" s="132"/>
    </row>
    <row r="989" spans="3:64" x14ac:dyDescent="0.2">
      <c r="C989" s="10"/>
      <c r="D989" s="10"/>
      <c r="AA989" s="132"/>
      <c r="AB989" s="132"/>
      <c r="AC989" s="132"/>
      <c r="AD989" s="132"/>
      <c r="AE989" s="132"/>
      <c r="AG989" s="143"/>
      <c r="AN989" s="132"/>
      <c r="AO989" s="132"/>
      <c r="AP989" s="132"/>
      <c r="AQ989" s="132"/>
      <c r="AR989" s="132"/>
      <c r="AS989" s="132"/>
      <c r="AT989" s="132"/>
      <c r="AU989" s="132"/>
    </row>
    <row r="990" spans="3:64" x14ac:dyDescent="0.2">
      <c r="C990" s="10"/>
      <c r="D990" s="10"/>
      <c r="AA990" s="132"/>
      <c r="AB990" s="132"/>
      <c r="AC990" s="132"/>
      <c r="AD990" s="132"/>
      <c r="AE990" s="132"/>
      <c r="AG990" s="143"/>
      <c r="AN990" s="132"/>
      <c r="AO990" s="132"/>
      <c r="AP990" s="132"/>
      <c r="AQ990" s="132"/>
      <c r="AR990" s="132"/>
      <c r="AS990" s="132"/>
      <c r="AT990" s="132"/>
      <c r="AU990" s="132"/>
    </row>
    <row r="991" spans="3:64" x14ac:dyDescent="0.2">
      <c r="C991" s="10"/>
      <c r="D991" s="10"/>
      <c r="AA991" s="132"/>
      <c r="AB991" s="132"/>
      <c r="AC991" s="132"/>
      <c r="AD991" s="132"/>
      <c r="AE991" s="132"/>
      <c r="AG991" s="143"/>
      <c r="AN991" s="132"/>
      <c r="AO991" s="132"/>
      <c r="AP991" s="132"/>
      <c r="AQ991" s="132"/>
      <c r="AR991" s="132"/>
      <c r="AS991" s="132"/>
      <c r="AT991" s="132"/>
      <c r="AU991" s="132"/>
    </row>
    <row r="992" spans="3:64" x14ac:dyDescent="0.2">
      <c r="C992" s="10"/>
      <c r="D992" s="10"/>
      <c r="AA992" s="132"/>
      <c r="AB992" s="132"/>
      <c r="AC992" s="132"/>
      <c r="AD992" s="132"/>
      <c r="AE992" s="132"/>
      <c r="AG992" s="143"/>
      <c r="AN992" s="132"/>
      <c r="AO992" s="132"/>
      <c r="AP992" s="132"/>
      <c r="AQ992" s="132"/>
      <c r="AR992" s="132"/>
      <c r="AS992" s="132"/>
      <c r="AT992" s="132"/>
      <c r="AU992" s="132"/>
    </row>
    <row r="993" spans="3:64" x14ac:dyDescent="0.2">
      <c r="C993" s="10"/>
      <c r="D993" s="10"/>
      <c r="AA993" s="132"/>
      <c r="AB993" s="132"/>
      <c r="AC993" s="132"/>
      <c r="AD993" s="132"/>
      <c r="AE993" s="132"/>
      <c r="AG993" s="143"/>
      <c r="AN993" s="132"/>
      <c r="AO993" s="132"/>
      <c r="AP993" s="132"/>
      <c r="AQ993" s="132"/>
      <c r="AR993" s="132"/>
      <c r="AS993" s="132"/>
      <c r="AT993" s="132"/>
      <c r="AU993" s="132"/>
    </row>
    <row r="994" spans="3:64" x14ac:dyDescent="0.2">
      <c r="C994" s="10"/>
      <c r="D994" s="10"/>
      <c r="AA994" s="132"/>
      <c r="AB994" s="132"/>
      <c r="AC994" s="132"/>
      <c r="AD994" s="132"/>
      <c r="AE994" s="132"/>
      <c r="AG994" s="143"/>
      <c r="AN994" s="132"/>
      <c r="AO994" s="132"/>
      <c r="AP994" s="132"/>
      <c r="AQ994" s="132"/>
      <c r="AR994" s="132"/>
      <c r="AS994" s="132"/>
      <c r="AT994" s="132"/>
      <c r="AU994" s="132"/>
    </row>
    <row r="995" spans="3:64" x14ac:dyDescent="0.2">
      <c r="C995" s="10"/>
      <c r="D995" s="10"/>
      <c r="AA995" s="132"/>
      <c r="AB995" s="132"/>
      <c r="AC995" s="132"/>
      <c r="AD995" s="132"/>
      <c r="AE995" s="132"/>
      <c r="AG995" s="143"/>
      <c r="AN995" s="132"/>
      <c r="AO995" s="132"/>
      <c r="AP995" s="132"/>
      <c r="AQ995" s="132"/>
      <c r="AR995" s="132"/>
      <c r="AS995" s="132"/>
      <c r="AT995" s="132"/>
      <c r="AU995" s="132"/>
    </row>
    <row r="996" spans="3:64" x14ac:dyDescent="0.2">
      <c r="C996" s="10"/>
      <c r="D996" s="10"/>
      <c r="AA996" s="132"/>
      <c r="AB996" s="132"/>
      <c r="AC996" s="132"/>
      <c r="AD996" s="132"/>
      <c r="AE996" s="132"/>
      <c r="AG996" s="143"/>
      <c r="AN996" s="132"/>
      <c r="AO996" s="132"/>
      <c r="AP996" s="132"/>
      <c r="AQ996" s="132"/>
      <c r="AR996" s="132"/>
      <c r="AS996" s="132"/>
      <c r="AT996" s="132"/>
      <c r="AU996" s="132"/>
    </row>
    <row r="997" spans="3:64" x14ac:dyDescent="0.2">
      <c r="C997" s="10"/>
      <c r="D997" s="10"/>
      <c r="AA997" s="132"/>
      <c r="AB997" s="132"/>
      <c r="AC997" s="132"/>
      <c r="AD997" s="132"/>
      <c r="AE997" s="132"/>
      <c r="AG997" s="143"/>
      <c r="AN997" s="132"/>
      <c r="AO997" s="132"/>
      <c r="AP997" s="132"/>
      <c r="AQ997" s="132"/>
      <c r="AR997" s="132"/>
      <c r="AS997" s="132"/>
      <c r="AT997" s="132"/>
      <c r="AU997" s="132"/>
    </row>
    <row r="998" spans="3:64" x14ac:dyDescent="0.2">
      <c r="C998" s="10"/>
      <c r="D998" s="10"/>
      <c r="AA998" s="132"/>
      <c r="AB998" s="132"/>
      <c r="AC998" s="132"/>
      <c r="AD998" s="132"/>
      <c r="AE998" s="132"/>
      <c r="AG998" s="143"/>
      <c r="AN998" s="132"/>
      <c r="AO998" s="132"/>
      <c r="AP998" s="132"/>
      <c r="AQ998" s="132"/>
      <c r="AR998" s="132"/>
      <c r="AS998" s="132"/>
      <c r="AT998" s="132"/>
      <c r="AU998" s="132"/>
    </row>
    <row r="999" spans="3:64" x14ac:dyDescent="0.2">
      <c r="C999" s="10"/>
      <c r="D999" s="10"/>
      <c r="AA999" s="132"/>
      <c r="AB999" s="132"/>
      <c r="AC999" s="132"/>
      <c r="AD999" s="132"/>
      <c r="AE999" s="132"/>
      <c r="AG999" s="143"/>
      <c r="AN999" s="132"/>
      <c r="AO999" s="132"/>
      <c r="AP999" s="132"/>
      <c r="AQ999" s="132"/>
      <c r="AR999" s="132"/>
      <c r="AS999" s="132"/>
      <c r="AT999" s="132"/>
      <c r="AU999" s="132"/>
    </row>
    <row r="1000" spans="3:64" x14ac:dyDescent="0.2">
      <c r="C1000" s="10"/>
      <c r="D1000" s="10"/>
      <c r="AA1000" s="132"/>
      <c r="AB1000" s="132"/>
      <c r="AC1000" s="132"/>
      <c r="AD1000" s="132"/>
      <c r="AE1000" s="132"/>
      <c r="AG1000" s="143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3:64" x14ac:dyDescent="0.2">
      <c r="C1001" s="10"/>
      <c r="D1001" s="10"/>
      <c r="AA1001" s="132"/>
      <c r="AB1001" s="132"/>
      <c r="AC1001" s="132"/>
      <c r="AD1001" s="132"/>
      <c r="AE1001" s="132"/>
      <c r="AG1001" s="143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3:64" x14ac:dyDescent="0.2">
      <c r="C1002" s="10"/>
      <c r="D1002" s="10"/>
      <c r="AA1002" s="132"/>
      <c r="AB1002" s="132"/>
      <c r="AC1002" s="132"/>
      <c r="AD1002" s="132"/>
      <c r="AE1002" s="132"/>
      <c r="AG1002" s="143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3:64" x14ac:dyDescent="0.2">
      <c r="C1003" s="10"/>
      <c r="D1003" s="10"/>
      <c r="AA1003" s="132"/>
      <c r="AB1003" s="132"/>
      <c r="AC1003" s="132"/>
      <c r="AD1003" s="132"/>
      <c r="AE1003" s="132"/>
      <c r="AG1003" s="143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3:64" x14ac:dyDescent="0.2">
      <c r="C1004" s="10"/>
      <c r="D1004" s="10"/>
      <c r="AA1004" s="132"/>
      <c r="AB1004" s="132"/>
      <c r="AC1004" s="132"/>
      <c r="AD1004" s="132"/>
      <c r="AE1004" s="132"/>
      <c r="AG1004" s="143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3:64" x14ac:dyDescent="0.2">
      <c r="C1005" s="10"/>
      <c r="D1005" s="10"/>
      <c r="AA1005" s="132"/>
      <c r="AB1005" s="132"/>
      <c r="AC1005" s="132"/>
      <c r="AD1005" s="132"/>
      <c r="AE1005" s="132"/>
      <c r="AG1005" s="143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3:64" x14ac:dyDescent="0.2">
      <c r="C1006" s="10"/>
      <c r="D1006" s="10"/>
      <c r="AA1006" s="132"/>
      <c r="AB1006" s="132"/>
      <c r="AC1006" s="132"/>
      <c r="AD1006" s="132"/>
      <c r="AE1006" s="132"/>
      <c r="AG1006" s="143"/>
      <c r="AN1006" s="132"/>
      <c r="AO1006" s="132"/>
      <c r="AP1006" s="132"/>
      <c r="AQ1006" s="132"/>
      <c r="AR1006" s="132"/>
      <c r="AS1006" s="132"/>
      <c r="AT1006" s="132"/>
      <c r="AU1006" s="132"/>
      <c r="AV1006" s="132"/>
      <c r="AW1006" s="132"/>
      <c r="AX1006" s="132"/>
      <c r="AY1006" s="132"/>
      <c r="AZ1006" s="132"/>
      <c r="BA1006" s="132"/>
      <c r="BB1006" s="132"/>
      <c r="BC1006" s="132"/>
      <c r="BD1006" s="132"/>
      <c r="BE1006" s="132"/>
      <c r="BF1006" s="132"/>
      <c r="BG1006" s="132"/>
      <c r="BH1006" s="132"/>
      <c r="BI1006" s="132"/>
      <c r="BJ1006" s="132"/>
      <c r="BK1006" s="132"/>
      <c r="BL1006" s="132"/>
    </row>
    <row r="1007" spans="3:64" x14ac:dyDescent="0.2">
      <c r="C1007" s="10"/>
      <c r="D1007" s="10"/>
      <c r="AA1007" s="132"/>
      <c r="AB1007" s="132"/>
      <c r="AC1007" s="132"/>
      <c r="AD1007" s="132"/>
      <c r="AE1007" s="132"/>
      <c r="AG1007" s="143"/>
      <c r="AN1007" s="132"/>
      <c r="AO1007" s="132"/>
      <c r="AP1007" s="132"/>
      <c r="AQ1007" s="132"/>
      <c r="AR1007" s="132"/>
      <c r="AS1007" s="132"/>
      <c r="AT1007" s="132"/>
      <c r="AU1007" s="132"/>
    </row>
    <row r="1008" spans="3:64" x14ac:dyDescent="0.2">
      <c r="C1008" s="10"/>
      <c r="D1008" s="10"/>
      <c r="AA1008" s="132"/>
      <c r="AB1008" s="132"/>
      <c r="AC1008" s="132"/>
      <c r="AD1008" s="132"/>
      <c r="AE1008" s="132"/>
      <c r="AG1008" s="143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3:47" x14ac:dyDescent="0.2">
      <c r="C1009" s="10"/>
      <c r="D1009" s="10"/>
      <c r="AA1009" s="132"/>
      <c r="AB1009" s="132"/>
      <c r="AC1009" s="132"/>
      <c r="AD1009" s="132"/>
      <c r="AE1009" s="132"/>
      <c r="AG1009" s="143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3:47" x14ac:dyDescent="0.2">
      <c r="C1010" s="10"/>
      <c r="D1010" s="10"/>
      <c r="AA1010" s="132"/>
      <c r="AB1010" s="132"/>
      <c r="AC1010" s="132"/>
      <c r="AD1010" s="132"/>
      <c r="AE1010" s="132"/>
      <c r="AG1010" s="143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3:47" x14ac:dyDescent="0.2">
      <c r="C1011" s="10"/>
      <c r="D1011" s="10"/>
      <c r="AA1011" s="132"/>
      <c r="AB1011" s="132"/>
      <c r="AC1011" s="132"/>
      <c r="AD1011" s="132"/>
      <c r="AE1011" s="132"/>
      <c r="AG1011" s="143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3:47" x14ac:dyDescent="0.2">
      <c r="C1012" s="10"/>
      <c r="D1012" s="10"/>
      <c r="AA1012" s="132"/>
      <c r="AB1012" s="132"/>
      <c r="AC1012" s="132"/>
      <c r="AD1012" s="132"/>
      <c r="AE1012" s="132"/>
      <c r="AG1012" s="143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3:47" x14ac:dyDescent="0.2">
      <c r="C1013" s="10"/>
      <c r="D1013" s="10"/>
      <c r="AA1013" s="132"/>
      <c r="AB1013" s="132"/>
      <c r="AC1013" s="132"/>
      <c r="AD1013" s="132"/>
      <c r="AE1013" s="132"/>
      <c r="AG1013" s="143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3:47" x14ac:dyDescent="0.2">
      <c r="C1014" s="10"/>
      <c r="D1014" s="10"/>
      <c r="AA1014" s="132"/>
      <c r="AB1014" s="132"/>
      <c r="AC1014" s="132"/>
      <c r="AD1014" s="132"/>
      <c r="AE1014" s="132"/>
      <c r="AG1014" s="143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3:47" x14ac:dyDescent="0.2">
      <c r="C1015" s="10"/>
      <c r="D1015" s="10"/>
      <c r="AA1015" s="132"/>
      <c r="AB1015" s="132"/>
      <c r="AC1015" s="132"/>
      <c r="AD1015" s="132"/>
      <c r="AE1015" s="132"/>
      <c r="AG1015" s="143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3:47" x14ac:dyDescent="0.2">
      <c r="C1016" s="10"/>
      <c r="D1016" s="10"/>
      <c r="AA1016" s="132"/>
      <c r="AB1016" s="132"/>
      <c r="AC1016" s="132"/>
      <c r="AD1016" s="132"/>
      <c r="AE1016" s="132"/>
      <c r="AG1016" s="143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3:47" x14ac:dyDescent="0.2">
      <c r="C1017" s="10"/>
      <c r="D1017" s="10"/>
      <c r="AA1017" s="132"/>
      <c r="AB1017" s="132"/>
      <c r="AC1017" s="132"/>
      <c r="AD1017" s="132"/>
      <c r="AE1017" s="132"/>
      <c r="AG1017" s="143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3:47" x14ac:dyDescent="0.2">
      <c r="C1018" s="10"/>
      <c r="D1018" s="10"/>
      <c r="AA1018" s="132"/>
      <c r="AB1018" s="132"/>
      <c r="AC1018" s="132"/>
      <c r="AD1018" s="132"/>
      <c r="AE1018" s="132"/>
      <c r="AG1018" s="143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3:47" x14ac:dyDescent="0.2">
      <c r="C1019" s="10"/>
      <c r="D1019" s="10"/>
      <c r="AA1019" s="132"/>
      <c r="AB1019" s="132"/>
      <c r="AC1019" s="132"/>
      <c r="AD1019" s="132"/>
      <c r="AE1019" s="132"/>
      <c r="AG1019" s="143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3:47" x14ac:dyDescent="0.2">
      <c r="C1020" s="10"/>
      <c r="D1020" s="10"/>
      <c r="AA1020" s="132"/>
      <c r="AB1020" s="132"/>
      <c r="AC1020" s="132"/>
      <c r="AD1020" s="132"/>
      <c r="AE1020" s="132"/>
      <c r="AG1020" s="143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3:47" x14ac:dyDescent="0.2">
      <c r="C1021" s="10"/>
      <c r="D1021" s="10"/>
      <c r="AA1021" s="132"/>
      <c r="AB1021" s="132"/>
      <c r="AC1021" s="132"/>
      <c r="AD1021" s="132"/>
      <c r="AE1021" s="132"/>
      <c r="AG1021" s="143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3:47" x14ac:dyDescent="0.2">
      <c r="C1022" s="10"/>
      <c r="D1022" s="10"/>
      <c r="AA1022" s="132"/>
      <c r="AB1022" s="132"/>
      <c r="AC1022" s="132"/>
      <c r="AD1022" s="132"/>
      <c r="AE1022" s="132"/>
      <c r="AG1022" s="143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3:47" x14ac:dyDescent="0.2">
      <c r="C1023" s="10"/>
      <c r="D1023" s="10"/>
      <c r="AA1023" s="132"/>
      <c r="AB1023" s="132"/>
      <c r="AC1023" s="132"/>
      <c r="AD1023" s="132"/>
      <c r="AE1023" s="132"/>
      <c r="AG1023" s="143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3:47" x14ac:dyDescent="0.2">
      <c r="C1024" s="10"/>
      <c r="D1024" s="10"/>
      <c r="AA1024" s="132"/>
      <c r="AB1024" s="132"/>
      <c r="AC1024" s="132"/>
      <c r="AD1024" s="132"/>
      <c r="AE1024" s="132"/>
      <c r="AG1024" s="143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3:47" x14ac:dyDescent="0.2">
      <c r="C1025" s="10"/>
      <c r="D1025" s="10"/>
      <c r="AA1025" s="132"/>
      <c r="AB1025" s="132"/>
      <c r="AC1025" s="132"/>
      <c r="AD1025" s="132"/>
      <c r="AE1025" s="132"/>
      <c r="AG1025" s="143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3:47" x14ac:dyDescent="0.2">
      <c r="C1026" s="10"/>
      <c r="D1026" s="10"/>
      <c r="AA1026" s="132"/>
      <c r="AB1026" s="132"/>
      <c r="AC1026" s="132"/>
      <c r="AD1026" s="132"/>
      <c r="AE1026" s="132"/>
      <c r="AG1026" s="143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3:47" x14ac:dyDescent="0.2">
      <c r="C1027" s="10"/>
      <c r="D1027" s="10"/>
      <c r="AA1027" s="132"/>
      <c r="AB1027" s="132"/>
      <c r="AC1027" s="132"/>
      <c r="AD1027" s="132"/>
      <c r="AE1027" s="132"/>
      <c r="AG1027" s="143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3:47" x14ac:dyDescent="0.2">
      <c r="C1028" s="10"/>
      <c r="D1028" s="10"/>
      <c r="AA1028" s="132"/>
      <c r="AB1028" s="132"/>
      <c r="AC1028" s="132"/>
      <c r="AD1028" s="132"/>
      <c r="AE1028" s="132"/>
      <c r="AG1028" s="143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3:47" x14ac:dyDescent="0.2">
      <c r="C1029" s="10"/>
      <c r="D1029" s="10"/>
      <c r="AA1029" s="132"/>
      <c r="AB1029" s="132"/>
      <c r="AC1029" s="132"/>
      <c r="AD1029" s="132"/>
      <c r="AE1029" s="132"/>
      <c r="AG1029" s="143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3:47" x14ac:dyDescent="0.2">
      <c r="C1030" s="10"/>
      <c r="D1030" s="10"/>
      <c r="AA1030" s="132"/>
      <c r="AB1030" s="132"/>
      <c r="AC1030" s="132"/>
      <c r="AD1030" s="132"/>
      <c r="AE1030" s="132"/>
      <c r="AG1030" s="143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3:47" x14ac:dyDescent="0.2">
      <c r="C1031" s="10"/>
      <c r="D1031" s="10"/>
      <c r="AA1031" s="132"/>
      <c r="AB1031" s="132"/>
      <c r="AC1031" s="132"/>
      <c r="AD1031" s="132"/>
      <c r="AE1031" s="132"/>
      <c r="AG1031" s="143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3:47" x14ac:dyDescent="0.2">
      <c r="C1032" s="10"/>
      <c r="D1032" s="10"/>
      <c r="AA1032" s="132"/>
      <c r="AB1032" s="132"/>
      <c r="AC1032" s="132"/>
      <c r="AD1032" s="132"/>
      <c r="AE1032" s="132"/>
      <c r="AG1032" s="143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3:47" x14ac:dyDescent="0.2">
      <c r="C1033" s="10"/>
      <c r="D1033" s="10"/>
      <c r="AA1033" s="132"/>
      <c r="AB1033" s="132"/>
      <c r="AC1033" s="132"/>
      <c r="AD1033" s="132"/>
      <c r="AE1033" s="132"/>
      <c r="AG1033" s="143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3:47" x14ac:dyDescent="0.2">
      <c r="C1034" s="10"/>
      <c r="D1034" s="10"/>
      <c r="AA1034" s="132"/>
      <c r="AB1034" s="132"/>
      <c r="AC1034" s="132"/>
      <c r="AD1034" s="132"/>
      <c r="AE1034" s="132"/>
      <c r="AG1034" s="143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3:47" x14ac:dyDescent="0.2">
      <c r="C1035" s="10"/>
      <c r="D1035" s="10"/>
      <c r="AA1035" s="132"/>
      <c r="AB1035" s="132"/>
      <c r="AC1035" s="132"/>
      <c r="AD1035" s="132"/>
      <c r="AE1035" s="132"/>
      <c r="AG1035" s="143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3:47" x14ac:dyDescent="0.2">
      <c r="C1036" s="10"/>
      <c r="D1036" s="10"/>
      <c r="AA1036" s="132"/>
      <c r="AB1036" s="132"/>
      <c r="AC1036" s="132"/>
      <c r="AD1036" s="132"/>
      <c r="AE1036" s="132"/>
      <c r="AG1036" s="143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3:47" x14ac:dyDescent="0.2">
      <c r="C1037" s="10"/>
      <c r="D1037" s="10"/>
      <c r="AA1037" s="132"/>
      <c r="AB1037" s="132"/>
      <c r="AC1037" s="132"/>
      <c r="AD1037" s="132"/>
      <c r="AE1037" s="132"/>
      <c r="AG1037" s="143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3:47" x14ac:dyDescent="0.2">
      <c r="C1038" s="10"/>
      <c r="D1038" s="10"/>
      <c r="AA1038" s="132"/>
      <c r="AB1038" s="132"/>
      <c r="AC1038" s="132"/>
      <c r="AD1038" s="132"/>
      <c r="AE1038" s="132"/>
      <c r="AG1038" s="143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3:47" x14ac:dyDescent="0.2">
      <c r="C1039" s="10"/>
      <c r="D1039" s="10"/>
      <c r="AA1039" s="132"/>
      <c r="AB1039" s="132"/>
      <c r="AC1039" s="132"/>
      <c r="AD1039" s="132"/>
      <c r="AE1039" s="132"/>
      <c r="AG1039" s="143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3:47" x14ac:dyDescent="0.2">
      <c r="C1040" s="10"/>
      <c r="D1040" s="10"/>
      <c r="AA1040" s="132"/>
      <c r="AB1040" s="132"/>
      <c r="AC1040" s="132"/>
      <c r="AD1040" s="132"/>
      <c r="AE1040" s="132"/>
      <c r="AG1040" s="143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3:48" x14ac:dyDescent="0.2">
      <c r="C1041" s="10"/>
      <c r="D1041" s="10"/>
      <c r="AA1041" s="132"/>
      <c r="AB1041" s="132"/>
      <c r="AC1041" s="132"/>
      <c r="AD1041" s="132"/>
      <c r="AE1041" s="132"/>
      <c r="AG1041" s="143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3:48" x14ac:dyDescent="0.2">
      <c r="C1042" s="10"/>
      <c r="D1042" s="10"/>
      <c r="AA1042" s="132"/>
      <c r="AB1042" s="132"/>
      <c r="AC1042" s="132"/>
      <c r="AD1042" s="132"/>
      <c r="AE1042" s="132"/>
      <c r="AG1042" s="143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3:48" x14ac:dyDescent="0.2">
      <c r="C1043" s="10"/>
      <c r="D1043" s="10"/>
      <c r="AA1043" s="132"/>
      <c r="AB1043" s="132"/>
      <c r="AC1043" s="132"/>
      <c r="AD1043" s="132"/>
      <c r="AE1043" s="132"/>
      <c r="AG1043" s="143"/>
      <c r="AN1043" s="132"/>
      <c r="AO1043" s="132"/>
      <c r="AP1043" s="132"/>
      <c r="AQ1043" s="132"/>
      <c r="AR1043" s="132"/>
      <c r="AS1043" s="132"/>
      <c r="AT1043" s="132"/>
      <c r="AU1043" s="132"/>
      <c r="AV1043" s="132"/>
    </row>
    <row r="1044" spans="3:48" x14ac:dyDescent="0.2">
      <c r="C1044" s="10"/>
      <c r="D1044" s="10"/>
      <c r="AA1044" s="132"/>
      <c r="AB1044" s="132"/>
      <c r="AC1044" s="132"/>
      <c r="AD1044" s="132"/>
      <c r="AE1044" s="132"/>
      <c r="AG1044" s="143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3:48" x14ac:dyDescent="0.2">
      <c r="C1045" s="10"/>
      <c r="D1045" s="10"/>
      <c r="AA1045" s="132"/>
      <c r="AB1045" s="132"/>
      <c r="AC1045" s="132"/>
      <c r="AD1045" s="132"/>
      <c r="AE1045" s="132"/>
      <c r="AG1045" s="143"/>
      <c r="AN1045" s="132"/>
      <c r="AO1045" s="132"/>
      <c r="AP1045" s="132"/>
      <c r="AQ1045" s="132"/>
      <c r="AR1045" s="132"/>
      <c r="AS1045" s="132"/>
      <c r="AT1045" s="132"/>
      <c r="AU1045" s="132"/>
    </row>
    <row r="1046" spans="3:48" x14ac:dyDescent="0.2">
      <c r="C1046" s="10"/>
      <c r="D1046" s="10"/>
      <c r="AA1046" s="132"/>
      <c r="AB1046" s="132"/>
      <c r="AC1046" s="132"/>
      <c r="AD1046" s="132"/>
      <c r="AE1046" s="132"/>
      <c r="AG1046" s="143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3:48" x14ac:dyDescent="0.2">
      <c r="C1047" s="10"/>
      <c r="D1047" s="10"/>
      <c r="AA1047" s="132"/>
      <c r="AB1047" s="132"/>
      <c r="AC1047" s="132"/>
      <c r="AD1047" s="132"/>
      <c r="AE1047" s="132"/>
      <c r="AG1047" s="143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3:48" x14ac:dyDescent="0.2">
      <c r="C1048" s="10"/>
      <c r="D1048" s="10"/>
      <c r="AA1048" s="132"/>
      <c r="AB1048" s="132"/>
      <c r="AC1048" s="132"/>
      <c r="AD1048" s="132"/>
      <c r="AE1048" s="132"/>
      <c r="AG1048" s="143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3:48" x14ac:dyDescent="0.2">
      <c r="C1049" s="10"/>
      <c r="D1049" s="10"/>
      <c r="AA1049" s="132"/>
      <c r="AB1049" s="132"/>
      <c r="AC1049" s="132"/>
      <c r="AD1049" s="132"/>
      <c r="AE1049" s="132"/>
      <c r="AG1049" s="143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3:48" x14ac:dyDescent="0.2">
      <c r="C1050" s="10"/>
      <c r="D1050" s="10"/>
      <c r="AA1050" s="132"/>
      <c r="AB1050" s="132"/>
      <c r="AC1050" s="132"/>
      <c r="AD1050" s="132"/>
      <c r="AE1050" s="132"/>
      <c r="AG1050" s="143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3:48" x14ac:dyDescent="0.2">
      <c r="C1051" s="10"/>
      <c r="D1051" s="10"/>
      <c r="AA1051" s="132"/>
      <c r="AB1051" s="132"/>
      <c r="AC1051" s="132"/>
      <c r="AD1051" s="132"/>
      <c r="AE1051" s="132"/>
      <c r="AG1051" s="143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3:48" x14ac:dyDescent="0.2">
      <c r="C1052" s="10"/>
      <c r="D1052" s="10"/>
      <c r="AA1052" s="132"/>
      <c r="AB1052" s="132"/>
      <c r="AC1052" s="132"/>
      <c r="AD1052" s="132"/>
      <c r="AE1052" s="132"/>
      <c r="AG1052" s="143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3:48" x14ac:dyDescent="0.2">
      <c r="C1053" s="10"/>
      <c r="D1053" s="10"/>
      <c r="AA1053" s="132"/>
      <c r="AB1053" s="132"/>
      <c r="AC1053" s="132"/>
      <c r="AD1053" s="132"/>
      <c r="AE1053" s="132"/>
      <c r="AG1053" s="143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3:48" x14ac:dyDescent="0.2">
      <c r="C1054" s="10"/>
      <c r="D1054" s="10"/>
      <c r="AA1054" s="132"/>
      <c r="AB1054" s="132"/>
      <c r="AC1054" s="132"/>
      <c r="AD1054" s="132"/>
      <c r="AE1054" s="132"/>
      <c r="AG1054" s="143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3:48" x14ac:dyDescent="0.2">
      <c r="C1055" s="10"/>
      <c r="D1055" s="10"/>
      <c r="AA1055" s="132"/>
      <c r="AB1055" s="132"/>
      <c r="AC1055" s="132"/>
      <c r="AD1055" s="132"/>
      <c r="AE1055" s="132"/>
      <c r="AG1055" s="143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3:48" x14ac:dyDescent="0.2">
      <c r="C1056" s="10"/>
      <c r="D1056" s="10"/>
      <c r="AA1056" s="132"/>
      <c r="AB1056" s="132"/>
      <c r="AC1056" s="132"/>
      <c r="AD1056" s="132"/>
      <c r="AE1056" s="132"/>
      <c r="AG1056" s="143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3:64" x14ac:dyDescent="0.2">
      <c r="C1057" s="10"/>
      <c r="D1057" s="10"/>
      <c r="AA1057" s="132"/>
      <c r="AB1057" s="132"/>
      <c r="AC1057" s="132"/>
      <c r="AD1057" s="132"/>
      <c r="AE1057" s="132"/>
      <c r="AG1057" s="143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3:64" x14ac:dyDescent="0.2">
      <c r="C1058" s="10"/>
      <c r="D1058" s="10"/>
      <c r="AA1058" s="132"/>
      <c r="AB1058" s="132"/>
      <c r="AC1058" s="132"/>
      <c r="AD1058" s="132"/>
      <c r="AE1058" s="132"/>
      <c r="AG1058" s="143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3:64" x14ac:dyDescent="0.2">
      <c r="C1059" s="10"/>
      <c r="D1059" s="10"/>
      <c r="AA1059" s="132"/>
      <c r="AB1059" s="132"/>
      <c r="AC1059" s="132"/>
      <c r="AD1059" s="132"/>
      <c r="AE1059" s="132"/>
      <c r="AG1059" s="143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3:64" x14ac:dyDescent="0.2">
      <c r="C1060" s="10"/>
      <c r="D1060" s="10"/>
      <c r="AA1060" s="132"/>
      <c r="AB1060" s="132"/>
      <c r="AC1060" s="132"/>
      <c r="AD1060" s="132"/>
      <c r="AE1060" s="132"/>
      <c r="AG1060" s="143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3:64" x14ac:dyDescent="0.2">
      <c r="C1061" s="10"/>
      <c r="D1061" s="10"/>
      <c r="AA1061" s="132"/>
      <c r="AB1061" s="132"/>
      <c r="AC1061" s="132"/>
      <c r="AD1061" s="132"/>
      <c r="AE1061" s="132"/>
      <c r="AG1061" s="143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3:64" x14ac:dyDescent="0.2">
      <c r="C1062" s="10"/>
      <c r="D1062" s="10"/>
      <c r="AA1062" s="132"/>
      <c r="AB1062" s="132"/>
      <c r="AC1062" s="132"/>
      <c r="AD1062" s="132"/>
      <c r="AE1062" s="132"/>
      <c r="AG1062" s="143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3:64" x14ac:dyDescent="0.2">
      <c r="C1063" s="10"/>
      <c r="D1063" s="10"/>
      <c r="AA1063" s="132"/>
      <c r="AB1063" s="132"/>
      <c r="AC1063" s="132"/>
      <c r="AD1063" s="132"/>
      <c r="AE1063" s="132"/>
      <c r="AG1063" s="143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3:64" x14ac:dyDescent="0.2">
      <c r="C1064" s="10"/>
      <c r="D1064" s="10"/>
      <c r="AA1064" s="132"/>
      <c r="AB1064" s="132"/>
      <c r="AC1064" s="132"/>
      <c r="AD1064" s="132"/>
      <c r="AE1064" s="132"/>
      <c r="AG1064" s="143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3:64" x14ac:dyDescent="0.2">
      <c r="C1065" s="10"/>
      <c r="D1065" s="10"/>
      <c r="AA1065" s="132"/>
      <c r="AB1065" s="132"/>
      <c r="AC1065" s="132"/>
      <c r="AD1065" s="132"/>
      <c r="AE1065" s="132"/>
      <c r="AG1065" s="143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3:64" x14ac:dyDescent="0.2">
      <c r="C1066" s="10"/>
      <c r="D1066" s="10"/>
      <c r="AA1066" s="132"/>
      <c r="AB1066" s="132"/>
      <c r="AC1066" s="132"/>
      <c r="AD1066" s="132"/>
      <c r="AE1066" s="132"/>
      <c r="AG1066" s="143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3:64" x14ac:dyDescent="0.2">
      <c r="C1067" s="10"/>
      <c r="D1067" s="10"/>
      <c r="AA1067" s="132"/>
      <c r="AB1067" s="132"/>
      <c r="AC1067" s="132"/>
      <c r="AD1067" s="132"/>
      <c r="AE1067" s="132"/>
      <c r="AG1067" s="143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3:64" x14ac:dyDescent="0.2">
      <c r="C1068" s="10"/>
      <c r="D1068" s="10"/>
      <c r="AA1068" s="132"/>
      <c r="AB1068" s="132"/>
      <c r="AC1068" s="132"/>
      <c r="AD1068" s="132"/>
      <c r="AE1068" s="132"/>
      <c r="AG1068" s="143"/>
      <c r="AN1068" s="132"/>
      <c r="AO1068" s="132"/>
      <c r="AP1068" s="132"/>
      <c r="AQ1068" s="132"/>
      <c r="AR1068" s="132"/>
      <c r="AS1068" s="132"/>
      <c r="AT1068" s="132"/>
      <c r="AU1068" s="132"/>
      <c r="AV1068" s="132"/>
      <c r="AW1068" s="132"/>
      <c r="AX1068" s="132"/>
      <c r="AY1068" s="132"/>
      <c r="AZ1068" s="132"/>
      <c r="BA1068" s="132"/>
      <c r="BB1068" s="132"/>
      <c r="BC1068" s="132"/>
      <c r="BD1068" s="132"/>
      <c r="BE1068" s="132"/>
      <c r="BF1068" s="132"/>
      <c r="BG1068" s="132"/>
      <c r="BH1068" s="132"/>
      <c r="BI1068" s="132"/>
      <c r="BJ1068" s="132"/>
      <c r="BK1068" s="132"/>
      <c r="BL1068" s="132"/>
    </row>
    <row r="1069" spans="3:64" x14ac:dyDescent="0.2">
      <c r="C1069" s="10"/>
      <c r="D1069" s="10"/>
      <c r="AA1069" s="132"/>
      <c r="AB1069" s="132"/>
      <c r="AC1069" s="132"/>
      <c r="AD1069" s="132"/>
      <c r="AE1069" s="132"/>
      <c r="AG1069" s="143"/>
      <c r="AN1069" s="132"/>
      <c r="AO1069" s="132"/>
      <c r="AP1069" s="132"/>
      <c r="AQ1069" s="132"/>
      <c r="AR1069" s="132"/>
      <c r="AS1069" s="132"/>
      <c r="AT1069" s="132"/>
      <c r="AU1069" s="132"/>
    </row>
    <row r="1070" spans="3:64" x14ac:dyDescent="0.2">
      <c r="C1070" s="10"/>
      <c r="D1070" s="10"/>
      <c r="AA1070" s="132"/>
      <c r="AB1070" s="132"/>
      <c r="AC1070" s="132"/>
      <c r="AD1070" s="132"/>
      <c r="AE1070" s="132"/>
      <c r="AG1070" s="143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3:64" x14ac:dyDescent="0.2">
      <c r="C1071" s="10"/>
      <c r="D1071" s="10"/>
      <c r="AA1071" s="132"/>
      <c r="AB1071" s="132"/>
      <c r="AC1071" s="132"/>
      <c r="AD1071" s="132"/>
      <c r="AE1071" s="132"/>
      <c r="AG1071" s="143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3:64" x14ac:dyDescent="0.2">
      <c r="C1072" s="10"/>
      <c r="D1072" s="10"/>
      <c r="AA1072" s="132"/>
      <c r="AB1072" s="132"/>
      <c r="AC1072" s="132"/>
      <c r="AD1072" s="132"/>
      <c r="AE1072" s="132"/>
      <c r="AG1072" s="143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3:48" x14ac:dyDescent="0.2">
      <c r="C1073" s="10"/>
      <c r="D1073" s="10"/>
      <c r="AA1073" s="132"/>
      <c r="AB1073" s="132"/>
      <c r="AC1073" s="132"/>
      <c r="AD1073" s="132"/>
      <c r="AE1073" s="132"/>
      <c r="AG1073" s="143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3:48" x14ac:dyDescent="0.2">
      <c r="C1074" s="10"/>
      <c r="D1074" s="10"/>
      <c r="AA1074" s="132"/>
      <c r="AB1074" s="132"/>
      <c r="AC1074" s="132"/>
      <c r="AD1074" s="132"/>
      <c r="AE1074" s="132"/>
      <c r="AG1074" s="143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3:48" x14ac:dyDescent="0.2">
      <c r="C1075" s="10"/>
      <c r="D1075" s="10"/>
      <c r="AA1075" s="132"/>
      <c r="AB1075" s="132"/>
      <c r="AC1075" s="132"/>
      <c r="AD1075" s="132"/>
      <c r="AE1075" s="132"/>
      <c r="AG1075" s="143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3:48" x14ac:dyDescent="0.2">
      <c r="C1076" s="10"/>
      <c r="D1076" s="10"/>
      <c r="AA1076" s="132"/>
      <c r="AB1076" s="132"/>
      <c r="AC1076" s="132"/>
      <c r="AD1076" s="132"/>
      <c r="AE1076" s="132"/>
      <c r="AG1076" s="143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3:48" x14ac:dyDescent="0.2">
      <c r="C1077" s="10"/>
      <c r="D1077" s="10"/>
      <c r="AA1077" s="132"/>
      <c r="AB1077" s="132"/>
      <c r="AC1077" s="132"/>
      <c r="AD1077" s="132"/>
      <c r="AE1077" s="132"/>
      <c r="AG1077" s="143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3:48" x14ac:dyDescent="0.2">
      <c r="C1078" s="10"/>
      <c r="D1078" s="10"/>
      <c r="AA1078" s="132"/>
      <c r="AB1078" s="132"/>
      <c r="AC1078" s="132"/>
      <c r="AD1078" s="132"/>
      <c r="AE1078" s="132"/>
      <c r="AG1078" s="143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3:48" x14ac:dyDescent="0.2">
      <c r="C1079" s="10"/>
      <c r="D1079" s="10"/>
      <c r="AA1079" s="132"/>
      <c r="AB1079" s="132"/>
      <c r="AC1079" s="132"/>
      <c r="AD1079" s="132"/>
      <c r="AE1079" s="132"/>
      <c r="AG1079" s="143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3:48" x14ac:dyDescent="0.2">
      <c r="C1080" s="10"/>
      <c r="D1080" s="10"/>
      <c r="AA1080" s="132"/>
      <c r="AB1080" s="132"/>
      <c r="AC1080" s="132"/>
      <c r="AD1080" s="132"/>
      <c r="AE1080" s="132"/>
      <c r="AG1080" s="143"/>
      <c r="AN1080" s="132"/>
      <c r="AO1080" s="132"/>
      <c r="AP1080" s="132"/>
      <c r="AQ1080" s="132"/>
      <c r="AR1080" s="132"/>
      <c r="AS1080" s="132"/>
      <c r="AT1080" s="132"/>
      <c r="AU1080" s="132"/>
      <c r="AV1080" s="132"/>
    </row>
    <row r="1081" spans="3:48" x14ac:dyDescent="0.2">
      <c r="C1081" s="10"/>
      <c r="D1081" s="10"/>
      <c r="AA1081" s="132"/>
      <c r="AB1081" s="132"/>
      <c r="AC1081" s="132"/>
      <c r="AD1081" s="132"/>
      <c r="AE1081" s="132"/>
      <c r="AG1081" s="143"/>
      <c r="AN1081" s="132"/>
      <c r="AO1081" s="132"/>
      <c r="AP1081" s="132"/>
      <c r="AQ1081" s="132"/>
      <c r="AR1081" s="132"/>
      <c r="AS1081" s="132"/>
      <c r="AT1081" s="132"/>
      <c r="AU1081" s="132"/>
    </row>
    <row r="1082" spans="3:48" x14ac:dyDescent="0.2">
      <c r="C1082" s="10"/>
      <c r="D1082" s="10"/>
      <c r="AA1082" s="132"/>
      <c r="AB1082" s="132"/>
      <c r="AC1082" s="132"/>
      <c r="AD1082" s="132"/>
      <c r="AE1082" s="132"/>
      <c r="AG1082" s="143"/>
      <c r="AN1082" s="132"/>
      <c r="AO1082" s="132"/>
      <c r="AP1082" s="132"/>
      <c r="AQ1082" s="132"/>
      <c r="AR1082" s="132"/>
      <c r="AS1082" s="132"/>
      <c r="AT1082" s="132"/>
      <c r="AU1082" s="132"/>
      <c r="AV1082" s="132"/>
    </row>
    <row r="1083" spans="3:48" x14ac:dyDescent="0.2">
      <c r="C1083" s="10"/>
      <c r="D1083" s="10"/>
      <c r="AA1083" s="132"/>
      <c r="AB1083" s="132"/>
      <c r="AC1083" s="132"/>
      <c r="AD1083" s="132"/>
      <c r="AE1083" s="132"/>
      <c r="AG1083" s="143"/>
      <c r="AN1083" s="132"/>
      <c r="AO1083" s="132"/>
      <c r="AP1083" s="132"/>
      <c r="AQ1083" s="132"/>
      <c r="AR1083" s="132"/>
      <c r="AS1083" s="132"/>
      <c r="AT1083" s="132"/>
      <c r="AU1083" s="132"/>
    </row>
    <row r="1084" spans="3:48" x14ac:dyDescent="0.2">
      <c r="C1084" s="10"/>
      <c r="D1084" s="10"/>
      <c r="AA1084" s="132"/>
      <c r="AB1084" s="132"/>
      <c r="AC1084" s="132"/>
      <c r="AD1084" s="132"/>
      <c r="AE1084" s="132"/>
      <c r="AG1084" s="143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3:48" x14ac:dyDescent="0.2">
      <c r="C1085" s="10"/>
      <c r="D1085" s="10"/>
      <c r="AA1085" s="132"/>
      <c r="AB1085" s="132"/>
      <c r="AC1085" s="132"/>
      <c r="AD1085" s="132"/>
      <c r="AE1085" s="132"/>
      <c r="AG1085" s="143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3:48" x14ac:dyDescent="0.2">
      <c r="C1086" s="10"/>
      <c r="D1086" s="10"/>
      <c r="AA1086" s="132"/>
      <c r="AB1086" s="132"/>
      <c r="AC1086" s="132"/>
      <c r="AD1086" s="132"/>
      <c r="AE1086" s="132"/>
      <c r="AG1086" s="143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3:48" x14ac:dyDescent="0.2">
      <c r="C1087" s="10"/>
      <c r="D1087" s="10"/>
      <c r="AA1087" s="132"/>
      <c r="AB1087" s="132"/>
      <c r="AC1087" s="132"/>
      <c r="AD1087" s="132"/>
      <c r="AE1087" s="132"/>
      <c r="AG1087" s="143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3:48" x14ac:dyDescent="0.2">
      <c r="C1088" s="10"/>
      <c r="D1088" s="10"/>
      <c r="AA1088" s="132"/>
      <c r="AB1088" s="132"/>
      <c r="AC1088" s="132"/>
      <c r="AD1088" s="132"/>
      <c r="AE1088" s="132"/>
      <c r="AG1088" s="143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3:47" x14ac:dyDescent="0.2">
      <c r="C1089" s="10"/>
      <c r="D1089" s="10"/>
      <c r="AA1089" s="132"/>
      <c r="AB1089" s="132"/>
      <c r="AC1089" s="132"/>
      <c r="AD1089" s="132"/>
      <c r="AE1089" s="132"/>
      <c r="AG1089" s="143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3:47" x14ac:dyDescent="0.2">
      <c r="C1090" s="10"/>
      <c r="D1090" s="10"/>
      <c r="AA1090" s="132"/>
      <c r="AB1090" s="132"/>
      <c r="AC1090" s="132"/>
      <c r="AD1090" s="132"/>
      <c r="AE1090" s="132"/>
      <c r="AG1090" s="143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3:47" x14ac:dyDescent="0.2">
      <c r="C1091" s="10"/>
      <c r="D1091" s="10"/>
      <c r="AA1091" s="132"/>
      <c r="AB1091" s="132"/>
      <c r="AC1091" s="132"/>
      <c r="AD1091" s="132"/>
      <c r="AE1091" s="132"/>
      <c r="AG1091" s="143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3:47" x14ac:dyDescent="0.2">
      <c r="C1092" s="10"/>
      <c r="D1092" s="10"/>
      <c r="AA1092" s="132"/>
      <c r="AB1092" s="132"/>
      <c r="AC1092" s="132"/>
      <c r="AD1092" s="132"/>
      <c r="AE1092" s="132"/>
      <c r="AG1092" s="143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3:47" x14ac:dyDescent="0.2">
      <c r="C1093" s="10"/>
      <c r="D1093" s="10"/>
      <c r="AA1093" s="132"/>
      <c r="AB1093" s="132"/>
      <c r="AC1093" s="132"/>
      <c r="AD1093" s="132"/>
      <c r="AE1093" s="132"/>
      <c r="AG1093" s="143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3:47" x14ac:dyDescent="0.2">
      <c r="C1094" s="10"/>
      <c r="D1094" s="10"/>
      <c r="AA1094" s="132"/>
      <c r="AB1094" s="132"/>
      <c r="AC1094" s="132"/>
      <c r="AD1094" s="132"/>
      <c r="AE1094" s="132"/>
      <c r="AG1094" s="143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3:47" x14ac:dyDescent="0.2">
      <c r="C1095" s="10"/>
      <c r="D1095" s="10"/>
      <c r="AA1095" s="132"/>
      <c r="AB1095" s="132"/>
      <c r="AC1095" s="132"/>
      <c r="AD1095" s="132"/>
      <c r="AE1095" s="132"/>
      <c r="AG1095" s="143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3:47" x14ac:dyDescent="0.2">
      <c r="C1096" s="10"/>
      <c r="D1096" s="10"/>
      <c r="AA1096" s="132"/>
      <c r="AB1096" s="132"/>
      <c r="AC1096" s="132"/>
      <c r="AD1096" s="132"/>
      <c r="AE1096" s="132"/>
      <c r="AG1096" s="143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3:47" x14ac:dyDescent="0.2">
      <c r="C1097" s="10"/>
      <c r="D1097" s="10"/>
      <c r="AA1097" s="132"/>
      <c r="AB1097" s="132"/>
      <c r="AC1097" s="132"/>
      <c r="AD1097" s="132"/>
      <c r="AE1097" s="132"/>
      <c r="AG1097" s="143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3:47" x14ac:dyDescent="0.2">
      <c r="C1098" s="10"/>
      <c r="D1098" s="10"/>
      <c r="AA1098" s="132"/>
      <c r="AB1098" s="132"/>
      <c r="AC1098" s="132"/>
      <c r="AD1098" s="132"/>
      <c r="AE1098" s="132"/>
      <c r="AG1098" s="143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3:47" x14ac:dyDescent="0.2">
      <c r="C1099" s="10"/>
      <c r="D1099" s="10"/>
      <c r="AA1099" s="132"/>
      <c r="AB1099" s="132"/>
      <c r="AC1099" s="132"/>
      <c r="AD1099" s="132"/>
      <c r="AE1099" s="132"/>
      <c r="AG1099" s="143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3:47" x14ac:dyDescent="0.2">
      <c r="C1100" s="10"/>
      <c r="D1100" s="10"/>
      <c r="AA1100" s="132"/>
      <c r="AB1100" s="132"/>
      <c r="AC1100" s="132"/>
      <c r="AD1100" s="132"/>
      <c r="AE1100" s="132"/>
      <c r="AG1100" s="143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3:47" x14ac:dyDescent="0.2">
      <c r="C1101" s="10"/>
      <c r="D1101" s="10"/>
      <c r="AA1101" s="132"/>
      <c r="AB1101" s="132"/>
      <c r="AC1101" s="132"/>
      <c r="AD1101" s="132"/>
      <c r="AE1101" s="132"/>
      <c r="AG1101" s="143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3:47" x14ac:dyDescent="0.2">
      <c r="C1102" s="10"/>
      <c r="D1102" s="10"/>
      <c r="AA1102" s="132"/>
      <c r="AB1102" s="132"/>
      <c r="AC1102" s="132"/>
      <c r="AD1102" s="132"/>
      <c r="AE1102" s="132"/>
      <c r="AG1102" s="143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3:47" x14ac:dyDescent="0.2">
      <c r="C1103" s="10"/>
      <c r="D1103" s="10"/>
      <c r="AA1103" s="132"/>
      <c r="AB1103" s="132"/>
      <c r="AC1103" s="132"/>
      <c r="AD1103" s="132"/>
      <c r="AE1103" s="132"/>
      <c r="AG1103" s="143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3:47" x14ac:dyDescent="0.2">
      <c r="C1104" s="10"/>
      <c r="D1104" s="10"/>
      <c r="AA1104" s="132"/>
      <c r="AB1104" s="132"/>
      <c r="AC1104" s="132"/>
      <c r="AD1104" s="132"/>
      <c r="AE1104" s="132"/>
      <c r="AG1104" s="143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3:47" x14ac:dyDescent="0.2">
      <c r="C1105" s="10"/>
      <c r="D1105" s="10"/>
      <c r="AA1105" s="132"/>
      <c r="AB1105" s="132"/>
      <c r="AC1105" s="132"/>
      <c r="AD1105" s="132"/>
      <c r="AE1105" s="132"/>
      <c r="AG1105" s="143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3:47" x14ac:dyDescent="0.2">
      <c r="C1106" s="10"/>
      <c r="D1106" s="10"/>
      <c r="AA1106" s="132"/>
      <c r="AB1106" s="132"/>
      <c r="AC1106" s="132"/>
      <c r="AD1106" s="132"/>
      <c r="AE1106" s="132"/>
      <c r="AG1106" s="143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3:47" x14ac:dyDescent="0.2">
      <c r="C1107" s="10"/>
      <c r="D1107" s="10"/>
      <c r="AA1107" s="132"/>
      <c r="AB1107" s="132"/>
      <c r="AC1107" s="132"/>
      <c r="AD1107" s="132"/>
      <c r="AE1107" s="132"/>
      <c r="AG1107" s="143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3:47" x14ac:dyDescent="0.2">
      <c r="C1108" s="10"/>
      <c r="D1108" s="10"/>
      <c r="AA1108" s="132"/>
      <c r="AB1108" s="132"/>
      <c r="AC1108" s="132"/>
      <c r="AD1108" s="132"/>
      <c r="AE1108" s="132"/>
      <c r="AG1108" s="143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3:47" x14ac:dyDescent="0.2">
      <c r="C1109" s="10"/>
      <c r="D1109" s="10"/>
      <c r="AA1109" s="132"/>
      <c r="AB1109" s="132"/>
      <c r="AC1109" s="132"/>
      <c r="AD1109" s="132"/>
      <c r="AE1109" s="132"/>
      <c r="AG1109" s="143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3:47" x14ac:dyDescent="0.2">
      <c r="C1110" s="10"/>
      <c r="D1110" s="10"/>
      <c r="AA1110" s="132"/>
      <c r="AB1110" s="132"/>
      <c r="AC1110" s="132"/>
      <c r="AD1110" s="132"/>
      <c r="AE1110" s="132"/>
      <c r="AG1110" s="143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3:47" x14ac:dyDescent="0.2">
      <c r="C1111" s="10"/>
      <c r="D1111" s="10"/>
      <c r="AA1111" s="132"/>
      <c r="AB1111" s="132"/>
      <c r="AC1111" s="132"/>
      <c r="AD1111" s="132"/>
      <c r="AE1111" s="132"/>
      <c r="AG1111" s="143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3:47" x14ac:dyDescent="0.2">
      <c r="C1112" s="10"/>
      <c r="D1112" s="10"/>
      <c r="AA1112" s="132"/>
      <c r="AB1112" s="132"/>
      <c r="AC1112" s="132"/>
      <c r="AD1112" s="132"/>
      <c r="AE1112" s="132"/>
      <c r="AG1112" s="143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3:47" x14ac:dyDescent="0.2">
      <c r="C1113" s="10"/>
      <c r="D1113" s="10"/>
      <c r="AA1113" s="132"/>
      <c r="AB1113" s="132"/>
      <c r="AC1113" s="132"/>
      <c r="AD1113" s="132"/>
      <c r="AE1113" s="132"/>
      <c r="AG1113" s="143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3:47" x14ac:dyDescent="0.2">
      <c r="C1114" s="10"/>
      <c r="D1114" s="10"/>
      <c r="AA1114" s="132"/>
      <c r="AB1114" s="132"/>
      <c r="AC1114" s="132"/>
      <c r="AD1114" s="132"/>
      <c r="AE1114" s="132"/>
      <c r="AG1114" s="143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3:47" x14ac:dyDescent="0.2">
      <c r="C1115" s="10"/>
      <c r="D1115" s="10"/>
      <c r="AA1115" s="132"/>
      <c r="AB1115" s="132"/>
      <c r="AC1115" s="132"/>
      <c r="AD1115" s="132"/>
      <c r="AE1115" s="132"/>
      <c r="AG1115" s="143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3:47" x14ac:dyDescent="0.2">
      <c r="C1116" s="10"/>
      <c r="D1116" s="10"/>
      <c r="AA1116" s="132"/>
      <c r="AB1116" s="132"/>
      <c r="AC1116" s="132"/>
      <c r="AD1116" s="132"/>
      <c r="AE1116" s="132"/>
      <c r="AG1116" s="143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3:47" x14ac:dyDescent="0.2">
      <c r="C1117" s="10"/>
      <c r="D1117" s="10"/>
      <c r="AA1117" s="132"/>
      <c r="AB1117" s="132"/>
      <c r="AC1117" s="132"/>
      <c r="AD1117" s="132"/>
      <c r="AE1117" s="132"/>
      <c r="AG1117" s="143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3:47" x14ac:dyDescent="0.2">
      <c r="C1118" s="10"/>
      <c r="D1118" s="10"/>
      <c r="AA1118" s="132"/>
      <c r="AB1118" s="132"/>
      <c r="AC1118" s="132"/>
      <c r="AD1118" s="132"/>
      <c r="AE1118" s="132"/>
      <c r="AG1118" s="143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3:47" x14ac:dyDescent="0.2">
      <c r="C1119" s="10"/>
      <c r="D1119" s="10"/>
      <c r="AA1119" s="132"/>
      <c r="AB1119" s="132"/>
      <c r="AC1119" s="132"/>
      <c r="AD1119" s="132"/>
      <c r="AE1119" s="132"/>
      <c r="AG1119" s="143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3:47" x14ac:dyDescent="0.2">
      <c r="C1120" s="10"/>
      <c r="D1120" s="10"/>
      <c r="AA1120" s="132"/>
      <c r="AB1120" s="132"/>
      <c r="AC1120" s="132"/>
      <c r="AD1120" s="132"/>
      <c r="AE1120" s="132"/>
      <c r="AG1120" s="143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3:47" x14ac:dyDescent="0.2">
      <c r="C1121" s="10"/>
      <c r="D1121" s="10"/>
      <c r="AA1121" s="132"/>
      <c r="AB1121" s="132"/>
      <c r="AC1121" s="132"/>
      <c r="AD1121" s="132"/>
      <c r="AE1121" s="132"/>
      <c r="AG1121" s="143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3:47" x14ac:dyDescent="0.2">
      <c r="C1122" s="10"/>
      <c r="D1122" s="10"/>
      <c r="AA1122" s="132"/>
      <c r="AB1122" s="132"/>
      <c r="AC1122" s="132"/>
      <c r="AD1122" s="132"/>
      <c r="AE1122" s="132"/>
      <c r="AG1122" s="143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3:47" x14ac:dyDescent="0.2">
      <c r="C1123" s="10"/>
      <c r="D1123" s="10"/>
      <c r="AA1123" s="132"/>
      <c r="AB1123" s="132"/>
      <c r="AC1123" s="132"/>
      <c r="AD1123" s="132"/>
      <c r="AE1123" s="132"/>
      <c r="AG1123" s="143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3:47" x14ac:dyDescent="0.2">
      <c r="C1124" s="10"/>
      <c r="D1124" s="10"/>
      <c r="AA1124" s="132"/>
      <c r="AB1124" s="132"/>
      <c r="AC1124" s="132"/>
      <c r="AD1124" s="132"/>
      <c r="AE1124" s="132"/>
      <c r="AG1124" s="143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3:47" x14ac:dyDescent="0.2">
      <c r="C1125" s="10"/>
      <c r="D1125" s="10"/>
      <c r="AA1125" s="132"/>
      <c r="AB1125" s="132"/>
      <c r="AC1125" s="132"/>
      <c r="AD1125" s="132"/>
      <c r="AE1125" s="132"/>
      <c r="AG1125" s="143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3:47" x14ac:dyDescent="0.2">
      <c r="C1126" s="10"/>
      <c r="D1126" s="10"/>
      <c r="AA1126" s="132"/>
      <c r="AB1126" s="132"/>
      <c r="AC1126" s="132"/>
      <c r="AD1126" s="132"/>
      <c r="AE1126" s="132"/>
      <c r="AG1126" s="143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3:47" x14ac:dyDescent="0.2">
      <c r="C1127" s="10"/>
      <c r="D1127" s="10"/>
      <c r="AA1127" s="132"/>
      <c r="AB1127" s="132"/>
      <c r="AC1127" s="132"/>
      <c r="AD1127" s="132"/>
      <c r="AE1127" s="132"/>
      <c r="AG1127" s="143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3:47" x14ac:dyDescent="0.2">
      <c r="C1128" s="10"/>
      <c r="D1128" s="10"/>
      <c r="AA1128" s="132"/>
      <c r="AB1128" s="132"/>
      <c r="AC1128" s="132"/>
      <c r="AD1128" s="132"/>
      <c r="AE1128" s="132"/>
      <c r="AG1128" s="143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3:47" x14ac:dyDescent="0.2">
      <c r="C1129" s="10"/>
      <c r="D1129" s="10"/>
      <c r="AA1129" s="132"/>
      <c r="AB1129" s="132"/>
      <c r="AC1129" s="132"/>
      <c r="AD1129" s="132"/>
      <c r="AE1129" s="132"/>
      <c r="AG1129" s="143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3:47" x14ac:dyDescent="0.2">
      <c r="C1130" s="10"/>
      <c r="D1130" s="10"/>
      <c r="AA1130" s="132"/>
      <c r="AB1130" s="132"/>
      <c r="AC1130" s="132"/>
      <c r="AD1130" s="132"/>
      <c r="AE1130" s="132"/>
      <c r="AG1130" s="143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3:47" x14ac:dyDescent="0.2">
      <c r="C1131" s="10"/>
      <c r="D1131" s="10"/>
      <c r="AA1131" s="132"/>
      <c r="AB1131" s="132"/>
      <c r="AC1131" s="132"/>
      <c r="AD1131" s="132"/>
      <c r="AE1131" s="132"/>
      <c r="AG1131" s="143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3:47" x14ac:dyDescent="0.2">
      <c r="C1132" s="10"/>
      <c r="D1132" s="10"/>
      <c r="AA1132" s="132"/>
      <c r="AB1132" s="132"/>
      <c r="AC1132" s="132"/>
      <c r="AD1132" s="132"/>
      <c r="AE1132" s="132"/>
      <c r="AG1132" s="143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3:47" x14ac:dyDescent="0.2">
      <c r="C1133" s="10"/>
      <c r="D1133" s="10"/>
      <c r="AA1133" s="132"/>
      <c r="AB1133" s="132"/>
      <c r="AC1133" s="132"/>
      <c r="AD1133" s="132"/>
      <c r="AE1133" s="132"/>
      <c r="AG1133" s="143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3:47" x14ac:dyDescent="0.2">
      <c r="C1134" s="10"/>
      <c r="D1134" s="10"/>
      <c r="AA1134" s="132"/>
      <c r="AB1134" s="132"/>
      <c r="AC1134" s="132"/>
      <c r="AD1134" s="132"/>
      <c r="AE1134" s="132"/>
      <c r="AG1134" s="143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3:47" x14ac:dyDescent="0.2">
      <c r="C1135" s="10"/>
      <c r="D1135" s="10"/>
      <c r="AA1135" s="132"/>
      <c r="AB1135" s="132"/>
      <c r="AC1135" s="132"/>
      <c r="AD1135" s="132"/>
      <c r="AE1135" s="132"/>
      <c r="AG1135" s="143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3:47" x14ac:dyDescent="0.2">
      <c r="C1136" s="10"/>
      <c r="D1136" s="10"/>
      <c r="AA1136" s="132"/>
      <c r="AB1136" s="132"/>
      <c r="AC1136" s="132"/>
      <c r="AD1136" s="132"/>
      <c r="AE1136" s="132"/>
      <c r="AG1136" s="143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3:47" x14ac:dyDescent="0.2">
      <c r="C1137" s="10"/>
      <c r="D1137" s="10"/>
      <c r="AA1137" s="132"/>
      <c r="AB1137" s="132"/>
      <c r="AC1137" s="132"/>
      <c r="AD1137" s="132"/>
      <c r="AE1137" s="132"/>
      <c r="AG1137" s="143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3:47" x14ac:dyDescent="0.2">
      <c r="C1138" s="10"/>
      <c r="D1138" s="10"/>
      <c r="AA1138" s="132"/>
      <c r="AB1138" s="132"/>
      <c r="AC1138" s="132"/>
      <c r="AD1138" s="132"/>
      <c r="AE1138" s="132"/>
      <c r="AG1138" s="143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3:47" x14ac:dyDescent="0.2">
      <c r="C1139" s="10"/>
      <c r="D1139" s="10"/>
      <c r="AA1139" s="132"/>
      <c r="AB1139" s="132"/>
      <c r="AC1139" s="132"/>
      <c r="AD1139" s="132"/>
      <c r="AE1139" s="132"/>
      <c r="AG1139" s="143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3:47" x14ac:dyDescent="0.2">
      <c r="C1140" s="10"/>
      <c r="D1140" s="10"/>
      <c r="AA1140" s="132"/>
      <c r="AB1140" s="132"/>
      <c r="AC1140" s="132"/>
      <c r="AD1140" s="132"/>
      <c r="AE1140" s="132"/>
      <c r="AG1140" s="143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3:47" x14ac:dyDescent="0.2">
      <c r="C1141" s="10"/>
      <c r="D1141" s="10"/>
      <c r="AA1141" s="132"/>
      <c r="AB1141" s="132"/>
      <c r="AC1141" s="132"/>
      <c r="AD1141" s="132"/>
      <c r="AE1141" s="132"/>
      <c r="AG1141" s="143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3:47" x14ac:dyDescent="0.2">
      <c r="C1142" s="10"/>
      <c r="D1142" s="10"/>
      <c r="AA1142" s="132"/>
      <c r="AB1142" s="132"/>
      <c r="AC1142" s="132"/>
      <c r="AD1142" s="132"/>
      <c r="AE1142" s="132"/>
      <c r="AG1142" s="143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3:47" x14ac:dyDescent="0.2">
      <c r="C1143" s="10"/>
      <c r="D1143" s="10"/>
      <c r="AA1143" s="132"/>
      <c r="AB1143" s="132"/>
      <c r="AC1143" s="132"/>
      <c r="AD1143" s="132"/>
      <c r="AE1143" s="132"/>
      <c r="AG1143" s="143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3:47" x14ac:dyDescent="0.2">
      <c r="C1144" s="10"/>
      <c r="D1144" s="10"/>
      <c r="AA1144" s="132"/>
      <c r="AB1144" s="132"/>
      <c r="AC1144" s="132"/>
      <c r="AD1144" s="132"/>
      <c r="AE1144" s="132"/>
      <c r="AG1144" s="143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3:47" x14ac:dyDescent="0.2">
      <c r="C1145" s="10"/>
      <c r="D1145" s="10"/>
      <c r="AA1145" s="132"/>
      <c r="AB1145" s="132"/>
      <c r="AC1145" s="132"/>
      <c r="AD1145" s="132"/>
      <c r="AE1145" s="132"/>
      <c r="AG1145" s="143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3:47" x14ac:dyDescent="0.2">
      <c r="C1146" s="10"/>
      <c r="D1146" s="10"/>
      <c r="AA1146" s="132"/>
      <c r="AB1146" s="132"/>
      <c r="AC1146" s="132"/>
      <c r="AD1146" s="132"/>
      <c r="AE1146" s="132"/>
      <c r="AG1146" s="143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3:47" x14ac:dyDescent="0.2">
      <c r="C1147" s="10"/>
      <c r="D1147" s="10"/>
      <c r="AA1147" s="132"/>
      <c r="AB1147" s="132"/>
      <c r="AC1147" s="132"/>
      <c r="AD1147" s="132"/>
      <c r="AE1147" s="132"/>
      <c r="AG1147" s="143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3:47" x14ac:dyDescent="0.2">
      <c r="C1148" s="10"/>
      <c r="D1148" s="10"/>
      <c r="AA1148" s="132"/>
      <c r="AB1148" s="132"/>
      <c r="AC1148" s="132"/>
      <c r="AD1148" s="132"/>
      <c r="AE1148" s="132"/>
      <c r="AG1148" s="143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3:47" x14ac:dyDescent="0.2">
      <c r="C1149" s="10"/>
      <c r="D1149" s="10"/>
      <c r="AA1149" s="132"/>
      <c r="AB1149" s="132"/>
      <c r="AC1149" s="132"/>
      <c r="AD1149" s="132"/>
      <c r="AE1149" s="132"/>
      <c r="AG1149" s="143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3:47" x14ac:dyDescent="0.2">
      <c r="C1150" s="10"/>
      <c r="D1150" s="10"/>
      <c r="AA1150" s="132"/>
      <c r="AB1150" s="132"/>
      <c r="AC1150" s="132"/>
      <c r="AD1150" s="132"/>
      <c r="AE1150" s="132"/>
      <c r="AG1150" s="143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3:47" x14ac:dyDescent="0.2">
      <c r="C1151" s="10"/>
      <c r="D1151" s="10"/>
      <c r="AA1151" s="132"/>
      <c r="AB1151" s="132"/>
      <c r="AC1151" s="132"/>
      <c r="AD1151" s="132"/>
      <c r="AE1151" s="132"/>
      <c r="AG1151" s="143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3:47" x14ac:dyDescent="0.2">
      <c r="C1152" s="10"/>
      <c r="D1152" s="10"/>
      <c r="AA1152" s="132"/>
      <c r="AB1152" s="132"/>
      <c r="AC1152" s="132"/>
      <c r="AD1152" s="132"/>
      <c r="AE1152" s="132"/>
      <c r="AG1152" s="143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3:48" x14ac:dyDescent="0.2">
      <c r="C1153" s="10"/>
      <c r="D1153" s="10"/>
      <c r="AA1153" s="132"/>
      <c r="AB1153" s="132"/>
      <c r="AC1153" s="132"/>
      <c r="AD1153" s="132"/>
      <c r="AE1153" s="132"/>
      <c r="AG1153" s="143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3:48" x14ac:dyDescent="0.2">
      <c r="C1154" s="10"/>
      <c r="D1154" s="10"/>
      <c r="AA1154" s="132"/>
      <c r="AB1154" s="132"/>
      <c r="AC1154" s="132"/>
      <c r="AD1154" s="132"/>
      <c r="AE1154" s="132"/>
      <c r="AG1154" s="143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3:48" x14ac:dyDescent="0.2">
      <c r="C1155" s="10"/>
      <c r="D1155" s="10"/>
      <c r="AA1155" s="132"/>
      <c r="AB1155" s="132"/>
      <c r="AC1155" s="132"/>
      <c r="AD1155" s="132"/>
      <c r="AE1155" s="132"/>
      <c r="AG1155" s="143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3:48" x14ac:dyDescent="0.2">
      <c r="C1156" s="10"/>
      <c r="D1156" s="10"/>
      <c r="AA1156" s="132"/>
      <c r="AB1156" s="132"/>
      <c r="AC1156" s="132"/>
      <c r="AD1156" s="132"/>
      <c r="AE1156" s="132"/>
      <c r="AG1156" s="143"/>
      <c r="AN1156" s="132"/>
      <c r="AO1156" s="132"/>
      <c r="AP1156" s="132"/>
      <c r="AQ1156" s="132"/>
      <c r="AR1156" s="132"/>
      <c r="AS1156" s="132"/>
      <c r="AT1156" s="132"/>
      <c r="AU1156" s="132"/>
      <c r="AV1156" s="132"/>
    </row>
    <row r="1157" spans="3:48" x14ac:dyDescent="0.2">
      <c r="C1157" s="10"/>
      <c r="D1157" s="10"/>
      <c r="AA1157" s="132"/>
      <c r="AB1157" s="132"/>
      <c r="AC1157" s="132"/>
      <c r="AD1157" s="132"/>
      <c r="AE1157" s="132"/>
      <c r="AG1157" s="143"/>
      <c r="AN1157" s="132"/>
      <c r="AO1157" s="132"/>
      <c r="AP1157" s="132"/>
      <c r="AQ1157" s="132"/>
      <c r="AR1157" s="132"/>
      <c r="AS1157" s="132"/>
      <c r="AT1157" s="132"/>
      <c r="AU1157" s="132"/>
    </row>
    <row r="1158" spans="3:48" x14ac:dyDescent="0.2">
      <c r="C1158" s="10"/>
      <c r="D1158" s="10"/>
      <c r="AA1158" s="132"/>
      <c r="AB1158" s="132"/>
      <c r="AC1158" s="132"/>
      <c r="AD1158" s="132"/>
      <c r="AE1158" s="132"/>
      <c r="AG1158" s="143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3:48" x14ac:dyDescent="0.2">
      <c r="C1159" s="10"/>
      <c r="D1159" s="10"/>
      <c r="AA1159" s="132"/>
      <c r="AB1159" s="132"/>
      <c r="AC1159" s="132"/>
      <c r="AD1159" s="132"/>
      <c r="AE1159" s="132"/>
      <c r="AG1159" s="143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3:48" x14ac:dyDescent="0.2">
      <c r="C1160" s="10"/>
      <c r="D1160" s="10"/>
      <c r="AA1160" s="132"/>
      <c r="AB1160" s="132"/>
      <c r="AC1160" s="132"/>
      <c r="AD1160" s="132"/>
      <c r="AE1160" s="132"/>
      <c r="AG1160" s="143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3:48" x14ac:dyDescent="0.2">
      <c r="C1161" s="10"/>
      <c r="D1161" s="10"/>
      <c r="AA1161" s="132"/>
      <c r="AB1161" s="132"/>
      <c r="AC1161" s="132"/>
      <c r="AD1161" s="132"/>
      <c r="AE1161" s="132"/>
      <c r="AG1161" s="143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3:48" x14ac:dyDescent="0.2">
      <c r="C1162" s="10"/>
      <c r="D1162" s="10"/>
      <c r="AA1162" s="132"/>
      <c r="AB1162" s="132"/>
      <c r="AC1162" s="132"/>
      <c r="AD1162" s="132"/>
      <c r="AE1162" s="132"/>
      <c r="AG1162" s="143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3:48" x14ac:dyDescent="0.2">
      <c r="C1163" s="10"/>
      <c r="D1163" s="10"/>
      <c r="AA1163" s="132"/>
      <c r="AB1163" s="132"/>
      <c r="AC1163" s="132"/>
      <c r="AD1163" s="132"/>
      <c r="AE1163" s="132"/>
      <c r="AG1163" s="143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3:48" x14ac:dyDescent="0.2">
      <c r="C1164" s="10"/>
      <c r="D1164" s="10"/>
      <c r="AA1164" s="132"/>
      <c r="AB1164" s="132"/>
      <c r="AC1164" s="132"/>
      <c r="AD1164" s="132"/>
      <c r="AE1164" s="132"/>
      <c r="AG1164" s="143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3:48" x14ac:dyDescent="0.2">
      <c r="C1165" s="10"/>
      <c r="D1165" s="10"/>
      <c r="AA1165" s="132"/>
      <c r="AB1165" s="132"/>
      <c r="AC1165" s="132"/>
      <c r="AD1165" s="132"/>
      <c r="AE1165" s="132"/>
      <c r="AG1165" s="143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3:48" x14ac:dyDescent="0.2">
      <c r="C1166" s="10"/>
      <c r="D1166" s="10"/>
      <c r="AA1166" s="132"/>
      <c r="AB1166" s="132"/>
      <c r="AC1166" s="132"/>
      <c r="AD1166" s="132"/>
      <c r="AE1166" s="132"/>
      <c r="AG1166" s="143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3:48" x14ac:dyDescent="0.2">
      <c r="C1167" s="10"/>
      <c r="D1167" s="10"/>
      <c r="AA1167" s="132"/>
      <c r="AB1167" s="132"/>
      <c r="AC1167" s="132"/>
      <c r="AD1167" s="132"/>
      <c r="AE1167" s="132"/>
      <c r="AG1167" s="143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3:48" x14ac:dyDescent="0.2">
      <c r="C1168" s="10"/>
      <c r="D1168" s="10"/>
      <c r="AA1168" s="132"/>
      <c r="AB1168" s="132"/>
      <c r="AC1168" s="132"/>
      <c r="AD1168" s="132"/>
      <c r="AE1168" s="132"/>
      <c r="AG1168" s="143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3:64" x14ac:dyDescent="0.2">
      <c r="C1169" s="10"/>
      <c r="D1169" s="10"/>
      <c r="AA1169" s="132"/>
      <c r="AB1169" s="132"/>
      <c r="AC1169" s="132"/>
      <c r="AD1169" s="132"/>
      <c r="AE1169" s="132"/>
      <c r="AG1169" s="143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3:64" x14ac:dyDescent="0.2">
      <c r="C1170" s="10"/>
      <c r="D1170" s="10"/>
      <c r="AA1170" s="132"/>
      <c r="AB1170" s="132"/>
      <c r="AC1170" s="132"/>
      <c r="AD1170" s="132"/>
      <c r="AE1170" s="132"/>
      <c r="AG1170" s="143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3:64" x14ac:dyDescent="0.2">
      <c r="C1171" s="10"/>
      <c r="D1171" s="10"/>
      <c r="AA1171" s="132"/>
      <c r="AB1171" s="132"/>
      <c r="AC1171" s="132"/>
      <c r="AD1171" s="132"/>
      <c r="AE1171" s="132"/>
      <c r="AG1171" s="143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3:64" x14ac:dyDescent="0.2">
      <c r="C1172" s="10"/>
      <c r="D1172" s="10"/>
      <c r="AA1172" s="132"/>
      <c r="AB1172" s="132"/>
      <c r="AC1172" s="132"/>
      <c r="AD1172" s="132"/>
      <c r="AE1172" s="132"/>
      <c r="AG1172" s="143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3:64" x14ac:dyDescent="0.2">
      <c r="C1173" s="10"/>
      <c r="D1173" s="10"/>
      <c r="AA1173" s="132"/>
      <c r="AB1173" s="132"/>
      <c r="AC1173" s="132"/>
      <c r="AD1173" s="132"/>
      <c r="AE1173" s="132"/>
      <c r="AG1173" s="143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3:64" x14ac:dyDescent="0.2">
      <c r="C1174" s="10"/>
      <c r="D1174" s="10"/>
      <c r="AA1174" s="132"/>
      <c r="AB1174" s="132"/>
      <c r="AC1174" s="132"/>
      <c r="AD1174" s="132"/>
      <c r="AE1174" s="132"/>
      <c r="AG1174" s="143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3:64" x14ac:dyDescent="0.2">
      <c r="C1175" s="10"/>
      <c r="D1175" s="10"/>
      <c r="AA1175" s="132"/>
      <c r="AB1175" s="132"/>
      <c r="AC1175" s="132"/>
      <c r="AD1175" s="132"/>
      <c r="AE1175" s="132"/>
      <c r="AG1175" s="143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3:64" x14ac:dyDescent="0.2">
      <c r="C1176" s="10"/>
      <c r="D1176" s="10"/>
      <c r="AA1176" s="132"/>
      <c r="AB1176" s="132"/>
      <c r="AC1176" s="132"/>
      <c r="AD1176" s="132"/>
      <c r="AE1176" s="132"/>
      <c r="AG1176" s="143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</row>
    <row r="1177" spans="3:64" x14ac:dyDescent="0.2">
      <c r="C1177" s="10"/>
      <c r="D1177" s="10"/>
      <c r="AA1177" s="132"/>
      <c r="AB1177" s="132"/>
      <c r="AC1177" s="132"/>
      <c r="AD1177" s="132"/>
      <c r="AE1177" s="132"/>
      <c r="AG1177" s="143"/>
      <c r="AN1177" s="132"/>
      <c r="AO1177" s="132"/>
      <c r="AP1177" s="132"/>
      <c r="AQ1177" s="132"/>
      <c r="AR1177" s="132"/>
      <c r="AS1177" s="132"/>
      <c r="AT1177" s="132"/>
      <c r="AU1177" s="132"/>
    </row>
    <row r="1178" spans="3:64" x14ac:dyDescent="0.2">
      <c r="C1178" s="10"/>
      <c r="D1178" s="10"/>
      <c r="AA1178" s="132"/>
      <c r="AB1178" s="132"/>
      <c r="AC1178" s="132"/>
      <c r="AD1178" s="132"/>
      <c r="AE1178" s="132"/>
      <c r="AG1178" s="143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3:64" x14ac:dyDescent="0.2">
      <c r="C1179" s="10"/>
      <c r="D1179" s="10"/>
      <c r="AA1179" s="132"/>
      <c r="AB1179" s="132"/>
      <c r="AC1179" s="132"/>
      <c r="AD1179" s="132"/>
      <c r="AE1179" s="132"/>
      <c r="AG1179" s="143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3:64" x14ac:dyDescent="0.2">
      <c r="C1180" s="10"/>
      <c r="D1180" s="10"/>
      <c r="AA1180" s="132"/>
      <c r="AB1180" s="132"/>
      <c r="AC1180" s="132"/>
      <c r="AD1180" s="132"/>
      <c r="AE1180" s="132"/>
      <c r="AG1180" s="143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3:64" x14ac:dyDescent="0.2">
      <c r="C1181" s="10"/>
      <c r="D1181" s="10"/>
      <c r="AA1181" s="132"/>
      <c r="AB1181" s="132"/>
      <c r="AC1181" s="132"/>
      <c r="AD1181" s="132"/>
      <c r="AE1181" s="132"/>
      <c r="AG1181" s="143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3:64" x14ac:dyDescent="0.2">
      <c r="C1182" s="10"/>
      <c r="D1182" s="10"/>
      <c r="AA1182" s="132"/>
      <c r="AB1182" s="132"/>
      <c r="AC1182" s="132"/>
      <c r="AD1182" s="132"/>
      <c r="AE1182" s="132"/>
      <c r="AG1182" s="143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3:64" x14ac:dyDescent="0.2">
      <c r="C1183" s="10"/>
      <c r="D1183" s="10"/>
      <c r="AA1183" s="132"/>
      <c r="AB1183" s="132"/>
      <c r="AC1183" s="132"/>
      <c r="AD1183" s="132"/>
      <c r="AE1183" s="132"/>
      <c r="AG1183" s="143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3:64" x14ac:dyDescent="0.2">
      <c r="C1184" s="10"/>
      <c r="D1184" s="10"/>
      <c r="AA1184" s="132"/>
      <c r="AB1184" s="132"/>
      <c r="AC1184" s="132"/>
      <c r="AD1184" s="132"/>
      <c r="AE1184" s="132"/>
      <c r="AG1184" s="143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3:48" x14ac:dyDescent="0.2">
      <c r="C1185" s="10"/>
      <c r="D1185" s="10"/>
      <c r="AA1185" s="132"/>
      <c r="AB1185" s="132"/>
      <c r="AC1185" s="132"/>
      <c r="AD1185" s="132"/>
      <c r="AE1185" s="132"/>
      <c r="AG1185" s="143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3:48" x14ac:dyDescent="0.2">
      <c r="C1186" s="10"/>
      <c r="D1186" s="10"/>
      <c r="AA1186" s="132"/>
      <c r="AB1186" s="132"/>
      <c r="AC1186" s="132"/>
      <c r="AD1186" s="132"/>
      <c r="AE1186" s="132"/>
      <c r="AG1186" s="143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3:48" x14ac:dyDescent="0.2">
      <c r="C1187" s="10"/>
      <c r="D1187" s="10"/>
      <c r="AA1187" s="132"/>
      <c r="AB1187" s="132"/>
      <c r="AC1187" s="132"/>
      <c r="AD1187" s="132"/>
      <c r="AE1187" s="132"/>
      <c r="AG1187" s="143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3:48" x14ac:dyDescent="0.2">
      <c r="C1188" s="10"/>
      <c r="D1188" s="10"/>
      <c r="AA1188" s="132"/>
      <c r="AB1188" s="132"/>
      <c r="AC1188" s="132"/>
      <c r="AD1188" s="132"/>
      <c r="AE1188" s="132"/>
      <c r="AG1188" s="143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3:48" x14ac:dyDescent="0.2">
      <c r="C1189" s="10"/>
      <c r="D1189" s="10"/>
      <c r="AA1189" s="132"/>
      <c r="AB1189" s="132"/>
      <c r="AC1189" s="132"/>
      <c r="AD1189" s="132"/>
      <c r="AE1189" s="132"/>
      <c r="AG1189" s="143"/>
      <c r="AN1189" s="132"/>
      <c r="AO1189" s="132"/>
      <c r="AP1189" s="132"/>
      <c r="AQ1189" s="132"/>
      <c r="AR1189" s="132"/>
      <c r="AS1189" s="132"/>
      <c r="AT1189" s="132"/>
      <c r="AU1189" s="132"/>
      <c r="AV1189" s="132"/>
    </row>
    <row r="1190" spans="3:48" x14ac:dyDescent="0.2">
      <c r="C1190" s="10"/>
      <c r="D1190" s="10"/>
      <c r="AA1190" s="132"/>
      <c r="AB1190" s="132"/>
      <c r="AC1190" s="132"/>
      <c r="AD1190" s="132"/>
      <c r="AE1190" s="132"/>
      <c r="AG1190" s="143"/>
      <c r="AN1190" s="132"/>
      <c r="AO1190" s="132"/>
      <c r="AP1190" s="132"/>
      <c r="AQ1190" s="132"/>
      <c r="AR1190" s="132"/>
      <c r="AS1190" s="132"/>
      <c r="AT1190" s="132"/>
      <c r="AU1190" s="132"/>
    </row>
    <row r="1191" spans="3:48" x14ac:dyDescent="0.2">
      <c r="C1191" s="10"/>
      <c r="D1191" s="10"/>
      <c r="AA1191" s="132"/>
      <c r="AB1191" s="132"/>
      <c r="AC1191" s="132"/>
      <c r="AD1191" s="132"/>
      <c r="AE1191" s="132"/>
      <c r="AG1191" s="143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3:48" x14ac:dyDescent="0.2">
      <c r="C1192" s="10"/>
      <c r="D1192" s="10"/>
      <c r="AA1192" s="132"/>
      <c r="AB1192" s="132"/>
      <c r="AC1192" s="132"/>
      <c r="AD1192" s="132"/>
      <c r="AE1192" s="132"/>
      <c r="AG1192" s="143"/>
      <c r="AN1192" s="132"/>
      <c r="AO1192" s="132"/>
      <c r="AP1192" s="132"/>
      <c r="AQ1192" s="132"/>
      <c r="AR1192" s="132"/>
      <c r="AS1192" s="132"/>
      <c r="AT1192" s="132"/>
      <c r="AU1192" s="132"/>
      <c r="AV1192" s="132"/>
    </row>
    <row r="1193" spans="3:48" x14ac:dyDescent="0.2">
      <c r="C1193" s="10"/>
      <c r="D1193" s="10"/>
      <c r="AA1193" s="132"/>
      <c r="AB1193" s="132"/>
      <c r="AC1193" s="132"/>
      <c r="AD1193" s="132"/>
      <c r="AE1193" s="132"/>
      <c r="AG1193" s="143"/>
      <c r="AN1193" s="132"/>
      <c r="AO1193" s="132"/>
      <c r="AP1193" s="132"/>
      <c r="AQ1193" s="132"/>
      <c r="AR1193" s="132"/>
      <c r="AS1193" s="132"/>
      <c r="AT1193" s="132"/>
      <c r="AU1193" s="132"/>
    </row>
    <row r="1194" spans="3:48" x14ac:dyDescent="0.2">
      <c r="C1194" s="10"/>
      <c r="D1194" s="10"/>
      <c r="AA1194" s="132"/>
      <c r="AB1194" s="132"/>
      <c r="AC1194" s="132"/>
      <c r="AD1194" s="132"/>
      <c r="AE1194" s="132"/>
      <c r="AG1194" s="143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3:48" x14ac:dyDescent="0.2">
      <c r="C1195" s="10"/>
      <c r="D1195" s="10"/>
      <c r="AA1195" s="132"/>
      <c r="AB1195" s="132"/>
      <c r="AC1195" s="132"/>
      <c r="AD1195" s="132"/>
      <c r="AE1195" s="132"/>
      <c r="AG1195" s="143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3:48" x14ac:dyDescent="0.2">
      <c r="C1196" s="10"/>
      <c r="D1196" s="10"/>
      <c r="AA1196" s="132"/>
      <c r="AB1196" s="132"/>
      <c r="AC1196" s="132"/>
      <c r="AD1196" s="132"/>
      <c r="AE1196" s="132"/>
      <c r="AG1196" s="143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3:48" x14ac:dyDescent="0.2">
      <c r="C1197" s="10"/>
      <c r="D1197" s="10"/>
      <c r="AA1197" s="132"/>
      <c r="AB1197" s="132"/>
      <c r="AC1197" s="132"/>
      <c r="AD1197" s="132"/>
      <c r="AE1197" s="132"/>
      <c r="AG1197" s="143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3:48" x14ac:dyDescent="0.2">
      <c r="C1198" s="10"/>
      <c r="D1198" s="10"/>
      <c r="AA1198" s="132"/>
      <c r="AB1198" s="132"/>
      <c r="AC1198" s="132"/>
      <c r="AD1198" s="132"/>
      <c r="AE1198" s="132"/>
      <c r="AG1198" s="143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3:48" x14ac:dyDescent="0.2">
      <c r="C1199" s="10"/>
      <c r="D1199" s="10"/>
      <c r="AA1199" s="132"/>
      <c r="AB1199" s="132"/>
      <c r="AC1199" s="132"/>
      <c r="AD1199" s="132"/>
      <c r="AE1199" s="132"/>
      <c r="AG1199" s="143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3:48" x14ac:dyDescent="0.2">
      <c r="C1200" s="10"/>
      <c r="D1200" s="10"/>
      <c r="AA1200" s="132"/>
      <c r="AB1200" s="132"/>
      <c r="AC1200" s="132"/>
      <c r="AD1200" s="132"/>
      <c r="AE1200" s="132"/>
      <c r="AG1200" s="143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3:48" x14ac:dyDescent="0.2">
      <c r="C1201" s="10"/>
      <c r="D1201" s="10"/>
      <c r="AA1201" s="132"/>
      <c r="AB1201" s="132"/>
      <c r="AC1201" s="132"/>
      <c r="AD1201" s="132"/>
      <c r="AE1201" s="132"/>
      <c r="AG1201" s="143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3:48" x14ac:dyDescent="0.2">
      <c r="C1202" s="10"/>
      <c r="D1202" s="10"/>
      <c r="AA1202" s="132"/>
      <c r="AB1202" s="132"/>
      <c r="AC1202" s="132"/>
      <c r="AD1202" s="132"/>
      <c r="AE1202" s="132"/>
      <c r="AG1202" s="143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3:48" x14ac:dyDescent="0.2">
      <c r="C1203" s="10"/>
      <c r="D1203" s="10"/>
      <c r="AA1203" s="132"/>
      <c r="AB1203" s="132"/>
      <c r="AC1203" s="132"/>
      <c r="AD1203" s="132"/>
      <c r="AE1203" s="132"/>
      <c r="AG1203" s="143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3:48" x14ac:dyDescent="0.2">
      <c r="C1204" s="10"/>
      <c r="D1204" s="10"/>
      <c r="AA1204" s="132"/>
      <c r="AB1204" s="132"/>
      <c r="AC1204" s="132"/>
      <c r="AD1204" s="132"/>
      <c r="AE1204" s="132"/>
      <c r="AG1204" s="143"/>
      <c r="AN1204" s="132"/>
      <c r="AO1204" s="132"/>
      <c r="AP1204" s="132"/>
      <c r="AQ1204" s="132"/>
      <c r="AR1204" s="132"/>
      <c r="AS1204" s="132"/>
      <c r="AT1204" s="132"/>
      <c r="AU1204" s="132"/>
      <c r="AV1204" s="132"/>
    </row>
    <row r="1205" spans="3:48" x14ac:dyDescent="0.2">
      <c r="C1205" s="10"/>
      <c r="D1205" s="10"/>
      <c r="AA1205" s="132"/>
      <c r="AB1205" s="132"/>
      <c r="AC1205" s="132"/>
      <c r="AD1205" s="132"/>
      <c r="AE1205" s="132"/>
      <c r="AG1205" s="143"/>
      <c r="AN1205" s="132"/>
      <c r="AO1205" s="132"/>
      <c r="AP1205" s="132"/>
      <c r="AQ1205" s="132"/>
      <c r="AR1205" s="132"/>
      <c r="AS1205" s="132"/>
      <c r="AT1205" s="132"/>
      <c r="AU1205" s="132"/>
    </row>
    <row r="1206" spans="3:48" x14ac:dyDescent="0.2">
      <c r="C1206" s="10"/>
      <c r="D1206" s="10"/>
      <c r="AA1206" s="132"/>
      <c r="AB1206" s="132"/>
      <c r="AC1206" s="132"/>
      <c r="AD1206" s="132"/>
      <c r="AE1206" s="132"/>
      <c r="AG1206" s="143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3:48" x14ac:dyDescent="0.2">
      <c r="C1207" s="10"/>
      <c r="D1207" s="10"/>
      <c r="AA1207" s="132"/>
      <c r="AB1207" s="132"/>
      <c r="AC1207" s="132"/>
      <c r="AD1207" s="132"/>
      <c r="AE1207" s="132"/>
      <c r="AG1207" s="143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3:48" x14ac:dyDescent="0.2">
      <c r="C1208" s="10"/>
      <c r="D1208" s="10"/>
      <c r="AA1208" s="132"/>
      <c r="AB1208" s="132"/>
      <c r="AC1208" s="132"/>
      <c r="AD1208" s="132"/>
      <c r="AE1208" s="132"/>
      <c r="AG1208" s="143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3:48" x14ac:dyDescent="0.2">
      <c r="C1209" s="10"/>
      <c r="D1209" s="10"/>
      <c r="AA1209" s="132"/>
      <c r="AB1209" s="132"/>
      <c r="AC1209" s="132"/>
      <c r="AD1209" s="132"/>
      <c r="AE1209" s="132"/>
      <c r="AG1209" s="143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3:48" x14ac:dyDescent="0.2">
      <c r="C1210" s="10"/>
      <c r="D1210" s="10"/>
      <c r="AA1210" s="132"/>
      <c r="AB1210" s="132"/>
      <c r="AC1210" s="132"/>
      <c r="AD1210" s="132"/>
      <c r="AE1210" s="132"/>
      <c r="AG1210" s="143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3:48" x14ac:dyDescent="0.2">
      <c r="C1211" s="10"/>
      <c r="D1211" s="10"/>
      <c r="AA1211" s="132"/>
      <c r="AB1211" s="132"/>
      <c r="AC1211" s="132"/>
      <c r="AD1211" s="132"/>
      <c r="AE1211" s="132"/>
      <c r="AG1211" s="143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3:48" x14ac:dyDescent="0.2">
      <c r="C1212" s="10"/>
      <c r="D1212" s="10"/>
      <c r="AA1212" s="132"/>
      <c r="AB1212" s="132"/>
      <c r="AC1212" s="132"/>
      <c r="AD1212" s="132"/>
      <c r="AE1212" s="132"/>
      <c r="AG1212" s="143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3:48" x14ac:dyDescent="0.2">
      <c r="C1213" s="10"/>
      <c r="D1213" s="10"/>
      <c r="AA1213" s="132"/>
      <c r="AB1213" s="132"/>
      <c r="AC1213" s="132"/>
      <c r="AD1213" s="132"/>
      <c r="AE1213" s="132"/>
      <c r="AG1213" s="143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3:48" x14ac:dyDescent="0.2">
      <c r="C1214" s="10"/>
      <c r="D1214" s="10"/>
      <c r="AA1214" s="132"/>
      <c r="AB1214" s="132"/>
      <c r="AC1214" s="132"/>
      <c r="AD1214" s="132"/>
      <c r="AE1214" s="132"/>
      <c r="AG1214" s="143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3:48" x14ac:dyDescent="0.2">
      <c r="C1215" s="10"/>
      <c r="D1215" s="10"/>
      <c r="AA1215" s="132"/>
      <c r="AB1215" s="132"/>
      <c r="AC1215" s="132"/>
      <c r="AD1215" s="132"/>
      <c r="AE1215" s="132"/>
      <c r="AG1215" s="143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3:48" x14ac:dyDescent="0.2">
      <c r="C1216" s="10"/>
      <c r="D1216" s="10"/>
      <c r="AA1216" s="132"/>
      <c r="AB1216" s="132"/>
      <c r="AC1216" s="132"/>
      <c r="AD1216" s="132"/>
      <c r="AE1216" s="132"/>
      <c r="AG1216" s="143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3:64" x14ac:dyDescent="0.2">
      <c r="C1217" s="10"/>
      <c r="D1217" s="10"/>
      <c r="AA1217" s="132"/>
      <c r="AB1217" s="132"/>
      <c r="AC1217" s="132"/>
      <c r="AD1217" s="132"/>
      <c r="AE1217" s="132"/>
      <c r="AG1217" s="143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3:64" x14ac:dyDescent="0.2">
      <c r="C1218" s="10"/>
      <c r="D1218" s="10"/>
      <c r="AA1218" s="132"/>
      <c r="AB1218" s="132"/>
      <c r="AC1218" s="132"/>
      <c r="AD1218" s="132"/>
      <c r="AE1218" s="132"/>
      <c r="AG1218" s="143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3:64" x14ac:dyDescent="0.2">
      <c r="C1219" s="10"/>
      <c r="D1219" s="10"/>
      <c r="AA1219" s="132"/>
      <c r="AB1219" s="132"/>
      <c r="AC1219" s="132"/>
      <c r="AD1219" s="132"/>
      <c r="AE1219" s="132"/>
      <c r="AG1219" s="143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3:64" x14ac:dyDescent="0.2">
      <c r="C1220" s="10"/>
      <c r="D1220" s="10"/>
      <c r="AA1220" s="132"/>
      <c r="AB1220" s="132"/>
      <c r="AC1220" s="132"/>
      <c r="AD1220" s="132"/>
      <c r="AE1220" s="132"/>
      <c r="AG1220" s="143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3:64" x14ac:dyDescent="0.2">
      <c r="C1221" s="10"/>
      <c r="D1221" s="10"/>
      <c r="AA1221" s="132"/>
      <c r="AB1221" s="132"/>
      <c r="AC1221" s="132"/>
      <c r="AD1221" s="132"/>
      <c r="AE1221" s="132"/>
      <c r="AG1221" s="143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3:64" x14ac:dyDescent="0.2">
      <c r="C1222" s="10"/>
      <c r="D1222" s="10"/>
      <c r="AA1222" s="132"/>
      <c r="AB1222" s="132"/>
      <c r="AC1222" s="132"/>
      <c r="AD1222" s="132"/>
      <c r="AE1222" s="132"/>
      <c r="AG1222" s="143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3:64" x14ac:dyDescent="0.2">
      <c r="C1223" s="10"/>
      <c r="D1223" s="10"/>
      <c r="AA1223" s="132"/>
      <c r="AB1223" s="132"/>
      <c r="AC1223" s="132"/>
      <c r="AD1223" s="132"/>
      <c r="AE1223" s="132"/>
      <c r="AG1223" s="143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3:64" x14ac:dyDescent="0.2">
      <c r="C1224" s="10"/>
      <c r="D1224" s="10"/>
      <c r="AA1224" s="132"/>
      <c r="AB1224" s="132"/>
      <c r="AC1224" s="132"/>
      <c r="AD1224" s="132"/>
      <c r="AE1224" s="132"/>
      <c r="AG1224" s="143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3:64" x14ac:dyDescent="0.2">
      <c r="C1225" s="10"/>
      <c r="D1225" s="10"/>
      <c r="AA1225" s="132"/>
      <c r="AB1225" s="132"/>
      <c r="AC1225" s="132"/>
      <c r="AD1225" s="132"/>
      <c r="AE1225" s="132"/>
      <c r="AG1225" s="143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3:64" x14ac:dyDescent="0.2">
      <c r="C1226" s="10"/>
      <c r="D1226" s="10"/>
      <c r="AA1226" s="132"/>
      <c r="AB1226" s="132"/>
      <c r="AC1226" s="132"/>
      <c r="AD1226" s="132"/>
      <c r="AE1226" s="132"/>
      <c r="AG1226" s="143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3:64" x14ac:dyDescent="0.2">
      <c r="C1227" s="10"/>
      <c r="D1227" s="10"/>
      <c r="AA1227" s="132"/>
      <c r="AB1227" s="132"/>
      <c r="AC1227" s="132"/>
      <c r="AD1227" s="132"/>
      <c r="AE1227" s="132"/>
      <c r="AG1227" s="143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3:64" x14ac:dyDescent="0.2">
      <c r="C1228" s="10"/>
      <c r="D1228" s="10"/>
      <c r="AA1228" s="132"/>
      <c r="AB1228" s="132"/>
      <c r="AC1228" s="132"/>
      <c r="AD1228" s="132"/>
      <c r="AE1228" s="132"/>
      <c r="AG1228" s="143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3:64" x14ac:dyDescent="0.2">
      <c r="C1229" s="10"/>
      <c r="D1229" s="10"/>
      <c r="AA1229" s="132"/>
      <c r="AB1229" s="132"/>
      <c r="AC1229" s="132"/>
      <c r="AD1229" s="132"/>
      <c r="AE1229" s="132"/>
      <c r="AG1229" s="143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3:64" x14ac:dyDescent="0.2">
      <c r="C1230" s="10"/>
      <c r="D1230" s="10"/>
      <c r="AA1230" s="132"/>
      <c r="AB1230" s="132"/>
      <c r="AC1230" s="132"/>
      <c r="AD1230" s="132"/>
      <c r="AE1230" s="132"/>
      <c r="AG1230" s="143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3:64" x14ac:dyDescent="0.2">
      <c r="C1231" s="10"/>
      <c r="D1231" s="10"/>
      <c r="AA1231" s="132"/>
      <c r="AB1231" s="132"/>
      <c r="AC1231" s="132"/>
      <c r="AD1231" s="132"/>
      <c r="AE1231" s="132"/>
      <c r="AG1231" s="143"/>
      <c r="AN1231" s="132"/>
      <c r="AO1231" s="132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G1231" s="132"/>
      <c r="BH1231" s="132"/>
      <c r="BI1231" s="132"/>
      <c r="BJ1231" s="132"/>
      <c r="BK1231" s="132"/>
      <c r="BL1231" s="132"/>
    </row>
    <row r="1232" spans="3:64" x14ac:dyDescent="0.2">
      <c r="C1232" s="10"/>
      <c r="D1232" s="10"/>
      <c r="AA1232" s="132"/>
      <c r="AB1232" s="132"/>
      <c r="AC1232" s="132"/>
      <c r="AD1232" s="132"/>
      <c r="AE1232" s="132"/>
      <c r="AG1232" s="143"/>
      <c r="AN1232" s="132"/>
      <c r="AO1232" s="132"/>
      <c r="AP1232" s="132"/>
      <c r="AQ1232" s="132"/>
      <c r="AR1232" s="132"/>
      <c r="AS1232" s="132"/>
      <c r="AT1232" s="132"/>
      <c r="AU1232" s="132"/>
    </row>
    <row r="1233" spans="3:64" x14ac:dyDescent="0.2">
      <c r="C1233" s="10"/>
      <c r="D1233" s="10"/>
      <c r="AA1233" s="132"/>
      <c r="AB1233" s="132"/>
      <c r="AC1233" s="132"/>
      <c r="AD1233" s="132"/>
      <c r="AE1233" s="132"/>
      <c r="AG1233" s="143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3:64" x14ac:dyDescent="0.2">
      <c r="C1234" s="10"/>
      <c r="D1234" s="10"/>
      <c r="AA1234" s="132"/>
      <c r="AB1234" s="132"/>
      <c r="AC1234" s="132"/>
      <c r="AD1234" s="132"/>
      <c r="AE1234" s="132"/>
      <c r="AG1234" s="143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3:64" x14ac:dyDescent="0.2">
      <c r="C1235" s="10"/>
      <c r="D1235" s="10"/>
      <c r="AA1235" s="132"/>
      <c r="AB1235" s="132"/>
      <c r="AC1235" s="132"/>
      <c r="AD1235" s="132"/>
      <c r="AE1235" s="132"/>
      <c r="AG1235" s="143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3:64" x14ac:dyDescent="0.2">
      <c r="C1236" s="10"/>
      <c r="D1236" s="10"/>
      <c r="AA1236" s="132"/>
      <c r="AB1236" s="132"/>
      <c r="AC1236" s="132"/>
      <c r="AD1236" s="132"/>
      <c r="AE1236" s="132"/>
      <c r="AG1236" s="143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3:64" x14ac:dyDescent="0.2">
      <c r="C1237" s="10"/>
      <c r="D1237" s="10"/>
      <c r="AA1237" s="132"/>
      <c r="AB1237" s="132"/>
      <c r="AC1237" s="132"/>
      <c r="AD1237" s="132"/>
      <c r="AE1237" s="132"/>
      <c r="AG1237" s="143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3:64" x14ac:dyDescent="0.2">
      <c r="C1238" s="10"/>
      <c r="D1238" s="10"/>
      <c r="AA1238" s="132"/>
      <c r="AB1238" s="132"/>
      <c r="AC1238" s="132"/>
      <c r="AD1238" s="132"/>
      <c r="AE1238" s="132"/>
      <c r="AG1238" s="143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3:64" x14ac:dyDescent="0.2">
      <c r="C1239" s="10"/>
      <c r="D1239" s="10"/>
      <c r="AA1239" s="132"/>
      <c r="AB1239" s="132"/>
      <c r="AC1239" s="132"/>
      <c r="AD1239" s="132"/>
      <c r="AE1239" s="132"/>
      <c r="AG1239" s="143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3:64" x14ac:dyDescent="0.2">
      <c r="C1240" s="10"/>
      <c r="D1240" s="10"/>
      <c r="AA1240" s="132"/>
      <c r="AB1240" s="132"/>
      <c r="AC1240" s="132"/>
      <c r="AD1240" s="132"/>
      <c r="AE1240" s="132"/>
      <c r="AG1240" s="143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3:64" x14ac:dyDescent="0.2">
      <c r="C1241" s="10"/>
      <c r="D1241" s="10"/>
      <c r="AA1241" s="132"/>
      <c r="AB1241" s="132"/>
      <c r="AC1241" s="132"/>
      <c r="AD1241" s="132"/>
      <c r="AE1241" s="132"/>
      <c r="AG1241" s="143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3:64" x14ac:dyDescent="0.2">
      <c r="C1242" s="10"/>
      <c r="D1242" s="10"/>
      <c r="AA1242" s="132"/>
      <c r="AB1242" s="132"/>
      <c r="AC1242" s="132"/>
      <c r="AD1242" s="132"/>
      <c r="AE1242" s="132"/>
      <c r="AG1242" s="143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3:64" x14ac:dyDescent="0.2">
      <c r="C1243" s="10"/>
      <c r="D1243" s="10"/>
      <c r="AA1243" s="132"/>
      <c r="AB1243" s="132"/>
      <c r="AC1243" s="132"/>
      <c r="AD1243" s="132"/>
      <c r="AE1243" s="132"/>
      <c r="AG1243" s="143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3:64" x14ac:dyDescent="0.2">
      <c r="C1244" s="10"/>
      <c r="D1244" s="10"/>
      <c r="AA1244" s="132"/>
      <c r="AB1244" s="132"/>
      <c r="AC1244" s="132"/>
      <c r="AD1244" s="132"/>
      <c r="AE1244" s="132"/>
      <c r="AG1244" s="143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3:64" x14ac:dyDescent="0.2">
      <c r="C1245" s="10"/>
      <c r="D1245" s="10"/>
      <c r="AA1245" s="132"/>
      <c r="AB1245" s="132"/>
      <c r="AC1245" s="132"/>
      <c r="AD1245" s="132"/>
      <c r="AE1245" s="132"/>
      <c r="AG1245" s="143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3:64" x14ac:dyDescent="0.2">
      <c r="C1246" s="10"/>
      <c r="D1246" s="10"/>
      <c r="AA1246" s="132"/>
      <c r="AB1246" s="132"/>
      <c r="AC1246" s="132"/>
      <c r="AD1246" s="132"/>
      <c r="AE1246" s="132"/>
      <c r="AG1246" s="143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3:64" x14ac:dyDescent="0.2">
      <c r="C1247" s="10"/>
      <c r="D1247" s="10"/>
      <c r="AA1247" s="132"/>
      <c r="AB1247" s="132"/>
      <c r="AC1247" s="132"/>
      <c r="AD1247" s="132"/>
      <c r="AE1247" s="132"/>
      <c r="AG1247" s="143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3:64" x14ac:dyDescent="0.2">
      <c r="C1248" s="10"/>
      <c r="D1248" s="10"/>
      <c r="AA1248" s="132"/>
      <c r="AB1248" s="132"/>
      <c r="AC1248" s="132"/>
      <c r="AD1248" s="132"/>
      <c r="AE1248" s="132"/>
      <c r="AG1248" s="143"/>
      <c r="AN1248" s="132"/>
      <c r="AO1248" s="132"/>
      <c r="AP1248" s="132"/>
      <c r="AQ1248" s="132"/>
      <c r="AR1248" s="132"/>
      <c r="AS1248" s="132"/>
      <c r="AT1248" s="132"/>
      <c r="AU1248" s="132"/>
      <c r="AV1248" s="132"/>
      <c r="AW1248" s="132"/>
      <c r="AX1248" s="132"/>
      <c r="AY1248" s="132"/>
      <c r="AZ1248" s="132"/>
      <c r="BA1248" s="132"/>
      <c r="BB1248" s="132"/>
      <c r="BC1248" s="132"/>
      <c r="BD1248" s="132"/>
      <c r="BE1248" s="132"/>
      <c r="BF1248" s="132"/>
      <c r="BG1248" s="132"/>
      <c r="BH1248" s="132"/>
      <c r="BI1248" s="132"/>
      <c r="BJ1248" s="132"/>
      <c r="BK1248" s="132"/>
      <c r="BL1248" s="132"/>
    </row>
    <row r="1249" spans="3:64" x14ac:dyDescent="0.2">
      <c r="C1249" s="10"/>
      <c r="D1249" s="10"/>
      <c r="AA1249" s="132"/>
      <c r="AB1249" s="132"/>
      <c r="AC1249" s="132"/>
      <c r="AD1249" s="132"/>
      <c r="AE1249" s="132"/>
      <c r="AG1249" s="143"/>
      <c r="AN1249" s="132"/>
      <c r="AO1249" s="132"/>
      <c r="AP1249" s="132"/>
      <c r="AQ1249" s="132"/>
      <c r="AR1249" s="132"/>
      <c r="AS1249" s="132"/>
      <c r="AT1249" s="132"/>
      <c r="AU1249" s="132"/>
    </row>
    <row r="1250" spans="3:64" x14ac:dyDescent="0.2">
      <c r="C1250" s="10"/>
      <c r="D1250" s="10"/>
      <c r="AA1250" s="132"/>
      <c r="AB1250" s="132"/>
      <c r="AC1250" s="132"/>
      <c r="AD1250" s="132"/>
      <c r="AE1250" s="132"/>
      <c r="AG1250" s="143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3:64" x14ac:dyDescent="0.2">
      <c r="C1251" s="10"/>
      <c r="D1251" s="10"/>
      <c r="AA1251" s="132"/>
      <c r="AB1251" s="132"/>
      <c r="AC1251" s="132"/>
      <c r="AD1251" s="132"/>
      <c r="AE1251" s="132"/>
      <c r="AG1251" s="143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3:64" x14ac:dyDescent="0.2">
      <c r="C1252" s="10"/>
      <c r="D1252" s="10"/>
      <c r="AA1252" s="132"/>
      <c r="AB1252" s="132"/>
      <c r="AC1252" s="132"/>
      <c r="AD1252" s="132"/>
      <c r="AE1252" s="132"/>
      <c r="AG1252" s="143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3:64" x14ac:dyDescent="0.2">
      <c r="C1253" s="10"/>
      <c r="D1253" s="10"/>
      <c r="AA1253" s="132"/>
      <c r="AB1253" s="132"/>
      <c r="AC1253" s="132"/>
      <c r="AD1253" s="132"/>
      <c r="AE1253" s="132"/>
      <c r="AG1253" s="143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3:64" x14ac:dyDescent="0.2">
      <c r="C1254" s="10"/>
      <c r="D1254" s="10"/>
      <c r="AA1254" s="132"/>
      <c r="AB1254" s="132"/>
      <c r="AC1254" s="132"/>
      <c r="AD1254" s="132"/>
      <c r="AE1254" s="132"/>
      <c r="AG1254" s="143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3:64" x14ac:dyDescent="0.2">
      <c r="C1255" s="10"/>
      <c r="D1255" s="10"/>
      <c r="AA1255" s="132"/>
      <c r="AB1255" s="132"/>
      <c r="AC1255" s="132"/>
      <c r="AD1255" s="132"/>
      <c r="AE1255" s="132"/>
      <c r="AG1255" s="143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3:64" x14ac:dyDescent="0.2">
      <c r="C1256" s="10"/>
      <c r="D1256" s="10"/>
      <c r="AA1256" s="132"/>
      <c r="AB1256" s="132"/>
      <c r="AC1256" s="132"/>
      <c r="AD1256" s="132"/>
      <c r="AE1256" s="132"/>
      <c r="AG1256" s="143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3:64" x14ac:dyDescent="0.2">
      <c r="C1257" s="10"/>
      <c r="D1257" s="10"/>
      <c r="AA1257" s="132"/>
      <c r="AB1257" s="132"/>
      <c r="AC1257" s="132"/>
      <c r="AD1257" s="132"/>
      <c r="AE1257" s="132"/>
      <c r="AG1257" s="143"/>
      <c r="AN1257" s="132"/>
      <c r="AO1257" s="132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G1257" s="132"/>
      <c r="BH1257" s="132"/>
      <c r="BI1257" s="132"/>
      <c r="BJ1257" s="132"/>
      <c r="BK1257" s="132"/>
      <c r="BL1257" s="132"/>
    </row>
    <row r="1258" spans="3:64" x14ac:dyDescent="0.2">
      <c r="C1258" s="10"/>
      <c r="D1258" s="10"/>
      <c r="AA1258" s="132"/>
      <c r="AB1258" s="132"/>
      <c r="AC1258" s="132"/>
      <c r="AD1258" s="132"/>
      <c r="AE1258" s="132"/>
      <c r="AG1258" s="143"/>
      <c r="AN1258" s="132"/>
      <c r="AO1258" s="132"/>
      <c r="AP1258" s="132"/>
      <c r="AQ1258" s="132"/>
      <c r="AR1258" s="132"/>
      <c r="AS1258" s="132"/>
      <c r="AT1258" s="132"/>
      <c r="AU1258" s="132"/>
    </row>
    <row r="1259" spans="3:64" x14ac:dyDescent="0.2">
      <c r="C1259" s="10"/>
      <c r="D1259" s="10"/>
      <c r="AA1259" s="132"/>
      <c r="AB1259" s="132"/>
      <c r="AC1259" s="132"/>
      <c r="AD1259" s="132"/>
      <c r="AE1259" s="132"/>
      <c r="AG1259" s="143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3:64" x14ac:dyDescent="0.2">
      <c r="C1260" s="10"/>
      <c r="D1260" s="10"/>
      <c r="AA1260" s="132"/>
      <c r="AB1260" s="132"/>
      <c r="AC1260" s="132"/>
      <c r="AD1260" s="132"/>
      <c r="AE1260" s="132"/>
      <c r="AG1260" s="143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3:64" x14ac:dyDescent="0.2">
      <c r="C1261" s="10"/>
      <c r="D1261" s="10"/>
      <c r="AA1261" s="132"/>
      <c r="AB1261" s="132"/>
      <c r="AC1261" s="132"/>
      <c r="AD1261" s="132"/>
      <c r="AE1261" s="132"/>
      <c r="AG1261" s="143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3:64" x14ac:dyDescent="0.2">
      <c r="C1262" s="10"/>
      <c r="D1262" s="10"/>
      <c r="AA1262" s="132"/>
      <c r="AB1262" s="132"/>
      <c r="AC1262" s="132"/>
      <c r="AD1262" s="132"/>
      <c r="AE1262" s="132"/>
      <c r="AG1262" s="143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3:64" x14ac:dyDescent="0.2">
      <c r="C1263" s="10"/>
      <c r="D1263" s="10"/>
      <c r="AA1263" s="132"/>
      <c r="AB1263" s="132"/>
      <c r="AC1263" s="132"/>
      <c r="AD1263" s="132"/>
      <c r="AE1263" s="132"/>
      <c r="AG1263" s="143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3:64" x14ac:dyDescent="0.2">
      <c r="C1264" s="10"/>
      <c r="D1264" s="10"/>
      <c r="AA1264" s="132"/>
      <c r="AB1264" s="132"/>
      <c r="AC1264" s="132"/>
      <c r="AD1264" s="132"/>
      <c r="AE1264" s="132"/>
      <c r="AG1264" s="143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3:47" x14ac:dyDescent="0.2">
      <c r="C1265" s="10"/>
      <c r="D1265" s="10"/>
      <c r="AA1265" s="132"/>
      <c r="AB1265" s="132"/>
      <c r="AC1265" s="132"/>
      <c r="AD1265" s="132"/>
      <c r="AE1265" s="132"/>
      <c r="AG1265" s="143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3:47" x14ac:dyDescent="0.2">
      <c r="C1266" s="10"/>
      <c r="D1266" s="10"/>
      <c r="AA1266" s="132"/>
      <c r="AB1266" s="132"/>
      <c r="AC1266" s="132"/>
      <c r="AD1266" s="132"/>
      <c r="AE1266" s="132"/>
      <c r="AG1266" s="143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3:47" x14ac:dyDescent="0.2">
      <c r="C1267" s="10"/>
      <c r="D1267" s="10"/>
      <c r="AA1267" s="132"/>
      <c r="AB1267" s="132"/>
      <c r="AC1267" s="132"/>
      <c r="AD1267" s="132"/>
      <c r="AE1267" s="132"/>
      <c r="AG1267" s="143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3:47" x14ac:dyDescent="0.2">
      <c r="C1268" s="10"/>
      <c r="D1268" s="10"/>
      <c r="AA1268" s="132"/>
      <c r="AB1268" s="132"/>
      <c r="AC1268" s="132"/>
      <c r="AD1268" s="132"/>
      <c r="AE1268" s="132"/>
      <c r="AG1268" s="143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3:47" x14ac:dyDescent="0.2">
      <c r="C1269" s="10"/>
      <c r="D1269" s="10"/>
      <c r="AA1269" s="132"/>
      <c r="AB1269" s="132"/>
      <c r="AC1269" s="132"/>
      <c r="AD1269" s="132"/>
      <c r="AE1269" s="132"/>
      <c r="AG1269" s="143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3:47" x14ac:dyDescent="0.2">
      <c r="C1270" s="10"/>
      <c r="D1270" s="10"/>
      <c r="AA1270" s="132"/>
      <c r="AB1270" s="132"/>
      <c r="AC1270" s="132"/>
      <c r="AD1270" s="132"/>
      <c r="AE1270" s="132"/>
      <c r="AG1270" s="143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3:47" x14ac:dyDescent="0.2">
      <c r="C1271" s="10"/>
      <c r="D1271" s="10"/>
      <c r="AA1271" s="132"/>
      <c r="AB1271" s="132"/>
      <c r="AC1271" s="132"/>
      <c r="AD1271" s="132"/>
      <c r="AE1271" s="132"/>
      <c r="AG1271" s="143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3:47" x14ac:dyDescent="0.2">
      <c r="C1272" s="10"/>
      <c r="D1272" s="10"/>
      <c r="AA1272" s="132"/>
      <c r="AB1272" s="132"/>
      <c r="AC1272" s="132"/>
      <c r="AD1272" s="132"/>
      <c r="AE1272" s="132"/>
      <c r="AG1272" s="143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3:47" x14ac:dyDescent="0.2">
      <c r="C1273" s="10"/>
      <c r="D1273" s="10"/>
      <c r="AA1273" s="132"/>
      <c r="AB1273" s="132"/>
      <c r="AC1273" s="132"/>
      <c r="AD1273" s="132"/>
      <c r="AE1273" s="132"/>
      <c r="AG1273" s="143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3:47" x14ac:dyDescent="0.2">
      <c r="C1274" s="10"/>
      <c r="D1274" s="10"/>
      <c r="AA1274" s="132"/>
      <c r="AB1274" s="132"/>
      <c r="AC1274" s="132"/>
      <c r="AD1274" s="132"/>
      <c r="AE1274" s="132"/>
      <c r="AG1274" s="143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3:47" x14ac:dyDescent="0.2">
      <c r="C1275" s="10"/>
      <c r="D1275" s="10"/>
      <c r="AA1275" s="132"/>
      <c r="AB1275" s="132"/>
      <c r="AC1275" s="132"/>
      <c r="AD1275" s="132"/>
      <c r="AE1275" s="132"/>
      <c r="AG1275" s="143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3:47" x14ac:dyDescent="0.2">
      <c r="C1276" s="10"/>
      <c r="D1276" s="10"/>
      <c r="AA1276" s="132"/>
      <c r="AB1276" s="132"/>
      <c r="AC1276" s="132"/>
      <c r="AD1276" s="132"/>
      <c r="AE1276" s="132"/>
      <c r="AG1276" s="143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3:47" x14ac:dyDescent="0.2">
      <c r="C1277" s="10"/>
      <c r="D1277" s="10"/>
      <c r="AA1277" s="132"/>
      <c r="AB1277" s="132"/>
      <c r="AC1277" s="132"/>
      <c r="AD1277" s="132"/>
      <c r="AE1277" s="132"/>
      <c r="AG1277" s="143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3:47" x14ac:dyDescent="0.2">
      <c r="C1278" s="10"/>
      <c r="D1278" s="10"/>
      <c r="AA1278" s="132"/>
      <c r="AB1278" s="132"/>
      <c r="AC1278" s="132"/>
      <c r="AD1278" s="132"/>
      <c r="AE1278" s="132"/>
      <c r="AG1278" s="143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3:47" x14ac:dyDescent="0.2">
      <c r="C1279" s="10"/>
      <c r="D1279" s="10"/>
      <c r="AA1279" s="132"/>
      <c r="AB1279" s="132"/>
      <c r="AC1279" s="132"/>
      <c r="AD1279" s="132"/>
      <c r="AE1279" s="132"/>
      <c r="AG1279" s="143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3:47" x14ac:dyDescent="0.2">
      <c r="C1280" s="10"/>
      <c r="D1280" s="10"/>
      <c r="AA1280" s="132"/>
      <c r="AB1280" s="132"/>
      <c r="AC1280" s="132"/>
      <c r="AD1280" s="132"/>
      <c r="AE1280" s="132"/>
      <c r="AG1280" s="143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3:64" x14ac:dyDescent="0.2">
      <c r="C1281" s="10"/>
      <c r="D1281" s="10"/>
      <c r="AA1281" s="132"/>
      <c r="AB1281" s="132"/>
      <c r="AC1281" s="132"/>
      <c r="AD1281" s="132"/>
      <c r="AE1281" s="132"/>
      <c r="AG1281" s="143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3:64" x14ac:dyDescent="0.2">
      <c r="C1282" s="10"/>
      <c r="D1282" s="10"/>
      <c r="AA1282" s="132"/>
      <c r="AB1282" s="132"/>
      <c r="AC1282" s="132"/>
      <c r="AD1282" s="132"/>
      <c r="AE1282" s="132"/>
      <c r="AG1282" s="143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3:64" x14ac:dyDescent="0.2">
      <c r="C1283" s="10"/>
      <c r="D1283" s="10"/>
      <c r="AA1283" s="132"/>
      <c r="AB1283" s="132"/>
      <c r="AC1283" s="132"/>
      <c r="AD1283" s="132"/>
      <c r="AE1283" s="132"/>
      <c r="AG1283" s="143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3:64" x14ac:dyDescent="0.2">
      <c r="C1284" s="10"/>
      <c r="D1284" s="10"/>
      <c r="AA1284" s="132"/>
      <c r="AB1284" s="132"/>
      <c r="AC1284" s="132"/>
      <c r="AD1284" s="132"/>
      <c r="AE1284" s="132"/>
      <c r="AG1284" s="143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3:64" x14ac:dyDescent="0.2">
      <c r="C1285" s="10"/>
      <c r="D1285" s="10"/>
      <c r="AA1285" s="132"/>
      <c r="AB1285" s="132"/>
      <c r="AC1285" s="132"/>
      <c r="AD1285" s="132"/>
      <c r="AE1285" s="132"/>
      <c r="AG1285" s="143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3:64" x14ac:dyDescent="0.2">
      <c r="C1286" s="10"/>
      <c r="D1286" s="10"/>
      <c r="AA1286" s="132"/>
      <c r="AB1286" s="132"/>
      <c r="AC1286" s="132"/>
      <c r="AD1286" s="132"/>
      <c r="AE1286" s="132"/>
      <c r="AG1286" s="143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3:64" x14ac:dyDescent="0.2">
      <c r="C1287" s="10"/>
      <c r="D1287" s="10"/>
      <c r="AA1287" s="132"/>
      <c r="AB1287" s="132"/>
      <c r="AC1287" s="132"/>
      <c r="AD1287" s="132"/>
      <c r="AE1287" s="132"/>
      <c r="AG1287" s="143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3:64" x14ac:dyDescent="0.2">
      <c r="C1288" s="10"/>
      <c r="D1288" s="10"/>
      <c r="AA1288" s="132"/>
      <c r="AB1288" s="132"/>
      <c r="AC1288" s="132"/>
      <c r="AD1288" s="132"/>
      <c r="AE1288" s="132"/>
      <c r="AG1288" s="143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3:64" x14ac:dyDescent="0.2">
      <c r="C1289" s="10"/>
      <c r="D1289" s="10"/>
      <c r="AA1289" s="132"/>
      <c r="AB1289" s="132"/>
      <c r="AC1289" s="132"/>
      <c r="AD1289" s="132"/>
      <c r="AE1289" s="132"/>
      <c r="AG1289" s="143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3:64" x14ac:dyDescent="0.2">
      <c r="C1290" s="10"/>
      <c r="D1290" s="10"/>
      <c r="AA1290" s="132"/>
      <c r="AB1290" s="132"/>
      <c r="AC1290" s="132"/>
      <c r="AD1290" s="132"/>
      <c r="AE1290" s="132"/>
      <c r="AG1290" s="143"/>
      <c r="AN1290" s="132"/>
      <c r="AO1290" s="132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2"/>
      <c r="BF1290" s="132"/>
      <c r="BG1290" s="132"/>
      <c r="BH1290" s="132"/>
      <c r="BI1290" s="132"/>
      <c r="BJ1290" s="132"/>
      <c r="BK1290" s="132"/>
      <c r="BL1290" s="132"/>
    </row>
    <row r="1291" spans="3:64" x14ac:dyDescent="0.2">
      <c r="C1291" s="10"/>
      <c r="D1291" s="10"/>
      <c r="AA1291" s="132"/>
      <c r="AB1291" s="132"/>
      <c r="AC1291" s="132"/>
      <c r="AD1291" s="132"/>
      <c r="AE1291" s="132"/>
      <c r="AG1291" s="143"/>
      <c r="AN1291" s="132"/>
      <c r="AO1291" s="132"/>
      <c r="AP1291" s="132"/>
      <c r="AQ1291" s="132"/>
      <c r="AR1291" s="132"/>
      <c r="AS1291" s="132"/>
      <c r="AT1291" s="132"/>
      <c r="AU1291" s="132"/>
    </row>
    <row r="1292" spans="3:64" x14ac:dyDescent="0.2">
      <c r="C1292" s="10"/>
      <c r="D1292" s="10"/>
      <c r="AA1292" s="132"/>
      <c r="AB1292" s="132"/>
      <c r="AC1292" s="132"/>
      <c r="AD1292" s="132"/>
      <c r="AE1292" s="132"/>
      <c r="AG1292" s="143"/>
      <c r="AN1292" s="132"/>
      <c r="AO1292" s="132"/>
      <c r="AP1292" s="132"/>
      <c r="AQ1292" s="132"/>
      <c r="AR1292" s="132"/>
      <c r="AS1292" s="132"/>
      <c r="AT1292" s="132"/>
      <c r="AU1292" s="132"/>
      <c r="AV1292" s="132"/>
      <c r="AW1292" s="132"/>
      <c r="AX1292" s="132"/>
      <c r="AY1292" s="132"/>
      <c r="AZ1292" s="132"/>
      <c r="BA1292" s="132"/>
      <c r="BB1292" s="132"/>
      <c r="BC1292" s="132"/>
      <c r="BD1292" s="132"/>
      <c r="BE1292" s="132"/>
      <c r="BF1292" s="132"/>
      <c r="BG1292" s="132"/>
      <c r="BH1292" s="132"/>
      <c r="BI1292" s="132"/>
      <c r="BJ1292" s="132"/>
      <c r="BK1292" s="132"/>
      <c r="BL1292" s="132"/>
    </row>
    <row r="1293" spans="3:64" x14ac:dyDescent="0.2">
      <c r="C1293" s="10"/>
      <c r="D1293" s="10"/>
      <c r="AA1293" s="132"/>
      <c r="AB1293" s="132"/>
      <c r="AC1293" s="132"/>
      <c r="AD1293" s="132"/>
      <c r="AE1293" s="132"/>
      <c r="AG1293" s="143"/>
      <c r="AN1293" s="132"/>
      <c r="AO1293" s="132"/>
      <c r="AP1293" s="132"/>
      <c r="AQ1293" s="132"/>
      <c r="AR1293" s="132"/>
      <c r="AS1293" s="132"/>
      <c r="AT1293" s="132"/>
      <c r="AU1293" s="132"/>
    </row>
    <row r="1294" spans="3:64" x14ac:dyDescent="0.2">
      <c r="C1294" s="10"/>
      <c r="D1294" s="10"/>
      <c r="AA1294" s="132"/>
      <c r="AB1294" s="132"/>
      <c r="AC1294" s="132"/>
      <c r="AD1294" s="132"/>
      <c r="AE1294" s="132"/>
      <c r="AG1294" s="143"/>
      <c r="AN1294" s="132"/>
      <c r="AO1294" s="132"/>
      <c r="AP1294" s="132"/>
      <c r="AQ1294" s="132"/>
      <c r="AR1294" s="132"/>
      <c r="AS1294" s="132"/>
      <c r="AT1294" s="132"/>
      <c r="AU1294" s="132"/>
      <c r="AV1294" s="132"/>
    </row>
    <row r="1295" spans="3:64" x14ac:dyDescent="0.2">
      <c r="C1295" s="10"/>
      <c r="D1295" s="10"/>
      <c r="AA1295" s="132"/>
      <c r="AB1295" s="132"/>
      <c r="AC1295" s="132"/>
      <c r="AD1295" s="132"/>
      <c r="AE1295" s="132"/>
      <c r="AG1295" s="143"/>
      <c r="AN1295" s="132"/>
      <c r="AO1295" s="132"/>
      <c r="AP1295" s="132"/>
      <c r="AQ1295" s="132"/>
      <c r="AR1295" s="132"/>
      <c r="AS1295" s="132"/>
      <c r="AT1295" s="132"/>
      <c r="AU1295" s="132"/>
    </row>
    <row r="1296" spans="3:64" x14ac:dyDescent="0.2">
      <c r="C1296" s="10"/>
      <c r="D1296" s="10"/>
      <c r="AA1296" s="132"/>
      <c r="AB1296" s="132"/>
      <c r="AC1296" s="132"/>
      <c r="AD1296" s="132"/>
      <c r="AE1296" s="132"/>
      <c r="AG1296" s="143"/>
      <c r="AN1296" s="132"/>
      <c r="AO1296" s="132"/>
      <c r="AP1296" s="132"/>
      <c r="AQ1296" s="132"/>
      <c r="AR1296" s="132"/>
      <c r="AS1296" s="132"/>
      <c r="AT1296" s="132"/>
      <c r="AU1296" s="132"/>
      <c r="AV1296" s="132"/>
      <c r="AW1296" s="132"/>
      <c r="AX1296" s="132"/>
      <c r="AY1296" s="132"/>
      <c r="AZ1296" s="132"/>
      <c r="BA1296" s="132"/>
      <c r="BB1296" s="132"/>
      <c r="BC1296" s="132"/>
      <c r="BD1296" s="132"/>
      <c r="BE1296" s="132"/>
      <c r="BF1296" s="132"/>
      <c r="BG1296" s="132"/>
      <c r="BH1296" s="132"/>
      <c r="BI1296" s="132"/>
      <c r="BJ1296" s="132"/>
      <c r="BK1296" s="132"/>
      <c r="BL1296" s="132"/>
    </row>
    <row r="1297" spans="3:48" x14ac:dyDescent="0.2">
      <c r="C1297" s="10"/>
      <c r="D1297" s="10"/>
      <c r="AA1297" s="132"/>
      <c r="AB1297" s="132"/>
      <c r="AC1297" s="132"/>
      <c r="AD1297" s="132"/>
      <c r="AE1297" s="132"/>
      <c r="AG1297" s="143"/>
      <c r="AN1297" s="132"/>
      <c r="AO1297" s="132"/>
      <c r="AP1297" s="132"/>
      <c r="AQ1297" s="132"/>
      <c r="AR1297" s="132"/>
      <c r="AS1297" s="132"/>
      <c r="AT1297" s="132"/>
      <c r="AU1297" s="132"/>
    </row>
    <row r="1298" spans="3:48" x14ac:dyDescent="0.2">
      <c r="C1298" s="10"/>
      <c r="D1298" s="10"/>
      <c r="AA1298" s="132"/>
      <c r="AB1298" s="132"/>
      <c r="AC1298" s="132"/>
      <c r="AD1298" s="132"/>
      <c r="AE1298" s="132"/>
      <c r="AG1298" s="143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3:48" x14ac:dyDescent="0.2">
      <c r="C1299" s="10"/>
      <c r="D1299" s="10"/>
      <c r="AA1299" s="132"/>
      <c r="AB1299" s="132"/>
      <c r="AC1299" s="132"/>
      <c r="AD1299" s="132"/>
      <c r="AE1299" s="132"/>
      <c r="AG1299" s="143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3:48" x14ac:dyDescent="0.2">
      <c r="C1300" s="10"/>
      <c r="D1300" s="10"/>
      <c r="AA1300" s="132"/>
      <c r="AB1300" s="132"/>
      <c r="AC1300" s="132"/>
      <c r="AD1300" s="132"/>
      <c r="AE1300" s="132"/>
      <c r="AG1300" s="143"/>
      <c r="AN1300" s="132"/>
      <c r="AO1300" s="132"/>
      <c r="AP1300" s="132"/>
      <c r="AQ1300" s="132"/>
      <c r="AR1300" s="132"/>
      <c r="AS1300" s="132"/>
      <c r="AT1300" s="132"/>
      <c r="AU1300" s="132"/>
      <c r="AV1300" s="132"/>
    </row>
    <row r="1301" spans="3:48" x14ac:dyDescent="0.2">
      <c r="C1301" s="10"/>
      <c r="D1301" s="10"/>
      <c r="AA1301" s="132"/>
      <c r="AB1301" s="132"/>
      <c r="AC1301" s="132"/>
      <c r="AD1301" s="132"/>
      <c r="AE1301" s="132"/>
      <c r="AG1301" s="143"/>
      <c r="AN1301" s="132"/>
      <c r="AO1301" s="132"/>
      <c r="AP1301" s="132"/>
      <c r="AQ1301" s="132"/>
      <c r="AR1301" s="132"/>
      <c r="AS1301" s="132"/>
      <c r="AT1301" s="132"/>
      <c r="AU1301" s="132"/>
    </row>
    <row r="1302" spans="3:48" x14ac:dyDescent="0.2">
      <c r="C1302" s="10"/>
      <c r="D1302" s="10"/>
      <c r="AA1302" s="132"/>
      <c r="AB1302" s="132"/>
      <c r="AC1302" s="132"/>
      <c r="AD1302" s="132"/>
      <c r="AE1302" s="132"/>
      <c r="AG1302" s="143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3:48" x14ac:dyDescent="0.2">
      <c r="C1303" s="10"/>
      <c r="D1303" s="10"/>
      <c r="AA1303" s="132"/>
      <c r="AB1303" s="132"/>
      <c r="AC1303" s="132"/>
      <c r="AD1303" s="132"/>
      <c r="AE1303" s="132"/>
      <c r="AG1303" s="143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3:48" x14ac:dyDescent="0.2">
      <c r="C1304" s="10"/>
      <c r="D1304" s="10"/>
      <c r="AA1304" s="132"/>
      <c r="AB1304" s="132"/>
      <c r="AC1304" s="132"/>
      <c r="AD1304" s="132"/>
      <c r="AE1304" s="132"/>
      <c r="AG1304" s="143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3:48" x14ac:dyDescent="0.2">
      <c r="C1305" s="10"/>
      <c r="D1305" s="10"/>
      <c r="AA1305" s="132"/>
      <c r="AB1305" s="132"/>
      <c r="AC1305" s="132"/>
      <c r="AD1305" s="132"/>
      <c r="AE1305" s="132"/>
      <c r="AG1305" s="143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3:48" x14ac:dyDescent="0.2">
      <c r="C1306" s="10"/>
      <c r="D1306" s="10"/>
      <c r="AA1306" s="132"/>
      <c r="AB1306" s="132"/>
      <c r="AC1306" s="132"/>
      <c r="AD1306" s="132"/>
      <c r="AE1306" s="132"/>
      <c r="AG1306" s="143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3:48" x14ac:dyDescent="0.2">
      <c r="C1307" s="10"/>
      <c r="D1307" s="10"/>
      <c r="AA1307" s="132"/>
      <c r="AB1307" s="132"/>
      <c r="AC1307" s="132"/>
      <c r="AD1307" s="132"/>
      <c r="AE1307" s="132"/>
      <c r="AG1307" s="143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3:48" x14ac:dyDescent="0.2">
      <c r="C1308" s="10"/>
      <c r="D1308" s="10"/>
      <c r="AA1308" s="132"/>
      <c r="AB1308" s="132"/>
      <c r="AC1308" s="132"/>
      <c r="AD1308" s="132"/>
      <c r="AE1308" s="132"/>
      <c r="AG1308" s="143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3:48" x14ac:dyDescent="0.2">
      <c r="C1309" s="10"/>
      <c r="D1309" s="10"/>
      <c r="AA1309" s="132"/>
      <c r="AB1309" s="132"/>
      <c r="AC1309" s="132"/>
      <c r="AD1309" s="132"/>
      <c r="AE1309" s="132"/>
      <c r="AG1309" s="143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3:48" x14ac:dyDescent="0.2">
      <c r="C1310" s="10"/>
      <c r="D1310" s="10"/>
      <c r="AA1310" s="132"/>
      <c r="AB1310" s="132"/>
      <c r="AC1310" s="132"/>
      <c r="AD1310" s="132"/>
      <c r="AE1310" s="132"/>
      <c r="AG1310" s="143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3:48" x14ac:dyDescent="0.2">
      <c r="C1311" s="10"/>
      <c r="D1311" s="10"/>
      <c r="AA1311" s="132"/>
      <c r="AB1311" s="132"/>
      <c r="AC1311" s="132"/>
      <c r="AD1311" s="132"/>
      <c r="AE1311" s="132"/>
      <c r="AG1311" s="143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3:48" x14ac:dyDescent="0.2">
      <c r="C1312" s="10"/>
      <c r="D1312" s="10"/>
      <c r="AA1312" s="132"/>
      <c r="AB1312" s="132"/>
      <c r="AC1312" s="132"/>
      <c r="AD1312" s="132"/>
      <c r="AE1312" s="132"/>
      <c r="AG1312" s="143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3:64" x14ac:dyDescent="0.2">
      <c r="C1313" s="10"/>
      <c r="D1313" s="10"/>
      <c r="AA1313" s="132"/>
      <c r="AB1313" s="132"/>
      <c r="AC1313" s="132"/>
      <c r="AD1313" s="132"/>
      <c r="AE1313" s="132"/>
      <c r="AG1313" s="143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3:64" x14ac:dyDescent="0.2">
      <c r="C1314" s="10"/>
      <c r="D1314" s="10"/>
      <c r="AA1314" s="132"/>
      <c r="AB1314" s="132"/>
      <c r="AC1314" s="132"/>
      <c r="AD1314" s="132"/>
      <c r="AE1314" s="132"/>
      <c r="AG1314" s="143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3:64" x14ac:dyDescent="0.2">
      <c r="C1315" s="10"/>
      <c r="D1315" s="10"/>
      <c r="AA1315" s="132"/>
      <c r="AB1315" s="132"/>
      <c r="AC1315" s="132"/>
      <c r="AD1315" s="132"/>
      <c r="AE1315" s="132"/>
      <c r="AG1315" s="143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3:64" x14ac:dyDescent="0.2">
      <c r="C1316" s="10"/>
      <c r="D1316" s="10"/>
      <c r="AA1316" s="132"/>
      <c r="AB1316" s="132"/>
      <c r="AC1316" s="132"/>
      <c r="AD1316" s="132"/>
      <c r="AE1316" s="132"/>
      <c r="AG1316" s="143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3:64" x14ac:dyDescent="0.2">
      <c r="C1317" s="10"/>
      <c r="D1317" s="10"/>
      <c r="AA1317" s="132"/>
      <c r="AB1317" s="132"/>
      <c r="AC1317" s="132"/>
      <c r="AD1317" s="132"/>
      <c r="AE1317" s="132"/>
      <c r="AG1317" s="143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3:64" x14ac:dyDescent="0.2">
      <c r="C1318" s="10"/>
      <c r="D1318" s="10"/>
      <c r="AA1318" s="132"/>
      <c r="AB1318" s="132"/>
      <c r="AC1318" s="132"/>
      <c r="AD1318" s="132"/>
      <c r="AE1318" s="132"/>
      <c r="AG1318" s="143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3:64" x14ac:dyDescent="0.2">
      <c r="C1319" s="10"/>
      <c r="D1319" s="10"/>
      <c r="AA1319" s="132"/>
      <c r="AB1319" s="132"/>
      <c r="AC1319" s="132"/>
      <c r="AD1319" s="132"/>
      <c r="AE1319" s="132"/>
      <c r="AG1319" s="143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3:64" x14ac:dyDescent="0.2">
      <c r="C1320" s="10"/>
      <c r="D1320" s="10"/>
      <c r="AA1320" s="132"/>
      <c r="AB1320" s="132"/>
      <c r="AC1320" s="132"/>
      <c r="AD1320" s="132"/>
      <c r="AE1320" s="132"/>
      <c r="AG1320" s="143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3:64" x14ac:dyDescent="0.2">
      <c r="C1321" s="10"/>
      <c r="D1321" s="10"/>
      <c r="AA1321" s="132"/>
      <c r="AB1321" s="132"/>
      <c r="AC1321" s="132"/>
      <c r="AD1321" s="132"/>
      <c r="AE1321" s="132"/>
      <c r="AG1321" s="143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3:64" x14ac:dyDescent="0.2">
      <c r="C1322" s="10"/>
      <c r="D1322" s="10"/>
      <c r="AA1322" s="132"/>
      <c r="AB1322" s="132"/>
      <c r="AC1322" s="132"/>
      <c r="AD1322" s="132"/>
      <c r="AE1322" s="132"/>
      <c r="AG1322" s="143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3:64" x14ac:dyDescent="0.2">
      <c r="C1323" s="10"/>
      <c r="D1323" s="10"/>
      <c r="AA1323" s="132"/>
      <c r="AB1323" s="132"/>
      <c r="AC1323" s="132"/>
      <c r="AD1323" s="132"/>
      <c r="AE1323" s="132"/>
      <c r="AG1323" s="143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3:64" x14ac:dyDescent="0.2">
      <c r="C1324" s="10"/>
      <c r="D1324" s="10"/>
      <c r="AA1324" s="132"/>
      <c r="AB1324" s="132"/>
      <c r="AC1324" s="132"/>
      <c r="AD1324" s="132"/>
      <c r="AE1324" s="132"/>
      <c r="AG1324" s="143"/>
      <c r="AN1324" s="132"/>
      <c r="AO1324" s="132"/>
      <c r="AP1324" s="132"/>
      <c r="AQ1324" s="132"/>
      <c r="AR1324" s="132"/>
      <c r="AS1324" s="132"/>
      <c r="AT1324" s="132"/>
      <c r="AU1324" s="132"/>
      <c r="AV1324" s="132"/>
      <c r="AW1324" s="132"/>
      <c r="AX1324" s="132"/>
      <c r="AY1324" s="132"/>
      <c r="AZ1324" s="132"/>
      <c r="BA1324" s="132"/>
      <c r="BB1324" s="132"/>
      <c r="BC1324" s="132"/>
      <c r="BD1324" s="132"/>
      <c r="BE1324" s="132"/>
      <c r="BF1324" s="132"/>
      <c r="BG1324" s="132"/>
      <c r="BH1324" s="132"/>
      <c r="BI1324" s="132"/>
      <c r="BJ1324" s="132"/>
      <c r="BK1324" s="132"/>
      <c r="BL1324" s="132"/>
    </row>
    <row r="1325" spans="3:64" x14ac:dyDescent="0.2">
      <c r="C1325" s="10"/>
      <c r="D1325" s="10"/>
      <c r="AA1325" s="132"/>
      <c r="AB1325" s="132"/>
      <c r="AC1325" s="132"/>
      <c r="AD1325" s="132"/>
      <c r="AE1325" s="132"/>
      <c r="AG1325" s="143"/>
      <c r="AN1325" s="132"/>
      <c r="AO1325" s="132"/>
      <c r="AP1325" s="132"/>
      <c r="AQ1325" s="132"/>
      <c r="AR1325" s="132"/>
      <c r="AS1325" s="132"/>
      <c r="AT1325" s="132"/>
      <c r="AU1325" s="132"/>
    </row>
    <row r="1326" spans="3:64" x14ac:dyDescent="0.2">
      <c r="C1326" s="10"/>
      <c r="D1326" s="10"/>
      <c r="AA1326" s="132"/>
      <c r="AB1326" s="132"/>
      <c r="AC1326" s="132"/>
      <c r="AD1326" s="132"/>
      <c r="AE1326" s="132"/>
      <c r="AG1326" s="143"/>
      <c r="AN1326" s="132"/>
      <c r="AO1326" s="132"/>
      <c r="AP1326" s="132"/>
      <c r="AQ1326" s="132"/>
      <c r="AR1326" s="132"/>
      <c r="AS1326" s="132"/>
      <c r="AT1326" s="132"/>
      <c r="AU1326" s="132"/>
      <c r="AV1326" s="132"/>
      <c r="AW1326" s="132"/>
      <c r="AX1326" s="132"/>
      <c r="AY1326" s="132"/>
      <c r="AZ1326" s="132"/>
      <c r="BA1326" s="132"/>
      <c r="BB1326" s="132"/>
      <c r="BC1326" s="132"/>
      <c r="BD1326" s="132"/>
      <c r="BE1326" s="132"/>
      <c r="BF1326" s="132"/>
      <c r="BG1326" s="132"/>
      <c r="BH1326" s="132"/>
      <c r="BI1326" s="132"/>
      <c r="BJ1326" s="132"/>
      <c r="BK1326" s="132"/>
      <c r="BL1326" s="132"/>
    </row>
    <row r="1327" spans="3:64" x14ac:dyDescent="0.2">
      <c r="C1327" s="10"/>
      <c r="D1327" s="10"/>
      <c r="AA1327" s="132"/>
      <c r="AB1327" s="132"/>
      <c r="AC1327" s="132"/>
      <c r="AD1327" s="132"/>
      <c r="AE1327" s="132"/>
      <c r="AG1327" s="143"/>
      <c r="AN1327" s="132"/>
      <c r="AO1327" s="132"/>
      <c r="AP1327" s="132"/>
      <c r="AQ1327" s="132"/>
      <c r="AR1327" s="132"/>
      <c r="AS1327" s="132"/>
      <c r="AT1327" s="132"/>
      <c r="AU1327" s="132"/>
    </row>
    <row r="1328" spans="3:64" x14ac:dyDescent="0.2">
      <c r="C1328" s="10"/>
      <c r="D1328" s="10"/>
      <c r="AA1328" s="132"/>
      <c r="AB1328" s="132"/>
      <c r="AC1328" s="132"/>
      <c r="AD1328" s="132"/>
      <c r="AE1328" s="132"/>
      <c r="AG1328" s="143"/>
      <c r="AN1328" s="132"/>
      <c r="AO1328" s="132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2"/>
      <c r="BF1328" s="132"/>
      <c r="BG1328" s="132"/>
      <c r="BH1328" s="132"/>
      <c r="BI1328" s="132"/>
      <c r="BJ1328" s="132"/>
      <c r="BK1328" s="132"/>
      <c r="BL1328" s="132"/>
    </row>
    <row r="1329" spans="3:64" x14ac:dyDescent="0.2">
      <c r="C1329" s="10"/>
      <c r="D1329" s="10"/>
      <c r="AA1329" s="132"/>
      <c r="AB1329" s="132"/>
      <c r="AC1329" s="132"/>
      <c r="AD1329" s="132"/>
      <c r="AE1329" s="132"/>
      <c r="AG1329" s="143"/>
      <c r="AN1329" s="132"/>
      <c r="AO1329" s="132"/>
      <c r="AP1329" s="132"/>
      <c r="AQ1329" s="132"/>
      <c r="AR1329" s="132"/>
      <c r="AS1329" s="132"/>
      <c r="AT1329" s="132"/>
      <c r="AU1329" s="132"/>
    </row>
    <row r="1330" spans="3:64" x14ac:dyDescent="0.2">
      <c r="C1330" s="10"/>
      <c r="D1330" s="10"/>
      <c r="AA1330" s="132"/>
      <c r="AB1330" s="132"/>
      <c r="AC1330" s="132"/>
      <c r="AD1330" s="132"/>
      <c r="AE1330" s="132"/>
      <c r="AG1330" s="143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3:64" x14ac:dyDescent="0.2">
      <c r="C1331" s="10"/>
      <c r="D1331" s="10"/>
      <c r="AA1331" s="132"/>
      <c r="AB1331" s="132"/>
      <c r="AC1331" s="132"/>
      <c r="AD1331" s="132"/>
      <c r="AE1331" s="132"/>
      <c r="AG1331" s="143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3:64" x14ac:dyDescent="0.2">
      <c r="C1332" s="10"/>
      <c r="D1332" s="10"/>
      <c r="AA1332" s="132"/>
      <c r="AB1332" s="132"/>
      <c r="AC1332" s="132"/>
      <c r="AD1332" s="132"/>
      <c r="AE1332" s="132"/>
      <c r="AG1332" s="143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3:64" x14ac:dyDescent="0.2">
      <c r="C1333" s="10"/>
      <c r="D1333" s="10"/>
      <c r="AA1333" s="132"/>
      <c r="AB1333" s="132"/>
      <c r="AC1333" s="132"/>
      <c r="AD1333" s="132"/>
      <c r="AE1333" s="132"/>
      <c r="AG1333" s="143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3:64" x14ac:dyDescent="0.2">
      <c r="C1334" s="10"/>
      <c r="D1334" s="10"/>
      <c r="AA1334" s="132"/>
      <c r="AB1334" s="132"/>
      <c r="AC1334" s="132"/>
      <c r="AD1334" s="132"/>
      <c r="AE1334" s="132"/>
      <c r="AG1334" s="143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3:64" x14ac:dyDescent="0.2">
      <c r="C1335" s="10"/>
      <c r="D1335" s="10"/>
      <c r="AA1335" s="132"/>
      <c r="AB1335" s="132"/>
      <c r="AC1335" s="132"/>
      <c r="AD1335" s="132"/>
      <c r="AE1335" s="132"/>
      <c r="AG1335" s="143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3:64" x14ac:dyDescent="0.2">
      <c r="C1336" s="10"/>
      <c r="D1336" s="10"/>
      <c r="AA1336" s="132"/>
      <c r="AB1336" s="132"/>
      <c r="AC1336" s="132"/>
      <c r="AD1336" s="132"/>
      <c r="AE1336" s="132"/>
      <c r="AG1336" s="143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3:64" x14ac:dyDescent="0.2">
      <c r="C1337" s="10"/>
      <c r="D1337" s="10"/>
      <c r="AA1337" s="132"/>
      <c r="AB1337" s="132"/>
      <c r="AC1337" s="132"/>
      <c r="AD1337" s="132"/>
      <c r="AE1337" s="132"/>
      <c r="AG1337" s="143"/>
      <c r="AN1337" s="132"/>
      <c r="AO1337" s="132"/>
      <c r="AP1337" s="132"/>
      <c r="AQ1337" s="132"/>
      <c r="AR1337" s="132"/>
      <c r="AS1337" s="132"/>
      <c r="AT1337" s="132"/>
      <c r="AU1337" s="132"/>
      <c r="AV1337" s="132"/>
    </row>
    <row r="1338" spans="3:64" x14ac:dyDescent="0.2">
      <c r="C1338" s="10"/>
      <c r="D1338" s="10"/>
      <c r="AA1338" s="132"/>
      <c r="AB1338" s="132"/>
      <c r="AC1338" s="132"/>
      <c r="AD1338" s="132"/>
      <c r="AE1338" s="132"/>
      <c r="AG1338" s="143"/>
      <c r="AN1338" s="132"/>
      <c r="AO1338" s="132"/>
      <c r="AP1338" s="132"/>
      <c r="AQ1338" s="132"/>
      <c r="AR1338" s="132"/>
      <c r="AS1338" s="132"/>
      <c r="AT1338" s="132"/>
      <c r="AU1338" s="132"/>
    </row>
    <row r="1339" spans="3:64" x14ac:dyDescent="0.2">
      <c r="C1339" s="10"/>
      <c r="D1339" s="10"/>
      <c r="AA1339" s="132"/>
      <c r="AB1339" s="132"/>
      <c r="AC1339" s="132"/>
      <c r="AD1339" s="132"/>
      <c r="AE1339" s="132"/>
      <c r="AG1339" s="143"/>
      <c r="AN1339" s="132"/>
      <c r="AO1339" s="132"/>
      <c r="AP1339" s="132"/>
      <c r="AQ1339" s="132"/>
      <c r="AR1339" s="132"/>
      <c r="AS1339" s="132"/>
      <c r="AT1339" s="132"/>
      <c r="AU1339" s="132"/>
      <c r="AV1339" s="132"/>
    </row>
    <row r="1340" spans="3:64" x14ac:dyDescent="0.2">
      <c r="C1340" s="10"/>
      <c r="D1340" s="10"/>
      <c r="AA1340" s="132"/>
      <c r="AB1340" s="132"/>
      <c r="AC1340" s="132"/>
      <c r="AD1340" s="132"/>
      <c r="AE1340" s="132"/>
      <c r="AG1340" s="143"/>
      <c r="AN1340" s="132"/>
      <c r="AO1340" s="132"/>
      <c r="AP1340" s="132"/>
      <c r="AQ1340" s="132"/>
      <c r="AR1340" s="132"/>
      <c r="AS1340" s="132"/>
      <c r="AT1340" s="132"/>
      <c r="AU1340" s="132"/>
      <c r="AV1340" s="132"/>
      <c r="AW1340" s="132"/>
      <c r="AX1340" s="132"/>
      <c r="AY1340" s="132"/>
      <c r="AZ1340" s="132"/>
      <c r="BA1340" s="132"/>
      <c r="BB1340" s="132"/>
      <c r="BC1340" s="132"/>
      <c r="BD1340" s="132"/>
      <c r="BE1340" s="132"/>
      <c r="BF1340" s="132"/>
      <c r="BG1340" s="132"/>
      <c r="BH1340" s="132"/>
      <c r="BI1340" s="132"/>
      <c r="BJ1340" s="132"/>
      <c r="BK1340" s="132"/>
      <c r="BL1340" s="132"/>
    </row>
    <row r="1341" spans="3:64" x14ac:dyDescent="0.2">
      <c r="C1341" s="10"/>
      <c r="D1341" s="10"/>
      <c r="AA1341" s="132"/>
      <c r="AB1341" s="132"/>
      <c r="AC1341" s="132"/>
      <c r="AD1341" s="132"/>
      <c r="AE1341" s="132"/>
      <c r="AG1341" s="143"/>
      <c r="AN1341" s="132"/>
      <c r="AO1341" s="132"/>
      <c r="AP1341" s="132"/>
      <c r="AQ1341" s="132"/>
      <c r="AR1341" s="132"/>
      <c r="AS1341" s="132"/>
      <c r="AT1341" s="132"/>
      <c r="AU1341" s="132"/>
    </row>
    <row r="1342" spans="3:64" x14ac:dyDescent="0.2">
      <c r="C1342" s="10"/>
      <c r="D1342" s="10"/>
      <c r="AA1342" s="132"/>
      <c r="AB1342" s="132"/>
      <c r="AC1342" s="132"/>
      <c r="AD1342" s="132"/>
      <c r="AE1342" s="132"/>
      <c r="AG1342" s="143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3:64" x14ac:dyDescent="0.2">
      <c r="C1343" s="10"/>
      <c r="D1343" s="10"/>
      <c r="AA1343" s="132"/>
      <c r="AB1343" s="132"/>
      <c r="AC1343" s="132"/>
      <c r="AD1343" s="132"/>
      <c r="AE1343" s="132"/>
      <c r="AG1343" s="143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3:64" x14ac:dyDescent="0.2">
      <c r="C1344" s="10"/>
      <c r="D1344" s="10"/>
      <c r="AA1344" s="132"/>
      <c r="AB1344" s="132"/>
      <c r="AC1344" s="132"/>
      <c r="AD1344" s="132"/>
      <c r="AE1344" s="132"/>
      <c r="AG1344" s="143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3:64" x14ac:dyDescent="0.2">
      <c r="C1345" s="10"/>
      <c r="D1345" s="10"/>
      <c r="AA1345" s="132"/>
      <c r="AB1345" s="132"/>
      <c r="AC1345" s="132"/>
      <c r="AD1345" s="132"/>
      <c r="AE1345" s="132"/>
      <c r="AG1345" s="143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3:64" x14ac:dyDescent="0.2">
      <c r="C1346" s="10"/>
      <c r="D1346" s="10"/>
      <c r="AA1346" s="132"/>
      <c r="AB1346" s="132"/>
      <c r="AC1346" s="132"/>
      <c r="AD1346" s="132"/>
      <c r="AE1346" s="132"/>
      <c r="AG1346" s="143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3:64" x14ac:dyDescent="0.2">
      <c r="C1347" s="10"/>
      <c r="D1347" s="10"/>
      <c r="AA1347" s="132"/>
      <c r="AB1347" s="132"/>
      <c r="AC1347" s="132"/>
      <c r="AD1347" s="132"/>
      <c r="AE1347" s="132"/>
      <c r="AG1347" s="143"/>
      <c r="AN1347" s="132"/>
      <c r="AO1347" s="132"/>
      <c r="AP1347" s="132"/>
      <c r="AQ1347" s="132"/>
      <c r="AR1347" s="132"/>
      <c r="AS1347" s="132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</row>
    <row r="1348" spans="3:64" x14ac:dyDescent="0.2">
      <c r="C1348" s="10"/>
      <c r="D1348" s="10"/>
      <c r="AA1348" s="132"/>
      <c r="AB1348" s="132"/>
      <c r="AC1348" s="132"/>
      <c r="AD1348" s="132"/>
      <c r="AE1348" s="132"/>
      <c r="AG1348" s="143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X1348" s="132"/>
    </row>
    <row r="1349" spans="3:64" x14ac:dyDescent="0.2">
      <c r="C1349" s="10"/>
      <c r="D1349" s="10"/>
      <c r="AA1349" s="132"/>
      <c r="AB1349" s="132"/>
      <c r="AC1349" s="132"/>
      <c r="AD1349" s="132"/>
      <c r="AE1349" s="132"/>
      <c r="AG1349" s="143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W1349" s="132"/>
      <c r="AX1349" s="132"/>
      <c r="AY1349" s="132"/>
      <c r="AZ1349" s="132"/>
      <c r="BA1349" s="132"/>
      <c r="BB1349" s="132"/>
      <c r="BC1349" s="132"/>
      <c r="BD1349" s="132"/>
      <c r="BE1349" s="132"/>
      <c r="BF1349" s="132"/>
      <c r="BG1349" s="132"/>
      <c r="BH1349" s="132"/>
      <c r="BI1349" s="132"/>
      <c r="BJ1349" s="132"/>
      <c r="BK1349" s="132"/>
      <c r="BL1349" s="132"/>
    </row>
    <row r="1350" spans="3:64" x14ac:dyDescent="0.2">
      <c r="C1350" s="10"/>
      <c r="D1350" s="10"/>
      <c r="AA1350" s="132"/>
      <c r="AB1350" s="132"/>
      <c r="AC1350" s="132"/>
      <c r="AD1350" s="132"/>
      <c r="AE1350" s="132"/>
      <c r="AG1350" s="143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3:64" x14ac:dyDescent="0.2">
      <c r="C1351" s="10"/>
      <c r="D1351" s="10"/>
      <c r="AA1351" s="132"/>
      <c r="AB1351" s="132"/>
      <c r="AC1351" s="132"/>
      <c r="AD1351" s="132"/>
      <c r="AE1351" s="132"/>
      <c r="AG1351" s="143"/>
      <c r="AN1351" s="132"/>
      <c r="AO1351" s="132"/>
      <c r="AP1351" s="132"/>
      <c r="AQ1351" s="132"/>
      <c r="AR1351" s="132"/>
      <c r="AS1351" s="132"/>
      <c r="AT1351" s="132"/>
      <c r="AU1351" s="132"/>
    </row>
    <row r="1352" spans="3:64" x14ac:dyDescent="0.2">
      <c r="C1352" s="10"/>
      <c r="D1352" s="10"/>
      <c r="AA1352" s="132"/>
      <c r="AB1352" s="132"/>
      <c r="AC1352" s="132"/>
      <c r="AD1352" s="132"/>
      <c r="AE1352" s="132"/>
      <c r="AG1352" s="143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3:64" x14ac:dyDescent="0.2">
      <c r="C1353" s="10"/>
      <c r="D1353" s="10"/>
      <c r="AA1353" s="132"/>
      <c r="AB1353" s="132"/>
      <c r="AC1353" s="132"/>
      <c r="AD1353" s="132"/>
      <c r="AE1353" s="132"/>
      <c r="AG1353" s="143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3:64" x14ac:dyDescent="0.2">
      <c r="C1354" s="10"/>
      <c r="D1354" s="10"/>
      <c r="AA1354" s="132"/>
      <c r="AB1354" s="132"/>
      <c r="AC1354" s="132"/>
      <c r="AD1354" s="132"/>
      <c r="AE1354" s="132"/>
      <c r="AG1354" s="143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3:64" x14ac:dyDescent="0.2">
      <c r="C1355" s="10"/>
      <c r="D1355" s="10"/>
      <c r="AA1355" s="132"/>
      <c r="AB1355" s="132"/>
      <c r="AC1355" s="132"/>
      <c r="AD1355" s="132"/>
      <c r="AE1355" s="132"/>
      <c r="AG1355" s="143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3:64" x14ac:dyDescent="0.2">
      <c r="C1356" s="10"/>
      <c r="D1356" s="10"/>
      <c r="AA1356" s="132"/>
      <c r="AB1356" s="132"/>
      <c r="AC1356" s="132"/>
      <c r="AD1356" s="132"/>
      <c r="AE1356" s="132"/>
      <c r="AG1356" s="143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3:64" x14ac:dyDescent="0.2">
      <c r="C1357" s="10"/>
      <c r="D1357" s="10"/>
      <c r="AA1357" s="132"/>
      <c r="AB1357" s="132"/>
      <c r="AC1357" s="132"/>
      <c r="AD1357" s="132"/>
      <c r="AE1357" s="132"/>
      <c r="AG1357" s="143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3:64" x14ac:dyDescent="0.2">
      <c r="C1358" s="10"/>
      <c r="D1358" s="10"/>
      <c r="AA1358" s="132"/>
      <c r="AB1358" s="132"/>
      <c r="AC1358" s="132"/>
      <c r="AD1358" s="132"/>
      <c r="AE1358" s="132"/>
      <c r="AG1358" s="143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3:64" x14ac:dyDescent="0.2">
      <c r="C1359" s="10"/>
      <c r="D1359" s="10"/>
      <c r="AA1359" s="132"/>
      <c r="AB1359" s="132"/>
      <c r="AC1359" s="132"/>
      <c r="AD1359" s="132"/>
      <c r="AE1359" s="132"/>
      <c r="AG1359" s="143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3:64" x14ac:dyDescent="0.2">
      <c r="C1360" s="10"/>
      <c r="D1360" s="10"/>
      <c r="AA1360" s="132"/>
      <c r="AB1360" s="132"/>
      <c r="AC1360" s="132"/>
      <c r="AD1360" s="132"/>
      <c r="AE1360" s="132"/>
      <c r="AG1360" s="143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3:64" x14ac:dyDescent="0.2">
      <c r="C1361" s="10"/>
      <c r="D1361" s="10"/>
      <c r="AA1361" s="132"/>
      <c r="AB1361" s="132"/>
      <c r="AC1361" s="132"/>
      <c r="AD1361" s="132"/>
      <c r="AE1361" s="132"/>
      <c r="AG1361" s="143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3:64" x14ac:dyDescent="0.2">
      <c r="C1362" s="10"/>
      <c r="D1362" s="10"/>
      <c r="AA1362" s="132"/>
      <c r="AB1362" s="132"/>
      <c r="AC1362" s="132"/>
      <c r="AD1362" s="132"/>
      <c r="AE1362" s="132"/>
      <c r="AG1362" s="143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3:64" x14ac:dyDescent="0.2">
      <c r="C1363" s="10"/>
      <c r="D1363" s="10"/>
      <c r="AA1363" s="132"/>
      <c r="AB1363" s="132"/>
      <c r="AC1363" s="132"/>
      <c r="AD1363" s="132"/>
      <c r="AE1363" s="132"/>
      <c r="AG1363" s="143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3:64" x14ac:dyDescent="0.2">
      <c r="C1364" s="10"/>
      <c r="D1364" s="10"/>
      <c r="AA1364" s="132"/>
      <c r="AB1364" s="132"/>
      <c r="AC1364" s="132"/>
      <c r="AD1364" s="132"/>
      <c r="AE1364" s="132"/>
      <c r="AG1364" s="143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3:64" x14ac:dyDescent="0.2">
      <c r="C1365" s="10"/>
      <c r="D1365" s="10"/>
      <c r="AA1365" s="132"/>
      <c r="AB1365" s="132"/>
      <c r="AC1365" s="132"/>
      <c r="AD1365" s="132"/>
      <c r="AE1365" s="132"/>
      <c r="AG1365" s="143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3:64" x14ac:dyDescent="0.2">
      <c r="C1366" s="10"/>
      <c r="D1366" s="10"/>
      <c r="AA1366" s="132"/>
      <c r="AB1366" s="132"/>
      <c r="AC1366" s="132"/>
      <c r="AD1366" s="132"/>
      <c r="AE1366" s="132"/>
      <c r="AG1366" s="143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3:64" x14ac:dyDescent="0.2">
      <c r="C1367" s="10"/>
      <c r="D1367" s="10"/>
      <c r="AA1367" s="132"/>
      <c r="AB1367" s="132"/>
      <c r="AC1367" s="132"/>
      <c r="AD1367" s="132"/>
      <c r="AE1367" s="132"/>
      <c r="AG1367" s="143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3:64" x14ac:dyDescent="0.2">
      <c r="C1368" s="10"/>
      <c r="D1368" s="10"/>
      <c r="AA1368" s="132"/>
      <c r="AB1368" s="132"/>
      <c r="AC1368" s="132"/>
      <c r="AD1368" s="132"/>
      <c r="AE1368" s="132"/>
      <c r="AG1368" s="143"/>
      <c r="AN1368" s="132"/>
      <c r="AO1368" s="132"/>
      <c r="AP1368" s="132"/>
      <c r="AQ1368" s="132"/>
      <c r="AR1368" s="132"/>
      <c r="AS1368" s="132"/>
      <c r="AT1368" s="132"/>
      <c r="AU1368" s="132"/>
      <c r="AV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G1368" s="132"/>
      <c r="BH1368" s="132"/>
      <c r="BI1368" s="132"/>
      <c r="BJ1368" s="132"/>
      <c r="BK1368" s="132"/>
      <c r="BL1368" s="132"/>
    </row>
    <row r="1369" spans="3:64" x14ac:dyDescent="0.2">
      <c r="C1369" s="10"/>
      <c r="D1369" s="10"/>
      <c r="AA1369" s="132"/>
      <c r="AB1369" s="132"/>
      <c r="AC1369" s="132"/>
      <c r="AD1369" s="132"/>
      <c r="AE1369" s="132"/>
      <c r="AG1369" s="143"/>
      <c r="AN1369" s="132"/>
      <c r="AO1369" s="132"/>
      <c r="AP1369" s="132"/>
      <c r="AQ1369" s="132"/>
      <c r="AR1369" s="132"/>
      <c r="AS1369" s="132"/>
      <c r="AT1369" s="132"/>
      <c r="AU1369" s="132"/>
    </row>
    <row r="1370" spans="3:64" x14ac:dyDescent="0.2">
      <c r="C1370" s="10"/>
      <c r="D1370" s="10"/>
      <c r="AA1370" s="132"/>
      <c r="AB1370" s="132"/>
      <c r="AC1370" s="132"/>
      <c r="AD1370" s="132"/>
      <c r="AE1370" s="132"/>
      <c r="AG1370" s="143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3:64" x14ac:dyDescent="0.2">
      <c r="C1371" s="10"/>
      <c r="D1371" s="10"/>
      <c r="AA1371" s="132"/>
      <c r="AB1371" s="132"/>
      <c r="AC1371" s="132"/>
      <c r="AD1371" s="132"/>
      <c r="AE1371" s="132"/>
      <c r="AG1371" s="143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3:64" x14ac:dyDescent="0.2">
      <c r="C1372" s="10"/>
      <c r="D1372" s="10"/>
      <c r="AA1372" s="132"/>
      <c r="AB1372" s="132"/>
      <c r="AC1372" s="132"/>
      <c r="AD1372" s="132"/>
      <c r="AE1372" s="132"/>
      <c r="AG1372" s="143"/>
      <c r="AN1372" s="132"/>
      <c r="AO1372" s="132"/>
      <c r="AP1372" s="132"/>
      <c r="AQ1372" s="132"/>
      <c r="AR1372" s="132"/>
      <c r="AS1372" s="132"/>
      <c r="AT1372" s="132"/>
      <c r="AU1372" s="132"/>
      <c r="AV1372" s="132"/>
      <c r="AX1372" s="132"/>
    </row>
    <row r="1373" spans="3:64" x14ac:dyDescent="0.2">
      <c r="C1373" s="10"/>
      <c r="D1373" s="10"/>
      <c r="AA1373" s="132"/>
      <c r="AB1373" s="132"/>
      <c r="AC1373" s="132"/>
      <c r="AD1373" s="132"/>
      <c r="AE1373" s="132"/>
      <c r="AG1373" s="143"/>
      <c r="AN1373" s="132"/>
      <c r="AO1373" s="132"/>
      <c r="AP1373" s="132"/>
      <c r="AQ1373" s="132"/>
      <c r="AR1373" s="132"/>
      <c r="AS1373" s="132"/>
      <c r="AT1373" s="132"/>
      <c r="AU1373" s="132"/>
    </row>
    <row r="1374" spans="3:64" x14ac:dyDescent="0.2">
      <c r="C1374" s="10"/>
      <c r="D1374" s="10"/>
      <c r="AA1374" s="132"/>
      <c r="AB1374" s="132"/>
      <c r="AC1374" s="132"/>
      <c r="AD1374" s="132"/>
      <c r="AE1374" s="132"/>
      <c r="AG1374" s="143"/>
      <c r="AN1374" s="132"/>
      <c r="AO1374" s="132"/>
      <c r="AP1374" s="132"/>
      <c r="AQ1374" s="132"/>
      <c r="AR1374" s="132"/>
      <c r="AS1374" s="132"/>
      <c r="AT1374" s="132"/>
      <c r="AU1374" s="132"/>
      <c r="AV1374" s="132"/>
      <c r="AX1374" s="132"/>
      <c r="AY1374" s="132"/>
      <c r="AZ1374" s="132"/>
      <c r="BA1374" s="132"/>
      <c r="BB1374" s="132"/>
      <c r="BC1374" s="132"/>
      <c r="BD1374" s="132"/>
      <c r="BE1374" s="132"/>
      <c r="BF1374" s="132"/>
      <c r="BG1374" s="132"/>
      <c r="BH1374" s="132"/>
      <c r="BI1374" s="132"/>
      <c r="BJ1374" s="132"/>
      <c r="BK1374" s="132"/>
      <c r="BL1374" s="132"/>
    </row>
    <row r="1375" spans="3:64" x14ac:dyDescent="0.2">
      <c r="C1375" s="10"/>
      <c r="D1375" s="10"/>
      <c r="AA1375" s="132"/>
      <c r="AB1375" s="132"/>
      <c r="AC1375" s="132"/>
      <c r="AD1375" s="132"/>
      <c r="AE1375" s="132"/>
      <c r="AG1375" s="143"/>
      <c r="AN1375" s="132"/>
      <c r="AO1375" s="132"/>
      <c r="AP1375" s="132"/>
      <c r="AQ1375" s="132"/>
      <c r="AR1375" s="132"/>
      <c r="AS1375" s="132"/>
      <c r="AT1375" s="132"/>
      <c r="AU1375" s="132"/>
    </row>
    <row r="1376" spans="3:64" x14ac:dyDescent="0.2">
      <c r="C1376" s="10"/>
      <c r="D1376" s="10"/>
      <c r="AA1376" s="132"/>
      <c r="AB1376" s="132"/>
      <c r="AC1376" s="132"/>
      <c r="AD1376" s="132"/>
      <c r="AE1376" s="132"/>
      <c r="AG1376" s="143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3:64" x14ac:dyDescent="0.2">
      <c r="C1377" s="10"/>
      <c r="D1377" s="10"/>
      <c r="AA1377" s="132"/>
      <c r="AB1377" s="132"/>
      <c r="AC1377" s="132"/>
      <c r="AD1377" s="132"/>
      <c r="AE1377" s="132"/>
      <c r="AG1377" s="143"/>
      <c r="AN1377" s="132"/>
      <c r="AO1377" s="132"/>
      <c r="AP1377" s="132"/>
      <c r="AQ1377" s="132"/>
      <c r="AR1377" s="132"/>
      <c r="AS1377" s="132"/>
      <c r="AT1377" s="132"/>
      <c r="AU1377" s="132"/>
      <c r="AV1377" s="132"/>
    </row>
    <row r="1378" spans="3:64" x14ac:dyDescent="0.2">
      <c r="C1378" s="10"/>
      <c r="D1378" s="10"/>
      <c r="AA1378" s="132"/>
      <c r="AB1378" s="132"/>
      <c r="AC1378" s="132"/>
      <c r="AD1378" s="132"/>
      <c r="AE1378" s="132"/>
      <c r="AG1378" s="143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3:64" x14ac:dyDescent="0.2">
      <c r="C1379" s="10"/>
      <c r="D1379" s="10"/>
      <c r="AA1379" s="132"/>
      <c r="AB1379" s="132"/>
      <c r="AC1379" s="132"/>
      <c r="AD1379" s="132"/>
      <c r="AE1379" s="132"/>
      <c r="AG1379" s="143"/>
      <c r="AN1379" s="132"/>
      <c r="AO1379" s="132"/>
      <c r="AP1379" s="132"/>
      <c r="AQ1379" s="132"/>
      <c r="AR1379" s="132"/>
      <c r="AS1379" s="132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C1379" s="132"/>
      <c r="BD1379" s="132"/>
      <c r="BE1379" s="132"/>
      <c r="BF1379" s="132"/>
      <c r="BG1379" s="132"/>
      <c r="BH1379" s="132"/>
      <c r="BI1379" s="132"/>
      <c r="BJ1379" s="132"/>
      <c r="BK1379" s="132"/>
      <c r="BL1379" s="132"/>
    </row>
    <row r="1380" spans="3:64" x14ac:dyDescent="0.2">
      <c r="C1380" s="10"/>
      <c r="D1380" s="10"/>
      <c r="AA1380" s="132"/>
      <c r="AB1380" s="132"/>
      <c r="AC1380" s="132"/>
      <c r="AD1380" s="132"/>
      <c r="AE1380" s="132"/>
      <c r="AG1380" s="143"/>
      <c r="AN1380" s="132"/>
      <c r="AO1380" s="132"/>
      <c r="AP1380" s="132"/>
      <c r="AQ1380" s="132"/>
      <c r="AR1380" s="132"/>
      <c r="AS1380" s="132"/>
      <c r="AT1380" s="132"/>
      <c r="AU1380" s="132"/>
    </row>
    <row r="1381" spans="3:64" x14ac:dyDescent="0.2">
      <c r="C1381" s="10"/>
      <c r="D1381" s="10"/>
      <c r="AA1381" s="132"/>
      <c r="AB1381" s="132"/>
      <c r="AC1381" s="132"/>
      <c r="AD1381" s="132"/>
      <c r="AE1381" s="132"/>
      <c r="AG1381" s="143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3:64" x14ac:dyDescent="0.2">
      <c r="C1382" s="10"/>
      <c r="D1382" s="10"/>
      <c r="AA1382" s="132"/>
      <c r="AB1382" s="132"/>
      <c r="AC1382" s="132"/>
      <c r="AD1382" s="132"/>
      <c r="AE1382" s="132"/>
      <c r="AG1382" s="143"/>
      <c r="AN1382" s="132"/>
      <c r="AO1382" s="132"/>
      <c r="AP1382" s="132"/>
      <c r="AQ1382" s="132"/>
      <c r="AR1382" s="132"/>
      <c r="AS1382" s="132"/>
      <c r="AT1382" s="132"/>
      <c r="AU1382" s="132"/>
      <c r="AV1382" s="132"/>
      <c r="AX1382" s="132"/>
      <c r="AY1382" s="132"/>
      <c r="AZ1382" s="132"/>
      <c r="BA1382" s="132"/>
      <c r="BB1382" s="132"/>
      <c r="BC1382" s="132"/>
      <c r="BD1382" s="132"/>
      <c r="BE1382" s="132"/>
      <c r="BF1382" s="132"/>
      <c r="BG1382" s="132"/>
      <c r="BH1382" s="132"/>
      <c r="BI1382" s="132"/>
      <c r="BJ1382" s="132"/>
      <c r="BK1382" s="132"/>
      <c r="BL1382" s="132"/>
    </row>
    <row r="1383" spans="3:64" x14ac:dyDescent="0.2">
      <c r="C1383" s="10"/>
      <c r="D1383" s="10"/>
      <c r="AA1383" s="132"/>
      <c r="AB1383" s="132"/>
      <c r="AC1383" s="132"/>
      <c r="AD1383" s="132"/>
      <c r="AE1383" s="132"/>
      <c r="AG1383" s="143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3:64" x14ac:dyDescent="0.2">
      <c r="C1384" s="10"/>
      <c r="D1384" s="10"/>
      <c r="AA1384" s="132"/>
      <c r="AB1384" s="132"/>
      <c r="AC1384" s="132"/>
      <c r="AD1384" s="132"/>
      <c r="AE1384" s="132"/>
      <c r="AG1384" s="143"/>
      <c r="AN1384" s="132"/>
      <c r="AO1384" s="132"/>
      <c r="AP1384" s="132"/>
      <c r="AQ1384" s="132"/>
      <c r="AR1384" s="132"/>
      <c r="AS1384" s="132"/>
      <c r="AT1384" s="132"/>
      <c r="AU1384" s="132"/>
    </row>
    <row r="1385" spans="3:64" x14ac:dyDescent="0.2">
      <c r="C1385" s="10"/>
      <c r="D1385" s="10"/>
      <c r="AA1385" s="132"/>
      <c r="AB1385" s="132"/>
      <c r="AC1385" s="132"/>
      <c r="AD1385" s="132"/>
      <c r="AE1385" s="132"/>
      <c r="AG1385" s="143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3:64" x14ac:dyDescent="0.2">
      <c r="C1386" s="10"/>
      <c r="D1386" s="10"/>
      <c r="AA1386" s="132"/>
      <c r="AB1386" s="132"/>
      <c r="AC1386" s="132"/>
      <c r="AD1386" s="132"/>
      <c r="AE1386" s="132"/>
      <c r="AG1386" s="143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3:64" x14ac:dyDescent="0.2">
      <c r="C1387" s="10"/>
      <c r="D1387" s="10"/>
      <c r="AA1387" s="132"/>
      <c r="AB1387" s="132"/>
      <c r="AC1387" s="132"/>
      <c r="AD1387" s="132"/>
      <c r="AE1387" s="132"/>
      <c r="AG1387" s="143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3:64" x14ac:dyDescent="0.2">
      <c r="C1388" s="10"/>
      <c r="D1388" s="10"/>
      <c r="AA1388" s="132"/>
      <c r="AB1388" s="132"/>
      <c r="AC1388" s="132"/>
      <c r="AD1388" s="132"/>
      <c r="AE1388" s="132"/>
      <c r="AG1388" s="143"/>
      <c r="AN1388" s="132"/>
      <c r="AO1388" s="132"/>
      <c r="AP1388" s="132"/>
      <c r="AQ1388" s="132"/>
      <c r="AR1388" s="132"/>
      <c r="AS1388" s="132"/>
      <c r="AT1388" s="132"/>
      <c r="AU1388" s="132"/>
      <c r="AV1388" s="132"/>
      <c r="AX1388" s="132"/>
      <c r="AY1388" s="132"/>
      <c r="AZ1388" s="132"/>
      <c r="BA1388" s="132"/>
      <c r="BB1388" s="132"/>
      <c r="BC1388" s="132"/>
      <c r="BD1388" s="132"/>
      <c r="BE1388" s="132"/>
      <c r="BF1388" s="132"/>
      <c r="BG1388" s="132"/>
      <c r="BH1388" s="132"/>
      <c r="BI1388" s="132"/>
      <c r="BJ1388" s="132"/>
      <c r="BK1388" s="132"/>
      <c r="BL1388" s="132"/>
    </row>
    <row r="1389" spans="3:64" x14ac:dyDescent="0.2">
      <c r="C1389" s="10"/>
      <c r="D1389" s="10"/>
      <c r="AA1389" s="132"/>
      <c r="AB1389" s="132"/>
      <c r="AC1389" s="132"/>
      <c r="AD1389" s="132"/>
      <c r="AE1389" s="132"/>
      <c r="AG1389" s="143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3:64" x14ac:dyDescent="0.2">
      <c r="C1390" s="10"/>
      <c r="D1390" s="10"/>
      <c r="AA1390" s="132"/>
      <c r="AB1390" s="132"/>
      <c r="AC1390" s="132"/>
      <c r="AD1390" s="132"/>
      <c r="AE1390" s="132"/>
      <c r="AG1390" s="143"/>
      <c r="AN1390" s="132"/>
      <c r="AO1390" s="132"/>
      <c r="AP1390" s="132"/>
      <c r="AQ1390" s="132"/>
      <c r="AR1390" s="132"/>
      <c r="AS1390" s="132"/>
      <c r="AT1390" s="132"/>
      <c r="AU1390" s="132"/>
    </row>
    <row r="1391" spans="3:64" x14ac:dyDescent="0.2">
      <c r="C1391" s="10"/>
      <c r="D1391" s="10"/>
      <c r="AA1391" s="132"/>
      <c r="AB1391" s="132"/>
      <c r="AC1391" s="132"/>
      <c r="AD1391" s="132"/>
      <c r="AE1391" s="132"/>
      <c r="AG1391" s="143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3:64" x14ac:dyDescent="0.2">
      <c r="C1392" s="10"/>
      <c r="D1392" s="10"/>
      <c r="AA1392" s="132"/>
      <c r="AB1392" s="132"/>
      <c r="AC1392" s="132"/>
      <c r="AD1392" s="132"/>
      <c r="AE1392" s="132"/>
      <c r="AG1392" s="143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3:64" x14ac:dyDescent="0.2">
      <c r="C1393" s="10"/>
      <c r="D1393" s="10"/>
      <c r="AA1393" s="132"/>
      <c r="AB1393" s="132"/>
      <c r="AC1393" s="132"/>
      <c r="AD1393" s="132"/>
      <c r="AE1393" s="132"/>
      <c r="AG1393" s="143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3:64" x14ac:dyDescent="0.2">
      <c r="C1394" s="10"/>
      <c r="D1394" s="10"/>
      <c r="AA1394" s="132"/>
      <c r="AB1394" s="132"/>
      <c r="AC1394" s="132"/>
      <c r="AD1394" s="132"/>
      <c r="AE1394" s="132"/>
      <c r="AG1394" s="143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3:64" x14ac:dyDescent="0.2">
      <c r="C1395" s="10"/>
      <c r="D1395" s="10"/>
      <c r="AA1395" s="132"/>
      <c r="AB1395" s="132"/>
      <c r="AC1395" s="132"/>
      <c r="AD1395" s="132"/>
      <c r="AE1395" s="132"/>
      <c r="AG1395" s="143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3:64" x14ac:dyDescent="0.2">
      <c r="C1396" s="10"/>
      <c r="D1396" s="10"/>
      <c r="AA1396" s="132"/>
      <c r="AB1396" s="132"/>
      <c r="AC1396" s="132"/>
      <c r="AD1396" s="132"/>
      <c r="AE1396" s="132"/>
      <c r="AG1396" s="143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3:64" x14ac:dyDescent="0.2">
      <c r="C1397" s="10"/>
      <c r="D1397" s="10"/>
      <c r="AA1397" s="132"/>
      <c r="AB1397" s="132"/>
      <c r="AC1397" s="132"/>
      <c r="AD1397" s="132"/>
      <c r="AE1397" s="132"/>
      <c r="AG1397" s="143"/>
      <c r="AN1397" s="132"/>
      <c r="AO1397" s="132"/>
      <c r="AP1397" s="132"/>
      <c r="AQ1397" s="132"/>
      <c r="AR1397" s="132"/>
      <c r="AS1397" s="132"/>
      <c r="AT1397" s="132"/>
      <c r="AU1397" s="132"/>
      <c r="AV1397" s="132"/>
      <c r="AX1397" s="132"/>
      <c r="AY1397" s="132"/>
      <c r="AZ1397" s="132"/>
      <c r="BA1397" s="132"/>
      <c r="BB1397" s="132"/>
      <c r="BC1397" s="132"/>
      <c r="BD1397" s="132"/>
      <c r="BE1397" s="132"/>
      <c r="BF1397" s="132"/>
      <c r="BG1397" s="132"/>
      <c r="BH1397" s="132"/>
      <c r="BI1397" s="132"/>
      <c r="BJ1397" s="132"/>
      <c r="BK1397" s="132"/>
      <c r="BL1397" s="132"/>
    </row>
    <row r="1398" spans="3:64" x14ac:dyDescent="0.2">
      <c r="C1398" s="10"/>
      <c r="D1398" s="10"/>
      <c r="AA1398" s="132"/>
      <c r="AB1398" s="132"/>
      <c r="AC1398" s="132"/>
      <c r="AD1398" s="132"/>
      <c r="AE1398" s="132"/>
      <c r="AG1398" s="143"/>
      <c r="AN1398" s="132"/>
      <c r="AO1398" s="132"/>
      <c r="AP1398" s="132"/>
      <c r="AQ1398" s="132"/>
      <c r="AR1398" s="132"/>
      <c r="AS1398" s="132"/>
      <c r="AT1398" s="132"/>
      <c r="AU1398" s="132"/>
    </row>
    <row r="1399" spans="3:64" x14ac:dyDescent="0.2">
      <c r="C1399" s="10"/>
      <c r="D1399" s="10"/>
      <c r="AA1399" s="132"/>
      <c r="AB1399" s="132"/>
      <c r="AC1399" s="132"/>
      <c r="AD1399" s="132"/>
      <c r="AE1399" s="132"/>
      <c r="AG1399" s="143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3:64" x14ac:dyDescent="0.2">
      <c r="C1400" s="10"/>
      <c r="D1400" s="10"/>
      <c r="AA1400" s="132"/>
      <c r="AB1400" s="132"/>
      <c r="AC1400" s="132"/>
      <c r="AD1400" s="132"/>
      <c r="AE1400" s="132"/>
      <c r="AG1400" s="143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3:64" x14ac:dyDescent="0.2">
      <c r="C1401" s="10"/>
      <c r="D1401" s="10"/>
      <c r="AA1401" s="132"/>
      <c r="AB1401" s="132"/>
      <c r="AC1401" s="132"/>
      <c r="AD1401" s="132"/>
      <c r="AE1401" s="132"/>
      <c r="AG1401" s="143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3:64" x14ac:dyDescent="0.2">
      <c r="C1402" s="10"/>
      <c r="D1402" s="10"/>
      <c r="AA1402" s="132"/>
      <c r="AB1402" s="132"/>
      <c r="AC1402" s="132"/>
      <c r="AD1402" s="132"/>
      <c r="AE1402" s="132"/>
      <c r="AG1402" s="143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3:64" x14ac:dyDescent="0.2">
      <c r="C1403" s="10"/>
      <c r="D1403" s="10"/>
      <c r="AA1403" s="132"/>
      <c r="AB1403" s="132"/>
      <c r="AC1403" s="132"/>
      <c r="AD1403" s="132"/>
      <c r="AE1403" s="132"/>
      <c r="AG1403" s="143"/>
      <c r="AN1403" s="132"/>
      <c r="AO1403" s="132"/>
      <c r="AP1403" s="132"/>
      <c r="AQ1403" s="132"/>
      <c r="AR1403" s="132"/>
      <c r="AS1403" s="132"/>
      <c r="AT1403" s="132"/>
      <c r="AU1403" s="132"/>
      <c r="AV1403" s="132"/>
      <c r="AW1403" s="132"/>
      <c r="AX1403" s="132"/>
      <c r="AY1403" s="132"/>
      <c r="AZ1403" s="132"/>
      <c r="BA1403" s="132"/>
      <c r="BB1403" s="132"/>
      <c r="BC1403" s="132"/>
      <c r="BD1403" s="132"/>
      <c r="BE1403" s="132"/>
      <c r="BF1403" s="132"/>
      <c r="BG1403" s="132"/>
      <c r="BH1403" s="132"/>
      <c r="BI1403" s="132"/>
      <c r="BJ1403" s="132"/>
      <c r="BK1403" s="132"/>
      <c r="BL1403" s="132"/>
    </row>
    <row r="1404" spans="3:64" x14ac:dyDescent="0.2">
      <c r="C1404" s="10"/>
      <c r="D1404" s="10"/>
      <c r="AA1404" s="132"/>
      <c r="AB1404" s="132"/>
      <c r="AC1404" s="132"/>
      <c r="AD1404" s="132"/>
      <c r="AE1404" s="132"/>
      <c r="AG1404" s="143"/>
      <c r="AN1404" s="132"/>
      <c r="AO1404" s="132"/>
      <c r="AP1404" s="132"/>
      <c r="AQ1404" s="132"/>
      <c r="AR1404" s="132"/>
      <c r="AS1404" s="132"/>
      <c r="AT1404" s="132"/>
      <c r="AU1404" s="132"/>
    </row>
    <row r="1405" spans="3:64" x14ac:dyDescent="0.2">
      <c r="C1405" s="10"/>
      <c r="D1405" s="10"/>
      <c r="AA1405" s="132"/>
      <c r="AB1405" s="132"/>
      <c r="AC1405" s="132"/>
      <c r="AD1405" s="132"/>
      <c r="AE1405" s="132"/>
      <c r="AG1405" s="143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3:64" x14ac:dyDescent="0.2">
      <c r="C1406" s="10"/>
      <c r="D1406" s="10"/>
      <c r="AA1406" s="132"/>
      <c r="AB1406" s="132"/>
      <c r="AC1406" s="132"/>
      <c r="AD1406" s="132"/>
      <c r="AE1406" s="132"/>
      <c r="AG1406" s="143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3:64" x14ac:dyDescent="0.2">
      <c r="C1407" s="10"/>
      <c r="D1407" s="10"/>
      <c r="AA1407" s="132"/>
      <c r="AB1407" s="132"/>
      <c r="AC1407" s="132"/>
      <c r="AD1407" s="132"/>
      <c r="AE1407" s="132"/>
      <c r="AG1407" s="143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3:64" x14ac:dyDescent="0.2">
      <c r="C1408" s="10"/>
      <c r="D1408" s="10"/>
      <c r="AA1408" s="132"/>
      <c r="AB1408" s="132"/>
      <c r="AC1408" s="132"/>
      <c r="AD1408" s="132"/>
      <c r="AE1408" s="132"/>
      <c r="AG1408" s="143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3:64" x14ac:dyDescent="0.2">
      <c r="C1409" s="10"/>
      <c r="D1409" s="10"/>
      <c r="AA1409" s="132"/>
      <c r="AB1409" s="132"/>
      <c r="AC1409" s="132"/>
      <c r="AD1409" s="132"/>
      <c r="AE1409" s="132"/>
      <c r="AG1409" s="143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3:64" x14ac:dyDescent="0.2">
      <c r="C1410" s="10"/>
      <c r="D1410" s="10"/>
      <c r="AA1410" s="132"/>
      <c r="AB1410" s="132"/>
      <c r="AC1410" s="132"/>
      <c r="AD1410" s="132"/>
      <c r="AE1410" s="132"/>
      <c r="AG1410" s="143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3:64" x14ac:dyDescent="0.2">
      <c r="C1411" s="10"/>
      <c r="D1411" s="10"/>
      <c r="AA1411" s="132"/>
      <c r="AB1411" s="132"/>
      <c r="AC1411" s="132"/>
      <c r="AD1411" s="132"/>
      <c r="AE1411" s="132"/>
      <c r="AG1411" s="143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3:64" x14ac:dyDescent="0.2">
      <c r="C1412" s="10"/>
      <c r="D1412" s="10"/>
      <c r="AA1412" s="132"/>
      <c r="AB1412" s="132"/>
      <c r="AC1412" s="132"/>
      <c r="AD1412" s="132"/>
      <c r="AE1412" s="132"/>
      <c r="AG1412" s="143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3:64" x14ac:dyDescent="0.2">
      <c r="C1413" s="10"/>
      <c r="D1413" s="10"/>
      <c r="AA1413" s="132"/>
      <c r="AB1413" s="132"/>
      <c r="AC1413" s="132"/>
      <c r="AD1413" s="132"/>
      <c r="AE1413" s="132"/>
      <c r="AG1413" s="143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3:64" x14ac:dyDescent="0.2">
      <c r="C1414" s="10"/>
      <c r="D1414" s="10"/>
      <c r="AA1414" s="132"/>
      <c r="AB1414" s="132"/>
      <c r="AC1414" s="132"/>
      <c r="AD1414" s="132"/>
      <c r="AE1414" s="132"/>
      <c r="AG1414" s="143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3:64" x14ac:dyDescent="0.2">
      <c r="C1415" s="10"/>
      <c r="D1415" s="10"/>
      <c r="AA1415" s="132"/>
      <c r="AB1415" s="132"/>
      <c r="AC1415" s="132"/>
      <c r="AD1415" s="132"/>
      <c r="AE1415" s="132"/>
      <c r="AG1415" s="143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3:64" x14ac:dyDescent="0.2">
      <c r="C1416" s="10"/>
      <c r="D1416" s="10"/>
      <c r="AA1416" s="132"/>
      <c r="AB1416" s="132"/>
      <c r="AC1416" s="132"/>
      <c r="AD1416" s="132"/>
      <c r="AE1416" s="132"/>
      <c r="AG1416" s="143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3:64" x14ac:dyDescent="0.2">
      <c r="C1417" s="10"/>
      <c r="D1417" s="10"/>
      <c r="AA1417" s="132"/>
      <c r="AB1417" s="132"/>
      <c r="AC1417" s="132"/>
      <c r="AD1417" s="132"/>
      <c r="AE1417" s="132"/>
      <c r="AG1417" s="143"/>
      <c r="AN1417" s="132"/>
      <c r="AO1417" s="132"/>
      <c r="AP1417" s="132"/>
      <c r="AQ1417" s="132"/>
      <c r="AR1417" s="132"/>
      <c r="AS1417" s="132"/>
      <c r="AT1417" s="132"/>
      <c r="AU1417" s="132"/>
      <c r="AV1417" s="132"/>
      <c r="AW1417" s="132"/>
      <c r="AX1417" s="132"/>
      <c r="AY1417" s="132"/>
      <c r="AZ1417" s="132"/>
      <c r="BA1417" s="132"/>
      <c r="BB1417" s="132"/>
      <c r="BC1417" s="132"/>
      <c r="BD1417" s="132"/>
      <c r="BE1417" s="132"/>
      <c r="BF1417" s="132"/>
      <c r="BG1417" s="132"/>
      <c r="BH1417" s="132"/>
      <c r="BI1417" s="132"/>
      <c r="BJ1417" s="132"/>
      <c r="BK1417" s="132"/>
      <c r="BL1417" s="132"/>
    </row>
    <row r="1418" spans="3:64" x14ac:dyDescent="0.2">
      <c r="C1418" s="10"/>
      <c r="D1418" s="10"/>
      <c r="AA1418" s="132"/>
      <c r="AB1418" s="132"/>
      <c r="AC1418" s="132"/>
      <c r="AD1418" s="132"/>
      <c r="AE1418" s="132"/>
      <c r="AG1418" s="143"/>
      <c r="AN1418" s="132"/>
      <c r="AO1418" s="132"/>
      <c r="AP1418" s="132"/>
      <c r="AQ1418" s="132"/>
      <c r="AR1418" s="132"/>
      <c r="AS1418" s="132"/>
      <c r="AT1418" s="132"/>
      <c r="AU1418" s="132"/>
    </row>
    <row r="1419" spans="3:64" x14ac:dyDescent="0.2">
      <c r="C1419" s="10"/>
      <c r="D1419" s="10"/>
      <c r="AA1419" s="132"/>
      <c r="AB1419" s="132"/>
      <c r="AC1419" s="132"/>
      <c r="AD1419" s="132"/>
      <c r="AE1419" s="132"/>
      <c r="AG1419" s="143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3:64" x14ac:dyDescent="0.2">
      <c r="C1420" s="10"/>
      <c r="D1420" s="10"/>
      <c r="AA1420" s="132"/>
      <c r="AB1420" s="132"/>
      <c r="AC1420" s="132"/>
      <c r="AD1420" s="132"/>
      <c r="AE1420" s="132"/>
      <c r="AG1420" s="143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3:64" x14ac:dyDescent="0.2">
      <c r="C1421" s="10"/>
      <c r="D1421" s="10"/>
      <c r="AA1421" s="132"/>
      <c r="AB1421" s="132"/>
      <c r="AC1421" s="132"/>
      <c r="AD1421" s="132"/>
      <c r="AE1421" s="132"/>
      <c r="AG1421" s="143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3:64" x14ac:dyDescent="0.2">
      <c r="C1422" s="10"/>
      <c r="D1422" s="10"/>
      <c r="AA1422" s="132"/>
      <c r="AB1422" s="132"/>
      <c r="AC1422" s="132"/>
      <c r="AD1422" s="132"/>
      <c r="AE1422" s="132"/>
      <c r="AG1422" s="143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3:64" x14ac:dyDescent="0.2">
      <c r="C1423" s="10"/>
      <c r="D1423" s="10"/>
      <c r="AA1423" s="132"/>
      <c r="AB1423" s="132"/>
      <c r="AC1423" s="132"/>
      <c r="AD1423" s="132"/>
      <c r="AE1423" s="132"/>
      <c r="AG1423" s="143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3:64" x14ac:dyDescent="0.2">
      <c r="C1424" s="10"/>
      <c r="D1424" s="10"/>
      <c r="AA1424" s="132"/>
      <c r="AB1424" s="132"/>
      <c r="AC1424" s="132"/>
      <c r="AD1424" s="132"/>
      <c r="AE1424" s="132"/>
      <c r="AG1424" s="143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3:64" x14ac:dyDescent="0.2">
      <c r="C1425" s="10"/>
      <c r="D1425" s="10"/>
      <c r="AA1425" s="132"/>
      <c r="AB1425" s="132"/>
      <c r="AC1425" s="132"/>
      <c r="AD1425" s="132"/>
      <c r="AE1425" s="132"/>
      <c r="AG1425" s="143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3:64" x14ac:dyDescent="0.2">
      <c r="C1426" s="10"/>
      <c r="D1426" s="10"/>
      <c r="AA1426" s="132"/>
      <c r="AB1426" s="132"/>
      <c r="AC1426" s="132"/>
      <c r="AD1426" s="132"/>
      <c r="AE1426" s="132"/>
      <c r="AG1426" s="143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3:64" x14ac:dyDescent="0.2">
      <c r="C1427" s="10"/>
      <c r="D1427" s="10"/>
      <c r="AA1427" s="132"/>
      <c r="AB1427" s="132"/>
      <c r="AC1427" s="132"/>
      <c r="AD1427" s="132"/>
      <c r="AE1427" s="132"/>
      <c r="AG1427" s="143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3:64" x14ac:dyDescent="0.2">
      <c r="C1428" s="10"/>
      <c r="D1428" s="10"/>
      <c r="AA1428" s="132"/>
      <c r="AB1428" s="132"/>
      <c r="AC1428" s="132"/>
      <c r="AD1428" s="132"/>
      <c r="AE1428" s="132"/>
      <c r="AG1428" s="143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3:64" x14ac:dyDescent="0.2">
      <c r="C1429" s="10"/>
      <c r="D1429" s="10"/>
      <c r="AA1429" s="132"/>
      <c r="AB1429" s="132"/>
      <c r="AC1429" s="132"/>
      <c r="AD1429" s="132"/>
      <c r="AE1429" s="132"/>
      <c r="AG1429" s="143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3:64" x14ac:dyDescent="0.2">
      <c r="C1430" s="10"/>
      <c r="D1430" s="10"/>
      <c r="AA1430" s="132"/>
      <c r="AB1430" s="132"/>
      <c r="AC1430" s="132"/>
      <c r="AD1430" s="132"/>
      <c r="AE1430" s="132"/>
      <c r="AG1430" s="143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3:64" x14ac:dyDescent="0.2">
      <c r="C1431" s="10"/>
      <c r="D1431" s="10"/>
      <c r="AA1431" s="132"/>
      <c r="AB1431" s="132"/>
      <c r="AC1431" s="132"/>
      <c r="AD1431" s="132"/>
      <c r="AE1431" s="132"/>
      <c r="AG1431" s="143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3:64" x14ac:dyDescent="0.2">
      <c r="C1432" s="10"/>
      <c r="D1432" s="10"/>
      <c r="AA1432" s="132"/>
      <c r="AB1432" s="132"/>
      <c r="AC1432" s="132"/>
      <c r="AD1432" s="132"/>
      <c r="AE1432" s="132"/>
      <c r="AG1432" s="143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3:64" x14ac:dyDescent="0.2">
      <c r="C1433" s="10"/>
      <c r="D1433" s="10"/>
      <c r="AA1433" s="132"/>
      <c r="AB1433" s="132"/>
      <c r="AC1433" s="132"/>
      <c r="AD1433" s="132"/>
      <c r="AE1433" s="132"/>
      <c r="AG1433" s="143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3:64" x14ac:dyDescent="0.2">
      <c r="C1434" s="10"/>
      <c r="D1434" s="10"/>
      <c r="AA1434" s="132"/>
      <c r="AB1434" s="132"/>
      <c r="AC1434" s="132"/>
      <c r="AD1434" s="132"/>
      <c r="AE1434" s="132"/>
      <c r="AG1434" s="143"/>
      <c r="AN1434" s="132"/>
      <c r="AO1434" s="132"/>
      <c r="AP1434" s="132"/>
      <c r="AQ1434" s="132"/>
      <c r="AR1434" s="132"/>
      <c r="AS1434" s="132"/>
      <c r="AT1434" s="132"/>
      <c r="AU1434" s="132"/>
      <c r="AV1434" s="132"/>
      <c r="AW1434" s="132"/>
      <c r="AX1434" s="132"/>
      <c r="AY1434" s="132"/>
      <c r="AZ1434" s="132"/>
      <c r="BA1434" s="132"/>
      <c r="BB1434" s="132"/>
      <c r="BC1434" s="132"/>
      <c r="BD1434" s="132"/>
      <c r="BE1434" s="132"/>
      <c r="BF1434" s="132"/>
      <c r="BG1434" s="132"/>
      <c r="BH1434" s="132"/>
      <c r="BI1434" s="132"/>
      <c r="BJ1434" s="132"/>
      <c r="BK1434" s="132"/>
      <c r="BL1434" s="132"/>
    </row>
    <row r="1435" spans="3:64" x14ac:dyDescent="0.2">
      <c r="C1435" s="10"/>
      <c r="D1435" s="10"/>
      <c r="AA1435" s="132"/>
      <c r="AB1435" s="132"/>
      <c r="AC1435" s="132"/>
      <c r="AD1435" s="132"/>
      <c r="AE1435" s="132"/>
      <c r="AG1435" s="143"/>
      <c r="AN1435" s="132"/>
      <c r="AO1435" s="132"/>
      <c r="AP1435" s="132"/>
      <c r="AQ1435" s="132"/>
      <c r="AR1435" s="132"/>
      <c r="AS1435" s="132"/>
      <c r="AT1435" s="132"/>
      <c r="AU1435" s="132"/>
    </row>
    <row r="1436" spans="3:64" x14ac:dyDescent="0.2">
      <c r="C1436" s="10"/>
      <c r="D1436" s="10"/>
      <c r="AA1436" s="132"/>
      <c r="AB1436" s="132"/>
      <c r="AC1436" s="132"/>
      <c r="AD1436" s="132"/>
      <c r="AE1436" s="132"/>
      <c r="AG1436" s="143"/>
      <c r="AN1436" s="132"/>
      <c r="AO1436" s="132"/>
      <c r="AP1436" s="132"/>
      <c r="AQ1436" s="132"/>
      <c r="AR1436" s="132"/>
      <c r="AS1436" s="132"/>
      <c r="AT1436" s="132"/>
      <c r="AU1436" s="132"/>
      <c r="AV1436" s="132"/>
    </row>
    <row r="1437" spans="3:64" x14ac:dyDescent="0.2">
      <c r="C1437" s="10"/>
      <c r="D1437" s="10"/>
      <c r="AA1437" s="132"/>
      <c r="AB1437" s="132"/>
      <c r="AC1437" s="132"/>
      <c r="AD1437" s="132"/>
      <c r="AE1437" s="132"/>
      <c r="AG1437" s="143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3:64" x14ac:dyDescent="0.2">
      <c r="C1438" s="10"/>
      <c r="D1438" s="10"/>
      <c r="AA1438" s="132"/>
      <c r="AB1438" s="132"/>
      <c r="AC1438" s="132"/>
      <c r="AD1438" s="132"/>
      <c r="AE1438" s="132"/>
      <c r="AG1438" s="143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3:64" x14ac:dyDescent="0.2">
      <c r="C1439" s="10"/>
      <c r="D1439" s="10"/>
      <c r="AA1439" s="132"/>
      <c r="AB1439" s="132"/>
      <c r="AC1439" s="132"/>
      <c r="AD1439" s="132"/>
      <c r="AE1439" s="132"/>
      <c r="AG1439" s="143"/>
      <c r="AN1439" s="132"/>
      <c r="AO1439" s="132"/>
      <c r="AP1439" s="132"/>
      <c r="AQ1439" s="132"/>
      <c r="AR1439" s="132"/>
      <c r="AS1439" s="132"/>
      <c r="AT1439" s="132"/>
      <c r="AU1439" s="132"/>
      <c r="AV1439" s="132"/>
      <c r="AX1439" s="132"/>
    </row>
    <row r="1440" spans="3:64" x14ac:dyDescent="0.2">
      <c r="C1440" s="10"/>
      <c r="D1440" s="10"/>
      <c r="AA1440" s="132"/>
      <c r="AB1440" s="132"/>
      <c r="AC1440" s="132"/>
      <c r="AD1440" s="132"/>
      <c r="AE1440" s="132"/>
      <c r="AG1440" s="143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3:64" x14ac:dyDescent="0.2">
      <c r="C1441" s="10"/>
      <c r="D1441" s="10"/>
      <c r="AA1441" s="132"/>
      <c r="AB1441" s="132"/>
      <c r="AC1441" s="132"/>
      <c r="AD1441" s="132"/>
      <c r="AE1441" s="132"/>
      <c r="AG1441" s="143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2"/>
      <c r="BF1441" s="132"/>
      <c r="BG1441" s="132"/>
      <c r="BH1441" s="132"/>
      <c r="BI1441" s="132"/>
      <c r="BJ1441" s="132"/>
      <c r="BK1441" s="132"/>
      <c r="BL1441" s="132"/>
    </row>
    <row r="1442" spans="3:64" x14ac:dyDescent="0.2">
      <c r="C1442" s="10"/>
      <c r="D1442" s="10"/>
      <c r="AA1442" s="132"/>
      <c r="AB1442" s="132"/>
      <c r="AC1442" s="132"/>
      <c r="AD1442" s="132"/>
      <c r="AE1442" s="132"/>
      <c r="AG1442" s="143"/>
      <c r="AN1442" s="132"/>
      <c r="AO1442" s="132"/>
      <c r="AP1442" s="132"/>
      <c r="AQ1442" s="132"/>
      <c r="AR1442" s="132"/>
      <c r="AS1442" s="132"/>
      <c r="AT1442" s="132"/>
      <c r="AU1442" s="132"/>
    </row>
    <row r="1443" spans="3:64" x14ac:dyDescent="0.2">
      <c r="C1443" s="10"/>
      <c r="D1443" s="10"/>
      <c r="AA1443" s="132"/>
      <c r="AB1443" s="132"/>
      <c r="AC1443" s="132"/>
      <c r="AD1443" s="132"/>
      <c r="AE1443" s="132"/>
      <c r="AG1443" s="143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3:64" x14ac:dyDescent="0.2">
      <c r="C1444" s="10"/>
      <c r="D1444" s="10"/>
      <c r="AA1444" s="132"/>
      <c r="AB1444" s="132"/>
      <c r="AC1444" s="132"/>
      <c r="AD1444" s="132"/>
      <c r="AE1444" s="132"/>
      <c r="AG1444" s="143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3:64" x14ac:dyDescent="0.2">
      <c r="C1445" s="10"/>
      <c r="D1445" s="10"/>
      <c r="AA1445" s="132"/>
      <c r="AB1445" s="132"/>
      <c r="AC1445" s="132"/>
      <c r="AD1445" s="132"/>
      <c r="AE1445" s="132"/>
      <c r="AG1445" s="143"/>
      <c r="AN1445" s="132"/>
      <c r="AO1445" s="132"/>
      <c r="AP1445" s="132"/>
      <c r="AQ1445" s="132"/>
      <c r="AR1445" s="132"/>
      <c r="AS1445" s="132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G1445" s="132"/>
      <c r="BH1445" s="132"/>
      <c r="BI1445" s="132"/>
      <c r="BJ1445" s="132"/>
      <c r="BK1445" s="132"/>
      <c r="BL1445" s="132"/>
    </row>
    <row r="1446" spans="3:64" x14ac:dyDescent="0.2">
      <c r="C1446" s="10"/>
      <c r="D1446" s="10"/>
      <c r="AA1446" s="132"/>
      <c r="AB1446" s="132"/>
      <c r="AC1446" s="132"/>
      <c r="AD1446" s="132"/>
      <c r="AE1446" s="132"/>
      <c r="AG1446" s="143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X1446" s="132"/>
    </row>
    <row r="1447" spans="3:64" x14ac:dyDescent="0.2">
      <c r="C1447" s="10"/>
      <c r="D1447" s="10"/>
      <c r="AA1447" s="132"/>
      <c r="AB1447" s="132"/>
      <c r="AC1447" s="132"/>
      <c r="AD1447" s="132"/>
      <c r="AE1447" s="132"/>
      <c r="AG1447" s="143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  <c r="AY1447" s="132"/>
      <c r="AZ1447" s="132"/>
      <c r="BA1447" s="132"/>
      <c r="BB1447" s="132"/>
      <c r="BC1447" s="132"/>
      <c r="BD1447" s="132"/>
      <c r="BE1447" s="132"/>
      <c r="BF1447" s="132"/>
      <c r="BG1447" s="132"/>
      <c r="BH1447" s="132"/>
      <c r="BI1447" s="132"/>
      <c r="BJ1447" s="132"/>
      <c r="BK1447" s="132"/>
      <c r="BL1447" s="132"/>
    </row>
    <row r="1448" spans="3:64" x14ac:dyDescent="0.2">
      <c r="C1448" s="10"/>
      <c r="D1448" s="10"/>
      <c r="AA1448" s="132"/>
      <c r="AB1448" s="132"/>
      <c r="AC1448" s="132"/>
      <c r="AD1448" s="132"/>
      <c r="AE1448" s="132"/>
      <c r="AG1448" s="143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W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3:64" x14ac:dyDescent="0.2">
      <c r="C1449" s="10"/>
      <c r="D1449" s="10"/>
      <c r="AA1449" s="132"/>
      <c r="AB1449" s="132"/>
      <c r="AC1449" s="132"/>
      <c r="AD1449" s="132"/>
      <c r="AE1449" s="132"/>
      <c r="AG1449" s="143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3:64" x14ac:dyDescent="0.2">
      <c r="C1450" s="10"/>
      <c r="D1450" s="10"/>
      <c r="AA1450" s="132"/>
      <c r="AB1450" s="132"/>
      <c r="AC1450" s="132"/>
      <c r="AD1450" s="132"/>
      <c r="AE1450" s="132"/>
      <c r="AG1450" s="143"/>
      <c r="AN1450" s="132"/>
      <c r="AO1450" s="132"/>
      <c r="AP1450" s="132"/>
      <c r="AQ1450" s="132"/>
      <c r="AR1450" s="132"/>
      <c r="AS1450" s="132"/>
      <c r="AT1450" s="132"/>
      <c r="AU1450" s="132"/>
      <c r="AV1450" s="132"/>
    </row>
    <row r="1451" spans="3:64" x14ac:dyDescent="0.2">
      <c r="C1451" s="10"/>
      <c r="D1451" s="10"/>
      <c r="AA1451" s="132"/>
      <c r="AB1451" s="132"/>
      <c r="AC1451" s="132"/>
      <c r="AD1451" s="132"/>
      <c r="AE1451" s="132"/>
      <c r="AG1451" s="143"/>
      <c r="AN1451" s="132"/>
      <c r="AO1451" s="132"/>
      <c r="AP1451" s="132"/>
      <c r="AQ1451" s="132"/>
      <c r="AR1451" s="132"/>
      <c r="AS1451" s="132"/>
      <c r="AT1451" s="132"/>
      <c r="AU1451" s="132"/>
    </row>
    <row r="1452" spans="3:64" x14ac:dyDescent="0.2">
      <c r="C1452" s="10"/>
      <c r="D1452" s="10"/>
      <c r="AA1452" s="132"/>
      <c r="AB1452" s="132"/>
      <c r="AC1452" s="132"/>
      <c r="AD1452" s="132"/>
      <c r="AE1452" s="132"/>
      <c r="AG1452" s="143"/>
      <c r="AN1452" s="132"/>
      <c r="AO1452" s="132"/>
      <c r="AP1452" s="132"/>
      <c r="AQ1452" s="132"/>
      <c r="AR1452" s="132"/>
      <c r="AS1452" s="132"/>
      <c r="AT1452" s="132"/>
      <c r="AU1452" s="132"/>
      <c r="AV1452" s="132"/>
      <c r="AX1452" s="132"/>
    </row>
    <row r="1453" spans="3:64" x14ac:dyDescent="0.2">
      <c r="C1453" s="10"/>
      <c r="D1453" s="10"/>
      <c r="AA1453" s="132"/>
      <c r="AB1453" s="132"/>
      <c r="AC1453" s="132"/>
      <c r="AD1453" s="132"/>
      <c r="AE1453" s="132"/>
      <c r="AG1453" s="143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  <c r="AY1453" s="132"/>
      <c r="AZ1453" s="132"/>
      <c r="BA1453" s="132"/>
      <c r="BB1453" s="132"/>
      <c r="BC1453" s="132"/>
      <c r="BD1453" s="132"/>
      <c r="BE1453" s="132"/>
      <c r="BF1453" s="132"/>
      <c r="BG1453" s="132"/>
      <c r="BH1453" s="132"/>
      <c r="BI1453" s="132"/>
      <c r="BJ1453" s="132"/>
      <c r="BK1453" s="132"/>
      <c r="BL1453" s="132"/>
    </row>
    <row r="1454" spans="3:64" x14ac:dyDescent="0.2">
      <c r="C1454" s="10"/>
      <c r="D1454" s="10"/>
      <c r="AA1454" s="132"/>
      <c r="AB1454" s="132"/>
      <c r="AC1454" s="132"/>
      <c r="AD1454" s="132"/>
      <c r="AE1454" s="132"/>
      <c r="AG1454" s="143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W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3:64" x14ac:dyDescent="0.2">
      <c r="C1455" s="10"/>
      <c r="D1455" s="10"/>
      <c r="AA1455" s="132"/>
      <c r="AB1455" s="132"/>
      <c r="AC1455" s="132"/>
      <c r="AD1455" s="132"/>
      <c r="AE1455" s="132"/>
      <c r="AG1455" s="143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3:64" x14ac:dyDescent="0.2">
      <c r="C1456" s="10"/>
      <c r="D1456" s="10"/>
      <c r="AA1456" s="132"/>
      <c r="AB1456" s="132"/>
      <c r="AC1456" s="132"/>
      <c r="AD1456" s="132"/>
      <c r="AE1456" s="132"/>
      <c r="AG1456" s="143"/>
      <c r="AN1456" s="132"/>
      <c r="AO1456" s="132"/>
      <c r="AP1456" s="132"/>
      <c r="AQ1456" s="132"/>
      <c r="AR1456" s="132"/>
      <c r="AS1456" s="132"/>
      <c r="AT1456" s="132"/>
      <c r="AU1456" s="132"/>
    </row>
    <row r="1457" spans="3:64" x14ac:dyDescent="0.2">
      <c r="C1457" s="10"/>
      <c r="D1457" s="10"/>
      <c r="AA1457" s="132"/>
      <c r="AB1457" s="132"/>
      <c r="AC1457" s="132"/>
      <c r="AD1457" s="132"/>
      <c r="AE1457" s="132"/>
      <c r="AG1457" s="143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3:64" x14ac:dyDescent="0.2">
      <c r="C1458" s="10"/>
      <c r="D1458" s="10"/>
      <c r="AA1458" s="132"/>
      <c r="AB1458" s="132"/>
      <c r="AC1458" s="132"/>
      <c r="AD1458" s="132"/>
      <c r="AE1458" s="132"/>
      <c r="AG1458" s="143"/>
      <c r="AN1458" s="132"/>
      <c r="AO1458" s="132"/>
      <c r="AP1458" s="132"/>
      <c r="AQ1458" s="132"/>
      <c r="AR1458" s="132"/>
      <c r="AS1458" s="132"/>
      <c r="AT1458" s="132"/>
      <c r="AU1458" s="132"/>
      <c r="AV1458" s="132"/>
      <c r="AX1458" s="132"/>
      <c r="AY1458" s="132"/>
      <c r="AZ1458" s="132"/>
      <c r="BA1458" s="132"/>
      <c r="BB1458" s="132"/>
      <c r="BC1458" s="132"/>
      <c r="BD1458" s="132"/>
      <c r="BE1458" s="132"/>
      <c r="BF1458" s="132"/>
      <c r="BG1458" s="132"/>
      <c r="BH1458" s="132"/>
      <c r="BI1458" s="132"/>
      <c r="BJ1458" s="132"/>
      <c r="BK1458" s="132"/>
      <c r="BL1458" s="132"/>
    </row>
    <row r="1459" spans="3:64" x14ac:dyDescent="0.2">
      <c r="C1459" s="10"/>
      <c r="D1459" s="10"/>
      <c r="AA1459" s="132"/>
      <c r="AB1459" s="132"/>
      <c r="AC1459" s="132"/>
      <c r="AD1459" s="132"/>
      <c r="AE1459" s="132"/>
      <c r="AG1459" s="143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3:64" x14ac:dyDescent="0.2">
      <c r="C1460" s="10"/>
      <c r="D1460" s="10"/>
      <c r="AA1460" s="132"/>
      <c r="AB1460" s="132"/>
      <c r="AC1460" s="132"/>
      <c r="AD1460" s="132"/>
      <c r="AE1460" s="132"/>
      <c r="AG1460" s="143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3:64" x14ac:dyDescent="0.2">
      <c r="C1461" s="10"/>
      <c r="D1461" s="10"/>
      <c r="AA1461" s="132"/>
      <c r="AB1461" s="132"/>
      <c r="AC1461" s="132"/>
      <c r="AD1461" s="132"/>
      <c r="AE1461" s="132"/>
      <c r="AG1461" s="143"/>
      <c r="AN1461" s="132"/>
      <c r="AO1461" s="132"/>
      <c r="AP1461" s="132"/>
      <c r="AQ1461" s="132"/>
      <c r="AR1461" s="132"/>
      <c r="AS1461" s="132"/>
      <c r="AT1461" s="132"/>
      <c r="AU1461" s="132"/>
    </row>
    <row r="1462" spans="3:64" x14ac:dyDescent="0.2">
      <c r="C1462" s="10"/>
      <c r="D1462" s="10"/>
      <c r="AA1462" s="132"/>
      <c r="AB1462" s="132"/>
      <c r="AC1462" s="132"/>
      <c r="AD1462" s="132"/>
      <c r="AE1462" s="132"/>
      <c r="AG1462" s="143"/>
      <c r="AN1462" s="132"/>
      <c r="AO1462" s="132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2"/>
      <c r="BF1462" s="132"/>
      <c r="BG1462" s="132"/>
      <c r="BH1462" s="132"/>
      <c r="BI1462" s="132"/>
      <c r="BJ1462" s="132"/>
      <c r="BK1462" s="132"/>
      <c r="BL1462" s="132"/>
    </row>
    <row r="1463" spans="3:64" x14ac:dyDescent="0.2">
      <c r="C1463" s="10"/>
      <c r="D1463" s="10"/>
      <c r="AA1463" s="132"/>
      <c r="AB1463" s="132"/>
      <c r="AC1463" s="132"/>
      <c r="AD1463" s="132"/>
      <c r="AE1463" s="132"/>
      <c r="AG1463" s="143"/>
      <c r="AN1463" s="132"/>
      <c r="AO1463" s="132"/>
      <c r="AP1463" s="132"/>
      <c r="AQ1463" s="132"/>
      <c r="AR1463" s="132"/>
      <c r="AS1463" s="132"/>
      <c r="AT1463" s="132"/>
      <c r="AU1463" s="132"/>
      <c r="AV1463" s="132"/>
    </row>
    <row r="1464" spans="3:64" x14ac:dyDescent="0.2">
      <c r="C1464" s="10"/>
      <c r="D1464" s="10"/>
      <c r="AA1464" s="132"/>
      <c r="AB1464" s="132"/>
      <c r="AC1464" s="132"/>
      <c r="AD1464" s="132"/>
      <c r="AE1464" s="132"/>
      <c r="AG1464" s="143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3:64" x14ac:dyDescent="0.2">
      <c r="C1465" s="10"/>
      <c r="D1465" s="10"/>
      <c r="AA1465" s="132"/>
      <c r="AB1465" s="132"/>
      <c r="AC1465" s="132"/>
      <c r="AD1465" s="132"/>
      <c r="AE1465" s="132"/>
      <c r="AG1465" s="143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3:64" x14ac:dyDescent="0.2">
      <c r="C1466" s="10"/>
      <c r="D1466" s="10"/>
      <c r="AA1466" s="132"/>
      <c r="AB1466" s="132"/>
      <c r="AC1466" s="132"/>
      <c r="AD1466" s="132"/>
      <c r="AE1466" s="132"/>
      <c r="AG1466" s="143"/>
      <c r="AN1466" s="132"/>
      <c r="AO1466" s="132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G1466" s="132"/>
      <c r="BH1466" s="132"/>
      <c r="BI1466" s="132"/>
      <c r="BJ1466" s="132"/>
      <c r="BK1466" s="132"/>
      <c r="BL1466" s="132"/>
    </row>
    <row r="1467" spans="3:64" x14ac:dyDescent="0.2">
      <c r="C1467" s="10"/>
      <c r="D1467" s="10"/>
      <c r="AA1467" s="132"/>
      <c r="AB1467" s="132"/>
      <c r="AC1467" s="132"/>
      <c r="AD1467" s="132"/>
      <c r="AE1467" s="132"/>
      <c r="AG1467" s="143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3:64" x14ac:dyDescent="0.2">
      <c r="C1468" s="10"/>
      <c r="D1468" s="10"/>
      <c r="AA1468" s="132"/>
      <c r="AB1468" s="132"/>
      <c r="AC1468" s="132"/>
      <c r="AD1468" s="132"/>
      <c r="AE1468" s="132"/>
      <c r="AG1468" s="143"/>
      <c r="AN1468" s="132"/>
      <c r="AO1468" s="132"/>
      <c r="AP1468" s="132"/>
      <c r="AQ1468" s="132"/>
      <c r="AR1468" s="132"/>
      <c r="AS1468" s="132"/>
      <c r="AT1468" s="132"/>
      <c r="AU1468" s="132"/>
    </row>
    <row r="1469" spans="3:64" x14ac:dyDescent="0.2">
      <c r="C1469" s="10"/>
      <c r="D1469" s="10"/>
      <c r="AA1469" s="132"/>
      <c r="AB1469" s="132"/>
      <c r="AC1469" s="132"/>
      <c r="AD1469" s="132"/>
      <c r="AE1469" s="132"/>
      <c r="AG1469" s="143"/>
      <c r="AN1469" s="132"/>
      <c r="AO1469" s="132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2"/>
      <c r="BF1469" s="132"/>
      <c r="BG1469" s="132"/>
      <c r="BH1469" s="132"/>
      <c r="BI1469" s="132"/>
      <c r="BJ1469" s="132"/>
      <c r="BK1469" s="132"/>
      <c r="BL1469" s="132"/>
    </row>
    <row r="1470" spans="3:64" x14ac:dyDescent="0.2">
      <c r="C1470" s="10"/>
      <c r="D1470" s="10"/>
      <c r="AA1470" s="132"/>
      <c r="AB1470" s="132"/>
      <c r="AC1470" s="132"/>
      <c r="AD1470" s="132"/>
      <c r="AE1470" s="132"/>
      <c r="AG1470" s="143"/>
      <c r="AN1470" s="132"/>
      <c r="AO1470" s="132"/>
      <c r="AP1470" s="132"/>
      <c r="AQ1470" s="132"/>
      <c r="AR1470" s="132"/>
      <c r="AS1470" s="132"/>
      <c r="AT1470" s="132"/>
      <c r="AU1470" s="132"/>
      <c r="AV1470" s="132"/>
    </row>
    <row r="1471" spans="3:64" x14ac:dyDescent="0.2">
      <c r="C1471" s="10"/>
      <c r="D1471" s="10"/>
      <c r="AA1471" s="132"/>
      <c r="AB1471" s="132"/>
      <c r="AC1471" s="132"/>
      <c r="AD1471" s="132"/>
      <c r="AE1471" s="132"/>
      <c r="AG1471" s="143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3:64" x14ac:dyDescent="0.2">
      <c r="C1472" s="10"/>
      <c r="D1472" s="10"/>
      <c r="AA1472" s="132"/>
      <c r="AB1472" s="132"/>
      <c r="AC1472" s="132"/>
      <c r="AD1472" s="132"/>
      <c r="AE1472" s="132"/>
      <c r="AG1472" s="143"/>
      <c r="AN1472" s="132"/>
      <c r="AO1472" s="132"/>
      <c r="AP1472" s="132"/>
      <c r="AQ1472" s="132"/>
      <c r="AR1472" s="132"/>
      <c r="AS1472" s="132"/>
      <c r="AT1472" s="132"/>
      <c r="AU1472" s="132"/>
    </row>
    <row r="1473" spans="3:64" x14ac:dyDescent="0.2">
      <c r="C1473" s="10"/>
      <c r="D1473" s="10"/>
      <c r="AA1473" s="132"/>
      <c r="AB1473" s="132"/>
      <c r="AC1473" s="132"/>
      <c r="AD1473" s="132"/>
      <c r="AE1473" s="132"/>
      <c r="AG1473" s="143"/>
      <c r="AN1473" s="132"/>
      <c r="AO1473" s="132"/>
      <c r="AP1473" s="132"/>
      <c r="AQ1473" s="132"/>
      <c r="AR1473" s="132"/>
      <c r="AS1473" s="132"/>
      <c r="AT1473" s="132"/>
      <c r="AU1473" s="132"/>
      <c r="AV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G1473" s="132"/>
      <c r="BH1473" s="132"/>
      <c r="BI1473" s="132"/>
      <c r="BJ1473" s="132"/>
      <c r="BK1473" s="132"/>
      <c r="BL1473" s="132"/>
    </row>
    <row r="1474" spans="3:64" x14ac:dyDescent="0.2">
      <c r="C1474" s="10"/>
      <c r="D1474" s="10"/>
      <c r="AA1474" s="132"/>
      <c r="AB1474" s="132"/>
      <c r="AC1474" s="132"/>
      <c r="AD1474" s="132"/>
      <c r="AE1474" s="132"/>
      <c r="AG1474" s="143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</row>
    <row r="1475" spans="3:64" x14ac:dyDescent="0.2">
      <c r="C1475" s="10"/>
      <c r="D1475" s="10"/>
      <c r="AA1475" s="132"/>
      <c r="AB1475" s="132"/>
      <c r="AC1475" s="132"/>
      <c r="AD1475" s="132"/>
      <c r="AE1475" s="132"/>
      <c r="AG1475" s="143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3:64" x14ac:dyDescent="0.2">
      <c r="C1476" s="10"/>
      <c r="D1476" s="10"/>
      <c r="AA1476" s="132"/>
      <c r="AB1476" s="132"/>
      <c r="AC1476" s="132"/>
      <c r="AD1476" s="132"/>
      <c r="AE1476" s="132"/>
      <c r="AG1476" s="143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2"/>
      <c r="BF1476" s="132"/>
      <c r="BG1476" s="132"/>
      <c r="BH1476" s="132"/>
      <c r="BI1476" s="132"/>
      <c r="BJ1476" s="132"/>
      <c r="BK1476" s="132"/>
      <c r="BL1476" s="132"/>
    </row>
    <row r="1477" spans="3:64" x14ac:dyDescent="0.2">
      <c r="C1477" s="10"/>
      <c r="D1477" s="10"/>
      <c r="AA1477" s="132"/>
      <c r="AB1477" s="132"/>
      <c r="AC1477" s="132"/>
      <c r="AD1477" s="132"/>
      <c r="AE1477" s="132"/>
      <c r="AG1477" s="143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3:64" x14ac:dyDescent="0.2">
      <c r="C1478" s="10"/>
      <c r="D1478" s="10"/>
      <c r="AA1478" s="132"/>
      <c r="AB1478" s="132"/>
      <c r="AC1478" s="132"/>
      <c r="AD1478" s="132"/>
      <c r="AE1478" s="132"/>
      <c r="AG1478" s="143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3:64" x14ac:dyDescent="0.2">
      <c r="C1479" s="10"/>
      <c r="D1479" s="10"/>
      <c r="AA1479" s="132"/>
      <c r="AB1479" s="132"/>
      <c r="AC1479" s="132"/>
      <c r="AD1479" s="132"/>
      <c r="AE1479" s="132"/>
      <c r="AG1479" s="143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3:64" x14ac:dyDescent="0.2">
      <c r="C1480" s="10"/>
      <c r="D1480" s="10"/>
      <c r="AA1480" s="132"/>
      <c r="AB1480" s="132"/>
      <c r="AC1480" s="132"/>
      <c r="AD1480" s="132"/>
      <c r="AE1480" s="132"/>
      <c r="AG1480" s="143"/>
      <c r="AN1480" s="132"/>
      <c r="AO1480" s="132"/>
      <c r="AP1480" s="132"/>
      <c r="AQ1480" s="132"/>
      <c r="AR1480" s="132"/>
      <c r="AS1480" s="132"/>
      <c r="AT1480" s="132"/>
      <c r="AU1480" s="132"/>
      <c r="AV1480" s="132"/>
    </row>
    <row r="1481" spans="3:64" x14ac:dyDescent="0.2">
      <c r="C1481" s="10"/>
      <c r="D1481" s="10"/>
      <c r="AA1481" s="132"/>
      <c r="AB1481" s="132"/>
      <c r="AC1481" s="132"/>
      <c r="AD1481" s="132"/>
      <c r="AE1481" s="132"/>
      <c r="AG1481" s="143"/>
      <c r="AN1481" s="132"/>
      <c r="AO1481" s="132"/>
      <c r="AP1481" s="132"/>
      <c r="AQ1481" s="132"/>
      <c r="AR1481" s="132"/>
      <c r="AS1481" s="132"/>
      <c r="AT1481" s="132"/>
      <c r="AU1481" s="132"/>
    </row>
    <row r="1482" spans="3:64" x14ac:dyDescent="0.2">
      <c r="C1482" s="10"/>
      <c r="D1482" s="10"/>
      <c r="AA1482" s="132"/>
      <c r="AB1482" s="132"/>
      <c r="AC1482" s="132"/>
      <c r="AD1482" s="132"/>
      <c r="AE1482" s="132"/>
      <c r="AG1482" s="143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3:64" x14ac:dyDescent="0.2">
      <c r="C1483" s="10"/>
      <c r="D1483" s="10"/>
      <c r="AA1483" s="132"/>
      <c r="AB1483" s="132"/>
      <c r="AC1483" s="132"/>
      <c r="AD1483" s="132"/>
      <c r="AE1483" s="132"/>
      <c r="AG1483" s="143"/>
      <c r="AN1483" s="132"/>
      <c r="AO1483" s="132"/>
      <c r="AP1483" s="132"/>
      <c r="AQ1483" s="132"/>
      <c r="AR1483" s="132"/>
      <c r="AS1483" s="132"/>
      <c r="AT1483" s="132"/>
      <c r="AU1483" s="132"/>
      <c r="AV1483" s="132"/>
    </row>
    <row r="1484" spans="3:64" x14ac:dyDescent="0.2">
      <c r="C1484" s="10"/>
      <c r="D1484" s="10"/>
      <c r="AA1484" s="132"/>
      <c r="AB1484" s="132"/>
      <c r="AC1484" s="132"/>
      <c r="AD1484" s="132"/>
      <c r="AE1484" s="132"/>
      <c r="AG1484" s="143"/>
      <c r="AN1484" s="132"/>
      <c r="AO1484" s="132"/>
      <c r="AP1484" s="132"/>
      <c r="AQ1484" s="132"/>
      <c r="AR1484" s="132"/>
      <c r="AS1484" s="132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C1484" s="132"/>
      <c r="BD1484" s="132"/>
      <c r="BE1484" s="132"/>
      <c r="BF1484" s="132"/>
      <c r="BG1484" s="132"/>
      <c r="BH1484" s="132"/>
      <c r="BI1484" s="132"/>
      <c r="BJ1484" s="132"/>
      <c r="BK1484" s="132"/>
      <c r="BL1484" s="132"/>
    </row>
    <row r="1485" spans="3:64" x14ac:dyDescent="0.2">
      <c r="C1485" s="10"/>
      <c r="D1485" s="10"/>
      <c r="AA1485" s="132"/>
      <c r="AB1485" s="132"/>
      <c r="AC1485" s="132"/>
      <c r="AD1485" s="132"/>
      <c r="AE1485" s="132"/>
      <c r="AG1485" s="143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3:64" x14ac:dyDescent="0.2">
      <c r="C1486" s="10"/>
      <c r="D1486" s="10"/>
      <c r="AA1486" s="132"/>
      <c r="AB1486" s="132"/>
      <c r="AC1486" s="132"/>
      <c r="AD1486" s="132"/>
      <c r="AE1486" s="132"/>
      <c r="AG1486" s="143"/>
      <c r="AN1486" s="132"/>
      <c r="AO1486" s="132"/>
      <c r="AP1486" s="132"/>
      <c r="AQ1486" s="132"/>
      <c r="AR1486" s="132"/>
      <c r="AS1486" s="132"/>
      <c r="AT1486" s="132"/>
      <c r="AU1486" s="132"/>
    </row>
    <row r="1487" spans="3:64" x14ac:dyDescent="0.2">
      <c r="C1487" s="10"/>
      <c r="D1487" s="10"/>
      <c r="AA1487" s="132"/>
      <c r="AB1487" s="132"/>
      <c r="AC1487" s="132"/>
      <c r="AD1487" s="132"/>
      <c r="AE1487" s="132"/>
      <c r="AG1487" s="143"/>
      <c r="AN1487" s="132"/>
      <c r="AO1487" s="132"/>
      <c r="AP1487" s="132"/>
      <c r="AQ1487" s="132"/>
      <c r="AR1487" s="132"/>
      <c r="AS1487" s="132"/>
      <c r="AT1487" s="132"/>
      <c r="AU1487" s="132"/>
      <c r="AV1487" s="132"/>
      <c r="AX1487" s="132"/>
    </row>
    <row r="1488" spans="3:64" x14ac:dyDescent="0.2">
      <c r="C1488" s="10"/>
      <c r="D1488" s="10"/>
      <c r="AA1488" s="132"/>
      <c r="AB1488" s="132"/>
      <c r="AC1488" s="132"/>
      <c r="AD1488" s="132"/>
      <c r="AE1488" s="132"/>
      <c r="AG1488" s="143"/>
      <c r="AN1488" s="132"/>
      <c r="AO1488" s="132"/>
      <c r="AP1488" s="132"/>
      <c r="AQ1488" s="132"/>
      <c r="AR1488" s="132"/>
      <c r="AS1488" s="132"/>
      <c r="AT1488" s="132"/>
      <c r="AU1488" s="132"/>
      <c r="AV1488" s="132"/>
    </row>
    <row r="1489" spans="3:64" x14ac:dyDescent="0.2">
      <c r="C1489" s="10"/>
      <c r="D1489" s="10"/>
      <c r="AA1489" s="132"/>
      <c r="AB1489" s="132"/>
      <c r="AC1489" s="132"/>
      <c r="AD1489" s="132"/>
      <c r="AE1489" s="132"/>
      <c r="AG1489" s="143"/>
      <c r="AN1489" s="132"/>
      <c r="AO1489" s="132"/>
      <c r="AP1489" s="132"/>
      <c r="AQ1489" s="132"/>
      <c r="AR1489" s="132"/>
      <c r="AS1489" s="132"/>
      <c r="AT1489" s="132"/>
      <c r="AU1489" s="132"/>
    </row>
    <row r="1490" spans="3:64" x14ac:dyDescent="0.2">
      <c r="C1490" s="10"/>
      <c r="D1490" s="10"/>
      <c r="AA1490" s="132"/>
      <c r="AB1490" s="132"/>
      <c r="AC1490" s="132"/>
      <c r="AD1490" s="132"/>
      <c r="AE1490" s="132"/>
      <c r="AG1490" s="143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3:64" x14ac:dyDescent="0.2">
      <c r="C1491" s="10"/>
      <c r="D1491" s="10"/>
      <c r="AA1491" s="132"/>
      <c r="AB1491" s="132"/>
      <c r="AC1491" s="132"/>
      <c r="AD1491" s="132"/>
      <c r="AE1491" s="132"/>
      <c r="AG1491" s="143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3:64" x14ac:dyDescent="0.2">
      <c r="C1492" s="10"/>
      <c r="D1492" s="10"/>
      <c r="AA1492" s="132"/>
      <c r="AB1492" s="132"/>
      <c r="AC1492" s="132"/>
      <c r="AD1492" s="132"/>
      <c r="AE1492" s="132"/>
      <c r="AG1492" s="143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3:64" x14ac:dyDescent="0.2">
      <c r="C1493" s="10"/>
      <c r="D1493" s="10"/>
      <c r="AA1493" s="132"/>
      <c r="AB1493" s="132"/>
      <c r="AC1493" s="132"/>
      <c r="AD1493" s="132"/>
      <c r="AE1493" s="132"/>
      <c r="AG1493" s="143"/>
      <c r="AN1493" s="132"/>
      <c r="AO1493" s="132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2"/>
      <c r="BF1493" s="132"/>
      <c r="BG1493" s="132"/>
      <c r="BH1493" s="132"/>
      <c r="BI1493" s="132"/>
      <c r="BJ1493" s="132"/>
      <c r="BK1493" s="132"/>
      <c r="BL1493" s="132"/>
    </row>
    <row r="1494" spans="3:64" x14ac:dyDescent="0.2">
      <c r="C1494" s="10"/>
      <c r="D1494" s="10"/>
      <c r="AA1494" s="132"/>
      <c r="AB1494" s="132"/>
      <c r="AC1494" s="132"/>
      <c r="AD1494" s="132"/>
      <c r="AE1494" s="132"/>
      <c r="AG1494" s="143"/>
      <c r="AN1494" s="132"/>
      <c r="AO1494" s="132"/>
      <c r="AP1494" s="132"/>
      <c r="AQ1494" s="132"/>
      <c r="AR1494" s="132"/>
      <c r="AS1494" s="132"/>
      <c r="AT1494" s="132"/>
      <c r="AU1494" s="132"/>
    </row>
    <row r="1495" spans="3:64" x14ac:dyDescent="0.2">
      <c r="C1495" s="10"/>
      <c r="D1495" s="10"/>
      <c r="AA1495" s="132"/>
      <c r="AB1495" s="132"/>
      <c r="AC1495" s="132"/>
      <c r="AD1495" s="132"/>
      <c r="AE1495" s="132"/>
      <c r="AG1495" s="143"/>
      <c r="AN1495" s="132"/>
      <c r="AO1495" s="132"/>
      <c r="AP1495" s="132"/>
      <c r="AQ1495" s="132"/>
      <c r="AR1495" s="132"/>
      <c r="AS1495" s="132"/>
      <c r="AT1495" s="132"/>
      <c r="AU1495" s="132"/>
      <c r="AV1495" s="132"/>
      <c r="AW1495" s="132"/>
      <c r="AX1495" s="132"/>
      <c r="AY1495" s="132"/>
      <c r="AZ1495" s="132"/>
      <c r="BA1495" s="132"/>
      <c r="BB1495" s="132"/>
      <c r="BC1495" s="132"/>
      <c r="BD1495" s="132"/>
      <c r="BE1495" s="132"/>
      <c r="BF1495" s="132"/>
      <c r="BG1495" s="132"/>
      <c r="BH1495" s="132"/>
      <c r="BI1495" s="132"/>
      <c r="BJ1495" s="132"/>
      <c r="BK1495" s="132"/>
      <c r="BL1495" s="132"/>
    </row>
    <row r="1496" spans="3:64" x14ac:dyDescent="0.2">
      <c r="C1496" s="10"/>
      <c r="D1496" s="10"/>
      <c r="AA1496" s="132"/>
      <c r="AB1496" s="132"/>
      <c r="AC1496" s="132"/>
      <c r="AD1496" s="132"/>
      <c r="AE1496" s="132"/>
      <c r="AG1496" s="143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X1496" s="132"/>
    </row>
    <row r="1497" spans="3:64" x14ac:dyDescent="0.2">
      <c r="C1497" s="10"/>
      <c r="D1497" s="10"/>
      <c r="AA1497" s="132"/>
      <c r="AB1497" s="132"/>
      <c r="AC1497" s="132"/>
      <c r="AD1497" s="132"/>
      <c r="AE1497" s="132"/>
      <c r="AG1497" s="143"/>
      <c r="AN1497" s="132"/>
      <c r="AO1497" s="132"/>
      <c r="AP1497" s="132"/>
      <c r="AQ1497" s="132"/>
      <c r="AR1497" s="132"/>
      <c r="AS1497" s="132"/>
      <c r="AT1497" s="132"/>
      <c r="AU1497" s="132"/>
      <c r="AV1497" s="132"/>
    </row>
    <row r="1498" spans="3:64" x14ac:dyDescent="0.2">
      <c r="C1498" s="10"/>
      <c r="D1498" s="10"/>
      <c r="AA1498" s="132"/>
      <c r="AB1498" s="132"/>
      <c r="AC1498" s="132"/>
      <c r="AD1498" s="132"/>
      <c r="AE1498" s="132"/>
      <c r="AG1498" s="143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3:64" x14ac:dyDescent="0.2">
      <c r="C1499" s="10"/>
      <c r="D1499" s="10"/>
      <c r="AA1499" s="132"/>
      <c r="AB1499" s="132"/>
      <c r="AC1499" s="132"/>
      <c r="AD1499" s="132"/>
      <c r="AE1499" s="132"/>
      <c r="AG1499" s="143"/>
      <c r="AN1499" s="132"/>
      <c r="AO1499" s="132"/>
      <c r="AP1499" s="132"/>
      <c r="AQ1499" s="132"/>
      <c r="AR1499" s="132"/>
      <c r="AS1499" s="132"/>
      <c r="AT1499" s="132"/>
      <c r="AU1499" s="132"/>
      <c r="AV1499" s="132"/>
      <c r="AX1499" s="132"/>
    </row>
    <row r="1500" spans="3:64" x14ac:dyDescent="0.2">
      <c r="C1500" s="10"/>
      <c r="D1500" s="10"/>
      <c r="AA1500" s="132"/>
      <c r="AB1500" s="132"/>
      <c r="AC1500" s="132"/>
      <c r="AD1500" s="132"/>
      <c r="AE1500" s="132"/>
      <c r="AG1500" s="143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W1500" s="132"/>
      <c r="AX1500" s="132"/>
      <c r="AY1500" s="132"/>
      <c r="AZ1500" s="132"/>
      <c r="BA1500" s="132"/>
      <c r="BB1500" s="132"/>
      <c r="BC1500" s="132"/>
      <c r="BD1500" s="132"/>
      <c r="BE1500" s="132"/>
      <c r="BF1500" s="132"/>
      <c r="BG1500" s="132"/>
      <c r="BH1500" s="132"/>
      <c r="BI1500" s="132"/>
      <c r="BJ1500" s="132"/>
      <c r="BK1500" s="132"/>
      <c r="BL1500" s="132"/>
    </row>
    <row r="1501" spans="3:64" x14ac:dyDescent="0.2">
      <c r="C1501" s="10"/>
      <c r="D1501" s="10"/>
      <c r="AA1501" s="132"/>
      <c r="AB1501" s="132"/>
      <c r="AC1501" s="132"/>
      <c r="AD1501" s="132"/>
      <c r="AE1501" s="132"/>
      <c r="AG1501" s="143"/>
      <c r="AN1501" s="132"/>
      <c r="AO1501" s="132"/>
      <c r="AP1501" s="132"/>
      <c r="AQ1501" s="132"/>
      <c r="AR1501" s="132"/>
      <c r="AS1501" s="132"/>
      <c r="AT1501" s="132"/>
      <c r="AU1501" s="132"/>
      <c r="AV1501" s="132"/>
    </row>
    <row r="1502" spans="3:64" x14ac:dyDescent="0.2">
      <c r="C1502" s="10"/>
      <c r="D1502" s="10"/>
      <c r="AA1502" s="132"/>
      <c r="AB1502" s="132"/>
      <c r="AC1502" s="132"/>
      <c r="AD1502" s="132"/>
      <c r="AE1502" s="132"/>
      <c r="AG1502" s="143"/>
      <c r="AN1502" s="132"/>
      <c r="AO1502" s="132"/>
      <c r="AP1502" s="132"/>
      <c r="AQ1502" s="132"/>
      <c r="AR1502" s="132"/>
      <c r="AS1502" s="132"/>
      <c r="AT1502" s="132"/>
      <c r="AU1502" s="132"/>
      <c r="AV1502" s="132"/>
      <c r="AX1502" s="132"/>
    </row>
    <row r="1503" spans="3:64" x14ac:dyDescent="0.2">
      <c r="C1503" s="10"/>
      <c r="D1503" s="10"/>
      <c r="AA1503" s="132"/>
      <c r="AB1503" s="132"/>
      <c r="AC1503" s="132"/>
      <c r="AD1503" s="132"/>
      <c r="AE1503" s="132"/>
      <c r="AG1503" s="143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2"/>
      <c r="BF1503" s="132"/>
      <c r="BG1503" s="132"/>
      <c r="BH1503" s="132"/>
      <c r="BI1503" s="132"/>
      <c r="BJ1503" s="132"/>
      <c r="BK1503" s="132"/>
      <c r="BL1503" s="132"/>
    </row>
    <row r="1504" spans="3:64" x14ac:dyDescent="0.2">
      <c r="C1504" s="10"/>
      <c r="D1504" s="10"/>
      <c r="AA1504" s="132"/>
      <c r="AB1504" s="132"/>
      <c r="AC1504" s="132"/>
      <c r="AD1504" s="132"/>
      <c r="AE1504" s="132"/>
      <c r="AG1504" s="143"/>
      <c r="AN1504" s="132"/>
      <c r="AO1504" s="132"/>
      <c r="AP1504" s="132"/>
      <c r="AQ1504" s="132"/>
      <c r="AR1504" s="132"/>
      <c r="AS1504" s="132"/>
      <c r="AT1504" s="132"/>
      <c r="AU1504" s="132"/>
      <c r="AV1504" s="132"/>
    </row>
    <row r="1505" spans="3:64" x14ac:dyDescent="0.2">
      <c r="C1505" s="10"/>
      <c r="D1505" s="10"/>
      <c r="AA1505" s="132"/>
      <c r="AB1505" s="132"/>
      <c r="AC1505" s="132"/>
      <c r="AD1505" s="132"/>
      <c r="AE1505" s="132"/>
      <c r="AG1505" s="143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3:64" x14ac:dyDescent="0.2">
      <c r="C1506" s="10"/>
      <c r="D1506" s="10"/>
      <c r="AA1506" s="132"/>
      <c r="AB1506" s="132"/>
      <c r="AC1506" s="132"/>
      <c r="AD1506" s="132"/>
      <c r="AE1506" s="132"/>
      <c r="AG1506" s="143"/>
      <c r="AN1506" s="132"/>
      <c r="AO1506" s="132"/>
      <c r="AP1506" s="132"/>
      <c r="AQ1506" s="132"/>
      <c r="AR1506" s="132"/>
      <c r="AS1506" s="132"/>
      <c r="AT1506" s="132"/>
      <c r="AU1506" s="132"/>
      <c r="AV1506" s="132"/>
      <c r="AX1506" s="132"/>
      <c r="AY1506" s="132"/>
      <c r="AZ1506" s="132"/>
      <c r="BA1506" s="132"/>
      <c r="BB1506" s="132"/>
      <c r="BC1506" s="132"/>
      <c r="BD1506" s="132"/>
      <c r="BE1506" s="132"/>
      <c r="BF1506" s="132"/>
      <c r="BG1506" s="132"/>
      <c r="BH1506" s="132"/>
      <c r="BI1506" s="132"/>
      <c r="BJ1506" s="132"/>
      <c r="BK1506" s="132"/>
      <c r="BL1506" s="132"/>
    </row>
    <row r="1507" spans="3:64" x14ac:dyDescent="0.2">
      <c r="C1507" s="10"/>
      <c r="D1507" s="10"/>
      <c r="AA1507" s="132"/>
      <c r="AB1507" s="132"/>
      <c r="AC1507" s="132"/>
      <c r="AD1507" s="132"/>
      <c r="AE1507" s="132"/>
      <c r="AG1507" s="143"/>
      <c r="AN1507" s="132"/>
      <c r="AO1507" s="132"/>
      <c r="AP1507" s="132"/>
      <c r="AQ1507" s="132"/>
      <c r="AR1507" s="132"/>
      <c r="AS1507" s="132"/>
      <c r="AT1507" s="132"/>
      <c r="AU1507" s="132"/>
      <c r="AV1507" s="132"/>
    </row>
    <row r="1508" spans="3:64" x14ac:dyDescent="0.2">
      <c r="C1508" s="10"/>
      <c r="D1508" s="10"/>
      <c r="AA1508" s="132"/>
      <c r="AB1508" s="132"/>
      <c r="AC1508" s="132"/>
      <c r="AD1508" s="132"/>
      <c r="AE1508" s="132"/>
      <c r="AG1508" s="143"/>
      <c r="AN1508" s="132"/>
      <c r="AO1508" s="132"/>
      <c r="AP1508" s="132"/>
      <c r="AQ1508" s="132"/>
      <c r="AR1508" s="132"/>
      <c r="AS1508" s="132"/>
      <c r="AT1508" s="132"/>
      <c r="AU1508" s="132"/>
      <c r="AV1508" s="132"/>
      <c r="AX1508" s="132"/>
      <c r="AY1508" s="132"/>
      <c r="AZ1508" s="132"/>
      <c r="BA1508" s="132"/>
      <c r="BB1508" s="132"/>
      <c r="BC1508" s="132"/>
      <c r="BD1508" s="132"/>
      <c r="BE1508" s="132"/>
      <c r="BF1508" s="132"/>
      <c r="BG1508" s="132"/>
      <c r="BH1508" s="132"/>
      <c r="BI1508" s="132"/>
      <c r="BJ1508" s="132"/>
      <c r="BK1508" s="132"/>
      <c r="BL1508" s="132"/>
    </row>
    <row r="1509" spans="3:64" x14ac:dyDescent="0.2">
      <c r="C1509" s="10"/>
      <c r="D1509" s="10"/>
      <c r="AA1509" s="132"/>
      <c r="AB1509" s="132"/>
      <c r="AC1509" s="132"/>
      <c r="AD1509" s="132"/>
      <c r="AE1509" s="132"/>
      <c r="AG1509" s="143"/>
      <c r="AN1509" s="132"/>
      <c r="AO1509" s="132"/>
      <c r="AP1509" s="132"/>
      <c r="AQ1509" s="132"/>
      <c r="AR1509" s="132"/>
      <c r="AS1509" s="132"/>
      <c r="AT1509" s="132"/>
      <c r="AU1509" s="132"/>
    </row>
    <row r="1510" spans="3:64" x14ac:dyDescent="0.2">
      <c r="C1510" s="10"/>
      <c r="D1510" s="10"/>
      <c r="AA1510" s="132"/>
      <c r="AB1510" s="132"/>
      <c r="AC1510" s="132"/>
      <c r="AD1510" s="132"/>
      <c r="AE1510" s="132"/>
      <c r="AG1510" s="143"/>
      <c r="AN1510" s="132"/>
      <c r="AO1510" s="132"/>
      <c r="AP1510" s="132"/>
      <c r="AQ1510" s="132"/>
      <c r="AR1510" s="132"/>
      <c r="AS1510" s="132"/>
      <c r="AT1510" s="132"/>
      <c r="AU1510" s="132"/>
      <c r="AV1510" s="132"/>
      <c r="AX1510" s="132"/>
    </row>
    <row r="1511" spans="3:64" x14ac:dyDescent="0.2">
      <c r="C1511" s="10"/>
      <c r="D1511" s="10"/>
      <c r="AA1511" s="132"/>
      <c r="AB1511" s="132"/>
      <c r="AC1511" s="132"/>
      <c r="AD1511" s="132"/>
      <c r="AE1511" s="132"/>
      <c r="AG1511" s="143"/>
      <c r="AN1511" s="132"/>
      <c r="AO1511" s="132"/>
      <c r="AP1511" s="132"/>
      <c r="AQ1511" s="132"/>
      <c r="AR1511" s="132"/>
      <c r="AS1511" s="132"/>
      <c r="AT1511" s="132"/>
      <c r="AU1511" s="132"/>
    </row>
    <row r="1512" spans="3:64" x14ac:dyDescent="0.2">
      <c r="C1512" s="10"/>
      <c r="D1512" s="10"/>
      <c r="AA1512" s="132"/>
      <c r="AB1512" s="132"/>
      <c r="AC1512" s="132"/>
      <c r="AD1512" s="132"/>
      <c r="AE1512" s="132"/>
      <c r="AG1512" s="143"/>
      <c r="AN1512" s="132"/>
      <c r="AO1512" s="132"/>
      <c r="AP1512" s="132"/>
      <c r="AQ1512" s="132"/>
      <c r="AR1512" s="132"/>
      <c r="AS1512" s="132"/>
      <c r="AT1512" s="132"/>
      <c r="AU1512" s="132"/>
      <c r="AV1512" s="132"/>
    </row>
    <row r="1513" spans="3:64" x14ac:dyDescent="0.2">
      <c r="C1513" s="10"/>
      <c r="D1513" s="10"/>
      <c r="AA1513" s="132"/>
      <c r="AB1513" s="132"/>
      <c r="AC1513" s="132"/>
      <c r="AD1513" s="132"/>
      <c r="AE1513" s="132"/>
      <c r="AG1513" s="143"/>
      <c r="AN1513" s="132"/>
      <c r="AO1513" s="132"/>
      <c r="AP1513" s="132"/>
      <c r="AQ1513" s="132"/>
      <c r="AR1513" s="132"/>
      <c r="AS1513" s="132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2"/>
      <c r="BF1513" s="132"/>
      <c r="BG1513" s="132"/>
      <c r="BH1513" s="132"/>
      <c r="BI1513" s="132"/>
      <c r="BJ1513" s="132"/>
      <c r="BK1513" s="132"/>
      <c r="BL1513" s="132"/>
    </row>
    <row r="1514" spans="3:64" x14ac:dyDescent="0.2">
      <c r="C1514" s="10"/>
      <c r="D1514" s="10"/>
      <c r="AA1514" s="132"/>
      <c r="AB1514" s="132"/>
      <c r="AC1514" s="132"/>
      <c r="AD1514" s="132"/>
      <c r="AE1514" s="132"/>
      <c r="AG1514" s="143"/>
      <c r="AN1514" s="132"/>
      <c r="AO1514" s="132"/>
      <c r="AP1514" s="132"/>
      <c r="AQ1514" s="132"/>
      <c r="AR1514" s="132"/>
      <c r="AS1514" s="132"/>
      <c r="AT1514" s="132"/>
      <c r="AU1514" s="132"/>
    </row>
    <row r="1515" spans="3:64" x14ac:dyDescent="0.2">
      <c r="C1515" s="10"/>
      <c r="D1515" s="10"/>
      <c r="AA1515" s="132"/>
      <c r="AB1515" s="132"/>
      <c r="AC1515" s="132"/>
      <c r="AD1515" s="132"/>
      <c r="AE1515" s="132"/>
      <c r="AG1515" s="143"/>
      <c r="AN1515" s="132"/>
      <c r="AO1515" s="132"/>
      <c r="AP1515" s="132"/>
      <c r="AQ1515" s="132"/>
      <c r="AR1515" s="132"/>
      <c r="AS1515" s="132"/>
      <c r="AT1515" s="132"/>
      <c r="AU1515" s="132"/>
      <c r="AV1515" s="132"/>
      <c r="AX1515" s="132"/>
    </row>
    <row r="1516" spans="3:64" x14ac:dyDescent="0.2">
      <c r="C1516" s="10"/>
      <c r="D1516" s="10"/>
      <c r="AA1516" s="132"/>
      <c r="AB1516" s="132"/>
      <c r="AC1516" s="132"/>
      <c r="AD1516" s="132"/>
      <c r="AE1516" s="132"/>
      <c r="AG1516" s="143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W1516" s="132"/>
      <c r="AX1516" s="132"/>
      <c r="AY1516" s="132"/>
      <c r="AZ1516" s="132"/>
      <c r="BA1516" s="132"/>
      <c r="BB1516" s="132"/>
      <c r="BC1516" s="132"/>
      <c r="BD1516" s="132"/>
      <c r="BE1516" s="132"/>
      <c r="BF1516" s="132"/>
      <c r="BG1516" s="132"/>
      <c r="BH1516" s="132"/>
      <c r="BI1516" s="132"/>
      <c r="BJ1516" s="132"/>
      <c r="BK1516" s="132"/>
      <c r="BL1516" s="132"/>
    </row>
    <row r="1517" spans="3:64" x14ac:dyDescent="0.2">
      <c r="C1517" s="10"/>
      <c r="D1517" s="10"/>
      <c r="AA1517" s="132"/>
      <c r="AB1517" s="132"/>
      <c r="AC1517" s="132"/>
      <c r="AD1517" s="132"/>
      <c r="AE1517" s="132"/>
      <c r="AG1517" s="143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3:64" x14ac:dyDescent="0.2">
      <c r="C1518" s="10"/>
      <c r="D1518" s="10"/>
      <c r="AA1518" s="132"/>
      <c r="AB1518" s="132"/>
      <c r="AC1518" s="132"/>
      <c r="AD1518" s="132"/>
      <c r="AE1518" s="132"/>
      <c r="AG1518" s="143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3:64" x14ac:dyDescent="0.2">
      <c r="C1519" s="10"/>
      <c r="D1519" s="10"/>
      <c r="AA1519" s="132"/>
      <c r="AB1519" s="132"/>
      <c r="AC1519" s="132"/>
      <c r="AD1519" s="132"/>
      <c r="AE1519" s="132"/>
      <c r="AG1519" s="143"/>
      <c r="AN1519" s="132"/>
      <c r="AO1519" s="132"/>
      <c r="AP1519" s="132"/>
      <c r="AQ1519" s="132"/>
      <c r="AR1519" s="132"/>
      <c r="AS1519" s="132"/>
      <c r="AT1519" s="132"/>
      <c r="AU1519" s="132"/>
      <c r="AV1519" s="132"/>
    </row>
    <row r="1520" spans="3:64" x14ac:dyDescent="0.2">
      <c r="C1520" s="10"/>
      <c r="D1520" s="10"/>
      <c r="AA1520" s="132"/>
      <c r="AB1520" s="132"/>
      <c r="AC1520" s="132"/>
      <c r="AD1520" s="132"/>
      <c r="AE1520" s="132"/>
      <c r="AG1520" s="143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3:64" x14ac:dyDescent="0.2">
      <c r="C1521" s="10"/>
      <c r="D1521" s="10"/>
      <c r="AA1521" s="132"/>
      <c r="AB1521" s="132"/>
      <c r="AC1521" s="132"/>
      <c r="AD1521" s="132"/>
      <c r="AE1521" s="132"/>
      <c r="AG1521" s="143"/>
      <c r="AN1521" s="132"/>
      <c r="AO1521" s="132"/>
      <c r="AP1521" s="132"/>
      <c r="AQ1521" s="132"/>
      <c r="AR1521" s="132"/>
      <c r="AS1521" s="132"/>
      <c r="AT1521" s="132"/>
      <c r="AU1521" s="132"/>
      <c r="AV1521" s="132"/>
      <c r="AX1521" s="132"/>
      <c r="AY1521" s="132"/>
      <c r="AZ1521" s="132"/>
      <c r="BA1521" s="132"/>
      <c r="BB1521" s="132"/>
      <c r="BC1521" s="132"/>
      <c r="BD1521" s="132"/>
      <c r="BE1521" s="132"/>
      <c r="BF1521" s="132"/>
      <c r="BG1521" s="132"/>
      <c r="BH1521" s="132"/>
      <c r="BI1521" s="132"/>
      <c r="BJ1521" s="132"/>
      <c r="BK1521" s="132"/>
      <c r="BL1521" s="132"/>
    </row>
    <row r="1522" spans="3:64" x14ac:dyDescent="0.2">
      <c r="C1522" s="10"/>
      <c r="D1522" s="10"/>
      <c r="AA1522" s="132"/>
      <c r="AB1522" s="132"/>
      <c r="AC1522" s="132"/>
      <c r="AD1522" s="132"/>
      <c r="AE1522" s="132"/>
      <c r="AG1522" s="143"/>
      <c r="AN1522" s="132"/>
      <c r="AO1522" s="132"/>
      <c r="AP1522" s="132"/>
      <c r="AQ1522" s="132"/>
      <c r="AR1522" s="132"/>
      <c r="AS1522" s="132"/>
      <c r="AT1522" s="132"/>
      <c r="AU1522" s="132"/>
      <c r="AV1522" s="132"/>
    </row>
    <row r="1523" spans="3:64" x14ac:dyDescent="0.2">
      <c r="C1523" s="10"/>
      <c r="D1523" s="10"/>
      <c r="AA1523" s="132"/>
      <c r="AB1523" s="132"/>
      <c r="AC1523" s="132"/>
      <c r="AD1523" s="132"/>
      <c r="AE1523" s="132"/>
      <c r="AG1523" s="143"/>
      <c r="AN1523" s="132"/>
      <c r="AO1523" s="132"/>
      <c r="AP1523" s="132"/>
      <c r="AQ1523" s="132"/>
      <c r="AR1523" s="132"/>
      <c r="AS1523" s="132"/>
      <c r="AT1523" s="132"/>
      <c r="AU1523" s="132"/>
      <c r="AV1523" s="132"/>
      <c r="AX1523" s="132"/>
      <c r="AY1523" s="132"/>
      <c r="AZ1523" s="132"/>
      <c r="BA1523" s="132"/>
      <c r="BB1523" s="132"/>
      <c r="BC1523" s="132"/>
      <c r="BD1523" s="132"/>
      <c r="BE1523" s="132"/>
      <c r="BF1523" s="132"/>
      <c r="BG1523" s="132"/>
      <c r="BH1523" s="132"/>
      <c r="BI1523" s="132"/>
      <c r="BJ1523" s="132"/>
      <c r="BK1523" s="132"/>
      <c r="BL1523" s="132"/>
    </row>
    <row r="1524" spans="3:64" x14ac:dyDescent="0.2">
      <c r="C1524" s="10"/>
      <c r="D1524" s="10"/>
      <c r="AA1524" s="132"/>
      <c r="AB1524" s="132"/>
      <c r="AC1524" s="132"/>
      <c r="AD1524" s="132"/>
      <c r="AE1524" s="132"/>
      <c r="AG1524" s="143"/>
      <c r="AN1524" s="132"/>
      <c r="AO1524" s="132"/>
      <c r="AP1524" s="132"/>
      <c r="AQ1524" s="132"/>
      <c r="AR1524" s="132"/>
      <c r="AS1524" s="132"/>
      <c r="AT1524" s="132"/>
      <c r="AU1524" s="132"/>
      <c r="AV1524" s="132"/>
    </row>
    <row r="1525" spans="3:64" x14ac:dyDescent="0.2">
      <c r="C1525" s="10"/>
      <c r="D1525" s="10"/>
      <c r="AA1525" s="132"/>
      <c r="AB1525" s="132"/>
      <c r="AC1525" s="132"/>
      <c r="AD1525" s="132"/>
      <c r="AE1525" s="132"/>
      <c r="AG1525" s="143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3:64" x14ac:dyDescent="0.2">
      <c r="C1526" s="10"/>
      <c r="D1526" s="10"/>
      <c r="AA1526" s="132"/>
      <c r="AB1526" s="132"/>
      <c r="AC1526" s="132"/>
      <c r="AD1526" s="132"/>
      <c r="AE1526" s="132"/>
      <c r="AG1526" s="143"/>
      <c r="AN1526" s="132"/>
      <c r="AO1526" s="132"/>
      <c r="AP1526" s="132"/>
      <c r="AQ1526" s="132"/>
      <c r="AR1526" s="132"/>
      <c r="AS1526" s="132"/>
      <c r="AT1526" s="132"/>
      <c r="AU1526" s="132"/>
      <c r="AV1526" s="132"/>
      <c r="AX1526" s="132"/>
    </row>
    <row r="1527" spans="3:64" x14ac:dyDescent="0.2">
      <c r="C1527" s="10"/>
      <c r="D1527" s="10"/>
      <c r="AA1527" s="132"/>
      <c r="AB1527" s="132"/>
      <c r="AC1527" s="132"/>
      <c r="AD1527" s="132"/>
      <c r="AE1527" s="132"/>
      <c r="AG1527" s="143"/>
      <c r="AN1527" s="132"/>
      <c r="AO1527" s="132"/>
      <c r="AP1527" s="132"/>
      <c r="AQ1527" s="132"/>
      <c r="AR1527" s="132"/>
      <c r="AS1527" s="132"/>
      <c r="AT1527" s="132"/>
      <c r="AU1527" s="132"/>
      <c r="AV1527" s="132"/>
    </row>
    <row r="1528" spans="3:64" x14ac:dyDescent="0.2">
      <c r="C1528" s="10"/>
      <c r="D1528" s="10"/>
      <c r="AA1528" s="132"/>
      <c r="AB1528" s="132"/>
      <c r="AC1528" s="132"/>
      <c r="AD1528" s="132"/>
      <c r="AE1528" s="132"/>
      <c r="AG1528" s="143"/>
      <c r="AN1528" s="132"/>
      <c r="AO1528" s="132"/>
      <c r="AP1528" s="132"/>
      <c r="AQ1528" s="132"/>
      <c r="AR1528" s="132"/>
      <c r="AS1528" s="132"/>
      <c r="AT1528" s="132"/>
      <c r="AU1528" s="132"/>
      <c r="AV1528" s="132"/>
      <c r="AX1528" s="132"/>
    </row>
    <row r="1529" spans="3:64" x14ac:dyDescent="0.2">
      <c r="C1529" s="10"/>
      <c r="D1529" s="10"/>
      <c r="AA1529" s="132"/>
      <c r="AB1529" s="132"/>
      <c r="AC1529" s="132"/>
      <c r="AD1529" s="132"/>
      <c r="AE1529" s="132"/>
      <c r="AG1529" s="143"/>
      <c r="AN1529" s="132"/>
      <c r="AO1529" s="132"/>
      <c r="AP1529" s="132"/>
      <c r="AQ1529" s="132"/>
      <c r="AR1529" s="132"/>
      <c r="AS1529" s="132"/>
      <c r="AT1529" s="132"/>
      <c r="AU1529" s="132"/>
      <c r="AV1529" s="132"/>
    </row>
    <row r="1530" spans="3:64" x14ac:dyDescent="0.2">
      <c r="C1530" s="10"/>
      <c r="D1530" s="10"/>
      <c r="AA1530" s="132"/>
      <c r="AB1530" s="132"/>
      <c r="AC1530" s="132"/>
      <c r="AD1530" s="132"/>
      <c r="AE1530" s="132"/>
      <c r="AG1530" s="143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3:64" x14ac:dyDescent="0.2">
      <c r="C1531" s="10"/>
      <c r="D1531" s="10"/>
      <c r="AA1531" s="132"/>
      <c r="AB1531" s="132"/>
      <c r="AC1531" s="132"/>
      <c r="AD1531" s="132"/>
      <c r="AE1531" s="132"/>
      <c r="AG1531" s="143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3:64" x14ac:dyDescent="0.2">
      <c r="C1532" s="10"/>
      <c r="D1532" s="10"/>
      <c r="AA1532" s="132"/>
      <c r="AB1532" s="132"/>
      <c r="AC1532" s="132"/>
      <c r="AD1532" s="132"/>
      <c r="AE1532" s="132"/>
      <c r="AG1532" s="143"/>
      <c r="AN1532" s="132"/>
      <c r="AO1532" s="132"/>
      <c r="AP1532" s="132"/>
      <c r="AQ1532" s="132"/>
      <c r="AR1532" s="132"/>
      <c r="AS1532" s="132"/>
      <c r="AT1532" s="132"/>
      <c r="AU1532" s="132"/>
    </row>
    <row r="1533" spans="3:64" x14ac:dyDescent="0.2">
      <c r="C1533" s="10"/>
      <c r="D1533" s="10"/>
      <c r="AA1533" s="132"/>
      <c r="AB1533" s="132"/>
      <c r="AC1533" s="132"/>
      <c r="AD1533" s="132"/>
      <c r="AE1533" s="132"/>
      <c r="AG1533" s="143"/>
      <c r="AN1533" s="132"/>
      <c r="AO1533" s="132"/>
      <c r="AP1533" s="132"/>
      <c r="AQ1533" s="132"/>
      <c r="AR1533" s="132"/>
      <c r="AS1533" s="132"/>
      <c r="AT1533" s="132"/>
      <c r="AU1533" s="132"/>
      <c r="AV1533" s="132"/>
    </row>
    <row r="1534" spans="3:64" x14ac:dyDescent="0.2">
      <c r="C1534" s="10"/>
      <c r="D1534" s="10"/>
      <c r="AA1534" s="132"/>
      <c r="AB1534" s="132"/>
      <c r="AC1534" s="132"/>
      <c r="AD1534" s="132"/>
      <c r="AE1534" s="132"/>
      <c r="AG1534" s="143"/>
      <c r="AN1534" s="132"/>
      <c r="AO1534" s="132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2"/>
      <c r="BF1534" s="132"/>
      <c r="BG1534" s="132"/>
      <c r="BH1534" s="132"/>
      <c r="BI1534" s="132"/>
      <c r="BJ1534" s="132"/>
      <c r="BK1534" s="132"/>
      <c r="BL1534" s="132"/>
    </row>
    <row r="1535" spans="3:64" x14ac:dyDescent="0.2">
      <c r="C1535" s="10"/>
      <c r="D1535" s="10"/>
      <c r="AA1535" s="132"/>
      <c r="AB1535" s="132"/>
      <c r="AC1535" s="132"/>
      <c r="AD1535" s="132"/>
      <c r="AE1535" s="132"/>
      <c r="AG1535" s="143"/>
      <c r="AN1535" s="132"/>
      <c r="AO1535" s="132"/>
      <c r="AP1535" s="132"/>
      <c r="AQ1535" s="132"/>
      <c r="AR1535" s="132"/>
      <c r="AS1535" s="132"/>
      <c r="AT1535" s="132"/>
      <c r="AU1535" s="132"/>
    </row>
    <row r="1536" spans="3:64" x14ac:dyDescent="0.2">
      <c r="C1536" s="10"/>
      <c r="D1536" s="10"/>
      <c r="AA1536" s="132"/>
      <c r="AB1536" s="132"/>
      <c r="AC1536" s="132"/>
      <c r="AD1536" s="132"/>
      <c r="AE1536" s="132"/>
      <c r="AG1536" s="143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3:64" x14ac:dyDescent="0.2">
      <c r="C1537" s="10"/>
      <c r="D1537" s="10"/>
      <c r="AA1537" s="132"/>
      <c r="AB1537" s="132"/>
      <c r="AC1537" s="132"/>
      <c r="AD1537" s="132"/>
      <c r="AE1537" s="132"/>
      <c r="AG1537" s="143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3:64" x14ac:dyDescent="0.2">
      <c r="C1538" s="10"/>
      <c r="D1538" s="10"/>
      <c r="AA1538" s="132"/>
      <c r="AB1538" s="132"/>
      <c r="AC1538" s="132"/>
      <c r="AD1538" s="132"/>
      <c r="AE1538" s="132"/>
      <c r="AG1538" s="143"/>
      <c r="AN1538" s="132"/>
      <c r="AO1538" s="132"/>
      <c r="AP1538" s="132"/>
      <c r="AQ1538" s="132"/>
      <c r="AR1538" s="132"/>
      <c r="AS1538" s="132"/>
      <c r="AT1538" s="132"/>
      <c r="AU1538" s="132"/>
      <c r="AV1538" s="132"/>
    </row>
    <row r="1539" spans="3:64" x14ac:dyDescent="0.2">
      <c r="C1539" s="10"/>
      <c r="D1539" s="10"/>
      <c r="AA1539" s="132"/>
      <c r="AB1539" s="132"/>
      <c r="AC1539" s="132"/>
      <c r="AD1539" s="132"/>
      <c r="AE1539" s="132"/>
      <c r="AG1539" s="143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3:64" x14ac:dyDescent="0.2">
      <c r="C1540" s="10"/>
      <c r="D1540" s="10"/>
      <c r="AA1540" s="132"/>
      <c r="AB1540" s="132"/>
      <c r="AC1540" s="132"/>
      <c r="AD1540" s="132"/>
      <c r="AE1540" s="132"/>
      <c r="AG1540" s="143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3:64" x14ac:dyDescent="0.2">
      <c r="C1541" s="10"/>
      <c r="D1541" s="10"/>
      <c r="AA1541" s="132"/>
      <c r="AB1541" s="132"/>
      <c r="AC1541" s="132"/>
      <c r="AD1541" s="132"/>
      <c r="AE1541" s="132"/>
      <c r="AG1541" s="143"/>
      <c r="AN1541" s="132"/>
      <c r="AO1541" s="132"/>
      <c r="AP1541" s="132"/>
      <c r="AQ1541" s="132"/>
      <c r="AR1541" s="132"/>
      <c r="AS1541" s="132"/>
      <c r="AT1541" s="132"/>
      <c r="AU1541" s="132"/>
    </row>
    <row r="1542" spans="3:64" x14ac:dyDescent="0.2">
      <c r="C1542" s="10"/>
      <c r="D1542" s="10"/>
      <c r="AA1542" s="132"/>
      <c r="AB1542" s="132"/>
      <c r="AC1542" s="132"/>
      <c r="AD1542" s="132"/>
      <c r="AE1542" s="132"/>
      <c r="AG1542" s="143"/>
      <c r="AN1542" s="132"/>
      <c r="AO1542" s="132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2"/>
      <c r="BF1542" s="132"/>
      <c r="BG1542" s="132"/>
      <c r="BH1542" s="132"/>
      <c r="BI1542" s="132"/>
      <c r="BJ1542" s="132"/>
      <c r="BK1542" s="132"/>
      <c r="BL1542" s="132"/>
    </row>
    <row r="1543" spans="3:64" x14ac:dyDescent="0.2">
      <c r="C1543" s="10"/>
      <c r="D1543" s="10"/>
      <c r="AA1543" s="132"/>
      <c r="AB1543" s="132"/>
      <c r="AC1543" s="132"/>
      <c r="AD1543" s="132"/>
      <c r="AE1543" s="132"/>
      <c r="AG1543" s="143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3:64" x14ac:dyDescent="0.2">
      <c r="C1544" s="10"/>
      <c r="D1544" s="10"/>
      <c r="AA1544" s="132"/>
      <c r="AB1544" s="132"/>
      <c r="AC1544" s="132"/>
      <c r="AD1544" s="132"/>
      <c r="AE1544" s="132"/>
      <c r="AG1544" s="143"/>
      <c r="AN1544" s="132"/>
      <c r="AO1544" s="132"/>
      <c r="AP1544" s="132"/>
      <c r="AQ1544" s="132"/>
      <c r="AR1544" s="132"/>
      <c r="AS1544" s="132"/>
      <c r="AT1544" s="132"/>
      <c r="AU1544" s="132"/>
    </row>
    <row r="1545" spans="3:64" x14ac:dyDescent="0.2">
      <c r="C1545" s="10"/>
      <c r="D1545" s="10"/>
      <c r="AA1545" s="132"/>
      <c r="AB1545" s="132"/>
      <c r="AC1545" s="132"/>
      <c r="AD1545" s="132"/>
      <c r="AE1545" s="132"/>
      <c r="AG1545" s="143"/>
      <c r="AN1545" s="132"/>
      <c r="AO1545" s="132"/>
      <c r="AP1545" s="132"/>
      <c r="AQ1545" s="132"/>
      <c r="AR1545" s="132"/>
      <c r="AS1545" s="132"/>
      <c r="AT1545" s="132"/>
      <c r="AU1545" s="132"/>
      <c r="AV1545" s="132"/>
    </row>
    <row r="1546" spans="3:64" x14ac:dyDescent="0.2">
      <c r="C1546" s="10"/>
      <c r="D1546" s="10"/>
      <c r="AA1546" s="132"/>
      <c r="AB1546" s="132"/>
      <c r="AC1546" s="132"/>
      <c r="AD1546" s="132"/>
      <c r="AE1546" s="132"/>
      <c r="AG1546" s="143"/>
      <c r="AN1546" s="132"/>
      <c r="AO1546" s="132"/>
      <c r="AP1546" s="132"/>
      <c r="AQ1546" s="132"/>
      <c r="AR1546" s="132"/>
      <c r="AS1546" s="132"/>
      <c r="AT1546" s="132"/>
      <c r="AU1546" s="132"/>
    </row>
    <row r="1547" spans="3:64" x14ac:dyDescent="0.2">
      <c r="C1547" s="10"/>
      <c r="D1547" s="10"/>
      <c r="AA1547" s="132"/>
      <c r="AB1547" s="132"/>
      <c r="AC1547" s="132"/>
      <c r="AD1547" s="132"/>
      <c r="AE1547" s="132"/>
      <c r="AG1547" s="143"/>
      <c r="AN1547" s="132"/>
      <c r="AO1547" s="132"/>
      <c r="AP1547" s="132"/>
      <c r="AQ1547" s="132"/>
      <c r="AR1547" s="132"/>
      <c r="AS1547" s="132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C1547" s="132"/>
      <c r="BD1547" s="132"/>
      <c r="BE1547" s="132"/>
      <c r="BF1547" s="132"/>
      <c r="BG1547" s="132"/>
      <c r="BH1547" s="132"/>
      <c r="BI1547" s="132"/>
      <c r="BJ1547" s="132"/>
      <c r="BK1547" s="132"/>
      <c r="BL1547" s="132"/>
    </row>
    <row r="1548" spans="3:64" x14ac:dyDescent="0.2">
      <c r="C1548" s="10"/>
      <c r="D1548" s="10"/>
      <c r="AA1548" s="132"/>
      <c r="AB1548" s="132"/>
      <c r="AC1548" s="132"/>
      <c r="AD1548" s="132"/>
      <c r="AE1548" s="132"/>
      <c r="AG1548" s="143"/>
      <c r="AN1548" s="132"/>
      <c r="AO1548" s="132"/>
      <c r="AP1548" s="132"/>
      <c r="AQ1548" s="132"/>
      <c r="AR1548" s="132"/>
      <c r="AS1548" s="132"/>
      <c r="AT1548" s="132"/>
      <c r="AU1548" s="132"/>
    </row>
    <row r="1549" spans="3:64" x14ac:dyDescent="0.2">
      <c r="C1549" s="10"/>
      <c r="D1549" s="10"/>
      <c r="AA1549" s="132"/>
      <c r="AB1549" s="132"/>
      <c r="AC1549" s="132"/>
      <c r="AD1549" s="132"/>
      <c r="AE1549" s="132"/>
      <c r="AG1549" s="143"/>
      <c r="AN1549" s="132"/>
      <c r="AO1549" s="132"/>
      <c r="AP1549" s="132"/>
      <c r="AQ1549" s="132"/>
      <c r="AR1549" s="132"/>
      <c r="AS1549" s="132"/>
      <c r="AT1549" s="132"/>
      <c r="AU1549" s="132"/>
      <c r="AV1549" s="132"/>
      <c r="AX1549" s="132"/>
    </row>
    <row r="1550" spans="3:64" x14ac:dyDescent="0.2">
      <c r="C1550" s="10"/>
      <c r="D1550" s="10"/>
      <c r="AA1550" s="132"/>
      <c r="AB1550" s="132"/>
      <c r="AC1550" s="132"/>
      <c r="AD1550" s="132"/>
      <c r="AE1550" s="132"/>
      <c r="AG1550" s="143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3:64" x14ac:dyDescent="0.2">
      <c r="C1551" s="10"/>
      <c r="D1551" s="10"/>
      <c r="AA1551" s="132"/>
      <c r="AB1551" s="132"/>
      <c r="AC1551" s="132"/>
      <c r="AD1551" s="132"/>
      <c r="AE1551" s="132"/>
      <c r="AG1551" s="143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3:64" x14ac:dyDescent="0.2">
      <c r="C1552" s="10"/>
      <c r="D1552" s="10"/>
      <c r="AA1552" s="132"/>
      <c r="AB1552" s="132"/>
      <c r="AC1552" s="132"/>
      <c r="AD1552" s="132"/>
      <c r="AE1552" s="132"/>
      <c r="AG1552" s="143"/>
      <c r="AN1552" s="132"/>
      <c r="AO1552" s="132"/>
      <c r="AP1552" s="132"/>
      <c r="AQ1552" s="132"/>
      <c r="AR1552" s="132"/>
      <c r="AS1552" s="132"/>
      <c r="AT1552" s="132"/>
      <c r="AU1552" s="132"/>
      <c r="AV1552" s="132"/>
    </row>
    <row r="1553" spans="3:64" x14ac:dyDescent="0.2">
      <c r="C1553" s="10"/>
      <c r="D1553" s="10"/>
      <c r="AA1553" s="132"/>
      <c r="AB1553" s="132"/>
      <c r="AC1553" s="132"/>
      <c r="AD1553" s="132"/>
      <c r="AE1553" s="132"/>
      <c r="AG1553" s="143"/>
      <c r="AN1553" s="132"/>
      <c r="AO1553" s="132"/>
      <c r="AP1553" s="132"/>
      <c r="AQ1553" s="132"/>
      <c r="AR1553" s="132"/>
      <c r="AS1553" s="132"/>
      <c r="AT1553" s="132"/>
      <c r="AU1553" s="132"/>
    </row>
    <row r="1554" spans="3:64" x14ac:dyDescent="0.2">
      <c r="C1554" s="10"/>
      <c r="D1554" s="10"/>
      <c r="AA1554" s="132"/>
      <c r="AB1554" s="132"/>
      <c r="AC1554" s="132"/>
      <c r="AD1554" s="132"/>
      <c r="AE1554" s="132"/>
      <c r="AG1554" s="143"/>
      <c r="AN1554" s="132"/>
      <c r="AO1554" s="132"/>
      <c r="AP1554" s="132"/>
      <c r="AQ1554" s="132"/>
      <c r="AR1554" s="132"/>
      <c r="AS1554" s="132"/>
      <c r="AT1554" s="132"/>
      <c r="AU1554" s="132"/>
      <c r="AV1554" s="132"/>
    </row>
    <row r="1555" spans="3:64" x14ac:dyDescent="0.2">
      <c r="C1555" s="10"/>
      <c r="D1555" s="10"/>
      <c r="AA1555" s="132"/>
      <c r="AB1555" s="132"/>
      <c r="AC1555" s="132"/>
      <c r="AD1555" s="132"/>
      <c r="AE1555" s="132"/>
      <c r="AG1555" s="143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3:64" x14ac:dyDescent="0.2">
      <c r="C1556" s="10"/>
      <c r="D1556" s="10"/>
      <c r="AA1556" s="132"/>
      <c r="AB1556" s="132"/>
      <c r="AC1556" s="132"/>
      <c r="AD1556" s="132"/>
      <c r="AE1556" s="132"/>
      <c r="AG1556" s="143"/>
      <c r="AN1556" s="132"/>
      <c r="AO1556" s="132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G1556" s="132"/>
      <c r="BH1556" s="132"/>
      <c r="BI1556" s="132"/>
      <c r="BJ1556" s="132"/>
      <c r="BK1556" s="132"/>
      <c r="BL1556" s="132"/>
    </row>
    <row r="1557" spans="3:64" x14ac:dyDescent="0.2">
      <c r="C1557" s="10"/>
      <c r="D1557" s="10"/>
      <c r="AA1557" s="132"/>
      <c r="AB1557" s="132"/>
      <c r="AC1557" s="132"/>
      <c r="AD1557" s="132"/>
      <c r="AE1557" s="132"/>
      <c r="AG1557" s="143"/>
      <c r="AN1557" s="132"/>
      <c r="AO1557" s="132"/>
      <c r="AP1557" s="132"/>
      <c r="AQ1557" s="132"/>
      <c r="AR1557" s="132"/>
      <c r="AS1557" s="132"/>
      <c r="AT1557" s="132"/>
      <c r="AU1557" s="132"/>
    </row>
    <row r="1558" spans="3:64" x14ac:dyDescent="0.2">
      <c r="C1558" s="10"/>
      <c r="D1558" s="10"/>
      <c r="AA1558" s="132"/>
      <c r="AB1558" s="132"/>
      <c r="AC1558" s="132"/>
      <c r="AD1558" s="132"/>
      <c r="AE1558" s="132"/>
      <c r="AG1558" s="143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3:64" x14ac:dyDescent="0.2">
      <c r="C1559" s="10"/>
      <c r="D1559" s="10"/>
      <c r="AA1559" s="132"/>
      <c r="AB1559" s="132"/>
      <c r="AC1559" s="132"/>
      <c r="AD1559" s="132"/>
      <c r="AE1559" s="132"/>
      <c r="AG1559" s="143"/>
      <c r="AN1559" s="132"/>
      <c r="AO1559" s="132"/>
      <c r="AP1559" s="132"/>
      <c r="AQ1559" s="132"/>
      <c r="AR1559" s="132"/>
      <c r="AS1559" s="132"/>
      <c r="AT1559" s="132"/>
      <c r="AU1559" s="132"/>
      <c r="AV1559" s="132"/>
      <c r="AW1559" s="132"/>
      <c r="AX1559" s="132"/>
      <c r="AY1559" s="132"/>
      <c r="AZ1559" s="132"/>
      <c r="BA1559" s="132"/>
      <c r="BB1559" s="132"/>
      <c r="BC1559" s="132"/>
      <c r="BD1559" s="132"/>
      <c r="BE1559" s="132"/>
      <c r="BF1559" s="132"/>
      <c r="BG1559" s="132"/>
      <c r="BH1559" s="132"/>
      <c r="BI1559" s="132"/>
      <c r="BJ1559" s="132"/>
      <c r="BK1559" s="132"/>
      <c r="BL1559" s="132"/>
    </row>
    <row r="1560" spans="3:64" x14ac:dyDescent="0.2">
      <c r="C1560" s="10"/>
      <c r="D1560" s="10"/>
      <c r="AA1560" s="132"/>
      <c r="AB1560" s="132"/>
      <c r="AC1560" s="132"/>
      <c r="AD1560" s="132"/>
      <c r="AE1560" s="132"/>
      <c r="AG1560" s="143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3:64" x14ac:dyDescent="0.2">
      <c r="C1561" s="10"/>
      <c r="D1561" s="10"/>
      <c r="AA1561" s="132"/>
      <c r="AB1561" s="132"/>
      <c r="AC1561" s="132"/>
      <c r="AD1561" s="132"/>
      <c r="AE1561" s="132"/>
      <c r="AG1561" s="143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</row>
    <row r="1562" spans="3:64" x14ac:dyDescent="0.2">
      <c r="C1562" s="10"/>
      <c r="D1562" s="10"/>
      <c r="AA1562" s="132"/>
      <c r="AB1562" s="132"/>
      <c r="AC1562" s="132"/>
      <c r="AD1562" s="132"/>
      <c r="AE1562" s="132"/>
      <c r="AG1562" s="143"/>
      <c r="AN1562" s="132"/>
      <c r="AO1562" s="132"/>
      <c r="AP1562" s="132"/>
      <c r="AQ1562" s="132"/>
      <c r="AR1562" s="132"/>
      <c r="AS1562" s="132"/>
      <c r="AT1562" s="132"/>
      <c r="AU1562" s="132"/>
    </row>
    <row r="1563" spans="3:64" x14ac:dyDescent="0.2">
      <c r="C1563" s="10"/>
      <c r="D1563" s="10"/>
      <c r="AA1563" s="132"/>
      <c r="AB1563" s="132"/>
      <c r="AC1563" s="132"/>
      <c r="AD1563" s="132"/>
      <c r="AE1563" s="132"/>
      <c r="AG1563" s="143"/>
      <c r="AN1563" s="132"/>
      <c r="AO1563" s="132"/>
      <c r="AP1563" s="132"/>
      <c r="AQ1563" s="132"/>
      <c r="AR1563" s="132"/>
      <c r="AS1563" s="132"/>
      <c r="AT1563" s="132"/>
      <c r="AU1563" s="132"/>
      <c r="AV1563" s="132"/>
    </row>
    <row r="1564" spans="3:64" x14ac:dyDescent="0.2">
      <c r="C1564" s="10"/>
      <c r="D1564" s="10"/>
      <c r="AA1564" s="132"/>
      <c r="AB1564" s="132"/>
      <c r="AC1564" s="132"/>
      <c r="AD1564" s="132"/>
      <c r="AE1564" s="132"/>
      <c r="AG1564" s="143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3:64" x14ac:dyDescent="0.2">
      <c r="C1565" s="10"/>
      <c r="D1565" s="10"/>
      <c r="AA1565" s="132"/>
      <c r="AB1565" s="132"/>
      <c r="AC1565" s="132"/>
      <c r="AD1565" s="132"/>
      <c r="AE1565" s="132"/>
      <c r="AG1565" s="143"/>
      <c r="AN1565" s="132"/>
      <c r="AO1565" s="132"/>
      <c r="AP1565" s="132"/>
      <c r="AQ1565" s="132"/>
      <c r="AR1565" s="132"/>
      <c r="AS1565" s="132"/>
      <c r="AT1565" s="132"/>
      <c r="AU1565" s="132"/>
      <c r="AV1565" s="132"/>
      <c r="AX1565" s="132"/>
    </row>
    <row r="1566" spans="3:64" x14ac:dyDescent="0.2">
      <c r="C1566" s="10"/>
      <c r="D1566" s="10"/>
      <c r="AA1566" s="132"/>
      <c r="AB1566" s="132"/>
      <c r="AC1566" s="132"/>
      <c r="AD1566" s="132"/>
      <c r="AE1566" s="132"/>
      <c r="AG1566" s="143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  <c r="AY1566" s="132"/>
      <c r="AZ1566" s="132"/>
      <c r="BA1566" s="132"/>
      <c r="BB1566" s="132"/>
      <c r="BC1566" s="132"/>
      <c r="BD1566" s="132"/>
      <c r="BE1566" s="132"/>
      <c r="BF1566" s="132"/>
      <c r="BG1566" s="132"/>
      <c r="BH1566" s="132"/>
      <c r="BI1566" s="132"/>
      <c r="BJ1566" s="132"/>
      <c r="BK1566" s="132"/>
      <c r="BL1566" s="132"/>
    </row>
    <row r="1567" spans="3:64" x14ac:dyDescent="0.2">
      <c r="C1567" s="10"/>
      <c r="D1567" s="10"/>
      <c r="AA1567" s="132"/>
      <c r="AB1567" s="132"/>
      <c r="AC1567" s="132"/>
      <c r="AD1567" s="132"/>
      <c r="AE1567" s="132"/>
      <c r="AG1567" s="143"/>
      <c r="AN1567" s="132"/>
      <c r="AO1567" s="132"/>
      <c r="AP1567" s="132"/>
      <c r="AQ1567" s="132"/>
      <c r="AR1567" s="132"/>
      <c r="AS1567" s="132"/>
      <c r="AT1567" s="132"/>
      <c r="AU1567" s="132"/>
      <c r="AV1567" s="132"/>
    </row>
    <row r="1568" spans="3:64" x14ac:dyDescent="0.2">
      <c r="C1568" s="10"/>
      <c r="D1568" s="10"/>
      <c r="AA1568" s="132"/>
      <c r="AB1568" s="132"/>
      <c r="AC1568" s="132"/>
      <c r="AD1568" s="132"/>
      <c r="AE1568" s="132"/>
      <c r="AG1568" s="143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3:64" x14ac:dyDescent="0.2">
      <c r="C1569" s="10"/>
      <c r="D1569" s="10"/>
      <c r="AA1569" s="132"/>
      <c r="AB1569" s="132"/>
      <c r="AC1569" s="132"/>
      <c r="AD1569" s="132"/>
      <c r="AE1569" s="132"/>
      <c r="AG1569" s="143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3:64" x14ac:dyDescent="0.2">
      <c r="C1570" s="10"/>
      <c r="D1570" s="10"/>
      <c r="AA1570" s="132"/>
      <c r="AB1570" s="132"/>
      <c r="AC1570" s="132"/>
      <c r="AD1570" s="132"/>
      <c r="AE1570" s="132"/>
      <c r="AG1570" s="143"/>
      <c r="AN1570" s="132"/>
      <c r="AO1570" s="132"/>
      <c r="AP1570" s="132"/>
      <c r="AQ1570" s="132"/>
      <c r="AR1570" s="132"/>
      <c r="AS1570" s="132"/>
      <c r="AT1570" s="132"/>
      <c r="AU1570" s="132"/>
      <c r="AV1570" s="132"/>
      <c r="AX1570" s="132"/>
    </row>
    <row r="1571" spans="3:64" x14ac:dyDescent="0.2">
      <c r="C1571" s="10"/>
      <c r="D1571" s="10"/>
      <c r="AA1571" s="132"/>
      <c r="AB1571" s="132"/>
      <c r="AC1571" s="132"/>
      <c r="AD1571" s="132"/>
      <c r="AE1571" s="132"/>
      <c r="AG1571" s="143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  <c r="AY1571" s="132"/>
      <c r="AZ1571" s="132"/>
      <c r="BA1571" s="132"/>
      <c r="BB1571" s="132"/>
      <c r="BC1571" s="132"/>
      <c r="BD1571" s="132"/>
      <c r="BE1571" s="132"/>
      <c r="BF1571" s="132"/>
      <c r="BG1571" s="132"/>
      <c r="BH1571" s="132"/>
      <c r="BI1571" s="132"/>
      <c r="BJ1571" s="132"/>
      <c r="BK1571" s="132"/>
      <c r="BL1571" s="132"/>
    </row>
    <row r="1572" spans="3:64" x14ac:dyDescent="0.2">
      <c r="C1572" s="10"/>
      <c r="D1572" s="10"/>
      <c r="AA1572" s="132"/>
      <c r="AB1572" s="132"/>
      <c r="AC1572" s="132"/>
      <c r="AD1572" s="132"/>
      <c r="AE1572" s="132"/>
      <c r="AG1572" s="143"/>
      <c r="AN1572" s="132"/>
      <c r="AO1572" s="132"/>
      <c r="AP1572" s="132"/>
      <c r="AQ1572" s="132"/>
      <c r="AR1572" s="132"/>
      <c r="AS1572" s="132"/>
      <c r="AT1572" s="132"/>
      <c r="AU1572" s="132"/>
    </row>
    <row r="1573" spans="3:64" x14ac:dyDescent="0.2">
      <c r="C1573" s="10"/>
      <c r="D1573" s="10"/>
      <c r="AA1573" s="132"/>
      <c r="AB1573" s="132"/>
      <c r="AC1573" s="132"/>
      <c r="AD1573" s="132"/>
      <c r="AE1573" s="132"/>
      <c r="AG1573" s="143"/>
      <c r="AN1573" s="132"/>
      <c r="AO1573" s="132"/>
      <c r="AP1573" s="132"/>
      <c r="AQ1573" s="132"/>
      <c r="AR1573" s="132"/>
      <c r="AS1573" s="132"/>
      <c r="AT1573" s="132"/>
      <c r="AU1573" s="132"/>
      <c r="AV1573" s="132"/>
    </row>
    <row r="1574" spans="3:64" x14ac:dyDescent="0.2">
      <c r="C1574" s="10"/>
      <c r="D1574" s="10"/>
      <c r="AA1574" s="132"/>
      <c r="AB1574" s="132"/>
      <c r="AC1574" s="132"/>
      <c r="AD1574" s="132"/>
      <c r="AE1574" s="132"/>
      <c r="AG1574" s="143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3:64" x14ac:dyDescent="0.2">
      <c r="C1575" s="10"/>
      <c r="D1575" s="10"/>
      <c r="AA1575" s="132"/>
      <c r="AB1575" s="132"/>
      <c r="AC1575" s="132"/>
      <c r="AD1575" s="132"/>
      <c r="AE1575" s="132"/>
      <c r="AG1575" s="143"/>
      <c r="AN1575" s="132"/>
      <c r="AO1575" s="132"/>
      <c r="AP1575" s="132"/>
      <c r="AQ1575" s="132"/>
      <c r="AR1575" s="132"/>
      <c r="AS1575" s="132"/>
      <c r="AT1575" s="132"/>
      <c r="AU1575" s="132"/>
      <c r="AV1575" s="132"/>
      <c r="AX1575" s="132"/>
    </row>
    <row r="1576" spans="3:64" x14ac:dyDescent="0.2">
      <c r="C1576" s="10"/>
      <c r="D1576" s="10"/>
      <c r="AA1576" s="132"/>
      <c r="AB1576" s="132"/>
      <c r="AC1576" s="132"/>
      <c r="AD1576" s="132"/>
      <c r="AE1576" s="132"/>
      <c r="AG1576" s="143"/>
      <c r="AN1576" s="132"/>
      <c r="AO1576" s="132"/>
      <c r="AP1576" s="132"/>
      <c r="AQ1576" s="132"/>
      <c r="AR1576" s="132"/>
      <c r="AS1576" s="132"/>
      <c r="AT1576" s="132"/>
      <c r="AU1576" s="132"/>
      <c r="AV1576" s="132"/>
    </row>
    <row r="1577" spans="3:64" x14ac:dyDescent="0.2">
      <c r="C1577" s="10"/>
      <c r="D1577" s="10"/>
      <c r="AA1577" s="132"/>
      <c r="AB1577" s="132"/>
      <c r="AC1577" s="132"/>
      <c r="AD1577" s="132"/>
      <c r="AE1577" s="132"/>
      <c r="AG1577" s="143"/>
      <c r="AN1577" s="132"/>
      <c r="AO1577" s="132"/>
      <c r="AP1577" s="132"/>
      <c r="AQ1577" s="132"/>
      <c r="AR1577" s="132"/>
      <c r="AS1577" s="132"/>
      <c r="AT1577" s="132"/>
      <c r="AU1577" s="132"/>
    </row>
    <row r="1578" spans="3:64" x14ac:dyDescent="0.2">
      <c r="C1578" s="10"/>
      <c r="D1578" s="10"/>
      <c r="AA1578" s="132"/>
      <c r="AB1578" s="132"/>
      <c r="AC1578" s="132"/>
      <c r="AD1578" s="132"/>
      <c r="AE1578" s="132"/>
      <c r="AG1578" s="143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3:64" x14ac:dyDescent="0.2">
      <c r="C1579" s="10"/>
      <c r="D1579" s="10"/>
      <c r="AA1579" s="132"/>
      <c r="AB1579" s="132"/>
      <c r="AC1579" s="132"/>
      <c r="AD1579" s="132"/>
      <c r="AE1579" s="132"/>
      <c r="AG1579" s="143"/>
      <c r="AN1579" s="132"/>
      <c r="AO1579" s="132"/>
      <c r="AP1579" s="132"/>
      <c r="AQ1579" s="132"/>
      <c r="AR1579" s="132"/>
      <c r="AS1579" s="132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C1579" s="132"/>
      <c r="BD1579" s="132"/>
      <c r="BE1579" s="132"/>
      <c r="BF1579" s="132"/>
      <c r="BG1579" s="132"/>
      <c r="BH1579" s="132"/>
      <c r="BI1579" s="132"/>
      <c r="BJ1579" s="132"/>
      <c r="BK1579" s="132"/>
      <c r="BL1579" s="132"/>
    </row>
    <row r="1580" spans="3:64" x14ac:dyDescent="0.2">
      <c r="C1580" s="10"/>
      <c r="D1580" s="10"/>
      <c r="AA1580" s="132"/>
      <c r="AB1580" s="132"/>
      <c r="AC1580" s="132"/>
      <c r="AD1580" s="132"/>
      <c r="AE1580" s="132"/>
      <c r="AG1580" s="143"/>
      <c r="AN1580" s="132"/>
      <c r="AO1580" s="132"/>
      <c r="AP1580" s="132"/>
      <c r="AQ1580" s="132"/>
      <c r="AR1580" s="132"/>
      <c r="AS1580" s="132"/>
      <c r="AT1580" s="132"/>
      <c r="AU1580" s="132"/>
    </row>
    <row r="1581" spans="3:64" x14ac:dyDescent="0.2">
      <c r="C1581" s="10"/>
      <c r="D1581" s="10"/>
      <c r="AA1581" s="132"/>
      <c r="AB1581" s="132"/>
      <c r="AC1581" s="132"/>
      <c r="AD1581" s="132"/>
      <c r="AE1581" s="132"/>
      <c r="AG1581" s="143"/>
      <c r="AN1581" s="132"/>
      <c r="AO1581" s="132"/>
      <c r="AP1581" s="132"/>
      <c r="AQ1581" s="132"/>
      <c r="AR1581" s="132"/>
      <c r="AS1581" s="132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C1581" s="132"/>
      <c r="BD1581" s="132"/>
      <c r="BE1581" s="132"/>
      <c r="BF1581" s="132"/>
      <c r="BG1581" s="132"/>
      <c r="BH1581" s="132"/>
      <c r="BI1581" s="132"/>
      <c r="BJ1581" s="132"/>
      <c r="BK1581" s="132"/>
      <c r="BL1581" s="132"/>
    </row>
    <row r="1582" spans="3:64" x14ac:dyDescent="0.2">
      <c r="C1582" s="10"/>
      <c r="D1582" s="10"/>
      <c r="AA1582" s="132"/>
      <c r="AB1582" s="132"/>
      <c r="AC1582" s="132"/>
      <c r="AD1582" s="132"/>
      <c r="AE1582" s="132"/>
      <c r="AG1582" s="143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3:64" x14ac:dyDescent="0.2">
      <c r="C1583" s="10"/>
      <c r="D1583" s="10"/>
      <c r="AA1583" s="132"/>
      <c r="AB1583" s="132"/>
      <c r="AC1583" s="132"/>
      <c r="AD1583" s="132"/>
      <c r="AE1583" s="132"/>
      <c r="AG1583" s="143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3:64" x14ac:dyDescent="0.2">
      <c r="C1584" s="10"/>
      <c r="D1584" s="10"/>
      <c r="AA1584" s="132"/>
      <c r="AB1584" s="132"/>
      <c r="AC1584" s="132"/>
      <c r="AD1584" s="132"/>
      <c r="AE1584" s="132"/>
      <c r="AG1584" s="143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3:64" x14ac:dyDescent="0.2">
      <c r="C1585" s="10"/>
      <c r="D1585" s="10"/>
      <c r="AA1585" s="132"/>
      <c r="AB1585" s="132"/>
      <c r="AC1585" s="132"/>
      <c r="AD1585" s="132"/>
      <c r="AE1585" s="132"/>
      <c r="AG1585" s="143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3:64" x14ac:dyDescent="0.2">
      <c r="C1586" s="10"/>
      <c r="D1586" s="10"/>
      <c r="AA1586" s="132"/>
      <c r="AB1586" s="132"/>
      <c r="AC1586" s="132"/>
      <c r="AD1586" s="132"/>
      <c r="AE1586" s="132"/>
      <c r="AG1586" s="143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X1586" s="132"/>
    </row>
    <row r="1587" spans="3:64" x14ac:dyDescent="0.2">
      <c r="C1587" s="10"/>
      <c r="D1587" s="10"/>
      <c r="AA1587" s="132"/>
      <c r="AB1587" s="132"/>
      <c r="AC1587" s="132"/>
      <c r="AD1587" s="132"/>
      <c r="AE1587" s="132"/>
      <c r="AG1587" s="143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2"/>
      <c r="BF1587" s="132"/>
      <c r="BG1587" s="132"/>
      <c r="BH1587" s="132"/>
      <c r="BI1587" s="132"/>
      <c r="BJ1587" s="132"/>
      <c r="BK1587" s="132"/>
      <c r="BL1587" s="132"/>
    </row>
    <row r="1588" spans="3:64" x14ac:dyDescent="0.2">
      <c r="C1588" s="10"/>
      <c r="D1588" s="10"/>
      <c r="AA1588" s="132"/>
      <c r="AB1588" s="132"/>
      <c r="AC1588" s="132"/>
      <c r="AD1588" s="132"/>
      <c r="AE1588" s="132"/>
      <c r="AG1588" s="143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X1588" s="132"/>
    </row>
    <row r="1589" spans="3:64" x14ac:dyDescent="0.2">
      <c r="C1589" s="10"/>
      <c r="D1589" s="10"/>
      <c r="AA1589" s="132"/>
      <c r="AB1589" s="132"/>
      <c r="AC1589" s="132"/>
      <c r="AD1589" s="132"/>
      <c r="AE1589" s="132"/>
      <c r="AG1589" s="143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2"/>
      <c r="BF1589" s="132"/>
      <c r="BG1589" s="132"/>
      <c r="BH1589" s="132"/>
      <c r="BI1589" s="132"/>
      <c r="BJ1589" s="132"/>
      <c r="BK1589" s="132"/>
      <c r="BL1589" s="132"/>
    </row>
    <row r="1590" spans="3:64" x14ac:dyDescent="0.2">
      <c r="C1590" s="10"/>
      <c r="D1590" s="10"/>
      <c r="AA1590" s="132"/>
      <c r="AB1590" s="132"/>
      <c r="AC1590" s="132"/>
      <c r="AD1590" s="132"/>
      <c r="AE1590" s="132"/>
      <c r="AG1590" s="143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3:64" x14ac:dyDescent="0.2">
      <c r="C1591" s="10"/>
      <c r="D1591" s="10"/>
      <c r="AA1591" s="132"/>
      <c r="AB1591" s="132"/>
      <c r="AC1591" s="132"/>
      <c r="AD1591" s="132"/>
      <c r="AE1591" s="132"/>
      <c r="AG1591" s="143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3:64" x14ac:dyDescent="0.2">
      <c r="C1592" s="10"/>
      <c r="D1592" s="10"/>
      <c r="AA1592" s="132"/>
      <c r="AB1592" s="132"/>
      <c r="AC1592" s="132"/>
      <c r="AD1592" s="132"/>
      <c r="AE1592" s="132"/>
      <c r="AG1592" s="143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3:64" x14ac:dyDescent="0.2">
      <c r="C1593" s="10"/>
      <c r="D1593" s="10"/>
      <c r="AA1593" s="132"/>
      <c r="AB1593" s="132"/>
      <c r="AC1593" s="132"/>
      <c r="AD1593" s="132"/>
      <c r="AE1593" s="132"/>
      <c r="AG1593" s="143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X1593" s="132"/>
    </row>
    <row r="1594" spans="3:64" x14ac:dyDescent="0.2">
      <c r="C1594" s="10"/>
      <c r="D1594" s="10"/>
      <c r="AA1594" s="132"/>
      <c r="AB1594" s="132"/>
      <c r="AC1594" s="132"/>
      <c r="AD1594" s="132"/>
      <c r="AE1594" s="132"/>
      <c r="AG1594" s="143"/>
      <c r="AN1594" s="132"/>
      <c r="AO1594" s="132"/>
      <c r="AP1594" s="132"/>
      <c r="AQ1594" s="132"/>
      <c r="AR1594" s="132"/>
      <c r="AS1594" s="132"/>
      <c r="AT1594" s="132"/>
      <c r="AU1594" s="132"/>
    </row>
    <row r="1595" spans="3:64" x14ac:dyDescent="0.2">
      <c r="C1595" s="10"/>
      <c r="D1595" s="10"/>
      <c r="AA1595" s="132"/>
      <c r="AB1595" s="132"/>
      <c r="AC1595" s="132"/>
      <c r="AD1595" s="132"/>
      <c r="AE1595" s="132"/>
      <c r="AG1595" s="143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3:64" x14ac:dyDescent="0.2">
      <c r="C1596" s="10"/>
      <c r="D1596" s="10"/>
      <c r="AA1596" s="132"/>
      <c r="AB1596" s="132"/>
      <c r="AC1596" s="132"/>
      <c r="AD1596" s="132"/>
      <c r="AE1596" s="132"/>
      <c r="AG1596" s="143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3:64" x14ac:dyDescent="0.2">
      <c r="C1597" s="10"/>
      <c r="D1597" s="10"/>
      <c r="AA1597" s="132"/>
      <c r="AB1597" s="132"/>
      <c r="AC1597" s="132"/>
      <c r="AD1597" s="132"/>
      <c r="AE1597" s="132"/>
      <c r="AG1597" s="143"/>
      <c r="AN1597" s="132"/>
      <c r="AO1597" s="132"/>
      <c r="AP1597" s="132"/>
      <c r="AQ1597" s="132"/>
      <c r="AR1597" s="132"/>
      <c r="AS1597" s="132"/>
      <c r="AT1597" s="132"/>
      <c r="AU1597" s="132"/>
      <c r="AV1597" s="132"/>
    </row>
    <row r="1598" spans="3:64" x14ac:dyDescent="0.2">
      <c r="C1598" s="10"/>
      <c r="D1598" s="10"/>
      <c r="AA1598" s="132"/>
      <c r="AB1598" s="132"/>
      <c r="AC1598" s="132"/>
      <c r="AD1598" s="132"/>
      <c r="AE1598" s="132"/>
      <c r="AG1598" s="143"/>
      <c r="AN1598" s="132"/>
      <c r="AO1598" s="132"/>
      <c r="AP1598" s="132"/>
      <c r="AQ1598" s="132"/>
      <c r="AR1598" s="132"/>
      <c r="AS1598" s="132"/>
      <c r="AT1598" s="132"/>
      <c r="AU1598" s="132"/>
      <c r="AV1598" s="132"/>
      <c r="AX1598" s="132"/>
    </row>
    <row r="1599" spans="3:64" x14ac:dyDescent="0.2">
      <c r="C1599" s="10"/>
      <c r="D1599" s="10"/>
      <c r="AA1599" s="132"/>
      <c r="AB1599" s="132"/>
      <c r="AC1599" s="132"/>
      <c r="AD1599" s="132"/>
      <c r="AE1599" s="132"/>
      <c r="AG1599" s="143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W1599" s="132"/>
      <c r="AX1599" s="132"/>
      <c r="AY1599" s="132"/>
      <c r="AZ1599" s="132"/>
      <c r="BA1599" s="132"/>
      <c r="BB1599" s="132"/>
      <c r="BC1599" s="132"/>
      <c r="BD1599" s="132"/>
      <c r="BE1599" s="132"/>
      <c r="BF1599" s="132"/>
      <c r="BG1599" s="132"/>
      <c r="BH1599" s="132"/>
      <c r="BI1599" s="132"/>
      <c r="BJ1599" s="132"/>
      <c r="BK1599" s="132"/>
      <c r="BL1599" s="132"/>
    </row>
    <row r="1600" spans="3:64" x14ac:dyDescent="0.2">
      <c r="C1600" s="10"/>
      <c r="D1600" s="10"/>
      <c r="AA1600" s="132"/>
      <c r="AB1600" s="132"/>
      <c r="AC1600" s="132"/>
      <c r="AD1600" s="132"/>
      <c r="AE1600" s="132"/>
      <c r="AG1600" s="143"/>
      <c r="AN1600" s="132"/>
      <c r="AO1600" s="132"/>
      <c r="AP1600" s="132"/>
      <c r="AQ1600" s="132"/>
      <c r="AR1600" s="132"/>
      <c r="AS1600" s="132"/>
      <c r="AT1600" s="132"/>
      <c r="AU1600" s="132"/>
      <c r="AV1600" s="132"/>
    </row>
    <row r="1601" spans="3:64" x14ac:dyDescent="0.2">
      <c r="C1601" s="10"/>
      <c r="D1601" s="10"/>
      <c r="AA1601" s="132"/>
      <c r="AB1601" s="132"/>
      <c r="AC1601" s="132"/>
      <c r="AD1601" s="132"/>
      <c r="AE1601" s="132"/>
      <c r="AG1601" s="143"/>
      <c r="AN1601" s="132"/>
      <c r="AO1601" s="132"/>
      <c r="AP1601" s="132"/>
      <c r="AQ1601" s="132"/>
      <c r="AR1601" s="132"/>
      <c r="AS1601" s="132"/>
      <c r="AT1601" s="132"/>
      <c r="AU1601" s="132"/>
      <c r="AV1601" s="132"/>
      <c r="AX1601" s="132"/>
    </row>
    <row r="1602" spans="3:64" x14ac:dyDescent="0.2">
      <c r="C1602" s="10"/>
      <c r="D1602" s="10"/>
      <c r="AA1602" s="132"/>
      <c r="AB1602" s="132"/>
      <c r="AC1602" s="132"/>
      <c r="AD1602" s="132"/>
      <c r="AE1602" s="132"/>
      <c r="AG1602" s="143"/>
      <c r="AN1602" s="132"/>
      <c r="AO1602" s="132"/>
      <c r="AP1602" s="132"/>
      <c r="AQ1602" s="132"/>
      <c r="AR1602" s="132"/>
      <c r="AS1602" s="132"/>
      <c r="AT1602" s="132"/>
      <c r="AU1602" s="132"/>
    </row>
    <row r="1603" spans="3:64" x14ac:dyDescent="0.2">
      <c r="C1603" s="10"/>
      <c r="D1603" s="10"/>
      <c r="AA1603" s="132"/>
      <c r="AB1603" s="132"/>
      <c r="AC1603" s="132"/>
      <c r="AD1603" s="132"/>
      <c r="AE1603" s="132"/>
      <c r="AG1603" s="143"/>
      <c r="AN1603" s="132"/>
      <c r="AO1603" s="132"/>
      <c r="AP1603" s="132"/>
      <c r="AQ1603" s="132"/>
      <c r="AR1603" s="132"/>
      <c r="AS1603" s="132"/>
      <c r="AT1603" s="132"/>
      <c r="AU1603" s="132"/>
      <c r="AV1603" s="132"/>
      <c r="AX1603" s="132"/>
    </row>
    <row r="1604" spans="3:64" x14ac:dyDescent="0.2">
      <c r="C1604" s="10"/>
      <c r="D1604" s="10"/>
      <c r="AA1604" s="132"/>
      <c r="AB1604" s="132"/>
      <c r="AC1604" s="132"/>
      <c r="AD1604" s="132"/>
      <c r="AE1604" s="132"/>
      <c r="AG1604" s="143"/>
      <c r="AN1604" s="132"/>
      <c r="AO1604" s="132"/>
      <c r="AP1604" s="132"/>
      <c r="AQ1604" s="132"/>
      <c r="AR1604" s="132"/>
      <c r="AS1604" s="132"/>
      <c r="AT1604" s="132"/>
      <c r="AU1604" s="132"/>
    </row>
    <row r="1605" spans="3:64" x14ac:dyDescent="0.2">
      <c r="C1605" s="10"/>
      <c r="D1605" s="10"/>
      <c r="AA1605" s="132"/>
      <c r="AB1605" s="132"/>
      <c r="AC1605" s="132"/>
      <c r="AD1605" s="132"/>
      <c r="AE1605" s="132"/>
      <c r="AG1605" s="143"/>
      <c r="AN1605" s="132"/>
      <c r="AO1605" s="132"/>
      <c r="AP1605" s="132"/>
      <c r="AQ1605" s="132"/>
      <c r="AR1605" s="132"/>
      <c r="AS1605" s="132"/>
      <c r="AT1605" s="132"/>
      <c r="AU1605" s="132"/>
      <c r="AV1605" s="132"/>
    </row>
    <row r="1606" spans="3:64" x14ac:dyDescent="0.2">
      <c r="C1606" s="10"/>
      <c r="D1606" s="10"/>
      <c r="AA1606" s="132"/>
      <c r="AB1606" s="132"/>
      <c r="AC1606" s="132"/>
      <c r="AD1606" s="132"/>
      <c r="AE1606" s="132"/>
      <c r="AG1606" s="143"/>
      <c r="AN1606" s="132"/>
      <c r="AO1606" s="132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2"/>
      <c r="BF1606" s="132"/>
      <c r="BG1606" s="132"/>
      <c r="BH1606" s="132"/>
      <c r="BI1606" s="132"/>
      <c r="BJ1606" s="132"/>
      <c r="BK1606" s="132"/>
      <c r="BL1606" s="132"/>
    </row>
    <row r="1607" spans="3:64" x14ac:dyDescent="0.2">
      <c r="C1607" s="10"/>
      <c r="D1607" s="10"/>
      <c r="AA1607" s="132"/>
      <c r="AB1607" s="132"/>
      <c r="AC1607" s="132"/>
      <c r="AD1607" s="132"/>
      <c r="AE1607" s="132"/>
      <c r="AG1607" s="143"/>
      <c r="AN1607" s="132"/>
      <c r="AO1607" s="132"/>
      <c r="AP1607" s="132"/>
      <c r="AQ1607" s="132"/>
      <c r="AR1607" s="132"/>
      <c r="AS1607" s="132"/>
      <c r="AT1607" s="132"/>
      <c r="AU1607" s="132"/>
    </row>
    <row r="1608" spans="3:64" x14ac:dyDescent="0.2">
      <c r="C1608" s="10"/>
      <c r="D1608" s="10"/>
      <c r="AA1608" s="132"/>
      <c r="AB1608" s="132"/>
      <c r="AC1608" s="132"/>
      <c r="AD1608" s="132"/>
      <c r="AE1608" s="132"/>
      <c r="AG1608" s="143"/>
      <c r="AN1608" s="132"/>
      <c r="AO1608" s="132"/>
      <c r="AP1608" s="132"/>
      <c r="AQ1608" s="132"/>
      <c r="AR1608" s="132"/>
      <c r="AS1608" s="132"/>
      <c r="AT1608" s="132"/>
      <c r="AU1608" s="132"/>
      <c r="AV1608" s="132"/>
    </row>
    <row r="1609" spans="3:64" x14ac:dyDescent="0.2">
      <c r="C1609" s="10"/>
      <c r="D1609" s="10"/>
      <c r="AA1609" s="132"/>
      <c r="AB1609" s="132"/>
      <c r="AC1609" s="132"/>
      <c r="AD1609" s="132"/>
      <c r="AE1609" s="132"/>
      <c r="AG1609" s="143"/>
      <c r="AN1609" s="132"/>
      <c r="AO1609" s="132"/>
      <c r="AP1609" s="132"/>
      <c r="AQ1609" s="132"/>
      <c r="AR1609" s="132"/>
      <c r="AS1609" s="132"/>
      <c r="AT1609" s="132"/>
      <c r="AU1609" s="132"/>
    </row>
    <row r="1610" spans="3:64" x14ac:dyDescent="0.2">
      <c r="C1610" s="10"/>
      <c r="D1610" s="10"/>
      <c r="AA1610" s="132"/>
      <c r="AB1610" s="132"/>
      <c r="AC1610" s="132"/>
      <c r="AD1610" s="132"/>
      <c r="AE1610" s="132"/>
      <c r="AG1610" s="143"/>
      <c r="AN1610" s="132"/>
      <c r="AO1610" s="132"/>
      <c r="AP1610" s="132"/>
      <c r="AQ1610" s="132"/>
      <c r="AR1610" s="132"/>
      <c r="AS1610" s="132"/>
      <c r="AT1610" s="132"/>
      <c r="AU1610" s="132"/>
      <c r="AV1610" s="132"/>
      <c r="AX1610" s="132"/>
    </row>
    <row r="1611" spans="3:64" x14ac:dyDescent="0.2">
      <c r="C1611" s="10"/>
      <c r="D1611" s="10"/>
      <c r="AA1611" s="132"/>
      <c r="AB1611" s="132"/>
      <c r="AC1611" s="132"/>
      <c r="AD1611" s="132"/>
      <c r="AE1611" s="132"/>
      <c r="AG1611" s="143"/>
      <c r="AN1611" s="132"/>
      <c r="AO1611" s="132"/>
      <c r="AP1611" s="132"/>
      <c r="AQ1611" s="132"/>
      <c r="AR1611" s="132"/>
      <c r="AS1611" s="132"/>
      <c r="AT1611" s="132"/>
      <c r="AU1611" s="132"/>
      <c r="AV1611" s="132"/>
    </row>
    <row r="1612" spans="3:64" x14ac:dyDescent="0.2">
      <c r="C1612" s="10"/>
      <c r="D1612" s="10"/>
      <c r="AA1612" s="132"/>
      <c r="AB1612" s="132"/>
      <c r="AC1612" s="132"/>
      <c r="AD1612" s="132"/>
      <c r="AE1612" s="132"/>
      <c r="AG1612" s="143"/>
      <c r="AN1612" s="132"/>
      <c r="AO1612" s="132"/>
      <c r="AP1612" s="132"/>
      <c r="AQ1612" s="132"/>
      <c r="AR1612" s="132"/>
      <c r="AS1612" s="132"/>
      <c r="AT1612" s="132"/>
      <c r="AU1612" s="132"/>
    </row>
    <row r="1613" spans="3:64" x14ac:dyDescent="0.2">
      <c r="C1613" s="10"/>
      <c r="D1613" s="10"/>
      <c r="AA1613" s="132"/>
      <c r="AB1613" s="132"/>
      <c r="AC1613" s="132"/>
      <c r="AD1613" s="132"/>
      <c r="AE1613" s="132"/>
      <c r="AG1613" s="143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3:64" x14ac:dyDescent="0.2">
      <c r="C1614" s="10"/>
      <c r="D1614" s="10"/>
      <c r="AA1614" s="132"/>
      <c r="AB1614" s="132"/>
      <c r="AC1614" s="132"/>
      <c r="AD1614" s="132"/>
      <c r="AE1614" s="132"/>
      <c r="AG1614" s="143"/>
      <c r="AN1614" s="132"/>
      <c r="AO1614" s="132"/>
      <c r="AP1614" s="132"/>
      <c r="AQ1614" s="132"/>
      <c r="AR1614" s="132"/>
      <c r="AS1614" s="132"/>
      <c r="AT1614" s="132"/>
      <c r="AU1614" s="132"/>
      <c r="AV1614" s="132"/>
      <c r="AX1614" s="132"/>
      <c r="AY1614" s="132"/>
      <c r="AZ1614" s="132"/>
      <c r="BA1614" s="132"/>
      <c r="BB1614" s="132"/>
      <c r="BC1614" s="132"/>
      <c r="BD1614" s="132"/>
      <c r="BE1614" s="132"/>
      <c r="BF1614" s="132"/>
      <c r="BG1614" s="132"/>
      <c r="BH1614" s="132"/>
      <c r="BI1614" s="132"/>
      <c r="BJ1614" s="132"/>
      <c r="BK1614" s="132"/>
      <c r="BL1614" s="132"/>
    </row>
    <row r="1615" spans="3:64" x14ac:dyDescent="0.2">
      <c r="C1615" s="10"/>
      <c r="D1615" s="10"/>
      <c r="AA1615" s="132"/>
      <c r="AB1615" s="132"/>
      <c r="AC1615" s="132"/>
      <c r="AD1615" s="132"/>
      <c r="AE1615" s="132"/>
      <c r="AG1615" s="143"/>
      <c r="AN1615" s="132"/>
      <c r="AO1615" s="132"/>
      <c r="AP1615" s="132"/>
      <c r="AQ1615" s="132"/>
      <c r="AR1615" s="132"/>
      <c r="AS1615" s="132"/>
      <c r="AT1615" s="132"/>
      <c r="AU1615" s="132"/>
      <c r="AV1615" s="132"/>
    </row>
    <row r="1616" spans="3:64" x14ac:dyDescent="0.2">
      <c r="C1616" s="10"/>
      <c r="D1616" s="10"/>
      <c r="AA1616" s="132"/>
      <c r="AB1616" s="132"/>
      <c r="AC1616" s="132"/>
      <c r="AD1616" s="132"/>
      <c r="AE1616" s="132"/>
      <c r="AG1616" s="143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3:64" x14ac:dyDescent="0.2">
      <c r="C1617" s="10"/>
      <c r="D1617" s="10"/>
      <c r="AA1617" s="132"/>
      <c r="AB1617" s="132"/>
      <c r="AC1617" s="132"/>
      <c r="AD1617" s="132"/>
      <c r="AE1617" s="132"/>
      <c r="AG1617" s="143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3:64" x14ac:dyDescent="0.2">
      <c r="C1618" s="10"/>
      <c r="D1618" s="10"/>
      <c r="AA1618" s="132"/>
      <c r="AB1618" s="132"/>
      <c r="AC1618" s="132"/>
      <c r="AD1618" s="132"/>
      <c r="AE1618" s="132"/>
      <c r="AG1618" s="143"/>
      <c r="AN1618" s="132"/>
      <c r="AO1618" s="132"/>
      <c r="AP1618" s="132"/>
      <c r="AQ1618" s="132"/>
      <c r="AR1618" s="132"/>
      <c r="AS1618" s="132"/>
      <c r="AT1618" s="132"/>
      <c r="AU1618" s="132"/>
      <c r="AV1618" s="132"/>
      <c r="AX1618" s="132"/>
    </row>
    <row r="1619" spans="3:64" x14ac:dyDescent="0.2">
      <c r="C1619" s="10"/>
      <c r="D1619" s="10"/>
      <c r="AA1619" s="132"/>
      <c r="AB1619" s="132"/>
      <c r="AC1619" s="132"/>
      <c r="AD1619" s="132"/>
      <c r="AE1619" s="132"/>
      <c r="AG1619" s="143"/>
      <c r="AN1619" s="132"/>
      <c r="AO1619" s="132"/>
      <c r="AP1619" s="132"/>
      <c r="AQ1619" s="132"/>
      <c r="AR1619" s="132"/>
      <c r="AS1619" s="132"/>
      <c r="AT1619" s="132"/>
      <c r="AU1619" s="132"/>
      <c r="AV1619" s="132"/>
    </row>
    <row r="1620" spans="3:64" x14ac:dyDescent="0.2">
      <c r="C1620" s="10"/>
      <c r="D1620" s="10"/>
      <c r="AA1620" s="132"/>
      <c r="AB1620" s="132"/>
      <c r="AC1620" s="132"/>
      <c r="AD1620" s="132"/>
      <c r="AE1620" s="132"/>
      <c r="AG1620" s="143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3:64" x14ac:dyDescent="0.2">
      <c r="C1621" s="10"/>
      <c r="D1621" s="10"/>
      <c r="AA1621" s="132"/>
      <c r="AB1621" s="132"/>
      <c r="AC1621" s="132"/>
      <c r="AD1621" s="132"/>
      <c r="AE1621" s="132"/>
      <c r="AG1621" s="143"/>
      <c r="AN1621" s="132"/>
      <c r="AO1621" s="132"/>
      <c r="AP1621" s="132"/>
      <c r="AQ1621" s="132"/>
      <c r="AR1621" s="132"/>
      <c r="AS1621" s="132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2"/>
      <c r="BF1621" s="132"/>
      <c r="BG1621" s="132"/>
      <c r="BH1621" s="132"/>
      <c r="BI1621" s="132"/>
      <c r="BJ1621" s="132"/>
      <c r="BK1621" s="132"/>
      <c r="BL1621" s="132"/>
    </row>
    <row r="1622" spans="3:64" x14ac:dyDescent="0.2">
      <c r="C1622" s="10"/>
      <c r="D1622" s="10"/>
      <c r="AA1622" s="132"/>
      <c r="AB1622" s="132"/>
      <c r="AC1622" s="132"/>
      <c r="AD1622" s="132"/>
      <c r="AE1622" s="132"/>
      <c r="AG1622" s="143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3:64" x14ac:dyDescent="0.2">
      <c r="C1623" s="10"/>
      <c r="D1623" s="10"/>
      <c r="AA1623" s="132"/>
      <c r="AB1623" s="132"/>
      <c r="AC1623" s="132"/>
      <c r="AD1623" s="132"/>
      <c r="AE1623" s="132"/>
      <c r="AG1623" s="143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</row>
    <row r="1624" spans="3:64" x14ac:dyDescent="0.2">
      <c r="C1624" s="10"/>
      <c r="D1624" s="10"/>
      <c r="AA1624" s="132"/>
      <c r="AB1624" s="132"/>
      <c r="AC1624" s="132"/>
      <c r="AD1624" s="132"/>
      <c r="AE1624" s="132"/>
      <c r="AG1624" s="143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C1624" s="132"/>
      <c r="BD1624" s="132"/>
      <c r="BE1624" s="132"/>
      <c r="BF1624" s="132"/>
      <c r="BG1624" s="132"/>
      <c r="BH1624" s="132"/>
      <c r="BI1624" s="132"/>
      <c r="BJ1624" s="132"/>
      <c r="BK1624" s="132"/>
      <c r="BL1624" s="132"/>
    </row>
    <row r="1625" spans="3:64" x14ac:dyDescent="0.2">
      <c r="C1625" s="10"/>
      <c r="D1625" s="10"/>
      <c r="AA1625" s="132"/>
      <c r="AB1625" s="132"/>
      <c r="AC1625" s="132"/>
      <c r="AD1625" s="132"/>
      <c r="AE1625" s="132"/>
      <c r="AG1625" s="143"/>
      <c r="AN1625" s="132"/>
      <c r="AO1625" s="132"/>
      <c r="AP1625" s="132"/>
      <c r="AQ1625" s="132"/>
      <c r="AR1625" s="132"/>
      <c r="AS1625" s="132"/>
      <c r="AT1625" s="132"/>
      <c r="AU1625" s="132"/>
    </row>
    <row r="1626" spans="3:64" x14ac:dyDescent="0.2">
      <c r="C1626" s="10"/>
      <c r="D1626" s="10"/>
      <c r="AA1626" s="132"/>
      <c r="AB1626" s="132"/>
      <c r="AC1626" s="132"/>
      <c r="AD1626" s="132"/>
      <c r="AE1626" s="132"/>
      <c r="AG1626" s="143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3:64" x14ac:dyDescent="0.2">
      <c r="C1627" s="10"/>
      <c r="D1627" s="10"/>
      <c r="AA1627" s="132"/>
      <c r="AB1627" s="132"/>
      <c r="AC1627" s="132"/>
      <c r="AD1627" s="132"/>
      <c r="AE1627" s="132"/>
      <c r="AG1627" s="143"/>
      <c r="AN1627" s="132"/>
      <c r="AO1627" s="132"/>
      <c r="AP1627" s="132"/>
      <c r="AQ1627" s="132"/>
      <c r="AR1627" s="132"/>
      <c r="AS1627" s="132"/>
      <c r="AT1627" s="132"/>
      <c r="AU1627" s="132"/>
      <c r="AV1627" s="132"/>
      <c r="AX1627" s="132"/>
      <c r="AY1627" s="132"/>
      <c r="AZ1627" s="132"/>
      <c r="BA1627" s="132"/>
      <c r="BB1627" s="132"/>
      <c r="BC1627" s="132"/>
      <c r="BD1627" s="132"/>
      <c r="BE1627" s="132"/>
      <c r="BF1627" s="132"/>
      <c r="BG1627" s="132"/>
      <c r="BH1627" s="132"/>
      <c r="BI1627" s="132"/>
      <c r="BJ1627" s="132"/>
      <c r="BK1627" s="132"/>
      <c r="BL1627" s="132"/>
    </row>
    <row r="1628" spans="3:64" x14ac:dyDescent="0.2">
      <c r="C1628" s="10"/>
      <c r="D1628" s="10"/>
      <c r="AA1628" s="132"/>
      <c r="AB1628" s="132"/>
      <c r="AC1628" s="132"/>
      <c r="AD1628" s="132"/>
      <c r="AE1628" s="132"/>
      <c r="AG1628" s="143"/>
      <c r="AN1628" s="132"/>
      <c r="AO1628" s="132"/>
      <c r="AP1628" s="132"/>
      <c r="AQ1628" s="132"/>
      <c r="AR1628" s="132"/>
      <c r="AS1628" s="132"/>
      <c r="AT1628" s="132"/>
      <c r="AU1628" s="132"/>
      <c r="AV1628" s="132"/>
    </row>
    <row r="1629" spans="3:64" x14ac:dyDescent="0.2">
      <c r="C1629" s="10"/>
      <c r="D1629" s="10"/>
      <c r="AA1629" s="132"/>
      <c r="AB1629" s="132"/>
      <c r="AC1629" s="132"/>
      <c r="AD1629" s="132"/>
      <c r="AE1629" s="132"/>
      <c r="AG1629" s="143"/>
      <c r="AN1629" s="132"/>
      <c r="AO1629" s="132"/>
      <c r="AP1629" s="132"/>
      <c r="AQ1629" s="132"/>
      <c r="AR1629" s="132"/>
      <c r="AS1629" s="132"/>
      <c r="AT1629" s="132"/>
      <c r="AU1629" s="132"/>
      <c r="AV1629" s="132"/>
      <c r="AW1629" s="132"/>
      <c r="AX1629" s="132"/>
      <c r="AY1629" s="132"/>
      <c r="AZ1629" s="132"/>
      <c r="BA1629" s="132"/>
      <c r="BB1629" s="132"/>
      <c r="BC1629" s="132"/>
      <c r="BD1629" s="132"/>
      <c r="BE1629" s="132"/>
      <c r="BF1629" s="132"/>
      <c r="BG1629" s="132"/>
      <c r="BH1629" s="132"/>
      <c r="BI1629" s="132"/>
      <c r="BJ1629" s="132"/>
      <c r="BK1629" s="132"/>
      <c r="BL1629" s="132"/>
    </row>
    <row r="1630" spans="3:64" x14ac:dyDescent="0.2">
      <c r="C1630" s="10"/>
      <c r="D1630" s="10"/>
      <c r="AA1630" s="132"/>
      <c r="AB1630" s="132"/>
      <c r="AC1630" s="132"/>
      <c r="AD1630" s="132"/>
      <c r="AE1630" s="132"/>
      <c r="AG1630" s="143"/>
      <c r="AN1630" s="132"/>
      <c r="AO1630" s="132"/>
      <c r="AP1630" s="132"/>
      <c r="AQ1630" s="132"/>
      <c r="AR1630" s="132"/>
      <c r="AS1630" s="132"/>
      <c r="AT1630" s="132"/>
      <c r="AU1630" s="132"/>
    </row>
    <row r="1631" spans="3:64" x14ac:dyDescent="0.2">
      <c r="C1631" s="10"/>
      <c r="D1631" s="10"/>
      <c r="AA1631" s="132"/>
      <c r="AB1631" s="132"/>
      <c r="AC1631" s="132"/>
      <c r="AD1631" s="132"/>
      <c r="AE1631" s="132"/>
      <c r="AG1631" s="143"/>
      <c r="AN1631" s="132"/>
      <c r="AO1631" s="132"/>
      <c r="AP1631" s="132"/>
      <c r="AQ1631" s="132"/>
      <c r="AR1631" s="132"/>
      <c r="AS1631" s="132"/>
      <c r="AT1631" s="132"/>
      <c r="AU1631" s="132"/>
      <c r="AV1631" s="132"/>
      <c r="AW1631" s="132"/>
      <c r="AX1631" s="132"/>
      <c r="AY1631" s="132"/>
      <c r="AZ1631" s="132"/>
      <c r="BA1631" s="132"/>
      <c r="BB1631" s="132"/>
      <c r="BC1631" s="132"/>
      <c r="BD1631" s="132"/>
      <c r="BE1631" s="132"/>
      <c r="BF1631" s="132"/>
      <c r="BG1631" s="132"/>
      <c r="BH1631" s="132"/>
      <c r="BI1631" s="132"/>
      <c r="BJ1631" s="132"/>
      <c r="BK1631" s="132"/>
      <c r="BL1631" s="132"/>
    </row>
    <row r="1632" spans="3:64" x14ac:dyDescent="0.2">
      <c r="C1632" s="10"/>
      <c r="D1632" s="10"/>
      <c r="AA1632" s="132"/>
      <c r="AB1632" s="132"/>
      <c r="AC1632" s="132"/>
      <c r="AD1632" s="132"/>
      <c r="AE1632" s="132"/>
      <c r="AG1632" s="143"/>
      <c r="AN1632" s="132"/>
      <c r="AO1632" s="132"/>
      <c r="AP1632" s="132"/>
      <c r="AQ1632" s="132"/>
      <c r="AR1632" s="132"/>
      <c r="AS1632" s="132"/>
      <c r="AT1632" s="132"/>
      <c r="AU1632" s="132"/>
    </row>
    <row r="1633" spans="3:64" x14ac:dyDescent="0.2">
      <c r="C1633" s="10"/>
      <c r="D1633" s="10"/>
      <c r="AA1633" s="132"/>
      <c r="AB1633" s="132"/>
      <c r="AC1633" s="132"/>
      <c r="AD1633" s="132"/>
      <c r="AE1633" s="132"/>
      <c r="AG1633" s="143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3:64" x14ac:dyDescent="0.2">
      <c r="C1634" s="10"/>
      <c r="D1634" s="10"/>
      <c r="AA1634" s="132"/>
      <c r="AB1634" s="132"/>
      <c r="AC1634" s="132"/>
      <c r="AD1634" s="132"/>
      <c r="AE1634" s="132"/>
      <c r="AG1634" s="143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3:64" x14ac:dyDescent="0.2">
      <c r="C1635" s="10"/>
      <c r="D1635" s="10"/>
      <c r="AA1635" s="132"/>
      <c r="AB1635" s="132"/>
      <c r="AC1635" s="132"/>
      <c r="AD1635" s="132"/>
      <c r="AE1635" s="132"/>
      <c r="AG1635" s="143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3:64" x14ac:dyDescent="0.2">
      <c r="C1636" s="10"/>
      <c r="D1636" s="10"/>
      <c r="AA1636" s="132"/>
      <c r="AB1636" s="132"/>
      <c r="AC1636" s="132"/>
      <c r="AD1636" s="132"/>
      <c r="AE1636" s="132"/>
      <c r="AG1636" s="143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3:64" x14ac:dyDescent="0.2">
      <c r="C1637" s="10"/>
      <c r="D1637" s="10"/>
      <c r="AA1637" s="132"/>
      <c r="AB1637" s="132"/>
      <c r="AC1637" s="132"/>
      <c r="AD1637" s="132"/>
      <c r="AE1637" s="132"/>
      <c r="AG1637" s="143"/>
      <c r="AN1637" s="132"/>
      <c r="AO1637" s="132"/>
      <c r="AP1637" s="132"/>
      <c r="AQ1637" s="132"/>
      <c r="AR1637" s="132"/>
      <c r="AS1637" s="132"/>
      <c r="AT1637" s="132"/>
      <c r="AU1637" s="132"/>
      <c r="AV1637" s="132"/>
      <c r="AX1637" s="132"/>
    </row>
    <row r="1638" spans="3:64" x14ac:dyDescent="0.2">
      <c r="C1638" s="10"/>
      <c r="D1638" s="10"/>
      <c r="AA1638" s="132"/>
      <c r="AB1638" s="132"/>
      <c r="AC1638" s="132"/>
      <c r="AD1638" s="132"/>
      <c r="AE1638" s="132"/>
      <c r="AG1638" s="143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3:64" x14ac:dyDescent="0.2">
      <c r="C1639" s="10"/>
      <c r="D1639" s="10"/>
      <c r="AA1639" s="132"/>
      <c r="AB1639" s="132"/>
      <c r="AC1639" s="132"/>
      <c r="AD1639" s="132"/>
      <c r="AE1639" s="132"/>
      <c r="AG1639" s="143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2"/>
      <c r="BF1639" s="132"/>
      <c r="BG1639" s="132"/>
      <c r="BH1639" s="132"/>
      <c r="BI1639" s="132"/>
      <c r="BJ1639" s="132"/>
      <c r="BK1639" s="132"/>
      <c r="BL1639" s="132"/>
    </row>
    <row r="1640" spans="3:64" x14ac:dyDescent="0.2">
      <c r="C1640" s="10"/>
      <c r="D1640" s="10"/>
      <c r="AA1640" s="132"/>
      <c r="AB1640" s="132"/>
      <c r="AC1640" s="132"/>
      <c r="AD1640" s="132"/>
      <c r="AE1640" s="132"/>
      <c r="AG1640" s="143"/>
      <c r="AN1640" s="132"/>
      <c r="AO1640" s="132"/>
      <c r="AP1640" s="132"/>
      <c r="AQ1640" s="132"/>
      <c r="AR1640" s="132"/>
      <c r="AS1640" s="132"/>
      <c r="AT1640" s="132"/>
      <c r="AU1640" s="132"/>
    </row>
    <row r="1641" spans="3:64" x14ac:dyDescent="0.2">
      <c r="C1641" s="10"/>
      <c r="D1641" s="10"/>
      <c r="AA1641" s="132"/>
      <c r="AB1641" s="132"/>
      <c r="AC1641" s="132"/>
      <c r="AD1641" s="132"/>
      <c r="AE1641" s="132"/>
      <c r="AG1641" s="143"/>
      <c r="AN1641" s="132"/>
      <c r="AO1641" s="132"/>
      <c r="AP1641" s="132"/>
      <c r="AQ1641" s="132"/>
      <c r="AR1641" s="132"/>
      <c r="AS1641" s="132"/>
      <c r="AT1641" s="132"/>
      <c r="AU1641" s="132"/>
      <c r="AV1641" s="132"/>
      <c r="AX1641" s="132"/>
      <c r="AY1641" s="132"/>
      <c r="AZ1641" s="132"/>
      <c r="BA1641" s="132"/>
      <c r="BB1641" s="132"/>
      <c r="BC1641" s="132"/>
      <c r="BD1641" s="132"/>
      <c r="BE1641" s="132"/>
      <c r="BF1641" s="132"/>
      <c r="BG1641" s="132"/>
      <c r="BH1641" s="132"/>
      <c r="BI1641" s="132"/>
      <c r="BJ1641" s="132"/>
      <c r="BK1641" s="132"/>
      <c r="BL1641" s="132"/>
    </row>
    <row r="1642" spans="3:64" x14ac:dyDescent="0.2">
      <c r="C1642" s="10"/>
      <c r="D1642" s="10"/>
      <c r="AA1642" s="132"/>
      <c r="AB1642" s="132"/>
      <c r="AC1642" s="132"/>
      <c r="AD1642" s="132"/>
      <c r="AE1642" s="132"/>
      <c r="AG1642" s="143"/>
      <c r="AN1642" s="132"/>
      <c r="AO1642" s="132"/>
      <c r="AP1642" s="132"/>
      <c r="AQ1642" s="132"/>
      <c r="AR1642" s="132"/>
      <c r="AS1642" s="132"/>
      <c r="AT1642" s="132"/>
      <c r="AU1642" s="132"/>
      <c r="AV1642" s="135"/>
    </row>
    <row r="1643" spans="3:64" x14ac:dyDescent="0.2">
      <c r="C1643" s="10"/>
      <c r="D1643" s="10"/>
      <c r="AA1643" s="132"/>
      <c r="AB1643" s="132"/>
      <c r="AC1643" s="132"/>
      <c r="AD1643" s="132"/>
      <c r="AE1643" s="132"/>
      <c r="AG1643" s="143"/>
      <c r="AN1643" s="132"/>
      <c r="AO1643" s="132"/>
      <c r="AP1643" s="132"/>
      <c r="AQ1643" s="132"/>
      <c r="AR1643" s="132"/>
      <c r="AS1643" s="132"/>
      <c r="AT1643" s="132"/>
      <c r="AU1643" s="132"/>
      <c r="AV1643" s="132"/>
    </row>
    <row r="1644" spans="3:64" x14ac:dyDescent="0.2">
      <c r="C1644" s="10"/>
      <c r="D1644" s="10"/>
      <c r="AA1644" s="132"/>
      <c r="AB1644" s="132"/>
      <c r="AC1644" s="132"/>
      <c r="AD1644" s="132"/>
      <c r="AE1644" s="132"/>
      <c r="AG1644" s="143"/>
      <c r="AN1644" s="132"/>
      <c r="AO1644" s="132"/>
      <c r="AP1644" s="132"/>
      <c r="AQ1644" s="132"/>
      <c r="AR1644" s="132"/>
      <c r="AS1644" s="132"/>
      <c r="AT1644" s="132"/>
      <c r="AU1644" s="132"/>
      <c r="AV1644" s="132"/>
      <c r="AX1644" s="132"/>
      <c r="AY1644" s="132"/>
      <c r="AZ1644" s="132"/>
      <c r="BA1644" s="132"/>
      <c r="BB1644" s="132"/>
      <c r="BC1644" s="132"/>
      <c r="BD1644" s="132"/>
      <c r="BE1644" s="132"/>
      <c r="BF1644" s="132"/>
      <c r="BG1644" s="132"/>
      <c r="BH1644" s="132"/>
      <c r="BI1644" s="132"/>
      <c r="BJ1644" s="132"/>
      <c r="BK1644" s="132"/>
      <c r="BL1644" s="132"/>
    </row>
    <row r="1645" spans="3:64" x14ac:dyDescent="0.2">
      <c r="C1645" s="10"/>
      <c r="D1645" s="10"/>
      <c r="AA1645" s="132"/>
      <c r="AB1645" s="132"/>
      <c r="AC1645" s="132"/>
      <c r="AD1645" s="132"/>
      <c r="AE1645" s="132"/>
      <c r="AG1645" s="143"/>
      <c r="AN1645" s="132"/>
      <c r="AO1645" s="132"/>
      <c r="AP1645" s="132"/>
      <c r="AQ1645" s="132"/>
      <c r="AR1645" s="132"/>
      <c r="AS1645" s="132"/>
      <c r="AT1645" s="132"/>
      <c r="AU1645" s="132"/>
      <c r="AV1645" s="132"/>
    </row>
    <row r="1646" spans="3:64" x14ac:dyDescent="0.2">
      <c r="C1646" s="10"/>
      <c r="D1646" s="10"/>
      <c r="AA1646" s="132"/>
      <c r="AB1646" s="132"/>
      <c r="AC1646" s="132"/>
      <c r="AD1646" s="132"/>
      <c r="AE1646" s="132"/>
      <c r="AG1646" s="143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3:64" x14ac:dyDescent="0.2">
      <c r="C1647" s="10"/>
      <c r="D1647" s="10"/>
      <c r="AA1647" s="132"/>
      <c r="AB1647" s="132"/>
      <c r="AC1647" s="132"/>
      <c r="AD1647" s="132"/>
      <c r="AE1647" s="132"/>
      <c r="AG1647" s="143"/>
      <c r="AN1647" s="132"/>
      <c r="AO1647" s="132"/>
      <c r="AP1647" s="132"/>
      <c r="AQ1647" s="132"/>
      <c r="AR1647" s="132"/>
      <c r="AS1647" s="132"/>
      <c r="AT1647" s="132"/>
      <c r="AU1647" s="132"/>
    </row>
    <row r="1648" spans="3:64" x14ac:dyDescent="0.2">
      <c r="C1648" s="10"/>
      <c r="D1648" s="10"/>
      <c r="AA1648" s="132"/>
      <c r="AB1648" s="132"/>
      <c r="AC1648" s="132"/>
      <c r="AD1648" s="132"/>
      <c r="AE1648" s="132"/>
      <c r="AG1648" s="143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3:64" x14ac:dyDescent="0.2">
      <c r="C1649" s="10"/>
      <c r="D1649" s="10"/>
      <c r="AA1649" s="132"/>
      <c r="AB1649" s="132"/>
      <c r="AC1649" s="132"/>
      <c r="AD1649" s="132"/>
      <c r="AE1649" s="132"/>
      <c r="AG1649" s="143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3:64" x14ac:dyDescent="0.2">
      <c r="C1650" s="10"/>
      <c r="D1650" s="10"/>
      <c r="AA1650" s="132"/>
      <c r="AB1650" s="132"/>
      <c r="AC1650" s="132"/>
      <c r="AD1650" s="132"/>
      <c r="AE1650" s="132"/>
      <c r="AG1650" s="143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3:64" x14ac:dyDescent="0.2">
      <c r="C1651" s="10"/>
      <c r="D1651" s="10"/>
      <c r="AA1651" s="132"/>
      <c r="AB1651" s="132"/>
      <c r="AC1651" s="132"/>
      <c r="AD1651" s="132"/>
      <c r="AE1651" s="132"/>
      <c r="AG1651" s="143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3:64" x14ac:dyDescent="0.2">
      <c r="C1652" s="10"/>
      <c r="D1652" s="10"/>
      <c r="AA1652" s="132"/>
      <c r="AB1652" s="132"/>
      <c r="AC1652" s="132"/>
      <c r="AD1652" s="132"/>
      <c r="AE1652" s="132"/>
      <c r="AG1652" s="143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3:64" x14ac:dyDescent="0.2">
      <c r="C1653" s="10"/>
      <c r="D1653" s="10"/>
      <c r="AA1653" s="132"/>
      <c r="AB1653" s="132"/>
      <c r="AC1653" s="132"/>
      <c r="AD1653" s="132"/>
      <c r="AE1653" s="132"/>
      <c r="AG1653" s="143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3:64" x14ac:dyDescent="0.2">
      <c r="C1654" s="10"/>
      <c r="D1654" s="10"/>
      <c r="AA1654" s="132"/>
      <c r="AB1654" s="132"/>
      <c r="AC1654" s="132"/>
      <c r="AD1654" s="132"/>
      <c r="AE1654" s="132"/>
      <c r="AG1654" s="143"/>
      <c r="AN1654" s="132"/>
      <c r="AO1654" s="132"/>
      <c r="AP1654" s="132"/>
      <c r="AQ1654" s="132"/>
      <c r="AR1654" s="132"/>
      <c r="AS1654" s="132"/>
      <c r="AT1654" s="132"/>
      <c r="AU1654" s="132"/>
      <c r="AV1654" s="132"/>
    </row>
    <row r="1655" spans="3:64" x14ac:dyDescent="0.2">
      <c r="C1655" s="10"/>
      <c r="D1655" s="10"/>
      <c r="AA1655" s="132"/>
      <c r="AB1655" s="132"/>
      <c r="AC1655" s="132"/>
      <c r="AD1655" s="132"/>
      <c r="AE1655" s="132"/>
      <c r="AG1655" s="143"/>
      <c r="AN1655" s="132"/>
      <c r="AO1655" s="132"/>
      <c r="AP1655" s="132"/>
      <c r="AQ1655" s="132"/>
      <c r="AR1655" s="132"/>
      <c r="AS1655" s="132"/>
      <c r="AT1655" s="132"/>
      <c r="AU1655" s="132"/>
      <c r="AV1655" s="132"/>
      <c r="AW1655" s="132"/>
      <c r="AX1655" s="132"/>
      <c r="AY1655" s="132"/>
      <c r="AZ1655" s="132"/>
      <c r="BA1655" s="132"/>
      <c r="BB1655" s="132"/>
      <c r="BC1655" s="132"/>
      <c r="BD1655" s="132"/>
      <c r="BE1655" s="132"/>
      <c r="BF1655" s="132"/>
      <c r="BG1655" s="132"/>
      <c r="BH1655" s="132"/>
      <c r="BI1655" s="132"/>
      <c r="BJ1655" s="132"/>
      <c r="BK1655" s="132"/>
      <c r="BL1655" s="132"/>
    </row>
    <row r="1656" spans="3:64" x14ac:dyDescent="0.2">
      <c r="C1656" s="10"/>
      <c r="D1656" s="10"/>
      <c r="AA1656" s="132"/>
      <c r="AB1656" s="132"/>
      <c r="AC1656" s="132"/>
      <c r="AD1656" s="132"/>
      <c r="AE1656" s="132"/>
      <c r="AG1656" s="143"/>
      <c r="AN1656" s="132"/>
      <c r="AO1656" s="132"/>
      <c r="AP1656" s="132"/>
      <c r="AQ1656" s="132"/>
      <c r="AR1656" s="132"/>
      <c r="AS1656" s="132"/>
      <c r="AT1656" s="132"/>
      <c r="AU1656" s="132"/>
    </row>
    <row r="1657" spans="3:64" x14ac:dyDescent="0.2">
      <c r="C1657" s="10"/>
      <c r="D1657" s="10"/>
      <c r="AA1657" s="132"/>
      <c r="AB1657" s="132"/>
      <c r="AC1657" s="132"/>
      <c r="AD1657" s="132"/>
      <c r="AE1657" s="132"/>
      <c r="AG1657" s="143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3:64" x14ac:dyDescent="0.2">
      <c r="C1658" s="10"/>
      <c r="D1658" s="10"/>
      <c r="AA1658" s="132"/>
      <c r="AB1658" s="132"/>
      <c r="AC1658" s="132"/>
      <c r="AD1658" s="132"/>
      <c r="AE1658" s="132"/>
      <c r="AG1658" s="143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3:64" x14ac:dyDescent="0.2">
      <c r="C1659" s="10"/>
      <c r="D1659" s="10"/>
      <c r="AA1659" s="132"/>
      <c r="AB1659" s="132"/>
      <c r="AC1659" s="132"/>
      <c r="AD1659" s="132"/>
      <c r="AE1659" s="132"/>
      <c r="AG1659" s="143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3:64" x14ac:dyDescent="0.2">
      <c r="C1660" s="10"/>
      <c r="D1660" s="10"/>
      <c r="AA1660" s="132"/>
      <c r="AB1660" s="132"/>
      <c r="AC1660" s="132"/>
      <c r="AD1660" s="132"/>
      <c r="AE1660" s="132"/>
      <c r="AG1660" s="143"/>
      <c r="AN1660" s="132"/>
      <c r="AO1660" s="132"/>
      <c r="AP1660" s="132"/>
      <c r="AQ1660" s="132"/>
      <c r="AR1660" s="132"/>
      <c r="AS1660" s="132"/>
      <c r="AT1660" s="132"/>
      <c r="AU1660" s="132"/>
      <c r="AV1660" s="132"/>
      <c r="AW1660" s="132"/>
      <c r="AX1660" s="132"/>
      <c r="AY1660" s="132"/>
      <c r="AZ1660" s="132"/>
      <c r="BA1660" s="132"/>
      <c r="BB1660" s="132"/>
      <c r="BC1660" s="132"/>
      <c r="BD1660" s="132"/>
      <c r="BE1660" s="132"/>
      <c r="BF1660" s="132"/>
      <c r="BG1660" s="132"/>
      <c r="BH1660" s="132"/>
      <c r="BI1660" s="132"/>
      <c r="BJ1660" s="132"/>
      <c r="BK1660" s="132"/>
      <c r="BL1660" s="132"/>
    </row>
    <row r="1661" spans="3:64" x14ac:dyDescent="0.2">
      <c r="C1661" s="10"/>
      <c r="D1661" s="10"/>
      <c r="AA1661" s="132"/>
      <c r="AB1661" s="132"/>
      <c r="AC1661" s="132"/>
      <c r="AD1661" s="132"/>
      <c r="AE1661" s="132"/>
      <c r="AG1661" s="143"/>
      <c r="AN1661" s="132"/>
      <c r="AO1661" s="132"/>
      <c r="AP1661" s="132"/>
      <c r="AQ1661" s="132"/>
      <c r="AR1661" s="132"/>
      <c r="AS1661" s="132"/>
      <c r="AT1661" s="132"/>
      <c r="AU1661" s="132"/>
    </row>
    <row r="1662" spans="3:64" x14ac:dyDescent="0.2">
      <c r="C1662" s="10"/>
      <c r="D1662" s="10"/>
      <c r="AA1662" s="132"/>
      <c r="AB1662" s="132"/>
      <c r="AC1662" s="132"/>
      <c r="AD1662" s="132"/>
      <c r="AE1662" s="132"/>
      <c r="AG1662" s="143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3:64" x14ac:dyDescent="0.2">
      <c r="C1663" s="10"/>
      <c r="D1663" s="10"/>
      <c r="AA1663" s="132"/>
      <c r="AB1663" s="132"/>
      <c r="AC1663" s="132"/>
      <c r="AD1663" s="132"/>
      <c r="AE1663" s="132"/>
      <c r="AG1663" s="143"/>
      <c r="AN1663" s="132"/>
      <c r="AO1663" s="132"/>
      <c r="AP1663" s="132"/>
      <c r="AQ1663" s="132"/>
      <c r="AR1663" s="132"/>
      <c r="AS1663" s="132"/>
      <c r="AT1663" s="132"/>
      <c r="AU1663" s="132"/>
      <c r="AV1663" s="132"/>
      <c r="AX1663" s="132"/>
    </row>
    <row r="1664" spans="3:64" x14ac:dyDescent="0.2">
      <c r="C1664" s="10"/>
      <c r="D1664" s="10"/>
      <c r="AA1664" s="132"/>
      <c r="AB1664" s="132"/>
      <c r="AC1664" s="132"/>
      <c r="AD1664" s="132"/>
      <c r="AE1664" s="132"/>
      <c r="AG1664" s="143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  <c r="AY1664" s="132"/>
      <c r="AZ1664" s="132"/>
      <c r="BA1664" s="132"/>
      <c r="BB1664" s="132"/>
      <c r="BC1664" s="132"/>
      <c r="BD1664" s="132"/>
      <c r="BE1664" s="132"/>
      <c r="BF1664" s="132"/>
      <c r="BG1664" s="132"/>
      <c r="BH1664" s="132"/>
      <c r="BI1664" s="132"/>
      <c r="BJ1664" s="132"/>
      <c r="BK1664" s="132"/>
      <c r="BL1664" s="132"/>
    </row>
    <row r="1665" spans="3:64" x14ac:dyDescent="0.2">
      <c r="C1665" s="10"/>
      <c r="D1665" s="10"/>
      <c r="AA1665" s="132"/>
      <c r="AB1665" s="132"/>
      <c r="AC1665" s="132"/>
      <c r="AD1665" s="132"/>
      <c r="AE1665" s="132"/>
      <c r="AG1665" s="143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W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3:64" x14ac:dyDescent="0.2">
      <c r="C1666" s="10"/>
      <c r="D1666" s="10"/>
      <c r="AA1666" s="132"/>
      <c r="AB1666" s="132"/>
      <c r="AC1666" s="132"/>
      <c r="AD1666" s="132"/>
      <c r="AE1666" s="132"/>
      <c r="AG1666" s="143"/>
      <c r="AN1666" s="132"/>
      <c r="AO1666" s="132"/>
      <c r="AP1666" s="132"/>
      <c r="AQ1666" s="132"/>
      <c r="AR1666" s="132"/>
      <c r="AS1666" s="132"/>
      <c r="AT1666" s="132"/>
      <c r="AU1666" s="132"/>
      <c r="AV1666" s="132"/>
    </row>
    <row r="1667" spans="3:64" x14ac:dyDescent="0.2">
      <c r="C1667" s="10"/>
      <c r="D1667" s="10"/>
      <c r="AA1667" s="132"/>
      <c r="AB1667" s="132"/>
      <c r="AC1667" s="132"/>
      <c r="AD1667" s="132"/>
      <c r="AE1667" s="132"/>
      <c r="AG1667" s="143"/>
      <c r="AN1667" s="132"/>
      <c r="AO1667" s="132"/>
      <c r="AP1667" s="132"/>
      <c r="AQ1667" s="132"/>
      <c r="AR1667" s="132"/>
      <c r="AS1667" s="132"/>
      <c r="AT1667" s="132"/>
      <c r="AU1667" s="132"/>
    </row>
    <row r="1668" spans="3:64" x14ac:dyDescent="0.2">
      <c r="C1668" s="10"/>
      <c r="D1668" s="10"/>
      <c r="AA1668" s="132"/>
      <c r="AB1668" s="132"/>
      <c r="AC1668" s="132"/>
      <c r="AD1668" s="132"/>
      <c r="AE1668" s="132"/>
      <c r="AG1668" s="143"/>
      <c r="AN1668" s="132"/>
      <c r="AO1668" s="132"/>
      <c r="AP1668" s="132"/>
      <c r="AQ1668" s="132"/>
      <c r="AR1668" s="132"/>
      <c r="AS1668" s="132"/>
      <c r="AT1668" s="132"/>
      <c r="AU1668" s="132"/>
      <c r="AV1668" s="132"/>
    </row>
    <row r="1669" spans="3:64" x14ac:dyDescent="0.2">
      <c r="C1669" s="10"/>
      <c r="D1669" s="10"/>
      <c r="AA1669" s="132"/>
      <c r="AB1669" s="132"/>
      <c r="AC1669" s="132"/>
      <c r="AD1669" s="132"/>
      <c r="AE1669" s="132"/>
      <c r="AG1669" s="143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3:64" x14ac:dyDescent="0.2">
      <c r="C1670" s="10"/>
      <c r="D1670" s="10"/>
      <c r="AA1670" s="132"/>
      <c r="AB1670" s="132"/>
      <c r="AC1670" s="132"/>
      <c r="AD1670" s="132"/>
      <c r="AE1670" s="132"/>
      <c r="AG1670" s="143"/>
      <c r="AN1670" s="132"/>
      <c r="AO1670" s="132"/>
      <c r="AP1670" s="132"/>
      <c r="AQ1670" s="132"/>
      <c r="AR1670" s="132"/>
      <c r="AS1670" s="132"/>
      <c r="AT1670" s="132"/>
      <c r="AU1670" s="132"/>
    </row>
    <row r="1671" spans="3:64" x14ac:dyDescent="0.2">
      <c r="C1671" s="10"/>
      <c r="D1671" s="10"/>
      <c r="AA1671" s="132"/>
      <c r="AB1671" s="132"/>
      <c r="AC1671" s="132"/>
      <c r="AD1671" s="132"/>
      <c r="AE1671" s="132"/>
      <c r="AG1671" s="143"/>
      <c r="AN1671" s="132"/>
      <c r="AO1671" s="132"/>
      <c r="AP1671" s="132"/>
      <c r="AQ1671" s="132"/>
      <c r="AR1671" s="132"/>
      <c r="AS1671" s="132"/>
      <c r="AT1671" s="132"/>
      <c r="AU1671" s="132"/>
      <c r="AV1671" s="132"/>
      <c r="AX1671" s="132"/>
    </row>
    <row r="1672" spans="3:64" x14ac:dyDescent="0.2">
      <c r="C1672" s="10"/>
      <c r="D1672" s="10"/>
      <c r="AA1672" s="132"/>
      <c r="AB1672" s="132"/>
      <c r="AC1672" s="132"/>
      <c r="AD1672" s="132"/>
      <c r="AE1672" s="132"/>
      <c r="AG1672" s="143"/>
      <c r="AN1672" s="132"/>
      <c r="AO1672" s="132"/>
      <c r="AP1672" s="132"/>
      <c r="AQ1672" s="132"/>
      <c r="AR1672" s="132"/>
      <c r="AS1672" s="132"/>
      <c r="AT1672" s="132"/>
      <c r="AU1672" s="132"/>
    </row>
    <row r="1673" spans="3:64" x14ac:dyDescent="0.2">
      <c r="C1673" s="10"/>
      <c r="D1673" s="10"/>
      <c r="AA1673" s="132"/>
      <c r="AB1673" s="132"/>
      <c r="AC1673" s="132"/>
      <c r="AD1673" s="132"/>
      <c r="AE1673" s="132"/>
      <c r="AG1673" s="143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3:64" x14ac:dyDescent="0.2">
      <c r="C1674" s="10"/>
      <c r="D1674" s="10"/>
      <c r="AA1674" s="132"/>
      <c r="AB1674" s="132"/>
      <c r="AC1674" s="132"/>
      <c r="AD1674" s="132"/>
      <c r="AE1674" s="132"/>
      <c r="AG1674" s="143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3:64" x14ac:dyDescent="0.2">
      <c r="C1675" s="10"/>
      <c r="D1675" s="10"/>
      <c r="AA1675" s="132"/>
      <c r="AB1675" s="132"/>
      <c r="AC1675" s="132"/>
      <c r="AD1675" s="132"/>
      <c r="AE1675" s="132"/>
      <c r="AG1675" s="143"/>
      <c r="AN1675" s="132"/>
      <c r="AO1675" s="132"/>
      <c r="AP1675" s="132"/>
      <c r="AQ1675" s="132"/>
      <c r="AR1675" s="132"/>
      <c r="AS1675" s="132"/>
      <c r="AT1675" s="132"/>
      <c r="AU1675" s="132"/>
      <c r="AV1675" s="132"/>
      <c r="AX1675" s="132"/>
    </row>
    <row r="1676" spans="3:64" x14ac:dyDescent="0.2">
      <c r="C1676" s="10"/>
      <c r="D1676" s="10"/>
      <c r="AA1676" s="132"/>
      <c r="AB1676" s="132"/>
      <c r="AC1676" s="132"/>
      <c r="AD1676" s="132"/>
      <c r="AE1676" s="132"/>
      <c r="AG1676" s="143"/>
      <c r="AN1676" s="132"/>
      <c r="AO1676" s="132"/>
      <c r="AP1676" s="132"/>
      <c r="AQ1676" s="132"/>
      <c r="AR1676" s="132"/>
      <c r="AS1676" s="132"/>
      <c r="AT1676" s="132"/>
      <c r="AU1676" s="132"/>
      <c r="AV1676" s="132"/>
    </row>
    <row r="1677" spans="3:64" x14ac:dyDescent="0.2">
      <c r="C1677" s="10"/>
      <c r="D1677" s="10"/>
      <c r="AA1677" s="132"/>
      <c r="AB1677" s="132"/>
      <c r="AC1677" s="132"/>
      <c r="AD1677" s="132"/>
      <c r="AE1677" s="132"/>
      <c r="AG1677" s="143"/>
      <c r="AN1677" s="132"/>
      <c r="AO1677" s="132"/>
      <c r="AP1677" s="132"/>
      <c r="AQ1677" s="132"/>
      <c r="AR1677" s="132"/>
      <c r="AS1677" s="132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</row>
    <row r="1678" spans="3:64" x14ac:dyDescent="0.2">
      <c r="C1678" s="10"/>
      <c r="D1678" s="10"/>
      <c r="AA1678" s="132"/>
      <c r="AB1678" s="132"/>
      <c r="AC1678" s="132"/>
      <c r="AD1678" s="132"/>
      <c r="AE1678" s="132"/>
      <c r="AG1678" s="143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3:64" x14ac:dyDescent="0.2">
      <c r="C1679" s="10"/>
      <c r="D1679" s="10"/>
      <c r="AA1679" s="132"/>
      <c r="AB1679" s="132"/>
      <c r="AC1679" s="132"/>
      <c r="AD1679" s="132"/>
      <c r="AE1679" s="132"/>
      <c r="AG1679" s="143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3:64" x14ac:dyDescent="0.2">
      <c r="C1680" s="10"/>
      <c r="D1680" s="10"/>
      <c r="AA1680" s="132"/>
      <c r="AB1680" s="132"/>
      <c r="AC1680" s="132"/>
      <c r="AD1680" s="132"/>
      <c r="AE1680" s="132"/>
      <c r="AG1680" s="143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3:64" x14ac:dyDescent="0.2">
      <c r="C1681" s="10"/>
      <c r="D1681" s="10"/>
      <c r="AA1681" s="132"/>
      <c r="AB1681" s="132"/>
      <c r="AC1681" s="132"/>
      <c r="AD1681" s="132"/>
      <c r="AE1681" s="132"/>
      <c r="AG1681" s="143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X1681" s="132"/>
    </row>
    <row r="1682" spans="3:64" x14ac:dyDescent="0.2">
      <c r="C1682" s="10"/>
      <c r="D1682" s="10"/>
      <c r="AA1682" s="132"/>
      <c r="AB1682" s="132"/>
      <c r="AC1682" s="132"/>
      <c r="AD1682" s="132"/>
      <c r="AE1682" s="132"/>
      <c r="AG1682" s="143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C1682" s="132"/>
      <c r="BD1682" s="132"/>
      <c r="BE1682" s="132"/>
      <c r="BF1682" s="132"/>
      <c r="BG1682" s="132"/>
      <c r="BH1682" s="132"/>
      <c r="BI1682" s="132"/>
      <c r="BJ1682" s="132"/>
      <c r="BK1682" s="132"/>
      <c r="BL1682" s="132"/>
    </row>
    <row r="1683" spans="3:64" x14ac:dyDescent="0.2">
      <c r="C1683" s="10"/>
      <c r="D1683" s="10"/>
      <c r="AA1683" s="132"/>
      <c r="AB1683" s="132"/>
      <c r="AC1683" s="132"/>
      <c r="AD1683" s="132"/>
      <c r="AE1683" s="132"/>
      <c r="AG1683" s="143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3:64" x14ac:dyDescent="0.2">
      <c r="C1684" s="10"/>
      <c r="D1684" s="10"/>
      <c r="AA1684" s="132"/>
      <c r="AB1684" s="132"/>
      <c r="AC1684" s="132"/>
      <c r="AD1684" s="132"/>
      <c r="AE1684" s="132"/>
      <c r="AG1684" s="143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X1684" s="132"/>
    </row>
    <row r="1685" spans="3:64" x14ac:dyDescent="0.2">
      <c r="C1685" s="10"/>
      <c r="D1685" s="10"/>
      <c r="AA1685" s="132"/>
      <c r="AB1685" s="132"/>
      <c r="AC1685" s="132"/>
      <c r="AD1685" s="132"/>
      <c r="AE1685" s="132"/>
      <c r="AG1685" s="143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3:64" x14ac:dyDescent="0.2">
      <c r="C1686" s="10"/>
      <c r="D1686" s="10"/>
      <c r="AA1686" s="132"/>
      <c r="AB1686" s="132"/>
      <c r="AC1686" s="132"/>
      <c r="AD1686" s="132"/>
      <c r="AE1686" s="132"/>
      <c r="AG1686" s="143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  <c r="AY1686" s="132"/>
      <c r="AZ1686" s="132"/>
      <c r="BA1686" s="132"/>
      <c r="BB1686" s="132"/>
      <c r="BC1686" s="132"/>
      <c r="BD1686" s="132"/>
      <c r="BE1686" s="132"/>
      <c r="BF1686" s="132"/>
      <c r="BG1686" s="132"/>
      <c r="BH1686" s="132"/>
      <c r="BI1686" s="132"/>
      <c r="BJ1686" s="132"/>
      <c r="BK1686" s="132"/>
      <c r="BL1686" s="132"/>
    </row>
    <row r="1687" spans="3:64" x14ac:dyDescent="0.2">
      <c r="C1687" s="10"/>
      <c r="D1687" s="10"/>
      <c r="AA1687" s="132"/>
      <c r="AB1687" s="132"/>
      <c r="AC1687" s="132"/>
      <c r="AD1687" s="132"/>
      <c r="AE1687" s="132"/>
      <c r="AG1687" s="143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W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3:64" x14ac:dyDescent="0.2">
      <c r="C1688" s="10"/>
      <c r="D1688" s="10"/>
      <c r="AA1688" s="132"/>
      <c r="AB1688" s="132"/>
      <c r="AC1688" s="132"/>
      <c r="AD1688" s="132"/>
      <c r="AE1688" s="132"/>
      <c r="AG1688" s="143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3:64" x14ac:dyDescent="0.2">
      <c r="C1689" s="10"/>
      <c r="D1689" s="10"/>
      <c r="AA1689" s="132"/>
      <c r="AB1689" s="132"/>
      <c r="AC1689" s="132"/>
      <c r="AD1689" s="132"/>
      <c r="AE1689" s="132"/>
      <c r="AG1689" s="143"/>
      <c r="AN1689" s="132"/>
      <c r="AO1689" s="132"/>
      <c r="AP1689" s="132"/>
      <c r="AQ1689" s="132"/>
      <c r="AR1689" s="132"/>
      <c r="AS1689" s="132"/>
      <c r="AT1689" s="132"/>
      <c r="AU1689" s="132"/>
      <c r="AV1689" s="132"/>
    </row>
    <row r="1690" spans="3:64" x14ac:dyDescent="0.2">
      <c r="C1690" s="10"/>
      <c r="D1690" s="10"/>
      <c r="AA1690" s="132"/>
      <c r="AB1690" s="132"/>
      <c r="AC1690" s="132"/>
      <c r="AD1690" s="132"/>
      <c r="AE1690" s="132"/>
      <c r="AG1690" s="143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3:64" x14ac:dyDescent="0.2">
      <c r="C1691" s="10"/>
      <c r="D1691" s="10"/>
      <c r="AA1691" s="132"/>
      <c r="AB1691" s="132"/>
      <c r="AC1691" s="132"/>
      <c r="AD1691" s="132"/>
      <c r="AE1691" s="132"/>
      <c r="AG1691" s="143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3:64" x14ac:dyDescent="0.2">
      <c r="C1692" s="10"/>
      <c r="D1692" s="10"/>
      <c r="AA1692" s="132"/>
      <c r="AB1692" s="132"/>
      <c r="AC1692" s="132"/>
      <c r="AD1692" s="132"/>
      <c r="AE1692" s="132"/>
      <c r="AG1692" s="143"/>
      <c r="AN1692" s="132"/>
      <c r="AO1692" s="132"/>
      <c r="AP1692" s="132"/>
      <c r="AQ1692" s="132"/>
      <c r="AR1692" s="132"/>
      <c r="AS1692" s="132"/>
      <c r="AT1692" s="132"/>
      <c r="AU1692" s="132"/>
      <c r="AV1692" s="132"/>
      <c r="AX1692" s="132"/>
    </row>
    <row r="1693" spans="3:64" x14ac:dyDescent="0.2">
      <c r="C1693" s="10"/>
      <c r="D1693" s="10"/>
      <c r="AA1693" s="132"/>
      <c r="AB1693" s="132"/>
      <c r="AC1693" s="132"/>
      <c r="AD1693" s="132"/>
      <c r="AE1693" s="132"/>
      <c r="AG1693" s="143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C1693" s="132"/>
      <c r="BD1693" s="132"/>
      <c r="BE1693" s="132"/>
      <c r="BF1693" s="132"/>
      <c r="BG1693" s="132"/>
      <c r="BH1693" s="132"/>
      <c r="BI1693" s="132"/>
      <c r="BJ1693" s="132"/>
      <c r="BK1693" s="132"/>
      <c r="BL1693" s="132"/>
    </row>
    <row r="1694" spans="3:64" x14ac:dyDescent="0.2">
      <c r="C1694" s="10"/>
      <c r="D1694" s="10"/>
      <c r="AA1694" s="132"/>
      <c r="AB1694" s="132"/>
      <c r="AC1694" s="132"/>
      <c r="AD1694" s="132"/>
      <c r="AE1694" s="132"/>
      <c r="AG1694" s="143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3:64" x14ac:dyDescent="0.2">
      <c r="C1695" s="10"/>
      <c r="D1695" s="10"/>
      <c r="AA1695" s="132"/>
      <c r="AB1695" s="132"/>
      <c r="AC1695" s="132"/>
      <c r="AD1695" s="132"/>
      <c r="AE1695" s="132"/>
      <c r="AG1695" s="143"/>
      <c r="AN1695" s="132"/>
      <c r="AO1695" s="132"/>
      <c r="AP1695" s="132"/>
      <c r="AQ1695" s="132"/>
      <c r="AR1695" s="132"/>
      <c r="AS1695" s="132"/>
      <c r="AT1695" s="132"/>
      <c r="AU1695" s="132"/>
    </row>
    <row r="1696" spans="3:64" x14ac:dyDescent="0.2">
      <c r="C1696" s="10"/>
      <c r="D1696" s="10"/>
      <c r="AA1696" s="132"/>
      <c r="AB1696" s="132"/>
      <c r="AC1696" s="132"/>
      <c r="AD1696" s="132"/>
      <c r="AE1696" s="132"/>
      <c r="AG1696" s="143"/>
      <c r="AN1696" s="132"/>
      <c r="AO1696" s="132"/>
      <c r="AP1696" s="132"/>
      <c r="AQ1696" s="132"/>
      <c r="AR1696" s="132"/>
      <c r="AS1696" s="132"/>
      <c r="AT1696" s="132"/>
      <c r="AU1696" s="132"/>
      <c r="AV1696" s="132"/>
      <c r="AX1696" s="132"/>
    </row>
    <row r="1697" spans="3:64" x14ac:dyDescent="0.2">
      <c r="C1697" s="10"/>
      <c r="D1697" s="10"/>
      <c r="AA1697" s="132"/>
      <c r="AB1697" s="132"/>
      <c r="AC1697" s="132"/>
      <c r="AD1697" s="132"/>
      <c r="AE1697" s="132"/>
      <c r="AG1697" s="143"/>
      <c r="AN1697" s="132"/>
      <c r="AO1697" s="132"/>
      <c r="AP1697" s="132"/>
      <c r="AQ1697" s="132"/>
      <c r="AR1697" s="132"/>
      <c r="AS1697" s="132"/>
      <c r="AT1697" s="132"/>
      <c r="AU1697" s="132"/>
      <c r="AV1697" s="132"/>
    </row>
    <row r="1698" spans="3:64" x14ac:dyDescent="0.2">
      <c r="C1698" s="10"/>
      <c r="D1698" s="10"/>
      <c r="AA1698" s="132"/>
      <c r="AB1698" s="132"/>
      <c r="AC1698" s="132"/>
      <c r="AD1698" s="132"/>
      <c r="AE1698" s="132"/>
      <c r="AG1698" s="143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3:64" x14ac:dyDescent="0.2">
      <c r="C1699" s="10"/>
      <c r="D1699" s="10"/>
      <c r="AA1699" s="132"/>
      <c r="AB1699" s="132"/>
      <c r="AC1699" s="132"/>
      <c r="AD1699" s="132"/>
      <c r="AE1699" s="132"/>
      <c r="AG1699" s="143"/>
      <c r="AN1699" s="132"/>
      <c r="AO1699" s="132"/>
      <c r="AP1699" s="132"/>
      <c r="AQ1699" s="132"/>
      <c r="AR1699" s="132"/>
      <c r="AS1699" s="132"/>
      <c r="AT1699" s="132"/>
      <c r="AU1699" s="132"/>
    </row>
    <row r="1700" spans="3:64" x14ac:dyDescent="0.2">
      <c r="C1700" s="10"/>
      <c r="D1700" s="10"/>
      <c r="AA1700" s="132"/>
      <c r="AB1700" s="132"/>
      <c r="AC1700" s="132"/>
      <c r="AD1700" s="132"/>
      <c r="AE1700" s="132"/>
      <c r="AG1700" s="143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3:64" x14ac:dyDescent="0.2">
      <c r="C1701" s="10"/>
      <c r="D1701" s="10"/>
      <c r="AA1701" s="132"/>
      <c r="AB1701" s="132"/>
      <c r="AC1701" s="132"/>
      <c r="AD1701" s="132"/>
      <c r="AE1701" s="132"/>
      <c r="AG1701" s="143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3:64" x14ac:dyDescent="0.2">
      <c r="C1702" s="10"/>
      <c r="D1702" s="10"/>
      <c r="AA1702" s="132"/>
      <c r="AB1702" s="132"/>
      <c r="AC1702" s="132"/>
      <c r="AD1702" s="132"/>
      <c r="AE1702" s="132"/>
      <c r="AG1702" s="143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3:64" x14ac:dyDescent="0.2">
      <c r="C1703" s="10"/>
      <c r="D1703" s="10"/>
      <c r="AA1703" s="132"/>
      <c r="AB1703" s="132"/>
      <c r="AC1703" s="132"/>
      <c r="AD1703" s="132"/>
      <c r="AE1703" s="132"/>
      <c r="AG1703" s="143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3:64" x14ac:dyDescent="0.2">
      <c r="C1704" s="10"/>
      <c r="D1704" s="10"/>
      <c r="AA1704" s="132"/>
      <c r="AB1704" s="132"/>
      <c r="AC1704" s="132"/>
      <c r="AD1704" s="132"/>
      <c r="AE1704" s="132"/>
      <c r="AG1704" s="143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3:64" x14ac:dyDescent="0.2">
      <c r="C1705" s="10"/>
      <c r="D1705" s="10"/>
      <c r="AA1705" s="132"/>
      <c r="AB1705" s="132"/>
      <c r="AC1705" s="132"/>
      <c r="AD1705" s="132"/>
      <c r="AE1705" s="132"/>
      <c r="AG1705" s="143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3:64" x14ac:dyDescent="0.2">
      <c r="C1706" s="10"/>
      <c r="D1706" s="10"/>
      <c r="AA1706" s="132"/>
      <c r="AB1706" s="132"/>
      <c r="AC1706" s="132"/>
      <c r="AD1706" s="132"/>
      <c r="AE1706" s="132"/>
      <c r="AG1706" s="143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3:64" x14ac:dyDescent="0.2">
      <c r="C1707" s="10"/>
      <c r="D1707" s="10"/>
      <c r="AA1707" s="132"/>
      <c r="AB1707" s="132"/>
      <c r="AC1707" s="132"/>
      <c r="AD1707" s="132"/>
      <c r="AE1707" s="132"/>
      <c r="AG1707" s="143"/>
      <c r="AN1707" s="132"/>
      <c r="AO1707" s="132"/>
      <c r="AP1707" s="132"/>
      <c r="AQ1707" s="132"/>
      <c r="AR1707" s="132"/>
      <c r="AS1707" s="132"/>
      <c r="AT1707" s="132"/>
      <c r="AU1707" s="132"/>
      <c r="AV1707" s="132"/>
    </row>
    <row r="1708" spans="3:64" x14ac:dyDescent="0.2">
      <c r="C1708" s="10"/>
      <c r="D1708" s="10"/>
      <c r="AA1708" s="132"/>
      <c r="AB1708" s="132"/>
      <c r="AC1708" s="132"/>
      <c r="AD1708" s="132"/>
      <c r="AE1708" s="132"/>
      <c r="AG1708" s="143"/>
      <c r="AN1708" s="132"/>
      <c r="AO1708" s="132"/>
      <c r="AP1708" s="132"/>
      <c r="AQ1708" s="132"/>
      <c r="AR1708" s="132"/>
      <c r="AS1708" s="132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C1708" s="132"/>
      <c r="BD1708" s="132"/>
      <c r="BE1708" s="132"/>
      <c r="BF1708" s="132"/>
      <c r="BG1708" s="132"/>
      <c r="BH1708" s="132"/>
      <c r="BI1708" s="132"/>
      <c r="BJ1708" s="132"/>
      <c r="BK1708" s="132"/>
      <c r="BL1708" s="132"/>
    </row>
    <row r="1709" spans="3:64" x14ac:dyDescent="0.2">
      <c r="C1709" s="10"/>
      <c r="D1709" s="10"/>
      <c r="AA1709" s="132"/>
      <c r="AB1709" s="132"/>
      <c r="AC1709" s="132"/>
      <c r="AD1709" s="132"/>
      <c r="AE1709" s="132"/>
      <c r="AG1709" s="143"/>
      <c r="AN1709" s="132"/>
      <c r="AO1709" s="132"/>
      <c r="AP1709" s="132"/>
      <c r="AQ1709" s="132"/>
      <c r="AR1709" s="132"/>
      <c r="AS1709" s="132"/>
      <c r="AT1709" s="132"/>
      <c r="AU1709" s="132"/>
      <c r="AV1709" s="132"/>
    </row>
    <row r="1710" spans="3:64" x14ac:dyDescent="0.2">
      <c r="C1710" s="10"/>
      <c r="D1710" s="10"/>
      <c r="AA1710" s="132"/>
      <c r="AB1710" s="132"/>
      <c r="AC1710" s="132"/>
      <c r="AD1710" s="132"/>
      <c r="AE1710" s="132"/>
      <c r="AG1710" s="143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3:64" x14ac:dyDescent="0.2">
      <c r="C1711" s="10"/>
      <c r="D1711" s="10"/>
      <c r="AA1711" s="132"/>
      <c r="AB1711" s="132"/>
      <c r="AC1711" s="132"/>
      <c r="AD1711" s="132"/>
      <c r="AE1711" s="132"/>
      <c r="AG1711" s="143"/>
      <c r="AN1711" s="132"/>
      <c r="AO1711" s="132"/>
      <c r="AP1711" s="132"/>
      <c r="AQ1711" s="132"/>
      <c r="AR1711" s="132"/>
      <c r="AS1711" s="132"/>
      <c r="AT1711" s="132"/>
      <c r="AU1711" s="132"/>
      <c r="AV1711" s="132"/>
      <c r="AX1711" s="132"/>
    </row>
    <row r="1712" spans="3:64" x14ac:dyDescent="0.2">
      <c r="C1712" s="10"/>
      <c r="D1712" s="10"/>
      <c r="AA1712" s="132"/>
      <c r="AB1712" s="132"/>
      <c r="AC1712" s="132"/>
      <c r="AD1712" s="132"/>
      <c r="AE1712" s="132"/>
      <c r="AG1712" s="143"/>
      <c r="AN1712" s="132"/>
      <c r="AO1712" s="132"/>
      <c r="AP1712" s="132"/>
      <c r="AQ1712" s="132"/>
      <c r="AR1712" s="132"/>
      <c r="AS1712" s="132"/>
      <c r="AT1712" s="132"/>
      <c r="AU1712" s="132"/>
      <c r="AV1712" s="132"/>
    </row>
    <row r="1713" spans="3:64" x14ac:dyDescent="0.2">
      <c r="C1713" s="10"/>
      <c r="D1713" s="10"/>
      <c r="AA1713" s="132"/>
      <c r="AB1713" s="132"/>
      <c r="AC1713" s="132"/>
      <c r="AD1713" s="132"/>
      <c r="AE1713" s="132"/>
      <c r="AG1713" s="143"/>
      <c r="AN1713" s="132"/>
      <c r="AO1713" s="132"/>
      <c r="AP1713" s="132"/>
      <c r="AQ1713" s="132"/>
      <c r="AR1713" s="132"/>
      <c r="AS1713" s="132"/>
      <c r="AT1713" s="132"/>
      <c r="AU1713" s="132"/>
    </row>
    <row r="1714" spans="3:64" x14ac:dyDescent="0.2">
      <c r="C1714" s="10"/>
      <c r="D1714" s="10"/>
      <c r="AA1714" s="132"/>
      <c r="AB1714" s="132"/>
      <c r="AC1714" s="132"/>
      <c r="AD1714" s="132"/>
      <c r="AE1714" s="132"/>
      <c r="AG1714" s="143"/>
      <c r="AN1714" s="132"/>
      <c r="AO1714" s="132"/>
      <c r="AP1714" s="132"/>
      <c r="AQ1714" s="132"/>
      <c r="AR1714" s="132"/>
      <c r="AS1714" s="132"/>
      <c r="AT1714" s="132"/>
      <c r="AU1714" s="132"/>
      <c r="AV1714" s="132"/>
      <c r="AX1714" s="132"/>
    </row>
    <row r="1715" spans="3:64" x14ac:dyDescent="0.2">
      <c r="C1715" s="10"/>
      <c r="D1715" s="10"/>
      <c r="AA1715" s="132"/>
      <c r="AB1715" s="132"/>
      <c r="AC1715" s="132"/>
      <c r="AD1715" s="132"/>
      <c r="AE1715" s="132"/>
      <c r="AG1715" s="143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  <c r="AY1715" s="132"/>
      <c r="AZ1715" s="132"/>
      <c r="BA1715" s="132"/>
      <c r="BB1715" s="132"/>
      <c r="BC1715" s="132"/>
      <c r="BD1715" s="132"/>
      <c r="BE1715" s="132"/>
      <c r="BF1715" s="132"/>
      <c r="BG1715" s="132"/>
      <c r="BH1715" s="132"/>
      <c r="BI1715" s="132"/>
      <c r="BJ1715" s="132"/>
      <c r="BK1715" s="132"/>
      <c r="BL1715" s="132"/>
    </row>
    <row r="1716" spans="3:64" x14ac:dyDescent="0.2">
      <c r="C1716" s="10"/>
      <c r="D1716" s="10"/>
      <c r="AA1716" s="132"/>
      <c r="AB1716" s="132"/>
      <c r="AC1716" s="132"/>
      <c r="AD1716" s="132"/>
      <c r="AE1716" s="132"/>
      <c r="AG1716" s="143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W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3:64" x14ac:dyDescent="0.2">
      <c r="C1717" s="10"/>
      <c r="D1717" s="10"/>
      <c r="AA1717" s="132"/>
      <c r="AB1717" s="132"/>
      <c r="AC1717" s="132"/>
      <c r="AD1717" s="132"/>
      <c r="AE1717" s="132"/>
      <c r="AG1717" s="143"/>
      <c r="AN1717" s="132"/>
      <c r="AO1717" s="132"/>
      <c r="AP1717" s="132"/>
      <c r="AQ1717" s="132"/>
      <c r="AR1717" s="132"/>
      <c r="AS1717" s="132"/>
      <c r="AT1717" s="132"/>
      <c r="AU1717" s="132"/>
      <c r="AV1717" s="132"/>
    </row>
    <row r="1718" spans="3:64" x14ac:dyDescent="0.2">
      <c r="C1718" s="10"/>
      <c r="D1718" s="10"/>
      <c r="AA1718" s="132"/>
      <c r="AB1718" s="132"/>
      <c r="AC1718" s="132"/>
      <c r="AD1718" s="132"/>
      <c r="AE1718" s="132"/>
      <c r="AG1718" s="143"/>
      <c r="AN1718" s="132"/>
      <c r="AO1718" s="132"/>
      <c r="AP1718" s="132"/>
      <c r="AQ1718" s="132"/>
      <c r="AR1718" s="132"/>
      <c r="AS1718" s="132"/>
      <c r="AT1718" s="132"/>
      <c r="AU1718" s="132"/>
    </row>
    <row r="1719" spans="3:64" x14ac:dyDescent="0.2">
      <c r="C1719" s="10"/>
      <c r="D1719" s="10"/>
      <c r="AA1719" s="132"/>
      <c r="AB1719" s="132"/>
      <c r="AC1719" s="132"/>
      <c r="AD1719" s="132"/>
      <c r="AE1719" s="132"/>
      <c r="AG1719" s="143"/>
      <c r="AN1719" s="132"/>
      <c r="AO1719" s="132"/>
      <c r="AP1719" s="132"/>
      <c r="AQ1719" s="132"/>
      <c r="AR1719" s="132"/>
      <c r="AS1719" s="132"/>
      <c r="AT1719" s="132"/>
      <c r="AU1719" s="132"/>
      <c r="AV1719" s="132"/>
    </row>
    <row r="1720" spans="3:64" x14ac:dyDescent="0.2">
      <c r="C1720" s="10"/>
      <c r="D1720" s="10"/>
      <c r="AA1720" s="132"/>
      <c r="AB1720" s="132"/>
      <c r="AC1720" s="132"/>
      <c r="AD1720" s="132"/>
      <c r="AE1720" s="132"/>
      <c r="AG1720" s="143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3:64" x14ac:dyDescent="0.2">
      <c r="C1721" s="10"/>
      <c r="D1721" s="10"/>
      <c r="AA1721" s="132"/>
      <c r="AB1721" s="132"/>
      <c r="AC1721" s="132"/>
      <c r="AD1721" s="132"/>
      <c r="AE1721" s="132"/>
      <c r="AG1721" s="143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3:64" x14ac:dyDescent="0.2">
      <c r="C1722" s="10"/>
      <c r="D1722" s="10"/>
      <c r="AA1722" s="132"/>
      <c r="AB1722" s="132"/>
      <c r="AC1722" s="132"/>
      <c r="AD1722" s="132"/>
      <c r="AE1722" s="132"/>
      <c r="AG1722" s="143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3:64" x14ac:dyDescent="0.2">
      <c r="C1723" s="10"/>
      <c r="D1723" s="10"/>
      <c r="AA1723" s="132"/>
      <c r="AB1723" s="132"/>
      <c r="AC1723" s="132"/>
      <c r="AD1723" s="132"/>
      <c r="AE1723" s="132"/>
      <c r="AG1723" s="143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3:64" x14ac:dyDescent="0.2">
      <c r="C1724" s="10"/>
      <c r="D1724" s="10"/>
      <c r="AA1724" s="132"/>
      <c r="AB1724" s="132"/>
      <c r="AC1724" s="132"/>
      <c r="AD1724" s="132"/>
      <c r="AE1724" s="132"/>
      <c r="AG1724" s="143"/>
      <c r="AN1724" s="132"/>
      <c r="AO1724" s="132"/>
      <c r="AP1724" s="132"/>
      <c r="AQ1724" s="132"/>
      <c r="AR1724" s="132"/>
      <c r="AS1724" s="132"/>
      <c r="AT1724" s="132"/>
      <c r="AU1724" s="132"/>
      <c r="AV1724" s="132"/>
      <c r="AX1724" s="132"/>
      <c r="AY1724" s="132"/>
      <c r="AZ1724" s="132"/>
      <c r="BA1724" s="132"/>
      <c r="BB1724" s="132"/>
      <c r="BC1724" s="132"/>
      <c r="BD1724" s="132"/>
      <c r="BE1724" s="132"/>
      <c r="BF1724" s="132"/>
      <c r="BG1724" s="132"/>
      <c r="BH1724" s="132"/>
      <c r="BI1724" s="132"/>
      <c r="BJ1724" s="132"/>
      <c r="BK1724" s="132"/>
      <c r="BL1724" s="132"/>
    </row>
    <row r="1725" spans="3:64" x14ac:dyDescent="0.2">
      <c r="C1725" s="10"/>
      <c r="D1725" s="10"/>
      <c r="AA1725" s="132"/>
      <c r="AB1725" s="132"/>
      <c r="AC1725" s="132"/>
      <c r="AD1725" s="132"/>
      <c r="AE1725" s="132"/>
      <c r="AG1725" s="143"/>
      <c r="AN1725" s="132"/>
      <c r="AO1725" s="132"/>
      <c r="AP1725" s="132"/>
      <c r="AQ1725" s="132"/>
      <c r="AR1725" s="132"/>
      <c r="AS1725" s="132"/>
      <c r="AT1725" s="132"/>
      <c r="AU1725" s="132"/>
    </row>
    <row r="1726" spans="3:64" x14ac:dyDescent="0.2">
      <c r="C1726" s="10"/>
      <c r="D1726" s="10"/>
      <c r="AA1726" s="132"/>
      <c r="AB1726" s="132"/>
      <c r="AC1726" s="132"/>
      <c r="AD1726" s="132"/>
      <c r="AE1726" s="132"/>
      <c r="AG1726" s="143"/>
      <c r="AN1726" s="132"/>
      <c r="AO1726" s="132"/>
      <c r="AP1726" s="132"/>
      <c r="AQ1726" s="132"/>
      <c r="AR1726" s="132"/>
      <c r="AS1726" s="132"/>
      <c r="AT1726" s="132"/>
      <c r="AU1726" s="132"/>
      <c r="AV1726" s="132"/>
    </row>
    <row r="1727" spans="3:64" x14ac:dyDescent="0.2">
      <c r="C1727" s="10"/>
      <c r="D1727" s="10"/>
      <c r="AA1727" s="132"/>
      <c r="AB1727" s="132"/>
      <c r="AC1727" s="132"/>
      <c r="AD1727" s="132"/>
      <c r="AE1727" s="132"/>
      <c r="AG1727" s="143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3:64" x14ac:dyDescent="0.2">
      <c r="C1728" s="10"/>
      <c r="D1728" s="10"/>
      <c r="AA1728" s="132"/>
      <c r="AB1728" s="132"/>
      <c r="AC1728" s="132"/>
      <c r="AD1728" s="132"/>
      <c r="AE1728" s="132"/>
      <c r="AG1728" s="143"/>
      <c r="AN1728" s="132"/>
      <c r="AO1728" s="132"/>
      <c r="AP1728" s="132"/>
      <c r="AQ1728" s="132"/>
      <c r="AR1728" s="132"/>
      <c r="AS1728" s="132"/>
      <c r="AT1728" s="132"/>
      <c r="AU1728" s="132"/>
    </row>
    <row r="1729" spans="3:64" x14ac:dyDescent="0.2">
      <c r="C1729" s="10"/>
      <c r="D1729" s="10"/>
      <c r="AA1729" s="132"/>
      <c r="AB1729" s="132"/>
      <c r="AC1729" s="132"/>
      <c r="AD1729" s="132"/>
      <c r="AE1729" s="132"/>
      <c r="AG1729" s="143"/>
      <c r="AN1729" s="132"/>
      <c r="AO1729" s="132"/>
      <c r="AP1729" s="132"/>
      <c r="AQ1729" s="132"/>
      <c r="AR1729" s="132"/>
      <c r="AS1729" s="132"/>
      <c r="AT1729" s="132"/>
      <c r="AU1729" s="132"/>
      <c r="AV1729" s="132"/>
      <c r="AX1729" s="132"/>
      <c r="AY1729" s="132"/>
      <c r="AZ1729" s="132"/>
      <c r="BA1729" s="132"/>
      <c r="BB1729" s="132"/>
      <c r="BC1729" s="132"/>
      <c r="BD1729" s="132"/>
      <c r="BE1729" s="132"/>
      <c r="BF1729" s="132"/>
      <c r="BG1729" s="132"/>
      <c r="BH1729" s="132"/>
      <c r="BI1729" s="132"/>
      <c r="BJ1729" s="132"/>
      <c r="BK1729" s="132"/>
      <c r="BL1729" s="132"/>
    </row>
    <row r="1730" spans="3:64" x14ac:dyDescent="0.2">
      <c r="C1730" s="10"/>
      <c r="D1730" s="10"/>
      <c r="AA1730" s="132"/>
      <c r="AB1730" s="132"/>
      <c r="AC1730" s="132"/>
      <c r="AD1730" s="132"/>
      <c r="AE1730" s="132"/>
      <c r="AG1730" s="143"/>
      <c r="AN1730" s="132"/>
      <c r="AO1730" s="132"/>
      <c r="AP1730" s="132"/>
      <c r="AQ1730" s="132"/>
      <c r="AR1730" s="132"/>
      <c r="AS1730" s="132"/>
      <c r="AT1730" s="132"/>
      <c r="AU1730" s="132"/>
      <c r="AV1730" s="132"/>
    </row>
    <row r="1731" spans="3:64" x14ac:dyDescent="0.2">
      <c r="C1731" s="10"/>
      <c r="D1731" s="10"/>
      <c r="AA1731" s="132"/>
      <c r="AB1731" s="132"/>
      <c r="AC1731" s="132"/>
      <c r="AD1731" s="132"/>
      <c r="AE1731" s="132"/>
      <c r="AG1731" s="143"/>
      <c r="AN1731" s="132"/>
      <c r="AO1731" s="132"/>
      <c r="AP1731" s="132"/>
      <c r="AQ1731" s="132"/>
      <c r="AR1731" s="132"/>
      <c r="AS1731" s="132"/>
      <c r="AT1731" s="132"/>
      <c r="AU1731" s="132"/>
    </row>
    <row r="1732" spans="3:64" x14ac:dyDescent="0.2">
      <c r="C1732" s="10"/>
      <c r="D1732" s="10"/>
      <c r="AA1732" s="132"/>
      <c r="AB1732" s="132"/>
      <c r="AC1732" s="132"/>
      <c r="AD1732" s="132"/>
      <c r="AE1732" s="132"/>
      <c r="AG1732" s="143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3:64" x14ac:dyDescent="0.2">
      <c r="C1733" s="10"/>
      <c r="D1733" s="10"/>
      <c r="AA1733" s="132"/>
      <c r="AB1733" s="132"/>
      <c r="AC1733" s="132"/>
      <c r="AD1733" s="132"/>
      <c r="AE1733" s="132"/>
      <c r="AG1733" s="143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3:64" x14ac:dyDescent="0.2">
      <c r="C1734" s="10"/>
      <c r="D1734" s="10"/>
      <c r="AA1734" s="132"/>
      <c r="AB1734" s="132"/>
      <c r="AC1734" s="132"/>
      <c r="AD1734" s="132"/>
      <c r="AE1734" s="132"/>
      <c r="AG1734" s="143"/>
      <c r="AN1734" s="132"/>
      <c r="AO1734" s="132"/>
      <c r="AP1734" s="132"/>
      <c r="AQ1734" s="132"/>
      <c r="AR1734" s="132"/>
      <c r="AS1734" s="132"/>
      <c r="AT1734" s="132"/>
      <c r="AU1734" s="132"/>
      <c r="AV1734" s="132"/>
      <c r="AX1734" s="132"/>
      <c r="AY1734" s="132"/>
      <c r="AZ1734" s="132"/>
      <c r="BA1734" s="132"/>
      <c r="BB1734" s="132"/>
      <c r="BC1734" s="132"/>
      <c r="BD1734" s="132"/>
      <c r="BE1734" s="132"/>
      <c r="BF1734" s="132"/>
      <c r="BG1734" s="132"/>
      <c r="BH1734" s="132"/>
      <c r="BI1734" s="132"/>
      <c r="BJ1734" s="132"/>
      <c r="BK1734" s="132"/>
      <c r="BL1734" s="132"/>
    </row>
    <row r="1735" spans="3:64" x14ac:dyDescent="0.2">
      <c r="C1735" s="10"/>
      <c r="D1735" s="10"/>
      <c r="AA1735" s="132"/>
      <c r="AB1735" s="132"/>
      <c r="AC1735" s="132"/>
      <c r="AD1735" s="132"/>
      <c r="AE1735" s="132"/>
      <c r="AG1735" s="143"/>
      <c r="AN1735" s="132"/>
      <c r="AO1735" s="132"/>
      <c r="AP1735" s="132"/>
      <c r="AQ1735" s="132"/>
      <c r="AR1735" s="132"/>
      <c r="AS1735" s="132"/>
      <c r="AT1735" s="132"/>
      <c r="AU1735" s="132"/>
    </row>
    <row r="1736" spans="3:64" x14ac:dyDescent="0.2">
      <c r="C1736" s="10"/>
      <c r="D1736" s="10"/>
      <c r="AA1736" s="132"/>
      <c r="AB1736" s="132"/>
      <c r="AC1736" s="132"/>
      <c r="AD1736" s="132"/>
      <c r="AE1736" s="132"/>
      <c r="AG1736" s="143"/>
      <c r="AN1736" s="132"/>
      <c r="AO1736" s="132"/>
      <c r="AP1736" s="132"/>
      <c r="AQ1736" s="132"/>
      <c r="AR1736" s="132"/>
      <c r="AS1736" s="132"/>
      <c r="AT1736" s="132"/>
      <c r="AU1736" s="132"/>
      <c r="AV1736" s="132"/>
      <c r="AX1736" s="132"/>
    </row>
    <row r="1737" spans="3:64" x14ac:dyDescent="0.2">
      <c r="C1737" s="10"/>
      <c r="D1737" s="10"/>
      <c r="AA1737" s="132"/>
      <c r="AB1737" s="132"/>
      <c r="AC1737" s="132"/>
      <c r="AD1737" s="132"/>
      <c r="AE1737" s="132"/>
      <c r="AG1737" s="143"/>
      <c r="AN1737" s="132"/>
      <c r="AO1737" s="132"/>
      <c r="AP1737" s="132"/>
      <c r="AQ1737" s="132"/>
      <c r="AR1737" s="132"/>
      <c r="AS1737" s="132"/>
      <c r="AT1737" s="132"/>
      <c r="AU1737" s="132"/>
    </row>
    <row r="1738" spans="3:64" x14ac:dyDescent="0.2">
      <c r="C1738" s="10"/>
      <c r="D1738" s="10"/>
      <c r="AA1738" s="132"/>
      <c r="AB1738" s="132"/>
      <c r="AC1738" s="132"/>
      <c r="AD1738" s="132"/>
      <c r="AE1738" s="132"/>
      <c r="AG1738" s="143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3:64" x14ac:dyDescent="0.2">
      <c r="C1739" s="10"/>
      <c r="D1739" s="10"/>
      <c r="AA1739" s="132"/>
      <c r="AB1739" s="132"/>
      <c r="AC1739" s="132"/>
      <c r="AD1739" s="132"/>
      <c r="AE1739" s="132"/>
      <c r="AG1739" s="143"/>
      <c r="AN1739" s="132"/>
      <c r="AO1739" s="132"/>
      <c r="AP1739" s="132"/>
      <c r="AQ1739" s="132"/>
      <c r="AR1739" s="132"/>
      <c r="AS1739" s="132"/>
      <c r="AT1739" s="132"/>
      <c r="AU1739" s="132"/>
      <c r="AV1739" s="132"/>
      <c r="AW1739" s="132"/>
      <c r="AX1739" s="132"/>
      <c r="AY1739" s="132"/>
      <c r="AZ1739" s="132"/>
      <c r="BA1739" s="132"/>
      <c r="BB1739" s="132"/>
      <c r="BC1739" s="132"/>
      <c r="BD1739" s="132"/>
      <c r="BE1739" s="132"/>
      <c r="BF1739" s="132"/>
      <c r="BG1739" s="132"/>
      <c r="BH1739" s="132"/>
      <c r="BI1739" s="132"/>
      <c r="BJ1739" s="132"/>
      <c r="BK1739" s="132"/>
      <c r="BL1739" s="132"/>
    </row>
    <row r="1740" spans="3:64" x14ac:dyDescent="0.2">
      <c r="C1740" s="10"/>
      <c r="D1740" s="10"/>
      <c r="AA1740" s="132"/>
      <c r="AB1740" s="132"/>
      <c r="AC1740" s="132"/>
      <c r="AD1740" s="132"/>
      <c r="AE1740" s="132"/>
      <c r="AG1740" s="143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3:64" x14ac:dyDescent="0.2">
      <c r="C1741" s="10"/>
      <c r="D1741" s="10"/>
      <c r="AA1741" s="132"/>
      <c r="AB1741" s="132"/>
      <c r="AC1741" s="132"/>
      <c r="AD1741" s="132"/>
      <c r="AE1741" s="132"/>
      <c r="AG1741" s="143"/>
      <c r="AN1741" s="132"/>
      <c r="AO1741" s="132"/>
      <c r="AP1741" s="132"/>
      <c r="AQ1741" s="132"/>
      <c r="AR1741" s="132"/>
      <c r="AS1741" s="132"/>
      <c r="AT1741" s="132"/>
      <c r="AU1741" s="132"/>
    </row>
    <row r="1742" spans="3:64" x14ac:dyDescent="0.2">
      <c r="C1742" s="10"/>
      <c r="D1742" s="10"/>
      <c r="AA1742" s="132"/>
      <c r="AB1742" s="132"/>
      <c r="AC1742" s="132"/>
      <c r="AD1742" s="132"/>
      <c r="AE1742" s="132"/>
      <c r="AG1742" s="143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3:64" x14ac:dyDescent="0.2">
      <c r="C1743" s="10"/>
      <c r="D1743" s="10"/>
      <c r="AA1743" s="132"/>
      <c r="AB1743" s="132"/>
      <c r="AC1743" s="132"/>
      <c r="AD1743" s="132"/>
      <c r="AE1743" s="132"/>
      <c r="AG1743" s="143"/>
      <c r="AN1743" s="132"/>
      <c r="AO1743" s="132"/>
      <c r="AP1743" s="132"/>
      <c r="AQ1743" s="132"/>
      <c r="AR1743" s="132"/>
      <c r="AS1743" s="132"/>
      <c r="AT1743" s="132"/>
      <c r="AU1743" s="132"/>
      <c r="AV1743" s="132"/>
    </row>
    <row r="1744" spans="3:64" x14ac:dyDescent="0.2">
      <c r="C1744" s="10"/>
      <c r="D1744" s="10"/>
      <c r="AA1744" s="132"/>
      <c r="AB1744" s="132"/>
      <c r="AC1744" s="132"/>
      <c r="AD1744" s="132"/>
      <c r="AE1744" s="132"/>
      <c r="AG1744" s="143"/>
      <c r="AN1744" s="132"/>
      <c r="AO1744" s="132"/>
      <c r="AP1744" s="132"/>
      <c r="AQ1744" s="132"/>
      <c r="AR1744" s="132"/>
      <c r="AS1744" s="132"/>
      <c r="AT1744" s="132"/>
      <c r="AU1744" s="132"/>
    </row>
    <row r="1745" spans="3:64" x14ac:dyDescent="0.2">
      <c r="C1745" s="10"/>
      <c r="D1745" s="10"/>
      <c r="AA1745" s="132"/>
      <c r="AB1745" s="132"/>
      <c r="AC1745" s="132"/>
      <c r="AD1745" s="132"/>
      <c r="AE1745" s="132"/>
      <c r="AG1745" s="143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3:64" x14ac:dyDescent="0.2">
      <c r="C1746" s="10"/>
      <c r="D1746" s="10"/>
      <c r="AA1746" s="132"/>
      <c r="AB1746" s="132"/>
      <c r="AC1746" s="132"/>
      <c r="AD1746" s="132"/>
      <c r="AE1746" s="132"/>
      <c r="AG1746" s="143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3:64" x14ac:dyDescent="0.2">
      <c r="C1747" s="10"/>
      <c r="D1747" s="10"/>
      <c r="AA1747" s="132"/>
      <c r="AB1747" s="132"/>
      <c r="AC1747" s="132"/>
      <c r="AD1747" s="132"/>
      <c r="AE1747" s="132"/>
      <c r="AG1747" s="143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3:64" x14ac:dyDescent="0.2">
      <c r="C1748" s="10"/>
      <c r="D1748" s="10"/>
      <c r="AA1748" s="132"/>
      <c r="AB1748" s="132"/>
      <c r="AC1748" s="132"/>
      <c r="AD1748" s="132"/>
      <c r="AE1748" s="132"/>
      <c r="AG1748" s="143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3:64" x14ac:dyDescent="0.2">
      <c r="C1749" s="10"/>
      <c r="D1749" s="10"/>
      <c r="AA1749" s="132"/>
      <c r="AB1749" s="132"/>
      <c r="AC1749" s="132"/>
      <c r="AD1749" s="132"/>
      <c r="AE1749" s="132"/>
      <c r="AG1749" s="143"/>
      <c r="AN1749" s="132"/>
      <c r="AO1749" s="132"/>
      <c r="AP1749" s="132"/>
      <c r="AQ1749" s="132"/>
      <c r="AR1749" s="132"/>
      <c r="AS1749" s="132"/>
      <c r="AT1749" s="132"/>
      <c r="AU1749" s="132"/>
      <c r="AV1749" s="132"/>
    </row>
    <row r="1750" spans="3:64" x14ac:dyDescent="0.2">
      <c r="C1750" s="10"/>
      <c r="D1750" s="10"/>
      <c r="AA1750" s="132"/>
      <c r="AB1750" s="132"/>
      <c r="AC1750" s="132"/>
      <c r="AD1750" s="132"/>
      <c r="AE1750" s="132"/>
      <c r="AG1750" s="143"/>
      <c r="AN1750" s="132"/>
      <c r="AO1750" s="132"/>
      <c r="AP1750" s="132"/>
      <c r="AQ1750" s="132"/>
      <c r="AR1750" s="132"/>
      <c r="AS1750" s="132"/>
      <c r="AT1750" s="132"/>
      <c r="AU1750" s="132"/>
    </row>
    <row r="1751" spans="3:64" x14ac:dyDescent="0.2">
      <c r="C1751" s="10"/>
      <c r="D1751" s="10"/>
      <c r="AA1751" s="132"/>
      <c r="AB1751" s="132"/>
      <c r="AC1751" s="132"/>
      <c r="AD1751" s="132"/>
      <c r="AE1751" s="132"/>
      <c r="AG1751" s="143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3:64" x14ac:dyDescent="0.2">
      <c r="C1752" s="10"/>
      <c r="D1752" s="10"/>
      <c r="AA1752" s="132"/>
      <c r="AB1752" s="132"/>
      <c r="AC1752" s="132"/>
      <c r="AD1752" s="132"/>
      <c r="AE1752" s="132"/>
      <c r="AG1752" s="143"/>
      <c r="AN1752" s="132"/>
      <c r="AO1752" s="132"/>
      <c r="AP1752" s="132"/>
      <c r="AQ1752" s="132"/>
      <c r="AR1752" s="132"/>
      <c r="AS1752" s="132"/>
      <c r="AT1752" s="132"/>
      <c r="AU1752" s="132"/>
      <c r="AV1752" s="132"/>
      <c r="AW1752" s="132"/>
      <c r="AX1752" s="132"/>
      <c r="AY1752" s="132"/>
      <c r="AZ1752" s="132"/>
      <c r="BA1752" s="132"/>
      <c r="BB1752" s="132"/>
      <c r="BC1752" s="132"/>
      <c r="BD1752" s="132"/>
      <c r="BE1752" s="132"/>
      <c r="BF1752" s="132"/>
      <c r="BG1752" s="132"/>
      <c r="BH1752" s="132"/>
      <c r="BI1752" s="132"/>
      <c r="BJ1752" s="132"/>
      <c r="BK1752" s="132"/>
      <c r="BL1752" s="132"/>
    </row>
    <row r="1753" spans="3:64" x14ac:dyDescent="0.2">
      <c r="C1753" s="10"/>
      <c r="D1753" s="10"/>
      <c r="AA1753" s="132"/>
      <c r="AB1753" s="132"/>
      <c r="AC1753" s="132"/>
      <c r="AD1753" s="132"/>
      <c r="AE1753" s="132"/>
      <c r="AG1753" s="143"/>
      <c r="AN1753" s="132"/>
      <c r="AO1753" s="132"/>
      <c r="AP1753" s="132"/>
      <c r="AQ1753" s="132"/>
      <c r="AR1753" s="132"/>
      <c r="AS1753" s="132"/>
      <c r="AT1753" s="132"/>
      <c r="AU1753" s="132"/>
    </row>
    <row r="1754" spans="3:64" x14ac:dyDescent="0.2">
      <c r="C1754" s="10"/>
      <c r="D1754" s="10"/>
      <c r="AA1754" s="132"/>
      <c r="AB1754" s="132"/>
      <c r="AC1754" s="132"/>
      <c r="AD1754" s="132"/>
      <c r="AE1754" s="132"/>
      <c r="AG1754" s="143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3:64" x14ac:dyDescent="0.2">
      <c r="C1755" s="10"/>
      <c r="D1755" s="10"/>
      <c r="AA1755" s="132"/>
      <c r="AB1755" s="132"/>
      <c r="AC1755" s="132"/>
      <c r="AD1755" s="132"/>
      <c r="AE1755" s="132"/>
      <c r="AG1755" s="143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3:64" x14ac:dyDescent="0.2">
      <c r="C1756" s="10"/>
      <c r="D1756" s="10"/>
      <c r="AA1756" s="132"/>
      <c r="AB1756" s="132"/>
      <c r="AC1756" s="132"/>
      <c r="AD1756" s="132"/>
      <c r="AE1756" s="132"/>
      <c r="AG1756" s="143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3:64" x14ac:dyDescent="0.2">
      <c r="C1757" s="10"/>
      <c r="D1757" s="10"/>
      <c r="AA1757" s="132"/>
      <c r="AB1757" s="132"/>
      <c r="AC1757" s="132"/>
      <c r="AD1757" s="132"/>
      <c r="AE1757" s="132"/>
      <c r="AG1757" s="143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3:64" x14ac:dyDescent="0.2">
      <c r="C1758" s="10"/>
      <c r="D1758" s="10"/>
      <c r="AA1758" s="132"/>
      <c r="AB1758" s="132"/>
      <c r="AC1758" s="132"/>
      <c r="AD1758" s="132"/>
      <c r="AE1758" s="132"/>
      <c r="AG1758" s="143"/>
      <c r="AN1758" s="132"/>
      <c r="AO1758" s="132"/>
      <c r="AP1758" s="132"/>
      <c r="AQ1758" s="132"/>
      <c r="AR1758" s="132"/>
      <c r="AS1758" s="132"/>
      <c r="AT1758" s="132"/>
      <c r="AU1758" s="132"/>
      <c r="AV1758" s="132"/>
      <c r="AW1758" s="132"/>
      <c r="AX1758" s="132"/>
      <c r="AY1758" s="132"/>
      <c r="AZ1758" s="132"/>
      <c r="BA1758" s="132"/>
      <c r="BB1758" s="132"/>
      <c r="BC1758" s="132"/>
      <c r="BD1758" s="132"/>
      <c r="BE1758" s="132"/>
      <c r="BF1758" s="132"/>
      <c r="BG1758" s="132"/>
      <c r="BH1758" s="132"/>
      <c r="BI1758" s="132"/>
      <c r="BJ1758" s="132"/>
      <c r="BK1758" s="132"/>
      <c r="BL1758" s="132"/>
    </row>
    <row r="1759" spans="3:64" x14ac:dyDescent="0.2">
      <c r="C1759" s="10"/>
      <c r="D1759" s="10"/>
      <c r="AA1759" s="132"/>
      <c r="AB1759" s="132"/>
      <c r="AC1759" s="132"/>
      <c r="AD1759" s="132"/>
      <c r="AE1759" s="132"/>
      <c r="AG1759" s="143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3:64" x14ac:dyDescent="0.2">
      <c r="C1760" s="10"/>
      <c r="D1760" s="10"/>
      <c r="AA1760" s="132"/>
      <c r="AB1760" s="132"/>
      <c r="AC1760" s="132"/>
      <c r="AD1760" s="132"/>
      <c r="AE1760" s="132"/>
      <c r="AG1760" s="143"/>
      <c r="AN1760" s="132"/>
      <c r="AO1760" s="132"/>
      <c r="AP1760" s="132"/>
      <c r="AQ1760" s="132"/>
      <c r="AR1760" s="132"/>
      <c r="AS1760" s="132"/>
      <c r="AT1760" s="132"/>
      <c r="AU1760" s="132"/>
      <c r="AV1760" s="132"/>
    </row>
    <row r="1761" spans="3:64" x14ac:dyDescent="0.2">
      <c r="C1761" s="10"/>
      <c r="D1761" s="10"/>
      <c r="AA1761" s="132"/>
      <c r="AB1761" s="132"/>
      <c r="AC1761" s="132"/>
      <c r="AD1761" s="132"/>
      <c r="AE1761" s="132"/>
      <c r="AG1761" s="143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3:64" x14ac:dyDescent="0.2">
      <c r="C1762" s="10"/>
      <c r="D1762" s="10"/>
      <c r="AA1762" s="132"/>
      <c r="AB1762" s="132"/>
      <c r="AC1762" s="132"/>
      <c r="AD1762" s="132"/>
      <c r="AE1762" s="132"/>
      <c r="AG1762" s="143"/>
      <c r="AN1762" s="132"/>
      <c r="AO1762" s="132"/>
      <c r="AP1762" s="132"/>
      <c r="AQ1762" s="132"/>
      <c r="AR1762" s="132"/>
      <c r="AS1762" s="132"/>
      <c r="AT1762" s="132"/>
      <c r="AU1762" s="132"/>
    </row>
    <row r="1763" spans="3:64" x14ac:dyDescent="0.2">
      <c r="C1763" s="10"/>
      <c r="D1763" s="10"/>
      <c r="AA1763" s="132"/>
      <c r="AB1763" s="132"/>
      <c r="AC1763" s="132"/>
      <c r="AD1763" s="132"/>
      <c r="AE1763" s="132"/>
      <c r="AG1763" s="143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3:64" x14ac:dyDescent="0.2">
      <c r="C1764" s="10"/>
      <c r="D1764" s="10"/>
      <c r="AA1764" s="132"/>
      <c r="AB1764" s="132"/>
      <c r="AC1764" s="132"/>
      <c r="AD1764" s="132"/>
      <c r="AE1764" s="132"/>
      <c r="AG1764" s="143"/>
      <c r="AN1764" s="132"/>
      <c r="AO1764" s="132"/>
      <c r="AP1764" s="132"/>
      <c r="AQ1764" s="132"/>
      <c r="AR1764" s="132"/>
      <c r="AS1764" s="132"/>
      <c r="AT1764" s="132"/>
      <c r="AU1764" s="132"/>
      <c r="AV1764" s="132"/>
      <c r="AW1764" s="132"/>
      <c r="AX1764" s="132"/>
      <c r="AY1764" s="132"/>
      <c r="AZ1764" s="132"/>
      <c r="BA1764" s="132"/>
      <c r="BB1764" s="132"/>
      <c r="BC1764" s="132"/>
      <c r="BD1764" s="132"/>
      <c r="BE1764" s="132"/>
      <c r="BF1764" s="132"/>
      <c r="BG1764" s="132"/>
      <c r="BH1764" s="132"/>
      <c r="BI1764" s="132"/>
      <c r="BJ1764" s="132"/>
      <c r="BK1764" s="132"/>
      <c r="BL1764" s="132"/>
    </row>
    <row r="1765" spans="3:64" x14ac:dyDescent="0.2">
      <c r="C1765" s="10"/>
      <c r="D1765" s="10"/>
      <c r="AA1765" s="132"/>
      <c r="AB1765" s="132"/>
      <c r="AC1765" s="132"/>
      <c r="AD1765" s="132"/>
      <c r="AE1765" s="132"/>
      <c r="AG1765" s="143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3:64" x14ac:dyDescent="0.2">
      <c r="C1766" s="10"/>
      <c r="D1766" s="10"/>
      <c r="AA1766" s="132"/>
      <c r="AB1766" s="132"/>
      <c r="AC1766" s="132"/>
      <c r="AD1766" s="132"/>
      <c r="AE1766" s="132"/>
      <c r="AG1766" s="143"/>
      <c r="AN1766" s="132"/>
      <c r="AO1766" s="132"/>
      <c r="AP1766" s="132"/>
      <c r="AQ1766" s="132"/>
      <c r="AR1766" s="132"/>
      <c r="AS1766" s="132"/>
      <c r="AT1766" s="132"/>
      <c r="AU1766" s="132"/>
    </row>
    <row r="1767" spans="3:64" x14ac:dyDescent="0.2">
      <c r="C1767" s="10"/>
      <c r="D1767" s="10"/>
      <c r="AA1767" s="132"/>
      <c r="AB1767" s="132"/>
      <c r="AC1767" s="132"/>
      <c r="AD1767" s="132"/>
      <c r="AE1767" s="132"/>
      <c r="AG1767" s="143"/>
      <c r="AN1767" s="132"/>
      <c r="AO1767" s="132"/>
      <c r="AP1767" s="132"/>
      <c r="AQ1767" s="132"/>
      <c r="AR1767" s="132"/>
      <c r="AS1767" s="132"/>
      <c r="AT1767" s="132"/>
      <c r="AU1767" s="132"/>
      <c r="AV1767" s="132"/>
    </row>
    <row r="1768" spans="3:64" x14ac:dyDescent="0.2">
      <c r="C1768" s="10"/>
      <c r="D1768" s="10"/>
      <c r="AA1768" s="132"/>
      <c r="AB1768" s="132"/>
      <c r="AC1768" s="132"/>
      <c r="AD1768" s="132"/>
      <c r="AE1768" s="132"/>
      <c r="AG1768" s="143"/>
      <c r="AN1768" s="132"/>
      <c r="AO1768" s="132"/>
      <c r="AP1768" s="132"/>
      <c r="AQ1768" s="132"/>
      <c r="AR1768" s="132"/>
      <c r="AS1768" s="132"/>
      <c r="AT1768" s="132"/>
      <c r="AU1768" s="132"/>
    </row>
    <row r="1769" spans="3:64" x14ac:dyDescent="0.2">
      <c r="C1769" s="10"/>
      <c r="D1769" s="10"/>
      <c r="AA1769" s="132"/>
      <c r="AB1769" s="132"/>
      <c r="AC1769" s="132"/>
      <c r="AD1769" s="132"/>
      <c r="AE1769" s="132"/>
      <c r="AG1769" s="143"/>
      <c r="AN1769" s="132"/>
      <c r="AO1769" s="132"/>
      <c r="AP1769" s="132"/>
      <c r="AQ1769" s="132"/>
      <c r="AR1769" s="132"/>
      <c r="AS1769" s="132"/>
      <c r="AT1769" s="132"/>
      <c r="AU1769" s="132"/>
      <c r="AV1769" s="132"/>
    </row>
    <row r="1770" spans="3:64" x14ac:dyDescent="0.2">
      <c r="C1770" s="10"/>
      <c r="D1770" s="10"/>
      <c r="AA1770" s="132"/>
      <c r="AB1770" s="132"/>
      <c r="AC1770" s="132"/>
      <c r="AD1770" s="132"/>
      <c r="AE1770" s="132"/>
      <c r="AG1770" s="143"/>
      <c r="AN1770" s="132"/>
      <c r="AO1770" s="132"/>
      <c r="AP1770" s="132"/>
      <c r="AQ1770" s="132"/>
      <c r="AR1770" s="132"/>
      <c r="AS1770" s="132"/>
      <c r="AT1770" s="132"/>
      <c r="AU1770" s="132"/>
    </row>
    <row r="1771" spans="3:64" x14ac:dyDescent="0.2">
      <c r="C1771" s="10"/>
      <c r="D1771" s="10"/>
      <c r="AA1771" s="132"/>
      <c r="AB1771" s="132"/>
      <c r="AC1771" s="132"/>
      <c r="AD1771" s="132"/>
      <c r="AE1771" s="132"/>
      <c r="AG1771" s="143"/>
      <c r="AN1771" s="132"/>
      <c r="AO1771" s="132"/>
      <c r="AP1771" s="132"/>
      <c r="AQ1771" s="132"/>
      <c r="AR1771" s="132"/>
      <c r="AS1771" s="132"/>
      <c r="AT1771" s="132"/>
      <c r="AU1771" s="132"/>
      <c r="AV1771" s="132"/>
    </row>
    <row r="1772" spans="3:64" x14ac:dyDescent="0.2">
      <c r="C1772" s="10"/>
      <c r="D1772" s="10"/>
      <c r="AA1772" s="132"/>
      <c r="AB1772" s="132"/>
      <c r="AC1772" s="132"/>
      <c r="AD1772" s="132"/>
      <c r="AE1772" s="132"/>
      <c r="AG1772" s="143"/>
      <c r="AN1772" s="132"/>
      <c r="AO1772" s="132"/>
      <c r="AP1772" s="132"/>
      <c r="AQ1772" s="132"/>
      <c r="AR1772" s="132"/>
      <c r="AS1772" s="132"/>
      <c r="AT1772" s="132"/>
      <c r="AU1772" s="132"/>
      <c r="AV1772" s="132"/>
      <c r="AW1772" s="132"/>
      <c r="AX1772" s="132"/>
      <c r="AY1772" s="132"/>
      <c r="AZ1772" s="132"/>
      <c r="BA1772" s="132"/>
      <c r="BB1772" s="132"/>
      <c r="BC1772" s="132"/>
      <c r="BD1772" s="132"/>
      <c r="BE1772" s="132"/>
      <c r="BF1772" s="132"/>
      <c r="BG1772" s="132"/>
      <c r="BH1772" s="132"/>
      <c r="BI1772" s="132"/>
      <c r="BJ1772" s="132"/>
      <c r="BK1772" s="132"/>
      <c r="BL1772" s="132"/>
    </row>
    <row r="1773" spans="3:64" x14ac:dyDescent="0.2">
      <c r="C1773" s="10"/>
      <c r="D1773" s="10"/>
      <c r="AA1773" s="132"/>
      <c r="AB1773" s="132"/>
      <c r="AC1773" s="132"/>
      <c r="AD1773" s="132"/>
      <c r="AE1773" s="132"/>
      <c r="AG1773" s="143"/>
      <c r="AN1773" s="132"/>
      <c r="AO1773" s="132"/>
      <c r="AP1773" s="132"/>
      <c r="AQ1773" s="132"/>
      <c r="AR1773" s="132"/>
      <c r="AS1773" s="132"/>
      <c r="AT1773" s="132"/>
      <c r="AU1773" s="132"/>
    </row>
    <row r="1774" spans="3:64" x14ac:dyDescent="0.2">
      <c r="C1774" s="10"/>
      <c r="D1774" s="10"/>
      <c r="AA1774" s="132"/>
      <c r="AB1774" s="132"/>
      <c r="AC1774" s="132"/>
      <c r="AD1774" s="132"/>
      <c r="AE1774" s="132"/>
      <c r="AG1774" s="143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3:64" x14ac:dyDescent="0.2">
      <c r="C1775" s="10"/>
      <c r="D1775" s="10"/>
      <c r="AA1775" s="132"/>
      <c r="AB1775" s="132"/>
      <c r="AC1775" s="132"/>
      <c r="AD1775" s="132"/>
      <c r="AE1775" s="132"/>
      <c r="AG1775" s="143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3:64" x14ac:dyDescent="0.2">
      <c r="C1776" s="10"/>
      <c r="D1776" s="10"/>
      <c r="AA1776" s="132"/>
      <c r="AB1776" s="132"/>
      <c r="AC1776" s="132"/>
      <c r="AD1776" s="132"/>
      <c r="AE1776" s="132"/>
      <c r="AG1776" s="143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3:48" x14ac:dyDescent="0.2">
      <c r="C1777" s="10"/>
      <c r="D1777" s="10"/>
      <c r="AA1777" s="132"/>
      <c r="AB1777" s="132"/>
      <c r="AC1777" s="132"/>
      <c r="AD1777" s="132"/>
      <c r="AE1777" s="132"/>
      <c r="AG1777" s="143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3:48" x14ac:dyDescent="0.2">
      <c r="C1778" s="10"/>
      <c r="D1778" s="10"/>
      <c r="AA1778" s="132"/>
      <c r="AB1778" s="132"/>
      <c r="AC1778" s="132"/>
      <c r="AD1778" s="132"/>
      <c r="AE1778" s="132"/>
      <c r="AG1778" s="143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3:48" x14ac:dyDescent="0.2">
      <c r="C1779" s="10"/>
      <c r="D1779" s="10"/>
      <c r="AA1779" s="132"/>
      <c r="AB1779" s="132"/>
      <c r="AC1779" s="132"/>
      <c r="AD1779" s="132"/>
      <c r="AE1779" s="132"/>
      <c r="AG1779" s="143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3:48" x14ac:dyDescent="0.2">
      <c r="C1780" s="10"/>
      <c r="D1780" s="10"/>
      <c r="AA1780" s="132"/>
      <c r="AB1780" s="132"/>
      <c r="AC1780" s="132"/>
      <c r="AD1780" s="132"/>
      <c r="AE1780" s="132"/>
      <c r="AG1780" s="143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3:48" x14ac:dyDescent="0.2">
      <c r="C1781" s="10"/>
      <c r="D1781" s="10"/>
      <c r="AA1781" s="132"/>
      <c r="AB1781" s="132"/>
      <c r="AC1781" s="132"/>
      <c r="AD1781" s="132"/>
      <c r="AE1781" s="132"/>
      <c r="AG1781" s="143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3:48" x14ac:dyDescent="0.2">
      <c r="C1782" s="10"/>
      <c r="D1782" s="10"/>
      <c r="AA1782" s="132"/>
      <c r="AB1782" s="132"/>
      <c r="AC1782" s="132"/>
      <c r="AD1782" s="132"/>
      <c r="AE1782" s="132"/>
      <c r="AG1782" s="143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3:48" x14ac:dyDescent="0.2">
      <c r="C1783" s="10"/>
      <c r="D1783" s="10"/>
      <c r="AA1783" s="132"/>
      <c r="AB1783" s="132"/>
      <c r="AC1783" s="132"/>
      <c r="AD1783" s="132"/>
      <c r="AE1783" s="132"/>
      <c r="AG1783" s="143"/>
      <c r="AN1783" s="132"/>
      <c r="AO1783" s="132"/>
      <c r="AP1783" s="132"/>
      <c r="AQ1783" s="132"/>
      <c r="AR1783" s="132"/>
      <c r="AS1783" s="132"/>
      <c r="AT1783" s="132"/>
      <c r="AU1783" s="132"/>
      <c r="AV1783" s="132"/>
    </row>
    <row r="1784" spans="3:48" x14ac:dyDescent="0.2">
      <c r="C1784" s="10"/>
      <c r="D1784" s="10"/>
      <c r="AA1784" s="132"/>
      <c r="AB1784" s="132"/>
      <c r="AC1784" s="132"/>
      <c r="AD1784" s="132"/>
      <c r="AE1784" s="132"/>
      <c r="AG1784" s="143"/>
      <c r="AN1784" s="132"/>
      <c r="AO1784" s="132"/>
      <c r="AP1784" s="132"/>
      <c r="AQ1784" s="132"/>
      <c r="AR1784" s="132"/>
      <c r="AS1784" s="132"/>
      <c r="AT1784" s="132"/>
      <c r="AU1784" s="132"/>
    </row>
    <row r="1785" spans="3:48" x14ac:dyDescent="0.2">
      <c r="C1785" s="10"/>
      <c r="D1785" s="10"/>
      <c r="AA1785" s="132"/>
      <c r="AB1785" s="132"/>
      <c r="AC1785" s="132"/>
      <c r="AD1785" s="132"/>
      <c r="AE1785" s="132"/>
      <c r="AG1785" s="143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3:48" x14ac:dyDescent="0.2">
      <c r="C1786" s="10"/>
      <c r="D1786" s="10"/>
      <c r="AA1786" s="132"/>
      <c r="AB1786" s="132"/>
      <c r="AC1786" s="132"/>
      <c r="AD1786" s="132"/>
      <c r="AE1786" s="132"/>
      <c r="AG1786" s="143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3:48" x14ac:dyDescent="0.2">
      <c r="C1787" s="10"/>
      <c r="D1787" s="10"/>
      <c r="AA1787" s="132"/>
      <c r="AB1787" s="132"/>
      <c r="AC1787" s="132"/>
      <c r="AD1787" s="132"/>
      <c r="AE1787" s="132"/>
      <c r="AG1787" s="143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3:48" x14ac:dyDescent="0.2">
      <c r="C1788" s="10"/>
      <c r="D1788" s="10"/>
      <c r="AA1788" s="132"/>
      <c r="AB1788" s="132"/>
      <c r="AC1788" s="132"/>
      <c r="AD1788" s="132"/>
      <c r="AE1788" s="132"/>
      <c r="AG1788" s="143"/>
      <c r="AN1788" s="132"/>
      <c r="AO1788" s="132"/>
      <c r="AP1788" s="132"/>
      <c r="AQ1788" s="132"/>
      <c r="AR1788" s="132"/>
      <c r="AS1788" s="132"/>
      <c r="AT1788" s="132"/>
      <c r="AU1788" s="132"/>
      <c r="AV1788" s="132"/>
    </row>
    <row r="1789" spans="3:48" x14ac:dyDescent="0.2">
      <c r="C1789" s="10"/>
      <c r="D1789" s="10"/>
      <c r="AA1789" s="132"/>
      <c r="AB1789" s="132"/>
      <c r="AC1789" s="132"/>
      <c r="AD1789" s="132"/>
      <c r="AE1789" s="132"/>
      <c r="AG1789" s="143"/>
      <c r="AN1789" s="132"/>
      <c r="AO1789" s="132"/>
      <c r="AP1789" s="132"/>
      <c r="AQ1789" s="132"/>
      <c r="AR1789" s="132"/>
      <c r="AS1789" s="132"/>
      <c r="AT1789" s="132"/>
      <c r="AU1789" s="132"/>
    </row>
    <row r="1790" spans="3:48" x14ac:dyDescent="0.2">
      <c r="C1790" s="10"/>
      <c r="D1790" s="10"/>
      <c r="AA1790" s="132"/>
      <c r="AB1790" s="132"/>
      <c r="AC1790" s="132"/>
      <c r="AD1790" s="132"/>
      <c r="AE1790" s="132"/>
      <c r="AG1790" s="143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3:48" x14ac:dyDescent="0.2">
      <c r="C1791" s="10"/>
      <c r="D1791" s="10"/>
      <c r="AA1791" s="132"/>
      <c r="AB1791" s="132"/>
      <c r="AC1791" s="132"/>
      <c r="AD1791" s="132"/>
      <c r="AE1791" s="132"/>
      <c r="AG1791" s="143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3:48" x14ac:dyDescent="0.2">
      <c r="C1792" s="10"/>
      <c r="D1792" s="10"/>
      <c r="AA1792" s="132"/>
      <c r="AB1792" s="132"/>
      <c r="AC1792" s="132"/>
      <c r="AD1792" s="132"/>
      <c r="AE1792" s="132"/>
      <c r="AG1792" s="143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3:64" x14ac:dyDescent="0.2">
      <c r="C1793" s="10"/>
      <c r="D1793" s="10"/>
      <c r="AA1793" s="132"/>
      <c r="AB1793" s="132"/>
      <c r="AC1793" s="132"/>
      <c r="AD1793" s="132"/>
      <c r="AE1793" s="132"/>
      <c r="AG1793" s="143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3:64" x14ac:dyDescent="0.2">
      <c r="C1794" s="10"/>
      <c r="D1794" s="10"/>
      <c r="AA1794" s="132"/>
      <c r="AB1794" s="132"/>
      <c r="AC1794" s="132"/>
      <c r="AD1794" s="132"/>
      <c r="AE1794" s="132"/>
      <c r="AG1794" s="143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3:64" x14ac:dyDescent="0.2">
      <c r="C1795" s="10"/>
      <c r="D1795" s="10"/>
      <c r="AA1795" s="132"/>
      <c r="AB1795" s="132"/>
      <c r="AC1795" s="132"/>
      <c r="AD1795" s="132"/>
      <c r="AE1795" s="132"/>
      <c r="AG1795" s="143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3:64" x14ac:dyDescent="0.2">
      <c r="C1796" s="10"/>
      <c r="D1796" s="10"/>
      <c r="AA1796" s="132"/>
      <c r="AB1796" s="132"/>
      <c r="AC1796" s="132"/>
      <c r="AD1796" s="132"/>
      <c r="AE1796" s="132"/>
      <c r="AG1796" s="143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3:64" x14ac:dyDescent="0.2">
      <c r="C1797" s="10"/>
      <c r="D1797" s="10"/>
      <c r="AA1797" s="132"/>
      <c r="AB1797" s="132"/>
      <c r="AC1797" s="132"/>
      <c r="AD1797" s="132"/>
      <c r="AE1797" s="132"/>
      <c r="AG1797" s="143"/>
      <c r="AN1797" s="132"/>
      <c r="AO1797" s="132"/>
      <c r="AP1797" s="132"/>
      <c r="AQ1797" s="132"/>
      <c r="AR1797" s="132"/>
      <c r="AS1797" s="132"/>
      <c r="AT1797" s="132"/>
      <c r="AU1797" s="132"/>
      <c r="AV1797" s="132"/>
    </row>
    <row r="1798" spans="3:64" x14ac:dyDescent="0.2">
      <c r="C1798" s="10"/>
      <c r="D1798" s="10"/>
      <c r="AA1798" s="132"/>
      <c r="AB1798" s="132"/>
      <c r="AC1798" s="132"/>
      <c r="AD1798" s="132"/>
      <c r="AE1798" s="132"/>
      <c r="AG1798" s="143"/>
      <c r="AN1798" s="132"/>
      <c r="AO1798" s="132"/>
      <c r="AP1798" s="132"/>
      <c r="AQ1798" s="132"/>
      <c r="AR1798" s="132"/>
      <c r="AS1798" s="132"/>
      <c r="AT1798" s="132"/>
      <c r="AU1798" s="132"/>
    </row>
    <row r="1799" spans="3:64" x14ac:dyDescent="0.2">
      <c r="C1799" s="10"/>
      <c r="D1799" s="10"/>
      <c r="AA1799" s="132"/>
      <c r="AB1799" s="132"/>
      <c r="AC1799" s="132"/>
      <c r="AD1799" s="132"/>
      <c r="AE1799" s="132"/>
      <c r="AG1799" s="143"/>
      <c r="AN1799" s="132"/>
      <c r="AO1799" s="132"/>
      <c r="AP1799" s="132"/>
      <c r="AQ1799" s="132"/>
      <c r="AR1799" s="132"/>
      <c r="AS1799" s="132"/>
      <c r="AT1799" s="132"/>
      <c r="AU1799" s="132"/>
      <c r="AV1799" s="132"/>
      <c r="AX1799" s="132"/>
    </row>
    <row r="1800" spans="3:64" x14ac:dyDescent="0.2">
      <c r="C1800" s="10"/>
      <c r="D1800" s="10"/>
      <c r="AA1800" s="132"/>
      <c r="AB1800" s="132"/>
      <c r="AC1800" s="132"/>
      <c r="AD1800" s="132"/>
      <c r="AE1800" s="132"/>
      <c r="AG1800" s="143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W1800" s="132"/>
      <c r="AX1800" s="132"/>
      <c r="AY1800" s="132"/>
      <c r="AZ1800" s="132"/>
      <c r="BA1800" s="132"/>
      <c r="BB1800" s="132"/>
      <c r="BC1800" s="132"/>
      <c r="BD1800" s="132"/>
      <c r="BE1800" s="132"/>
      <c r="BF1800" s="132"/>
      <c r="BG1800" s="132"/>
      <c r="BH1800" s="132"/>
      <c r="BI1800" s="132"/>
      <c r="BJ1800" s="132"/>
      <c r="BK1800" s="132"/>
      <c r="BL1800" s="132"/>
    </row>
    <row r="1801" spans="3:64" x14ac:dyDescent="0.2">
      <c r="C1801" s="10"/>
      <c r="D1801" s="10"/>
      <c r="AA1801" s="132"/>
      <c r="AB1801" s="132"/>
      <c r="AC1801" s="132"/>
      <c r="AD1801" s="132"/>
      <c r="AE1801" s="132"/>
      <c r="AG1801" s="143"/>
      <c r="AN1801" s="132"/>
      <c r="AO1801" s="132"/>
      <c r="AP1801" s="132"/>
      <c r="AQ1801" s="132"/>
      <c r="AR1801" s="132"/>
      <c r="AS1801" s="132"/>
      <c r="AT1801" s="132"/>
      <c r="AU1801" s="132"/>
    </row>
    <row r="1802" spans="3:64" x14ac:dyDescent="0.2">
      <c r="C1802" s="10"/>
      <c r="D1802" s="10"/>
      <c r="AA1802" s="132"/>
      <c r="AB1802" s="132"/>
      <c r="AC1802" s="132"/>
      <c r="AD1802" s="132"/>
      <c r="AE1802" s="132"/>
      <c r="AG1802" s="143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3:64" x14ac:dyDescent="0.2">
      <c r="C1803" s="10"/>
      <c r="D1803" s="10"/>
      <c r="AA1803" s="132"/>
      <c r="AB1803" s="132"/>
      <c r="AC1803" s="132"/>
      <c r="AD1803" s="132"/>
      <c r="AE1803" s="132"/>
      <c r="AG1803" s="143"/>
      <c r="AN1803" s="132"/>
      <c r="AO1803" s="132"/>
      <c r="AP1803" s="132"/>
      <c r="AQ1803" s="132"/>
      <c r="AR1803" s="132"/>
      <c r="AS1803" s="132"/>
      <c r="AT1803" s="132"/>
      <c r="AU1803" s="132"/>
      <c r="AV1803" s="132"/>
      <c r="AX1803" s="132"/>
    </row>
    <row r="1804" spans="3:64" x14ac:dyDescent="0.2">
      <c r="C1804" s="10"/>
      <c r="D1804" s="10"/>
      <c r="AA1804" s="132"/>
      <c r="AB1804" s="132"/>
      <c r="AC1804" s="132"/>
      <c r="AD1804" s="132"/>
      <c r="AE1804" s="132"/>
      <c r="AG1804" s="143"/>
      <c r="AN1804" s="132"/>
      <c r="AO1804" s="132"/>
      <c r="AP1804" s="132"/>
      <c r="AQ1804" s="132"/>
      <c r="AR1804" s="132"/>
      <c r="AS1804" s="132"/>
      <c r="AT1804" s="132"/>
      <c r="AU1804" s="132"/>
      <c r="AV1804" s="132"/>
      <c r="AW1804" s="132"/>
      <c r="AX1804" s="132"/>
      <c r="AY1804" s="132"/>
      <c r="AZ1804" s="132"/>
      <c r="BA1804" s="132"/>
      <c r="BB1804" s="132"/>
      <c r="BC1804" s="132"/>
      <c r="BD1804" s="132"/>
      <c r="BE1804" s="132"/>
      <c r="BF1804" s="132"/>
      <c r="BG1804" s="132"/>
      <c r="BH1804" s="132"/>
      <c r="BI1804" s="132"/>
      <c r="BJ1804" s="132"/>
      <c r="BK1804" s="132"/>
      <c r="BL1804" s="132"/>
    </row>
    <row r="1805" spans="3:64" x14ac:dyDescent="0.2">
      <c r="C1805" s="10"/>
      <c r="D1805" s="10"/>
      <c r="AA1805" s="132"/>
      <c r="AB1805" s="132"/>
      <c r="AC1805" s="132"/>
      <c r="AD1805" s="132"/>
      <c r="AE1805" s="132"/>
      <c r="AG1805" s="143"/>
      <c r="AN1805" s="132"/>
      <c r="AO1805" s="132"/>
      <c r="AP1805" s="132"/>
      <c r="AQ1805" s="132"/>
      <c r="AR1805" s="132"/>
      <c r="AS1805" s="132"/>
      <c r="AT1805" s="132"/>
      <c r="AU1805" s="132"/>
    </row>
    <row r="1806" spans="3:64" x14ac:dyDescent="0.2">
      <c r="C1806" s="10"/>
      <c r="D1806" s="10"/>
      <c r="AA1806" s="132"/>
      <c r="AB1806" s="132"/>
      <c r="AC1806" s="132"/>
      <c r="AD1806" s="132"/>
      <c r="AE1806" s="132"/>
      <c r="AG1806" s="143"/>
      <c r="AN1806" s="132"/>
      <c r="AO1806" s="132"/>
      <c r="AP1806" s="132"/>
      <c r="AQ1806" s="132"/>
      <c r="AR1806" s="132"/>
      <c r="AS1806" s="132"/>
      <c r="AT1806" s="132"/>
      <c r="AU1806" s="132"/>
    </row>
    <row r="1807" spans="3:64" x14ac:dyDescent="0.2">
      <c r="C1807" s="10"/>
      <c r="D1807" s="10"/>
      <c r="AA1807" s="132"/>
      <c r="AB1807" s="132"/>
      <c r="AC1807" s="132"/>
      <c r="AD1807" s="132"/>
      <c r="AE1807" s="132"/>
      <c r="AG1807" s="143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3:64" x14ac:dyDescent="0.2">
      <c r="C1808" s="10"/>
      <c r="D1808" s="10"/>
      <c r="AA1808" s="132"/>
      <c r="AB1808" s="132"/>
      <c r="AC1808" s="132"/>
      <c r="AD1808" s="132"/>
      <c r="AE1808" s="132"/>
      <c r="AG1808" s="143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3:64" x14ac:dyDescent="0.2">
      <c r="C1809" s="10"/>
      <c r="D1809" s="10"/>
      <c r="AA1809" s="132"/>
      <c r="AB1809" s="132"/>
      <c r="AC1809" s="132"/>
      <c r="AD1809" s="132"/>
      <c r="AE1809" s="132"/>
      <c r="AG1809" s="143"/>
      <c r="AN1809" s="132"/>
      <c r="AO1809" s="132"/>
      <c r="AP1809" s="132"/>
      <c r="AQ1809" s="132"/>
      <c r="AR1809" s="132"/>
      <c r="AS1809" s="132"/>
      <c r="AT1809" s="132"/>
      <c r="AU1809" s="132"/>
      <c r="AV1809" s="132"/>
      <c r="AX1809" s="132"/>
    </row>
    <row r="1810" spans="3:64" x14ac:dyDescent="0.2">
      <c r="C1810" s="10"/>
      <c r="D1810" s="10"/>
      <c r="AA1810" s="132"/>
      <c r="AB1810" s="132"/>
      <c r="AC1810" s="132"/>
      <c r="AD1810" s="132"/>
      <c r="AE1810" s="132"/>
      <c r="AG1810" s="143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3:64" x14ac:dyDescent="0.2">
      <c r="C1811" s="10"/>
      <c r="D1811" s="10"/>
      <c r="AA1811" s="132"/>
      <c r="AB1811" s="132"/>
      <c r="AC1811" s="132"/>
      <c r="AD1811" s="132"/>
      <c r="AE1811" s="132"/>
      <c r="AG1811" s="143"/>
      <c r="AN1811" s="132"/>
      <c r="AO1811" s="132"/>
      <c r="AP1811" s="132"/>
      <c r="AQ1811" s="132"/>
      <c r="AR1811" s="132"/>
      <c r="AS1811" s="132"/>
      <c r="AT1811" s="132"/>
      <c r="AU1811" s="132"/>
    </row>
    <row r="1812" spans="3:64" x14ac:dyDescent="0.2">
      <c r="C1812" s="10"/>
      <c r="D1812" s="10"/>
      <c r="AA1812" s="132"/>
      <c r="AB1812" s="132"/>
      <c r="AC1812" s="132"/>
      <c r="AD1812" s="132"/>
      <c r="AE1812" s="132"/>
      <c r="AG1812" s="143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3:64" x14ac:dyDescent="0.2">
      <c r="C1813" s="10"/>
      <c r="D1813" s="10"/>
      <c r="AA1813" s="132"/>
      <c r="AB1813" s="132"/>
      <c r="AC1813" s="132"/>
      <c r="AD1813" s="132"/>
      <c r="AE1813" s="132"/>
      <c r="AG1813" s="143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3:64" x14ac:dyDescent="0.2">
      <c r="C1814" s="10"/>
      <c r="D1814" s="10"/>
      <c r="AA1814" s="132"/>
      <c r="AB1814" s="132"/>
      <c r="AC1814" s="132"/>
      <c r="AD1814" s="132"/>
      <c r="AE1814" s="132"/>
      <c r="AG1814" s="143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3:64" x14ac:dyDescent="0.2">
      <c r="C1815" s="10"/>
      <c r="D1815" s="10"/>
      <c r="AA1815" s="132"/>
      <c r="AB1815" s="132"/>
      <c r="AC1815" s="132"/>
      <c r="AD1815" s="132"/>
      <c r="AE1815" s="132"/>
      <c r="AG1815" s="143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3:64" x14ac:dyDescent="0.2">
      <c r="C1816" s="10"/>
      <c r="D1816" s="10"/>
      <c r="AA1816" s="132"/>
      <c r="AB1816" s="132"/>
      <c r="AC1816" s="132"/>
      <c r="AD1816" s="132"/>
      <c r="AE1816" s="132"/>
      <c r="AG1816" s="143"/>
      <c r="AN1816" s="132"/>
      <c r="AO1816" s="132"/>
      <c r="AP1816" s="132"/>
      <c r="AQ1816" s="132"/>
      <c r="AR1816" s="132"/>
      <c r="AS1816" s="132"/>
      <c r="AT1816" s="132"/>
      <c r="AU1816" s="132"/>
      <c r="AV1816" s="132"/>
      <c r="AX1816" s="132"/>
      <c r="AY1816" s="132"/>
      <c r="AZ1816" s="132"/>
      <c r="BA1816" s="132"/>
      <c r="BB1816" s="132"/>
      <c r="BC1816" s="132"/>
      <c r="BD1816" s="132"/>
      <c r="BE1816" s="132"/>
      <c r="BF1816" s="132"/>
      <c r="BG1816" s="132"/>
      <c r="BH1816" s="132"/>
      <c r="BI1816" s="132"/>
      <c r="BJ1816" s="132"/>
      <c r="BK1816" s="132"/>
      <c r="BL1816" s="132"/>
    </row>
    <row r="1817" spans="3:64" x14ac:dyDescent="0.2">
      <c r="C1817" s="10"/>
      <c r="D1817" s="10"/>
      <c r="AA1817" s="132"/>
      <c r="AB1817" s="132"/>
      <c r="AC1817" s="132"/>
      <c r="AD1817" s="132"/>
      <c r="AE1817" s="132"/>
      <c r="AG1817" s="143"/>
      <c r="AN1817" s="132"/>
      <c r="AO1817" s="132"/>
      <c r="AP1817" s="132"/>
      <c r="AQ1817" s="132"/>
      <c r="AR1817" s="132"/>
      <c r="AS1817" s="132"/>
      <c r="AT1817" s="132"/>
      <c r="AU1817" s="132"/>
      <c r="AV1817" s="132"/>
    </row>
    <row r="1818" spans="3:64" x14ac:dyDescent="0.2">
      <c r="C1818" s="10"/>
      <c r="D1818" s="10"/>
      <c r="AA1818" s="132"/>
      <c r="AB1818" s="132"/>
      <c r="AC1818" s="132"/>
      <c r="AD1818" s="132"/>
      <c r="AE1818" s="132"/>
      <c r="AG1818" s="143"/>
      <c r="AN1818" s="132"/>
      <c r="AO1818" s="132"/>
      <c r="AP1818" s="132"/>
      <c r="AQ1818" s="132"/>
      <c r="AR1818" s="132"/>
      <c r="AS1818" s="132"/>
      <c r="AT1818" s="132"/>
      <c r="AU1818" s="132"/>
    </row>
    <row r="1819" spans="3:64" x14ac:dyDescent="0.2">
      <c r="C1819" s="10"/>
      <c r="D1819" s="10"/>
      <c r="AA1819" s="132"/>
      <c r="AB1819" s="132"/>
      <c r="AC1819" s="132"/>
      <c r="AD1819" s="132"/>
      <c r="AE1819" s="132"/>
      <c r="AG1819" s="143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3:64" x14ac:dyDescent="0.2">
      <c r="C1820" s="10"/>
      <c r="D1820" s="10"/>
      <c r="AA1820" s="132"/>
      <c r="AB1820" s="132"/>
      <c r="AC1820" s="132"/>
      <c r="AD1820" s="132"/>
      <c r="AE1820" s="132"/>
      <c r="AG1820" s="143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3:64" x14ac:dyDescent="0.2">
      <c r="C1821" s="10"/>
      <c r="D1821" s="10"/>
      <c r="AA1821" s="132"/>
      <c r="AB1821" s="132"/>
      <c r="AC1821" s="132"/>
      <c r="AD1821" s="132"/>
      <c r="AE1821" s="132"/>
      <c r="AG1821" s="143"/>
      <c r="AN1821" s="132"/>
      <c r="AO1821" s="132"/>
      <c r="AP1821" s="132"/>
      <c r="AQ1821" s="132"/>
      <c r="AR1821" s="132"/>
      <c r="AS1821" s="132"/>
      <c r="AT1821" s="132"/>
      <c r="AU1821" s="132"/>
    </row>
    <row r="1822" spans="3:64" x14ac:dyDescent="0.2">
      <c r="C1822" s="10"/>
      <c r="D1822" s="10"/>
      <c r="AA1822" s="132"/>
      <c r="AB1822" s="132"/>
      <c r="AC1822" s="132"/>
      <c r="AD1822" s="132"/>
      <c r="AE1822" s="132"/>
      <c r="AG1822" s="143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3:64" x14ac:dyDescent="0.2">
      <c r="C1823" s="10"/>
      <c r="D1823" s="10"/>
      <c r="AA1823" s="132"/>
      <c r="AB1823" s="132"/>
      <c r="AC1823" s="132"/>
      <c r="AD1823" s="132"/>
      <c r="AE1823" s="132"/>
      <c r="AG1823" s="143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3:64" x14ac:dyDescent="0.2">
      <c r="C1824" s="10"/>
      <c r="D1824" s="10"/>
      <c r="AA1824" s="132"/>
      <c r="AB1824" s="132"/>
      <c r="AC1824" s="132"/>
      <c r="AD1824" s="132"/>
      <c r="AE1824" s="132"/>
      <c r="AG1824" s="143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3:64" x14ac:dyDescent="0.2">
      <c r="C1825" s="10"/>
      <c r="D1825" s="10"/>
      <c r="AA1825" s="132"/>
      <c r="AB1825" s="132"/>
      <c r="AC1825" s="132"/>
      <c r="AD1825" s="132"/>
      <c r="AE1825" s="132"/>
      <c r="AG1825" s="143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3:64" x14ac:dyDescent="0.2">
      <c r="C1826" s="10"/>
      <c r="D1826" s="10"/>
      <c r="AA1826" s="132"/>
      <c r="AB1826" s="132"/>
      <c r="AC1826" s="132"/>
      <c r="AD1826" s="132"/>
      <c r="AE1826" s="132"/>
      <c r="AG1826" s="143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3:64" x14ac:dyDescent="0.2">
      <c r="C1827" s="10"/>
      <c r="D1827" s="10"/>
      <c r="AA1827" s="132"/>
      <c r="AB1827" s="132"/>
      <c r="AC1827" s="132"/>
      <c r="AD1827" s="132"/>
      <c r="AE1827" s="132"/>
      <c r="AG1827" s="143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3:64" x14ac:dyDescent="0.2">
      <c r="C1828" s="10"/>
      <c r="D1828" s="10"/>
      <c r="AA1828" s="132"/>
      <c r="AB1828" s="132"/>
      <c r="AC1828" s="132"/>
      <c r="AD1828" s="132"/>
      <c r="AE1828" s="132"/>
      <c r="AG1828" s="143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3:64" x14ac:dyDescent="0.2">
      <c r="C1829" s="10"/>
      <c r="D1829" s="10"/>
      <c r="AA1829" s="132"/>
      <c r="AB1829" s="132"/>
      <c r="AC1829" s="132"/>
      <c r="AD1829" s="132"/>
      <c r="AE1829" s="132"/>
      <c r="AG1829" s="143"/>
      <c r="AN1829" s="132"/>
      <c r="AO1829" s="132"/>
      <c r="AP1829" s="132"/>
      <c r="AQ1829" s="132"/>
      <c r="AR1829" s="132"/>
      <c r="AS1829" s="132"/>
      <c r="AT1829" s="132"/>
      <c r="AU1829" s="132"/>
      <c r="AV1829" s="132"/>
      <c r="AW1829" s="132"/>
      <c r="AX1829" s="132"/>
      <c r="AY1829" s="132"/>
      <c r="AZ1829" s="132"/>
      <c r="BA1829" s="132"/>
      <c r="BB1829" s="132"/>
      <c r="BC1829" s="132"/>
      <c r="BD1829" s="132"/>
      <c r="BE1829" s="132"/>
      <c r="BF1829" s="132"/>
      <c r="BG1829" s="132"/>
      <c r="BH1829" s="132"/>
      <c r="BI1829" s="132"/>
      <c r="BJ1829" s="132"/>
      <c r="BK1829" s="132"/>
      <c r="BL1829" s="132"/>
    </row>
    <row r="1830" spans="3:64" x14ac:dyDescent="0.2">
      <c r="C1830" s="10"/>
      <c r="D1830" s="10"/>
      <c r="AA1830" s="132"/>
      <c r="AB1830" s="132"/>
      <c r="AC1830" s="132"/>
      <c r="AD1830" s="132"/>
      <c r="AE1830" s="132"/>
      <c r="AG1830" s="143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3:64" x14ac:dyDescent="0.2">
      <c r="C1831" s="10"/>
      <c r="D1831" s="10"/>
      <c r="AA1831" s="132"/>
      <c r="AB1831" s="132"/>
      <c r="AC1831" s="132"/>
      <c r="AD1831" s="132"/>
      <c r="AE1831" s="132"/>
      <c r="AG1831" s="143"/>
      <c r="AN1831" s="132"/>
      <c r="AO1831" s="132"/>
      <c r="AP1831" s="132"/>
      <c r="AQ1831" s="132"/>
      <c r="AR1831" s="132"/>
      <c r="AS1831" s="132"/>
      <c r="AT1831" s="132"/>
      <c r="AU1831" s="132"/>
    </row>
    <row r="1832" spans="3:64" x14ac:dyDescent="0.2">
      <c r="C1832" s="10"/>
      <c r="D1832" s="10"/>
      <c r="AA1832" s="132"/>
      <c r="AB1832" s="132"/>
      <c r="AC1832" s="132"/>
      <c r="AD1832" s="132"/>
      <c r="AE1832" s="132"/>
      <c r="AG1832" s="143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3:64" x14ac:dyDescent="0.2">
      <c r="C1833" s="10"/>
      <c r="D1833" s="10"/>
      <c r="AA1833" s="132"/>
      <c r="AB1833" s="132"/>
      <c r="AC1833" s="132"/>
      <c r="AD1833" s="132"/>
      <c r="AE1833" s="132"/>
      <c r="AG1833" s="143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3:64" x14ac:dyDescent="0.2">
      <c r="C1834" s="10"/>
      <c r="D1834" s="10"/>
      <c r="AA1834" s="132"/>
      <c r="AB1834" s="132"/>
      <c r="AC1834" s="132"/>
      <c r="AD1834" s="132"/>
      <c r="AE1834" s="132"/>
      <c r="AG1834" s="143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3:64" x14ac:dyDescent="0.2">
      <c r="C1835" s="10"/>
      <c r="D1835" s="10"/>
      <c r="AA1835" s="132"/>
      <c r="AB1835" s="132"/>
      <c r="AC1835" s="132"/>
      <c r="AD1835" s="132"/>
      <c r="AE1835" s="132"/>
      <c r="AG1835" s="143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3:64" x14ac:dyDescent="0.2">
      <c r="C1836" s="10"/>
      <c r="D1836" s="10"/>
      <c r="AA1836" s="132"/>
      <c r="AB1836" s="132"/>
      <c r="AC1836" s="132"/>
      <c r="AD1836" s="132"/>
      <c r="AE1836" s="132"/>
      <c r="AG1836" s="143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3:64" x14ac:dyDescent="0.2">
      <c r="C1837" s="10"/>
      <c r="D1837" s="10"/>
      <c r="AA1837" s="132"/>
      <c r="AB1837" s="132"/>
      <c r="AC1837" s="132"/>
      <c r="AD1837" s="132"/>
      <c r="AE1837" s="132"/>
      <c r="AG1837" s="143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3:64" x14ac:dyDescent="0.2">
      <c r="C1838" s="10"/>
      <c r="D1838" s="10"/>
      <c r="AA1838" s="132"/>
      <c r="AB1838" s="132"/>
      <c r="AC1838" s="132"/>
      <c r="AD1838" s="132"/>
      <c r="AE1838" s="132"/>
      <c r="AG1838" s="143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3:64" x14ac:dyDescent="0.2">
      <c r="C1839" s="10"/>
      <c r="D1839" s="10"/>
      <c r="AA1839" s="132"/>
      <c r="AB1839" s="132"/>
      <c r="AC1839" s="132"/>
      <c r="AD1839" s="132"/>
      <c r="AE1839" s="132"/>
      <c r="AG1839" s="143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3:64" x14ac:dyDescent="0.2">
      <c r="C1840" s="10"/>
      <c r="D1840" s="10"/>
      <c r="AA1840" s="132"/>
      <c r="AB1840" s="132"/>
      <c r="AC1840" s="132"/>
      <c r="AD1840" s="132"/>
      <c r="AE1840" s="132"/>
      <c r="AG1840" s="143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3:64" x14ac:dyDescent="0.2">
      <c r="C1841" s="10"/>
      <c r="D1841" s="10"/>
      <c r="AA1841" s="132"/>
      <c r="AB1841" s="132"/>
      <c r="AC1841" s="132"/>
      <c r="AD1841" s="132"/>
      <c r="AE1841" s="132"/>
      <c r="AG1841" s="143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3:64" x14ac:dyDescent="0.2">
      <c r="C1842" s="10"/>
      <c r="D1842" s="10"/>
      <c r="AA1842" s="132"/>
      <c r="AB1842" s="132"/>
      <c r="AC1842" s="132"/>
      <c r="AD1842" s="132"/>
      <c r="AE1842" s="132"/>
      <c r="AG1842" s="143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3:64" x14ac:dyDescent="0.2">
      <c r="C1843" s="10"/>
      <c r="D1843" s="10"/>
      <c r="AA1843" s="132"/>
      <c r="AB1843" s="132"/>
      <c r="AC1843" s="132"/>
      <c r="AD1843" s="132"/>
      <c r="AE1843" s="132"/>
      <c r="AG1843" s="143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3:64" x14ac:dyDescent="0.2">
      <c r="C1844" s="10"/>
      <c r="D1844" s="10"/>
      <c r="AA1844" s="132"/>
      <c r="AB1844" s="132"/>
      <c r="AC1844" s="132"/>
      <c r="AD1844" s="132"/>
      <c r="AE1844" s="132"/>
      <c r="AG1844" s="143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3:64" x14ac:dyDescent="0.2">
      <c r="C1845" s="10"/>
      <c r="D1845" s="10"/>
      <c r="AA1845" s="132"/>
      <c r="AB1845" s="132"/>
      <c r="AC1845" s="132"/>
      <c r="AD1845" s="132"/>
      <c r="AE1845" s="132"/>
      <c r="AG1845" s="143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3:64" x14ac:dyDescent="0.2">
      <c r="C1846" s="10"/>
      <c r="D1846" s="10"/>
      <c r="AA1846" s="132"/>
      <c r="AB1846" s="132"/>
      <c r="AC1846" s="132"/>
      <c r="AD1846" s="132"/>
      <c r="AE1846" s="132"/>
      <c r="AG1846" s="143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3:64" x14ac:dyDescent="0.2">
      <c r="C1847" s="10"/>
      <c r="D1847" s="10"/>
      <c r="AA1847" s="132"/>
      <c r="AB1847" s="132"/>
      <c r="AC1847" s="132"/>
      <c r="AD1847" s="132"/>
      <c r="AE1847" s="132"/>
      <c r="AG1847" s="143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3:64" x14ac:dyDescent="0.2">
      <c r="C1848" s="10"/>
      <c r="D1848" s="10"/>
      <c r="AA1848" s="132"/>
      <c r="AB1848" s="132"/>
      <c r="AC1848" s="132"/>
      <c r="AD1848" s="132"/>
      <c r="AE1848" s="132"/>
      <c r="AG1848" s="143"/>
      <c r="AN1848" s="132"/>
      <c r="AO1848" s="132"/>
      <c r="AP1848" s="132"/>
      <c r="AQ1848" s="132"/>
      <c r="AR1848" s="132"/>
      <c r="AS1848" s="132"/>
      <c r="AT1848" s="132"/>
      <c r="AU1848" s="132"/>
      <c r="AV1848" s="132"/>
    </row>
    <row r="1849" spans="3:64" x14ac:dyDescent="0.2">
      <c r="C1849" s="10"/>
      <c r="D1849" s="10"/>
      <c r="AA1849" s="132"/>
      <c r="AB1849" s="132"/>
      <c r="AC1849" s="132"/>
      <c r="AD1849" s="132"/>
      <c r="AE1849" s="132"/>
      <c r="AG1849" s="143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3:64" x14ac:dyDescent="0.2">
      <c r="C1850" s="10"/>
      <c r="D1850" s="10"/>
      <c r="AA1850" s="132"/>
      <c r="AB1850" s="132"/>
      <c r="AC1850" s="132"/>
      <c r="AD1850" s="132"/>
      <c r="AE1850" s="132"/>
      <c r="AG1850" s="143"/>
      <c r="AN1850" s="132"/>
      <c r="AO1850" s="132"/>
      <c r="AP1850" s="132"/>
      <c r="AQ1850" s="132"/>
      <c r="AR1850" s="132"/>
      <c r="AS1850" s="132"/>
      <c r="AT1850" s="132"/>
      <c r="AU1850" s="132"/>
      <c r="AV1850" s="132"/>
      <c r="AW1850" s="132"/>
      <c r="AX1850" s="132"/>
      <c r="AY1850" s="132"/>
      <c r="AZ1850" s="132"/>
      <c r="BA1850" s="132"/>
      <c r="BB1850" s="132"/>
      <c r="BC1850" s="132"/>
      <c r="BD1850" s="132"/>
      <c r="BE1850" s="132"/>
      <c r="BF1850" s="132"/>
      <c r="BG1850" s="132"/>
      <c r="BH1850" s="132"/>
      <c r="BI1850" s="132"/>
      <c r="BJ1850" s="132"/>
      <c r="BK1850" s="132"/>
      <c r="BL1850" s="132"/>
    </row>
    <row r="1851" spans="3:64" x14ac:dyDescent="0.2">
      <c r="C1851" s="10"/>
      <c r="D1851" s="10"/>
      <c r="AA1851" s="132"/>
      <c r="AB1851" s="132"/>
      <c r="AC1851" s="132"/>
      <c r="AD1851" s="132"/>
      <c r="AE1851" s="132"/>
      <c r="AG1851" s="143"/>
      <c r="AN1851" s="132"/>
      <c r="AO1851" s="132"/>
      <c r="AP1851" s="132"/>
      <c r="AQ1851" s="132"/>
      <c r="AR1851" s="132"/>
      <c r="AS1851" s="132"/>
      <c r="AT1851" s="132"/>
      <c r="AU1851" s="132"/>
      <c r="AV1851" s="132"/>
    </row>
    <row r="1852" spans="3:64" x14ac:dyDescent="0.2">
      <c r="C1852" s="10"/>
      <c r="D1852" s="10"/>
      <c r="AA1852" s="132"/>
      <c r="AB1852" s="132"/>
      <c r="AC1852" s="132"/>
      <c r="AD1852" s="132"/>
      <c r="AE1852" s="132"/>
      <c r="AG1852" s="143"/>
      <c r="AN1852" s="132"/>
      <c r="AO1852" s="132"/>
      <c r="AP1852" s="132"/>
      <c r="AQ1852" s="132"/>
      <c r="AR1852" s="132"/>
      <c r="AS1852" s="132"/>
      <c r="AT1852" s="132"/>
      <c r="AU1852" s="132"/>
    </row>
    <row r="1853" spans="3:64" x14ac:dyDescent="0.2">
      <c r="C1853" s="10"/>
      <c r="D1853" s="10"/>
      <c r="AA1853" s="132"/>
      <c r="AB1853" s="132"/>
      <c r="AC1853" s="132"/>
      <c r="AD1853" s="132"/>
      <c r="AE1853" s="132"/>
      <c r="AG1853" s="143"/>
      <c r="AN1853" s="132"/>
      <c r="AO1853" s="132"/>
      <c r="AP1853" s="132"/>
      <c r="AQ1853" s="132"/>
      <c r="AR1853" s="132"/>
      <c r="AS1853" s="132"/>
      <c r="AT1853" s="132"/>
      <c r="AU1853" s="132"/>
    </row>
    <row r="1854" spans="3:64" x14ac:dyDescent="0.2">
      <c r="C1854" s="10"/>
      <c r="D1854" s="10"/>
      <c r="AA1854" s="132"/>
      <c r="AB1854" s="132"/>
      <c r="AC1854" s="132"/>
      <c r="AD1854" s="132"/>
      <c r="AE1854" s="132"/>
      <c r="AG1854" s="143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3:64" x14ac:dyDescent="0.2">
      <c r="C1855" s="10"/>
      <c r="D1855" s="10"/>
      <c r="AA1855" s="132"/>
      <c r="AB1855" s="132"/>
      <c r="AC1855" s="132"/>
      <c r="AD1855" s="132"/>
      <c r="AE1855" s="132"/>
      <c r="AG1855" s="143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3:64" x14ac:dyDescent="0.2">
      <c r="C1856" s="10"/>
      <c r="D1856" s="10"/>
      <c r="AA1856" s="132"/>
      <c r="AB1856" s="132"/>
      <c r="AC1856" s="132"/>
      <c r="AD1856" s="132"/>
      <c r="AE1856" s="132"/>
      <c r="AG1856" s="143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3:47" x14ac:dyDescent="0.2">
      <c r="C1857" s="10"/>
      <c r="D1857" s="10"/>
      <c r="AA1857" s="132"/>
      <c r="AB1857" s="132"/>
      <c r="AC1857" s="132"/>
      <c r="AD1857" s="132"/>
      <c r="AE1857" s="132"/>
      <c r="AG1857" s="143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3:47" x14ac:dyDescent="0.2">
      <c r="C1858" s="10"/>
      <c r="D1858" s="10"/>
      <c r="AA1858" s="132"/>
      <c r="AB1858" s="132"/>
      <c r="AC1858" s="132"/>
      <c r="AD1858" s="132"/>
      <c r="AE1858" s="132"/>
      <c r="AG1858" s="143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3:47" x14ac:dyDescent="0.2">
      <c r="C1859" s="10"/>
      <c r="D1859" s="10"/>
      <c r="AA1859" s="132"/>
      <c r="AB1859" s="132"/>
      <c r="AC1859" s="132"/>
      <c r="AD1859" s="132"/>
      <c r="AE1859" s="132"/>
      <c r="AG1859" s="143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3:47" x14ac:dyDescent="0.2">
      <c r="C1860" s="10"/>
      <c r="D1860" s="10"/>
      <c r="AA1860" s="132"/>
      <c r="AB1860" s="132"/>
      <c r="AC1860" s="132"/>
      <c r="AD1860" s="132"/>
      <c r="AE1860" s="132"/>
      <c r="AG1860" s="143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3:47" x14ac:dyDescent="0.2">
      <c r="C1861" s="10"/>
      <c r="D1861" s="10"/>
      <c r="AA1861" s="132"/>
      <c r="AB1861" s="132"/>
      <c r="AC1861" s="132"/>
      <c r="AD1861" s="132"/>
      <c r="AE1861" s="132"/>
      <c r="AG1861" s="143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3:47" x14ac:dyDescent="0.2">
      <c r="C1862" s="10"/>
      <c r="D1862" s="10"/>
      <c r="AA1862" s="132"/>
      <c r="AB1862" s="132"/>
      <c r="AC1862" s="132"/>
      <c r="AD1862" s="132"/>
      <c r="AE1862" s="132"/>
      <c r="AG1862" s="143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3:47" x14ac:dyDescent="0.2">
      <c r="C1863" s="10"/>
      <c r="D1863" s="10"/>
      <c r="AA1863" s="132"/>
      <c r="AB1863" s="132"/>
      <c r="AC1863" s="132"/>
      <c r="AD1863" s="132"/>
      <c r="AE1863" s="132"/>
      <c r="AG1863" s="143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3:47" x14ac:dyDescent="0.2">
      <c r="C1864" s="10"/>
      <c r="D1864" s="10"/>
      <c r="AA1864" s="132"/>
      <c r="AB1864" s="132"/>
      <c r="AC1864" s="132"/>
      <c r="AD1864" s="132"/>
      <c r="AE1864" s="132"/>
      <c r="AG1864" s="143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3:47" x14ac:dyDescent="0.2">
      <c r="C1865" s="10"/>
      <c r="D1865" s="10"/>
      <c r="AA1865" s="132"/>
      <c r="AB1865" s="132"/>
      <c r="AC1865" s="132"/>
      <c r="AD1865" s="132"/>
      <c r="AE1865" s="132"/>
      <c r="AG1865" s="143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3:47" x14ac:dyDescent="0.2">
      <c r="C1866" s="10"/>
      <c r="D1866" s="10"/>
      <c r="AA1866" s="132"/>
      <c r="AB1866" s="132"/>
      <c r="AC1866" s="132"/>
      <c r="AD1866" s="132"/>
      <c r="AE1866" s="132"/>
      <c r="AG1866" s="143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3:47" x14ac:dyDescent="0.2">
      <c r="C1867" s="10"/>
      <c r="D1867" s="10"/>
      <c r="AA1867" s="132"/>
      <c r="AB1867" s="132"/>
      <c r="AC1867" s="132"/>
      <c r="AD1867" s="132"/>
      <c r="AE1867" s="132"/>
      <c r="AG1867" s="143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3:47" x14ac:dyDescent="0.2">
      <c r="C1868" s="10"/>
      <c r="D1868" s="10"/>
      <c r="AA1868" s="132"/>
      <c r="AB1868" s="132"/>
      <c r="AC1868" s="132"/>
      <c r="AD1868" s="132"/>
      <c r="AE1868" s="132"/>
      <c r="AG1868" s="143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3:47" x14ac:dyDescent="0.2">
      <c r="C1869" s="10"/>
      <c r="D1869" s="10"/>
      <c r="AA1869" s="132"/>
      <c r="AB1869" s="132"/>
      <c r="AC1869" s="132"/>
      <c r="AD1869" s="132"/>
      <c r="AE1869" s="132"/>
      <c r="AG1869" s="143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3:47" x14ac:dyDescent="0.2">
      <c r="C1870" s="10"/>
      <c r="D1870" s="10"/>
      <c r="AA1870" s="132"/>
      <c r="AB1870" s="132"/>
      <c r="AC1870" s="132"/>
      <c r="AD1870" s="132"/>
      <c r="AE1870" s="132"/>
      <c r="AG1870" s="143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3:47" x14ac:dyDescent="0.2">
      <c r="C1871" s="10"/>
      <c r="D1871" s="10"/>
      <c r="AA1871" s="132"/>
      <c r="AB1871" s="132"/>
      <c r="AC1871" s="132"/>
      <c r="AD1871" s="132"/>
      <c r="AE1871" s="132"/>
      <c r="AG1871" s="143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3:47" x14ac:dyDescent="0.2">
      <c r="C1872" s="10"/>
      <c r="D1872" s="10"/>
      <c r="AA1872" s="132"/>
      <c r="AB1872" s="132"/>
      <c r="AC1872" s="132"/>
      <c r="AD1872" s="132"/>
      <c r="AE1872" s="132"/>
      <c r="AG1872" s="143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3:47" x14ac:dyDescent="0.2">
      <c r="C1873" s="10"/>
      <c r="D1873" s="10"/>
      <c r="AA1873" s="132"/>
      <c r="AB1873" s="132"/>
      <c r="AC1873" s="132"/>
      <c r="AD1873" s="132"/>
      <c r="AE1873" s="132"/>
      <c r="AG1873" s="143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3:47" x14ac:dyDescent="0.2">
      <c r="C1874" s="10"/>
      <c r="D1874" s="10"/>
      <c r="AA1874" s="132"/>
      <c r="AB1874" s="132"/>
      <c r="AC1874" s="132"/>
      <c r="AD1874" s="132"/>
      <c r="AE1874" s="132"/>
      <c r="AG1874" s="143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3:47" x14ac:dyDescent="0.2">
      <c r="C1875" s="10"/>
      <c r="D1875" s="10"/>
      <c r="AA1875" s="132"/>
      <c r="AB1875" s="132"/>
      <c r="AC1875" s="132"/>
      <c r="AD1875" s="132"/>
      <c r="AE1875" s="132"/>
      <c r="AG1875" s="143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3:47" x14ac:dyDescent="0.2">
      <c r="C1876" s="10"/>
      <c r="D1876" s="10"/>
      <c r="AA1876" s="132"/>
      <c r="AB1876" s="132"/>
      <c r="AC1876" s="132"/>
      <c r="AD1876" s="132"/>
      <c r="AE1876" s="132"/>
      <c r="AG1876" s="143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3:47" x14ac:dyDescent="0.2">
      <c r="C1877" s="10"/>
      <c r="D1877" s="10"/>
      <c r="AA1877" s="132"/>
      <c r="AB1877" s="132"/>
      <c r="AC1877" s="132"/>
      <c r="AD1877" s="132"/>
      <c r="AE1877" s="132"/>
      <c r="AG1877" s="143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3:47" x14ac:dyDescent="0.2">
      <c r="C1878" s="10"/>
      <c r="D1878" s="10"/>
      <c r="AA1878" s="132"/>
      <c r="AB1878" s="132"/>
      <c r="AC1878" s="132"/>
      <c r="AD1878" s="132"/>
      <c r="AE1878" s="132"/>
      <c r="AG1878" s="143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3:47" x14ac:dyDescent="0.2">
      <c r="C1879" s="10"/>
      <c r="D1879" s="10"/>
      <c r="AA1879" s="132"/>
      <c r="AB1879" s="132"/>
      <c r="AC1879" s="132"/>
      <c r="AD1879" s="132"/>
      <c r="AE1879" s="132"/>
      <c r="AG1879" s="143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3:47" x14ac:dyDescent="0.2">
      <c r="C1880" s="10"/>
      <c r="D1880" s="10"/>
      <c r="AA1880" s="132"/>
      <c r="AB1880" s="132"/>
      <c r="AC1880" s="132"/>
      <c r="AD1880" s="132"/>
      <c r="AE1880" s="132"/>
      <c r="AG1880" s="143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3:47" x14ac:dyDescent="0.2">
      <c r="C1881" s="10"/>
      <c r="D1881" s="10"/>
      <c r="AA1881" s="132"/>
      <c r="AB1881" s="132"/>
      <c r="AC1881" s="132"/>
      <c r="AD1881" s="132"/>
      <c r="AE1881" s="132"/>
      <c r="AG1881" s="143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3:47" x14ac:dyDescent="0.2">
      <c r="C1882" s="10"/>
      <c r="D1882" s="10"/>
      <c r="AA1882" s="132"/>
      <c r="AB1882" s="132"/>
      <c r="AC1882" s="132"/>
      <c r="AD1882" s="132"/>
      <c r="AE1882" s="132"/>
      <c r="AG1882" s="143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3:47" x14ac:dyDescent="0.2">
      <c r="C1883" s="10"/>
      <c r="D1883" s="10"/>
      <c r="AA1883" s="132"/>
      <c r="AB1883" s="132"/>
      <c r="AC1883" s="132"/>
      <c r="AD1883" s="132"/>
      <c r="AE1883" s="132"/>
      <c r="AG1883" s="143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3:47" x14ac:dyDescent="0.2">
      <c r="C1884" s="10"/>
      <c r="D1884" s="10"/>
      <c r="AA1884" s="132"/>
      <c r="AB1884" s="132"/>
      <c r="AC1884" s="132"/>
      <c r="AD1884" s="132"/>
      <c r="AE1884" s="132"/>
      <c r="AG1884" s="143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3:47" x14ac:dyDescent="0.2">
      <c r="C1885" s="10"/>
      <c r="D1885" s="10"/>
      <c r="AA1885" s="132"/>
      <c r="AB1885" s="132"/>
      <c r="AC1885" s="132"/>
      <c r="AD1885" s="132"/>
      <c r="AE1885" s="132"/>
      <c r="AG1885" s="143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3:47" x14ac:dyDescent="0.2">
      <c r="C1886" s="10"/>
      <c r="D1886" s="10"/>
      <c r="AA1886" s="132"/>
      <c r="AB1886" s="132"/>
      <c r="AC1886" s="132"/>
      <c r="AD1886" s="132"/>
      <c r="AE1886" s="132"/>
      <c r="AG1886" s="143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3:47" x14ac:dyDescent="0.2">
      <c r="C1887" s="10"/>
      <c r="D1887" s="10"/>
      <c r="AA1887" s="132"/>
      <c r="AB1887" s="132"/>
      <c r="AC1887" s="132"/>
      <c r="AD1887" s="132"/>
      <c r="AE1887" s="132"/>
      <c r="AG1887" s="143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3:47" x14ac:dyDescent="0.2">
      <c r="C1888" s="10"/>
      <c r="D1888" s="10"/>
      <c r="AA1888" s="132"/>
      <c r="AB1888" s="132"/>
      <c r="AC1888" s="132"/>
      <c r="AD1888" s="132"/>
      <c r="AE1888" s="132"/>
      <c r="AG1888" s="143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3:47" x14ac:dyDescent="0.2">
      <c r="C1889" s="10"/>
      <c r="D1889" s="10"/>
      <c r="AA1889" s="132"/>
      <c r="AB1889" s="132"/>
      <c r="AC1889" s="132"/>
      <c r="AD1889" s="132"/>
      <c r="AE1889" s="132"/>
      <c r="AG1889" s="143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3:47" x14ac:dyDescent="0.2">
      <c r="C1890" s="10"/>
      <c r="D1890" s="10"/>
      <c r="AA1890" s="132"/>
      <c r="AB1890" s="132"/>
      <c r="AC1890" s="132"/>
      <c r="AD1890" s="132"/>
      <c r="AE1890" s="132"/>
      <c r="AG1890" s="143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3:47" x14ac:dyDescent="0.2">
      <c r="C1891" s="10"/>
      <c r="D1891" s="10"/>
      <c r="AA1891" s="132"/>
      <c r="AB1891" s="132"/>
      <c r="AC1891" s="132"/>
      <c r="AD1891" s="132"/>
      <c r="AE1891" s="132"/>
      <c r="AG1891" s="143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3:47" x14ac:dyDescent="0.2">
      <c r="C1892" s="10"/>
      <c r="D1892" s="10"/>
      <c r="AA1892" s="132"/>
      <c r="AB1892" s="132"/>
      <c r="AC1892" s="132"/>
      <c r="AD1892" s="132"/>
      <c r="AE1892" s="132"/>
      <c r="AG1892" s="143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3:47" x14ac:dyDescent="0.2">
      <c r="C1893" s="10"/>
      <c r="D1893" s="10"/>
      <c r="AA1893" s="132"/>
      <c r="AB1893" s="132"/>
      <c r="AC1893" s="132"/>
      <c r="AD1893" s="132"/>
      <c r="AE1893" s="132"/>
      <c r="AG1893" s="143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3:47" x14ac:dyDescent="0.2">
      <c r="C1894" s="10"/>
      <c r="D1894" s="10"/>
      <c r="AA1894" s="132"/>
      <c r="AB1894" s="132"/>
      <c r="AC1894" s="132"/>
      <c r="AD1894" s="132"/>
      <c r="AE1894" s="132"/>
      <c r="AG1894" s="143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3:47" x14ac:dyDescent="0.2">
      <c r="C1895" s="10"/>
      <c r="D1895" s="10"/>
      <c r="AA1895" s="132"/>
      <c r="AB1895" s="132"/>
      <c r="AC1895" s="132"/>
      <c r="AD1895" s="132"/>
      <c r="AE1895" s="132"/>
      <c r="AG1895" s="143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3:47" x14ac:dyDescent="0.2">
      <c r="C1896" s="10"/>
      <c r="D1896" s="10"/>
      <c r="AA1896" s="132"/>
      <c r="AB1896" s="132"/>
      <c r="AC1896" s="132"/>
      <c r="AD1896" s="132"/>
      <c r="AE1896" s="132"/>
      <c r="AG1896" s="143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3:47" x14ac:dyDescent="0.2">
      <c r="C1897" s="10"/>
      <c r="D1897" s="10"/>
      <c r="AA1897" s="132"/>
      <c r="AB1897" s="132"/>
      <c r="AC1897" s="132"/>
      <c r="AD1897" s="132"/>
      <c r="AE1897" s="132"/>
      <c r="AG1897" s="143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3:47" x14ac:dyDescent="0.2">
      <c r="C1898" s="10"/>
      <c r="D1898" s="10"/>
      <c r="AA1898" s="132"/>
      <c r="AB1898" s="132"/>
      <c r="AC1898" s="132"/>
      <c r="AD1898" s="132"/>
      <c r="AE1898" s="132"/>
      <c r="AG1898" s="143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3:47" x14ac:dyDescent="0.2">
      <c r="C1899" s="10"/>
      <c r="D1899" s="10"/>
      <c r="AA1899" s="132"/>
      <c r="AB1899" s="132"/>
      <c r="AC1899" s="132"/>
      <c r="AD1899" s="132"/>
      <c r="AE1899" s="132"/>
      <c r="AG1899" s="143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3:47" x14ac:dyDescent="0.2">
      <c r="C1900" s="10"/>
      <c r="D1900" s="10"/>
      <c r="AA1900" s="132"/>
      <c r="AB1900" s="132"/>
      <c r="AC1900" s="132"/>
      <c r="AD1900" s="132"/>
      <c r="AE1900" s="132"/>
      <c r="AG1900" s="143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3:47" x14ac:dyDescent="0.2">
      <c r="C1901" s="10"/>
      <c r="D1901" s="10"/>
      <c r="AA1901" s="132"/>
      <c r="AB1901" s="132"/>
      <c r="AC1901" s="132"/>
      <c r="AD1901" s="132"/>
      <c r="AE1901" s="132"/>
      <c r="AG1901" s="143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3:47" x14ac:dyDescent="0.2">
      <c r="C1902" s="10"/>
      <c r="D1902" s="10"/>
      <c r="AA1902" s="132"/>
      <c r="AB1902" s="132"/>
      <c r="AC1902" s="132"/>
      <c r="AD1902" s="132"/>
      <c r="AE1902" s="132"/>
      <c r="AG1902" s="143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3:47" x14ac:dyDescent="0.2">
      <c r="C1903" s="10"/>
      <c r="D1903" s="10"/>
      <c r="AA1903" s="132"/>
      <c r="AB1903" s="132"/>
      <c r="AC1903" s="132"/>
      <c r="AD1903" s="132"/>
      <c r="AE1903" s="132"/>
      <c r="AG1903" s="143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3:47" x14ac:dyDescent="0.2">
      <c r="C1904" s="10"/>
      <c r="D1904" s="10"/>
      <c r="AA1904" s="132"/>
      <c r="AB1904" s="132"/>
      <c r="AC1904" s="132"/>
      <c r="AD1904" s="132"/>
      <c r="AE1904" s="132"/>
      <c r="AG1904" s="143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3:48" x14ac:dyDescent="0.2">
      <c r="C1905" s="10"/>
      <c r="D1905" s="10"/>
      <c r="AA1905" s="132"/>
      <c r="AB1905" s="132"/>
      <c r="AC1905" s="132"/>
      <c r="AD1905" s="132"/>
      <c r="AE1905" s="132"/>
      <c r="AG1905" s="143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3:48" x14ac:dyDescent="0.2">
      <c r="C1906" s="10"/>
      <c r="D1906" s="10"/>
      <c r="AA1906" s="132"/>
      <c r="AB1906" s="132"/>
      <c r="AC1906" s="132"/>
      <c r="AD1906" s="132"/>
      <c r="AE1906" s="132"/>
      <c r="AG1906" s="143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3:48" x14ac:dyDescent="0.2">
      <c r="C1907" s="10"/>
      <c r="D1907" s="10"/>
      <c r="AA1907" s="132"/>
      <c r="AB1907" s="132"/>
      <c r="AC1907" s="132"/>
      <c r="AD1907" s="132"/>
      <c r="AE1907" s="132"/>
      <c r="AG1907" s="143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3:48" x14ac:dyDescent="0.2">
      <c r="C1908" s="10"/>
      <c r="D1908" s="10"/>
      <c r="AA1908" s="132"/>
      <c r="AB1908" s="132"/>
      <c r="AC1908" s="132"/>
      <c r="AD1908" s="132"/>
      <c r="AE1908" s="132"/>
      <c r="AG1908" s="143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3:48" x14ac:dyDescent="0.2">
      <c r="C1909" s="10"/>
      <c r="D1909" s="10"/>
      <c r="AA1909" s="132"/>
      <c r="AB1909" s="132"/>
      <c r="AC1909" s="132"/>
      <c r="AD1909" s="132"/>
      <c r="AE1909" s="132"/>
      <c r="AG1909" s="143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3:48" x14ac:dyDescent="0.2">
      <c r="C1910" s="10"/>
      <c r="D1910" s="10"/>
      <c r="AA1910" s="132"/>
      <c r="AB1910" s="132"/>
      <c r="AC1910" s="132"/>
      <c r="AD1910" s="132"/>
      <c r="AE1910" s="132"/>
      <c r="AG1910" s="143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3:48" x14ac:dyDescent="0.2">
      <c r="C1911" s="10"/>
      <c r="D1911" s="10"/>
      <c r="AA1911" s="132"/>
      <c r="AB1911" s="132"/>
      <c r="AC1911" s="132"/>
      <c r="AD1911" s="132"/>
      <c r="AE1911" s="132"/>
      <c r="AG1911" s="143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3:48" x14ac:dyDescent="0.2">
      <c r="C1912" s="10"/>
      <c r="D1912" s="10"/>
      <c r="AA1912" s="132"/>
      <c r="AB1912" s="132"/>
      <c r="AC1912" s="132"/>
      <c r="AD1912" s="132"/>
      <c r="AE1912" s="132"/>
      <c r="AG1912" s="143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3:48" x14ac:dyDescent="0.2">
      <c r="C1913" s="10"/>
      <c r="D1913" s="10"/>
      <c r="AA1913" s="132"/>
      <c r="AB1913" s="132"/>
      <c r="AC1913" s="132"/>
      <c r="AD1913" s="132"/>
      <c r="AE1913" s="132"/>
      <c r="AG1913" s="143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3:48" x14ac:dyDescent="0.2">
      <c r="C1914" s="10"/>
      <c r="D1914" s="10"/>
      <c r="AA1914" s="132"/>
      <c r="AB1914" s="132"/>
      <c r="AC1914" s="132"/>
      <c r="AD1914" s="132"/>
      <c r="AE1914" s="132"/>
      <c r="AG1914" s="143"/>
      <c r="AN1914" s="132"/>
      <c r="AO1914" s="132"/>
      <c r="AP1914" s="132"/>
      <c r="AQ1914" s="132"/>
      <c r="AR1914" s="132"/>
      <c r="AS1914" s="132"/>
      <c r="AT1914" s="132"/>
      <c r="AU1914" s="132"/>
      <c r="AV1914" s="132"/>
    </row>
    <row r="1915" spans="3:48" x14ac:dyDescent="0.2">
      <c r="C1915" s="10"/>
      <c r="D1915" s="10"/>
      <c r="AA1915" s="132"/>
      <c r="AB1915" s="132"/>
      <c r="AC1915" s="132"/>
      <c r="AD1915" s="132"/>
      <c r="AE1915" s="132"/>
      <c r="AG1915" s="143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3:48" x14ac:dyDescent="0.2">
      <c r="C1916" s="10"/>
      <c r="D1916" s="10"/>
      <c r="AA1916" s="132"/>
      <c r="AB1916" s="132"/>
      <c r="AC1916" s="132"/>
      <c r="AD1916" s="132"/>
      <c r="AE1916" s="132"/>
      <c r="AG1916" s="143"/>
      <c r="AN1916" s="132"/>
      <c r="AO1916" s="132"/>
      <c r="AP1916" s="132"/>
      <c r="AQ1916" s="132"/>
      <c r="AR1916" s="132"/>
      <c r="AS1916" s="132"/>
      <c r="AT1916" s="132"/>
      <c r="AU1916" s="132"/>
    </row>
    <row r="1917" spans="3:48" x14ac:dyDescent="0.2">
      <c r="C1917" s="10"/>
      <c r="D1917" s="10"/>
      <c r="AA1917" s="132"/>
      <c r="AB1917" s="132"/>
      <c r="AC1917" s="132"/>
      <c r="AD1917" s="132"/>
      <c r="AE1917" s="132"/>
      <c r="AG1917" s="143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3:48" x14ac:dyDescent="0.2">
      <c r="C1918" s="10"/>
      <c r="D1918" s="10"/>
      <c r="AA1918" s="132"/>
      <c r="AB1918" s="132"/>
      <c r="AC1918" s="132"/>
      <c r="AD1918" s="132"/>
      <c r="AE1918" s="132"/>
      <c r="AG1918" s="143"/>
      <c r="AN1918" s="132"/>
      <c r="AO1918" s="132"/>
      <c r="AP1918" s="132"/>
      <c r="AQ1918" s="132"/>
      <c r="AR1918" s="132"/>
      <c r="AS1918" s="132"/>
      <c r="AT1918" s="132"/>
      <c r="AU1918" s="132"/>
      <c r="AV1918" s="132"/>
    </row>
    <row r="1919" spans="3:48" x14ac:dyDescent="0.2">
      <c r="C1919" s="10"/>
      <c r="D1919" s="10"/>
      <c r="AA1919" s="132"/>
      <c r="AB1919" s="132"/>
      <c r="AC1919" s="132"/>
      <c r="AD1919" s="132"/>
      <c r="AE1919" s="132"/>
      <c r="AG1919" s="143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3:48" x14ac:dyDescent="0.2">
      <c r="C1920" s="10"/>
      <c r="D1920" s="10"/>
      <c r="AA1920" s="132"/>
      <c r="AB1920" s="132"/>
      <c r="AC1920" s="132"/>
      <c r="AD1920" s="132"/>
      <c r="AE1920" s="132"/>
      <c r="AG1920" s="143"/>
      <c r="AN1920" s="132"/>
      <c r="AO1920" s="132"/>
      <c r="AP1920" s="132"/>
      <c r="AQ1920" s="132"/>
      <c r="AR1920" s="132"/>
      <c r="AS1920" s="132"/>
      <c r="AT1920" s="132"/>
      <c r="AU1920" s="132"/>
    </row>
    <row r="1921" spans="3:48" x14ac:dyDescent="0.2">
      <c r="C1921" s="10"/>
      <c r="D1921" s="10"/>
      <c r="AA1921" s="132"/>
      <c r="AB1921" s="132"/>
      <c r="AC1921" s="132"/>
      <c r="AD1921" s="132"/>
      <c r="AE1921" s="132"/>
      <c r="AG1921" s="143"/>
      <c r="AN1921" s="132"/>
      <c r="AO1921" s="132"/>
      <c r="AP1921" s="132"/>
      <c r="AQ1921" s="132"/>
      <c r="AR1921" s="132"/>
      <c r="AS1921" s="132"/>
      <c r="AT1921" s="132"/>
      <c r="AU1921" s="132"/>
      <c r="AV1921" s="132"/>
    </row>
    <row r="1922" spans="3:48" x14ac:dyDescent="0.2">
      <c r="C1922" s="10"/>
      <c r="D1922" s="10"/>
      <c r="AA1922" s="132"/>
      <c r="AB1922" s="132"/>
      <c r="AC1922" s="132"/>
      <c r="AD1922" s="132"/>
      <c r="AE1922" s="132"/>
      <c r="AG1922" s="143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3:48" x14ac:dyDescent="0.2">
      <c r="C1923" s="10"/>
      <c r="D1923" s="10"/>
      <c r="AA1923" s="132"/>
      <c r="AB1923" s="132"/>
      <c r="AC1923" s="132"/>
      <c r="AD1923" s="132"/>
      <c r="AE1923" s="132"/>
      <c r="AG1923" s="143"/>
      <c r="AN1923" s="132"/>
      <c r="AO1923" s="132"/>
      <c r="AP1923" s="132"/>
      <c r="AQ1923" s="132"/>
      <c r="AR1923" s="132"/>
      <c r="AS1923" s="132"/>
      <c r="AT1923" s="132"/>
      <c r="AU1923" s="132"/>
    </row>
    <row r="1924" spans="3:48" x14ac:dyDescent="0.2">
      <c r="C1924" s="10"/>
      <c r="D1924" s="10"/>
      <c r="AA1924" s="132"/>
      <c r="AB1924" s="132"/>
      <c r="AC1924" s="132"/>
      <c r="AD1924" s="132"/>
      <c r="AE1924" s="132"/>
      <c r="AG1924" s="143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3:48" x14ac:dyDescent="0.2">
      <c r="C1925" s="10"/>
      <c r="D1925" s="10"/>
      <c r="AA1925" s="132"/>
      <c r="AB1925" s="132"/>
      <c r="AC1925" s="132"/>
      <c r="AD1925" s="132"/>
      <c r="AE1925" s="132"/>
      <c r="AG1925" s="143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3:48" x14ac:dyDescent="0.2">
      <c r="C1926" s="10"/>
      <c r="D1926" s="10"/>
      <c r="AA1926" s="132"/>
      <c r="AB1926" s="132"/>
      <c r="AC1926" s="132"/>
      <c r="AD1926" s="132"/>
      <c r="AE1926" s="132"/>
      <c r="AG1926" s="143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3:48" x14ac:dyDescent="0.2">
      <c r="C1927" s="10"/>
      <c r="D1927" s="10"/>
      <c r="AA1927" s="132"/>
      <c r="AB1927" s="132"/>
      <c r="AC1927" s="132"/>
      <c r="AD1927" s="132"/>
      <c r="AE1927" s="132"/>
      <c r="AG1927" s="143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3:48" x14ac:dyDescent="0.2">
      <c r="C1928" s="10"/>
      <c r="D1928" s="10"/>
      <c r="AA1928" s="132"/>
      <c r="AB1928" s="132"/>
      <c r="AC1928" s="132"/>
      <c r="AD1928" s="132"/>
      <c r="AE1928" s="132"/>
      <c r="AG1928" s="143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3:48" x14ac:dyDescent="0.2">
      <c r="C1929" s="10"/>
      <c r="D1929" s="10"/>
      <c r="AA1929" s="132"/>
      <c r="AB1929" s="132"/>
      <c r="AC1929" s="132"/>
      <c r="AD1929" s="132"/>
      <c r="AE1929" s="132"/>
      <c r="AG1929" s="143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3:48" x14ac:dyDescent="0.2">
      <c r="C1930" s="10"/>
      <c r="D1930" s="10"/>
      <c r="AA1930" s="132"/>
      <c r="AB1930" s="132"/>
      <c r="AC1930" s="132"/>
      <c r="AD1930" s="132"/>
      <c r="AE1930" s="132"/>
      <c r="AG1930" s="143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3:48" x14ac:dyDescent="0.2">
      <c r="C1931" s="10"/>
      <c r="D1931" s="10"/>
      <c r="AA1931" s="132"/>
      <c r="AB1931" s="132"/>
      <c r="AC1931" s="132"/>
      <c r="AD1931" s="132"/>
      <c r="AE1931" s="132"/>
      <c r="AG1931" s="143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3:48" x14ac:dyDescent="0.2">
      <c r="C1932" s="10"/>
      <c r="D1932" s="10"/>
      <c r="AA1932" s="132"/>
      <c r="AB1932" s="132"/>
      <c r="AC1932" s="132"/>
      <c r="AD1932" s="132"/>
      <c r="AE1932" s="132"/>
      <c r="AG1932" s="143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3:48" x14ac:dyDescent="0.2">
      <c r="C1933" s="10"/>
      <c r="D1933" s="10"/>
      <c r="AA1933" s="132"/>
      <c r="AB1933" s="132"/>
      <c r="AC1933" s="132"/>
      <c r="AD1933" s="132"/>
      <c r="AE1933" s="132"/>
      <c r="AG1933" s="143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3:48" x14ac:dyDescent="0.2">
      <c r="C1934" s="10"/>
      <c r="D1934" s="10"/>
      <c r="AA1934" s="132"/>
      <c r="AB1934" s="132"/>
      <c r="AC1934" s="132"/>
      <c r="AD1934" s="132"/>
      <c r="AE1934" s="132"/>
      <c r="AG1934" s="143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3:48" x14ac:dyDescent="0.2">
      <c r="C1935" s="10"/>
      <c r="D1935" s="10"/>
      <c r="AA1935" s="132"/>
      <c r="AB1935" s="132"/>
      <c r="AC1935" s="132"/>
      <c r="AD1935" s="132"/>
      <c r="AE1935" s="132"/>
      <c r="AG1935" s="143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3:48" x14ac:dyDescent="0.2">
      <c r="C1936" s="10"/>
      <c r="D1936" s="10"/>
      <c r="AA1936" s="132"/>
      <c r="AB1936" s="132"/>
      <c r="AC1936" s="132"/>
      <c r="AD1936" s="132"/>
      <c r="AE1936" s="132"/>
      <c r="AG1936" s="143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3:47" x14ac:dyDescent="0.2">
      <c r="C1937" s="10"/>
      <c r="D1937" s="10"/>
      <c r="AA1937" s="132"/>
      <c r="AB1937" s="132"/>
      <c r="AC1937" s="132"/>
      <c r="AD1937" s="132"/>
      <c r="AE1937" s="132"/>
      <c r="AG1937" s="143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3:47" x14ac:dyDescent="0.2">
      <c r="C1938" s="10"/>
      <c r="D1938" s="10"/>
      <c r="AA1938" s="132"/>
      <c r="AB1938" s="132"/>
      <c r="AC1938" s="132"/>
      <c r="AD1938" s="132"/>
      <c r="AE1938" s="132"/>
      <c r="AG1938" s="143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3:47" x14ac:dyDescent="0.2">
      <c r="C1939" s="10"/>
      <c r="D1939" s="10"/>
      <c r="AA1939" s="132"/>
      <c r="AB1939" s="132"/>
      <c r="AC1939" s="132"/>
      <c r="AD1939" s="132"/>
      <c r="AE1939" s="132"/>
      <c r="AG1939" s="143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3:47" x14ac:dyDescent="0.2">
      <c r="C1940" s="10"/>
      <c r="D1940" s="10"/>
      <c r="AA1940" s="132"/>
      <c r="AB1940" s="132"/>
      <c r="AC1940" s="132"/>
      <c r="AD1940" s="132"/>
      <c r="AE1940" s="132"/>
      <c r="AG1940" s="143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3:47" x14ac:dyDescent="0.2">
      <c r="C1941" s="10"/>
      <c r="D1941" s="10"/>
      <c r="AA1941" s="132"/>
      <c r="AB1941" s="132"/>
      <c r="AC1941" s="132"/>
      <c r="AD1941" s="132"/>
      <c r="AE1941" s="132"/>
      <c r="AG1941" s="143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3:47" x14ac:dyDescent="0.2">
      <c r="C1942" s="10"/>
      <c r="D1942" s="10"/>
      <c r="AA1942" s="132"/>
      <c r="AB1942" s="132"/>
      <c r="AC1942" s="132"/>
      <c r="AD1942" s="132"/>
      <c r="AE1942" s="132"/>
      <c r="AG1942" s="143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3:47" x14ac:dyDescent="0.2">
      <c r="C1943" s="10"/>
      <c r="D1943" s="10"/>
      <c r="AA1943" s="132"/>
      <c r="AB1943" s="132"/>
      <c r="AC1943" s="132"/>
      <c r="AD1943" s="132"/>
      <c r="AE1943" s="132"/>
      <c r="AG1943" s="143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3:47" x14ac:dyDescent="0.2">
      <c r="C1944" s="10"/>
      <c r="D1944" s="10"/>
      <c r="AA1944" s="132"/>
      <c r="AB1944" s="132"/>
      <c r="AC1944" s="132"/>
      <c r="AD1944" s="132"/>
      <c r="AE1944" s="132"/>
      <c r="AG1944" s="143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3:47" x14ac:dyDescent="0.2">
      <c r="C1945" s="10"/>
      <c r="D1945" s="10"/>
      <c r="AA1945" s="132"/>
      <c r="AB1945" s="132"/>
      <c r="AC1945" s="132"/>
      <c r="AD1945" s="132"/>
      <c r="AE1945" s="132"/>
      <c r="AG1945" s="143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3:47" x14ac:dyDescent="0.2">
      <c r="C1946" s="10"/>
      <c r="D1946" s="10"/>
      <c r="AA1946" s="132"/>
      <c r="AB1946" s="132"/>
      <c r="AC1946" s="132"/>
      <c r="AD1946" s="132"/>
      <c r="AE1946" s="132"/>
      <c r="AG1946" s="143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3:47" x14ac:dyDescent="0.2">
      <c r="C1947" s="10"/>
      <c r="D1947" s="10"/>
      <c r="AA1947" s="132"/>
      <c r="AB1947" s="132"/>
      <c r="AC1947" s="132"/>
      <c r="AD1947" s="132"/>
      <c r="AE1947" s="132"/>
      <c r="AG1947" s="143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3:47" x14ac:dyDescent="0.2">
      <c r="C1948" s="10"/>
      <c r="D1948" s="10"/>
      <c r="AA1948" s="132"/>
      <c r="AB1948" s="132"/>
      <c r="AC1948" s="132"/>
      <c r="AD1948" s="132"/>
      <c r="AE1948" s="132"/>
      <c r="AG1948" s="143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3:47" x14ac:dyDescent="0.2">
      <c r="C1949" s="10"/>
      <c r="D1949" s="10"/>
      <c r="AA1949" s="132"/>
      <c r="AB1949" s="132"/>
      <c r="AC1949" s="132"/>
      <c r="AD1949" s="132"/>
      <c r="AE1949" s="132"/>
      <c r="AG1949" s="143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3:47" x14ac:dyDescent="0.2">
      <c r="C1950" s="10"/>
      <c r="D1950" s="10"/>
      <c r="AA1950" s="132"/>
      <c r="AB1950" s="132"/>
      <c r="AC1950" s="132"/>
      <c r="AD1950" s="132"/>
      <c r="AE1950" s="132"/>
      <c r="AG1950" s="143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3:47" x14ac:dyDescent="0.2">
      <c r="C1951" s="10"/>
      <c r="D1951" s="10"/>
      <c r="AA1951" s="132"/>
      <c r="AB1951" s="132"/>
      <c r="AC1951" s="132"/>
      <c r="AD1951" s="132"/>
      <c r="AE1951" s="132"/>
      <c r="AG1951" s="143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3:47" x14ac:dyDescent="0.2">
      <c r="C1952" s="10"/>
      <c r="D1952" s="10"/>
      <c r="AA1952" s="132"/>
      <c r="AB1952" s="132"/>
      <c r="AC1952" s="132"/>
      <c r="AD1952" s="132"/>
      <c r="AE1952" s="132"/>
      <c r="AG1952" s="143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3:47" x14ac:dyDescent="0.2">
      <c r="C1953" s="10"/>
      <c r="D1953" s="10"/>
      <c r="AA1953" s="132"/>
      <c r="AB1953" s="132"/>
      <c r="AC1953" s="132"/>
      <c r="AD1953" s="132"/>
      <c r="AE1953" s="132"/>
      <c r="AG1953" s="143"/>
      <c r="AN1953" s="132"/>
      <c r="AO1953" s="132"/>
      <c r="AP1953" s="132"/>
      <c r="AQ1953" s="132"/>
      <c r="AR1953" s="132"/>
      <c r="AS1953" s="132"/>
      <c r="AT1953" s="132"/>
      <c r="AU1953" s="132"/>
    </row>
    <row r="1954" spans="3:47" x14ac:dyDescent="0.2">
      <c r="C1954" s="10"/>
      <c r="D1954" s="10"/>
      <c r="AA1954" s="132"/>
      <c r="AB1954" s="132"/>
      <c r="AC1954" s="132"/>
      <c r="AD1954" s="132"/>
      <c r="AE1954" s="132"/>
      <c r="AG1954" s="143"/>
      <c r="AN1954" s="132"/>
      <c r="AO1954" s="132"/>
      <c r="AP1954" s="132"/>
      <c r="AQ1954" s="132"/>
      <c r="AR1954" s="132"/>
      <c r="AS1954" s="132"/>
      <c r="AT1954" s="132"/>
      <c r="AU1954" s="132"/>
    </row>
    <row r="1955" spans="3:47" x14ac:dyDescent="0.2">
      <c r="C1955" s="10"/>
      <c r="D1955" s="10"/>
      <c r="AA1955" s="132"/>
      <c r="AB1955" s="132"/>
      <c r="AC1955" s="132"/>
      <c r="AD1955" s="132"/>
      <c r="AE1955" s="132"/>
      <c r="AG1955" s="143"/>
      <c r="AN1955" s="132"/>
      <c r="AO1955" s="132"/>
      <c r="AP1955" s="132"/>
      <c r="AQ1955" s="132"/>
      <c r="AR1955" s="132"/>
      <c r="AS1955" s="132"/>
      <c r="AT1955" s="132"/>
      <c r="AU1955" s="132"/>
    </row>
    <row r="1956" spans="3:47" x14ac:dyDescent="0.2">
      <c r="C1956" s="10"/>
      <c r="D1956" s="10"/>
      <c r="AA1956" s="132"/>
      <c r="AB1956" s="132"/>
      <c r="AC1956" s="132"/>
      <c r="AD1956" s="132"/>
      <c r="AE1956" s="132"/>
      <c r="AG1956" s="143"/>
      <c r="AN1956" s="132"/>
      <c r="AO1956" s="132"/>
      <c r="AP1956" s="132"/>
      <c r="AQ1956" s="132"/>
      <c r="AR1956" s="132"/>
      <c r="AS1956" s="132"/>
      <c r="AT1956" s="132"/>
      <c r="AU1956" s="132"/>
    </row>
    <row r="1957" spans="3:47" x14ac:dyDescent="0.2">
      <c r="C1957" s="10"/>
      <c r="D1957" s="10"/>
      <c r="AA1957" s="132"/>
      <c r="AB1957" s="132"/>
      <c r="AC1957" s="132"/>
      <c r="AD1957" s="132"/>
      <c r="AE1957" s="132"/>
      <c r="AG1957" s="143"/>
      <c r="AN1957" s="132"/>
      <c r="AO1957" s="132"/>
      <c r="AP1957" s="132"/>
      <c r="AQ1957" s="132"/>
      <c r="AR1957" s="132"/>
      <c r="AS1957" s="132"/>
      <c r="AT1957" s="132"/>
      <c r="AU1957" s="132"/>
    </row>
    <row r="1958" spans="3:47" x14ac:dyDescent="0.2">
      <c r="C1958" s="10"/>
      <c r="D1958" s="10"/>
      <c r="AA1958" s="132"/>
      <c r="AB1958" s="132"/>
      <c r="AC1958" s="132"/>
      <c r="AD1958" s="132"/>
      <c r="AE1958" s="132"/>
      <c r="AG1958" s="143"/>
      <c r="AN1958" s="132"/>
      <c r="AO1958" s="132"/>
      <c r="AP1958" s="132"/>
      <c r="AQ1958" s="132"/>
      <c r="AR1958" s="132"/>
      <c r="AS1958" s="132"/>
      <c r="AT1958" s="132"/>
      <c r="AU1958" s="132"/>
    </row>
    <row r="1959" spans="3:47" x14ac:dyDescent="0.2">
      <c r="C1959" s="10"/>
      <c r="D1959" s="10"/>
      <c r="AA1959" s="132"/>
      <c r="AB1959" s="132"/>
      <c r="AC1959" s="132"/>
      <c r="AD1959" s="132"/>
      <c r="AE1959" s="132"/>
      <c r="AG1959" s="143"/>
      <c r="AN1959" s="132"/>
      <c r="AO1959" s="132"/>
      <c r="AP1959" s="132"/>
      <c r="AQ1959" s="132"/>
      <c r="AR1959" s="132"/>
      <c r="AS1959" s="132"/>
      <c r="AT1959" s="132"/>
      <c r="AU1959" s="132"/>
    </row>
    <row r="1960" spans="3:47" x14ac:dyDescent="0.2">
      <c r="C1960" s="10"/>
      <c r="D1960" s="10"/>
      <c r="AA1960" s="132"/>
      <c r="AB1960" s="132"/>
      <c r="AC1960" s="132"/>
      <c r="AD1960" s="132"/>
      <c r="AE1960" s="132"/>
      <c r="AG1960" s="143"/>
      <c r="AN1960" s="132"/>
      <c r="AO1960" s="132"/>
      <c r="AP1960" s="132"/>
      <c r="AQ1960" s="132"/>
      <c r="AR1960" s="132"/>
      <c r="AS1960" s="132"/>
      <c r="AT1960" s="132"/>
      <c r="AU1960" s="132"/>
    </row>
    <row r="1961" spans="3:47" x14ac:dyDescent="0.2">
      <c r="C1961" s="10"/>
      <c r="D1961" s="10"/>
      <c r="AA1961" s="132"/>
      <c r="AB1961" s="132"/>
      <c r="AC1961" s="132"/>
      <c r="AD1961" s="132"/>
      <c r="AE1961" s="132"/>
      <c r="AG1961" s="143"/>
      <c r="AN1961" s="132"/>
      <c r="AO1961" s="132"/>
      <c r="AP1961" s="132"/>
      <c r="AQ1961" s="132"/>
      <c r="AR1961" s="132"/>
      <c r="AS1961" s="132"/>
      <c r="AT1961" s="132"/>
      <c r="AU1961" s="132"/>
    </row>
    <row r="1962" spans="3:47" x14ac:dyDescent="0.2">
      <c r="C1962" s="10"/>
      <c r="D1962" s="10"/>
      <c r="AA1962" s="132"/>
      <c r="AB1962" s="132"/>
      <c r="AC1962" s="132"/>
      <c r="AD1962" s="132"/>
      <c r="AE1962" s="132"/>
      <c r="AG1962" s="143"/>
      <c r="AN1962" s="132"/>
      <c r="AO1962" s="132"/>
      <c r="AP1962" s="132"/>
      <c r="AQ1962" s="132"/>
      <c r="AR1962" s="132"/>
      <c r="AS1962" s="132"/>
      <c r="AT1962" s="132"/>
      <c r="AU1962" s="132"/>
    </row>
    <row r="1963" spans="3:47" x14ac:dyDescent="0.2">
      <c r="C1963" s="10"/>
      <c r="D1963" s="10"/>
      <c r="AA1963" s="132"/>
      <c r="AB1963" s="132"/>
      <c r="AC1963" s="132"/>
      <c r="AD1963" s="132"/>
      <c r="AE1963" s="132"/>
      <c r="AG1963" s="143"/>
      <c r="AN1963" s="132"/>
      <c r="AO1963" s="132"/>
      <c r="AP1963" s="132"/>
      <c r="AQ1963" s="132"/>
      <c r="AR1963" s="132"/>
      <c r="AS1963" s="132"/>
      <c r="AT1963" s="132"/>
      <c r="AU1963" s="132"/>
    </row>
    <row r="1964" spans="3:47" x14ac:dyDescent="0.2">
      <c r="C1964" s="10"/>
      <c r="D1964" s="10"/>
      <c r="AA1964" s="132"/>
      <c r="AB1964" s="132"/>
      <c r="AC1964" s="132"/>
      <c r="AD1964" s="132"/>
      <c r="AE1964" s="132"/>
      <c r="AG1964" s="143"/>
      <c r="AN1964" s="132"/>
      <c r="AO1964" s="132"/>
      <c r="AP1964" s="132"/>
      <c r="AQ1964" s="132"/>
      <c r="AR1964" s="132"/>
      <c r="AS1964" s="132"/>
      <c r="AT1964" s="132"/>
      <c r="AU1964" s="132"/>
    </row>
    <row r="1965" spans="3:47" x14ac:dyDescent="0.2">
      <c r="C1965" s="10"/>
      <c r="D1965" s="10"/>
      <c r="AA1965" s="132"/>
      <c r="AB1965" s="132"/>
      <c r="AC1965" s="132"/>
      <c r="AD1965" s="132"/>
      <c r="AE1965" s="132"/>
      <c r="AG1965" s="143"/>
      <c r="AN1965" s="132"/>
      <c r="AO1965" s="132"/>
      <c r="AP1965" s="132"/>
      <c r="AQ1965" s="132"/>
      <c r="AR1965" s="132"/>
      <c r="AS1965" s="132"/>
      <c r="AT1965" s="132"/>
      <c r="AU1965" s="132"/>
    </row>
    <row r="1966" spans="3:47" x14ac:dyDescent="0.2">
      <c r="C1966" s="10"/>
      <c r="D1966" s="10"/>
      <c r="AA1966" s="132"/>
      <c r="AB1966" s="132"/>
      <c r="AC1966" s="132"/>
      <c r="AD1966" s="132"/>
      <c r="AE1966" s="132"/>
      <c r="AG1966" s="143"/>
      <c r="AN1966" s="132"/>
      <c r="AO1966" s="132"/>
      <c r="AP1966" s="132"/>
      <c r="AQ1966" s="132"/>
      <c r="AR1966" s="132"/>
      <c r="AS1966" s="132"/>
      <c r="AT1966" s="132"/>
      <c r="AU1966" s="132"/>
    </row>
    <row r="1967" spans="3:47" x14ac:dyDescent="0.2">
      <c r="C1967" s="10"/>
      <c r="D1967" s="10"/>
      <c r="AA1967" s="132"/>
      <c r="AB1967" s="132"/>
      <c r="AC1967" s="132"/>
      <c r="AD1967" s="132"/>
      <c r="AE1967" s="132"/>
      <c r="AG1967" s="143"/>
      <c r="AN1967" s="132"/>
      <c r="AO1967" s="132"/>
      <c r="AP1967" s="132"/>
      <c r="AQ1967" s="132"/>
      <c r="AR1967" s="132"/>
      <c r="AS1967" s="132"/>
      <c r="AT1967" s="132"/>
      <c r="AU1967" s="132"/>
    </row>
    <row r="1968" spans="3:47" x14ac:dyDescent="0.2">
      <c r="C1968" s="10"/>
      <c r="D1968" s="10"/>
      <c r="AA1968" s="132"/>
      <c r="AB1968" s="132"/>
      <c r="AC1968" s="132"/>
      <c r="AD1968" s="132"/>
      <c r="AE1968" s="132"/>
      <c r="AG1968" s="143"/>
      <c r="AN1968" s="132"/>
      <c r="AO1968" s="132"/>
      <c r="AP1968" s="132"/>
      <c r="AQ1968" s="132"/>
      <c r="AR1968" s="132"/>
      <c r="AS1968" s="132"/>
      <c r="AT1968" s="132"/>
      <c r="AU1968" s="132"/>
    </row>
    <row r="1969" spans="3:47" x14ac:dyDescent="0.2">
      <c r="C1969" s="10"/>
      <c r="D1969" s="10"/>
      <c r="AA1969" s="132"/>
      <c r="AB1969" s="132"/>
      <c r="AC1969" s="132"/>
      <c r="AD1969" s="132"/>
      <c r="AE1969" s="132"/>
      <c r="AG1969" s="143"/>
      <c r="AN1969" s="132"/>
      <c r="AO1969" s="132"/>
      <c r="AP1969" s="132"/>
      <c r="AQ1969" s="132"/>
      <c r="AR1969" s="132"/>
      <c r="AS1969" s="132"/>
      <c r="AT1969" s="132"/>
      <c r="AU1969" s="132"/>
    </row>
    <row r="1970" spans="3:47" x14ac:dyDescent="0.2">
      <c r="C1970" s="10"/>
      <c r="D1970" s="10"/>
      <c r="AA1970" s="132"/>
      <c r="AB1970" s="132"/>
      <c r="AC1970" s="132"/>
      <c r="AD1970" s="132"/>
      <c r="AE1970" s="132"/>
      <c r="AG1970" s="143"/>
      <c r="AN1970" s="132"/>
      <c r="AO1970" s="132"/>
      <c r="AP1970" s="132"/>
      <c r="AQ1970" s="132"/>
      <c r="AR1970" s="132"/>
      <c r="AS1970" s="132"/>
      <c r="AT1970" s="132"/>
      <c r="AU1970" s="132"/>
    </row>
    <row r="1971" spans="3:47" x14ac:dyDescent="0.2">
      <c r="C1971" s="10"/>
      <c r="D1971" s="10"/>
      <c r="AA1971" s="132"/>
      <c r="AB1971" s="132"/>
      <c r="AC1971" s="132"/>
      <c r="AD1971" s="132"/>
      <c r="AE1971" s="132"/>
      <c r="AG1971" s="143"/>
      <c r="AN1971" s="132"/>
      <c r="AO1971" s="132"/>
      <c r="AP1971" s="132"/>
      <c r="AQ1971" s="132"/>
      <c r="AR1971" s="132"/>
      <c r="AS1971" s="132"/>
      <c r="AT1971" s="132"/>
      <c r="AU1971" s="132"/>
    </row>
    <row r="1972" spans="3:47" x14ac:dyDescent="0.2">
      <c r="C1972" s="10"/>
      <c r="D1972" s="10"/>
      <c r="AA1972" s="132"/>
      <c r="AB1972" s="132"/>
      <c r="AC1972" s="132"/>
      <c r="AD1972" s="132"/>
      <c r="AE1972" s="132"/>
      <c r="AG1972" s="143"/>
      <c r="AN1972" s="132"/>
      <c r="AO1972" s="132"/>
      <c r="AP1972" s="132"/>
      <c r="AQ1972" s="132"/>
      <c r="AR1972" s="132"/>
      <c r="AS1972" s="132"/>
      <c r="AT1972" s="132"/>
      <c r="AU1972" s="132"/>
    </row>
    <row r="1973" spans="3:47" x14ac:dyDescent="0.2">
      <c r="C1973" s="10"/>
      <c r="D1973" s="10"/>
      <c r="AA1973" s="132"/>
      <c r="AB1973" s="132"/>
      <c r="AC1973" s="132"/>
      <c r="AD1973" s="132"/>
      <c r="AE1973" s="132"/>
      <c r="AG1973" s="143"/>
      <c r="AN1973" s="132"/>
      <c r="AO1973" s="132"/>
      <c r="AP1973" s="132"/>
      <c r="AQ1973" s="132"/>
      <c r="AR1973" s="132"/>
      <c r="AS1973" s="132"/>
      <c r="AT1973" s="132"/>
      <c r="AU1973" s="132"/>
    </row>
    <row r="1974" spans="3:47" x14ac:dyDescent="0.2">
      <c r="C1974" s="10"/>
      <c r="D1974" s="10"/>
      <c r="AA1974" s="132"/>
      <c r="AB1974" s="132"/>
      <c r="AC1974" s="132"/>
      <c r="AD1974" s="132"/>
      <c r="AE1974" s="132"/>
      <c r="AG1974" s="143"/>
      <c r="AN1974" s="132"/>
      <c r="AO1974" s="132"/>
      <c r="AP1974" s="132"/>
      <c r="AQ1974" s="132"/>
      <c r="AR1974" s="132"/>
      <c r="AS1974" s="132"/>
      <c r="AT1974" s="132"/>
      <c r="AU1974" s="132"/>
    </row>
    <row r="1975" spans="3:47" x14ac:dyDescent="0.2">
      <c r="C1975" s="10"/>
      <c r="D1975" s="10"/>
      <c r="AA1975" s="132"/>
      <c r="AB1975" s="132"/>
      <c r="AC1975" s="132"/>
      <c r="AD1975" s="132"/>
      <c r="AE1975" s="132"/>
      <c r="AG1975" s="143"/>
      <c r="AN1975" s="132"/>
      <c r="AO1975" s="132"/>
      <c r="AP1975" s="132"/>
      <c r="AQ1975" s="132"/>
      <c r="AR1975" s="132"/>
      <c r="AS1975" s="132"/>
      <c r="AT1975" s="132"/>
      <c r="AU1975" s="132"/>
    </row>
    <row r="1976" spans="3:47" x14ac:dyDescent="0.2">
      <c r="C1976" s="10"/>
      <c r="D1976" s="10"/>
      <c r="AA1976" s="132"/>
      <c r="AB1976" s="132"/>
      <c r="AC1976" s="132"/>
      <c r="AD1976" s="132"/>
      <c r="AE1976" s="132"/>
      <c r="AG1976" s="143"/>
      <c r="AN1976" s="132"/>
      <c r="AO1976" s="132"/>
      <c r="AP1976" s="132"/>
      <c r="AQ1976" s="132"/>
      <c r="AR1976" s="132"/>
      <c r="AS1976" s="132"/>
      <c r="AT1976" s="132"/>
      <c r="AU1976" s="132"/>
    </row>
    <row r="1977" spans="3:47" x14ac:dyDescent="0.2">
      <c r="C1977" s="10"/>
      <c r="D1977" s="10"/>
      <c r="AA1977" s="132"/>
      <c r="AB1977" s="132"/>
      <c r="AC1977" s="132"/>
      <c r="AD1977" s="132"/>
      <c r="AE1977" s="132"/>
      <c r="AG1977" s="143"/>
      <c r="AN1977" s="132"/>
      <c r="AO1977" s="132"/>
      <c r="AP1977" s="132"/>
      <c r="AQ1977" s="132"/>
      <c r="AR1977" s="132"/>
      <c r="AS1977" s="132"/>
      <c r="AT1977" s="132"/>
      <c r="AU1977" s="132"/>
    </row>
    <row r="1978" spans="3:47" x14ac:dyDescent="0.2">
      <c r="C1978" s="10"/>
      <c r="D1978" s="10"/>
      <c r="AA1978" s="132"/>
      <c r="AB1978" s="132"/>
      <c r="AC1978" s="132"/>
      <c r="AD1978" s="132"/>
      <c r="AE1978" s="132"/>
      <c r="AG1978" s="143"/>
      <c r="AN1978" s="132"/>
      <c r="AO1978" s="132"/>
      <c r="AP1978" s="132"/>
      <c r="AQ1978" s="132"/>
      <c r="AR1978" s="132"/>
      <c r="AS1978" s="132"/>
      <c r="AT1978" s="132"/>
      <c r="AU1978" s="132"/>
    </row>
    <row r="1979" spans="3:47" x14ac:dyDescent="0.2">
      <c r="C1979" s="10"/>
      <c r="D1979" s="10"/>
      <c r="AA1979" s="132"/>
      <c r="AB1979" s="132"/>
      <c r="AC1979" s="132"/>
      <c r="AD1979" s="132"/>
      <c r="AE1979" s="132"/>
      <c r="AG1979" s="143"/>
      <c r="AN1979" s="132"/>
      <c r="AO1979" s="132"/>
      <c r="AP1979" s="132"/>
      <c r="AQ1979" s="132"/>
      <c r="AR1979" s="132"/>
      <c r="AS1979" s="132"/>
      <c r="AT1979" s="132"/>
      <c r="AU1979" s="132"/>
    </row>
    <row r="1980" spans="3:47" x14ac:dyDescent="0.2">
      <c r="C1980" s="10"/>
      <c r="D1980" s="10"/>
      <c r="AA1980" s="132"/>
      <c r="AB1980" s="132"/>
      <c r="AC1980" s="132"/>
      <c r="AD1980" s="132"/>
      <c r="AE1980" s="132"/>
      <c r="AG1980" s="143"/>
      <c r="AN1980" s="132"/>
      <c r="AO1980" s="132"/>
      <c r="AP1980" s="132"/>
      <c r="AQ1980" s="132"/>
      <c r="AR1980" s="132"/>
      <c r="AS1980" s="132"/>
      <c r="AT1980" s="132"/>
      <c r="AU1980" s="132"/>
    </row>
    <row r="1981" spans="3:47" x14ac:dyDescent="0.2">
      <c r="C1981" s="10"/>
      <c r="D1981" s="10"/>
      <c r="AA1981" s="132"/>
      <c r="AB1981" s="132"/>
      <c r="AC1981" s="132"/>
      <c r="AD1981" s="132"/>
      <c r="AE1981" s="132"/>
      <c r="AG1981" s="143"/>
      <c r="AN1981" s="132"/>
      <c r="AO1981" s="132"/>
      <c r="AP1981" s="132"/>
      <c r="AQ1981" s="132"/>
      <c r="AR1981" s="132"/>
      <c r="AS1981" s="132"/>
      <c r="AT1981" s="132"/>
      <c r="AU1981" s="132"/>
    </row>
    <row r="1982" spans="3:47" x14ac:dyDescent="0.2">
      <c r="C1982" s="10"/>
      <c r="D1982" s="10"/>
      <c r="AA1982" s="132"/>
      <c r="AB1982" s="132"/>
      <c r="AC1982" s="132"/>
      <c r="AD1982" s="132"/>
      <c r="AE1982" s="132"/>
      <c r="AG1982" s="143"/>
      <c r="AN1982" s="132"/>
      <c r="AO1982" s="132"/>
      <c r="AP1982" s="132"/>
      <c r="AQ1982" s="132"/>
      <c r="AR1982" s="132"/>
      <c r="AS1982" s="132"/>
      <c r="AT1982" s="132"/>
      <c r="AU1982" s="132"/>
    </row>
    <row r="1983" spans="3:47" x14ac:dyDescent="0.2">
      <c r="C1983" s="10"/>
      <c r="D1983" s="10"/>
      <c r="AA1983" s="132"/>
      <c r="AB1983" s="132"/>
      <c r="AC1983" s="132"/>
      <c r="AD1983" s="132"/>
      <c r="AE1983" s="132"/>
      <c r="AG1983" s="143"/>
      <c r="AN1983" s="132"/>
      <c r="AO1983" s="132"/>
      <c r="AP1983" s="132"/>
      <c r="AQ1983" s="132"/>
      <c r="AR1983" s="132"/>
      <c r="AS1983" s="132"/>
      <c r="AT1983" s="132"/>
      <c r="AU1983" s="132"/>
    </row>
    <row r="1984" spans="3:47" x14ac:dyDescent="0.2">
      <c r="C1984" s="10"/>
      <c r="D1984" s="10"/>
      <c r="AA1984" s="132"/>
      <c r="AB1984" s="132"/>
      <c r="AC1984" s="132"/>
      <c r="AD1984" s="132"/>
      <c r="AE1984" s="132"/>
      <c r="AG1984" s="143"/>
      <c r="AN1984" s="132"/>
      <c r="AO1984" s="132"/>
      <c r="AP1984" s="132"/>
      <c r="AQ1984" s="132"/>
      <c r="AR1984" s="132"/>
      <c r="AS1984" s="132"/>
      <c r="AT1984" s="132"/>
      <c r="AU1984" s="132"/>
    </row>
    <row r="1985" spans="3:47" x14ac:dyDescent="0.2">
      <c r="C1985" s="10"/>
      <c r="D1985" s="10"/>
      <c r="AA1985" s="132"/>
      <c r="AB1985" s="132"/>
      <c r="AC1985" s="132"/>
      <c r="AD1985" s="132"/>
      <c r="AE1985" s="132"/>
      <c r="AG1985" s="143"/>
      <c r="AN1985" s="132"/>
      <c r="AO1985" s="132"/>
      <c r="AP1985" s="132"/>
      <c r="AQ1985" s="132"/>
      <c r="AR1985" s="132"/>
      <c r="AS1985" s="132"/>
      <c r="AT1985" s="132"/>
      <c r="AU1985" s="132"/>
    </row>
    <row r="1986" spans="3:47" x14ac:dyDescent="0.2">
      <c r="C1986" s="10"/>
      <c r="D1986" s="10"/>
      <c r="AA1986" s="132"/>
      <c r="AB1986" s="132"/>
      <c r="AC1986" s="132"/>
      <c r="AD1986" s="132"/>
      <c r="AE1986" s="132"/>
      <c r="AG1986" s="143"/>
      <c r="AN1986" s="132"/>
      <c r="AO1986" s="132"/>
      <c r="AP1986" s="132"/>
      <c r="AQ1986" s="132"/>
      <c r="AR1986" s="132"/>
      <c r="AS1986" s="132"/>
      <c r="AT1986" s="132"/>
      <c r="AU1986" s="132"/>
    </row>
    <row r="1987" spans="3:47" x14ac:dyDescent="0.2">
      <c r="C1987" s="10"/>
      <c r="D1987" s="10"/>
      <c r="AA1987" s="132"/>
      <c r="AB1987" s="132"/>
      <c r="AC1987" s="132"/>
      <c r="AD1987" s="132"/>
      <c r="AE1987" s="132"/>
      <c r="AG1987" s="143"/>
      <c r="AN1987" s="132"/>
      <c r="AO1987" s="132"/>
      <c r="AP1987" s="132"/>
      <c r="AQ1987" s="132"/>
      <c r="AR1987" s="132"/>
      <c r="AS1987" s="132"/>
      <c r="AT1987" s="132"/>
      <c r="AU1987" s="132"/>
    </row>
    <row r="1988" spans="3:47" x14ac:dyDescent="0.2">
      <c r="C1988" s="10"/>
      <c r="D1988" s="10"/>
      <c r="AA1988" s="132"/>
      <c r="AB1988" s="132"/>
      <c r="AC1988" s="132"/>
      <c r="AD1988" s="132"/>
      <c r="AE1988" s="132"/>
      <c r="AG1988" s="143"/>
      <c r="AN1988" s="132"/>
      <c r="AO1988" s="132"/>
      <c r="AP1988" s="132"/>
      <c r="AQ1988" s="132"/>
      <c r="AR1988" s="132"/>
      <c r="AS1988" s="132"/>
      <c r="AT1988" s="132"/>
      <c r="AU1988" s="132"/>
    </row>
    <row r="1989" spans="3:47" x14ac:dyDescent="0.2">
      <c r="C1989" s="10"/>
      <c r="D1989" s="10"/>
      <c r="AA1989" s="132"/>
      <c r="AB1989" s="132"/>
      <c r="AC1989" s="132"/>
      <c r="AD1989" s="132"/>
      <c r="AE1989" s="132"/>
      <c r="AG1989" s="143"/>
      <c r="AN1989" s="132"/>
      <c r="AO1989" s="132"/>
      <c r="AP1989" s="132"/>
      <c r="AQ1989" s="132"/>
      <c r="AR1989" s="132"/>
      <c r="AS1989" s="132"/>
      <c r="AT1989" s="132"/>
      <c r="AU1989" s="132"/>
    </row>
    <row r="1990" spans="3:47" x14ac:dyDescent="0.2">
      <c r="C1990" s="10"/>
      <c r="D1990" s="10"/>
      <c r="AA1990" s="132"/>
      <c r="AB1990" s="132"/>
      <c r="AC1990" s="132"/>
      <c r="AD1990" s="132"/>
      <c r="AE1990" s="132"/>
      <c r="AG1990" s="143"/>
      <c r="AN1990" s="132"/>
      <c r="AO1990" s="132"/>
      <c r="AP1990" s="132"/>
      <c r="AQ1990" s="132"/>
      <c r="AR1990" s="132"/>
      <c r="AS1990" s="132"/>
      <c r="AT1990" s="132"/>
      <c r="AU1990" s="132"/>
    </row>
    <row r="1991" spans="3:47" x14ac:dyDescent="0.2">
      <c r="C1991" s="10"/>
      <c r="D1991" s="10"/>
      <c r="AA1991" s="132"/>
      <c r="AB1991" s="132"/>
      <c r="AC1991" s="132"/>
      <c r="AD1991" s="132"/>
      <c r="AE1991" s="132"/>
      <c r="AG1991" s="143"/>
      <c r="AN1991" s="132"/>
      <c r="AO1991" s="132"/>
      <c r="AP1991" s="132"/>
      <c r="AQ1991" s="132"/>
      <c r="AR1991" s="132"/>
      <c r="AS1991" s="132"/>
      <c r="AT1991" s="132"/>
      <c r="AU1991" s="132"/>
    </row>
    <row r="1992" spans="3:47" x14ac:dyDescent="0.2">
      <c r="C1992" s="10"/>
      <c r="D1992" s="10"/>
      <c r="AA1992" s="132"/>
      <c r="AB1992" s="132"/>
      <c r="AC1992" s="132"/>
      <c r="AD1992" s="132"/>
      <c r="AE1992" s="132"/>
      <c r="AG1992" s="143"/>
      <c r="AN1992" s="132"/>
      <c r="AO1992" s="132"/>
      <c r="AP1992" s="132"/>
      <c r="AQ1992" s="132"/>
      <c r="AR1992" s="132"/>
      <c r="AS1992" s="132"/>
      <c r="AT1992" s="132"/>
      <c r="AU1992" s="132"/>
    </row>
    <row r="1993" spans="3:47" x14ac:dyDescent="0.2">
      <c r="C1993" s="10"/>
      <c r="D1993" s="10"/>
      <c r="AA1993" s="132"/>
      <c r="AB1993" s="132"/>
      <c r="AC1993" s="132"/>
      <c r="AD1993" s="132"/>
      <c r="AE1993" s="132"/>
      <c r="AG1993" s="143"/>
      <c r="AN1993" s="132"/>
      <c r="AO1993" s="132"/>
      <c r="AP1993" s="132"/>
      <c r="AQ1993" s="132"/>
      <c r="AR1993" s="132"/>
      <c r="AS1993" s="132"/>
      <c r="AT1993" s="132"/>
      <c r="AU1993" s="132"/>
    </row>
    <row r="1994" spans="3:47" x14ac:dyDescent="0.2">
      <c r="C1994" s="10"/>
      <c r="D1994" s="10"/>
      <c r="AA1994" s="132"/>
      <c r="AB1994" s="132"/>
      <c r="AC1994" s="132"/>
      <c r="AD1994" s="132"/>
      <c r="AE1994" s="132"/>
      <c r="AG1994" s="143"/>
      <c r="AN1994" s="132"/>
      <c r="AO1994" s="132"/>
      <c r="AP1994" s="132"/>
      <c r="AQ1994" s="132"/>
      <c r="AR1994" s="132"/>
      <c r="AS1994" s="132"/>
      <c r="AT1994" s="132"/>
      <c r="AU1994" s="132"/>
    </row>
    <row r="1995" spans="3:47" x14ac:dyDescent="0.2">
      <c r="C1995" s="10"/>
      <c r="D1995" s="10"/>
      <c r="AA1995" s="132"/>
      <c r="AB1995" s="132"/>
      <c r="AC1995" s="132"/>
      <c r="AD1995" s="132"/>
      <c r="AE1995" s="132"/>
      <c r="AG1995" s="143"/>
      <c r="AN1995" s="132"/>
      <c r="AO1995" s="132"/>
      <c r="AP1995" s="132"/>
      <c r="AQ1995" s="132"/>
      <c r="AR1995" s="132"/>
      <c r="AS1995" s="132"/>
      <c r="AT1995" s="132"/>
      <c r="AU1995" s="132"/>
    </row>
    <row r="1996" spans="3:47" x14ac:dyDescent="0.2">
      <c r="C1996" s="10"/>
      <c r="D1996" s="10"/>
      <c r="AA1996" s="132"/>
      <c r="AB1996" s="132"/>
      <c r="AC1996" s="132"/>
      <c r="AD1996" s="132"/>
      <c r="AE1996" s="132"/>
      <c r="AG1996" s="143"/>
      <c r="AN1996" s="132"/>
      <c r="AO1996" s="132"/>
      <c r="AP1996" s="132"/>
      <c r="AQ1996" s="132"/>
      <c r="AR1996" s="132"/>
      <c r="AS1996" s="132"/>
      <c r="AT1996" s="132"/>
      <c r="AU1996" s="132"/>
    </row>
    <row r="1997" spans="3:47" x14ac:dyDescent="0.2">
      <c r="C1997" s="10"/>
      <c r="D1997" s="10"/>
      <c r="AA1997" s="132"/>
      <c r="AB1997" s="132"/>
      <c r="AC1997" s="132"/>
      <c r="AD1997" s="132"/>
      <c r="AE1997" s="132"/>
      <c r="AG1997" s="143"/>
      <c r="AN1997" s="132"/>
      <c r="AO1997" s="132"/>
      <c r="AP1997" s="132"/>
      <c r="AQ1997" s="132"/>
      <c r="AR1997" s="132"/>
      <c r="AS1997" s="132"/>
      <c r="AT1997" s="132"/>
      <c r="AU1997" s="132"/>
    </row>
    <row r="1998" spans="3:47" x14ac:dyDescent="0.2">
      <c r="C1998" s="10"/>
      <c r="D1998" s="10"/>
      <c r="AA1998" s="132"/>
      <c r="AB1998" s="132"/>
      <c r="AC1998" s="132"/>
      <c r="AD1998" s="132"/>
      <c r="AE1998" s="132"/>
      <c r="AG1998" s="143"/>
      <c r="AN1998" s="132"/>
      <c r="AO1998" s="132"/>
      <c r="AP1998" s="132"/>
      <c r="AQ1998" s="132"/>
      <c r="AR1998" s="132"/>
      <c r="AS1998" s="132"/>
      <c r="AT1998" s="132"/>
      <c r="AU1998" s="132"/>
    </row>
    <row r="1999" spans="3:47" x14ac:dyDescent="0.2">
      <c r="C1999" s="10"/>
      <c r="D1999" s="10"/>
      <c r="AA1999" s="132"/>
      <c r="AB1999" s="132"/>
      <c r="AC1999" s="132"/>
      <c r="AD1999" s="132"/>
      <c r="AE1999" s="132"/>
      <c r="AG1999" s="143"/>
      <c r="AN1999" s="132"/>
      <c r="AO1999" s="132"/>
      <c r="AP1999" s="132"/>
      <c r="AQ1999" s="132"/>
      <c r="AR1999" s="132"/>
      <c r="AS1999" s="132"/>
      <c r="AT1999" s="132"/>
      <c r="AU1999" s="132"/>
    </row>
    <row r="2000" spans="3:47" x14ac:dyDescent="0.2">
      <c r="C2000" s="10"/>
      <c r="D2000" s="10"/>
      <c r="AA2000" s="132"/>
      <c r="AB2000" s="132"/>
      <c r="AC2000" s="132"/>
      <c r="AD2000" s="132"/>
      <c r="AE2000" s="132"/>
      <c r="AG2000" s="143"/>
      <c r="AN2000" s="132"/>
      <c r="AO2000" s="132"/>
      <c r="AP2000" s="132"/>
      <c r="AQ2000" s="132"/>
      <c r="AR2000" s="132"/>
      <c r="AS2000" s="132"/>
      <c r="AT2000" s="132"/>
      <c r="AU2000" s="132"/>
    </row>
    <row r="2001" spans="3:47" x14ac:dyDescent="0.2">
      <c r="C2001" s="10"/>
      <c r="D2001" s="10"/>
      <c r="AA2001" s="132"/>
      <c r="AB2001" s="132"/>
      <c r="AC2001" s="132"/>
      <c r="AD2001" s="132"/>
      <c r="AE2001" s="132"/>
      <c r="AG2001" s="143"/>
      <c r="AN2001" s="132"/>
      <c r="AO2001" s="132"/>
      <c r="AP2001" s="132"/>
      <c r="AQ2001" s="132"/>
      <c r="AR2001" s="132"/>
      <c r="AS2001" s="132"/>
      <c r="AT2001" s="132"/>
      <c r="AU2001" s="132"/>
    </row>
    <row r="2002" spans="3:47" x14ac:dyDescent="0.2">
      <c r="C2002" s="10"/>
      <c r="D2002" s="10"/>
      <c r="AA2002" s="132"/>
      <c r="AB2002" s="132"/>
      <c r="AC2002" s="132"/>
      <c r="AD2002" s="132"/>
      <c r="AE2002" s="132"/>
      <c r="AG2002" s="143"/>
      <c r="AN2002" s="132"/>
      <c r="AO2002" s="132"/>
      <c r="AP2002" s="132"/>
      <c r="AQ2002" s="132"/>
      <c r="AR2002" s="132"/>
      <c r="AS2002" s="132"/>
      <c r="AT2002" s="132"/>
      <c r="AU2002" s="132"/>
    </row>
    <row r="2003" spans="3:47" x14ac:dyDescent="0.2">
      <c r="C2003" s="10"/>
      <c r="D2003" s="10"/>
      <c r="AA2003" s="132"/>
      <c r="AB2003" s="132"/>
      <c r="AC2003" s="132"/>
      <c r="AD2003" s="132"/>
      <c r="AE2003" s="132"/>
      <c r="AG2003" s="143"/>
      <c r="AN2003" s="132"/>
      <c r="AO2003" s="132"/>
      <c r="AP2003" s="132"/>
      <c r="AQ2003" s="132"/>
      <c r="AR2003" s="132"/>
      <c r="AS2003" s="132"/>
      <c r="AT2003" s="132"/>
      <c r="AU2003" s="132"/>
    </row>
    <row r="2004" spans="3:47" x14ac:dyDescent="0.2">
      <c r="C2004" s="10"/>
      <c r="D2004" s="10"/>
      <c r="AA2004" s="132"/>
      <c r="AB2004" s="132"/>
      <c r="AC2004" s="132"/>
      <c r="AD2004" s="132"/>
      <c r="AE2004" s="132"/>
      <c r="AG2004" s="143"/>
      <c r="AN2004" s="132"/>
      <c r="AO2004" s="132"/>
      <c r="AP2004" s="132"/>
      <c r="AQ2004" s="132"/>
      <c r="AR2004" s="132"/>
      <c r="AS2004" s="132"/>
      <c r="AT2004" s="132"/>
      <c r="AU2004" s="132"/>
    </row>
    <row r="2005" spans="3:47" x14ac:dyDescent="0.2">
      <c r="C2005" s="10"/>
      <c r="D2005" s="10"/>
      <c r="AA2005" s="132"/>
      <c r="AB2005" s="132"/>
      <c r="AC2005" s="132"/>
      <c r="AD2005" s="132"/>
      <c r="AE2005" s="132"/>
      <c r="AG2005" s="143"/>
      <c r="AN2005" s="132"/>
      <c r="AO2005" s="132"/>
      <c r="AP2005" s="132"/>
      <c r="AQ2005" s="132"/>
      <c r="AR2005" s="132"/>
      <c r="AS2005" s="132"/>
      <c r="AT2005" s="132"/>
      <c r="AU2005" s="132"/>
    </row>
    <row r="2006" spans="3:47" x14ac:dyDescent="0.2">
      <c r="C2006" s="10"/>
      <c r="D2006" s="10"/>
      <c r="AA2006" s="132"/>
      <c r="AB2006" s="132"/>
      <c r="AC2006" s="132"/>
      <c r="AD2006" s="132"/>
      <c r="AE2006" s="132"/>
      <c r="AG2006" s="143"/>
      <c r="AN2006" s="132"/>
      <c r="AO2006" s="132"/>
      <c r="AP2006" s="132"/>
      <c r="AQ2006" s="132"/>
      <c r="AR2006" s="132"/>
      <c r="AS2006" s="132"/>
      <c r="AT2006" s="132"/>
      <c r="AU2006" s="132"/>
    </row>
    <row r="2007" spans="3:47" x14ac:dyDescent="0.2">
      <c r="C2007" s="10"/>
      <c r="D2007" s="10"/>
      <c r="AA2007" s="132"/>
      <c r="AB2007" s="132"/>
      <c r="AC2007" s="132"/>
      <c r="AD2007" s="132"/>
      <c r="AE2007" s="132"/>
      <c r="AG2007" s="143"/>
      <c r="AN2007" s="132"/>
      <c r="AO2007" s="132"/>
      <c r="AP2007" s="132"/>
      <c r="AQ2007" s="132"/>
      <c r="AR2007" s="132"/>
      <c r="AS2007" s="132"/>
      <c r="AT2007" s="132"/>
      <c r="AU2007" s="132"/>
    </row>
    <row r="2008" spans="3:47" x14ac:dyDescent="0.2">
      <c r="C2008" s="10"/>
      <c r="D2008" s="10"/>
      <c r="AA2008" s="132"/>
      <c r="AB2008" s="132"/>
      <c r="AC2008" s="132"/>
      <c r="AD2008" s="132"/>
      <c r="AE2008" s="132"/>
      <c r="AG2008" s="143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3:47" x14ac:dyDescent="0.2">
      <c r="C2009" s="10"/>
      <c r="D2009" s="10"/>
      <c r="AA2009" s="132"/>
      <c r="AB2009" s="132"/>
      <c r="AC2009" s="132"/>
      <c r="AD2009" s="132"/>
      <c r="AE2009" s="132"/>
      <c r="AG2009" s="143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3:47" x14ac:dyDescent="0.2">
      <c r="C2010" s="10"/>
      <c r="D2010" s="10"/>
      <c r="AA2010" s="132"/>
      <c r="AB2010" s="132"/>
      <c r="AC2010" s="132"/>
      <c r="AD2010" s="132"/>
      <c r="AE2010" s="132"/>
      <c r="AG2010" s="143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3:47" x14ac:dyDescent="0.2">
      <c r="C2011" s="10"/>
      <c r="D2011" s="10"/>
      <c r="AA2011" s="132"/>
      <c r="AB2011" s="132"/>
      <c r="AC2011" s="132"/>
      <c r="AD2011" s="132"/>
      <c r="AE2011" s="132"/>
      <c r="AG2011" s="143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3:47" x14ac:dyDescent="0.2">
      <c r="C2012" s="10"/>
      <c r="D2012" s="10"/>
      <c r="AA2012" s="132"/>
      <c r="AB2012" s="132"/>
      <c r="AC2012" s="132"/>
      <c r="AD2012" s="132"/>
      <c r="AE2012" s="132"/>
      <c r="AG2012" s="143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3:47" x14ac:dyDescent="0.2">
      <c r="C2013" s="10"/>
      <c r="D2013" s="10"/>
      <c r="AA2013" s="132"/>
      <c r="AB2013" s="132"/>
      <c r="AC2013" s="132"/>
      <c r="AD2013" s="132"/>
      <c r="AE2013" s="132"/>
      <c r="AG2013" s="143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3:47" x14ac:dyDescent="0.2">
      <c r="C2014" s="10"/>
      <c r="D2014" s="10"/>
      <c r="AA2014" s="132"/>
      <c r="AB2014" s="132"/>
      <c r="AC2014" s="132"/>
      <c r="AD2014" s="132"/>
      <c r="AE2014" s="132"/>
      <c r="AG2014" s="143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3:47" x14ac:dyDescent="0.2">
      <c r="C2015" s="10"/>
      <c r="D2015" s="10"/>
      <c r="AA2015" s="132"/>
      <c r="AB2015" s="132"/>
      <c r="AC2015" s="132"/>
      <c r="AD2015" s="132"/>
      <c r="AE2015" s="132"/>
      <c r="AG2015" s="143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3:47" x14ac:dyDescent="0.2">
      <c r="C2016" s="10"/>
      <c r="D2016" s="10"/>
      <c r="AA2016" s="132"/>
      <c r="AB2016" s="132"/>
      <c r="AC2016" s="132"/>
      <c r="AD2016" s="132"/>
      <c r="AE2016" s="132"/>
      <c r="AG2016" s="143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3:47" x14ac:dyDescent="0.2">
      <c r="C2017" s="10"/>
      <c r="D2017" s="10"/>
      <c r="AA2017" s="132"/>
      <c r="AB2017" s="132"/>
      <c r="AC2017" s="132"/>
      <c r="AD2017" s="132"/>
      <c r="AE2017" s="132"/>
      <c r="AG2017" s="143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3:47" x14ac:dyDescent="0.2">
      <c r="C2018" s="10"/>
      <c r="D2018" s="10"/>
      <c r="AA2018" s="132"/>
      <c r="AB2018" s="132"/>
      <c r="AC2018" s="132"/>
      <c r="AD2018" s="132"/>
      <c r="AE2018" s="132"/>
      <c r="AG2018" s="143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3:47" x14ac:dyDescent="0.2">
      <c r="C2019" s="10"/>
      <c r="D2019" s="10"/>
      <c r="AA2019" s="132"/>
      <c r="AB2019" s="132"/>
      <c r="AC2019" s="132"/>
      <c r="AD2019" s="132"/>
      <c r="AE2019" s="132"/>
      <c r="AG2019" s="143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3:47" x14ac:dyDescent="0.2">
      <c r="C2020" s="10"/>
      <c r="D2020" s="10"/>
      <c r="AA2020" s="132"/>
      <c r="AB2020" s="132"/>
      <c r="AC2020" s="132"/>
      <c r="AD2020" s="132"/>
      <c r="AE2020" s="132"/>
      <c r="AG2020" s="143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3:47" x14ac:dyDescent="0.2">
      <c r="C2021" s="10"/>
      <c r="D2021" s="10"/>
      <c r="AA2021" s="132"/>
      <c r="AB2021" s="132"/>
      <c r="AC2021" s="132"/>
      <c r="AD2021" s="132"/>
      <c r="AE2021" s="132"/>
      <c r="AG2021" s="143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3:47" x14ac:dyDescent="0.2">
      <c r="C2022" s="10"/>
      <c r="D2022" s="10"/>
      <c r="AA2022" s="132"/>
      <c r="AB2022" s="132"/>
      <c r="AC2022" s="132"/>
      <c r="AD2022" s="132"/>
      <c r="AE2022" s="132"/>
      <c r="AG2022" s="143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3:47" x14ac:dyDescent="0.2">
      <c r="C2023" s="10"/>
      <c r="D2023" s="10"/>
      <c r="AA2023" s="132"/>
      <c r="AB2023" s="132"/>
      <c r="AC2023" s="132"/>
      <c r="AD2023" s="132"/>
      <c r="AE2023" s="132"/>
      <c r="AG2023" s="143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3:47" x14ac:dyDescent="0.2">
      <c r="C2024" s="10"/>
      <c r="D2024" s="10"/>
      <c r="AA2024" s="132"/>
      <c r="AB2024" s="132"/>
      <c r="AC2024" s="132"/>
      <c r="AD2024" s="132"/>
      <c r="AE2024" s="132"/>
      <c r="AG2024" s="143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3:47" x14ac:dyDescent="0.2">
      <c r="C2025" s="10"/>
      <c r="D2025" s="10"/>
      <c r="AA2025" s="132"/>
      <c r="AB2025" s="132"/>
      <c r="AC2025" s="132"/>
      <c r="AD2025" s="132"/>
      <c r="AE2025" s="132"/>
      <c r="AG2025" s="143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3:47" x14ac:dyDescent="0.2">
      <c r="C2026" s="10"/>
      <c r="D2026" s="10"/>
      <c r="AA2026" s="132"/>
      <c r="AB2026" s="132"/>
      <c r="AC2026" s="132"/>
      <c r="AD2026" s="132"/>
      <c r="AE2026" s="132"/>
      <c r="AG2026" s="143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3:47" x14ac:dyDescent="0.2">
      <c r="C2027" s="10"/>
      <c r="D2027" s="10"/>
      <c r="AA2027" s="132"/>
      <c r="AB2027" s="132"/>
      <c r="AC2027" s="132"/>
      <c r="AD2027" s="132"/>
      <c r="AE2027" s="132"/>
      <c r="AG2027" s="143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3:47" x14ac:dyDescent="0.2">
      <c r="C2028" s="10"/>
      <c r="D2028" s="10"/>
      <c r="AA2028" s="132"/>
      <c r="AB2028" s="132"/>
      <c r="AC2028" s="132"/>
      <c r="AD2028" s="132"/>
      <c r="AE2028" s="132"/>
      <c r="AG2028" s="143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3:47" x14ac:dyDescent="0.2">
      <c r="C2029" s="10"/>
      <c r="D2029" s="10"/>
      <c r="AA2029" s="132"/>
      <c r="AB2029" s="132"/>
      <c r="AC2029" s="132"/>
      <c r="AD2029" s="132"/>
      <c r="AE2029" s="132"/>
      <c r="AG2029" s="143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3:47" x14ac:dyDescent="0.2">
      <c r="C2030" s="10"/>
      <c r="D2030" s="10"/>
      <c r="AA2030" s="132"/>
      <c r="AB2030" s="132"/>
      <c r="AC2030" s="132"/>
      <c r="AD2030" s="132"/>
      <c r="AE2030" s="132"/>
      <c r="AG2030" s="143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3:47" x14ac:dyDescent="0.2">
      <c r="C2031" s="10"/>
      <c r="D2031" s="10"/>
      <c r="AA2031" s="132"/>
      <c r="AB2031" s="132"/>
      <c r="AC2031" s="132"/>
      <c r="AD2031" s="132"/>
      <c r="AE2031" s="132"/>
      <c r="AG2031" s="143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3:47" x14ac:dyDescent="0.2">
      <c r="C2032" s="10"/>
      <c r="D2032" s="10"/>
      <c r="AA2032" s="132"/>
      <c r="AB2032" s="132"/>
      <c r="AC2032" s="132"/>
      <c r="AD2032" s="132"/>
      <c r="AE2032" s="132"/>
      <c r="AG2032" s="143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3:47" x14ac:dyDescent="0.2">
      <c r="C2033" s="10"/>
      <c r="D2033" s="10"/>
      <c r="AA2033" s="132"/>
      <c r="AB2033" s="132"/>
      <c r="AC2033" s="132"/>
      <c r="AD2033" s="132"/>
      <c r="AE2033" s="132"/>
      <c r="AG2033" s="143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3:47" x14ac:dyDescent="0.2">
      <c r="C2034" s="10"/>
      <c r="D2034" s="10"/>
      <c r="AA2034" s="132"/>
      <c r="AB2034" s="132"/>
      <c r="AC2034" s="132"/>
      <c r="AD2034" s="132"/>
      <c r="AE2034" s="132"/>
      <c r="AG2034" s="143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3:47" x14ac:dyDescent="0.2">
      <c r="C2035" s="10"/>
      <c r="D2035" s="10"/>
      <c r="AA2035" s="132"/>
      <c r="AB2035" s="132"/>
      <c r="AC2035" s="132"/>
      <c r="AD2035" s="132"/>
      <c r="AE2035" s="132"/>
      <c r="AG2035" s="143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3:47" x14ac:dyDescent="0.2">
      <c r="C2036" s="10"/>
      <c r="D2036" s="10"/>
      <c r="AA2036" s="132"/>
      <c r="AB2036" s="132"/>
      <c r="AC2036" s="132"/>
      <c r="AD2036" s="132"/>
      <c r="AE2036" s="132"/>
      <c r="AG2036" s="143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3:47" x14ac:dyDescent="0.2">
      <c r="C2037" s="10"/>
      <c r="D2037" s="10"/>
      <c r="AA2037" s="132"/>
      <c r="AB2037" s="132"/>
      <c r="AC2037" s="132"/>
      <c r="AD2037" s="132"/>
      <c r="AE2037" s="132"/>
      <c r="AG2037" s="143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3:47" x14ac:dyDescent="0.2">
      <c r="C2038" s="10"/>
      <c r="D2038" s="10"/>
      <c r="AA2038" s="132"/>
      <c r="AB2038" s="132"/>
      <c r="AC2038" s="132"/>
      <c r="AD2038" s="132"/>
      <c r="AE2038" s="132"/>
      <c r="AG2038" s="143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3:47" x14ac:dyDescent="0.2">
      <c r="C2039" s="10"/>
      <c r="D2039" s="10"/>
      <c r="AA2039" s="132"/>
      <c r="AB2039" s="132"/>
      <c r="AC2039" s="132"/>
      <c r="AD2039" s="132"/>
      <c r="AE2039" s="132"/>
      <c r="AG2039" s="143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3:47" x14ac:dyDescent="0.2">
      <c r="C2040" s="10"/>
      <c r="D2040" s="10"/>
      <c r="AA2040" s="132"/>
      <c r="AB2040" s="132"/>
      <c r="AC2040" s="132"/>
      <c r="AD2040" s="132"/>
      <c r="AE2040" s="132"/>
      <c r="AG2040" s="143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3:47" x14ac:dyDescent="0.2">
      <c r="C2041" s="10"/>
      <c r="D2041" s="10"/>
      <c r="AA2041" s="132"/>
      <c r="AB2041" s="132"/>
      <c r="AC2041" s="132"/>
      <c r="AD2041" s="132"/>
      <c r="AE2041" s="132"/>
      <c r="AG2041" s="143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3:47" x14ac:dyDescent="0.2">
      <c r="C2042" s="10"/>
      <c r="D2042" s="10"/>
      <c r="AA2042" s="132"/>
      <c r="AB2042" s="132"/>
      <c r="AC2042" s="132"/>
      <c r="AD2042" s="132"/>
      <c r="AE2042" s="132"/>
      <c r="AG2042" s="143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3:47" x14ac:dyDescent="0.2">
      <c r="C2043" s="10"/>
      <c r="D2043" s="10"/>
      <c r="AA2043" s="132"/>
      <c r="AB2043" s="132"/>
      <c r="AC2043" s="132"/>
      <c r="AD2043" s="132"/>
      <c r="AE2043" s="132"/>
      <c r="AG2043" s="143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3:47" x14ac:dyDescent="0.2">
      <c r="C2044" s="10"/>
      <c r="D2044" s="10"/>
      <c r="AA2044" s="132"/>
      <c r="AB2044" s="132"/>
      <c r="AC2044" s="132"/>
      <c r="AD2044" s="132"/>
      <c r="AE2044" s="132"/>
      <c r="AG2044" s="143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3:47" x14ac:dyDescent="0.2">
      <c r="C2045" s="10"/>
      <c r="D2045" s="10"/>
      <c r="AA2045" s="132"/>
      <c r="AB2045" s="132"/>
      <c r="AC2045" s="132"/>
      <c r="AD2045" s="132"/>
      <c r="AE2045" s="132"/>
      <c r="AG2045" s="143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3:47" x14ac:dyDescent="0.2">
      <c r="C2046" s="10"/>
      <c r="D2046" s="10"/>
      <c r="AA2046" s="132"/>
      <c r="AB2046" s="132"/>
      <c r="AC2046" s="132"/>
      <c r="AD2046" s="132"/>
      <c r="AE2046" s="132"/>
      <c r="AG2046" s="143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3:47" x14ac:dyDescent="0.2">
      <c r="C2047" s="10"/>
      <c r="D2047" s="10"/>
      <c r="AA2047" s="132"/>
      <c r="AB2047" s="132"/>
      <c r="AC2047" s="132"/>
      <c r="AD2047" s="132"/>
      <c r="AE2047" s="132"/>
      <c r="AG2047" s="143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3:47" x14ac:dyDescent="0.2">
      <c r="C2048" s="10"/>
      <c r="D2048" s="10"/>
      <c r="AA2048" s="132"/>
      <c r="AB2048" s="132"/>
      <c r="AC2048" s="132"/>
      <c r="AD2048" s="132"/>
      <c r="AE2048" s="132"/>
      <c r="AG2048" s="143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3:47" x14ac:dyDescent="0.2">
      <c r="C2049" s="10"/>
      <c r="D2049" s="10"/>
      <c r="AA2049" s="132"/>
      <c r="AB2049" s="132"/>
      <c r="AC2049" s="132"/>
      <c r="AD2049" s="132"/>
      <c r="AE2049" s="132"/>
      <c r="AG2049" s="143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3:47" x14ac:dyDescent="0.2">
      <c r="C2050" s="10"/>
      <c r="D2050" s="10"/>
      <c r="AA2050" s="132"/>
      <c r="AB2050" s="132"/>
      <c r="AC2050" s="132"/>
      <c r="AD2050" s="132"/>
      <c r="AE2050" s="132"/>
      <c r="AG2050" s="143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3:47" x14ac:dyDescent="0.2">
      <c r="C2051" s="10"/>
      <c r="D2051" s="10"/>
      <c r="AA2051" s="132"/>
      <c r="AB2051" s="132"/>
      <c r="AC2051" s="132"/>
      <c r="AD2051" s="132"/>
      <c r="AE2051" s="132"/>
      <c r="AG2051" s="143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3:47" x14ac:dyDescent="0.2">
      <c r="C2052" s="10"/>
      <c r="D2052" s="10"/>
      <c r="AA2052" s="132"/>
      <c r="AB2052" s="132"/>
      <c r="AC2052" s="132"/>
      <c r="AD2052" s="132"/>
      <c r="AE2052" s="132"/>
      <c r="AG2052" s="143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3:47" x14ac:dyDescent="0.2">
      <c r="C2053" s="10"/>
      <c r="D2053" s="10"/>
      <c r="AA2053" s="132"/>
      <c r="AB2053" s="132"/>
      <c r="AC2053" s="132"/>
      <c r="AD2053" s="132"/>
      <c r="AE2053" s="132"/>
      <c r="AG2053" s="143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3:47" x14ac:dyDescent="0.2">
      <c r="C2054" s="10"/>
      <c r="D2054" s="10"/>
      <c r="AA2054" s="132"/>
      <c r="AB2054" s="132"/>
      <c r="AC2054" s="132"/>
      <c r="AD2054" s="132"/>
      <c r="AE2054" s="132"/>
      <c r="AG2054" s="143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3:47" x14ac:dyDescent="0.2">
      <c r="C2055" s="10"/>
      <c r="D2055" s="10"/>
      <c r="AA2055" s="132"/>
      <c r="AB2055" s="132"/>
      <c r="AC2055" s="132"/>
      <c r="AD2055" s="132"/>
      <c r="AE2055" s="132"/>
      <c r="AG2055" s="143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3:47" x14ac:dyDescent="0.2">
      <c r="C2056" s="10"/>
      <c r="D2056" s="10"/>
      <c r="AA2056" s="132"/>
      <c r="AB2056" s="132"/>
      <c r="AC2056" s="132"/>
      <c r="AD2056" s="132"/>
      <c r="AE2056" s="132"/>
      <c r="AG2056" s="143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3:47" x14ac:dyDescent="0.2">
      <c r="C2057" s="10"/>
      <c r="D2057" s="10"/>
      <c r="AA2057" s="132"/>
      <c r="AB2057" s="132"/>
      <c r="AC2057" s="132"/>
      <c r="AD2057" s="132"/>
      <c r="AE2057" s="132"/>
      <c r="AG2057" s="143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3:47" x14ac:dyDescent="0.2">
      <c r="C2058" s="10"/>
      <c r="D2058" s="10"/>
      <c r="AA2058" s="132"/>
      <c r="AB2058" s="132"/>
      <c r="AC2058" s="132"/>
      <c r="AD2058" s="132"/>
      <c r="AE2058" s="132"/>
      <c r="AG2058" s="143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3:47" x14ac:dyDescent="0.2">
      <c r="C2059" s="10"/>
      <c r="D2059" s="10"/>
      <c r="AA2059" s="132"/>
      <c r="AB2059" s="132"/>
      <c r="AC2059" s="132"/>
      <c r="AD2059" s="132"/>
      <c r="AE2059" s="132"/>
      <c r="AG2059" s="143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3:47" x14ac:dyDescent="0.2">
      <c r="C2060" s="10"/>
      <c r="D2060" s="10"/>
      <c r="AA2060" s="132"/>
      <c r="AB2060" s="132"/>
      <c r="AC2060" s="132"/>
      <c r="AD2060" s="132"/>
      <c r="AE2060" s="132"/>
      <c r="AG2060" s="143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3:47" x14ac:dyDescent="0.2">
      <c r="C2061" s="10"/>
      <c r="D2061" s="10"/>
      <c r="AA2061" s="132"/>
      <c r="AB2061" s="132"/>
      <c r="AC2061" s="132"/>
      <c r="AD2061" s="132"/>
      <c r="AE2061" s="132"/>
      <c r="AG2061" s="143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3:47" x14ac:dyDescent="0.2">
      <c r="C2062" s="10"/>
      <c r="D2062" s="10"/>
      <c r="AA2062" s="132"/>
      <c r="AB2062" s="132"/>
      <c r="AC2062" s="132"/>
      <c r="AD2062" s="132"/>
      <c r="AE2062" s="132"/>
      <c r="AG2062" s="143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3:47" x14ac:dyDescent="0.2">
      <c r="C2063" s="10"/>
      <c r="D2063" s="10"/>
      <c r="AA2063" s="132"/>
      <c r="AB2063" s="132"/>
      <c r="AC2063" s="132"/>
      <c r="AD2063" s="132"/>
      <c r="AE2063" s="132"/>
      <c r="AG2063" s="143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3:47" x14ac:dyDescent="0.2">
      <c r="C2064" s="10"/>
      <c r="D2064" s="10"/>
      <c r="AA2064" s="132"/>
      <c r="AB2064" s="132"/>
      <c r="AC2064" s="132"/>
      <c r="AD2064" s="132"/>
      <c r="AE2064" s="132"/>
      <c r="AG2064" s="143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3:47" x14ac:dyDescent="0.2">
      <c r="C2065" s="10"/>
      <c r="D2065" s="10"/>
      <c r="AA2065" s="132"/>
      <c r="AB2065" s="132"/>
      <c r="AC2065" s="132"/>
      <c r="AD2065" s="132"/>
      <c r="AE2065" s="132"/>
      <c r="AG2065" s="143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3:47" x14ac:dyDescent="0.2">
      <c r="C2066" s="10"/>
      <c r="D2066" s="10"/>
      <c r="AA2066" s="132"/>
      <c r="AB2066" s="132"/>
      <c r="AC2066" s="132"/>
      <c r="AD2066" s="132"/>
      <c r="AE2066" s="132"/>
      <c r="AG2066" s="143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3:47" x14ac:dyDescent="0.2">
      <c r="C2067" s="10"/>
      <c r="D2067" s="10"/>
      <c r="AA2067" s="132"/>
      <c r="AB2067" s="132"/>
      <c r="AC2067" s="132"/>
      <c r="AD2067" s="132"/>
      <c r="AE2067" s="132"/>
      <c r="AG2067" s="143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3:47" x14ac:dyDescent="0.2">
      <c r="C2068" s="10"/>
      <c r="D2068" s="10"/>
      <c r="AA2068" s="132"/>
      <c r="AB2068" s="132"/>
      <c r="AC2068" s="132"/>
      <c r="AD2068" s="132"/>
      <c r="AE2068" s="132"/>
      <c r="AG2068" s="143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3:47" x14ac:dyDescent="0.2">
      <c r="C2069" s="10"/>
      <c r="D2069" s="10"/>
      <c r="AA2069" s="132"/>
      <c r="AB2069" s="132"/>
      <c r="AC2069" s="132"/>
      <c r="AD2069" s="132"/>
      <c r="AE2069" s="132"/>
      <c r="AG2069" s="143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3:47" x14ac:dyDescent="0.2">
      <c r="C2070" s="10"/>
      <c r="D2070" s="10"/>
      <c r="AA2070" s="132"/>
      <c r="AB2070" s="132"/>
      <c r="AC2070" s="132"/>
      <c r="AD2070" s="132"/>
      <c r="AE2070" s="132"/>
      <c r="AF2070" s="148"/>
      <c r="AG2070" s="143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3:47" x14ac:dyDescent="0.2">
      <c r="C2071" s="10"/>
      <c r="D2071" s="10"/>
      <c r="AA2071" s="132"/>
      <c r="AB2071" s="132"/>
      <c r="AC2071" s="132"/>
      <c r="AD2071" s="132"/>
      <c r="AE2071" s="132"/>
      <c r="AF2071" s="148"/>
      <c r="AG2071" s="143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3:47" x14ac:dyDescent="0.2">
      <c r="C2072" s="10"/>
      <c r="D2072" s="10"/>
      <c r="AA2072" s="132"/>
      <c r="AB2072" s="132"/>
      <c r="AC2072" s="132"/>
      <c r="AD2072" s="132"/>
      <c r="AE2072" s="132"/>
      <c r="AF2072" s="148"/>
      <c r="AG2072" s="143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3:47" x14ac:dyDescent="0.2">
      <c r="C2073" s="10"/>
      <c r="D2073" s="10"/>
      <c r="AA2073" s="132"/>
      <c r="AB2073" s="132"/>
      <c r="AC2073" s="132"/>
      <c r="AD2073" s="132"/>
      <c r="AE2073" s="132"/>
      <c r="AF2073" s="148"/>
      <c r="AG2073" s="143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3:47" x14ac:dyDescent="0.2">
      <c r="C2074" s="10"/>
      <c r="D2074" s="10"/>
      <c r="AA2074" s="132"/>
      <c r="AB2074" s="132"/>
      <c r="AC2074" s="132"/>
      <c r="AD2074" s="132"/>
      <c r="AE2074" s="132"/>
      <c r="AF2074" s="148"/>
      <c r="AG2074" s="143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3:47" x14ac:dyDescent="0.2">
      <c r="C2075" s="10"/>
      <c r="D2075" s="10"/>
      <c r="AA2075" s="132"/>
      <c r="AB2075" s="132"/>
      <c r="AC2075" s="132"/>
      <c r="AD2075" s="132"/>
      <c r="AE2075" s="132"/>
      <c r="AF2075" s="148"/>
      <c r="AG2075" s="143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3:47" x14ac:dyDescent="0.2">
      <c r="C2076" s="10"/>
      <c r="D2076" s="10"/>
      <c r="AA2076" s="132"/>
      <c r="AB2076" s="132"/>
      <c r="AC2076" s="132"/>
      <c r="AD2076" s="132"/>
      <c r="AE2076" s="132"/>
      <c r="AF2076" s="148"/>
      <c r="AG2076" s="143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3:47" x14ac:dyDescent="0.2">
      <c r="C2077" s="10"/>
      <c r="D2077" s="10"/>
      <c r="AA2077" s="132"/>
      <c r="AB2077" s="132"/>
      <c r="AC2077" s="132"/>
      <c r="AD2077" s="132"/>
      <c r="AE2077" s="132"/>
      <c r="AF2077" s="148"/>
      <c r="AG2077" s="143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3:47" x14ac:dyDescent="0.2">
      <c r="C2078" s="10"/>
      <c r="D2078" s="10"/>
      <c r="AA2078" s="132"/>
      <c r="AB2078" s="132"/>
      <c r="AC2078" s="132"/>
      <c r="AD2078" s="132"/>
      <c r="AE2078" s="132"/>
      <c r="AF2078" s="148"/>
      <c r="AG2078" s="143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3:47" x14ac:dyDescent="0.2">
      <c r="C2079" s="10"/>
      <c r="D2079" s="10"/>
      <c r="AA2079" s="132"/>
      <c r="AB2079" s="132"/>
      <c r="AC2079" s="132"/>
      <c r="AD2079" s="132"/>
      <c r="AE2079" s="132"/>
      <c r="AF2079" s="148"/>
      <c r="AG2079" s="143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3:47" x14ac:dyDescent="0.2">
      <c r="C2080" s="10"/>
      <c r="D2080" s="10"/>
      <c r="AA2080" s="132"/>
      <c r="AB2080" s="132"/>
      <c r="AC2080" s="132"/>
      <c r="AD2080" s="132"/>
      <c r="AE2080" s="132"/>
      <c r="AF2080" s="148"/>
      <c r="AG2080" s="143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3:47" x14ac:dyDescent="0.2">
      <c r="C2081" s="10"/>
      <c r="D2081" s="10"/>
      <c r="AA2081" s="132"/>
      <c r="AB2081" s="132"/>
      <c r="AC2081" s="132"/>
      <c r="AD2081" s="132"/>
      <c r="AE2081" s="132"/>
      <c r="AF2081" s="148"/>
      <c r="AG2081" s="143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3:47" x14ac:dyDescent="0.2">
      <c r="C2082" s="10"/>
      <c r="D2082" s="10"/>
      <c r="AA2082" s="132"/>
      <c r="AB2082" s="132"/>
      <c r="AC2082" s="132"/>
      <c r="AD2082" s="132"/>
      <c r="AE2082" s="132"/>
      <c r="AF2082" s="148"/>
      <c r="AG2082" s="143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3:47" x14ac:dyDescent="0.2">
      <c r="C2083" s="10"/>
      <c r="D2083" s="10"/>
      <c r="AA2083" s="132"/>
      <c r="AB2083" s="132"/>
      <c r="AC2083" s="132"/>
      <c r="AD2083" s="132"/>
      <c r="AE2083" s="132"/>
      <c r="AF2083" s="148"/>
      <c r="AG2083" s="143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3:47" x14ac:dyDescent="0.2">
      <c r="C2084" s="10"/>
      <c r="D2084" s="10"/>
      <c r="AA2084" s="132"/>
      <c r="AB2084" s="132"/>
      <c r="AC2084" s="132"/>
      <c r="AD2084" s="132"/>
      <c r="AE2084" s="132"/>
      <c r="AF2084" s="148"/>
      <c r="AG2084" s="143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3:47" x14ac:dyDescent="0.2">
      <c r="C2085" s="10"/>
      <c r="D2085" s="10"/>
      <c r="AA2085" s="132"/>
      <c r="AB2085" s="132"/>
      <c r="AC2085" s="132"/>
      <c r="AD2085" s="132"/>
      <c r="AE2085" s="132"/>
      <c r="AF2085" s="148"/>
      <c r="AG2085" s="143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3:47" x14ac:dyDescent="0.2">
      <c r="C2086" s="10"/>
      <c r="D2086" s="10"/>
      <c r="AA2086" s="132"/>
      <c r="AB2086" s="132"/>
      <c r="AC2086" s="132"/>
      <c r="AD2086" s="132"/>
      <c r="AE2086" s="132"/>
      <c r="AF2086" s="148"/>
      <c r="AG2086" s="143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3:47" x14ac:dyDescent="0.2">
      <c r="C2087" s="10"/>
      <c r="D2087" s="10"/>
      <c r="AA2087" s="132"/>
      <c r="AB2087" s="132"/>
      <c r="AC2087" s="132"/>
      <c r="AD2087" s="132"/>
      <c r="AE2087" s="132"/>
      <c r="AF2087" s="148"/>
      <c r="AG2087" s="143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3:47" x14ac:dyDescent="0.2">
      <c r="C2088" s="10"/>
      <c r="D2088" s="10"/>
      <c r="AA2088" s="132"/>
      <c r="AB2088" s="132"/>
      <c r="AC2088" s="132"/>
      <c r="AD2088" s="132"/>
      <c r="AE2088" s="132"/>
      <c r="AF2088" s="148"/>
      <c r="AG2088" s="143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3:47" x14ac:dyDescent="0.2">
      <c r="C2089" s="10"/>
      <c r="D2089" s="10"/>
      <c r="AA2089" s="132"/>
      <c r="AB2089" s="132"/>
      <c r="AC2089" s="132"/>
      <c r="AD2089" s="132"/>
      <c r="AE2089" s="132"/>
      <c r="AF2089" s="148"/>
      <c r="AG2089" s="143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3:47" x14ac:dyDescent="0.2">
      <c r="C2090" s="10"/>
      <c r="D2090" s="10"/>
      <c r="AA2090" s="132"/>
      <c r="AB2090" s="132"/>
      <c r="AC2090" s="132"/>
      <c r="AD2090" s="132"/>
      <c r="AE2090" s="132"/>
      <c r="AF2090" s="148"/>
      <c r="AG2090" s="143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3:47" x14ac:dyDescent="0.2">
      <c r="C2091" s="10"/>
      <c r="D2091" s="10"/>
      <c r="AA2091" s="132"/>
      <c r="AB2091" s="132"/>
      <c r="AC2091" s="132"/>
      <c r="AD2091" s="132"/>
      <c r="AE2091" s="132"/>
      <c r="AF2091" s="148"/>
      <c r="AG2091" s="143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3:47" x14ac:dyDescent="0.2">
      <c r="C2092" s="10"/>
      <c r="D2092" s="10"/>
      <c r="AA2092" s="132"/>
      <c r="AB2092" s="132"/>
      <c r="AC2092" s="132"/>
      <c r="AD2092" s="132"/>
      <c r="AE2092" s="132"/>
      <c r="AF2092" s="148"/>
      <c r="AG2092" s="143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3:47" x14ac:dyDescent="0.2">
      <c r="C2093" s="10"/>
      <c r="D2093" s="10"/>
      <c r="AA2093" s="132"/>
      <c r="AB2093" s="132"/>
      <c r="AC2093" s="132"/>
      <c r="AD2093" s="132"/>
      <c r="AE2093" s="132"/>
      <c r="AF2093" s="148"/>
      <c r="AG2093" s="143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3:47" x14ac:dyDescent="0.2">
      <c r="C2094" s="10"/>
      <c r="D2094" s="10"/>
      <c r="AA2094" s="132"/>
      <c r="AB2094" s="132"/>
      <c r="AC2094" s="132"/>
      <c r="AD2094" s="132"/>
      <c r="AE2094" s="132"/>
      <c r="AF2094" s="148"/>
      <c r="AG2094" s="143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3:47" x14ac:dyDescent="0.2">
      <c r="C2095" s="10"/>
      <c r="D2095" s="10"/>
      <c r="AA2095" s="132"/>
      <c r="AB2095" s="132"/>
      <c r="AC2095" s="132"/>
      <c r="AD2095" s="132"/>
      <c r="AE2095" s="132"/>
      <c r="AF2095" s="148"/>
      <c r="AG2095" s="143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3:47" x14ac:dyDescent="0.2">
      <c r="C2096" s="10"/>
      <c r="D2096" s="10"/>
      <c r="AA2096" s="132"/>
      <c r="AB2096" s="132"/>
      <c r="AC2096" s="132"/>
      <c r="AD2096" s="132"/>
      <c r="AE2096" s="132"/>
      <c r="AF2096" s="148"/>
      <c r="AG2096" s="143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3:47" x14ac:dyDescent="0.2">
      <c r="C2097" s="10"/>
      <c r="D2097" s="10"/>
      <c r="AA2097" s="132"/>
      <c r="AB2097" s="132"/>
      <c r="AC2097" s="132"/>
      <c r="AD2097" s="132"/>
      <c r="AE2097" s="132"/>
      <c r="AF2097" s="148"/>
      <c r="AG2097" s="143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3:47" x14ac:dyDescent="0.2">
      <c r="C2098" s="10"/>
      <c r="D2098" s="10"/>
      <c r="AA2098" s="132"/>
      <c r="AB2098" s="132"/>
      <c r="AC2098" s="132"/>
      <c r="AD2098" s="132"/>
      <c r="AE2098" s="132"/>
      <c r="AF2098" s="148"/>
      <c r="AG2098" s="143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3:47" x14ac:dyDescent="0.2">
      <c r="C2099" s="10"/>
      <c r="D2099" s="10"/>
      <c r="AA2099" s="132"/>
      <c r="AB2099" s="132"/>
      <c r="AC2099" s="132"/>
      <c r="AD2099" s="132"/>
      <c r="AE2099" s="132"/>
      <c r="AF2099" s="148"/>
      <c r="AG2099" s="143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3:47" x14ac:dyDescent="0.2">
      <c r="C2100" s="10"/>
      <c r="D2100" s="10"/>
      <c r="AA2100" s="132"/>
      <c r="AB2100" s="132"/>
      <c r="AC2100" s="132"/>
      <c r="AD2100" s="132"/>
      <c r="AE2100" s="132"/>
      <c r="AF2100" s="148"/>
      <c r="AG2100" s="143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3:47" x14ac:dyDescent="0.2">
      <c r="C2101" s="10"/>
      <c r="D2101" s="10"/>
      <c r="AA2101" s="132"/>
      <c r="AB2101" s="132"/>
      <c r="AC2101" s="132"/>
      <c r="AD2101" s="132"/>
      <c r="AE2101" s="132"/>
      <c r="AF2101" s="148"/>
      <c r="AG2101" s="143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3:47" x14ac:dyDescent="0.2">
      <c r="C2102" s="10"/>
      <c r="D2102" s="10"/>
      <c r="AA2102" s="132"/>
      <c r="AB2102" s="132"/>
      <c r="AC2102" s="132"/>
      <c r="AD2102" s="132"/>
      <c r="AE2102" s="132"/>
      <c r="AF2102" s="148"/>
      <c r="AG2102" s="143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3:47" x14ac:dyDescent="0.2">
      <c r="C2103" s="10"/>
      <c r="D2103" s="10"/>
      <c r="AA2103" s="132"/>
      <c r="AB2103" s="132"/>
      <c r="AC2103" s="132"/>
      <c r="AD2103" s="132"/>
      <c r="AE2103" s="132"/>
      <c r="AF2103" s="148"/>
      <c r="AG2103" s="143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3:47" x14ac:dyDescent="0.2">
      <c r="C2104" s="10"/>
      <c r="D2104" s="10"/>
      <c r="AA2104" s="132"/>
      <c r="AB2104" s="132"/>
      <c r="AC2104" s="132"/>
      <c r="AD2104" s="132"/>
      <c r="AE2104" s="132"/>
      <c r="AF2104" s="148"/>
      <c r="AG2104" s="143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3:47" x14ac:dyDescent="0.2">
      <c r="C2105" s="10"/>
      <c r="D2105" s="10"/>
      <c r="AA2105" s="132"/>
      <c r="AB2105" s="132"/>
      <c r="AC2105" s="132"/>
      <c r="AD2105" s="132"/>
      <c r="AE2105" s="132"/>
      <c r="AF2105" s="148"/>
      <c r="AG2105" s="143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3:47" x14ac:dyDescent="0.2">
      <c r="C2106" s="10"/>
      <c r="D2106" s="10"/>
      <c r="AA2106" s="132"/>
      <c r="AB2106" s="132"/>
      <c r="AC2106" s="132"/>
      <c r="AD2106" s="132"/>
      <c r="AE2106" s="132"/>
      <c r="AF2106" s="148"/>
      <c r="AG2106" s="143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3:47" x14ac:dyDescent="0.2">
      <c r="C2107" s="10"/>
      <c r="D2107" s="10"/>
      <c r="AA2107" s="132"/>
      <c r="AB2107" s="132"/>
      <c r="AC2107" s="132"/>
      <c r="AD2107" s="132"/>
      <c r="AE2107" s="132"/>
      <c r="AF2107" s="148"/>
      <c r="AG2107" s="143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3:47" x14ac:dyDescent="0.2">
      <c r="C2108" s="10"/>
      <c r="D2108" s="10"/>
      <c r="AA2108" s="132"/>
      <c r="AB2108" s="132"/>
      <c r="AC2108" s="132"/>
      <c r="AD2108" s="132"/>
      <c r="AE2108" s="132"/>
      <c r="AF2108" s="148"/>
      <c r="AG2108" s="143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3:47" x14ac:dyDescent="0.2">
      <c r="C2109" s="10"/>
      <c r="D2109" s="10"/>
      <c r="AA2109" s="132"/>
      <c r="AB2109" s="132"/>
      <c r="AC2109" s="132"/>
      <c r="AD2109" s="132"/>
      <c r="AE2109" s="132"/>
      <c r="AF2109" s="148"/>
      <c r="AG2109" s="143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3:47" x14ac:dyDescent="0.2">
      <c r="C2110" s="10"/>
      <c r="D2110" s="10"/>
      <c r="AA2110" s="132"/>
      <c r="AB2110" s="132"/>
      <c r="AC2110" s="132"/>
      <c r="AD2110" s="132"/>
      <c r="AE2110" s="132"/>
      <c r="AF2110" s="148"/>
      <c r="AG2110" s="143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3:47" x14ac:dyDescent="0.2">
      <c r="C2111" s="10"/>
      <c r="D2111" s="10"/>
      <c r="AA2111" s="132"/>
      <c r="AB2111" s="132"/>
      <c r="AC2111" s="132"/>
      <c r="AD2111" s="132"/>
      <c r="AE2111" s="132"/>
      <c r="AF2111" s="148"/>
      <c r="AG2111" s="143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3:47" x14ac:dyDescent="0.2">
      <c r="C2112" s="10"/>
      <c r="D2112" s="10"/>
      <c r="AA2112" s="132"/>
      <c r="AB2112" s="132"/>
      <c r="AC2112" s="132"/>
      <c r="AD2112" s="132"/>
      <c r="AE2112" s="132"/>
      <c r="AF2112" s="148"/>
      <c r="AG2112" s="143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3:47" x14ac:dyDescent="0.2">
      <c r="C2113" s="10"/>
      <c r="D2113" s="10"/>
      <c r="AA2113" s="132"/>
      <c r="AB2113" s="132"/>
      <c r="AC2113" s="132"/>
      <c r="AD2113" s="132"/>
      <c r="AE2113" s="132"/>
      <c r="AF2113" s="148"/>
      <c r="AG2113" s="143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3:47" x14ac:dyDescent="0.2">
      <c r="C2114" s="10"/>
      <c r="D2114" s="10"/>
      <c r="AA2114" s="132"/>
      <c r="AB2114" s="132"/>
      <c r="AC2114" s="132"/>
      <c r="AD2114" s="132"/>
      <c r="AE2114" s="132"/>
      <c r="AF2114" s="148"/>
      <c r="AG2114" s="143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3:47" x14ac:dyDescent="0.2">
      <c r="C2115" s="10"/>
      <c r="D2115" s="10"/>
      <c r="AA2115" s="132"/>
      <c r="AB2115" s="132"/>
      <c r="AC2115" s="132"/>
      <c r="AD2115" s="132"/>
      <c r="AE2115" s="132"/>
      <c r="AF2115" s="148"/>
      <c r="AG2115" s="143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3:47" x14ac:dyDescent="0.2">
      <c r="C2116" s="10"/>
      <c r="D2116" s="10"/>
      <c r="AA2116" s="132"/>
      <c r="AB2116" s="132"/>
      <c r="AC2116" s="132"/>
      <c r="AD2116" s="132"/>
      <c r="AE2116" s="132"/>
      <c r="AF2116" s="148"/>
      <c r="AG2116" s="143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3:47" x14ac:dyDescent="0.2">
      <c r="C2117" s="10"/>
      <c r="D2117" s="10"/>
      <c r="AA2117" s="132"/>
      <c r="AB2117" s="132"/>
      <c r="AC2117" s="132"/>
      <c r="AD2117" s="132"/>
      <c r="AE2117" s="132"/>
      <c r="AF2117" s="148"/>
      <c r="AG2117" s="143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3:47" x14ac:dyDescent="0.2">
      <c r="C2118" s="10"/>
      <c r="D2118" s="10"/>
      <c r="AA2118" s="132"/>
      <c r="AB2118" s="132"/>
      <c r="AC2118" s="132"/>
      <c r="AD2118" s="132"/>
      <c r="AE2118" s="132"/>
      <c r="AF2118" s="148"/>
      <c r="AG2118" s="143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3:47" x14ac:dyDescent="0.2">
      <c r="C2119" s="10"/>
      <c r="D2119" s="10"/>
      <c r="AA2119" s="132"/>
      <c r="AB2119" s="132"/>
      <c r="AC2119" s="132"/>
      <c r="AD2119" s="132"/>
      <c r="AE2119" s="132"/>
      <c r="AF2119" s="148"/>
      <c r="AG2119" s="143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3:47" x14ac:dyDescent="0.2">
      <c r="C2120" s="10"/>
      <c r="D2120" s="10"/>
      <c r="AA2120" s="132"/>
      <c r="AB2120" s="132"/>
      <c r="AC2120" s="132"/>
      <c r="AD2120" s="132"/>
      <c r="AE2120" s="132"/>
      <c r="AF2120" s="148"/>
      <c r="AG2120" s="143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3:47" x14ac:dyDescent="0.2">
      <c r="C2121" s="10"/>
      <c r="D2121" s="10"/>
      <c r="AA2121" s="132"/>
      <c r="AB2121" s="132"/>
      <c r="AC2121" s="132"/>
      <c r="AD2121" s="132"/>
      <c r="AE2121" s="132"/>
      <c r="AF2121" s="148"/>
      <c r="AG2121" s="143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3:47" x14ac:dyDescent="0.2">
      <c r="C2122" s="10"/>
      <c r="D2122" s="10"/>
      <c r="AA2122" s="132"/>
      <c r="AB2122" s="132"/>
      <c r="AC2122" s="132"/>
      <c r="AD2122" s="132"/>
      <c r="AE2122" s="132"/>
      <c r="AF2122" s="148"/>
      <c r="AG2122" s="143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3:47" x14ac:dyDescent="0.2">
      <c r="C2123" s="10"/>
      <c r="D2123" s="10"/>
      <c r="AA2123" s="132"/>
      <c r="AB2123" s="132"/>
      <c r="AC2123" s="132"/>
      <c r="AD2123" s="132"/>
      <c r="AE2123" s="132"/>
      <c r="AF2123" s="148"/>
      <c r="AG2123" s="143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3:47" x14ac:dyDescent="0.2">
      <c r="C2124" s="10"/>
      <c r="D2124" s="10"/>
      <c r="AA2124" s="132"/>
      <c r="AB2124" s="132"/>
      <c r="AC2124" s="132"/>
      <c r="AD2124" s="132"/>
      <c r="AE2124" s="132"/>
      <c r="AF2124" s="148"/>
      <c r="AG2124" s="143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3:47" x14ac:dyDescent="0.2">
      <c r="C2125" s="10"/>
      <c r="D2125" s="10"/>
      <c r="AA2125" s="132"/>
      <c r="AB2125" s="132"/>
      <c r="AC2125" s="132"/>
      <c r="AD2125" s="132"/>
      <c r="AE2125" s="132"/>
      <c r="AF2125" s="148"/>
      <c r="AG2125" s="143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3:47" x14ac:dyDescent="0.2">
      <c r="C2126" s="10"/>
      <c r="D2126" s="10"/>
      <c r="AA2126" s="132"/>
      <c r="AB2126" s="132"/>
      <c r="AC2126" s="132"/>
      <c r="AD2126" s="132"/>
      <c r="AE2126" s="132"/>
      <c r="AF2126" s="148"/>
      <c r="AG2126" s="143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3:47" x14ac:dyDescent="0.2">
      <c r="C2127" s="10"/>
      <c r="D2127" s="10"/>
      <c r="AA2127" s="132"/>
      <c r="AB2127" s="132"/>
      <c r="AC2127" s="132"/>
      <c r="AD2127" s="132"/>
      <c r="AE2127" s="132"/>
      <c r="AF2127" s="148"/>
      <c r="AG2127" s="143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3:47" x14ac:dyDescent="0.2">
      <c r="C2128" s="10"/>
      <c r="D2128" s="10"/>
      <c r="AA2128" s="132"/>
      <c r="AB2128" s="132"/>
      <c r="AC2128" s="132"/>
      <c r="AD2128" s="132"/>
      <c r="AE2128" s="132"/>
      <c r="AF2128" s="148"/>
      <c r="AG2128" s="143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3:47" x14ac:dyDescent="0.2">
      <c r="C2129" s="10"/>
      <c r="D2129" s="10"/>
      <c r="AA2129" s="132"/>
      <c r="AB2129" s="132"/>
      <c r="AC2129" s="132"/>
      <c r="AD2129" s="132"/>
      <c r="AE2129" s="132"/>
      <c r="AF2129" s="148"/>
      <c r="AG2129" s="143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3:47" x14ac:dyDescent="0.2">
      <c r="C2130" s="10"/>
      <c r="D2130" s="10"/>
      <c r="AA2130" s="132"/>
      <c r="AB2130" s="132"/>
      <c r="AC2130" s="132"/>
      <c r="AD2130" s="132"/>
      <c r="AE2130" s="132"/>
      <c r="AF2130" s="148"/>
      <c r="AG2130" s="143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3:47" x14ac:dyDescent="0.2">
      <c r="C2131" s="10"/>
      <c r="D2131" s="10"/>
      <c r="AA2131" s="132"/>
      <c r="AB2131" s="132"/>
      <c r="AC2131" s="132"/>
      <c r="AD2131" s="132"/>
      <c r="AE2131" s="132"/>
      <c r="AF2131" s="148"/>
      <c r="AG2131" s="143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3:47" x14ac:dyDescent="0.2">
      <c r="C2132" s="10"/>
      <c r="D2132" s="10"/>
      <c r="AA2132" s="132"/>
      <c r="AB2132" s="132"/>
      <c r="AC2132" s="132"/>
      <c r="AD2132" s="132"/>
      <c r="AE2132" s="132"/>
      <c r="AF2132" s="148"/>
      <c r="AG2132" s="143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3:47" x14ac:dyDescent="0.2">
      <c r="C2133" s="10"/>
      <c r="D2133" s="10"/>
      <c r="AA2133" s="132"/>
      <c r="AB2133" s="132"/>
      <c r="AC2133" s="132"/>
      <c r="AD2133" s="132"/>
      <c r="AE2133" s="132"/>
      <c r="AF2133" s="148"/>
      <c r="AG2133" s="143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3:47" x14ac:dyDescent="0.2">
      <c r="C2134" s="10"/>
      <c r="D2134" s="10"/>
      <c r="AA2134" s="132"/>
      <c r="AB2134" s="132"/>
      <c r="AC2134" s="132"/>
      <c r="AD2134" s="132"/>
      <c r="AE2134" s="132"/>
      <c r="AF2134" s="148"/>
      <c r="AG2134" s="143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3:47" x14ac:dyDescent="0.2">
      <c r="C2135" s="10"/>
      <c r="D2135" s="10"/>
      <c r="AA2135" s="132"/>
      <c r="AB2135" s="132"/>
      <c r="AC2135" s="132"/>
      <c r="AD2135" s="132"/>
      <c r="AE2135" s="132"/>
      <c r="AF2135" s="148"/>
      <c r="AG2135" s="143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3:47" x14ac:dyDescent="0.2">
      <c r="C2136" s="10"/>
      <c r="D2136" s="10"/>
      <c r="AA2136" s="132"/>
      <c r="AB2136" s="132"/>
      <c r="AC2136" s="132"/>
      <c r="AD2136" s="132"/>
      <c r="AE2136" s="132"/>
      <c r="AF2136" s="148"/>
      <c r="AG2136" s="143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3:47" x14ac:dyDescent="0.2">
      <c r="C2137" s="10"/>
      <c r="D2137" s="10"/>
      <c r="AA2137" s="132"/>
      <c r="AB2137" s="132"/>
      <c r="AC2137" s="132"/>
      <c r="AD2137" s="132"/>
      <c r="AE2137" s="132"/>
      <c r="AF2137" s="148"/>
      <c r="AG2137" s="143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3:47" x14ac:dyDescent="0.2">
      <c r="C2138" s="10"/>
      <c r="D2138" s="10"/>
      <c r="AA2138" s="132"/>
      <c r="AB2138" s="132"/>
      <c r="AC2138" s="132"/>
      <c r="AD2138" s="132"/>
      <c r="AE2138" s="132"/>
      <c r="AF2138" s="148"/>
      <c r="AG2138" s="143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3:47" x14ac:dyDescent="0.2">
      <c r="C2139" s="10"/>
      <c r="D2139" s="10"/>
      <c r="AA2139" s="132"/>
      <c r="AB2139" s="132"/>
      <c r="AC2139" s="132"/>
      <c r="AD2139" s="132"/>
      <c r="AE2139" s="132"/>
      <c r="AF2139" s="148"/>
      <c r="AG2139" s="143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3:47" x14ac:dyDescent="0.2">
      <c r="C2140" s="10"/>
      <c r="D2140" s="10"/>
      <c r="AA2140" s="132"/>
      <c r="AB2140" s="132"/>
      <c r="AC2140" s="132"/>
      <c r="AD2140" s="132"/>
      <c r="AE2140" s="132"/>
      <c r="AF2140" s="148"/>
      <c r="AG2140" s="143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3:47" x14ac:dyDescent="0.2">
      <c r="C2141" s="10"/>
      <c r="D2141" s="10"/>
      <c r="AA2141" s="132"/>
      <c r="AB2141" s="132"/>
      <c r="AC2141" s="132"/>
      <c r="AD2141" s="132"/>
      <c r="AE2141" s="132"/>
      <c r="AF2141" s="148"/>
      <c r="AG2141" s="143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3:47" x14ac:dyDescent="0.2">
      <c r="C2142" s="10"/>
      <c r="D2142" s="10"/>
      <c r="AA2142" s="132"/>
      <c r="AB2142" s="132"/>
      <c r="AC2142" s="132"/>
      <c r="AD2142" s="132"/>
      <c r="AE2142" s="132"/>
      <c r="AF2142" s="148"/>
      <c r="AG2142" s="143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3:47" x14ac:dyDescent="0.2">
      <c r="C2143" s="10"/>
      <c r="D2143" s="10"/>
      <c r="AA2143" s="132"/>
      <c r="AB2143" s="132"/>
      <c r="AC2143" s="132"/>
      <c r="AD2143" s="132"/>
      <c r="AE2143" s="132"/>
      <c r="AF2143" s="148"/>
      <c r="AG2143" s="143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3:47" x14ac:dyDescent="0.2">
      <c r="C2144" s="10"/>
      <c r="D2144" s="10"/>
      <c r="AA2144" s="132"/>
      <c r="AB2144" s="132"/>
      <c r="AC2144" s="132"/>
      <c r="AD2144" s="132"/>
      <c r="AE2144" s="132"/>
      <c r="AF2144" s="148"/>
      <c r="AG2144" s="143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3:47" x14ac:dyDescent="0.2">
      <c r="C2145" s="10"/>
      <c r="D2145" s="10"/>
      <c r="AA2145" s="132"/>
      <c r="AB2145" s="132"/>
      <c r="AC2145" s="132"/>
      <c r="AD2145" s="132"/>
      <c r="AE2145" s="132"/>
      <c r="AF2145" s="148"/>
      <c r="AG2145" s="143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3:47" x14ac:dyDescent="0.2">
      <c r="C2146" s="10"/>
      <c r="D2146" s="10"/>
      <c r="AA2146" s="132"/>
      <c r="AB2146" s="132"/>
      <c r="AC2146" s="132"/>
      <c r="AD2146" s="132"/>
      <c r="AE2146" s="132"/>
      <c r="AF2146" s="148"/>
      <c r="AG2146" s="143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3:47" x14ac:dyDescent="0.2">
      <c r="C2147" s="10"/>
      <c r="D2147" s="10"/>
      <c r="AA2147" s="132"/>
      <c r="AB2147" s="132"/>
      <c r="AC2147" s="132"/>
      <c r="AD2147" s="132"/>
      <c r="AE2147" s="132"/>
      <c r="AF2147" s="148"/>
      <c r="AG2147" s="143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3:47" x14ac:dyDescent="0.2">
      <c r="C2148" s="10"/>
      <c r="D2148" s="10"/>
      <c r="AA2148" s="132"/>
      <c r="AB2148" s="132"/>
      <c r="AC2148" s="132"/>
      <c r="AD2148" s="132"/>
      <c r="AE2148" s="132"/>
      <c r="AF2148" s="148"/>
      <c r="AG2148" s="143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3:47" x14ac:dyDescent="0.2">
      <c r="C2149" s="10"/>
      <c r="D2149" s="10"/>
      <c r="AA2149" s="132"/>
      <c r="AB2149" s="132"/>
      <c r="AC2149" s="132"/>
      <c r="AD2149" s="132"/>
      <c r="AE2149" s="132"/>
      <c r="AF2149" s="148"/>
      <c r="AG2149" s="143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3:47" x14ac:dyDescent="0.2">
      <c r="C2150" s="10"/>
      <c r="D2150" s="10"/>
      <c r="AA2150" s="132"/>
      <c r="AB2150" s="132"/>
      <c r="AC2150" s="132"/>
      <c r="AD2150" s="132"/>
      <c r="AE2150" s="132"/>
      <c r="AF2150" s="148"/>
      <c r="AG2150" s="143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3:47" x14ac:dyDescent="0.2">
      <c r="C2151" s="10"/>
      <c r="D2151" s="10"/>
      <c r="AA2151" s="132"/>
      <c r="AB2151" s="132"/>
      <c r="AC2151" s="132"/>
      <c r="AD2151" s="132"/>
      <c r="AE2151" s="132"/>
      <c r="AF2151" s="148"/>
      <c r="AG2151" s="143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3:47" x14ac:dyDescent="0.2">
      <c r="C2152" s="10"/>
      <c r="D2152" s="10"/>
      <c r="AA2152" s="132"/>
      <c r="AB2152" s="132"/>
      <c r="AC2152" s="132"/>
      <c r="AD2152" s="132"/>
      <c r="AE2152" s="132"/>
      <c r="AF2152" s="148"/>
      <c r="AG2152" s="143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3:47" x14ac:dyDescent="0.2">
      <c r="C2153" s="10"/>
      <c r="D2153" s="10"/>
      <c r="AA2153" s="132"/>
      <c r="AB2153" s="132"/>
      <c r="AC2153" s="132"/>
      <c r="AD2153" s="132"/>
      <c r="AE2153" s="132"/>
      <c r="AF2153" s="148"/>
      <c r="AG2153" s="143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3:47" x14ac:dyDescent="0.2">
      <c r="C2154" s="10"/>
      <c r="D2154" s="10"/>
      <c r="AA2154" s="132"/>
      <c r="AB2154" s="132"/>
      <c r="AC2154" s="132"/>
      <c r="AD2154" s="132"/>
      <c r="AE2154" s="132"/>
      <c r="AF2154" s="148"/>
      <c r="AG2154" s="143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3:47" x14ac:dyDescent="0.2">
      <c r="C2155" s="10"/>
      <c r="D2155" s="10"/>
      <c r="AA2155" s="132"/>
      <c r="AB2155" s="132"/>
      <c r="AC2155" s="132"/>
      <c r="AD2155" s="132"/>
      <c r="AE2155" s="132"/>
      <c r="AF2155" s="148"/>
      <c r="AG2155" s="143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3:47" x14ac:dyDescent="0.2">
      <c r="C2156" s="10"/>
      <c r="D2156" s="10"/>
      <c r="AA2156" s="132"/>
      <c r="AB2156" s="132"/>
      <c r="AC2156" s="132"/>
      <c r="AD2156" s="132"/>
      <c r="AE2156" s="132"/>
      <c r="AF2156" s="148"/>
      <c r="AG2156" s="143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3:47" x14ac:dyDescent="0.2">
      <c r="C2157" s="10"/>
      <c r="D2157" s="10"/>
      <c r="AA2157" s="132"/>
      <c r="AB2157" s="132"/>
      <c r="AC2157" s="132"/>
      <c r="AD2157" s="132"/>
      <c r="AE2157" s="132"/>
      <c r="AF2157" s="148"/>
      <c r="AG2157" s="143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3:47" x14ac:dyDescent="0.2">
      <c r="C2158" s="10"/>
      <c r="D2158" s="10"/>
      <c r="AA2158" s="132"/>
      <c r="AB2158" s="132"/>
      <c r="AC2158" s="132"/>
      <c r="AD2158" s="132"/>
      <c r="AE2158" s="132"/>
      <c r="AF2158" s="148"/>
      <c r="AG2158" s="143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3:47" x14ac:dyDescent="0.2">
      <c r="C2159" s="10"/>
      <c r="D2159" s="10"/>
      <c r="AA2159" s="132"/>
      <c r="AB2159" s="132"/>
      <c r="AC2159" s="132"/>
      <c r="AD2159" s="132"/>
      <c r="AE2159" s="132"/>
      <c r="AF2159" s="148"/>
      <c r="AG2159" s="143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3:47" x14ac:dyDescent="0.2">
      <c r="C2160" s="10"/>
      <c r="D2160" s="10"/>
      <c r="AA2160" s="132"/>
      <c r="AB2160" s="132"/>
      <c r="AC2160" s="132"/>
      <c r="AD2160" s="132"/>
      <c r="AE2160" s="132"/>
      <c r="AF2160" s="148"/>
      <c r="AG2160" s="143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3:47" x14ac:dyDescent="0.2">
      <c r="C2161" s="10"/>
      <c r="D2161" s="10"/>
      <c r="AA2161" s="132"/>
      <c r="AB2161" s="132"/>
      <c r="AC2161" s="132"/>
      <c r="AD2161" s="132"/>
      <c r="AE2161" s="132"/>
      <c r="AF2161" s="148"/>
      <c r="AG2161" s="143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3:47" x14ac:dyDescent="0.2">
      <c r="C2162" s="10"/>
      <c r="D2162" s="10"/>
      <c r="AA2162" s="132"/>
      <c r="AB2162" s="132"/>
      <c r="AC2162" s="132"/>
      <c r="AD2162" s="132"/>
      <c r="AE2162" s="132"/>
      <c r="AF2162" s="148"/>
      <c r="AG2162" s="143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3:47" x14ac:dyDescent="0.2">
      <c r="C2163" s="10"/>
      <c r="D2163" s="10"/>
      <c r="AA2163" s="132"/>
      <c r="AB2163" s="132"/>
      <c r="AC2163" s="132"/>
      <c r="AD2163" s="132"/>
      <c r="AE2163" s="132"/>
      <c r="AF2163" s="148"/>
      <c r="AG2163" s="143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3:47" x14ac:dyDescent="0.2">
      <c r="C2164" s="10"/>
      <c r="D2164" s="10"/>
      <c r="AA2164" s="132"/>
      <c r="AB2164" s="132"/>
      <c r="AC2164" s="132"/>
      <c r="AD2164" s="132"/>
      <c r="AE2164" s="132"/>
      <c r="AF2164" s="148"/>
      <c r="AG2164" s="143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3:47" x14ac:dyDescent="0.2">
      <c r="C2165" s="10"/>
      <c r="D2165" s="10"/>
      <c r="AA2165" s="132"/>
      <c r="AB2165" s="132"/>
      <c r="AC2165" s="132"/>
      <c r="AD2165" s="132"/>
      <c r="AE2165" s="132"/>
      <c r="AF2165" s="148"/>
      <c r="AG2165" s="143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3:47" x14ac:dyDescent="0.2">
      <c r="C2166" s="10"/>
      <c r="D2166" s="10"/>
      <c r="AA2166" s="132"/>
      <c r="AB2166" s="132"/>
      <c r="AC2166" s="132"/>
      <c r="AD2166" s="132"/>
      <c r="AE2166" s="132"/>
      <c r="AF2166" s="148"/>
      <c r="AG2166" s="143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3:47" x14ac:dyDescent="0.2">
      <c r="C2167" s="10"/>
      <c r="D2167" s="10"/>
      <c r="AA2167" s="132"/>
      <c r="AB2167" s="132"/>
      <c r="AC2167" s="132"/>
      <c r="AD2167" s="132"/>
      <c r="AE2167" s="132"/>
      <c r="AF2167" s="148"/>
      <c r="AG2167" s="143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3:47" x14ac:dyDescent="0.2">
      <c r="C2168" s="10"/>
      <c r="D2168" s="10"/>
      <c r="AA2168" s="132"/>
      <c r="AB2168" s="132"/>
      <c r="AC2168" s="132"/>
      <c r="AD2168" s="132"/>
      <c r="AE2168" s="132"/>
      <c r="AF2168" s="148"/>
      <c r="AG2168" s="143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3:47" x14ac:dyDescent="0.2">
      <c r="C2169" s="10"/>
      <c r="D2169" s="10"/>
      <c r="AA2169" s="132"/>
      <c r="AB2169" s="132"/>
      <c r="AC2169" s="132"/>
      <c r="AD2169" s="132"/>
      <c r="AE2169" s="132"/>
      <c r="AF2169" s="148"/>
      <c r="AG2169" s="143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3:47" x14ac:dyDescent="0.2">
      <c r="C2170" s="10"/>
      <c r="D2170" s="10"/>
      <c r="AA2170" s="132"/>
      <c r="AB2170" s="132"/>
      <c r="AC2170" s="132"/>
      <c r="AD2170" s="132"/>
      <c r="AE2170" s="132"/>
      <c r="AF2170" s="148"/>
      <c r="AG2170" s="143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3:47" x14ac:dyDescent="0.2">
      <c r="C2171" s="10"/>
      <c r="D2171" s="10"/>
      <c r="AA2171" s="132"/>
      <c r="AB2171" s="132"/>
      <c r="AC2171" s="132"/>
      <c r="AD2171" s="132"/>
      <c r="AE2171" s="132"/>
      <c r="AF2171" s="148"/>
      <c r="AG2171" s="143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3:47" x14ac:dyDescent="0.2">
      <c r="C2172" s="10"/>
      <c r="D2172" s="10"/>
      <c r="AA2172" s="132"/>
      <c r="AB2172" s="132"/>
      <c r="AC2172" s="132"/>
      <c r="AD2172" s="132"/>
      <c r="AE2172" s="132"/>
      <c r="AF2172" s="148"/>
      <c r="AG2172" s="143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3:47" x14ac:dyDescent="0.2">
      <c r="C2173" s="10"/>
      <c r="D2173" s="10"/>
      <c r="AA2173" s="132"/>
      <c r="AB2173" s="132"/>
      <c r="AC2173" s="132"/>
      <c r="AD2173" s="132"/>
      <c r="AE2173" s="132"/>
      <c r="AF2173" s="148"/>
      <c r="AG2173" s="143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3:47" x14ac:dyDescent="0.2">
      <c r="C2174" s="10"/>
      <c r="D2174" s="10"/>
      <c r="AA2174" s="132"/>
      <c r="AB2174" s="132"/>
      <c r="AC2174" s="132"/>
      <c r="AD2174" s="132"/>
      <c r="AE2174" s="132"/>
      <c r="AF2174" s="148"/>
      <c r="AG2174" s="143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3:47" x14ac:dyDescent="0.2">
      <c r="C2175" s="10"/>
      <c r="D2175" s="10"/>
      <c r="AA2175" s="132"/>
      <c r="AB2175" s="132"/>
      <c r="AC2175" s="132"/>
      <c r="AD2175" s="132"/>
      <c r="AE2175" s="132"/>
      <c r="AF2175" s="148"/>
      <c r="AG2175" s="143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3:47" x14ac:dyDescent="0.2">
      <c r="C2176" s="10"/>
      <c r="D2176" s="10"/>
      <c r="AA2176" s="132"/>
      <c r="AB2176" s="132"/>
      <c r="AC2176" s="132"/>
      <c r="AD2176" s="132"/>
      <c r="AE2176" s="132"/>
      <c r="AF2176" s="148"/>
      <c r="AG2176" s="143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3:47" x14ac:dyDescent="0.2">
      <c r="C2177" s="10"/>
      <c r="D2177" s="10"/>
      <c r="AA2177" s="132"/>
      <c r="AB2177" s="132"/>
      <c r="AC2177" s="132"/>
      <c r="AD2177" s="132"/>
      <c r="AE2177" s="132"/>
      <c r="AF2177" s="148"/>
      <c r="AG2177" s="143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3:47" x14ac:dyDescent="0.2">
      <c r="C2178" s="10"/>
      <c r="D2178" s="10"/>
      <c r="AA2178" s="132"/>
      <c r="AB2178" s="132"/>
      <c r="AC2178" s="132"/>
      <c r="AD2178" s="132"/>
      <c r="AE2178" s="132"/>
      <c r="AF2178" s="148"/>
      <c r="AG2178" s="143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3:47" x14ac:dyDescent="0.2">
      <c r="C2179" s="10"/>
      <c r="D2179" s="10"/>
      <c r="AA2179" s="132"/>
      <c r="AB2179" s="132"/>
      <c r="AC2179" s="132"/>
      <c r="AD2179" s="132"/>
      <c r="AE2179" s="132"/>
      <c r="AF2179" s="148"/>
      <c r="AG2179" s="143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3:47" x14ac:dyDescent="0.2">
      <c r="C2180" s="10"/>
      <c r="D2180" s="10"/>
      <c r="AA2180" s="132"/>
      <c r="AB2180" s="132"/>
      <c r="AC2180" s="132"/>
      <c r="AD2180" s="132"/>
      <c r="AE2180" s="132"/>
      <c r="AF2180" s="148"/>
      <c r="AG2180" s="143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3:47" x14ac:dyDescent="0.2">
      <c r="C2181" s="10"/>
      <c r="D2181" s="10"/>
      <c r="AA2181" s="132"/>
      <c r="AB2181" s="132"/>
      <c r="AC2181" s="132"/>
      <c r="AD2181" s="132"/>
      <c r="AE2181" s="132"/>
      <c r="AF2181" s="148"/>
      <c r="AG2181" s="143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3:47" x14ac:dyDescent="0.2">
      <c r="C2182" s="10"/>
      <c r="D2182" s="10"/>
      <c r="AA2182" s="132"/>
      <c r="AB2182" s="132"/>
      <c r="AC2182" s="132"/>
      <c r="AD2182" s="132"/>
      <c r="AE2182" s="132"/>
      <c r="AF2182" s="148"/>
      <c r="AG2182" s="143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3:47" x14ac:dyDescent="0.2">
      <c r="C2183" s="10"/>
      <c r="D2183" s="10"/>
      <c r="AA2183" s="132"/>
      <c r="AB2183" s="132"/>
      <c r="AC2183" s="132"/>
      <c r="AD2183" s="132"/>
      <c r="AE2183" s="132"/>
      <c r="AF2183" s="148"/>
      <c r="AG2183" s="143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3:47" x14ac:dyDescent="0.2">
      <c r="C2184" s="10"/>
      <c r="D2184" s="10"/>
      <c r="AA2184" s="132"/>
      <c r="AB2184" s="132"/>
      <c r="AC2184" s="132"/>
      <c r="AD2184" s="132"/>
      <c r="AE2184" s="132"/>
      <c r="AF2184" s="148"/>
      <c r="AG2184" s="143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3:47" x14ac:dyDescent="0.2">
      <c r="C2185" s="10"/>
      <c r="D2185" s="10"/>
      <c r="AA2185" s="132"/>
      <c r="AB2185" s="132"/>
      <c r="AC2185" s="132"/>
      <c r="AD2185" s="132"/>
      <c r="AE2185" s="132"/>
      <c r="AF2185" s="148"/>
      <c r="AG2185" s="143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3:47" x14ac:dyDescent="0.2">
      <c r="C2186" s="10"/>
      <c r="D2186" s="10"/>
      <c r="AA2186" s="132"/>
      <c r="AB2186" s="132"/>
      <c r="AC2186" s="132"/>
      <c r="AD2186" s="132"/>
      <c r="AE2186" s="132"/>
      <c r="AF2186" s="148"/>
      <c r="AG2186" s="143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3:47" x14ac:dyDescent="0.2">
      <c r="C2187" s="10"/>
      <c r="D2187" s="10"/>
      <c r="AA2187" s="132"/>
      <c r="AB2187" s="132"/>
      <c r="AC2187" s="132"/>
      <c r="AD2187" s="132"/>
      <c r="AE2187" s="132"/>
      <c r="AF2187" s="148"/>
      <c r="AG2187" s="143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3:47" x14ac:dyDescent="0.2">
      <c r="C2188" s="10"/>
      <c r="D2188" s="10"/>
      <c r="AA2188" s="132"/>
      <c r="AB2188" s="132"/>
      <c r="AC2188" s="132"/>
      <c r="AD2188" s="132"/>
      <c r="AE2188" s="132"/>
      <c r="AF2188" s="148"/>
      <c r="AG2188" s="143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3:47" x14ac:dyDescent="0.2">
      <c r="C2189" s="10"/>
      <c r="D2189" s="10"/>
      <c r="AA2189" s="132"/>
      <c r="AB2189" s="132"/>
      <c r="AC2189" s="132"/>
      <c r="AD2189" s="132"/>
      <c r="AE2189" s="132"/>
      <c r="AF2189" s="148"/>
      <c r="AG2189" s="143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3:47" x14ac:dyDescent="0.2">
      <c r="C2190" s="10"/>
      <c r="D2190" s="10"/>
      <c r="AA2190" s="132"/>
      <c r="AB2190" s="132"/>
      <c r="AC2190" s="132"/>
      <c r="AD2190" s="132"/>
      <c r="AE2190" s="132"/>
      <c r="AF2190" s="148"/>
      <c r="AG2190" s="143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3:47" x14ac:dyDescent="0.2">
      <c r="C2191" s="10"/>
      <c r="D2191" s="10"/>
      <c r="AA2191" s="132"/>
      <c r="AB2191" s="132"/>
      <c r="AC2191" s="132"/>
      <c r="AD2191" s="132"/>
      <c r="AE2191" s="132"/>
      <c r="AF2191" s="148"/>
      <c r="AG2191" s="143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3:47" x14ac:dyDescent="0.2">
      <c r="C2192" s="10"/>
      <c r="D2192" s="10"/>
      <c r="AA2192" s="132"/>
      <c r="AB2192" s="132"/>
      <c r="AC2192" s="132"/>
      <c r="AD2192" s="132"/>
      <c r="AE2192" s="132"/>
      <c r="AF2192" s="148"/>
      <c r="AG2192" s="143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3:47" x14ac:dyDescent="0.2">
      <c r="C2193" s="10"/>
      <c r="D2193" s="10"/>
      <c r="AA2193" s="132"/>
      <c r="AB2193" s="132"/>
      <c r="AC2193" s="132"/>
      <c r="AD2193" s="132"/>
      <c r="AE2193" s="132"/>
      <c r="AF2193" s="148"/>
      <c r="AG2193" s="143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3:47" x14ac:dyDescent="0.2">
      <c r="C2194" s="10"/>
      <c r="D2194" s="10"/>
      <c r="AA2194" s="132"/>
      <c r="AB2194" s="132"/>
      <c r="AC2194" s="132"/>
      <c r="AD2194" s="132"/>
      <c r="AE2194" s="132"/>
      <c r="AF2194" s="148"/>
      <c r="AG2194" s="143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3:47" x14ac:dyDescent="0.2">
      <c r="C2195" s="10"/>
      <c r="D2195" s="10"/>
      <c r="AA2195" s="132"/>
      <c r="AB2195" s="132"/>
      <c r="AC2195" s="132"/>
      <c r="AD2195" s="132"/>
      <c r="AE2195" s="132"/>
      <c r="AF2195" s="148"/>
      <c r="AG2195" s="143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3:47" x14ac:dyDescent="0.2">
      <c r="C2196" s="10"/>
      <c r="D2196" s="10"/>
      <c r="AA2196" s="132"/>
      <c r="AB2196" s="132"/>
      <c r="AC2196" s="132"/>
      <c r="AD2196" s="132"/>
      <c r="AE2196" s="132"/>
      <c r="AF2196" s="148"/>
      <c r="AG2196" s="143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3:47" x14ac:dyDescent="0.2">
      <c r="C2197" s="10"/>
      <c r="D2197" s="10"/>
      <c r="AA2197" s="132"/>
      <c r="AB2197" s="132"/>
      <c r="AC2197" s="132"/>
      <c r="AD2197" s="132"/>
      <c r="AE2197" s="132"/>
      <c r="AF2197" s="148"/>
      <c r="AG2197" s="143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3:47" x14ac:dyDescent="0.2">
      <c r="C2198" s="10"/>
      <c r="D2198" s="10"/>
      <c r="AA2198" s="132"/>
      <c r="AB2198" s="132"/>
      <c r="AC2198" s="132"/>
      <c r="AD2198" s="132"/>
      <c r="AE2198" s="132"/>
      <c r="AF2198" s="148"/>
      <c r="AG2198" s="143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3:47" x14ac:dyDescent="0.2">
      <c r="C2199" s="10"/>
      <c r="D2199" s="10"/>
      <c r="AA2199" s="132"/>
      <c r="AB2199" s="132"/>
      <c r="AC2199" s="132"/>
      <c r="AD2199" s="132"/>
      <c r="AE2199" s="132"/>
      <c r="AF2199" s="148"/>
      <c r="AG2199" s="143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3:47" x14ac:dyDescent="0.2">
      <c r="C2200" s="10"/>
      <c r="D2200" s="10"/>
      <c r="AA2200" s="132"/>
      <c r="AB2200" s="132"/>
      <c r="AC2200" s="132"/>
      <c r="AD2200" s="132"/>
      <c r="AE2200" s="132"/>
      <c r="AF2200" s="148"/>
      <c r="AG2200" s="143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3:47" x14ac:dyDescent="0.2">
      <c r="C2201" s="10"/>
      <c r="D2201" s="10"/>
      <c r="AA2201" s="132"/>
      <c r="AB2201" s="132"/>
      <c r="AC2201" s="132"/>
      <c r="AD2201" s="132"/>
      <c r="AE2201" s="132"/>
      <c r="AF2201" s="148"/>
      <c r="AG2201" s="143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3:47" x14ac:dyDescent="0.2">
      <c r="C2202" s="10"/>
      <c r="D2202" s="10"/>
      <c r="AA2202" s="132"/>
      <c r="AB2202" s="132"/>
      <c r="AC2202" s="132"/>
      <c r="AD2202" s="132"/>
      <c r="AE2202" s="132"/>
      <c r="AF2202" s="148"/>
      <c r="AG2202" s="143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3:47" x14ac:dyDescent="0.2">
      <c r="C2203" s="10"/>
      <c r="D2203" s="10"/>
      <c r="AA2203" s="132"/>
      <c r="AB2203" s="132"/>
      <c r="AC2203" s="132"/>
      <c r="AD2203" s="132"/>
      <c r="AE2203" s="132"/>
      <c r="AF2203" s="148"/>
      <c r="AG2203" s="143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3:47" x14ac:dyDescent="0.2">
      <c r="C2204" s="10"/>
      <c r="D2204" s="10"/>
      <c r="AA2204" s="132"/>
      <c r="AB2204" s="132"/>
      <c r="AC2204" s="132"/>
      <c r="AD2204" s="132"/>
      <c r="AE2204" s="132"/>
      <c r="AF2204" s="148"/>
      <c r="AG2204" s="143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3:47" x14ac:dyDescent="0.2">
      <c r="C2205" s="10"/>
      <c r="D2205" s="10"/>
      <c r="AA2205" s="132"/>
      <c r="AB2205" s="132"/>
      <c r="AC2205" s="132"/>
      <c r="AD2205" s="132"/>
      <c r="AE2205" s="132"/>
      <c r="AF2205" s="148"/>
      <c r="AG2205" s="143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3:47" x14ac:dyDescent="0.2">
      <c r="C2206" s="10"/>
      <c r="D2206" s="10"/>
      <c r="AA2206" s="132"/>
      <c r="AB2206" s="132"/>
      <c r="AC2206" s="132"/>
      <c r="AD2206" s="132"/>
      <c r="AE2206" s="132"/>
      <c r="AF2206" s="148"/>
      <c r="AG2206" s="143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3:47" x14ac:dyDescent="0.2">
      <c r="C2207" s="10"/>
      <c r="D2207" s="10"/>
      <c r="AA2207" s="132"/>
      <c r="AB2207" s="132"/>
      <c r="AC2207" s="132"/>
      <c r="AD2207" s="132"/>
      <c r="AE2207" s="132"/>
      <c r="AF2207" s="148"/>
      <c r="AG2207" s="143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3:47" x14ac:dyDescent="0.2">
      <c r="C2208" s="10"/>
      <c r="D2208" s="10"/>
      <c r="AA2208" s="132"/>
      <c r="AB2208" s="132"/>
      <c r="AC2208" s="132"/>
      <c r="AD2208" s="132"/>
      <c r="AE2208" s="132"/>
      <c r="AF2208" s="148"/>
      <c r="AG2208" s="143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3:47" x14ac:dyDescent="0.2">
      <c r="C2209" s="10"/>
      <c r="D2209" s="10"/>
      <c r="AA2209" s="132"/>
      <c r="AB2209" s="132"/>
      <c r="AC2209" s="132"/>
      <c r="AD2209" s="132"/>
      <c r="AE2209" s="132"/>
      <c r="AF2209" s="148"/>
      <c r="AG2209" s="143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3:47" x14ac:dyDescent="0.2">
      <c r="C2210" s="10"/>
      <c r="D2210" s="10"/>
      <c r="AA2210" s="132"/>
      <c r="AB2210" s="132"/>
      <c r="AC2210" s="132"/>
      <c r="AD2210" s="132"/>
      <c r="AE2210" s="132"/>
      <c r="AF2210" s="148"/>
      <c r="AG2210" s="143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3:47" x14ac:dyDescent="0.2">
      <c r="C2211" s="10"/>
      <c r="D2211" s="10"/>
      <c r="AA2211" s="132"/>
      <c r="AB2211" s="132"/>
      <c r="AC2211" s="132"/>
      <c r="AD2211" s="132"/>
      <c r="AE2211" s="132"/>
      <c r="AF2211" s="148"/>
      <c r="AG2211" s="143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3:47" x14ac:dyDescent="0.2">
      <c r="C2212" s="10"/>
      <c r="D2212" s="10"/>
      <c r="AA2212" s="132"/>
      <c r="AB2212" s="132"/>
      <c r="AC2212" s="132"/>
      <c r="AD2212" s="132"/>
      <c r="AE2212" s="132"/>
      <c r="AF2212" s="148"/>
      <c r="AG2212" s="143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3:47" x14ac:dyDescent="0.2">
      <c r="C2213" s="10"/>
      <c r="D2213" s="10"/>
      <c r="AA2213" s="132"/>
      <c r="AB2213" s="132"/>
      <c r="AC2213" s="132"/>
      <c r="AD2213" s="132"/>
      <c r="AE2213" s="132"/>
      <c r="AF2213" s="148"/>
      <c r="AG2213" s="143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3:47" x14ac:dyDescent="0.2">
      <c r="C2214" s="10"/>
      <c r="D2214" s="10"/>
      <c r="AA2214" s="132"/>
      <c r="AB2214" s="132"/>
      <c r="AC2214" s="132"/>
      <c r="AD2214" s="132"/>
      <c r="AE2214" s="132"/>
      <c r="AF2214" s="148"/>
      <c r="AG2214" s="143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3:47" x14ac:dyDescent="0.2">
      <c r="C2215" s="10"/>
      <c r="D2215" s="10"/>
      <c r="AA2215" s="132"/>
      <c r="AB2215" s="132"/>
      <c r="AC2215" s="132"/>
      <c r="AD2215" s="132"/>
      <c r="AE2215" s="132"/>
      <c r="AF2215" s="148"/>
      <c r="AG2215" s="143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3:47" x14ac:dyDescent="0.2">
      <c r="C2216" s="10"/>
      <c r="D2216" s="10"/>
      <c r="AA2216" s="132"/>
      <c r="AB2216" s="132"/>
      <c r="AC2216" s="132"/>
      <c r="AD2216" s="132"/>
      <c r="AE2216" s="132"/>
      <c r="AF2216" s="148"/>
      <c r="AG2216" s="143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3:47" x14ac:dyDescent="0.2">
      <c r="C2217" s="10"/>
      <c r="D2217" s="10"/>
      <c r="AA2217" s="132"/>
      <c r="AB2217" s="132"/>
      <c r="AC2217" s="132"/>
      <c r="AD2217" s="132"/>
      <c r="AE2217" s="132"/>
      <c r="AF2217" s="148"/>
      <c r="AG2217" s="143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3:47" x14ac:dyDescent="0.2">
      <c r="C2218" s="10"/>
      <c r="D2218" s="10"/>
      <c r="AA2218" s="132"/>
      <c r="AB2218" s="132"/>
      <c r="AC2218" s="132"/>
      <c r="AD2218" s="132"/>
      <c r="AE2218" s="132"/>
      <c r="AF2218" s="148"/>
      <c r="AG2218" s="143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3:47" x14ac:dyDescent="0.2">
      <c r="C2219" s="10"/>
      <c r="D2219" s="10"/>
      <c r="AA2219" s="132"/>
      <c r="AB2219" s="132"/>
      <c r="AC2219" s="132"/>
      <c r="AD2219" s="132"/>
      <c r="AE2219" s="132"/>
      <c r="AF2219" s="148"/>
      <c r="AG2219" s="143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3:47" x14ac:dyDescent="0.2">
      <c r="C2220" s="10"/>
      <c r="D2220" s="10"/>
      <c r="AA2220" s="132"/>
      <c r="AB2220" s="132"/>
      <c r="AC2220" s="132"/>
      <c r="AD2220" s="132"/>
      <c r="AE2220" s="132"/>
      <c r="AF2220" s="148"/>
      <c r="AG2220" s="143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3:47" x14ac:dyDescent="0.2">
      <c r="C2221" s="10"/>
      <c r="D2221" s="10"/>
      <c r="AA2221" s="132"/>
      <c r="AB2221" s="132"/>
      <c r="AC2221" s="132"/>
      <c r="AD2221" s="132"/>
      <c r="AE2221" s="132"/>
      <c r="AF2221" s="148"/>
      <c r="AG2221" s="143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3:47" x14ac:dyDescent="0.2">
      <c r="C2222" s="10"/>
      <c r="D2222" s="10"/>
      <c r="AA2222" s="132"/>
      <c r="AB2222" s="132"/>
      <c r="AC2222" s="132"/>
      <c r="AD2222" s="132"/>
      <c r="AE2222" s="132"/>
      <c r="AF2222" s="148"/>
      <c r="AG2222" s="143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3:47" x14ac:dyDescent="0.2">
      <c r="C2223" s="10"/>
      <c r="D2223" s="10"/>
      <c r="AA2223" s="132"/>
      <c r="AB2223" s="132"/>
      <c r="AC2223" s="132"/>
      <c r="AD2223" s="132"/>
      <c r="AE2223" s="132"/>
      <c r="AF2223" s="148"/>
      <c r="AG2223" s="143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3:47" x14ac:dyDescent="0.2">
      <c r="C2224" s="10"/>
      <c r="D2224" s="10"/>
      <c r="AA2224" s="132"/>
      <c r="AB2224" s="132"/>
      <c r="AC2224" s="132"/>
      <c r="AD2224" s="132"/>
      <c r="AE2224" s="132"/>
      <c r="AF2224" s="148"/>
      <c r="AG2224" s="143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3:47" x14ac:dyDescent="0.2">
      <c r="C2225" s="10"/>
      <c r="D2225" s="10"/>
      <c r="AA2225" s="132"/>
      <c r="AB2225" s="132"/>
      <c r="AC2225" s="132"/>
      <c r="AD2225" s="132"/>
      <c r="AE2225" s="132"/>
      <c r="AF2225" s="148"/>
      <c r="AG2225" s="143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3:47" x14ac:dyDescent="0.2">
      <c r="C2226" s="10"/>
      <c r="D2226" s="10"/>
      <c r="AA2226" s="132"/>
      <c r="AB2226" s="132"/>
      <c r="AC2226" s="132"/>
      <c r="AD2226" s="132"/>
      <c r="AE2226" s="132"/>
      <c r="AF2226" s="148"/>
      <c r="AG2226" s="143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3:47" x14ac:dyDescent="0.2">
      <c r="C2227" s="10"/>
      <c r="D2227" s="10"/>
      <c r="AA2227" s="132"/>
      <c r="AB2227" s="132"/>
      <c r="AC2227" s="132"/>
      <c r="AD2227" s="132"/>
      <c r="AE2227" s="132"/>
      <c r="AF2227" s="148"/>
      <c r="AG2227" s="143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3:47" x14ac:dyDescent="0.2">
      <c r="C2228" s="10"/>
      <c r="D2228" s="10"/>
      <c r="AA2228" s="132"/>
      <c r="AB2228" s="132"/>
      <c r="AC2228" s="132"/>
      <c r="AD2228" s="132"/>
      <c r="AE2228" s="132"/>
      <c r="AF2228" s="148"/>
      <c r="AG2228" s="143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3:47" x14ac:dyDescent="0.2">
      <c r="C2229" s="10"/>
      <c r="D2229" s="10"/>
      <c r="AA2229" s="132"/>
      <c r="AB2229" s="132"/>
      <c r="AC2229" s="132"/>
      <c r="AD2229" s="132"/>
      <c r="AE2229" s="132"/>
      <c r="AF2229" s="148"/>
      <c r="AG2229" s="143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3:47" x14ac:dyDescent="0.2">
      <c r="C2230" s="10"/>
      <c r="D2230" s="10"/>
      <c r="AA2230" s="132"/>
      <c r="AB2230" s="132"/>
      <c r="AC2230" s="132"/>
      <c r="AD2230" s="132"/>
      <c r="AE2230" s="132"/>
      <c r="AF2230" s="148"/>
      <c r="AG2230" s="143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3:47" x14ac:dyDescent="0.2">
      <c r="C2231" s="10"/>
      <c r="D2231" s="10"/>
      <c r="AA2231" s="132"/>
      <c r="AB2231" s="132"/>
      <c r="AC2231" s="132"/>
      <c r="AD2231" s="132"/>
      <c r="AE2231" s="132"/>
      <c r="AF2231" s="148"/>
      <c r="AG2231" s="143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3:47" x14ac:dyDescent="0.2">
      <c r="C2232" s="10"/>
      <c r="D2232" s="10"/>
      <c r="AA2232" s="132"/>
      <c r="AB2232" s="132"/>
      <c r="AC2232" s="132"/>
      <c r="AD2232" s="132"/>
      <c r="AE2232" s="132"/>
      <c r="AF2232" s="148"/>
      <c r="AG2232" s="143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3:47" x14ac:dyDescent="0.2">
      <c r="C2233" s="10"/>
      <c r="D2233" s="10"/>
      <c r="AA2233" s="132"/>
      <c r="AB2233" s="132"/>
      <c r="AC2233" s="132"/>
      <c r="AD2233" s="132"/>
      <c r="AE2233" s="132"/>
      <c r="AF2233" s="148"/>
      <c r="AG2233" s="143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3:47" x14ac:dyDescent="0.2">
      <c r="C2234" s="10"/>
      <c r="D2234" s="10"/>
      <c r="AA2234" s="132"/>
      <c r="AB2234" s="132"/>
      <c r="AC2234" s="132"/>
      <c r="AD2234" s="132"/>
      <c r="AE2234" s="132"/>
      <c r="AF2234" s="148"/>
      <c r="AG2234" s="143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3:47" x14ac:dyDescent="0.2">
      <c r="C2235" s="10"/>
      <c r="D2235" s="10"/>
      <c r="AA2235" s="132"/>
      <c r="AB2235" s="132"/>
      <c r="AC2235" s="132"/>
      <c r="AD2235" s="132"/>
      <c r="AE2235" s="132"/>
      <c r="AF2235" s="148"/>
      <c r="AG2235" s="143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3:47" x14ac:dyDescent="0.2">
      <c r="C2236" s="10"/>
      <c r="D2236" s="10"/>
      <c r="AA2236" s="132"/>
      <c r="AB2236" s="132"/>
      <c r="AC2236" s="132"/>
      <c r="AD2236" s="132"/>
      <c r="AE2236" s="132"/>
      <c r="AF2236" s="148"/>
      <c r="AG2236" s="143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3:47" x14ac:dyDescent="0.2">
      <c r="C2237" s="10"/>
      <c r="D2237" s="10"/>
      <c r="AA2237" s="132"/>
      <c r="AB2237" s="132"/>
      <c r="AC2237" s="132"/>
      <c r="AD2237" s="132"/>
      <c r="AE2237" s="132"/>
      <c r="AF2237" s="148"/>
      <c r="AG2237" s="143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3:47" x14ac:dyDescent="0.2">
      <c r="C2238" s="10"/>
      <c r="D2238" s="10"/>
      <c r="AA2238" s="132"/>
      <c r="AB2238" s="132"/>
      <c r="AC2238" s="132"/>
      <c r="AD2238" s="132"/>
      <c r="AE2238" s="132"/>
      <c r="AF2238" s="148"/>
      <c r="AG2238" s="143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3:47" x14ac:dyDescent="0.2">
      <c r="C2239" s="10"/>
      <c r="D2239" s="10"/>
      <c r="AA2239" s="132"/>
      <c r="AB2239" s="132"/>
      <c r="AC2239" s="132"/>
      <c r="AD2239" s="132"/>
      <c r="AE2239" s="132"/>
      <c r="AF2239" s="148"/>
      <c r="AG2239" s="143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3:47" x14ac:dyDescent="0.2">
      <c r="C2240" s="10"/>
      <c r="D2240" s="10"/>
      <c r="AA2240" s="132"/>
      <c r="AB2240" s="132"/>
      <c r="AC2240" s="132"/>
      <c r="AD2240" s="132"/>
      <c r="AE2240" s="132"/>
      <c r="AF2240" s="148"/>
      <c r="AG2240" s="143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3:47" x14ac:dyDescent="0.2">
      <c r="C2241" s="10"/>
      <c r="D2241" s="10"/>
      <c r="AA2241" s="132"/>
      <c r="AB2241" s="132"/>
      <c r="AC2241" s="132"/>
      <c r="AD2241" s="132"/>
      <c r="AE2241" s="132"/>
      <c r="AF2241" s="148"/>
      <c r="AG2241" s="143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3:47" x14ac:dyDescent="0.2">
      <c r="C2242" s="10"/>
      <c r="D2242" s="10"/>
      <c r="AA2242" s="132"/>
      <c r="AB2242" s="132"/>
      <c r="AC2242" s="132"/>
      <c r="AD2242" s="132"/>
      <c r="AE2242" s="132"/>
      <c r="AF2242" s="148"/>
      <c r="AG2242" s="143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3:47" x14ac:dyDescent="0.2">
      <c r="C2243" s="10"/>
      <c r="D2243" s="10"/>
      <c r="AA2243" s="132"/>
      <c r="AB2243" s="132"/>
      <c r="AC2243" s="132"/>
      <c r="AD2243" s="132"/>
      <c r="AE2243" s="132"/>
      <c r="AF2243" s="148"/>
      <c r="AG2243" s="143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3:47" x14ac:dyDescent="0.2">
      <c r="C2244" s="10"/>
      <c r="D2244" s="10"/>
      <c r="AA2244" s="132"/>
      <c r="AB2244" s="132"/>
      <c r="AC2244" s="132"/>
      <c r="AD2244" s="132"/>
      <c r="AE2244" s="132"/>
      <c r="AF2244" s="148"/>
      <c r="AG2244" s="143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3:47" x14ac:dyDescent="0.2">
      <c r="C2245" s="10"/>
      <c r="D2245" s="10"/>
      <c r="AA2245" s="132"/>
      <c r="AB2245" s="132"/>
      <c r="AC2245" s="132"/>
      <c r="AD2245" s="132"/>
      <c r="AE2245" s="132"/>
      <c r="AF2245" s="148"/>
      <c r="AG2245" s="143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3:47" x14ac:dyDescent="0.2">
      <c r="C2246" s="10"/>
      <c r="D2246" s="10"/>
      <c r="AA2246" s="132"/>
      <c r="AB2246" s="132"/>
      <c r="AC2246" s="132"/>
      <c r="AD2246" s="132"/>
      <c r="AE2246" s="132"/>
      <c r="AF2246" s="148"/>
      <c r="AG2246" s="143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3:47" x14ac:dyDescent="0.2">
      <c r="C2247" s="10"/>
      <c r="D2247" s="10"/>
      <c r="AA2247" s="132"/>
      <c r="AB2247" s="132"/>
      <c r="AC2247" s="132"/>
      <c r="AD2247" s="132"/>
      <c r="AE2247" s="132"/>
      <c r="AF2247" s="148"/>
      <c r="AG2247" s="143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3:47" x14ac:dyDescent="0.2">
      <c r="C2248" s="10"/>
      <c r="D2248" s="10"/>
      <c r="AA2248" s="132"/>
      <c r="AB2248" s="132"/>
      <c r="AC2248" s="132"/>
      <c r="AD2248" s="132"/>
      <c r="AE2248" s="132"/>
      <c r="AF2248" s="148"/>
      <c r="AG2248" s="143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3:47" x14ac:dyDescent="0.2">
      <c r="C2249" s="10"/>
      <c r="D2249" s="10"/>
      <c r="AA2249" s="132"/>
      <c r="AB2249" s="132"/>
      <c r="AC2249" s="132"/>
      <c r="AD2249" s="132"/>
      <c r="AE2249" s="132"/>
      <c r="AF2249" s="148"/>
      <c r="AG2249" s="143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3:47" x14ac:dyDescent="0.2">
      <c r="C2250" s="10"/>
      <c r="D2250" s="10"/>
      <c r="AA2250" s="132"/>
      <c r="AB2250" s="132"/>
      <c r="AC2250" s="132"/>
      <c r="AD2250" s="132"/>
      <c r="AE2250" s="132"/>
      <c r="AF2250" s="148"/>
      <c r="AG2250" s="143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3:47" x14ac:dyDescent="0.2">
      <c r="C2251" s="10"/>
      <c r="D2251" s="10"/>
      <c r="AA2251" s="132"/>
      <c r="AB2251" s="132"/>
      <c r="AC2251" s="132"/>
      <c r="AD2251" s="132"/>
      <c r="AE2251" s="132"/>
      <c r="AF2251" s="148"/>
      <c r="AG2251" s="143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3:47" x14ac:dyDescent="0.2">
      <c r="C2252" s="10"/>
      <c r="D2252" s="10"/>
      <c r="AA2252" s="132"/>
      <c r="AB2252" s="132"/>
      <c r="AC2252" s="132"/>
      <c r="AD2252" s="132"/>
      <c r="AE2252" s="132"/>
      <c r="AF2252" s="148"/>
      <c r="AG2252" s="143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3:47" x14ac:dyDescent="0.2">
      <c r="C2253" s="10"/>
      <c r="D2253" s="10"/>
      <c r="AA2253" s="132"/>
      <c r="AB2253" s="132"/>
      <c r="AC2253" s="132"/>
      <c r="AD2253" s="132"/>
      <c r="AE2253" s="132"/>
      <c r="AF2253" s="148"/>
      <c r="AG2253" s="143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3:47" x14ac:dyDescent="0.2">
      <c r="C2254" s="10"/>
      <c r="D2254" s="10"/>
      <c r="AA2254" s="132"/>
      <c r="AB2254" s="132"/>
      <c r="AC2254" s="132"/>
      <c r="AD2254" s="132"/>
      <c r="AE2254" s="132"/>
      <c r="AF2254" s="148"/>
      <c r="AG2254" s="143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3:47" x14ac:dyDescent="0.2">
      <c r="C2255" s="10"/>
      <c r="D2255" s="10"/>
      <c r="AA2255" s="132"/>
      <c r="AB2255" s="132"/>
      <c r="AC2255" s="132"/>
      <c r="AD2255" s="132"/>
      <c r="AE2255" s="132"/>
      <c r="AF2255" s="148"/>
      <c r="AG2255" s="143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3:47" x14ac:dyDescent="0.2">
      <c r="C2256" s="10"/>
      <c r="D2256" s="10"/>
      <c r="AA2256" s="132"/>
      <c r="AB2256" s="132"/>
      <c r="AC2256" s="132"/>
      <c r="AD2256" s="132"/>
      <c r="AE2256" s="132"/>
      <c r="AF2256" s="148"/>
      <c r="AG2256" s="143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3:47" x14ac:dyDescent="0.2">
      <c r="C2257" s="10"/>
      <c r="D2257" s="10"/>
      <c r="AA2257" s="132"/>
      <c r="AB2257" s="132"/>
      <c r="AC2257" s="132"/>
      <c r="AD2257" s="132"/>
      <c r="AE2257" s="132"/>
      <c r="AF2257" s="148"/>
      <c r="AG2257" s="143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3:47" x14ac:dyDescent="0.2">
      <c r="C2258" s="10"/>
      <c r="D2258" s="10"/>
      <c r="AA2258" s="132"/>
      <c r="AB2258" s="132"/>
      <c r="AC2258" s="132"/>
      <c r="AD2258" s="132"/>
      <c r="AE2258" s="132"/>
      <c r="AF2258" s="148"/>
      <c r="AG2258" s="143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3:47" x14ac:dyDescent="0.2">
      <c r="C2259" s="10"/>
      <c r="D2259" s="10"/>
      <c r="AA2259" s="132"/>
      <c r="AB2259" s="132"/>
      <c r="AC2259" s="132"/>
      <c r="AD2259" s="132"/>
      <c r="AE2259" s="132"/>
      <c r="AF2259" s="148"/>
      <c r="AG2259" s="143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3:47" x14ac:dyDescent="0.2">
      <c r="C2260" s="10"/>
      <c r="D2260" s="10"/>
      <c r="AA2260" s="132"/>
      <c r="AB2260" s="132"/>
      <c r="AC2260" s="132"/>
      <c r="AD2260" s="132"/>
      <c r="AE2260" s="132"/>
      <c r="AF2260" s="148"/>
      <c r="AG2260" s="143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3:47" x14ac:dyDescent="0.2">
      <c r="C2261" s="10"/>
      <c r="D2261" s="10"/>
      <c r="AA2261" s="132"/>
      <c r="AB2261" s="132"/>
      <c r="AC2261" s="132"/>
      <c r="AD2261" s="132"/>
      <c r="AE2261" s="132"/>
      <c r="AF2261" s="148"/>
      <c r="AG2261" s="143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3:47" x14ac:dyDescent="0.2">
      <c r="C2262" s="10"/>
      <c r="D2262" s="10"/>
      <c r="AA2262" s="132"/>
      <c r="AB2262" s="132"/>
      <c r="AC2262" s="132"/>
      <c r="AD2262" s="132"/>
      <c r="AE2262" s="132"/>
      <c r="AF2262" s="148"/>
      <c r="AG2262" s="143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3:47" x14ac:dyDescent="0.2">
      <c r="C2263" s="10"/>
      <c r="D2263" s="10"/>
      <c r="AA2263" s="132"/>
      <c r="AB2263" s="132"/>
      <c r="AC2263" s="132"/>
      <c r="AD2263" s="132"/>
      <c r="AE2263" s="132"/>
      <c r="AF2263" s="148"/>
      <c r="AG2263" s="143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3:47" x14ac:dyDescent="0.2">
      <c r="C2264" s="10"/>
      <c r="D2264" s="10"/>
      <c r="AA2264" s="132"/>
      <c r="AB2264" s="132"/>
      <c r="AC2264" s="132"/>
      <c r="AD2264" s="132"/>
      <c r="AE2264" s="132"/>
      <c r="AF2264" s="148"/>
      <c r="AG2264" s="143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3:47" x14ac:dyDescent="0.2">
      <c r="C2265" s="10"/>
      <c r="D2265" s="10"/>
      <c r="AA2265" s="132"/>
      <c r="AB2265" s="132"/>
      <c r="AC2265" s="132"/>
      <c r="AD2265" s="132"/>
      <c r="AE2265" s="132"/>
      <c r="AF2265" s="148"/>
      <c r="AG2265" s="143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3:47" x14ac:dyDescent="0.2">
      <c r="C2266" s="10"/>
      <c r="D2266" s="10"/>
      <c r="AA2266" s="132"/>
      <c r="AB2266" s="132"/>
      <c r="AC2266" s="132"/>
      <c r="AD2266" s="132"/>
      <c r="AE2266" s="132"/>
      <c r="AF2266" s="148"/>
      <c r="AG2266" s="143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3:47" x14ac:dyDescent="0.2">
      <c r="C2267" s="10"/>
      <c r="D2267" s="10"/>
      <c r="AA2267" s="132"/>
      <c r="AB2267" s="132"/>
      <c r="AC2267" s="132"/>
      <c r="AD2267" s="132"/>
      <c r="AE2267" s="132"/>
      <c r="AF2267" s="148"/>
      <c r="AG2267" s="143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3:47" x14ac:dyDescent="0.2">
      <c r="C2268" s="10"/>
      <c r="D2268" s="10"/>
      <c r="AA2268" s="132"/>
      <c r="AB2268" s="132"/>
      <c r="AC2268" s="132"/>
      <c r="AD2268" s="132"/>
      <c r="AE2268" s="132"/>
      <c r="AF2268" s="148"/>
      <c r="AG2268" s="143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3:47" x14ac:dyDescent="0.2">
      <c r="C2269" s="10"/>
      <c r="D2269" s="10"/>
      <c r="AA2269" s="132"/>
      <c r="AB2269" s="132"/>
      <c r="AC2269" s="132"/>
      <c r="AD2269" s="132"/>
      <c r="AE2269" s="132"/>
      <c r="AF2269" s="148"/>
      <c r="AG2269" s="143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3:47" x14ac:dyDescent="0.2">
      <c r="C2270" s="10"/>
      <c r="D2270" s="10"/>
      <c r="AA2270" s="132"/>
      <c r="AB2270" s="132"/>
      <c r="AC2270" s="132"/>
      <c r="AD2270" s="132"/>
      <c r="AE2270" s="132"/>
      <c r="AF2270" s="148"/>
      <c r="AG2270" s="143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3:47" x14ac:dyDescent="0.2">
      <c r="C2271" s="10"/>
      <c r="D2271" s="10"/>
      <c r="AA2271" s="132"/>
      <c r="AB2271" s="132"/>
      <c r="AC2271" s="132"/>
      <c r="AD2271" s="132"/>
      <c r="AE2271" s="132"/>
      <c r="AF2271" s="148"/>
      <c r="AG2271" s="143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3:47" x14ac:dyDescent="0.2">
      <c r="C2272" s="10"/>
      <c r="D2272" s="10"/>
      <c r="AA2272" s="132"/>
      <c r="AB2272" s="132"/>
      <c r="AC2272" s="132"/>
      <c r="AD2272" s="132"/>
      <c r="AE2272" s="132"/>
      <c r="AF2272" s="148"/>
      <c r="AG2272" s="143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3:47" x14ac:dyDescent="0.2">
      <c r="C2273" s="10"/>
      <c r="D2273" s="10"/>
      <c r="AA2273" s="132"/>
      <c r="AB2273" s="132"/>
      <c r="AC2273" s="132"/>
      <c r="AD2273" s="132"/>
      <c r="AE2273" s="132"/>
      <c r="AF2273" s="148"/>
      <c r="AG2273" s="143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3:47" x14ac:dyDescent="0.2">
      <c r="C2274" s="10"/>
      <c r="D2274" s="10"/>
      <c r="AA2274" s="132"/>
      <c r="AB2274" s="132"/>
      <c r="AC2274" s="132"/>
      <c r="AD2274" s="132"/>
      <c r="AE2274" s="132"/>
      <c r="AF2274" s="148"/>
      <c r="AG2274" s="143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3:47" x14ac:dyDescent="0.2">
      <c r="C2275" s="10"/>
      <c r="D2275" s="10"/>
      <c r="AA2275" s="132"/>
      <c r="AB2275" s="132"/>
      <c r="AC2275" s="132"/>
      <c r="AD2275" s="132"/>
      <c r="AE2275" s="132"/>
      <c r="AF2275" s="148"/>
      <c r="AG2275" s="143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3:47" x14ac:dyDescent="0.2">
      <c r="C2276" s="10"/>
      <c r="D2276" s="10"/>
      <c r="AA2276" s="132"/>
      <c r="AB2276" s="132"/>
      <c r="AC2276" s="132"/>
      <c r="AD2276" s="132"/>
      <c r="AE2276" s="132"/>
      <c r="AF2276" s="148"/>
      <c r="AG2276" s="143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3:47" x14ac:dyDescent="0.2">
      <c r="C2277" s="10"/>
      <c r="D2277" s="10"/>
      <c r="AA2277" s="132"/>
      <c r="AB2277" s="132"/>
      <c r="AC2277" s="132"/>
      <c r="AD2277" s="132"/>
      <c r="AE2277" s="132"/>
      <c r="AF2277" s="148"/>
      <c r="AG2277" s="143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3:47" x14ac:dyDescent="0.2">
      <c r="C2278" s="10"/>
      <c r="D2278" s="10"/>
      <c r="AA2278" s="132"/>
      <c r="AB2278" s="132"/>
      <c r="AC2278" s="132"/>
      <c r="AD2278" s="132"/>
      <c r="AE2278" s="132"/>
      <c r="AF2278" s="148"/>
      <c r="AG2278" s="143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3:47" x14ac:dyDescent="0.2">
      <c r="C2279" s="10"/>
      <c r="D2279" s="10"/>
      <c r="AA2279" s="132"/>
      <c r="AB2279" s="132"/>
      <c r="AC2279" s="132"/>
      <c r="AD2279" s="132"/>
      <c r="AE2279" s="132"/>
      <c r="AF2279" s="148"/>
      <c r="AG2279" s="143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3:47" x14ac:dyDescent="0.2">
      <c r="C2280" s="10"/>
      <c r="D2280" s="10"/>
      <c r="AA2280" s="132"/>
      <c r="AB2280" s="132"/>
      <c r="AC2280" s="132"/>
      <c r="AD2280" s="132"/>
      <c r="AE2280" s="132"/>
      <c r="AF2280" s="148"/>
      <c r="AG2280" s="143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3:47" x14ac:dyDescent="0.2">
      <c r="C2281" s="10"/>
      <c r="D2281" s="10"/>
      <c r="AA2281" s="132"/>
      <c r="AB2281" s="132"/>
      <c r="AC2281" s="132"/>
      <c r="AD2281" s="132"/>
      <c r="AE2281" s="132"/>
      <c r="AF2281" s="148"/>
      <c r="AG2281" s="143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3:47" x14ac:dyDescent="0.2">
      <c r="C2282" s="10"/>
      <c r="D2282" s="10"/>
      <c r="AA2282" s="132"/>
      <c r="AB2282" s="132"/>
      <c r="AC2282" s="132"/>
      <c r="AD2282" s="132"/>
      <c r="AE2282" s="132"/>
      <c r="AF2282" s="148"/>
      <c r="AG2282" s="143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3:47" x14ac:dyDescent="0.2">
      <c r="C2283" s="10"/>
      <c r="D2283" s="10"/>
      <c r="AA2283" s="132"/>
      <c r="AB2283" s="132"/>
      <c r="AC2283" s="132"/>
      <c r="AD2283" s="132"/>
      <c r="AE2283" s="132"/>
      <c r="AF2283" s="148"/>
      <c r="AG2283" s="143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3:47" x14ac:dyDescent="0.2">
      <c r="C2284" s="10"/>
      <c r="D2284" s="10"/>
      <c r="AA2284" s="132"/>
      <c r="AB2284" s="132"/>
      <c r="AC2284" s="132"/>
      <c r="AD2284" s="132"/>
      <c r="AE2284" s="132"/>
      <c r="AF2284" s="148"/>
      <c r="AG2284" s="143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3:47" x14ac:dyDescent="0.2">
      <c r="C2285" s="10"/>
      <c r="D2285" s="10"/>
      <c r="AA2285" s="132"/>
      <c r="AB2285" s="132"/>
      <c r="AC2285" s="132"/>
      <c r="AD2285" s="132"/>
      <c r="AE2285" s="132"/>
      <c r="AF2285" s="148"/>
      <c r="AG2285" s="143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3:47" x14ac:dyDescent="0.2">
      <c r="C2286" s="10"/>
      <c r="D2286" s="10"/>
      <c r="AA2286" s="132"/>
      <c r="AB2286" s="132"/>
      <c r="AC2286" s="132"/>
      <c r="AD2286" s="132"/>
      <c r="AE2286" s="132"/>
      <c r="AF2286" s="148"/>
      <c r="AG2286" s="143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3:47" x14ac:dyDescent="0.2">
      <c r="C2287" s="10"/>
      <c r="D2287" s="10"/>
      <c r="AA2287" s="132"/>
      <c r="AB2287" s="132"/>
      <c r="AC2287" s="132"/>
      <c r="AD2287" s="132"/>
      <c r="AE2287" s="132"/>
      <c r="AF2287" s="148"/>
      <c r="AG2287" s="143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3:47" x14ac:dyDescent="0.2">
      <c r="C2288" s="10"/>
      <c r="D2288" s="10"/>
      <c r="AA2288" s="132"/>
      <c r="AB2288" s="132"/>
      <c r="AC2288" s="132"/>
      <c r="AD2288" s="132"/>
      <c r="AE2288" s="132"/>
      <c r="AF2288" s="148"/>
      <c r="AG2288" s="143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3:47" x14ac:dyDescent="0.2">
      <c r="C2289" s="10"/>
      <c r="D2289" s="10"/>
      <c r="AA2289" s="132"/>
      <c r="AB2289" s="132"/>
      <c r="AC2289" s="132"/>
      <c r="AD2289" s="132"/>
      <c r="AE2289" s="132"/>
      <c r="AF2289" s="148"/>
      <c r="AG2289" s="143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3:47" x14ac:dyDescent="0.2">
      <c r="C2290" s="10"/>
      <c r="D2290" s="10"/>
      <c r="AA2290" s="132"/>
      <c r="AB2290" s="132"/>
      <c r="AC2290" s="132"/>
      <c r="AD2290" s="132"/>
      <c r="AE2290" s="132"/>
      <c r="AF2290" s="148"/>
      <c r="AG2290" s="143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3:47" x14ac:dyDescent="0.2">
      <c r="C2291" s="10"/>
      <c r="D2291" s="10"/>
      <c r="AA2291" s="132"/>
      <c r="AB2291" s="132"/>
      <c r="AC2291" s="132"/>
      <c r="AD2291" s="132"/>
      <c r="AE2291" s="132"/>
      <c r="AF2291" s="148"/>
      <c r="AG2291" s="143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3:47" x14ac:dyDescent="0.2">
      <c r="C2292" s="10"/>
      <c r="D2292" s="10"/>
      <c r="AA2292" s="132"/>
      <c r="AB2292" s="132"/>
      <c r="AC2292" s="132"/>
      <c r="AD2292" s="132"/>
      <c r="AE2292" s="132"/>
      <c r="AF2292" s="148"/>
      <c r="AG2292" s="143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3:47" x14ac:dyDescent="0.2">
      <c r="C2293" s="10"/>
      <c r="D2293" s="10"/>
      <c r="AA2293" s="132"/>
      <c r="AB2293" s="132"/>
      <c r="AC2293" s="132"/>
      <c r="AD2293" s="132"/>
      <c r="AE2293" s="132"/>
      <c r="AF2293" s="148"/>
      <c r="AG2293" s="143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3:47" x14ac:dyDescent="0.2">
      <c r="C2294" s="10"/>
      <c r="D2294" s="10"/>
      <c r="AA2294" s="132"/>
      <c r="AB2294" s="132"/>
      <c r="AC2294" s="132"/>
      <c r="AD2294" s="132"/>
      <c r="AE2294" s="132"/>
      <c r="AF2294" s="148"/>
      <c r="AG2294" s="143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3:47" x14ac:dyDescent="0.2">
      <c r="C2295" s="10"/>
      <c r="D2295" s="10"/>
      <c r="AA2295" s="132"/>
      <c r="AB2295" s="132"/>
      <c r="AC2295" s="132"/>
      <c r="AD2295" s="132"/>
      <c r="AE2295" s="132"/>
      <c r="AF2295" s="148"/>
      <c r="AG2295" s="143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3:47" x14ac:dyDescent="0.2">
      <c r="C2296" s="10"/>
      <c r="D2296" s="10"/>
      <c r="AA2296" s="132"/>
      <c r="AB2296" s="132"/>
      <c r="AC2296" s="132"/>
      <c r="AD2296" s="132"/>
      <c r="AE2296" s="132"/>
      <c r="AF2296" s="148"/>
      <c r="AG2296" s="143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3:47" x14ac:dyDescent="0.2">
      <c r="C2297" s="10"/>
      <c r="D2297" s="10"/>
      <c r="AA2297" s="132"/>
      <c r="AB2297" s="132"/>
      <c r="AC2297" s="132"/>
      <c r="AD2297" s="132"/>
      <c r="AE2297" s="132"/>
      <c r="AF2297" s="148"/>
      <c r="AG2297" s="143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3:47" x14ac:dyDescent="0.2">
      <c r="C2298" s="10"/>
      <c r="D2298" s="10"/>
      <c r="AA2298" s="132"/>
      <c r="AB2298" s="132"/>
      <c r="AC2298" s="132"/>
      <c r="AD2298" s="132"/>
      <c r="AE2298" s="132"/>
      <c r="AF2298" s="148"/>
      <c r="AG2298" s="143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3:47" x14ac:dyDescent="0.2">
      <c r="C2299" s="10"/>
      <c r="D2299" s="10"/>
      <c r="AA2299" s="132"/>
      <c r="AB2299" s="132"/>
      <c r="AC2299" s="132"/>
      <c r="AD2299" s="132"/>
      <c r="AE2299" s="132"/>
      <c r="AF2299" s="148"/>
      <c r="AG2299" s="143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3:47" x14ac:dyDescent="0.2">
      <c r="C2300" s="10"/>
      <c r="D2300" s="10"/>
      <c r="AA2300" s="132"/>
      <c r="AB2300" s="132"/>
      <c r="AC2300" s="132"/>
      <c r="AD2300" s="132"/>
      <c r="AE2300" s="132"/>
      <c r="AF2300" s="148"/>
      <c r="AG2300" s="143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3:47" x14ac:dyDescent="0.2">
      <c r="C2301" s="10"/>
      <c r="D2301" s="10"/>
      <c r="AA2301" s="132"/>
      <c r="AB2301" s="132"/>
      <c r="AC2301" s="132"/>
      <c r="AD2301" s="132"/>
      <c r="AE2301" s="132"/>
      <c r="AF2301" s="148"/>
      <c r="AG2301" s="143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3:47" x14ac:dyDescent="0.2">
      <c r="C2302" s="10"/>
      <c r="D2302" s="10"/>
      <c r="AA2302" s="132"/>
      <c r="AB2302" s="132"/>
      <c r="AC2302" s="132"/>
      <c r="AD2302" s="132"/>
      <c r="AE2302" s="132"/>
      <c r="AF2302" s="148"/>
      <c r="AG2302" s="143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3:47" x14ac:dyDescent="0.2">
      <c r="C2303" s="10"/>
      <c r="D2303" s="10"/>
      <c r="AA2303" s="132"/>
      <c r="AB2303" s="132"/>
      <c r="AC2303" s="132"/>
      <c r="AD2303" s="132"/>
      <c r="AE2303" s="132"/>
      <c r="AF2303" s="148"/>
      <c r="AG2303" s="143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3:47" x14ac:dyDescent="0.2">
      <c r="C2304" s="10"/>
      <c r="D2304" s="10"/>
      <c r="AA2304" s="132"/>
      <c r="AB2304" s="132"/>
      <c r="AC2304" s="132"/>
      <c r="AD2304" s="132"/>
      <c r="AE2304" s="132"/>
      <c r="AF2304" s="148"/>
      <c r="AG2304" s="143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3:47" x14ac:dyDescent="0.2">
      <c r="C2305" s="10"/>
      <c r="D2305" s="10"/>
      <c r="AA2305" s="132"/>
      <c r="AB2305" s="132"/>
      <c r="AC2305" s="132"/>
      <c r="AD2305" s="132"/>
      <c r="AE2305" s="132"/>
      <c r="AF2305" s="148"/>
      <c r="AG2305" s="143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3:47" x14ac:dyDescent="0.2">
      <c r="C2306" s="10"/>
      <c r="D2306" s="10"/>
      <c r="AA2306" s="132"/>
      <c r="AB2306" s="132"/>
      <c r="AC2306" s="132"/>
      <c r="AD2306" s="132"/>
      <c r="AE2306" s="132"/>
      <c r="AF2306" s="148"/>
      <c r="AG2306" s="143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3:47" x14ac:dyDescent="0.2">
      <c r="C2307" s="10"/>
      <c r="D2307" s="10"/>
      <c r="AA2307" s="132"/>
      <c r="AB2307" s="132"/>
      <c r="AC2307" s="132"/>
      <c r="AD2307" s="132"/>
      <c r="AE2307" s="132"/>
      <c r="AF2307" s="148"/>
      <c r="AG2307" s="143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3:47" x14ac:dyDescent="0.2">
      <c r="C2308" s="10"/>
      <c r="D2308" s="10"/>
      <c r="AA2308" s="132"/>
      <c r="AB2308" s="132"/>
      <c r="AC2308" s="132"/>
      <c r="AD2308" s="132"/>
      <c r="AE2308" s="132"/>
      <c r="AF2308" s="148"/>
      <c r="AG2308" s="143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3:47" x14ac:dyDescent="0.2">
      <c r="C2309" s="10"/>
      <c r="D2309" s="10"/>
      <c r="AA2309" s="132"/>
      <c r="AB2309" s="132"/>
      <c r="AC2309" s="132"/>
      <c r="AD2309" s="132"/>
      <c r="AE2309" s="132"/>
      <c r="AF2309" s="148"/>
      <c r="AG2309" s="143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3:47" x14ac:dyDescent="0.2">
      <c r="C2310" s="10"/>
      <c r="D2310" s="10"/>
      <c r="AA2310" s="132"/>
      <c r="AB2310" s="132"/>
      <c r="AC2310" s="132"/>
      <c r="AD2310" s="132"/>
      <c r="AE2310" s="132"/>
      <c r="AF2310" s="148"/>
      <c r="AG2310" s="143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3:47" x14ac:dyDescent="0.2">
      <c r="C2311" s="10"/>
      <c r="D2311" s="10"/>
      <c r="AA2311" s="132"/>
      <c r="AB2311" s="132"/>
      <c r="AC2311" s="132"/>
      <c r="AD2311" s="132"/>
      <c r="AE2311" s="132"/>
      <c r="AF2311" s="148"/>
      <c r="AG2311" s="143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3:47" x14ac:dyDescent="0.2">
      <c r="C2312" s="10"/>
      <c r="D2312" s="10"/>
      <c r="AA2312" s="132"/>
      <c r="AB2312" s="132"/>
      <c r="AC2312" s="132"/>
      <c r="AD2312" s="132"/>
      <c r="AE2312" s="132"/>
      <c r="AF2312" s="148"/>
      <c r="AG2312" s="143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3:47" x14ac:dyDescent="0.2">
      <c r="C2313" s="10"/>
      <c r="D2313" s="10"/>
      <c r="AA2313" s="132"/>
      <c r="AB2313" s="132"/>
      <c r="AC2313" s="132"/>
      <c r="AD2313" s="132"/>
      <c r="AE2313" s="132"/>
      <c r="AF2313" s="148"/>
      <c r="AG2313" s="143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3:47" x14ac:dyDescent="0.2">
      <c r="C2314" s="10"/>
      <c r="D2314" s="10"/>
      <c r="AA2314" s="132"/>
      <c r="AB2314" s="132"/>
      <c r="AC2314" s="132"/>
      <c r="AD2314" s="132"/>
      <c r="AE2314" s="132"/>
      <c r="AF2314" s="148"/>
      <c r="AG2314" s="143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3:47" x14ac:dyDescent="0.2">
      <c r="C2315" s="10"/>
      <c r="D2315" s="10"/>
      <c r="AA2315" s="132"/>
      <c r="AB2315" s="132"/>
      <c r="AC2315" s="132"/>
      <c r="AD2315" s="132"/>
      <c r="AE2315" s="132"/>
      <c r="AF2315" s="148"/>
      <c r="AG2315" s="143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3:47" x14ac:dyDescent="0.2">
      <c r="C2316" s="10"/>
      <c r="D2316" s="10"/>
      <c r="AA2316" s="132"/>
      <c r="AB2316" s="132"/>
      <c r="AC2316" s="132"/>
      <c r="AD2316" s="132"/>
      <c r="AE2316" s="132"/>
      <c r="AF2316" s="148"/>
      <c r="AG2316" s="143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3:47" x14ac:dyDescent="0.2">
      <c r="C2317" s="10"/>
      <c r="D2317" s="10"/>
      <c r="AA2317" s="132"/>
      <c r="AB2317" s="132"/>
      <c r="AC2317" s="132"/>
      <c r="AD2317" s="132"/>
      <c r="AE2317" s="132"/>
      <c r="AF2317" s="148"/>
      <c r="AG2317" s="143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3:47" x14ac:dyDescent="0.2">
      <c r="C2318" s="10"/>
      <c r="D2318" s="10"/>
      <c r="AA2318" s="132"/>
      <c r="AB2318" s="132"/>
      <c r="AC2318" s="132"/>
      <c r="AD2318" s="132"/>
      <c r="AE2318" s="132"/>
      <c r="AF2318" s="148"/>
      <c r="AG2318" s="143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3:47" x14ac:dyDescent="0.2">
      <c r="C2319" s="10"/>
      <c r="D2319" s="10"/>
      <c r="AA2319" s="132"/>
      <c r="AB2319" s="132"/>
      <c r="AC2319" s="132"/>
      <c r="AD2319" s="132"/>
      <c r="AE2319" s="132"/>
      <c r="AF2319" s="148"/>
      <c r="AG2319" s="143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3:47" x14ac:dyDescent="0.2">
      <c r="C2320" s="10"/>
      <c r="D2320" s="10"/>
      <c r="AA2320" s="132"/>
      <c r="AB2320" s="132"/>
      <c r="AC2320" s="132"/>
      <c r="AD2320" s="132"/>
      <c r="AE2320" s="132"/>
      <c r="AF2320" s="148"/>
      <c r="AG2320" s="143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3:47" x14ac:dyDescent="0.2">
      <c r="C2321" s="10"/>
      <c r="D2321" s="10"/>
      <c r="AA2321" s="132"/>
      <c r="AB2321" s="132"/>
      <c r="AC2321" s="132"/>
      <c r="AD2321" s="132"/>
      <c r="AE2321" s="132"/>
      <c r="AF2321" s="148"/>
      <c r="AG2321" s="143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3:47" x14ac:dyDescent="0.2">
      <c r="C2322" s="10"/>
      <c r="D2322" s="10"/>
      <c r="AA2322" s="132"/>
      <c r="AB2322" s="132"/>
      <c r="AC2322" s="132"/>
      <c r="AD2322" s="132"/>
      <c r="AE2322" s="132"/>
      <c r="AF2322" s="148"/>
      <c r="AG2322" s="143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3:47" x14ac:dyDescent="0.2">
      <c r="C2323" s="10"/>
      <c r="D2323" s="10"/>
      <c r="AA2323" s="132"/>
      <c r="AB2323" s="132"/>
      <c r="AC2323" s="132"/>
      <c r="AD2323" s="132"/>
      <c r="AE2323" s="132"/>
      <c r="AF2323" s="148"/>
      <c r="AG2323" s="143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3:47" x14ac:dyDescent="0.2">
      <c r="C2324" s="10"/>
      <c r="D2324" s="10"/>
      <c r="AA2324" s="132"/>
      <c r="AB2324" s="132"/>
      <c r="AC2324" s="132"/>
      <c r="AD2324" s="132"/>
      <c r="AE2324" s="132"/>
      <c r="AF2324" s="148"/>
      <c r="AG2324" s="143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3:47" x14ac:dyDescent="0.2">
      <c r="C2325" s="10"/>
      <c r="D2325" s="10"/>
      <c r="AA2325" s="132"/>
      <c r="AB2325" s="132"/>
      <c r="AC2325" s="132"/>
      <c r="AD2325" s="132"/>
      <c r="AE2325" s="132"/>
      <c r="AF2325" s="148"/>
      <c r="AG2325" s="143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3:47" x14ac:dyDescent="0.2">
      <c r="C2326" s="10"/>
      <c r="D2326" s="10"/>
      <c r="AA2326" s="132"/>
      <c r="AB2326" s="132"/>
      <c r="AC2326" s="132"/>
      <c r="AD2326" s="132"/>
      <c r="AE2326" s="132"/>
      <c r="AF2326" s="148"/>
      <c r="AG2326" s="143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3:47" x14ac:dyDescent="0.2">
      <c r="C2327" s="10"/>
      <c r="D2327" s="10"/>
      <c r="AA2327" s="132"/>
      <c r="AB2327" s="132"/>
      <c r="AC2327" s="132"/>
      <c r="AD2327" s="132"/>
      <c r="AE2327" s="132"/>
      <c r="AF2327" s="148"/>
      <c r="AG2327" s="143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3:47" x14ac:dyDescent="0.2">
      <c r="C2328" s="10"/>
      <c r="D2328" s="10"/>
      <c r="AA2328" s="132"/>
      <c r="AB2328" s="132"/>
      <c r="AC2328" s="132"/>
      <c r="AD2328" s="132"/>
      <c r="AE2328" s="132"/>
      <c r="AF2328" s="148"/>
      <c r="AG2328" s="143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3:47" x14ac:dyDescent="0.2">
      <c r="C2329" s="10"/>
      <c r="D2329" s="10"/>
      <c r="AA2329" s="132"/>
      <c r="AB2329" s="132"/>
      <c r="AC2329" s="132"/>
      <c r="AD2329" s="132"/>
      <c r="AE2329" s="132"/>
      <c r="AF2329" s="148"/>
      <c r="AG2329" s="143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3:47" x14ac:dyDescent="0.2">
      <c r="C2330" s="10"/>
      <c r="D2330" s="10"/>
      <c r="AA2330" s="132"/>
      <c r="AB2330" s="132"/>
      <c r="AC2330" s="132"/>
      <c r="AD2330" s="132"/>
      <c r="AE2330" s="132"/>
      <c r="AF2330" s="148"/>
      <c r="AG2330" s="143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3:47" x14ac:dyDescent="0.2">
      <c r="C2331" s="10"/>
      <c r="D2331" s="10"/>
      <c r="AA2331" s="132"/>
      <c r="AB2331" s="132"/>
      <c r="AC2331" s="132"/>
      <c r="AD2331" s="132"/>
      <c r="AE2331" s="132"/>
      <c r="AF2331" s="148"/>
      <c r="AG2331" s="143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3:47" x14ac:dyDescent="0.2">
      <c r="C2332" s="10"/>
      <c r="D2332" s="10"/>
      <c r="AA2332" s="132"/>
      <c r="AB2332" s="132"/>
      <c r="AC2332" s="132"/>
      <c r="AD2332" s="132"/>
      <c r="AE2332" s="132"/>
      <c r="AF2332" s="148"/>
      <c r="AG2332" s="143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3:47" x14ac:dyDescent="0.2">
      <c r="C2333" s="10"/>
      <c r="D2333" s="10"/>
      <c r="AA2333" s="132"/>
      <c r="AB2333" s="132"/>
      <c r="AC2333" s="132"/>
      <c r="AD2333" s="132"/>
      <c r="AE2333" s="132"/>
      <c r="AF2333" s="148"/>
      <c r="AG2333" s="143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3:47" x14ac:dyDescent="0.2">
      <c r="C2334" s="10"/>
      <c r="D2334" s="10"/>
      <c r="AA2334" s="132"/>
      <c r="AB2334" s="132"/>
      <c r="AC2334" s="132"/>
      <c r="AD2334" s="132"/>
      <c r="AE2334" s="132"/>
      <c r="AF2334" s="148"/>
      <c r="AG2334" s="143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3:47" x14ac:dyDescent="0.2">
      <c r="C2335" s="10"/>
      <c r="D2335" s="10"/>
      <c r="AA2335" s="132"/>
      <c r="AB2335" s="132"/>
      <c r="AC2335" s="132"/>
      <c r="AD2335" s="132"/>
      <c r="AE2335" s="132"/>
      <c r="AF2335" s="148"/>
      <c r="AG2335" s="143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3:47" x14ac:dyDescent="0.2">
      <c r="C2336" s="10"/>
      <c r="D2336" s="10"/>
      <c r="AA2336" s="132"/>
      <c r="AB2336" s="132"/>
      <c r="AC2336" s="132"/>
      <c r="AD2336" s="132"/>
      <c r="AE2336" s="132"/>
      <c r="AF2336" s="148"/>
      <c r="AG2336" s="143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3:47" x14ac:dyDescent="0.2">
      <c r="C2337" s="10"/>
      <c r="D2337" s="10"/>
      <c r="AA2337" s="132"/>
      <c r="AB2337" s="132"/>
      <c r="AC2337" s="132"/>
      <c r="AD2337" s="132"/>
      <c r="AE2337" s="132"/>
      <c r="AF2337" s="148"/>
      <c r="AG2337" s="143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3:47" x14ac:dyDescent="0.2">
      <c r="C2338" s="10"/>
      <c r="D2338" s="10"/>
      <c r="AA2338" s="132"/>
      <c r="AB2338" s="132"/>
      <c r="AC2338" s="132"/>
      <c r="AD2338" s="132"/>
      <c r="AE2338" s="132"/>
      <c r="AF2338" s="148"/>
      <c r="AG2338" s="143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3:47" x14ac:dyDescent="0.2">
      <c r="C2339" s="10"/>
      <c r="D2339" s="10"/>
      <c r="AA2339" s="132"/>
      <c r="AB2339" s="132"/>
      <c r="AC2339" s="132"/>
      <c r="AD2339" s="132"/>
      <c r="AE2339" s="132"/>
      <c r="AF2339" s="148"/>
      <c r="AG2339" s="143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3:47" x14ac:dyDescent="0.2">
      <c r="C2340" s="10"/>
      <c r="D2340" s="10"/>
      <c r="AA2340" s="132"/>
      <c r="AB2340" s="132"/>
      <c r="AC2340" s="132"/>
      <c r="AD2340" s="132"/>
      <c r="AE2340" s="132"/>
      <c r="AF2340" s="148"/>
      <c r="AG2340" s="143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3:47" x14ac:dyDescent="0.2">
      <c r="C2341" s="10"/>
      <c r="D2341" s="10"/>
      <c r="AA2341" s="132"/>
      <c r="AB2341" s="132"/>
      <c r="AC2341" s="132"/>
      <c r="AD2341" s="132"/>
      <c r="AE2341" s="132"/>
      <c r="AF2341" s="148"/>
      <c r="AG2341" s="143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3:47" x14ac:dyDescent="0.2">
      <c r="C2342" s="10"/>
      <c r="D2342" s="10"/>
      <c r="AA2342" s="132"/>
      <c r="AB2342" s="132"/>
      <c r="AC2342" s="132"/>
      <c r="AD2342" s="132"/>
      <c r="AE2342" s="132"/>
      <c r="AF2342" s="148"/>
      <c r="AG2342" s="143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3:47" x14ac:dyDescent="0.2">
      <c r="C2343" s="10"/>
      <c r="D2343" s="10"/>
      <c r="AA2343" s="132"/>
      <c r="AB2343" s="132"/>
      <c r="AC2343" s="132"/>
      <c r="AD2343" s="132"/>
      <c r="AE2343" s="132"/>
      <c r="AF2343" s="148"/>
      <c r="AG2343" s="143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3:47" x14ac:dyDescent="0.2">
      <c r="C2344" s="10"/>
      <c r="D2344" s="10"/>
      <c r="AA2344" s="132"/>
      <c r="AB2344" s="132"/>
      <c r="AC2344" s="132"/>
      <c r="AD2344" s="132"/>
      <c r="AE2344" s="132"/>
      <c r="AF2344" s="148"/>
      <c r="AG2344" s="143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3:47" x14ac:dyDescent="0.2">
      <c r="C2345" s="10"/>
      <c r="D2345" s="10"/>
      <c r="AA2345" s="132"/>
      <c r="AB2345" s="132"/>
      <c r="AC2345" s="132"/>
      <c r="AD2345" s="132"/>
      <c r="AE2345" s="132"/>
      <c r="AF2345" s="148"/>
      <c r="AG2345" s="143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3:47" x14ac:dyDescent="0.2">
      <c r="C2346" s="10"/>
      <c r="D2346" s="10"/>
      <c r="AA2346" s="132"/>
      <c r="AB2346" s="132"/>
      <c r="AC2346" s="132"/>
      <c r="AD2346" s="132"/>
      <c r="AE2346" s="132"/>
      <c r="AF2346" s="148"/>
      <c r="AG2346" s="143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3:47" x14ac:dyDescent="0.2">
      <c r="C2347" s="10"/>
      <c r="D2347" s="10"/>
      <c r="AA2347" s="132"/>
      <c r="AB2347" s="132"/>
      <c r="AC2347" s="132"/>
      <c r="AD2347" s="132"/>
      <c r="AE2347" s="132"/>
      <c r="AF2347" s="148"/>
      <c r="AG2347" s="143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3:47" x14ac:dyDescent="0.2">
      <c r="C2348" s="10"/>
      <c r="D2348" s="10"/>
      <c r="AA2348" s="132"/>
      <c r="AB2348" s="132"/>
      <c r="AC2348" s="132"/>
      <c r="AD2348" s="132"/>
      <c r="AE2348" s="132"/>
      <c r="AF2348" s="148"/>
      <c r="AG2348" s="143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3:47" x14ac:dyDescent="0.2">
      <c r="C2349" s="10"/>
      <c r="D2349" s="10"/>
      <c r="AA2349" s="132"/>
      <c r="AB2349" s="132"/>
      <c r="AC2349" s="132"/>
      <c r="AD2349" s="132"/>
      <c r="AE2349" s="132"/>
      <c r="AF2349" s="148"/>
      <c r="AG2349" s="143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3:47" x14ac:dyDescent="0.2">
      <c r="C2350" s="10"/>
      <c r="D2350" s="10"/>
      <c r="AA2350" s="132"/>
      <c r="AB2350" s="132"/>
      <c r="AC2350" s="132"/>
      <c r="AD2350" s="132"/>
      <c r="AE2350" s="132"/>
      <c r="AF2350" s="148"/>
      <c r="AG2350" s="143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3:47" x14ac:dyDescent="0.2">
      <c r="C2351" s="10"/>
      <c r="D2351" s="10"/>
      <c r="AA2351" s="132"/>
      <c r="AB2351" s="132"/>
      <c r="AC2351" s="132"/>
      <c r="AD2351" s="132"/>
      <c r="AE2351" s="132"/>
      <c r="AF2351" s="148"/>
      <c r="AG2351" s="143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3:47" x14ac:dyDescent="0.2">
      <c r="C2352" s="10"/>
      <c r="D2352" s="10"/>
      <c r="AA2352" s="132"/>
      <c r="AB2352" s="132"/>
      <c r="AC2352" s="132"/>
      <c r="AD2352" s="132"/>
      <c r="AE2352" s="132"/>
      <c r="AF2352" s="148"/>
      <c r="AG2352" s="143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3:47" x14ac:dyDescent="0.2">
      <c r="C2353" s="10"/>
      <c r="D2353" s="10"/>
      <c r="AA2353" s="132"/>
      <c r="AB2353" s="132"/>
      <c r="AC2353" s="132"/>
      <c r="AD2353" s="132"/>
      <c r="AE2353" s="132"/>
      <c r="AF2353" s="148"/>
      <c r="AG2353" s="143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3:47" x14ac:dyDescent="0.2">
      <c r="C2354" s="10"/>
      <c r="D2354" s="10"/>
      <c r="AA2354" s="132"/>
      <c r="AB2354" s="132"/>
      <c r="AC2354" s="132"/>
      <c r="AD2354" s="132"/>
      <c r="AE2354" s="132"/>
      <c r="AF2354" s="148"/>
      <c r="AG2354" s="143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3:47" x14ac:dyDescent="0.2">
      <c r="C2355" s="10"/>
      <c r="D2355" s="10"/>
      <c r="AA2355" s="132"/>
      <c r="AB2355" s="132"/>
      <c r="AC2355" s="132"/>
      <c r="AD2355" s="132"/>
      <c r="AE2355" s="132"/>
      <c r="AF2355" s="148"/>
      <c r="AG2355" s="143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3:47" x14ac:dyDescent="0.2">
      <c r="C2356" s="10"/>
      <c r="D2356" s="10"/>
      <c r="AA2356" s="132"/>
      <c r="AB2356" s="132"/>
      <c r="AC2356" s="132"/>
      <c r="AD2356" s="132"/>
      <c r="AE2356" s="132"/>
      <c r="AF2356" s="148"/>
      <c r="AG2356" s="143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3:47" x14ac:dyDescent="0.2">
      <c r="C2357" s="10"/>
      <c r="D2357" s="10"/>
      <c r="AA2357" s="132"/>
      <c r="AB2357" s="132"/>
      <c r="AC2357" s="132"/>
      <c r="AD2357" s="132"/>
      <c r="AE2357" s="132"/>
      <c r="AF2357" s="148"/>
      <c r="AG2357" s="143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3:47" x14ac:dyDescent="0.2">
      <c r="C2358" s="10"/>
      <c r="D2358" s="10"/>
      <c r="AA2358" s="132"/>
      <c r="AB2358" s="132"/>
      <c r="AC2358" s="132"/>
      <c r="AD2358" s="132"/>
      <c r="AE2358" s="132"/>
      <c r="AF2358" s="148"/>
      <c r="AG2358" s="143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3:47" x14ac:dyDescent="0.2">
      <c r="C2359" s="10"/>
      <c r="D2359" s="10"/>
      <c r="AA2359" s="132"/>
      <c r="AB2359" s="132"/>
      <c r="AC2359" s="132"/>
      <c r="AD2359" s="132"/>
      <c r="AE2359" s="132"/>
      <c r="AF2359" s="148"/>
      <c r="AG2359" s="143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3:47" x14ac:dyDescent="0.2">
      <c r="C2360" s="10"/>
      <c r="D2360" s="10"/>
      <c r="AA2360" s="132"/>
      <c r="AB2360" s="132"/>
      <c r="AC2360" s="132"/>
      <c r="AD2360" s="132"/>
      <c r="AE2360" s="132"/>
      <c r="AF2360" s="148"/>
      <c r="AG2360" s="143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3:47" x14ac:dyDescent="0.2">
      <c r="C2361" s="10"/>
      <c r="D2361" s="10"/>
      <c r="AA2361" s="132"/>
      <c r="AB2361" s="132"/>
      <c r="AC2361" s="132"/>
      <c r="AD2361" s="132"/>
      <c r="AE2361" s="132"/>
      <c r="AF2361" s="148"/>
      <c r="AG2361" s="143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3:47" x14ac:dyDescent="0.2">
      <c r="C2362" s="10"/>
      <c r="D2362" s="10"/>
      <c r="AA2362" s="132"/>
      <c r="AB2362" s="132"/>
      <c r="AC2362" s="132"/>
      <c r="AD2362" s="132"/>
      <c r="AE2362" s="132"/>
      <c r="AF2362" s="148"/>
      <c r="AG2362" s="143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3:47" x14ac:dyDescent="0.2">
      <c r="C2363" s="10"/>
      <c r="D2363" s="10"/>
      <c r="AA2363" s="132"/>
      <c r="AB2363" s="132"/>
      <c r="AC2363" s="132"/>
      <c r="AD2363" s="132"/>
      <c r="AE2363" s="132"/>
      <c r="AF2363" s="148"/>
      <c r="AG2363" s="143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3:47" x14ac:dyDescent="0.2">
      <c r="C2364" s="10"/>
      <c r="D2364" s="10"/>
      <c r="AA2364" s="132"/>
      <c r="AB2364" s="132"/>
      <c r="AC2364" s="132"/>
      <c r="AD2364" s="132"/>
      <c r="AE2364" s="132"/>
      <c r="AF2364" s="148"/>
      <c r="AG2364" s="143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3:47" x14ac:dyDescent="0.2">
      <c r="C2365" s="10"/>
      <c r="D2365" s="10"/>
      <c r="AA2365" s="132"/>
      <c r="AB2365" s="132"/>
      <c r="AC2365" s="132"/>
      <c r="AD2365" s="132"/>
      <c r="AE2365" s="132"/>
      <c r="AF2365" s="148"/>
      <c r="AG2365" s="143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3:47" x14ac:dyDescent="0.2">
      <c r="C2366" s="10"/>
      <c r="D2366" s="10"/>
      <c r="AA2366" s="132"/>
      <c r="AB2366" s="132"/>
      <c r="AC2366" s="132"/>
      <c r="AD2366" s="132"/>
      <c r="AE2366" s="132"/>
      <c r="AF2366" s="148"/>
      <c r="AG2366" s="143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3:47" x14ac:dyDescent="0.2">
      <c r="C2367" s="10"/>
      <c r="D2367" s="10"/>
      <c r="AA2367" s="132"/>
      <c r="AB2367" s="132"/>
      <c r="AC2367" s="132"/>
      <c r="AD2367" s="132"/>
      <c r="AE2367" s="132"/>
      <c r="AF2367" s="148"/>
      <c r="AG2367" s="143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3:47" x14ac:dyDescent="0.2">
      <c r="C2368" s="10"/>
      <c r="D2368" s="10"/>
      <c r="AA2368" s="132"/>
      <c r="AB2368" s="132"/>
      <c r="AC2368" s="132"/>
      <c r="AD2368" s="132"/>
      <c r="AE2368" s="132"/>
      <c r="AF2368" s="148"/>
      <c r="AG2368" s="143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3:47" x14ac:dyDescent="0.2">
      <c r="C2369" s="10"/>
      <c r="D2369" s="10"/>
      <c r="AA2369" s="132"/>
      <c r="AB2369" s="132"/>
      <c r="AC2369" s="132"/>
      <c r="AD2369" s="132"/>
      <c r="AE2369" s="132"/>
      <c r="AF2369" s="148"/>
      <c r="AG2369" s="143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3:47" x14ac:dyDescent="0.2">
      <c r="C2370" s="10"/>
      <c r="D2370" s="10"/>
      <c r="AA2370" s="132"/>
      <c r="AB2370" s="132"/>
      <c r="AC2370" s="132"/>
      <c r="AD2370" s="132"/>
      <c r="AE2370" s="132"/>
      <c r="AF2370" s="148"/>
      <c r="AG2370" s="143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3:47" x14ac:dyDescent="0.2">
      <c r="C2371" s="10"/>
      <c r="D2371" s="10"/>
      <c r="AA2371" s="132"/>
      <c r="AB2371" s="132"/>
      <c r="AC2371" s="132"/>
      <c r="AD2371" s="132"/>
      <c r="AE2371" s="132"/>
      <c r="AF2371" s="148"/>
      <c r="AG2371" s="143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3:47" x14ac:dyDescent="0.2">
      <c r="C2372" s="10"/>
      <c r="D2372" s="10"/>
      <c r="AA2372" s="132"/>
      <c r="AB2372" s="132"/>
      <c r="AC2372" s="132"/>
      <c r="AD2372" s="132"/>
      <c r="AE2372" s="132"/>
      <c r="AF2372" s="148"/>
      <c r="AG2372" s="143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3:47" x14ac:dyDescent="0.2">
      <c r="C2373" s="10"/>
      <c r="D2373" s="10"/>
      <c r="AA2373" s="132"/>
      <c r="AB2373" s="132"/>
      <c r="AC2373" s="132"/>
      <c r="AD2373" s="132"/>
      <c r="AE2373" s="132"/>
      <c r="AF2373" s="148"/>
      <c r="AG2373" s="143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3:47" x14ac:dyDescent="0.2">
      <c r="C2374" s="10"/>
      <c r="D2374" s="10"/>
      <c r="AA2374" s="132"/>
      <c r="AB2374" s="132"/>
      <c r="AC2374" s="132"/>
      <c r="AD2374" s="132"/>
      <c r="AE2374" s="132"/>
      <c r="AF2374" s="148"/>
      <c r="AG2374" s="143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3:47" x14ac:dyDescent="0.2">
      <c r="C2375" s="10"/>
      <c r="D2375" s="10"/>
      <c r="AA2375" s="132"/>
      <c r="AB2375" s="132"/>
      <c r="AC2375" s="132"/>
      <c r="AD2375" s="132"/>
      <c r="AE2375" s="132"/>
      <c r="AF2375" s="148"/>
      <c r="AG2375" s="143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3:47" x14ac:dyDescent="0.2">
      <c r="C2376" s="10"/>
      <c r="D2376" s="10"/>
      <c r="AA2376" s="132"/>
      <c r="AB2376" s="132"/>
      <c r="AC2376" s="132"/>
      <c r="AD2376" s="132"/>
      <c r="AE2376" s="132"/>
      <c r="AF2376" s="148"/>
      <c r="AG2376" s="143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3:47" x14ac:dyDescent="0.2">
      <c r="C2377" s="10"/>
      <c r="D2377" s="10"/>
      <c r="AA2377" s="132"/>
      <c r="AB2377" s="132"/>
      <c r="AC2377" s="132"/>
      <c r="AD2377" s="132"/>
      <c r="AE2377" s="132"/>
      <c r="AF2377" s="148"/>
      <c r="AG2377" s="143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3:47" x14ac:dyDescent="0.2">
      <c r="C2378" s="10"/>
      <c r="D2378" s="10"/>
      <c r="AA2378" s="132"/>
      <c r="AB2378" s="132"/>
      <c r="AC2378" s="132"/>
      <c r="AD2378" s="132"/>
      <c r="AE2378" s="132"/>
      <c r="AF2378" s="148"/>
      <c r="AG2378" s="143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3:47" x14ac:dyDescent="0.2">
      <c r="C2379" s="10"/>
      <c r="D2379" s="10"/>
      <c r="AA2379" s="132"/>
      <c r="AB2379" s="132"/>
      <c r="AC2379" s="132"/>
      <c r="AD2379" s="132"/>
      <c r="AE2379" s="132"/>
      <c r="AF2379" s="148"/>
      <c r="AG2379" s="143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3:47" x14ac:dyDescent="0.2">
      <c r="C2380" s="10"/>
      <c r="D2380" s="10"/>
      <c r="AA2380" s="132"/>
      <c r="AB2380" s="132"/>
      <c r="AC2380" s="132"/>
      <c r="AD2380" s="132"/>
      <c r="AE2380" s="132"/>
      <c r="AF2380" s="148"/>
      <c r="AG2380" s="143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3:47" x14ac:dyDescent="0.2">
      <c r="C2381" s="10"/>
      <c r="D2381" s="10"/>
      <c r="AA2381" s="132"/>
      <c r="AB2381" s="132"/>
      <c r="AC2381" s="132"/>
      <c r="AD2381" s="132"/>
      <c r="AE2381" s="132"/>
      <c r="AF2381" s="148"/>
      <c r="AG2381" s="143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3:47" x14ac:dyDescent="0.2">
      <c r="C2382" s="10"/>
      <c r="D2382" s="10"/>
      <c r="AA2382" s="132"/>
      <c r="AB2382" s="132"/>
      <c r="AC2382" s="132"/>
      <c r="AD2382" s="132"/>
      <c r="AE2382" s="132"/>
      <c r="AF2382" s="148"/>
      <c r="AG2382" s="143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3:47" x14ac:dyDescent="0.2">
      <c r="C2383" s="10"/>
      <c r="D2383" s="10"/>
      <c r="AA2383" s="132"/>
      <c r="AB2383" s="132"/>
      <c r="AC2383" s="132"/>
      <c r="AD2383" s="132"/>
      <c r="AE2383" s="132"/>
      <c r="AF2383" s="148"/>
      <c r="AG2383" s="143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3:47" x14ac:dyDescent="0.2">
      <c r="C2384" s="10"/>
      <c r="D2384" s="10"/>
      <c r="AA2384" s="132"/>
      <c r="AB2384" s="132"/>
      <c r="AC2384" s="132"/>
      <c r="AD2384" s="132"/>
      <c r="AE2384" s="132"/>
      <c r="AF2384" s="148"/>
      <c r="AG2384" s="143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3:47" x14ac:dyDescent="0.2">
      <c r="C2385" s="10"/>
      <c r="D2385" s="10"/>
      <c r="AA2385" s="132"/>
      <c r="AB2385" s="132"/>
      <c r="AC2385" s="132"/>
      <c r="AD2385" s="132"/>
      <c r="AE2385" s="132"/>
      <c r="AF2385" s="148"/>
      <c r="AG2385" s="143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3:47" x14ac:dyDescent="0.2">
      <c r="C2386" s="10"/>
      <c r="D2386" s="10"/>
      <c r="AA2386" s="132"/>
      <c r="AB2386" s="132"/>
      <c r="AC2386" s="132"/>
      <c r="AD2386" s="132"/>
      <c r="AE2386" s="132"/>
      <c r="AF2386" s="148"/>
      <c r="AG2386" s="143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3:47" x14ac:dyDescent="0.2">
      <c r="C2387" s="10"/>
      <c r="D2387" s="10"/>
      <c r="AA2387" s="132"/>
      <c r="AB2387" s="132"/>
      <c r="AC2387" s="132"/>
      <c r="AD2387" s="132"/>
      <c r="AE2387" s="132"/>
      <c r="AF2387" s="148"/>
      <c r="AG2387" s="143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3:47" x14ac:dyDescent="0.2">
      <c r="C2388" s="10"/>
      <c r="D2388" s="10"/>
      <c r="AA2388" s="132"/>
      <c r="AB2388" s="132"/>
      <c r="AC2388" s="132"/>
      <c r="AD2388" s="132"/>
      <c r="AE2388" s="132"/>
      <c r="AF2388" s="148"/>
      <c r="AG2388" s="143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3:47" x14ac:dyDescent="0.2">
      <c r="C2389" s="10"/>
      <c r="D2389" s="10"/>
      <c r="AA2389" s="132"/>
      <c r="AB2389" s="132"/>
      <c r="AC2389" s="132"/>
      <c r="AD2389" s="132"/>
      <c r="AE2389" s="132"/>
      <c r="AF2389" s="148"/>
      <c r="AG2389" s="143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3:47" x14ac:dyDescent="0.2">
      <c r="C2390" s="10"/>
      <c r="D2390" s="10"/>
      <c r="AA2390" s="132"/>
      <c r="AB2390" s="132"/>
      <c r="AC2390" s="132"/>
      <c r="AD2390" s="132"/>
      <c r="AE2390" s="132"/>
      <c r="AF2390" s="148"/>
      <c r="AG2390" s="143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3:47" x14ac:dyDescent="0.2">
      <c r="C2391" s="10"/>
      <c r="D2391" s="10"/>
      <c r="AA2391" s="132"/>
      <c r="AB2391" s="132"/>
      <c r="AC2391" s="132"/>
      <c r="AD2391" s="132"/>
      <c r="AE2391" s="132"/>
      <c r="AF2391" s="148"/>
      <c r="AG2391" s="143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3:47" x14ac:dyDescent="0.2">
      <c r="C2392" s="10"/>
      <c r="D2392" s="10"/>
      <c r="AA2392" s="132"/>
      <c r="AB2392" s="132"/>
      <c r="AC2392" s="132"/>
      <c r="AD2392" s="132"/>
      <c r="AE2392" s="132"/>
      <c r="AF2392" s="148"/>
      <c r="AG2392" s="143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3:47" x14ac:dyDescent="0.2">
      <c r="C2393" s="10"/>
      <c r="D2393" s="10"/>
      <c r="AA2393" s="132"/>
      <c r="AB2393" s="132"/>
      <c r="AC2393" s="132"/>
      <c r="AD2393" s="132"/>
      <c r="AE2393" s="132"/>
      <c r="AF2393" s="148"/>
      <c r="AG2393" s="143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3:47" x14ac:dyDescent="0.2">
      <c r="C2394" s="10"/>
      <c r="D2394" s="10"/>
      <c r="AA2394" s="132"/>
      <c r="AB2394" s="132"/>
      <c r="AC2394" s="132"/>
      <c r="AD2394" s="132"/>
      <c r="AE2394" s="132"/>
      <c r="AF2394" s="148"/>
      <c r="AG2394" s="143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3:47" x14ac:dyDescent="0.2">
      <c r="C2395" s="10"/>
      <c r="D2395" s="10"/>
      <c r="AA2395" s="132"/>
      <c r="AB2395" s="132"/>
      <c r="AC2395" s="132"/>
      <c r="AD2395" s="132"/>
      <c r="AE2395" s="132"/>
      <c r="AF2395" s="148"/>
      <c r="AG2395" s="143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3:47" x14ac:dyDescent="0.2">
      <c r="C2396" s="10"/>
      <c r="D2396" s="10"/>
      <c r="AA2396" s="132"/>
      <c r="AB2396" s="132"/>
      <c r="AC2396" s="132"/>
      <c r="AD2396" s="132"/>
      <c r="AE2396" s="132"/>
      <c r="AF2396" s="148"/>
      <c r="AG2396" s="143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3:47" x14ac:dyDescent="0.2">
      <c r="C2397" s="10"/>
      <c r="D2397" s="10"/>
      <c r="AA2397" s="132"/>
      <c r="AB2397" s="132"/>
      <c r="AC2397" s="132"/>
      <c r="AD2397" s="132"/>
      <c r="AE2397" s="132"/>
      <c r="AF2397" s="148"/>
      <c r="AG2397" s="143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3:47" x14ac:dyDescent="0.2">
      <c r="C2398" s="10"/>
      <c r="D2398" s="10"/>
      <c r="AA2398" s="132"/>
      <c r="AB2398" s="132"/>
      <c r="AC2398" s="132"/>
      <c r="AD2398" s="132"/>
      <c r="AE2398" s="132"/>
      <c r="AF2398" s="148"/>
      <c r="AG2398" s="143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3:47" x14ac:dyDescent="0.2">
      <c r="C2399" s="10"/>
      <c r="D2399" s="10"/>
      <c r="AA2399" s="132"/>
      <c r="AB2399" s="132"/>
      <c r="AC2399" s="132"/>
      <c r="AD2399" s="132"/>
      <c r="AE2399" s="132"/>
      <c r="AF2399" s="148"/>
      <c r="AG2399" s="143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3:47" x14ac:dyDescent="0.2">
      <c r="C2400" s="10"/>
      <c r="D2400" s="10"/>
      <c r="AA2400" s="132"/>
      <c r="AB2400" s="132"/>
      <c r="AC2400" s="132"/>
      <c r="AD2400" s="132"/>
      <c r="AE2400" s="132"/>
      <c r="AF2400" s="148"/>
      <c r="AG2400" s="143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3:47" x14ac:dyDescent="0.2">
      <c r="C2401" s="10"/>
      <c r="D2401" s="10"/>
      <c r="AA2401" s="132"/>
      <c r="AB2401" s="132"/>
      <c r="AC2401" s="132"/>
      <c r="AD2401" s="132"/>
      <c r="AE2401" s="132"/>
      <c r="AF2401" s="148"/>
      <c r="AG2401" s="143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3:47" x14ac:dyDescent="0.2">
      <c r="C2402" s="10"/>
      <c r="D2402" s="10"/>
      <c r="AA2402" s="132"/>
      <c r="AB2402" s="132"/>
      <c r="AC2402" s="132"/>
      <c r="AD2402" s="132"/>
      <c r="AE2402" s="132"/>
      <c r="AF2402" s="148"/>
      <c r="AG2402" s="143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3:47" x14ac:dyDescent="0.2">
      <c r="C2403" s="10"/>
      <c r="D2403" s="10"/>
      <c r="AA2403" s="132"/>
      <c r="AB2403" s="132"/>
      <c r="AC2403" s="132"/>
      <c r="AD2403" s="132"/>
      <c r="AE2403" s="132"/>
      <c r="AF2403" s="148"/>
      <c r="AG2403" s="143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3:47" x14ac:dyDescent="0.2">
      <c r="C2404" s="10"/>
      <c r="D2404" s="10"/>
      <c r="AA2404" s="132"/>
      <c r="AB2404" s="132"/>
      <c r="AC2404" s="132"/>
      <c r="AD2404" s="132"/>
      <c r="AE2404" s="132"/>
      <c r="AF2404" s="148"/>
      <c r="AG2404" s="143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3:47" x14ac:dyDescent="0.2">
      <c r="C2405" s="10"/>
      <c r="D2405" s="10"/>
      <c r="AA2405" s="132"/>
      <c r="AB2405" s="132"/>
      <c r="AC2405" s="132"/>
      <c r="AD2405" s="132"/>
      <c r="AE2405" s="132"/>
      <c r="AF2405" s="148"/>
      <c r="AG2405" s="143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3:47" x14ac:dyDescent="0.2">
      <c r="C2406" s="10"/>
      <c r="D2406" s="10"/>
      <c r="AA2406" s="132"/>
      <c r="AB2406" s="132"/>
      <c r="AC2406" s="132"/>
      <c r="AD2406" s="132"/>
      <c r="AE2406" s="132"/>
      <c r="AF2406" s="148"/>
      <c r="AG2406" s="143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3:47" x14ac:dyDescent="0.2">
      <c r="C2407" s="10"/>
      <c r="D2407" s="10"/>
      <c r="AA2407" s="132"/>
      <c r="AB2407" s="132"/>
      <c r="AC2407" s="132"/>
      <c r="AD2407" s="132"/>
      <c r="AE2407" s="132"/>
      <c r="AF2407" s="148"/>
      <c r="AG2407" s="143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3:47" x14ac:dyDescent="0.2">
      <c r="C2408" s="10"/>
      <c r="D2408" s="10"/>
      <c r="AA2408" s="132"/>
      <c r="AB2408" s="132"/>
      <c r="AC2408" s="132"/>
      <c r="AD2408" s="132"/>
      <c r="AE2408" s="132"/>
      <c r="AF2408" s="148"/>
      <c r="AG2408" s="143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3:47" x14ac:dyDescent="0.2">
      <c r="C2409" s="10"/>
      <c r="D2409" s="10"/>
      <c r="AA2409" s="132"/>
      <c r="AB2409" s="132"/>
      <c r="AC2409" s="132"/>
      <c r="AD2409" s="132"/>
      <c r="AE2409" s="132"/>
      <c r="AF2409" s="148"/>
      <c r="AG2409" s="143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3:47" x14ac:dyDescent="0.2">
      <c r="C2410" s="10"/>
      <c r="D2410" s="10"/>
      <c r="AA2410" s="132"/>
      <c r="AB2410" s="132"/>
      <c r="AC2410" s="132"/>
      <c r="AD2410" s="132"/>
      <c r="AE2410" s="132"/>
      <c r="AF2410" s="148"/>
      <c r="AG2410" s="143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3:47" x14ac:dyDescent="0.2">
      <c r="C2411" s="10"/>
      <c r="D2411" s="10"/>
      <c r="AA2411" s="132"/>
      <c r="AB2411" s="132"/>
      <c r="AC2411" s="132"/>
      <c r="AD2411" s="132"/>
      <c r="AE2411" s="132"/>
      <c r="AF2411" s="148"/>
      <c r="AG2411" s="143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3:47" x14ac:dyDescent="0.2">
      <c r="C2412" s="10"/>
      <c r="D2412" s="10"/>
      <c r="AA2412" s="132"/>
      <c r="AB2412" s="132"/>
      <c r="AC2412" s="132"/>
      <c r="AD2412" s="132"/>
      <c r="AE2412" s="132"/>
      <c r="AF2412" s="148"/>
      <c r="AG2412" s="143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3:47" x14ac:dyDescent="0.2">
      <c r="C2413" s="10"/>
      <c r="D2413" s="10"/>
      <c r="AA2413" s="132"/>
      <c r="AB2413" s="132"/>
      <c r="AC2413" s="132"/>
      <c r="AD2413" s="132"/>
      <c r="AE2413" s="132"/>
      <c r="AF2413" s="148"/>
      <c r="AG2413" s="143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3:47" x14ac:dyDescent="0.2">
      <c r="C2414" s="10"/>
      <c r="D2414" s="10"/>
      <c r="AA2414" s="132"/>
      <c r="AB2414" s="132"/>
      <c r="AC2414" s="132"/>
      <c r="AD2414" s="132"/>
      <c r="AE2414" s="132"/>
      <c r="AF2414" s="148"/>
      <c r="AG2414" s="143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3:47" x14ac:dyDescent="0.2">
      <c r="C2415" s="10"/>
      <c r="D2415" s="10"/>
      <c r="AA2415" s="132"/>
      <c r="AB2415" s="132"/>
      <c r="AC2415" s="132"/>
      <c r="AD2415" s="132"/>
      <c r="AE2415" s="132"/>
      <c r="AF2415" s="148"/>
      <c r="AG2415" s="143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3:47" x14ac:dyDescent="0.2">
      <c r="C2416" s="10"/>
      <c r="D2416" s="10"/>
      <c r="AA2416" s="132"/>
      <c r="AB2416" s="132"/>
      <c r="AC2416" s="132"/>
      <c r="AD2416" s="132"/>
      <c r="AE2416" s="132"/>
      <c r="AF2416" s="148"/>
      <c r="AG2416" s="143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3:47" x14ac:dyDescent="0.2">
      <c r="C2417" s="10"/>
      <c r="D2417" s="10"/>
      <c r="AA2417" s="132"/>
      <c r="AB2417" s="132"/>
      <c r="AC2417" s="132"/>
      <c r="AD2417" s="132"/>
      <c r="AE2417" s="132"/>
      <c r="AF2417" s="148"/>
      <c r="AG2417" s="143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3:47" x14ac:dyDescent="0.2">
      <c r="C2418" s="10"/>
      <c r="D2418" s="10"/>
      <c r="AA2418" s="132"/>
      <c r="AB2418" s="132"/>
      <c r="AC2418" s="132"/>
      <c r="AD2418" s="132"/>
      <c r="AE2418" s="132"/>
      <c r="AF2418" s="148"/>
      <c r="AG2418" s="143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3:47" x14ac:dyDescent="0.2">
      <c r="C2419" s="10"/>
      <c r="D2419" s="10"/>
      <c r="AA2419" s="132"/>
      <c r="AB2419" s="132"/>
      <c r="AC2419" s="132"/>
      <c r="AD2419" s="132"/>
      <c r="AE2419" s="132"/>
      <c r="AF2419" s="148"/>
      <c r="AG2419" s="143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3:47" x14ac:dyDescent="0.2">
      <c r="C2420" s="10"/>
      <c r="D2420" s="10"/>
      <c r="AA2420" s="132"/>
      <c r="AB2420" s="132"/>
      <c r="AC2420" s="132"/>
      <c r="AD2420" s="132"/>
      <c r="AE2420" s="132"/>
      <c r="AF2420" s="148"/>
      <c r="AG2420" s="143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3:47" x14ac:dyDescent="0.2">
      <c r="C2421" s="10"/>
      <c r="D2421" s="10"/>
      <c r="AA2421" s="132"/>
      <c r="AB2421" s="132"/>
      <c r="AC2421" s="132"/>
      <c r="AD2421" s="132"/>
      <c r="AE2421" s="132"/>
      <c r="AF2421" s="148"/>
      <c r="AG2421" s="143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3:47" x14ac:dyDescent="0.2">
      <c r="C2422" s="10"/>
      <c r="D2422" s="10"/>
      <c r="AA2422" s="132"/>
      <c r="AB2422" s="132"/>
      <c r="AC2422" s="132"/>
      <c r="AD2422" s="132"/>
      <c r="AE2422" s="132"/>
      <c r="AF2422" s="148"/>
      <c r="AG2422" s="143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3:47" x14ac:dyDescent="0.2">
      <c r="C2423" s="10"/>
      <c r="D2423" s="10"/>
      <c r="AA2423" s="132"/>
      <c r="AB2423" s="132"/>
      <c r="AC2423" s="132"/>
      <c r="AD2423" s="132"/>
      <c r="AE2423" s="132"/>
      <c r="AF2423" s="148"/>
      <c r="AG2423" s="143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3:47" x14ac:dyDescent="0.2">
      <c r="C2424" s="10"/>
      <c r="D2424" s="10"/>
      <c r="AA2424" s="132"/>
      <c r="AB2424" s="132"/>
      <c r="AC2424" s="132"/>
      <c r="AD2424" s="132"/>
      <c r="AE2424" s="132"/>
      <c r="AF2424" s="148"/>
      <c r="AG2424" s="143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3:47" x14ac:dyDescent="0.2">
      <c r="C2425" s="10"/>
      <c r="D2425" s="10"/>
      <c r="AA2425" s="132"/>
      <c r="AB2425" s="132"/>
      <c r="AC2425" s="132"/>
      <c r="AD2425" s="132"/>
      <c r="AE2425" s="132"/>
      <c r="AF2425" s="148"/>
      <c r="AG2425" s="143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3:47" x14ac:dyDescent="0.2">
      <c r="C2426" s="10"/>
      <c r="D2426" s="10"/>
      <c r="AA2426" s="132"/>
      <c r="AB2426" s="132"/>
      <c r="AC2426" s="132"/>
      <c r="AD2426" s="132"/>
      <c r="AE2426" s="132"/>
      <c r="AF2426" s="148"/>
      <c r="AG2426" s="143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3:47" x14ac:dyDescent="0.2">
      <c r="C2427" s="10"/>
      <c r="D2427" s="10"/>
      <c r="AA2427" s="132"/>
      <c r="AB2427" s="132"/>
      <c r="AC2427" s="132"/>
      <c r="AD2427" s="132"/>
      <c r="AE2427" s="132"/>
      <c r="AF2427" s="148"/>
      <c r="AG2427" s="143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3:47" x14ac:dyDescent="0.2">
      <c r="C2428" s="10"/>
      <c r="D2428" s="10"/>
      <c r="AA2428" s="132"/>
      <c r="AB2428" s="132"/>
      <c r="AC2428" s="132"/>
      <c r="AD2428" s="132"/>
      <c r="AE2428" s="132"/>
      <c r="AF2428" s="148"/>
      <c r="AG2428" s="143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3:47" x14ac:dyDescent="0.2">
      <c r="C2429" s="10"/>
      <c r="D2429" s="10"/>
      <c r="AA2429" s="132"/>
      <c r="AB2429" s="132"/>
      <c r="AC2429" s="132"/>
      <c r="AD2429" s="132"/>
      <c r="AE2429" s="132"/>
      <c r="AF2429" s="148"/>
      <c r="AG2429" s="143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3:47" x14ac:dyDescent="0.2">
      <c r="C2430" s="10"/>
      <c r="D2430" s="10"/>
      <c r="AA2430" s="132"/>
      <c r="AB2430" s="132"/>
      <c r="AC2430" s="132"/>
      <c r="AD2430" s="132"/>
      <c r="AE2430" s="132"/>
      <c r="AF2430" s="148"/>
      <c r="AG2430" s="143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3:47" x14ac:dyDescent="0.2">
      <c r="C2431" s="10"/>
      <c r="D2431" s="10"/>
      <c r="AA2431" s="132"/>
      <c r="AB2431" s="132"/>
      <c r="AC2431" s="132"/>
      <c r="AD2431" s="132"/>
      <c r="AE2431" s="132"/>
      <c r="AF2431" s="148"/>
      <c r="AG2431" s="143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3:47" x14ac:dyDescent="0.2">
      <c r="C2432" s="10"/>
      <c r="D2432" s="10"/>
      <c r="AA2432" s="132"/>
      <c r="AB2432" s="132"/>
      <c r="AC2432" s="132"/>
      <c r="AD2432" s="132"/>
      <c r="AE2432" s="132"/>
      <c r="AF2432" s="148"/>
      <c r="AG2432" s="143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3:47" x14ac:dyDescent="0.2">
      <c r="C2433" s="10"/>
      <c r="D2433" s="10"/>
      <c r="AA2433" s="132"/>
      <c r="AB2433" s="132"/>
      <c r="AC2433" s="132"/>
      <c r="AD2433" s="132"/>
      <c r="AE2433" s="132"/>
      <c r="AF2433" s="148"/>
      <c r="AG2433" s="143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3:47" x14ac:dyDescent="0.2">
      <c r="C2434" s="10"/>
      <c r="D2434" s="10"/>
      <c r="AA2434" s="132"/>
      <c r="AB2434" s="132"/>
      <c r="AC2434" s="132"/>
      <c r="AD2434" s="132"/>
      <c r="AE2434" s="132"/>
      <c r="AF2434" s="148"/>
      <c r="AG2434" s="143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3:47" x14ac:dyDescent="0.2">
      <c r="C2435" s="10"/>
      <c r="D2435" s="10"/>
      <c r="AA2435" s="132"/>
      <c r="AB2435" s="132"/>
      <c r="AC2435" s="132"/>
      <c r="AD2435" s="132"/>
      <c r="AE2435" s="132"/>
      <c r="AF2435" s="148"/>
      <c r="AG2435" s="143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3:47" x14ac:dyDescent="0.2">
      <c r="C2436" s="10"/>
      <c r="D2436" s="10"/>
      <c r="AA2436" s="132"/>
      <c r="AB2436" s="132"/>
      <c r="AC2436" s="132"/>
      <c r="AD2436" s="132"/>
      <c r="AE2436" s="132"/>
      <c r="AF2436" s="148"/>
      <c r="AG2436" s="143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3:47" x14ac:dyDescent="0.2">
      <c r="C2437" s="10"/>
      <c r="D2437" s="10"/>
      <c r="AA2437" s="132"/>
      <c r="AB2437" s="132"/>
      <c r="AC2437" s="132"/>
      <c r="AD2437" s="132"/>
      <c r="AE2437" s="132"/>
      <c r="AF2437" s="148"/>
      <c r="AG2437" s="143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3:47" x14ac:dyDescent="0.2">
      <c r="C2438" s="10"/>
      <c r="D2438" s="10"/>
      <c r="AA2438" s="132"/>
      <c r="AB2438" s="132"/>
      <c r="AC2438" s="132"/>
      <c r="AD2438" s="132"/>
      <c r="AE2438" s="132"/>
      <c r="AF2438" s="148"/>
      <c r="AG2438" s="143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3:47" x14ac:dyDescent="0.2">
      <c r="C2439" s="10"/>
      <c r="D2439" s="10"/>
      <c r="AA2439" s="132"/>
      <c r="AB2439" s="132"/>
      <c r="AC2439" s="132"/>
      <c r="AD2439" s="132"/>
      <c r="AE2439" s="132"/>
      <c r="AF2439" s="148"/>
      <c r="AG2439" s="143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3:47" x14ac:dyDescent="0.2">
      <c r="C2440" s="10"/>
      <c r="D2440" s="10"/>
      <c r="AA2440" s="132"/>
      <c r="AB2440" s="132"/>
      <c r="AC2440" s="132"/>
      <c r="AD2440" s="132"/>
      <c r="AE2440" s="132"/>
      <c r="AF2440" s="148"/>
      <c r="AG2440" s="143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3:47" x14ac:dyDescent="0.2">
      <c r="C2441" s="10"/>
      <c r="D2441" s="10"/>
      <c r="AA2441" s="132"/>
      <c r="AB2441" s="132"/>
      <c r="AC2441" s="132"/>
      <c r="AD2441" s="132"/>
      <c r="AE2441" s="132"/>
      <c r="AF2441" s="148"/>
      <c r="AG2441" s="143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3:47" x14ac:dyDescent="0.2">
      <c r="C2442" s="10"/>
      <c r="D2442" s="10"/>
      <c r="AA2442" s="132"/>
      <c r="AB2442" s="132"/>
      <c r="AC2442" s="132"/>
      <c r="AD2442" s="132"/>
      <c r="AE2442" s="132"/>
      <c r="AF2442" s="148"/>
      <c r="AG2442" s="143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3:47" x14ac:dyDescent="0.2">
      <c r="C2443" s="10"/>
      <c r="D2443" s="10"/>
      <c r="AA2443" s="132"/>
      <c r="AB2443" s="132"/>
      <c r="AC2443" s="132"/>
      <c r="AD2443" s="132"/>
      <c r="AE2443" s="132"/>
      <c r="AF2443" s="148"/>
      <c r="AG2443" s="143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3:47" x14ac:dyDescent="0.2">
      <c r="C2444" s="10"/>
      <c r="D2444" s="10"/>
      <c r="AA2444" s="132"/>
      <c r="AB2444" s="132"/>
      <c r="AC2444" s="132"/>
      <c r="AD2444" s="132"/>
      <c r="AE2444" s="132"/>
      <c r="AF2444" s="148"/>
      <c r="AG2444" s="143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3:47" x14ac:dyDescent="0.2">
      <c r="C2445" s="10"/>
      <c r="D2445" s="10"/>
      <c r="AA2445" s="132"/>
      <c r="AB2445" s="132"/>
      <c r="AC2445" s="132"/>
      <c r="AD2445" s="132"/>
      <c r="AE2445" s="132"/>
      <c r="AF2445" s="148"/>
      <c r="AG2445" s="143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3:47" x14ac:dyDescent="0.2">
      <c r="C2446" s="10"/>
      <c r="D2446" s="10"/>
      <c r="AA2446" s="132"/>
      <c r="AB2446" s="132"/>
      <c r="AC2446" s="132"/>
      <c r="AD2446" s="132"/>
      <c r="AE2446" s="132"/>
      <c r="AF2446" s="148"/>
      <c r="AG2446" s="143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3:47" x14ac:dyDescent="0.2">
      <c r="C2447" s="10"/>
      <c r="D2447" s="10"/>
      <c r="AA2447" s="132"/>
      <c r="AB2447" s="132"/>
      <c r="AC2447" s="132"/>
      <c r="AD2447" s="132"/>
      <c r="AE2447" s="132"/>
      <c r="AF2447" s="148"/>
      <c r="AG2447" s="143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3:47" x14ac:dyDescent="0.2">
      <c r="C2448" s="10"/>
      <c r="D2448" s="10"/>
      <c r="AA2448" s="132"/>
      <c r="AB2448" s="132"/>
      <c r="AC2448" s="132"/>
      <c r="AD2448" s="132"/>
      <c r="AE2448" s="132"/>
      <c r="AF2448" s="148"/>
      <c r="AG2448" s="143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3:47" x14ac:dyDescent="0.2">
      <c r="C2449" s="10"/>
      <c r="D2449" s="10"/>
      <c r="AA2449" s="132"/>
      <c r="AB2449" s="132"/>
      <c r="AC2449" s="132"/>
      <c r="AD2449" s="132"/>
      <c r="AE2449" s="132"/>
      <c r="AF2449" s="148"/>
      <c r="AG2449" s="143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3:47" x14ac:dyDescent="0.2">
      <c r="C2450" s="10"/>
      <c r="D2450" s="10"/>
      <c r="AA2450" s="132"/>
      <c r="AB2450" s="132"/>
      <c r="AC2450" s="132"/>
      <c r="AD2450" s="132"/>
      <c r="AE2450" s="132"/>
      <c r="AF2450" s="148"/>
      <c r="AG2450" s="143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3:47" x14ac:dyDescent="0.2">
      <c r="C2451" s="10"/>
      <c r="D2451" s="10"/>
      <c r="AA2451" s="132"/>
      <c r="AB2451" s="132"/>
      <c r="AC2451" s="132"/>
      <c r="AD2451" s="132"/>
      <c r="AE2451" s="132"/>
      <c r="AF2451" s="148"/>
      <c r="AG2451" s="143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3:47" x14ac:dyDescent="0.2">
      <c r="C2452" s="10"/>
      <c r="D2452" s="10"/>
      <c r="AA2452" s="132"/>
      <c r="AB2452" s="132"/>
      <c r="AC2452" s="132"/>
      <c r="AD2452" s="132"/>
      <c r="AE2452" s="132"/>
      <c r="AF2452" s="148"/>
      <c r="AG2452" s="143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3:47" x14ac:dyDescent="0.2">
      <c r="C2453" s="10"/>
      <c r="D2453" s="10"/>
      <c r="AA2453" s="132"/>
      <c r="AB2453" s="132"/>
      <c r="AC2453" s="132"/>
      <c r="AD2453" s="132"/>
      <c r="AE2453" s="132"/>
      <c r="AF2453" s="148"/>
      <c r="AG2453" s="143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3:47" x14ac:dyDescent="0.2">
      <c r="C2454" s="10"/>
      <c r="D2454" s="10"/>
      <c r="AA2454" s="132"/>
      <c r="AB2454" s="132"/>
      <c r="AC2454" s="132"/>
      <c r="AD2454" s="132"/>
      <c r="AE2454" s="132"/>
      <c r="AF2454" s="148"/>
      <c r="AG2454" s="143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3:47" x14ac:dyDescent="0.2">
      <c r="C2455" s="10"/>
      <c r="D2455" s="10"/>
      <c r="AA2455" s="132"/>
      <c r="AB2455" s="132"/>
      <c r="AC2455" s="132"/>
      <c r="AD2455" s="132"/>
      <c r="AE2455" s="132"/>
      <c r="AF2455" s="148"/>
      <c r="AG2455" s="143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3:47" x14ac:dyDescent="0.2">
      <c r="C2456" s="10"/>
      <c r="D2456" s="10"/>
      <c r="AA2456" s="132"/>
      <c r="AB2456" s="132"/>
      <c r="AC2456" s="132"/>
      <c r="AD2456" s="132"/>
      <c r="AE2456" s="132"/>
      <c r="AF2456" s="148"/>
      <c r="AG2456" s="143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3:47" x14ac:dyDescent="0.2">
      <c r="C2457" s="10"/>
      <c r="D2457" s="10"/>
      <c r="AA2457" s="132"/>
      <c r="AB2457" s="132"/>
      <c r="AC2457" s="132"/>
      <c r="AD2457" s="132"/>
      <c r="AE2457" s="132"/>
      <c r="AF2457" s="148"/>
      <c r="AG2457" s="143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3:47" x14ac:dyDescent="0.2">
      <c r="C2458" s="10"/>
      <c r="D2458" s="10"/>
      <c r="AA2458" s="132"/>
      <c r="AB2458" s="132"/>
      <c r="AC2458" s="132"/>
      <c r="AD2458" s="132"/>
      <c r="AE2458" s="132"/>
      <c r="AF2458" s="148"/>
      <c r="AG2458" s="143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3:47" x14ac:dyDescent="0.2">
      <c r="C2459" s="10"/>
      <c r="D2459" s="10"/>
      <c r="AA2459" s="132"/>
      <c r="AB2459" s="132"/>
      <c r="AC2459" s="132"/>
      <c r="AD2459" s="132"/>
      <c r="AE2459" s="132"/>
      <c r="AF2459" s="148"/>
      <c r="AG2459" s="143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3:47" x14ac:dyDescent="0.2">
      <c r="C2460" s="10"/>
      <c r="D2460" s="10"/>
      <c r="AA2460" s="132"/>
      <c r="AB2460" s="132"/>
      <c r="AC2460" s="132"/>
      <c r="AD2460" s="132"/>
      <c r="AE2460" s="132"/>
      <c r="AF2460" s="148"/>
      <c r="AG2460" s="143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3:47" x14ac:dyDescent="0.2">
      <c r="C2461" s="10"/>
      <c r="D2461" s="10"/>
      <c r="AA2461" s="132"/>
      <c r="AB2461" s="132"/>
      <c r="AC2461" s="132"/>
      <c r="AD2461" s="132"/>
      <c r="AE2461" s="132"/>
      <c r="AF2461" s="148"/>
      <c r="AG2461" s="143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3:47" x14ac:dyDescent="0.2">
      <c r="C2462" s="10"/>
      <c r="D2462" s="10"/>
      <c r="AA2462" s="132"/>
      <c r="AB2462" s="132"/>
      <c r="AC2462" s="132"/>
      <c r="AD2462" s="132"/>
      <c r="AE2462" s="132"/>
      <c r="AF2462" s="148"/>
      <c r="AG2462" s="143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3:47" x14ac:dyDescent="0.2">
      <c r="C2463" s="10"/>
      <c r="D2463" s="10"/>
      <c r="AA2463" s="132"/>
      <c r="AB2463" s="132"/>
      <c r="AC2463" s="132"/>
      <c r="AD2463" s="132"/>
      <c r="AE2463" s="132"/>
      <c r="AF2463" s="148"/>
      <c r="AG2463" s="143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3:47" x14ac:dyDescent="0.2">
      <c r="C2464" s="10"/>
      <c r="D2464" s="10"/>
      <c r="AA2464" s="132"/>
      <c r="AB2464" s="132"/>
      <c r="AC2464" s="132"/>
      <c r="AD2464" s="132"/>
      <c r="AE2464" s="132"/>
      <c r="AF2464" s="148"/>
      <c r="AG2464" s="143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3:47" x14ac:dyDescent="0.2">
      <c r="C2465" s="10"/>
      <c r="D2465" s="10"/>
      <c r="AA2465" s="132"/>
      <c r="AB2465" s="132"/>
      <c r="AC2465" s="132"/>
      <c r="AD2465" s="132"/>
      <c r="AE2465" s="132"/>
      <c r="AF2465" s="148"/>
      <c r="AG2465" s="143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3:47" x14ac:dyDescent="0.2">
      <c r="C2466" s="10"/>
      <c r="D2466" s="10"/>
      <c r="AA2466" s="132"/>
      <c r="AB2466" s="132"/>
      <c r="AC2466" s="132"/>
      <c r="AD2466" s="132"/>
      <c r="AE2466" s="132"/>
      <c r="AF2466" s="148"/>
      <c r="AG2466" s="143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3:47" x14ac:dyDescent="0.2">
      <c r="C2467" s="10"/>
      <c r="D2467" s="10"/>
      <c r="AA2467" s="132"/>
      <c r="AB2467" s="132"/>
      <c r="AC2467" s="132"/>
      <c r="AD2467" s="132"/>
      <c r="AE2467" s="132"/>
      <c r="AF2467" s="148"/>
      <c r="AG2467" s="143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3:47" x14ac:dyDescent="0.2">
      <c r="C2468" s="10"/>
      <c r="D2468" s="10"/>
      <c r="AA2468" s="132"/>
      <c r="AB2468" s="132"/>
      <c r="AC2468" s="132"/>
      <c r="AD2468" s="132"/>
      <c r="AE2468" s="132"/>
      <c r="AF2468" s="148"/>
      <c r="AG2468" s="143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3:47" x14ac:dyDescent="0.2">
      <c r="C2469" s="10"/>
      <c r="D2469" s="10"/>
      <c r="AA2469" s="132"/>
      <c r="AB2469" s="132"/>
      <c r="AC2469" s="132"/>
      <c r="AD2469" s="132"/>
      <c r="AE2469" s="132"/>
      <c r="AF2469" s="148"/>
      <c r="AG2469" s="143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3:47" x14ac:dyDescent="0.2">
      <c r="C2470" s="10"/>
      <c r="D2470" s="10"/>
      <c r="AA2470" s="132"/>
      <c r="AB2470" s="132"/>
      <c r="AC2470" s="132"/>
      <c r="AD2470" s="132"/>
      <c r="AE2470" s="132"/>
      <c r="AF2470" s="148"/>
      <c r="AG2470" s="143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3:47" x14ac:dyDescent="0.2">
      <c r="C2471" s="10"/>
      <c r="D2471" s="10"/>
      <c r="AA2471" s="132"/>
      <c r="AB2471" s="132"/>
      <c r="AC2471" s="132"/>
      <c r="AD2471" s="132"/>
      <c r="AE2471" s="132"/>
      <c r="AF2471" s="148"/>
      <c r="AG2471" s="143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3:47" x14ac:dyDescent="0.2">
      <c r="C2472" s="10"/>
      <c r="D2472" s="10"/>
      <c r="AA2472" s="132"/>
      <c r="AB2472" s="132"/>
      <c r="AC2472" s="132"/>
      <c r="AD2472" s="132"/>
      <c r="AE2472" s="132"/>
      <c r="AF2472" s="148"/>
      <c r="AG2472" s="143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3:47" x14ac:dyDescent="0.2">
      <c r="C2473" s="10"/>
      <c r="D2473" s="10"/>
      <c r="AA2473" s="132"/>
      <c r="AB2473" s="132"/>
      <c r="AC2473" s="132"/>
      <c r="AD2473" s="132"/>
      <c r="AE2473" s="132"/>
      <c r="AF2473" s="148"/>
      <c r="AG2473" s="143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3:47" x14ac:dyDescent="0.2">
      <c r="C2474" s="10"/>
      <c r="D2474" s="10"/>
      <c r="AA2474" s="132"/>
      <c r="AB2474" s="132"/>
      <c r="AC2474" s="132"/>
      <c r="AD2474" s="132"/>
      <c r="AE2474" s="132"/>
      <c r="AF2474" s="148"/>
      <c r="AG2474" s="143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3:47" x14ac:dyDescent="0.2">
      <c r="C2475" s="10"/>
      <c r="D2475" s="10"/>
      <c r="AA2475" s="132"/>
      <c r="AB2475" s="132"/>
      <c r="AC2475" s="132"/>
      <c r="AD2475" s="132"/>
      <c r="AE2475" s="132"/>
      <c r="AF2475" s="148"/>
      <c r="AG2475" s="143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3:47" x14ac:dyDescent="0.2">
      <c r="C2476" s="10"/>
      <c r="D2476" s="10"/>
      <c r="AA2476" s="132"/>
      <c r="AB2476" s="132"/>
      <c r="AC2476" s="132"/>
      <c r="AD2476" s="132"/>
      <c r="AE2476" s="132"/>
      <c r="AF2476" s="148"/>
      <c r="AG2476" s="143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3:47" x14ac:dyDescent="0.2">
      <c r="C2477" s="10"/>
      <c r="D2477" s="10"/>
      <c r="AA2477" s="132"/>
      <c r="AB2477" s="132"/>
      <c r="AC2477" s="132"/>
      <c r="AD2477" s="132"/>
      <c r="AE2477" s="132"/>
      <c r="AF2477" s="148"/>
      <c r="AG2477" s="143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3:47" x14ac:dyDescent="0.2">
      <c r="C2478" s="10"/>
      <c r="D2478" s="10"/>
      <c r="AA2478" s="132"/>
      <c r="AB2478" s="132"/>
      <c r="AC2478" s="132"/>
      <c r="AD2478" s="132"/>
      <c r="AE2478" s="132"/>
      <c r="AF2478" s="148"/>
      <c r="AG2478" s="143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3:47" x14ac:dyDescent="0.2">
      <c r="C2479" s="10"/>
      <c r="D2479" s="10"/>
      <c r="AA2479" s="132"/>
      <c r="AB2479" s="132"/>
      <c r="AC2479" s="132"/>
      <c r="AD2479" s="132"/>
      <c r="AE2479" s="132"/>
      <c r="AF2479" s="148"/>
      <c r="AG2479" s="143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3:47" x14ac:dyDescent="0.2">
      <c r="C2480" s="10"/>
      <c r="D2480" s="10"/>
      <c r="AA2480" s="132"/>
      <c r="AB2480" s="132"/>
      <c r="AC2480" s="132"/>
      <c r="AD2480" s="132"/>
      <c r="AE2480" s="132"/>
      <c r="AF2480" s="148"/>
      <c r="AG2480" s="143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3:47" x14ac:dyDescent="0.2">
      <c r="C2481" s="10"/>
      <c r="D2481" s="10"/>
      <c r="AA2481" s="132"/>
      <c r="AB2481" s="132"/>
      <c r="AC2481" s="132"/>
      <c r="AD2481" s="132"/>
      <c r="AE2481" s="132"/>
      <c r="AF2481" s="148"/>
      <c r="AG2481" s="143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3:47" x14ac:dyDescent="0.2">
      <c r="C2482" s="10"/>
      <c r="D2482" s="10"/>
      <c r="AA2482" s="132"/>
      <c r="AB2482" s="132"/>
      <c r="AC2482" s="132"/>
      <c r="AD2482" s="132"/>
      <c r="AE2482" s="132"/>
      <c r="AF2482" s="148"/>
      <c r="AG2482" s="143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3:47" x14ac:dyDescent="0.2">
      <c r="C2483" s="10"/>
      <c r="D2483" s="10"/>
      <c r="AA2483" s="132"/>
      <c r="AB2483" s="132"/>
      <c r="AC2483" s="132"/>
      <c r="AD2483" s="132"/>
      <c r="AE2483" s="132"/>
      <c r="AF2483" s="148"/>
      <c r="AG2483" s="143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3:47" x14ac:dyDescent="0.2">
      <c r="C2484" s="10"/>
      <c r="D2484" s="10"/>
      <c r="AA2484" s="132"/>
      <c r="AB2484" s="132"/>
      <c r="AC2484" s="132"/>
      <c r="AD2484" s="132"/>
      <c r="AE2484" s="132"/>
      <c r="AF2484" s="148"/>
      <c r="AG2484" s="143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3:47" x14ac:dyDescent="0.2">
      <c r="C2485" s="10"/>
      <c r="D2485" s="10"/>
      <c r="AA2485" s="132"/>
      <c r="AB2485" s="132"/>
      <c r="AC2485" s="132"/>
      <c r="AD2485" s="132"/>
      <c r="AE2485" s="132"/>
      <c r="AF2485" s="148"/>
      <c r="AG2485" s="143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3:47" x14ac:dyDescent="0.2">
      <c r="C2486" s="10"/>
      <c r="D2486" s="10"/>
      <c r="AA2486" s="132"/>
      <c r="AB2486" s="132"/>
      <c r="AC2486" s="132"/>
      <c r="AD2486" s="132"/>
      <c r="AE2486" s="132"/>
      <c r="AF2486" s="148"/>
      <c r="AG2486" s="143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3:47" x14ac:dyDescent="0.2">
      <c r="C2487" s="10"/>
      <c r="D2487" s="10"/>
      <c r="AA2487" s="132"/>
      <c r="AB2487" s="132"/>
      <c r="AC2487" s="132"/>
      <c r="AD2487" s="132"/>
      <c r="AE2487" s="132"/>
      <c r="AF2487" s="148"/>
      <c r="AG2487" s="143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3:47" x14ac:dyDescent="0.2">
      <c r="C2488" s="10"/>
      <c r="D2488" s="10"/>
      <c r="AA2488" s="132"/>
      <c r="AB2488" s="132"/>
      <c r="AC2488" s="132"/>
      <c r="AD2488" s="132"/>
      <c r="AE2488" s="132"/>
      <c r="AF2488" s="148"/>
      <c r="AG2488" s="143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3:47" x14ac:dyDescent="0.2">
      <c r="C2489" s="10"/>
      <c r="D2489" s="10"/>
      <c r="AA2489" s="132"/>
      <c r="AB2489" s="132"/>
      <c r="AC2489" s="132"/>
      <c r="AD2489" s="132"/>
      <c r="AE2489" s="132"/>
      <c r="AF2489" s="148"/>
      <c r="AG2489" s="143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3:47" x14ac:dyDescent="0.2">
      <c r="C2490" s="10"/>
      <c r="D2490" s="10"/>
      <c r="AA2490" s="132"/>
      <c r="AB2490" s="132"/>
      <c r="AC2490" s="132"/>
      <c r="AD2490" s="132"/>
      <c r="AE2490" s="132"/>
      <c r="AF2490" s="148"/>
      <c r="AG2490" s="143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3:47" x14ac:dyDescent="0.2">
      <c r="C2491" s="10"/>
      <c r="D2491" s="10"/>
      <c r="AA2491" s="132"/>
      <c r="AB2491" s="132"/>
      <c r="AC2491" s="132"/>
      <c r="AD2491" s="132"/>
      <c r="AE2491" s="132"/>
      <c r="AF2491" s="148"/>
      <c r="AG2491" s="143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3:47" x14ac:dyDescent="0.2">
      <c r="C2492" s="10"/>
      <c r="D2492" s="10"/>
      <c r="AA2492" s="132"/>
      <c r="AB2492" s="132"/>
      <c r="AC2492" s="132"/>
      <c r="AD2492" s="132"/>
      <c r="AE2492" s="132"/>
      <c r="AF2492" s="148"/>
      <c r="AG2492" s="143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3:47" x14ac:dyDescent="0.2">
      <c r="C2493" s="10"/>
      <c r="D2493" s="10"/>
      <c r="AA2493" s="132"/>
      <c r="AB2493" s="132"/>
      <c r="AC2493" s="132"/>
      <c r="AD2493" s="132"/>
      <c r="AE2493" s="132"/>
      <c r="AF2493" s="148"/>
      <c r="AG2493" s="143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3:47" x14ac:dyDescent="0.2">
      <c r="C2494" s="10"/>
      <c r="D2494" s="10"/>
      <c r="AA2494" s="132"/>
      <c r="AB2494" s="132"/>
      <c r="AC2494" s="132"/>
      <c r="AD2494" s="132"/>
      <c r="AE2494" s="132"/>
      <c r="AF2494" s="148"/>
      <c r="AG2494" s="143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3:47" x14ac:dyDescent="0.2">
      <c r="C2495" s="10"/>
      <c r="D2495" s="10"/>
      <c r="AA2495" s="132"/>
      <c r="AB2495" s="132"/>
      <c r="AC2495" s="132"/>
      <c r="AD2495" s="132"/>
      <c r="AE2495" s="132"/>
      <c r="AF2495" s="148"/>
      <c r="AG2495" s="143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3:47" x14ac:dyDescent="0.2">
      <c r="C2496" s="10"/>
      <c r="D2496" s="10"/>
      <c r="AA2496" s="132"/>
      <c r="AB2496" s="132"/>
      <c r="AC2496" s="132"/>
      <c r="AD2496" s="132"/>
      <c r="AE2496" s="132"/>
      <c r="AF2496" s="148"/>
      <c r="AG2496" s="143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3:47" x14ac:dyDescent="0.2">
      <c r="C2497" s="10"/>
      <c r="D2497" s="10"/>
      <c r="AA2497" s="132"/>
      <c r="AB2497" s="132"/>
      <c r="AC2497" s="132"/>
      <c r="AD2497" s="132"/>
      <c r="AE2497" s="132"/>
      <c r="AF2497" s="148"/>
      <c r="AG2497" s="143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3:47" x14ac:dyDescent="0.2">
      <c r="C2498" s="10"/>
      <c r="D2498" s="10"/>
      <c r="AA2498" s="132"/>
      <c r="AB2498" s="132"/>
      <c r="AC2498" s="132"/>
      <c r="AD2498" s="132"/>
      <c r="AE2498" s="132"/>
      <c r="AF2498" s="148"/>
      <c r="AG2498" s="143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3:47" x14ac:dyDescent="0.2">
      <c r="C2499" s="10"/>
      <c r="D2499" s="10"/>
      <c r="AA2499" s="132"/>
      <c r="AB2499" s="132"/>
      <c r="AC2499" s="132"/>
      <c r="AD2499" s="132"/>
      <c r="AE2499" s="132"/>
      <c r="AF2499" s="148"/>
      <c r="AG2499" s="143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3:47" x14ac:dyDescent="0.2">
      <c r="C2500" s="10"/>
      <c r="D2500" s="10"/>
      <c r="AA2500" s="132"/>
      <c r="AB2500" s="132"/>
      <c r="AC2500" s="132"/>
      <c r="AD2500" s="132"/>
      <c r="AE2500" s="132"/>
      <c r="AF2500" s="148"/>
      <c r="AG2500" s="143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3:47" x14ac:dyDescent="0.2">
      <c r="C2501" s="10"/>
      <c r="D2501" s="10"/>
      <c r="AA2501" s="132"/>
      <c r="AB2501" s="132"/>
      <c r="AC2501" s="132"/>
      <c r="AD2501" s="132"/>
      <c r="AE2501" s="132"/>
      <c r="AF2501" s="148"/>
      <c r="AG2501" s="143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3:47" x14ac:dyDescent="0.2">
      <c r="C2502" s="10"/>
      <c r="D2502" s="10"/>
      <c r="AA2502" s="132"/>
      <c r="AB2502" s="132"/>
      <c r="AC2502" s="132"/>
      <c r="AD2502" s="132"/>
      <c r="AE2502" s="132"/>
      <c r="AF2502" s="148"/>
      <c r="AG2502" s="143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3:47" x14ac:dyDescent="0.2">
      <c r="C2503" s="10"/>
      <c r="D2503" s="10"/>
      <c r="AA2503" s="132"/>
      <c r="AB2503" s="132"/>
      <c r="AC2503" s="132"/>
      <c r="AD2503" s="132"/>
      <c r="AE2503" s="132"/>
      <c r="AF2503" s="148"/>
      <c r="AG2503" s="143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3:47" x14ac:dyDescent="0.2">
      <c r="C2504" s="10"/>
      <c r="D2504" s="10"/>
      <c r="AA2504" s="132"/>
      <c r="AB2504" s="132"/>
      <c r="AC2504" s="132"/>
      <c r="AD2504" s="132"/>
      <c r="AE2504" s="132"/>
      <c r="AF2504" s="148"/>
      <c r="AG2504" s="143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3:47" x14ac:dyDescent="0.2">
      <c r="C2505" s="10"/>
      <c r="D2505" s="10"/>
      <c r="AA2505" s="132"/>
      <c r="AB2505" s="132"/>
      <c r="AC2505" s="132"/>
      <c r="AD2505" s="132"/>
      <c r="AE2505" s="132"/>
      <c r="AF2505" s="148"/>
      <c r="AG2505" s="143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3:47" x14ac:dyDescent="0.2">
      <c r="C2506" s="10"/>
      <c r="D2506" s="10"/>
      <c r="AA2506" s="132"/>
      <c r="AB2506" s="132"/>
      <c r="AC2506" s="132"/>
      <c r="AD2506" s="132"/>
      <c r="AE2506" s="132"/>
      <c r="AF2506" s="148"/>
      <c r="AG2506" s="143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3:47" x14ac:dyDescent="0.2">
      <c r="C2507" s="10"/>
      <c r="D2507" s="10"/>
      <c r="AA2507" s="132"/>
      <c r="AB2507" s="132"/>
      <c r="AC2507" s="132"/>
      <c r="AD2507" s="132"/>
      <c r="AE2507" s="132"/>
      <c r="AF2507" s="148"/>
      <c r="AG2507" s="143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3:47" x14ac:dyDescent="0.2">
      <c r="C2508" s="10"/>
      <c r="D2508" s="10"/>
      <c r="AA2508" s="132"/>
      <c r="AB2508" s="132"/>
      <c r="AC2508" s="132"/>
      <c r="AD2508" s="132"/>
      <c r="AE2508" s="132"/>
      <c r="AF2508" s="148"/>
      <c r="AG2508" s="143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3:47" x14ac:dyDescent="0.2">
      <c r="C2509" s="10"/>
      <c r="D2509" s="10"/>
      <c r="AA2509" s="132"/>
      <c r="AB2509" s="132"/>
      <c r="AC2509" s="132"/>
      <c r="AD2509" s="132"/>
      <c r="AE2509" s="132"/>
      <c r="AF2509" s="148"/>
      <c r="AG2509" s="143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3:47" x14ac:dyDescent="0.2">
      <c r="C2510" s="10"/>
      <c r="D2510" s="10"/>
      <c r="AA2510" s="132"/>
      <c r="AB2510" s="132"/>
      <c r="AC2510" s="132"/>
      <c r="AD2510" s="132"/>
      <c r="AE2510" s="132"/>
      <c r="AF2510" s="148"/>
      <c r="AG2510" s="143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3:47" x14ac:dyDescent="0.2">
      <c r="C2511" s="10"/>
      <c r="D2511" s="10"/>
      <c r="AA2511" s="132"/>
      <c r="AB2511" s="132"/>
      <c r="AC2511" s="132"/>
      <c r="AD2511" s="132"/>
      <c r="AE2511" s="132"/>
      <c r="AF2511" s="148"/>
      <c r="AG2511" s="143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3:47" x14ac:dyDescent="0.2">
      <c r="C2512" s="10"/>
      <c r="D2512" s="10"/>
      <c r="AA2512" s="132"/>
      <c r="AB2512" s="132"/>
      <c r="AC2512" s="132"/>
      <c r="AD2512" s="132"/>
      <c r="AE2512" s="132"/>
      <c r="AF2512" s="148"/>
      <c r="AG2512" s="143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3:47" x14ac:dyDescent="0.2">
      <c r="C2513" s="10"/>
      <c r="D2513" s="10"/>
      <c r="AA2513" s="132"/>
      <c r="AB2513" s="132"/>
      <c r="AC2513" s="132"/>
      <c r="AD2513" s="132"/>
      <c r="AE2513" s="132"/>
      <c r="AF2513" s="148"/>
      <c r="AG2513" s="143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3:47" x14ac:dyDescent="0.2">
      <c r="C2514" s="10"/>
      <c r="D2514" s="10"/>
      <c r="AA2514" s="132"/>
      <c r="AB2514" s="132"/>
      <c r="AC2514" s="132"/>
      <c r="AD2514" s="132"/>
      <c r="AE2514" s="132"/>
      <c r="AF2514" s="148"/>
      <c r="AG2514" s="143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3:47" x14ac:dyDescent="0.2">
      <c r="C2515" s="10"/>
      <c r="D2515" s="10"/>
      <c r="AA2515" s="132"/>
      <c r="AB2515" s="132"/>
      <c r="AC2515" s="132"/>
      <c r="AD2515" s="132"/>
      <c r="AE2515" s="132"/>
      <c r="AF2515" s="148"/>
      <c r="AG2515" s="143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3:47" x14ac:dyDescent="0.2">
      <c r="C2516" s="10"/>
      <c r="D2516" s="10"/>
      <c r="AA2516" s="132"/>
      <c r="AB2516" s="132"/>
      <c r="AC2516" s="132"/>
      <c r="AD2516" s="132"/>
      <c r="AE2516" s="132"/>
      <c r="AF2516" s="148"/>
      <c r="AG2516" s="143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3:47" x14ac:dyDescent="0.2">
      <c r="C2517" s="10"/>
      <c r="D2517" s="10"/>
      <c r="AA2517" s="132"/>
      <c r="AB2517" s="132"/>
      <c r="AC2517" s="132"/>
      <c r="AD2517" s="132"/>
      <c r="AE2517" s="132"/>
      <c r="AF2517" s="148"/>
      <c r="AG2517" s="143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3:47" x14ac:dyDescent="0.2">
      <c r="C2518" s="10"/>
      <c r="D2518" s="10"/>
      <c r="AA2518" s="132"/>
      <c r="AB2518" s="132"/>
      <c r="AC2518" s="132"/>
      <c r="AD2518" s="132"/>
      <c r="AE2518" s="132"/>
      <c r="AF2518" s="148"/>
      <c r="AG2518" s="143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3:47" x14ac:dyDescent="0.2">
      <c r="C2519" s="10"/>
      <c r="D2519" s="10"/>
      <c r="AA2519" s="132"/>
      <c r="AB2519" s="132"/>
      <c r="AC2519" s="132"/>
      <c r="AD2519" s="132"/>
      <c r="AE2519" s="132"/>
      <c r="AF2519" s="148"/>
      <c r="AG2519" s="143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3:47" x14ac:dyDescent="0.2">
      <c r="C2520" s="10"/>
      <c r="D2520" s="10"/>
      <c r="AA2520" s="132"/>
      <c r="AB2520" s="132"/>
      <c r="AC2520" s="132"/>
      <c r="AD2520" s="132"/>
      <c r="AE2520" s="132"/>
      <c r="AF2520" s="148"/>
      <c r="AG2520" s="143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3:47" x14ac:dyDescent="0.2">
      <c r="C2521" s="10"/>
      <c r="D2521" s="10"/>
      <c r="AA2521" s="132"/>
      <c r="AB2521" s="132"/>
      <c r="AC2521" s="132"/>
      <c r="AD2521" s="132"/>
      <c r="AE2521" s="132"/>
      <c r="AF2521" s="148"/>
      <c r="AG2521" s="143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3:47" x14ac:dyDescent="0.2">
      <c r="C2522" s="10"/>
      <c r="D2522" s="10"/>
      <c r="AA2522" s="132"/>
      <c r="AB2522" s="132"/>
      <c r="AC2522" s="132"/>
      <c r="AD2522" s="132"/>
      <c r="AE2522" s="132"/>
      <c r="AF2522" s="148"/>
      <c r="AG2522" s="143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3:47" x14ac:dyDescent="0.2">
      <c r="C2523" s="10"/>
      <c r="D2523" s="10"/>
      <c r="AA2523" s="132"/>
      <c r="AB2523" s="132"/>
      <c r="AC2523" s="132"/>
      <c r="AD2523" s="132"/>
      <c r="AE2523" s="132"/>
      <c r="AF2523" s="148"/>
      <c r="AG2523" s="143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3:47" x14ac:dyDescent="0.2">
      <c r="C2524" s="10"/>
      <c r="D2524" s="10"/>
      <c r="AA2524" s="132"/>
      <c r="AB2524" s="132"/>
      <c r="AC2524" s="132"/>
      <c r="AD2524" s="132"/>
      <c r="AE2524" s="132"/>
      <c r="AF2524" s="148"/>
      <c r="AG2524" s="143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3:47" x14ac:dyDescent="0.2">
      <c r="C2525" s="10"/>
      <c r="D2525" s="10"/>
      <c r="AA2525" s="132"/>
      <c r="AB2525" s="132"/>
      <c r="AC2525" s="132"/>
      <c r="AD2525" s="132"/>
      <c r="AE2525" s="132"/>
      <c r="AF2525" s="148"/>
      <c r="AG2525" s="143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3:47" x14ac:dyDescent="0.2">
      <c r="C2526" s="10"/>
      <c r="D2526" s="10"/>
      <c r="AA2526" s="132"/>
      <c r="AB2526" s="132"/>
      <c r="AC2526" s="132"/>
      <c r="AD2526" s="132"/>
      <c r="AE2526" s="132"/>
      <c r="AF2526" s="148"/>
      <c r="AG2526" s="143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3:47" x14ac:dyDescent="0.2">
      <c r="C2527" s="10"/>
      <c r="D2527" s="10"/>
      <c r="AA2527" s="132"/>
      <c r="AB2527" s="132"/>
      <c r="AC2527" s="132"/>
      <c r="AD2527" s="132"/>
      <c r="AE2527" s="132"/>
      <c r="AF2527" s="148"/>
      <c r="AG2527" s="143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3:47" x14ac:dyDescent="0.2">
      <c r="C2528" s="10"/>
      <c r="D2528" s="10"/>
      <c r="AA2528" s="132"/>
      <c r="AB2528" s="132"/>
      <c r="AC2528" s="132"/>
      <c r="AD2528" s="132"/>
      <c r="AE2528" s="132"/>
      <c r="AF2528" s="148"/>
      <c r="AG2528" s="143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3:47" x14ac:dyDescent="0.2">
      <c r="C2529" s="10"/>
      <c r="D2529" s="10"/>
      <c r="AA2529" s="132"/>
      <c r="AB2529" s="132"/>
      <c r="AC2529" s="132"/>
      <c r="AD2529" s="132"/>
      <c r="AE2529" s="132"/>
      <c r="AF2529" s="148"/>
      <c r="AG2529" s="143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3:47" x14ac:dyDescent="0.2">
      <c r="C2530" s="10"/>
      <c r="D2530" s="10"/>
      <c r="AA2530" s="132"/>
      <c r="AB2530" s="132"/>
      <c r="AC2530" s="132"/>
      <c r="AD2530" s="132"/>
      <c r="AE2530" s="132"/>
      <c r="AF2530" s="148"/>
      <c r="AG2530" s="143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3:47" x14ac:dyDescent="0.2">
      <c r="C2531" s="10"/>
      <c r="D2531" s="10"/>
      <c r="AA2531" s="132"/>
      <c r="AB2531" s="132"/>
      <c r="AC2531" s="132"/>
      <c r="AD2531" s="132"/>
      <c r="AE2531" s="132"/>
      <c r="AF2531" s="148"/>
      <c r="AG2531" s="143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3:47" x14ac:dyDescent="0.2">
      <c r="C2532" s="10"/>
      <c r="D2532" s="10"/>
      <c r="AA2532" s="132"/>
      <c r="AB2532" s="132"/>
      <c r="AC2532" s="132"/>
      <c r="AD2532" s="132"/>
      <c r="AE2532" s="132"/>
      <c r="AF2532" s="148"/>
      <c r="AG2532" s="143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3:47" x14ac:dyDescent="0.2">
      <c r="C2533" s="10"/>
      <c r="D2533" s="10"/>
      <c r="AA2533" s="132"/>
      <c r="AB2533" s="132"/>
      <c r="AC2533" s="132"/>
      <c r="AD2533" s="132"/>
      <c r="AE2533" s="132"/>
      <c r="AF2533" s="148"/>
      <c r="AG2533" s="143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3:47" x14ac:dyDescent="0.2">
      <c r="C2534" s="10"/>
      <c r="D2534" s="10"/>
      <c r="AA2534" s="132"/>
      <c r="AB2534" s="132"/>
      <c r="AC2534" s="132"/>
      <c r="AD2534" s="132"/>
      <c r="AE2534" s="132"/>
      <c r="AF2534" s="148"/>
      <c r="AG2534" s="143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3:47" x14ac:dyDescent="0.2">
      <c r="C2535" s="10"/>
      <c r="D2535" s="10"/>
      <c r="AA2535" s="132"/>
      <c r="AB2535" s="132"/>
      <c r="AC2535" s="132"/>
      <c r="AD2535" s="132"/>
      <c r="AE2535" s="132"/>
      <c r="AF2535" s="148"/>
      <c r="AG2535" s="143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3:47" x14ac:dyDescent="0.2">
      <c r="C2536" s="10"/>
      <c r="D2536" s="10"/>
      <c r="AA2536" s="132"/>
      <c r="AB2536" s="132"/>
      <c r="AC2536" s="132"/>
      <c r="AD2536" s="132"/>
      <c r="AE2536" s="132"/>
      <c r="AF2536" s="148"/>
      <c r="AG2536" s="143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3:47" x14ac:dyDescent="0.2">
      <c r="C2537" s="10"/>
      <c r="D2537" s="10"/>
      <c r="AA2537" s="132"/>
      <c r="AB2537" s="132"/>
      <c r="AC2537" s="132"/>
      <c r="AD2537" s="132"/>
      <c r="AE2537" s="132"/>
      <c r="AF2537" s="148"/>
      <c r="AG2537" s="143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3:47" x14ac:dyDescent="0.2">
      <c r="C2538" s="10"/>
      <c r="D2538" s="10"/>
      <c r="AA2538" s="132"/>
      <c r="AB2538" s="132"/>
      <c r="AC2538" s="132"/>
      <c r="AD2538" s="132"/>
      <c r="AE2538" s="132"/>
      <c r="AF2538" s="148"/>
      <c r="AG2538" s="143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3:47" x14ac:dyDescent="0.2">
      <c r="C2539" s="10"/>
      <c r="D2539" s="10"/>
      <c r="AA2539" s="132"/>
      <c r="AB2539" s="132"/>
      <c r="AC2539" s="132"/>
      <c r="AD2539" s="132"/>
      <c r="AE2539" s="132"/>
      <c r="AF2539" s="148"/>
      <c r="AG2539" s="143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3:47" x14ac:dyDescent="0.2">
      <c r="C2540" s="10"/>
      <c r="D2540" s="10"/>
      <c r="AA2540" s="132"/>
      <c r="AB2540" s="132"/>
      <c r="AC2540" s="132"/>
      <c r="AD2540" s="132"/>
      <c r="AE2540" s="132"/>
      <c r="AF2540" s="148"/>
      <c r="AG2540" s="143"/>
      <c r="AN2540" s="132"/>
      <c r="AO2540" s="132"/>
      <c r="AP2540" s="132"/>
      <c r="AQ2540" s="132"/>
      <c r="AR2540" s="132"/>
      <c r="AS2540" s="132"/>
      <c r="AT2540" s="132"/>
      <c r="AU2540" s="132"/>
    </row>
    <row r="2541" spans="3:47" x14ac:dyDescent="0.2">
      <c r="C2541" s="10"/>
      <c r="D2541" s="10"/>
      <c r="AA2541" s="132"/>
      <c r="AB2541" s="132"/>
      <c r="AC2541" s="132"/>
      <c r="AD2541" s="132"/>
      <c r="AE2541" s="132"/>
      <c r="AF2541" s="148"/>
      <c r="AG2541" s="143"/>
      <c r="AN2541" s="132"/>
      <c r="AO2541" s="132"/>
      <c r="AP2541" s="132"/>
      <c r="AQ2541" s="132"/>
      <c r="AR2541" s="132"/>
      <c r="AS2541" s="132"/>
      <c r="AT2541" s="132"/>
      <c r="AU2541" s="132"/>
    </row>
    <row r="2542" spans="3:47" x14ac:dyDescent="0.2">
      <c r="C2542" s="10"/>
      <c r="D2542" s="10"/>
    </row>
    <row r="2543" spans="3:47" x14ac:dyDescent="0.2">
      <c r="C2543" s="10"/>
      <c r="D2543" s="10"/>
    </row>
    <row r="2544" spans="3:47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</sheetData>
  <protectedRanges>
    <protectedRange sqref="A100:D113" name="Range1"/>
  </protectedRanges>
  <phoneticPr fontId="8" type="noConversion"/>
  <hyperlinks>
    <hyperlink ref="H64170" r:id="rId1" display="http://vsolj.cetus-net.org/bulletin.html" xr:uid="{00000000-0004-0000-0300-000000000000}"/>
    <hyperlink ref="H64163" r:id="rId2" display="https://www.aavso.org/ejaavso" xr:uid="{00000000-0004-0000-0300-000001000000}"/>
    <hyperlink ref="I64170" r:id="rId3" display="http://vsolj.cetus-net.org/bulletin.html" xr:uid="{00000000-0004-0000-0300-000002000000}"/>
    <hyperlink ref="AQ57821" r:id="rId4" display="http://cdsbib.u-strasbg.fr/cgi-bin/cdsbib?1990RMxAA..21..381G" xr:uid="{00000000-0004-0000-0300-000003000000}"/>
    <hyperlink ref="H64167" r:id="rId5" display="https://www.aavso.org/ejaavso" xr:uid="{00000000-0004-0000-0300-000004000000}"/>
    <hyperlink ref="AP5185" r:id="rId6" display="http://cdsbib.u-strasbg.fr/cgi-bin/cdsbib?1990RMxAA..21..381G" xr:uid="{00000000-0004-0000-0300-000005000000}"/>
    <hyperlink ref="AP5188" r:id="rId7" display="http://cdsbib.u-strasbg.fr/cgi-bin/cdsbib?1990RMxAA..21..381G" xr:uid="{00000000-0004-0000-0300-000006000000}"/>
    <hyperlink ref="AP5186" r:id="rId8" display="http://cdsbib.u-strasbg.fr/cgi-bin/cdsbib?1990RMxAA..21..381G" xr:uid="{00000000-0004-0000-0300-000007000000}"/>
    <hyperlink ref="AP5170" r:id="rId9" display="http://cdsbib.u-strasbg.fr/cgi-bin/cdsbib?1990RMxAA..21..381G" xr:uid="{00000000-0004-0000-0300-000008000000}"/>
    <hyperlink ref="AQ5399" r:id="rId10" display="http://cdsbib.u-strasbg.fr/cgi-bin/cdsbib?1990RMxAA..21..381G" xr:uid="{00000000-0004-0000-0300-000009000000}"/>
    <hyperlink ref="AQ5403" r:id="rId11" display="http://cdsbib.u-strasbg.fr/cgi-bin/cdsbib?1990RMxAA..21..381G" xr:uid="{00000000-0004-0000-0300-00000A000000}"/>
    <hyperlink ref="AQ65083" r:id="rId12" display="http://cdsbib.u-strasbg.fr/cgi-bin/cdsbib?1990RMxAA..21..381G" xr:uid="{00000000-0004-0000-0300-00000B000000}"/>
    <hyperlink ref="I2291" r:id="rId13" display="http://vsolj.cetus-net.org/bulletin.html" xr:uid="{00000000-0004-0000-0300-00000C000000}"/>
    <hyperlink ref="H2291" r:id="rId14" display="http://vsolj.cetus-net.org/bulletin.html" xr:uid="{00000000-0004-0000-0300-00000D000000}"/>
    <hyperlink ref="AQ208" r:id="rId15" display="http://cdsbib.u-strasbg.fr/cgi-bin/cdsbib?1990RMxAA..21..381G" xr:uid="{00000000-0004-0000-0300-00000E000000}"/>
    <hyperlink ref="AQ207" r:id="rId16" display="http://cdsbib.u-strasbg.fr/cgi-bin/cdsbib?1990RMxAA..21..381G" xr:uid="{00000000-0004-0000-0300-00000F000000}"/>
    <hyperlink ref="AP3461" r:id="rId17" display="http://cdsbib.u-strasbg.fr/cgi-bin/cdsbib?1990RMxAA..21..381G" xr:uid="{00000000-0004-0000-0300-000010000000}"/>
    <hyperlink ref="AP3479" r:id="rId18" display="http://cdsbib.u-strasbg.fr/cgi-bin/cdsbib?1990RMxAA..21..381G" xr:uid="{00000000-0004-0000-0300-000011000000}"/>
    <hyperlink ref="AP3480" r:id="rId19" display="http://cdsbib.u-strasbg.fr/cgi-bin/cdsbib?1990RMxAA..21..381G" xr:uid="{00000000-0004-0000-0300-000012000000}"/>
    <hyperlink ref="AP3476" r:id="rId20" display="http://cdsbib.u-strasbg.fr/cgi-bin/cdsbib?1990RMxAA..21..381G" xr:uid="{00000000-0004-0000-0300-000013000000}"/>
  </hyperlinks>
  <pageMargins left="0.75" right="0.75" top="1" bottom="1" header="0.5" footer="0.5"/>
  <headerFooter alignWithMargins="0"/>
  <drawing r:id="rId2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DD03-C7C1-4F4A-B162-55A25DF0D5D6}">
  <sheetPr>
    <tabColor indexed="11"/>
  </sheetPr>
  <dimension ref="A1"/>
  <sheetViews>
    <sheetView workbookViewId="0">
      <selection activeCell="O30" sqref="O30"/>
    </sheetView>
  </sheetViews>
  <sheetFormatPr defaultRowHeight="12.75" x14ac:dyDescent="0.2"/>
  <sheetData>
    <row r="1" spans="1:1" x14ac:dyDescent="0.2">
      <c r="A1" s="132" t="s">
        <v>402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20"/>
  </sheetPr>
  <dimension ref="A1:BL6915"/>
  <sheetViews>
    <sheetView workbookViewId="0">
      <pane xSplit="14" ySplit="22" topLeftCell="O101" activePane="bottomRight" state="frozen"/>
      <selection pane="topRight" activeCell="O1" sqref="O1"/>
      <selection pane="bottomLeft" activeCell="A23" sqref="A23"/>
      <selection pane="bottomRight" activeCell="A119" sqref="A119"/>
    </sheetView>
  </sheetViews>
  <sheetFormatPr defaultColWidth="10.28515625" defaultRowHeight="12.75" x14ac:dyDescent="0.2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.5703125" customWidth="1"/>
    <col min="6" max="6" width="9.140625" customWidth="1"/>
    <col min="7" max="7" width="8.140625" customWidth="1"/>
    <col min="8" max="8" width="8.5703125" customWidth="1"/>
    <col min="9" max="9" width="9.85546875" customWidth="1"/>
    <col min="10" max="14" width="8.5703125" customWidth="1"/>
    <col min="15" max="15" width="8" customWidth="1"/>
    <col min="16" max="16" width="10.28515625" customWidth="1"/>
    <col min="17" max="17" width="9.85546875" customWidth="1"/>
    <col min="18" max="18" width="10.28515625" customWidth="1"/>
    <col min="19" max="19" width="9.140625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89</v>
      </c>
      <c r="F1" s="3">
        <v>52500.241999999998</v>
      </c>
      <c r="G1" s="3">
        <v>0.44975100000000001</v>
      </c>
      <c r="H1" s="3" t="s">
        <v>90</v>
      </c>
      <c r="V1" s="6" t="s">
        <v>61</v>
      </c>
      <c r="W1" s="6" t="s">
        <v>114</v>
      </c>
      <c r="AA1" s="75" t="s">
        <v>20</v>
      </c>
      <c r="AB1" s="76"/>
      <c r="AC1" s="76" t="s">
        <v>21</v>
      </c>
      <c r="AD1" s="76" t="s">
        <v>22</v>
      </c>
      <c r="AE1" s="77"/>
      <c r="AW1" s="78" t="s">
        <v>61</v>
      </c>
      <c r="AX1" s="79" t="s">
        <v>352</v>
      </c>
      <c r="AY1" s="6" t="s">
        <v>23</v>
      </c>
      <c r="AZ1" s="80" t="s">
        <v>24</v>
      </c>
      <c r="BA1" s="81" t="s">
        <v>25</v>
      </c>
      <c r="BB1" s="80" t="s">
        <v>26</v>
      </c>
      <c r="BC1" s="81" t="s">
        <v>27</v>
      </c>
      <c r="BD1" s="80" t="s">
        <v>28</v>
      </c>
      <c r="BE1" s="82" t="s">
        <v>29</v>
      </c>
      <c r="BF1" s="81" t="s">
        <v>30</v>
      </c>
      <c r="BG1" s="80" t="s">
        <v>31</v>
      </c>
      <c r="BH1" s="82" t="s">
        <v>32</v>
      </c>
      <c r="BI1" s="81" t="s">
        <v>33</v>
      </c>
      <c r="BJ1" s="80" t="s">
        <v>34</v>
      </c>
      <c r="BK1" s="82" t="s">
        <v>35</v>
      </c>
      <c r="BL1" s="81" t="s">
        <v>15</v>
      </c>
    </row>
    <row r="2" spans="1:64" s="195" customFormat="1" ht="12.95" customHeight="1" thickBot="1" x14ac:dyDescent="0.25">
      <c r="A2" s="195" t="s">
        <v>73</v>
      </c>
      <c r="B2" s="195" t="str">
        <f>H1</f>
        <v xml:space="preserve">EW/KW     </v>
      </c>
      <c r="C2" s="196"/>
      <c r="D2" s="196"/>
      <c r="V2" s="195">
        <v>-28000</v>
      </c>
      <c r="W2" s="195">
        <f t="shared" ref="W2:W23" si="0">+I$3*V2^2+I$4*V2+I$5+I$6*SIN(RADIANS(I$7*V2+I$8))</f>
        <v>-3.665438892607115E-4</v>
      </c>
      <c r="AA2" s="197" t="s">
        <v>3</v>
      </c>
      <c r="AB2" s="198">
        <f>C7</f>
        <v>52500.241999999998</v>
      </c>
      <c r="AC2" s="199" t="s">
        <v>4</v>
      </c>
      <c r="AD2" s="198">
        <f>C8</f>
        <v>0.44974809999999998</v>
      </c>
      <c r="AE2" s="200" t="s">
        <v>18</v>
      </c>
      <c r="AW2" s="195">
        <v>-30000</v>
      </c>
      <c r="AX2" s="195">
        <f t="shared" ref="AX2:AX38" si="1">AB$3+AB$4*AW2+AB$5*AW2^2+AZ2</f>
        <v>-3.9632738860793909E-2</v>
      </c>
      <c r="AY2" s="195">
        <f t="shared" ref="AY2:AY38" si="2">AB$3+AB$4*AW2+AB$5*AW2^2</f>
        <v>-0.13426672285400076</v>
      </c>
      <c r="AZ2" s="201">
        <f t="shared" ref="AZ2:AZ38" si="3">$AB$6*($AB$11/BA2*BB2+$AB$12)</f>
        <v>9.4633983993206855E-2</v>
      </c>
      <c r="BA2" s="195">
        <f t="shared" ref="BA2:BA38" si="4">1+$AB$7*COS(BC2)</f>
        <v>1.2970514444124666</v>
      </c>
      <c r="BB2" s="195">
        <f t="shared" ref="BB2:BB38" si="5">SIN(BC2+RADIANS($AB$9))</f>
        <v>0.95336540683941962</v>
      </c>
      <c r="BC2" s="195">
        <f t="shared" ref="BC2:BC38" si="6">2*ATAN(BD2)</f>
        <v>-3.032272800154177</v>
      </c>
      <c r="BD2" s="195">
        <f t="shared" ref="BD2:BD38" si="7">SQRT((1+$AB$7)/(1-$AB$7))*TAN(BE2/2)</f>
        <v>-18.276714936101396</v>
      </c>
      <c r="BE2" s="195">
        <f t="shared" ref="BE2:BK17" si="8">$BL2+$AB$7*SIN(BF2)</f>
        <v>9.5051363144673982</v>
      </c>
      <c r="BF2" s="195">
        <f t="shared" si="8"/>
        <v>9.5051245340994122</v>
      </c>
      <c r="BG2" s="195">
        <f t="shared" si="8"/>
        <v>9.5050849856425756</v>
      </c>
      <c r="BH2" s="195">
        <f t="shared" si="8"/>
        <v>9.5049522164796212</v>
      </c>
      <c r="BI2" s="195">
        <f t="shared" si="8"/>
        <v>9.5045065039809948</v>
      </c>
      <c r="BJ2" s="195">
        <f t="shared" si="8"/>
        <v>9.5030103411351483</v>
      </c>
      <c r="BK2" s="195">
        <f t="shared" si="8"/>
        <v>9.4979893015105201</v>
      </c>
      <c r="BL2" s="195">
        <f t="shared" ref="BL2:BL38" si="9">RADIANS($AB$9)+$AB$18*(AW2-AB$15)</f>
        <v>9.4811517446895976</v>
      </c>
    </row>
    <row r="3" spans="1:64" s="195" customFormat="1" ht="12.95" customHeight="1" thickBot="1" x14ac:dyDescent="0.25">
      <c r="A3" s="202"/>
      <c r="H3" s="195" t="s">
        <v>109</v>
      </c>
      <c r="I3" s="195">
        <f t="shared" ref="I3:I8" si="10">+J3*K3</f>
        <v>1.0000000000000001E-11</v>
      </c>
      <c r="J3" s="203">
        <v>1E-3</v>
      </c>
      <c r="K3" s="204">
        <v>1E-8</v>
      </c>
      <c r="M3" s="195">
        <v>1E-3</v>
      </c>
      <c r="V3" s="195">
        <v>-26000</v>
      </c>
      <c r="W3" s="195">
        <f t="shared" si="0"/>
        <v>9.4823140648049933E-3</v>
      </c>
      <c r="AA3" s="205" t="s">
        <v>36</v>
      </c>
      <c r="AB3" s="206">
        <f t="shared" ref="AB3:AB10" si="11">AC3*AD3</f>
        <v>9.7771855946295963E-2</v>
      </c>
      <c r="AC3" s="207">
        <v>9.7771855946295965</v>
      </c>
      <c r="AD3" s="195">
        <v>0.01</v>
      </c>
      <c r="AE3" s="208"/>
      <c r="AW3" s="195">
        <v>-29500</v>
      </c>
      <c r="AX3" s="195">
        <f t="shared" si="1"/>
        <v>-3.0772604979239393E-2</v>
      </c>
      <c r="AY3" s="195">
        <f t="shared" si="2"/>
        <v>-0.12772635039263322</v>
      </c>
      <c r="AZ3" s="201">
        <f t="shared" si="3"/>
        <v>9.6953745413393827E-2</v>
      </c>
      <c r="BA3" s="195">
        <f t="shared" si="4"/>
        <v>1.2912814196974618</v>
      </c>
      <c r="BB3" s="195">
        <f t="shared" si="5"/>
        <v>0.98189128939197934</v>
      </c>
      <c r="BC3" s="195">
        <f t="shared" si="6"/>
        <v>-2.9162703934885301</v>
      </c>
      <c r="BD3" s="195">
        <f t="shared" si="7"/>
        <v>-8.8385903088682571</v>
      </c>
      <c r="BE3" s="195">
        <f t="shared" si="8"/>
        <v>9.5906535827637001</v>
      </c>
      <c r="BF3" s="195">
        <f t="shared" si="8"/>
        <v>9.5906306466081297</v>
      </c>
      <c r="BG3" s="195">
        <f t="shared" si="8"/>
        <v>9.5905528274489811</v>
      </c>
      <c r="BH3" s="195">
        <f t="shared" si="8"/>
        <v>9.5902888055032331</v>
      </c>
      <c r="BI3" s="195">
        <f t="shared" si="8"/>
        <v>9.5893931283214773</v>
      </c>
      <c r="BJ3" s="195">
        <f t="shared" si="8"/>
        <v>9.5863555902075106</v>
      </c>
      <c r="BK3" s="195">
        <f t="shared" si="8"/>
        <v>9.5760653062218548</v>
      </c>
      <c r="BL3" s="195">
        <f t="shared" si="9"/>
        <v>9.5413178489022332</v>
      </c>
    </row>
    <row r="4" spans="1:64" s="195" customFormat="1" ht="12.95" customHeight="1" thickTop="1" thickBot="1" x14ac:dyDescent="0.25">
      <c r="A4" s="209" t="s">
        <v>88</v>
      </c>
      <c r="C4" s="210">
        <f>F1</f>
        <v>52500.241999999998</v>
      </c>
      <c r="D4" s="211">
        <f>G1</f>
        <v>0.44975100000000001</v>
      </c>
      <c r="H4" s="195" t="s">
        <v>70</v>
      </c>
      <c r="I4" s="195">
        <f t="shared" si="10"/>
        <v>1.0000000000000001E-7</v>
      </c>
      <c r="J4" s="212">
        <v>1E-3</v>
      </c>
      <c r="K4" s="204">
        <v>1E-4</v>
      </c>
      <c r="M4" s="195">
        <v>1E-3</v>
      </c>
      <c r="V4" s="195">
        <v>-24000</v>
      </c>
      <c r="W4" s="195">
        <f t="shared" si="0"/>
        <v>1.8268183096257645E-2</v>
      </c>
      <c r="AA4" s="213" t="s">
        <v>37</v>
      </c>
      <c r="AB4" s="214">
        <f t="shared" si="11"/>
        <v>2.2978813651481635E-6</v>
      </c>
      <c r="AC4" s="215">
        <v>22.978813651481637</v>
      </c>
      <c r="AD4" s="204">
        <v>9.9999999999999995E-8</v>
      </c>
      <c r="AE4" s="208"/>
      <c r="AW4" s="195">
        <v>-29000</v>
      </c>
      <c r="AX4" s="195">
        <f t="shared" si="1"/>
        <v>-2.271912101702997E-2</v>
      </c>
      <c r="AY4" s="195">
        <f t="shared" si="2"/>
        <v>-0.12127659023006897</v>
      </c>
      <c r="AZ4" s="201">
        <f t="shared" si="3"/>
        <v>9.8557469213038998E-2</v>
      </c>
      <c r="BA4" s="195">
        <f t="shared" si="4"/>
        <v>1.2817329998819615</v>
      </c>
      <c r="BB4" s="195">
        <f t="shared" si="5"/>
        <v>0.99711600858667215</v>
      </c>
      <c r="BC4" s="195">
        <f t="shared" si="6"/>
        <v>-2.8016387790723769</v>
      </c>
      <c r="BD4" s="195">
        <f t="shared" si="7"/>
        <v>-5.826382654581705</v>
      </c>
      <c r="BE4" s="195">
        <f t="shared" si="8"/>
        <v>9.6756645987711387</v>
      </c>
      <c r="BF4" s="195">
        <f t="shared" si="8"/>
        <v>9.6756331929720822</v>
      </c>
      <c r="BG4" s="195">
        <f t="shared" si="8"/>
        <v>9.6755247048096411</v>
      </c>
      <c r="BH4" s="195">
        <f t="shared" si="8"/>
        <v>9.6751499665877354</v>
      </c>
      <c r="BI4" s="195">
        <f t="shared" si="8"/>
        <v>9.6738558271584942</v>
      </c>
      <c r="BJ4" s="195">
        <f t="shared" si="8"/>
        <v>9.6693898409170593</v>
      </c>
      <c r="BK4" s="195">
        <f t="shared" si="8"/>
        <v>9.6540155644642169</v>
      </c>
      <c r="BL4" s="195">
        <f t="shared" si="9"/>
        <v>9.6014839531148688</v>
      </c>
    </row>
    <row r="5" spans="1:64" s="195" customFormat="1" ht="12.95" customHeight="1" thickTop="1" x14ac:dyDescent="0.2">
      <c r="C5" s="216" t="s">
        <v>86</v>
      </c>
      <c r="H5" s="195" t="s">
        <v>110</v>
      </c>
      <c r="I5" s="195">
        <f t="shared" si="10"/>
        <v>-4.6975832830665391E-4</v>
      </c>
      <c r="J5" s="212">
        <v>-4.6975832830665389</v>
      </c>
      <c r="K5" s="195">
        <v>1E-4</v>
      </c>
      <c r="M5" s="195">
        <v>5.5164669149731278</v>
      </c>
      <c r="V5" s="195">
        <v>-22000</v>
      </c>
      <c r="W5" s="195">
        <f t="shared" si="0"/>
        <v>2.4099418665294848E-2</v>
      </c>
      <c r="AA5" s="213" t="s">
        <v>109</v>
      </c>
      <c r="AB5" s="214">
        <f t="shared" si="11"/>
        <v>-1.8122459760650201E-10</v>
      </c>
      <c r="AC5" s="215">
        <v>-18.122459760650202</v>
      </c>
      <c r="AD5" s="195">
        <v>9.9999999999999994E-12</v>
      </c>
      <c r="AE5" s="208"/>
      <c r="AW5" s="195">
        <v>-28500</v>
      </c>
      <c r="AX5" s="195">
        <f t="shared" si="1"/>
        <v>-1.5472784086045757E-2</v>
      </c>
      <c r="AY5" s="195">
        <f t="shared" si="2"/>
        <v>-0.11491744236630796</v>
      </c>
      <c r="AZ5" s="201">
        <f t="shared" si="3"/>
        <v>9.9444658280262208E-2</v>
      </c>
      <c r="BA5" s="195">
        <f t="shared" si="4"/>
        <v>1.2687486647370794</v>
      </c>
      <c r="BB5" s="195">
        <f t="shared" si="5"/>
        <v>0.99932793644999307</v>
      </c>
      <c r="BC5" s="195">
        <f t="shared" si="6"/>
        <v>-2.689008884913652</v>
      </c>
      <c r="BD5" s="195">
        <f t="shared" si="7"/>
        <v>-4.3433820253032911</v>
      </c>
      <c r="BE5" s="195">
        <f t="shared" si="8"/>
        <v>9.7599307342933521</v>
      </c>
      <c r="BF5" s="195">
        <f t="shared" si="8"/>
        <v>9.759894299965298</v>
      </c>
      <c r="BG5" s="195">
        <f t="shared" si="8"/>
        <v>9.7597652000575117</v>
      </c>
      <c r="BH5" s="195">
        <f t="shared" si="8"/>
        <v>9.7593077994036612</v>
      </c>
      <c r="BI5" s="195">
        <f t="shared" si="8"/>
        <v>9.7576878142981691</v>
      </c>
      <c r="BJ5" s="195">
        <f t="shared" si="8"/>
        <v>9.7519575355485255</v>
      </c>
      <c r="BK5" s="195">
        <f t="shared" si="8"/>
        <v>9.7317757177277926</v>
      </c>
      <c r="BL5" s="195">
        <f t="shared" si="9"/>
        <v>9.6616500573275026</v>
      </c>
    </row>
    <row r="6" spans="1:64" s="195" customFormat="1" ht="12.95" customHeight="1" x14ac:dyDescent="0.2">
      <c r="A6" s="209" t="s">
        <v>52</v>
      </c>
      <c r="H6" s="195" t="s">
        <v>111</v>
      </c>
      <c r="I6" s="195">
        <f t="shared" si="10"/>
        <v>2.4155780604107807E-2</v>
      </c>
      <c r="J6" s="212">
        <v>2.4155780604107808</v>
      </c>
      <c r="K6" s="195">
        <v>0.01</v>
      </c>
      <c r="M6" s="195">
        <v>2.149980994472326</v>
      </c>
      <c r="V6" s="195">
        <v>-20000</v>
      </c>
      <c r="W6" s="195">
        <f t="shared" si="0"/>
        <v>2.5683221031750466E-2</v>
      </c>
      <c r="AA6" s="213" t="s">
        <v>38</v>
      </c>
      <c r="AB6" s="214">
        <f t="shared" si="11"/>
        <v>0.10038145379631827</v>
      </c>
      <c r="AC6" s="215">
        <v>10.038145379631827</v>
      </c>
      <c r="AD6" s="195">
        <v>0.01</v>
      </c>
      <c r="AE6" s="208" t="s">
        <v>18</v>
      </c>
      <c r="AW6" s="195">
        <v>-28000</v>
      </c>
      <c r="AX6" s="195">
        <f t="shared" si="1"/>
        <v>-9.0208643486915652E-3</v>
      </c>
      <c r="AY6" s="195">
        <f t="shared" si="2"/>
        <v>-0.10864890680135018</v>
      </c>
      <c r="AZ6" s="195">
        <f t="shared" si="3"/>
        <v>9.9628042452658619E-2</v>
      </c>
      <c r="BA6" s="195">
        <f t="shared" si="4"/>
        <v>1.2527656648197345</v>
      </c>
      <c r="BB6" s="195">
        <f t="shared" si="5"/>
        <v>0.98925201826803821</v>
      </c>
      <c r="BC6" s="195">
        <f t="shared" si="6"/>
        <v>-2.5789266230839165</v>
      </c>
      <c r="BD6" s="195">
        <f t="shared" si="7"/>
        <v>-3.4602301343354345</v>
      </c>
      <c r="BE6" s="195">
        <f t="shared" si="8"/>
        <v>9.8432389767134012</v>
      </c>
      <c r="BF6" s="195">
        <f t="shared" si="8"/>
        <v>9.8432011127270851</v>
      </c>
      <c r="BG6" s="195">
        <f t="shared" si="8"/>
        <v>9.8430624490389125</v>
      </c>
      <c r="BH6" s="195">
        <f t="shared" si="8"/>
        <v>9.8425547144080987</v>
      </c>
      <c r="BI6" s="195">
        <f t="shared" si="8"/>
        <v>9.8406965547227401</v>
      </c>
      <c r="BJ6" s="195">
        <f t="shared" si="8"/>
        <v>9.8339091521328577</v>
      </c>
      <c r="BK6" s="195">
        <f t="shared" si="8"/>
        <v>9.809282095467637</v>
      </c>
      <c r="BL6" s="195">
        <f t="shared" si="9"/>
        <v>9.7218161615401382</v>
      </c>
    </row>
    <row r="7" spans="1:64" s="195" customFormat="1" ht="12.95" customHeight="1" x14ac:dyDescent="0.2">
      <c r="A7" s="195" t="s">
        <v>53</v>
      </c>
      <c r="C7" s="195">
        <f>C4</f>
        <v>52500.241999999998</v>
      </c>
      <c r="H7" s="195" t="s">
        <v>112</v>
      </c>
      <c r="I7" s="195">
        <f t="shared" si="10"/>
        <v>1.2833171423112784E-2</v>
      </c>
      <c r="J7" s="212">
        <v>1.2833171423112784</v>
      </c>
      <c r="K7" s="195">
        <v>0.01</v>
      </c>
      <c r="M7" s="195">
        <v>1.3049118869277447</v>
      </c>
      <c r="V7" s="195">
        <v>-18000</v>
      </c>
      <c r="W7" s="195">
        <f t="shared" si="0"/>
        <v>2.2580752194572888E-2</v>
      </c>
      <c r="AA7" s="217" t="s">
        <v>44</v>
      </c>
      <c r="AB7" s="218">
        <f t="shared" si="11"/>
        <v>-0.29883533195040951</v>
      </c>
      <c r="AC7" s="215">
        <v>-0.29883533195040951</v>
      </c>
      <c r="AD7" s="195">
        <v>1</v>
      </c>
      <c r="AE7" s="208"/>
      <c r="AW7" s="195">
        <v>-27500</v>
      </c>
      <c r="AX7" s="195">
        <f t="shared" si="1"/>
        <v>-3.3390001221979271E-3</v>
      </c>
      <c r="AY7" s="195">
        <f t="shared" si="2"/>
        <v>-0.10247098353519568</v>
      </c>
      <c r="AZ7" s="195">
        <f t="shared" si="3"/>
        <v>9.9131983412997754E-2</v>
      </c>
      <c r="BA7" s="195">
        <f t="shared" si="4"/>
        <v>1.2342791461182934</v>
      </c>
      <c r="BB7" s="195">
        <f t="shared" si="5"/>
        <v>0.96795645668673647</v>
      </c>
      <c r="BC7" s="195">
        <f t="shared" si="6"/>
        <v>-2.4718380856819953</v>
      </c>
      <c r="BD7" s="195">
        <f t="shared" si="7"/>
        <v>-2.8736991993623029</v>
      </c>
      <c r="BE7" s="195">
        <f t="shared" si="8"/>
        <v>9.9254070438261959</v>
      </c>
      <c r="BF7" s="195">
        <f t="shared" si="8"/>
        <v>9.9253709510866894</v>
      </c>
      <c r="BG7" s="195">
        <f t="shared" si="8"/>
        <v>9.925233285827801</v>
      </c>
      <c r="BH7" s="195">
        <f t="shared" si="8"/>
        <v>9.9247082968410769</v>
      </c>
      <c r="BI7" s="195">
        <f t="shared" si="8"/>
        <v>9.9227076206924192</v>
      </c>
      <c r="BJ7" s="195">
        <f t="shared" si="8"/>
        <v>9.9151030570304748</v>
      </c>
      <c r="BK7" s="195">
        <f t="shared" si="8"/>
        <v>9.8864719455189807</v>
      </c>
      <c r="BL7" s="195">
        <f t="shared" si="9"/>
        <v>9.7819822657527737</v>
      </c>
    </row>
    <row r="8" spans="1:64" s="195" customFormat="1" ht="12.95" customHeight="1" thickBot="1" x14ac:dyDescent="0.25">
      <c r="A8" s="195" t="s">
        <v>54</v>
      </c>
      <c r="C8" s="195">
        <v>0.44974809999999998</v>
      </c>
      <c r="D8" s="219"/>
      <c r="H8" s="195" t="s">
        <v>113</v>
      </c>
      <c r="I8" s="195">
        <f t="shared" si="10"/>
        <v>-12.46398850761385</v>
      </c>
      <c r="J8" s="220">
        <v>-1.246398850761385</v>
      </c>
      <c r="K8" s="195">
        <v>10</v>
      </c>
      <c r="M8" s="195">
        <v>-1.3752711035339529</v>
      </c>
      <c r="V8" s="195">
        <v>-16000</v>
      </c>
      <c r="W8" s="195">
        <f t="shared" si="0"/>
        <v>1.5293734770426705E-2</v>
      </c>
      <c r="AA8" s="213" t="s">
        <v>5</v>
      </c>
      <c r="AB8" s="218">
        <f t="shared" si="11"/>
        <v>64.296357243219362</v>
      </c>
      <c r="AC8" s="215">
        <v>6.429635724321936</v>
      </c>
      <c r="AD8" s="195">
        <v>10</v>
      </c>
      <c r="AE8" s="208" t="s">
        <v>19</v>
      </c>
      <c r="AW8" s="195">
        <v>-27000</v>
      </c>
      <c r="AX8" s="195">
        <f t="shared" si="1"/>
        <v>1.6067352986210287E-3</v>
      </c>
      <c r="AY8" s="195">
        <f t="shared" si="2"/>
        <v>-9.6383672567844442E-2</v>
      </c>
      <c r="AZ8" s="195">
        <f t="shared" si="3"/>
        <v>9.799040786646547E-2</v>
      </c>
      <c r="BA8" s="195">
        <f t="shared" si="4"/>
        <v>1.2138057696408813</v>
      </c>
      <c r="BB8" s="195">
        <f t="shared" si="5"/>
        <v>0.93674320454831372</v>
      </c>
      <c r="BC8" s="195">
        <f t="shared" si="6"/>
        <v>-2.3680836165649048</v>
      </c>
      <c r="BD8" s="195">
        <f t="shared" si="7"/>
        <v>-2.4553971073763563</v>
      </c>
      <c r="BE8" s="195">
        <f t="shared" si="8"/>
        <v>10.006286111821041</v>
      </c>
      <c r="BF8" s="195">
        <f t="shared" si="8"/>
        <v>10.006254191316726</v>
      </c>
      <c r="BG8" s="195">
        <f t="shared" si="8"/>
        <v>10.00612637281484</v>
      </c>
      <c r="BH8" s="195">
        <f t="shared" si="8"/>
        <v>10.005614659788508</v>
      </c>
      <c r="BI8" s="195">
        <f t="shared" si="8"/>
        <v>10.003567767801529</v>
      </c>
      <c r="BJ8" s="195">
        <f t="shared" si="8"/>
        <v>9.9954071889129299</v>
      </c>
      <c r="BK8" s="195">
        <f t="shared" si="8"/>
        <v>9.9632836611890401</v>
      </c>
      <c r="BL8" s="195">
        <f t="shared" si="9"/>
        <v>9.8421483699654075</v>
      </c>
    </row>
    <row r="9" spans="1:64" s="195" customFormat="1" ht="12.95" customHeight="1" x14ac:dyDescent="0.2">
      <c r="A9" s="221" t="s">
        <v>78</v>
      </c>
      <c r="C9" s="219">
        <v>-9.5</v>
      </c>
      <c r="D9" s="195" t="s">
        <v>79</v>
      </c>
      <c r="J9" s="195">
        <f>SUM(R21:R160)</f>
        <v>7.7680303054458472E-2</v>
      </c>
      <c r="M9" s="195">
        <v>5.3021684144898829E-3</v>
      </c>
      <c r="V9" s="195">
        <v>-14000</v>
      </c>
      <c r="W9" s="195">
        <f t="shared" si="0"/>
        <v>5.1654436674581179E-3</v>
      </c>
      <c r="AA9" s="222" t="s">
        <v>6</v>
      </c>
      <c r="AB9" s="218">
        <f t="shared" si="11"/>
        <v>246.16957513214339</v>
      </c>
      <c r="AC9" s="215">
        <v>24.616957513214338</v>
      </c>
      <c r="AD9" s="195">
        <v>10</v>
      </c>
      <c r="AE9" s="208" t="s">
        <v>48</v>
      </c>
      <c r="AW9" s="195">
        <v>-26500</v>
      </c>
      <c r="AX9" s="195">
        <f t="shared" si="1"/>
        <v>5.857550434654718E-3</v>
      </c>
      <c r="AY9" s="195">
        <f t="shared" si="2"/>
        <v>-9.0386973899296397E-2</v>
      </c>
      <c r="AZ9" s="195">
        <f t="shared" si="3"/>
        <v>9.6244524333951115E-2</v>
      </c>
      <c r="BA9" s="195">
        <f t="shared" si="4"/>
        <v>1.1918521628450858</v>
      </c>
      <c r="BB9" s="195">
        <f t="shared" si="5"/>
        <v>0.89703873354860419</v>
      </c>
      <c r="BC9" s="195">
        <f t="shared" si="6"/>
        <v>-2.2678997941956798</v>
      </c>
      <c r="BD9" s="195">
        <f t="shared" si="7"/>
        <v>-2.1416315972878359</v>
      </c>
      <c r="BE9" s="195">
        <f t="shared" si="8"/>
        <v>10.085761293522127</v>
      </c>
      <c r="BF9" s="195">
        <f t="shared" si="8"/>
        <v>10.085734956707222</v>
      </c>
      <c r="BG9" s="195">
        <f t="shared" si="8"/>
        <v>10.085623318586006</v>
      </c>
      <c r="BH9" s="195">
        <f t="shared" si="8"/>
        <v>10.085150207538316</v>
      </c>
      <c r="BI9" s="195">
        <f t="shared" si="8"/>
        <v>10.083147136145728</v>
      </c>
      <c r="BJ9" s="195">
        <f t="shared" si="8"/>
        <v>10.074700541274613</v>
      </c>
      <c r="BK9" s="195">
        <f t="shared" si="8"/>
        <v>10.039657004203541</v>
      </c>
      <c r="BL9" s="195">
        <f t="shared" si="9"/>
        <v>9.9023144741780449</v>
      </c>
    </row>
    <row r="10" spans="1:64" s="195" customFormat="1" ht="12.95" customHeight="1" thickBot="1" x14ac:dyDescent="0.25">
      <c r="C10" s="223" t="s">
        <v>70</v>
      </c>
      <c r="D10" s="223" t="s">
        <v>71</v>
      </c>
      <c r="V10" s="195">
        <v>-12000</v>
      </c>
      <c r="W10" s="195">
        <f t="shared" si="0"/>
        <v>-5.8843714613637443E-3</v>
      </c>
      <c r="AA10" s="224" t="s">
        <v>46</v>
      </c>
      <c r="AB10" s="225">
        <f t="shared" si="11"/>
        <v>19629.770687687302</v>
      </c>
      <c r="AC10" s="226">
        <v>1.96297706876873</v>
      </c>
      <c r="AD10" s="195">
        <v>10000</v>
      </c>
      <c r="AE10" s="208" t="s">
        <v>45</v>
      </c>
      <c r="AW10" s="195">
        <v>-26000</v>
      </c>
      <c r="AX10" s="195">
        <f t="shared" si="1"/>
        <v>9.4596656054671546E-3</v>
      </c>
      <c r="AY10" s="195">
        <f t="shared" si="2"/>
        <v>-8.4480887529551657E-2</v>
      </c>
      <c r="AZ10" s="195">
        <f t="shared" si="3"/>
        <v>9.3940553135018812E-2</v>
      </c>
      <c r="BA10" s="195">
        <f t="shared" si="4"/>
        <v>1.1688907648581877</v>
      </c>
      <c r="BB10" s="195">
        <f t="shared" si="5"/>
        <v>0.85029764231055172</v>
      </c>
      <c r="BC10" s="195">
        <f t="shared" si="6"/>
        <v>-2.1714275215027534</v>
      </c>
      <c r="BD10" s="195">
        <f t="shared" si="7"/>
        <v>-1.8972158215536752</v>
      </c>
      <c r="BE10" s="195">
        <f t="shared" si="8"/>
        <v>10.163750239615203</v>
      </c>
      <c r="BF10" s="195">
        <f t="shared" si="8"/>
        <v>10.163729929514554</v>
      </c>
      <c r="BG10" s="195">
        <f t="shared" si="8"/>
        <v>10.163637987339719</v>
      </c>
      <c r="BH10" s="195">
        <f t="shared" si="8"/>
        <v>10.163221868878827</v>
      </c>
      <c r="BI10" s="195">
        <f t="shared" si="8"/>
        <v>10.161340536698839</v>
      </c>
      <c r="BJ10" s="195">
        <f t="shared" si="8"/>
        <v>10.152874416718575</v>
      </c>
      <c r="BK10" s="195">
        <f t="shared" si="8"/>
        <v>10.115533322701062</v>
      </c>
      <c r="BL10" s="195">
        <f t="shared" si="9"/>
        <v>9.9624805783906787</v>
      </c>
    </row>
    <row r="11" spans="1:64" s="195" customFormat="1" ht="12.95" customHeight="1" x14ac:dyDescent="0.2">
      <c r="A11" s="195" t="s">
        <v>66</v>
      </c>
      <c r="C11" s="227">
        <f ca="1">INTERCEPT(INDIRECT($G$11):G984,INDIRECT($F$11):F984)</f>
        <v>-2.5452195007883358E-3</v>
      </c>
      <c r="D11" s="196"/>
      <c r="F11" s="228" t="str">
        <f>"F"&amp;E19</f>
        <v>F75</v>
      </c>
      <c r="G11" s="227" t="str">
        <f>"G"&amp;E19</f>
        <v>G75</v>
      </c>
      <c r="V11" s="195">
        <v>-10000</v>
      </c>
      <c r="W11" s="195">
        <f t="shared" si="0"/>
        <v>-1.5738323435499722E-2</v>
      </c>
      <c r="AA11" s="229" t="s">
        <v>7</v>
      </c>
      <c r="AB11" s="227">
        <f>1-AB7^2</f>
        <v>0.91069744437808853</v>
      </c>
      <c r="AC11" s="227">
        <f>SUM(AE21:AE1949)</f>
        <v>6.2540153673329268E-2</v>
      </c>
      <c r="AD11" s="229" t="s">
        <v>8</v>
      </c>
      <c r="AE11" s="208"/>
      <c r="AW11" s="195">
        <v>-25500</v>
      </c>
      <c r="AX11" s="195">
        <f t="shared" si="1"/>
        <v>1.2462231082927475E-2</v>
      </c>
      <c r="AY11" s="195">
        <f t="shared" si="2"/>
        <v>-7.8665413458610139E-2</v>
      </c>
      <c r="AZ11" s="195">
        <f t="shared" si="3"/>
        <v>9.1127644541537614E-2</v>
      </c>
      <c r="BA11" s="195">
        <f t="shared" si="4"/>
        <v>1.1453438437112982</v>
      </c>
      <c r="BB11" s="195">
        <f t="shared" si="5"/>
        <v>0.79792640250229607</v>
      </c>
      <c r="BC11" s="195">
        <f t="shared" si="6"/>
        <v>-2.0787240921878611</v>
      </c>
      <c r="BD11" s="195">
        <f t="shared" si="7"/>
        <v>-1.70112782535023</v>
      </c>
      <c r="BE11" s="195">
        <f t="shared" si="8"/>
        <v>10.240200363942522</v>
      </c>
      <c r="BF11" s="195">
        <f t="shared" si="8"/>
        <v>10.240185737403714</v>
      </c>
      <c r="BG11" s="195">
        <f t="shared" si="8"/>
        <v>10.240114346915368</v>
      </c>
      <c r="BH11" s="195">
        <f t="shared" si="8"/>
        <v>10.239765975610563</v>
      </c>
      <c r="BI11" s="195">
        <f t="shared" si="8"/>
        <v>10.238067836506492</v>
      </c>
      <c r="BJ11" s="195">
        <f t="shared" si="8"/>
        <v>10.229833433027608</v>
      </c>
      <c r="BK11" s="195">
        <f t="shared" si="8"/>
        <v>10.190855763486425</v>
      </c>
      <c r="BL11" s="195">
        <f t="shared" si="9"/>
        <v>10.022646682603314</v>
      </c>
    </row>
    <row r="12" spans="1:64" s="195" customFormat="1" ht="12.95" customHeight="1" x14ac:dyDescent="0.2">
      <c r="A12" s="195" t="s">
        <v>67</v>
      </c>
      <c r="C12" s="227">
        <f ca="1">SLOPE(INDIRECT($G$11):G984,INDIRECT($F$11):F984)</f>
        <v>3.9474745943052256E-6</v>
      </c>
      <c r="D12" s="196"/>
      <c r="V12" s="195">
        <v>-8000</v>
      </c>
      <c r="W12" s="195">
        <f t="shared" si="0"/>
        <v>-2.2499225917631299E-2</v>
      </c>
      <c r="AA12" s="230" t="s">
        <v>40</v>
      </c>
      <c r="AB12" s="227">
        <f>AB7*SIN(RADIANS(AB9))</f>
        <v>0.27335820061661292</v>
      </c>
      <c r="AE12" s="208"/>
      <c r="AW12" s="195">
        <v>-25000</v>
      </c>
      <c r="AX12" s="195">
        <f t="shared" si="1"/>
        <v>1.4915543102821283E-2</v>
      </c>
      <c r="AY12" s="195">
        <f t="shared" si="2"/>
        <v>-7.2940551686471899E-2</v>
      </c>
      <c r="AZ12" s="195">
        <f t="shared" si="3"/>
        <v>8.7856094789293182E-2</v>
      </c>
      <c r="BA12" s="195">
        <f t="shared" si="4"/>
        <v>1.1215750867402499</v>
      </c>
      <c r="BB12" s="195">
        <f t="shared" si="5"/>
        <v>0.74122956217109992</v>
      </c>
      <c r="BC12" s="195">
        <f t="shared" si="6"/>
        <v>-1.9897772068175588</v>
      </c>
      <c r="BD12" s="195">
        <f t="shared" si="7"/>
        <v>-1.5400366709188236</v>
      </c>
      <c r="BE12" s="195">
        <f t="shared" si="8"/>
        <v>10.315085218515978</v>
      </c>
      <c r="BF12" s="195">
        <f t="shared" si="8"/>
        <v>10.315075415117722</v>
      </c>
      <c r="BG12" s="195">
        <f t="shared" si="8"/>
        <v>10.315023277015769</v>
      </c>
      <c r="BH12" s="195">
        <f t="shared" si="8"/>
        <v>10.314746043677822</v>
      </c>
      <c r="BI12" s="195">
        <f t="shared" si="8"/>
        <v>10.313273504190674</v>
      </c>
      <c r="BJ12" s="195">
        <f t="shared" si="8"/>
        <v>10.305496268183981</v>
      </c>
      <c r="BK12" s="195">
        <f t="shared" si="8"/>
        <v>10.265569477774898</v>
      </c>
      <c r="BL12" s="195">
        <f t="shared" si="9"/>
        <v>10.08281278681595</v>
      </c>
    </row>
    <row r="13" spans="1:64" s="195" customFormat="1" ht="12.95" customHeight="1" x14ac:dyDescent="0.2">
      <c r="A13" s="195" t="s">
        <v>69</v>
      </c>
      <c r="C13" s="196" t="s">
        <v>64</v>
      </c>
      <c r="D13" s="231" t="s">
        <v>98</v>
      </c>
      <c r="E13" s="219">
        <v>1</v>
      </c>
      <c r="V13" s="195">
        <v>-6000</v>
      </c>
      <c r="W13" s="195">
        <f t="shared" si="0"/>
        <v>-2.4864478058829475E-2</v>
      </c>
      <c r="AA13" s="232" t="s">
        <v>9</v>
      </c>
      <c r="AB13" s="233">
        <f>AB6*86400*300000/149600000</f>
        <v>17.392294668453005</v>
      </c>
      <c r="AC13" s="195" t="s">
        <v>2</v>
      </c>
      <c r="AE13" s="208"/>
      <c r="AW13" s="195">
        <v>-24500</v>
      </c>
      <c r="AX13" s="195">
        <f t="shared" si="1"/>
        <v>1.6869606394286557E-2</v>
      </c>
      <c r="AY13" s="195">
        <f t="shared" si="2"/>
        <v>-6.7306302213136882E-2</v>
      </c>
      <c r="AZ13" s="195">
        <f t="shared" si="3"/>
        <v>8.4175908607423439E-2</v>
      </c>
      <c r="BA13" s="195">
        <f t="shared" si="4"/>
        <v>1.0978873540946679</v>
      </c>
      <c r="BB13" s="195">
        <f t="shared" si="5"/>
        <v>0.68137701869023459</v>
      </c>
      <c r="BC13" s="195">
        <f t="shared" si="6"/>
        <v>-1.9045192881058066</v>
      </c>
      <c r="BD13" s="195">
        <f t="shared" si="7"/>
        <v>-1.4050820890286002</v>
      </c>
      <c r="BE13" s="195">
        <f t="shared" si="8"/>
        <v>10.388400489553675</v>
      </c>
      <c r="BF13" s="195">
        <f t="shared" si="8"/>
        <v>10.388394412093863</v>
      </c>
      <c r="BG13" s="195">
        <f t="shared" si="8"/>
        <v>10.388358768416515</v>
      </c>
      <c r="BH13" s="195">
        <f t="shared" si="8"/>
        <v>10.388149758709927</v>
      </c>
      <c r="BI13" s="195">
        <f t="shared" si="8"/>
        <v>10.386925416292106</v>
      </c>
      <c r="BJ13" s="195">
        <f t="shared" si="8"/>
        <v>10.379796138764805</v>
      </c>
      <c r="BK13" s="195">
        <f t="shared" si="8"/>
        <v>10.339621819682716</v>
      </c>
      <c r="BL13" s="195">
        <f t="shared" si="9"/>
        <v>10.142978891028584</v>
      </c>
    </row>
    <row r="14" spans="1:64" s="195" customFormat="1" ht="12.95" customHeight="1" x14ac:dyDescent="0.2">
      <c r="D14" s="231" t="s">
        <v>80</v>
      </c>
      <c r="E14" s="234">
        <f ca="1">NOW()+15018.5+$C$9/24</f>
        <v>60355.743008564816</v>
      </c>
      <c r="V14" s="195">
        <v>-4000</v>
      </c>
      <c r="W14" s="195">
        <f t="shared" si="0"/>
        <v>-2.2383115557288617E-2</v>
      </c>
      <c r="AA14" s="232" t="s">
        <v>41</v>
      </c>
      <c r="AB14" s="227">
        <f>2*AB5*365.24/C8</f>
        <v>-2.9434464327830976E-7</v>
      </c>
      <c r="AC14" s="195" t="s">
        <v>16</v>
      </c>
      <c r="AE14" s="208"/>
      <c r="AW14" s="195">
        <v>-24000</v>
      </c>
      <c r="AX14" s="195">
        <f t="shared" si="1"/>
        <v>1.8373044115092281E-2</v>
      </c>
      <c r="AY14" s="195">
        <f t="shared" si="2"/>
        <v>-6.176266503860512E-2</v>
      </c>
      <c r="AZ14" s="195">
        <f t="shared" si="3"/>
        <v>8.0135709153697401E-2</v>
      </c>
      <c r="BA14" s="195">
        <f t="shared" si="4"/>
        <v>1.0745248945128416</v>
      </c>
      <c r="BB14" s="195">
        <f t="shared" si="5"/>
        <v>0.61938882387179806</v>
      </c>
      <c r="BC14" s="195">
        <f t="shared" si="6"/>
        <v>-1.8228409299769344</v>
      </c>
      <c r="BD14" s="195">
        <f t="shared" si="7"/>
        <v>-1.2901472603717514</v>
      </c>
      <c r="BE14" s="195">
        <f t="shared" si="8"/>
        <v>10.460159986070579</v>
      </c>
      <c r="BF14" s="195">
        <f t="shared" si="8"/>
        <v>10.460156535162945</v>
      </c>
      <c r="BG14" s="195">
        <f t="shared" si="8"/>
        <v>10.460133901630837</v>
      </c>
      <c r="BH14" s="195">
        <f t="shared" si="8"/>
        <v>10.459985476061249</v>
      </c>
      <c r="BI14" s="195">
        <f t="shared" si="8"/>
        <v>10.459013053116912</v>
      </c>
      <c r="BJ14" s="195">
        <f t="shared" si="8"/>
        <v>10.452681013246961</v>
      </c>
      <c r="BK14" s="195">
        <f t="shared" si="8"/>
        <v>10.412962536745612</v>
      </c>
      <c r="BL14" s="195">
        <f t="shared" si="9"/>
        <v>10.203144995241219</v>
      </c>
    </row>
    <row r="15" spans="1:64" s="195" customFormat="1" ht="12.95" customHeight="1" x14ac:dyDescent="0.2">
      <c r="A15" s="235" t="s">
        <v>68</v>
      </c>
      <c r="C15" s="236">
        <f ca="1">(C7+C11)+(C8+C12)*INT(MAX(F21:F3525))</f>
        <v>59926.995014728469</v>
      </c>
      <c r="D15" s="231" t="s">
        <v>99</v>
      </c>
      <c r="E15" s="234">
        <f ca="1">ROUND(2*(E14-$C$7)/$C$8,0)/2+E13</f>
        <v>17467.5</v>
      </c>
      <c r="V15" s="195">
        <v>-2000</v>
      </c>
      <c r="W15" s="195">
        <f t="shared" si="0"/>
        <v>-1.5544802502087033E-2</v>
      </c>
      <c r="AA15" s="230" t="s">
        <v>10</v>
      </c>
      <c r="AB15" s="237">
        <f>(AB10-AB2)/AD2</f>
        <v>-73086.403949928193</v>
      </c>
      <c r="AC15" s="195" t="s">
        <v>47</v>
      </c>
      <c r="AE15" s="208"/>
      <c r="AW15" s="195">
        <v>-23500</v>
      </c>
      <c r="AX15" s="195">
        <f t="shared" si="1"/>
        <v>1.9472324556446922E-2</v>
      </c>
      <c r="AY15" s="195">
        <f t="shared" si="2"/>
        <v>-5.6309640162876616E-2</v>
      </c>
      <c r="AZ15" s="195">
        <f t="shared" si="3"/>
        <v>7.5781964719323539E-2</v>
      </c>
      <c r="BA15" s="195">
        <f t="shared" si="4"/>
        <v>1.0516784014003255</v>
      </c>
      <c r="BB15" s="195">
        <f t="shared" si="5"/>
        <v>0.556133186906416</v>
      </c>
      <c r="BC15" s="195">
        <f t="shared" si="6"/>
        <v>-1.7446027854031465</v>
      </c>
      <c r="BD15" s="195">
        <f t="shared" si="7"/>
        <v>-1.1908748478956879</v>
      </c>
      <c r="BE15" s="195">
        <f t="shared" si="8"/>
        <v>10.530391878567633</v>
      </c>
      <c r="BF15" s="195">
        <f t="shared" si="8"/>
        <v>10.530390110133929</v>
      </c>
      <c r="BG15" s="195">
        <f t="shared" si="8"/>
        <v>10.530376918334305</v>
      </c>
      <c r="BH15" s="195">
        <f t="shared" si="8"/>
        <v>10.530278523785686</v>
      </c>
      <c r="BI15" s="195">
        <f t="shared" si="8"/>
        <v>10.529545229219663</v>
      </c>
      <c r="BJ15" s="195">
        <f t="shared" si="8"/>
        <v>10.524113568459413</v>
      </c>
      <c r="BK15" s="195">
        <f t="shared" si="8"/>
        <v>10.485543951775847</v>
      </c>
      <c r="BL15" s="195">
        <f t="shared" si="9"/>
        <v>10.263311099453855</v>
      </c>
    </row>
    <row r="16" spans="1:64" s="195" customFormat="1" ht="12.95" customHeight="1" x14ac:dyDescent="0.2">
      <c r="A16" s="209" t="s">
        <v>55</v>
      </c>
      <c r="C16" s="238">
        <f ca="1">+C8+C12</f>
        <v>0.4497520474745943</v>
      </c>
      <c r="D16" s="231" t="s">
        <v>81</v>
      </c>
      <c r="E16" s="227">
        <f ca="1">ROUND(2*(E14-$C$15)/$C$16,0)/2+E13</f>
        <v>954.5</v>
      </c>
      <c r="V16" s="195">
        <v>0</v>
      </c>
      <c r="W16" s="195">
        <f t="shared" si="0"/>
        <v>-5.6832026379723408E-3</v>
      </c>
      <c r="AA16" s="229" t="s">
        <v>11</v>
      </c>
      <c r="AB16" s="237">
        <f>365.24*AB8</f>
        <v>23483.601519513439</v>
      </c>
      <c r="AC16" s="195" t="s">
        <v>18</v>
      </c>
      <c r="AD16" s="227"/>
      <c r="AE16" s="208"/>
      <c r="AW16" s="195">
        <v>-23000</v>
      </c>
      <c r="AX16" s="195">
        <f t="shared" si="1"/>
        <v>2.0211257370701639E-2</v>
      </c>
      <c r="AY16" s="195">
        <f t="shared" si="2"/>
        <v>-5.0947227585951362E-2</v>
      </c>
      <c r="AZ16" s="195">
        <f t="shared" si="3"/>
        <v>7.1158484956653001E-2</v>
      </c>
      <c r="BA16" s="195">
        <f t="shared" si="4"/>
        <v>1.0294915675703886</v>
      </c>
      <c r="BB16" s="195">
        <f t="shared" si="5"/>
        <v>0.49233347812954492</v>
      </c>
      <c r="BC16" s="195">
        <f t="shared" si="6"/>
        <v>-1.6696455828868546</v>
      </c>
      <c r="BD16" s="195">
        <f t="shared" si="7"/>
        <v>-1.1040780351322859</v>
      </c>
      <c r="BE16" s="195">
        <f t="shared" si="8"/>
        <v>10.599135339822787</v>
      </c>
      <c r="BF16" s="195">
        <f t="shared" si="8"/>
        <v>10.599134540096951</v>
      </c>
      <c r="BG16" s="195">
        <f t="shared" si="8"/>
        <v>10.599127609597414</v>
      </c>
      <c r="BH16" s="195">
        <f t="shared" si="8"/>
        <v>10.599067554039639</v>
      </c>
      <c r="BI16" s="195">
        <f t="shared" si="8"/>
        <v>10.598547508822836</v>
      </c>
      <c r="BJ16" s="195">
        <f t="shared" si="8"/>
        <v>10.594070903504715</v>
      </c>
      <c r="BK16" s="195">
        <f t="shared" si="8"/>
        <v>10.557321135399677</v>
      </c>
      <c r="BL16" s="195">
        <f t="shared" si="9"/>
        <v>10.323477203666489</v>
      </c>
    </row>
    <row r="17" spans="1:64" s="195" customFormat="1" ht="12.95" customHeight="1" thickBot="1" x14ac:dyDescent="0.25">
      <c r="A17" s="231" t="s">
        <v>77</v>
      </c>
      <c r="C17" s="195">
        <f>COUNT(C21:C2183)</f>
        <v>99</v>
      </c>
      <c r="D17" s="231" t="s">
        <v>82</v>
      </c>
      <c r="E17" s="239">
        <f ca="1">+$C$15+$C$16*E16-15018.5-$C$9/24</f>
        <v>45338.179177376303</v>
      </c>
      <c r="V17" s="195">
        <v>2000</v>
      </c>
      <c r="W17" s="195">
        <f t="shared" si="0"/>
        <v>5.2872015452483587E-3</v>
      </c>
      <c r="AA17" s="229" t="s">
        <v>12</v>
      </c>
      <c r="AB17" s="240">
        <f>AB13^3/AB8^2</f>
        <v>1.2726175784420939</v>
      </c>
      <c r="AE17" s="208"/>
      <c r="AW17" s="195">
        <v>-22500</v>
      </c>
      <c r="AX17" s="195">
        <f t="shared" si="1"/>
        <v>2.0630706842884268E-2</v>
      </c>
      <c r="AY17" s="195">
        <f t="shared" si="2"/>
        <v>-4.5675427307829357E-2</v>
      </c>
      <c r="AZ17" s="195">
        <f t="shared" si="3"/>
        <v>6.6306134150713625E-2</v>
      </c>
      <c r="BA17" s="195">
        <f t="shared" si="4"/>
        <v>1.0080681440924177</v>
      </c>
      <c r="BB17" s="195">
        <f t="shared" si="5"/>
        <v>0.42858068185875131</v>
      </c>
      <c r="BC17" s="195">
        <f t="shared" si="6"/>
        <v>-1.5977982363125038</v>
      </c>
      <c r="BD17" s="195">
        <f t="shared" si="7"/>
        <v>-1.0273731361640177</v>
      </c>
      <c r="BE17" s="195">
        <f t="shared" si="8"/>
        <v>10.666437655143346</v>
      </c>
      <c r="BF17" s="195">
        <f t="shared" si="8"/>
        <v>10.666437347017229</v>
      </c>
      <c r="BG17" s="195">
        <f t="shared" si="8"/>
        <v>10.666434157039197</v>
      </c>
      <c r="BH17" s="195">
        <f t="shared" si="8"/>
        <v>10.666401133482136</v>
      </c>
      <c r="BI17" s="195">
        <f t="shared" si="8"/>
        <v>10.666059451655467</v>
      </c>
      <c r="BJ17" s="195">
        <f t="shared" si="8"/>
        <v>10.6625440307578</v>
      </c>
      <c r="BK17" s="195">
        <f t="shared" si="8"/>
        <v>10.628252068650841</v>
      </c>
      <c r="BL17" s="195">
        <f t="shared" si="9"/>
        <v>10.383643307879124</v>
      </c>
    </row>
    <row r="18" spans="1:64" s="195" customFormat="1" ht="12.95" customHeight="1" thickTop="1" thickBot="1" x14ac:dyDescent="0.25">
      <c r="A18" s="209" t="s">
        <v>56</v>
      </c>
      <c r="C18" s="127">
        <f ca="1">+C15</f>
        <v>59926.995014728469</v>
      </c>
      <c r="D18" s="128">
        <f ca="1">+C16</f>
        <v>0.4497520474745943</v>
      </c>
      <c r="E18" s="241" t="s">
        <v>83</v>
      </c>
      <c r="V18" s="195">
        <v>4000</v>
      </c>
      <c r="W18" s="195">
        <f t="shared" si="0"/>
        <v>1.5248906624936888E-2</v>
      </c>
      <c r="AA18" s="242" t="s">
        <v>13</v>
      </c>
      <c r="AB18" s="243">
        <f>2*PI()/(AB8*365.2422)*AD2</f>
        <v>1.2033220842527012E-4</v>
      </c>
      <c r="AC18" s="244" t="s">
        <v>39</v>
      </c>
      <c r="AD18" s="244"/>
      <c r="AE18" s="245"/>
      <c r="AW18" s="195">
        <v>-22000</v>
      </c>
      <c r="AX18" s="195">
        <f t="shared" si="1"/>
        <v>2.0768471871222174E-2</v>
      </c>
      <c r="AY18" s="195">
        <f t="shared" si="2"/>
        <v>-4.0494239328510616E-2</v>
      </c>
      <c r="AZ18" s="195">
        <f t="shared" si="3"/>
        <v>6.126271119973279E-2</v>
      </c>
      <c r="BA18" s="195">
        <f t="shared" si="4"/>
        <v>0.98747883743545872</v>
      </c>
      <c r="BB18" s="195">
        <f t="shared" si="5"/>
        <v>0.36534857160918094</v>
      </c>
      <c r="BC18" s="195">
        <f t="shared" si="6"/>
        <v>-1.5288841838394425</v>
      </c>
      <c r="BD18" s="195">
        <f t="shared" si="7"/>
        <v>-0.95894225562996027</v>
      </c>
      <c r="BE18" s="195">
        <f t="shared" ref="BE18:BK33" si="12">$BL18+$AB$7*SIN(BF18)</f>
        <v>10.732351809473162</v>
      </c>
      <c r="BF18" s="195">
        <f t="shared" si="12"/>
        <v>10.732351714053674</v>
      </c>
      <c r="BG18" s="195">
        <f t="shared" si="12"/>
        <v>10.732350486875161</v>
      </c>
      <c r="BH18" s="195">
        <f t="shared" si="12"/>
        <v>10.732334704778321</v>
      </c>
      <c r="BI18" s="195">
        <f t="shared" si="12"/>
        <v>10.732131821849045</v>
      </c>
      <c r="BJ18" s="195">
        <f t="shared" si="12"/>
        <v>10.729537167905619</v>
      </c>
      <c r="BK18" s="195">
        <f t="shared" si="12"/>
        <v>10.698297795031651</v>
      </c>
      <c r="BL18" s="195">
        <f t="shared" si="9"/>
        <v>10.44380941209176</v>
      </c>
    </row>
    <row r="19" spans="1:64" s="195" customFormat="1" ht="12.95" customHeight="1" thickTop="1" x14ac:dyDescent="0.2">
      <c r="A19" s="246" t="s">
        <v>84</v>
      </c>
      <c r="E19" s="247">
        <v>75</v>
      </c>
      <c r="V19" s="195">
        <v>6000</v>
      </c>
      <c r="W19" s="195">
        <f t="shared" si="0"/>
        <v>2.2299249555256286E-2</v>
      </c>
      <c r="AA19" s="248"/>
      <c r="AC19" s="248"/>
      <c r="AW19" s="195">
        <v>-21500</v>
      </c>
      <c r="AX19" s="195">
        <f t="shared" si="1"/>
        <v>2.0659288414848299E-2</v>
      </c>
      <c r="AY19" s="195">
        <f t="shared" si="2"/>
        <v>-3.5403663647995111E-2</v>
      </c>
      <c r="AZ19" s="195">
        <f t="shared" si="3"/>
        <v>5.606295206284341E-2</v>
      </c>
      <c r="BA19" s="195">
        <f t="shared" si="4"/>
        <v>0.96776764841982243</v>
      </c>
      <c r="BB19" s="195">
        <f t="shared" si="5"/>
        <v>0.30300968099958592</v>
      </c>
      <c r="BC19" s="195">
        <f t="shared" si="6"/>
        <v>-1.4627261796740798</v>
      </c>
      <c r="BD19" s="195">
        <f t="shared" si="7"/>
        <v>-0.89737528653065934</v>
      </c>
      <c r="BE19" s="195">
        <f t="shared" si="12"/>
        <v>10.796934521488287</v>
      </c>
      <c r="BF19" s="195">
        <f t="shared" si="12"/>
        <v>10.796934500128751</v>
      </c>
      <c r="BG19" s="195">
        <f t="shared" si="12"/>
        <v>10.796934137924911</v>
      </c>
      <c r="BH19" s="195">
        <f t="shared" si="12"/>
        <v>10.79692799596083</v>
      </c>
      <c r="BI19" s="195">
        <f t="shared" si="12"/>
        <v>10.796823873945547</v>
      </c>
      <c r="BJ19" s="195">
        <f t="shared" si="12"/>
        <v>10.795066858330058</v>
      </c>
      <c r="BK19" s="195">
        <f t="shared" si="12"/>
        <v>10.767422561491429</v>
      </c>
      <c r="BL19" s="195">
        <f t="shared" si="9"/>
        <v>10.503975516304394</v>
      </c>
    </row>
    <row r="20" spans="1:64" s="195" customFormat="1" ht="12.95" customHeight="1" thickBot="1" x14ac:dyDescent="0.25">
      <c r="A20" s="223" t="s">
        <v>57</v>
      </c>
      <c r="B20" s="223" t="s">
        <v>58</v>
      </c>
      <c r="C20" s="223" t="s">
        <v>59</v>
      </c>
      <c r="D20" s="223" t="s">
        <v>63</v>
      </c>
      <c r="E20" s="223" t="s">
        <v>60</v>
      </c>
      <c r="F20" s="223" t="s">
        <v>61</v>
      </c>
      <c r="G20" s="223" t="s">
        <v>62</v>
      </c>
      <c r="H20" s="249" t="s">
        <v>289</v>
      </c>
      <c r="I20" s="249" t="s">
        <v>290</v>
      </c>
      <c r="J20" s="249" t="s">
        <v>101</v>
      </c>
      <c r="K20" s="249" t="s">
        <v>291</v>
      </c>
      <c r="L20" s="249" t="s">
        <v>74</v>
      </c>
      <c r="M20" s="249" t="s">
        <v>75</v>
      </c>
      <c r="N20" s="249" t="s">
        <v>76</v>
      </c>
      <c r="O20" s="249" t="s">
        <v>72</v>
      </c>
      <c r="P20" s="250" t="s">
        <v>114</v>
      </c>
      <c r="Q20" s="223" t="s">
        <v>65</v>
      </c>
      <c r="R20" s="250" t="s">
        <v>115</v>
      </c>
      <c r="S20" s="250" t="s">
        <v>17</v>
      </c>
      <c r="U20" s="251" t="s">
        <v>97</v>
      </c>
      <c r="V20" s="195">
        <v>8000</v>
      </c>
      <c r="W20" s="195">
        <f t="shared" si="0"/>
        <v>2.5125873068370431E-2</v>
      </c>
      <c r="Z20" s="223" t="s">
        <v>61</v>
      </c>
      <c r="AA20" s="250" t="s">
        <v>344</v>
      </c>
      <c r="AB20" s="250" t="s">
        <v>49</v>
      </c>
      <c r="AC20" s="250" t="s">
        <v>50</v>
      </c>
      <c r="AD20" s="250" t="s">
        <v>42</v>
      </c>
      <c r="AE20" s="250" t="s">
        <v>14</v>
      </c>
      <c r="AF20" s="250" t="s">
        <v>51</v>
      </c>
      <c r="AG20" s="252"/>
      <c r="AH20" s="250" t="s">
        <v>24</v>
      </c>
      <c r="AI20" s="250" t="s">
        <v>25</v>
      </c>
      <c r="AJ20" s="250" t="s">
        <v>26</v>
      </c>
      <c r="AK20" s="250" t="s">
        <v>43</v>
      </c>
      <c r="AL20" s="250" t="s">
        <v>27</v>
      </c>
      <c r="AM20" s="250" t="s">
        <v>28</v>
      </c>
      <c r="AN20" s="223" t="s">
        <v>29</v>
      </c>
      <c r="AO20" s="223" t="s">
        <v>30</v>
      </c>
      <c r="AP20" s="223" t="s">
        <v>31</v>
      </c>
      <c r="AQ20" s="223" t="s">
        <v>32</v>
      </c>
      <c r="AR20" s="223" t="s">
        <v>33</v>
      </c>
      <c r="AS20" s="223" t="s">
        <v>34</v>
      </c>
      <c r="AT20" s="223" t="s">
        <v>35</v>
      </c>
      <c r="AU20" s="223" t="s">
        <v>15</v>
      </c>
      <c r="AV20" s="253"/>
      <c r="AW20" s="195">
        <v>-21000</v>
      </c>
      <c r="AX20" s="195">
        <f t="shared" si="1"/>
        <v>2.0334917753189921E-2</v>
      </c>
      <c r="AY20" s="195">
        <f t="shared" si="2"/>
        <v>-3.0403700266282856E-2</v>
      </c>
      <c r="AZ20" s="195">
        <f t="shared" si="3"/>
        <v>5.0738618019472777E-2</v>
      </c>
      <c r="BA20" s="195">
        <f t="shared" si="4"/>
        <v>0.94895745566573109</v>
      </c>
      <c r="BB20" s="195">
        <f t="shared" si="5"/>
        <v>0.24185081764481747</v>
      </c>
      <c r="BC20" s="195">
        <f t="shared" si="6"/>
        <v>-1.399149792740741</v>
      </c>
      <c r="BD20" s="195">
        <f t="shared" si="7"/>
        <v>-0.84156194724700506</v>
      </c>
      <c r="BE20" s="195">
        <f t="shared" si="12"/>
        <v>10.860244675449561</v>
      </c>
      <c r="BF20" s="195">
        <f t="shared" si="12"/>
        <v>10.860244672690012</v>
      </c>
      <c r="BG20" s="195">
        <f t="shared" si="12"/>
        <v>10.860244604245359</v>
      </c>
      <c r="BH20" s="195">
        <f t="shared" si="12"/>
        <v>10.860242906634104</v>
      </c>
      <c r="BI20" s="195">
        <f t="shared" si="12"/>
        <v>10.860200808085727</v>
      </c>
      <c r="BJ20" s="195">
        <f t="shared" si="12"/>
        <v>10.859160949420682</v>
      </c>
      <c r="BK20" s="195">
        <f t="shared" si="12"/>
        <v>10.83559394781209</v>
      </c>
      <c r="BL20" s="195">
        <f t="shared" si="9"/>
        <v>10.564141620517029</v>
      </c>
    </row>
    <row r="21" spans="1:64" s="195" customFormat="1" ht="12.95" customHeight="1" x14ac:dyDescent="0.2">
      <c r="A21" s="254" t="s">
        <v>121</v>
      </c>
      <c r="B21" s="254" t="s">
        <v>85</v>
      </c>
      <c r="C21" s="55">
        <v>31165.38</v>
      </c>
      <c r="D21" s="55" t="s">
        <v>285</v>
      </c>
      <c r="E21" s="195">
        <f t="shared" ref="E21:E53" si="13">+(C21-C$7)/C$8</f>
        <v>-47437.358823750445</v>
      </c>
      <c r="F21" s="195">
        <f t="shared" ref="F21:F53" si="14">ROUND(2*E21,0)/2</f>
        <v>-47437.5</v>
      </c>
      <c r="G21" s="195">
        <f t="shared" ref="G21:G52" si="15">+C21-(C$7+F21*C$8)</f>
        <v>6.3493750003544847E-2</v>
      </c>
      <c r="P21" s="195">
        <f t="shared" ref="P21:P53" si="16">+I$3*F21^2+I$4*F21+I$5+I$6*SIN(RADIANS(I$7*F21+I$8))</f>
        <v>4.1163501002285614E-2</v>
      </c>
      <c r="Q21" s="255">
        <f t="shared" ref="Q21:Q53" si="17">+C21-15018.5</f>
        <v>16146.880000000001</v>
      </c>
      <c r="U21" s="256">
        <v>6.3493750003544847E-2</v>
      </c>
      <c r="V21" s="195">
        <v>10000</v>
      </c>
      <c r="W21" s="195">
        <f t="shared" si="0"/>
        <v>2.3265702033481113E-2</v>
      </c>
      <c r="Z21" s="195">
        <f t="shared" ref="Z21:Z83" si="18">F21</f>
        <v>-47437.5</v>
      </c>
      <c r="AA21" s="201">
        <f t="shared" ref="AA21:AA83" si="19">AB$3+AB$4*Z21+AB$5*Z21^2+AH21</f>
        <v>-0.50779139529259198</v>
      </c>
      <c r="AB21" s="201">
        <f t="shared" ref="AB21:AB52" si="20">IF(R21&lt;&gt;0,G21-AH21, -9999)</f>
        <v>-9999</v>
      </c>
      <c r="AC21" s="201">
        <f t="shared" ref="AC21:AC83" si="21">+G21-P21</f>
        <v>2.2330249001259232E-2</v>
      </c>
      <c r="AD21" s="201">
        <f t="shared" ref="AD21:AD52" si="22">IF(R21&lt;&gt;0,G21-AA21, -9999)</f>
        <v>-9999</v>
      </c>
      <c r="AE21" s="201">
        <f>+(G21-AA21)^2*S21</f>
        <v>0</v>
      </c>
      <c r="AF21" s="195">
        <f t="shared" ref="AF21:AF52" si="23">IF(R21&lt;&gt;0,G21-P21, -9999)</f>
        <v>-9999</v>
      </c>
      <c r="AG21" s="257"/>
      <c r="AH21" s="195">
        <f t="shared" ref="AH21:AH83" si="24">$AB$6*($AB$11/AI21*AJ21+$AB$12)</f>
        <v>-8.874481876970601E-2</v>
      </c>
      <c r="AI21" s="195">
        <f t="shared" ref="AI21:AI83" si="25">1+$AB$7*COS(AL21)</f>
        <v>0.76371640312603006</v>
      </c>
      <c r="AJ21" s="195">
        <f t="shared" ref="AJ21:AJ83" si="26">SIN(AL21+RADIANS($AB$9))</f>
        <v>-0.97063121568907174</v>
      </c>
      <c r="AK21" s="195">
        <f t="shared" ref="AK21:AK83" si="27">$AB$7*SIN(AL21)</f>
        <v>-0.18295523351413237</v>
      </c>
      <c r="AL21" s="195">
        <f t="shared" ref="AL21:AL83" si="28">2*ATAN(AM21)</f>
        <v>0.65887482524529184</v>
      </c>
      <c r="AM21" s="195">
        <f t="shared" ref="AM21:AM83" si="29">SQRT((1+$AB$7)/(1-$AB$7))*TAN(AN21/2)</f>
        <v>0.34189639659369331</v>
      </c>
      <c r="AN21" s="201">
        <f t="shared" ref="AN21:AT36" si="30">$AU21+$AB$7*SIN(AO21)</f>
        <v>7.1542441389087887</v>
      </c>
      <c r="AO21" s="201">
        <f t="shared" si="30"/>
        <v>7.154256215453521</v>
      </c>
      <c r="AP21" s="201">
        <f t="shared" si="30"/>
        <v>7.1541934669261478</v>
      </c>
      <c r="AQ21" s="201">
        <f t="shared" si="30"/>
        <v>7.1545195530482619</v>
      </c>
      <c r="AR21" s="201">
        <f t="shared" si="30"/>
        <v>7.1528263514509707</v>
      </c>
      <c r="AS21" s="201">
        <f t="shared" si="30"/>
        <v>7.1616557610481424</v>
      </c>
      <c r="AT21" s="201">
        <f t="shared" si="30"/>
        <v>7.1165788772401175</v>
      </c>
      <c r="AU21" s="201">
        <f t="shared" ref="AU21:AU83" si="31">RADIANS($AB$9)+$AB$18*(F21-AB$15)</f>
        <v>7.3828588602739504</v>
      </c>
      <c r="AW21" s="195">
        <v>-20500</v>
      </c>
      <c r="AX21" s="195">
        <f t="shared" si="1"/>
        <v>1.9824291476878093E-2</v>
      </c>
      <c r="AY21" s="195">
        <f t="shared" si="2"/>
        <v>-2.5494349183373864E-2</v>
      </c>
      <c r="AZ21" s="195">
        <f t="shared" si="3"/>
        <v>4.5318640660251958E-2</v>
      </c>
      <c r="BA21" s="195">
        <f t="shared" si="4"/>
        <v>0.93105478130795438</v>
      </c>
      <c r="BB21" s="195">
        <f t="shared" si="5"/>
        <v>0.18208738462579185</v>
      </c>
      <c r="BC21" s="195">
        <f t="shared" si="6"/>
        <v>-1.3379858605193102</v>
      </c>
      <c r="BD21" s="195">
        <f t="shared" si="7"/>
        <v>-0.79061630709761854</v>
      </c>
      <c r="BE21" s="195">
        <f t="shared" si="12"/>
        <v>10.922342094652755</v>
      </c>
      <c r="BF21" s="195">
        <f t="shared" si="12"/>
        <v>10.922342094544048</v>
      </c>
      <c r="BG21" s="195">
        <f t="shared" si="12"/>
        <v>10.922342089572231</v>
      </c>
      <c r="BH21" s="195">
        <f t="shared" si="12"/>
        <v>10.922341862183643</v>
      </c>
      <c r="BI21" s="195">
        <f t="shared" si="12"/>
        <v>10.922331463202719</v>
      </c>
      <c r="BJ21" s="195">
        <f t="shared" si="12"/>
        <v>10.921857459640551</v>
      </c>
      <c r="BK21" s="195">
        <f t="shared" si="12"/>
        <v>10.90278298393263</v>
      </c>
      <c r="BL21" s="195">
        <f t="shared" si="9"/>
        <v>10.624307724729665</v>
      </c>
    </row>
    <row r="22" spans="1:64" s="195" customFormat="1" ht="12.95" customHeight="1" x14ac:dyDescent="0.2">
      <c r="A22" s="254" t="s">
        <v>121</v>
      </c>
      <c r="B22" s="254" t="s">
        <v>94</v>
      </c>
      <c r="C22" s="55">
        <v>31169.21</v>
      </c>
      <c r="D22" s="55" t="s">
        <v>285</v>
      </c>
      <c r="E22" s="195">
        <f t="shared" si="13"/>
        <v>-47428.842945640012</v>
      </c>
      <c r="F22" s="195">
        <f t="shared" si="14"/>
        <v>-47429</v>
      </c>
      <c r="G22" s="195">
        <f t="shared" si="15"/>
        <v>7.0634899999276968E-2</v>
      </c>
      <c r="P22" s="195">
        <f t="shared" si="16"/>
        <v>4.1149238256581795E-2</v>
      </c>
      <c r="Q22" s="255">
        <f t="shared" si="17"/>
        <v>16150.71</v>
      </c>
      <c r="U22" s="256">
        <v>7.0634899999276968E-2</v>
      </c>
      <c r="V22" s="195">
        <v>12000</v>
      </c>
      <c r="W22" s="195">
        <f t="shared" si="0"/>
        <v>1.7196325212599905E-2</v>
      </c>
      <c r="Z22" s="195">
        <f t="shared" si="18"/>
        <v>-47429</v>
      </c>
      <c r="AA22" s="201">
        <f t="shared" si="19"/>
        <v>-0.50758682058279991</v>
      </c>
      <c r="AB22" s="201">
        <f t="shared" si="20"/>
        <v>-9999</v>
      </c>
      <c r="AC22" s="201">
        <f t="shared" si="21"/>
        <v>2.9485661742695173E-2</v>
      </c>
      <c r="AD22" s="201">
        <f t="shared" si="22"/>
        <v>-9999</v>
      </c>
      <c r="AE22" s="201">
        <f t="shared" ref="AE22:AE84" si="32">+(G22-AA22)^2*S22</f>
        <v>0</v>
      </c>
      <c r="AF22" s="195">
        <f t="shared" si="23"/>
        <v>-9999</v>
      </c>
      <c r="AG22" s="257"/>
      <c r="AH22" s="195">
        <f t="shared" si="24"/>
        <v>-8.8705909269472791E-2</v>
      </c>
      <c r="AI22" s="195">
        <f t="shared" si="25"/>
        <v>0.76384206961108614</v>
      </c>
      <c r="AJ22" s="195">
        <f t="shared" si="26"/>
        <v>-0.97046581820760069</v>
      </c>
      <c r="AK22" s="195">
        <f t="shared" si="27"/>
        <v>-0.1831174146178795</v>
      </c>
      <c r="AL22" s="195">
        <f t="shared" si="28"/>
        <v>0.65956139104451816</v>
      </c>
      <c r="AM22" s="195">
        <f t="shared" si="29"/>
        <v>0.3422798519315482</v>
      </c>
      <c r="AN22" s="201">
        <f t="shared" si="30"/>
        <v>7.1551019692104285</v>
      </c>
      <c r="AO22" s="201">
        <f t="shared" si="30"/>
        <v>7.1551139741972092</v>
      </c>
      <c r="AP22" s="201">
        <f t="shared" si="30"/>
        <v>7.1550515338248308</v>
      </c>
      <c r="AQ22" s="201">
        <f t="shared" si="30"/>
        <v>7.1553763495802967</v>
      </c>
      <c r="AR22" s="201">
        <f t="shared" si="30"/>
        <v>7.1536880225228963</v>
      </c>
      <c r="AS22" s="201">
        <f t="shared" si="30"/>
        <v>7.1625010054810447</v>
      </c>
      <c r="AT22" s="201">
        <f t="shared" si="30"/>
        <v>7.1174631070828616</v>
      </c>
      <c r="AU22" s="201">
        <f t="shared" si="31"/>
        <v>7.3838816840455657</v>
      </c>
      <c r="AW22" s="195">
        <v>-20000</v>
      </c>
      <c r="AX22" s="195">
        <f t="shared" si="1"/>
        <v>1.9153690925052862E-2</v>
      </c>
      <c r="AY22" s="195">
        <f t="shared" si="2"/>
        <v>-2.0675610399268123E-2</v>
      </c>
      <c r="AZ22" s="195">
        <f t="shared" si="3"/>
        <v>3.9829301324320984E-2</v>
      </c>
      <c r="BA22" s="195">
        <f t="shared" si="4"/>
        <v>0.91405376065357746</v>
      </c>
      <c r="BB22" s="195">
        <f t="shared" si="5"/>
        <v>0.12387614334490461</v>
      </c>
      <c r="BC22" s="195">
        <f t="shared" si="6"/>
        <v>-1.2790721214081986</v>
      </c>
      <c r="BD22" s="195">
        <f t="shared" si="7"/>
        <v>-0.74382294921711334</v>
      </c>
      <c r="BE22" s="195">
        <f t="shared" si="12"/>
        <v>10.983286601015465</v>
      </c>
      <c r="BF22" s="195">
        <f t="shared" si="12"/>
        <v>10.983286601015449</v>
      </c>
      <c r="BG22" s="195">
        <f t="shared" si="12"/>
        <v>10.983286601011329</v>
      </c>
      <c r="BH22" s="195">
        <f t="shared" si="12"/>
        <v>10.983286599889395</v>
      </c>
      <c r="BI22" s="195">
        <f t="shared" si="12"/>
        <v>10.983286294347311</v>
      </c>
      <c r="BJ22" s="195">
        <f t="shared" si="12"/>
        <v>10.983203365406174</v>
      </c>
      <c r="BK22" s="195">
        <f t="shared" si="12"/>
        <v>10.968964254787965</v>
      </c>
      <c r="BL22" s="195">
        <f t="shared" si="9"/>
        <v>10.684473828942298</v>
      </c>
    </row>
    <row r="23" spans="1:64" s="195" customFormat="1" ht="12.95" customHeight="1" x14ac:dyDescent="0.2">
      <c r="A23" s="195" t="s">
        <v>121</v>
      </c>
      <c r="B23" s="195" t="s">
        <v>94</v>
      </c>
      <c r="C23" s="258">
        <v>31170.12</v>
      </c>
      <c r="D23" s="258" t="s">
        <v>285</v>
      </c>
      <c r="E23" s="195">
        <f t="shared" si="13"/>
        <v>-47426.819590788713</v>
      </c>
      <c r="F23" s="195">
        <f t="shared" si="14"/>
        <v>-47427</v>
      </c>
      <c r="G23" s="195">
        <f t="shared" si="15"/>
        <v>8.1138699999428354E-2</v>
      </c>
      <c r="P23" s="195">
        <f t="shared" si="16"/>
        <v>4.1145869953415563E-2</v>
      </c>
      <c r="Q23" s="255">
        <f t="shared" si="17"/>
        <v>16151.619999999999</v>
      </c>
      <c r="U23" s="256">
        <v>8.1138699999428354E-2</v>
      </c>
      <c r="V23" s="195">
        <v>14000</v>
      </c>
      <c r="W23" s="195">
        <f t="shared" si="0"/>
        <v>8.2417494315088959E-3</v>
      </c>
      <c r="Z23" s="195">
        <f t="shared" si="18"/>
        <v>-47427</v>
      </c>
      <c r="AA23" s="201">
        <f t="shared" si="19"/>
        <v>-0.50753867874371994</v>
      </c>
      <c r="AB23" s="201">
        <f t="shared" si="20"/>
        <v>-9999</v>
      </c>
      <c r="AC23" s="201">
        <f t="shared" si="21"/>
        <v>3.9992830046012791E-2</v>
      </c>
      <c r="AD23" s="201">
        <f t="shared" si="22"/>
        <v>-9999</v>
      </c>
      <c r="AE23" s="201">
        <f t="shared" si="32"/>
        <v>0</v>
      </c>
      <c r="AF23" s="195">
        <f t="shared" si="23"/>
        <v>-9999</v>
      </c>
      <c r="AG23" s="257"/>
      <c r="AH23" s="195">
        <f t="shared" si="24"/>
        <v>-8.869674367398428E-2</v>
      </c>
      <c r="AI23" s="195">
        <f t="shared" si="25"/>
        <v>0.76387166039005872</v>
      </c>
      <c r="AJ23" s="195">
        <f t="shared" si="26"/>
        <v>-0.97042682674274816</v>
      </c>
      <c r="AK23" s="195">
        <f t="shared" si="27"/>
        <v>-0.18315557008992023</v>
      </c>
      <c r="AL23" s="195">
        <f t="shared" si="28"/>
        <v>0.65972296877557435</v>
      </c>
      <c r="AM23" s="195">
        <f t="shared" si="29"/>
        <v>0.34237010815276997</v>
      </c>
      <c r="AN23" s="201">
        <f t="shared" si="30"/>
        <v>7.1553038321431197</v>
      </c>
      <c r="AO23" s="201">
        <f t="shared" si="30"/>
        <v>7.1553158203299319</v>
      </c>
      <c r="AP23" s="201">
        <f t="shared" si="30"/>
        <v>7.1552534523543292</v>
      </c>
      <c r="AQ23" s="201">
        <f t="shared" si="30"/>
        <v>7.1555779694396753</v>
      </c>
      <c r="AR23" s="201">
        <f t="shared" si="30"/>
        <v>7.153890789310922</v>
      </c>
      <c r="AS23" s="201">
        <f t="shared" si="30"/>
        <v>7.1626999035459189</v>
      </c>
      <c r="AT23" s="201">
        <f t="shared" si="30"/>
        <v>7.1176712016639723</v>
      </c>
      <c r="AU23" s="201">
        <f t="shared" si="31"/>
        <v>7.3841223484624159</v>
      </c>
      <c r="AW23" s="195">
        <v>-19500</v>
      </c>
      <c r="AX23" s="195">
        <f t="shared" si="1"/>
        <v>1.8346944509851706E-2</v>
      </c>
      <c r="AY23" s="195">
        <f t="shared" si="2"/>
        <v>-1.5947483913965617E-2</v>
      </c>
      <c r="AZ23" s="195">
        <f t="shared" si="3"/>
        <v>3.4294428423817323E-2</v>
      </c>
      <c r="BA23" s="195">
        <f t="shared" si="4"/>
        <v>0.89793938408905971</v>
      </c>
      <c r="BB23" s="195">
        <f t="shared" si="5"/>
        <v>6.7326298388356395E-2</v>
      </c>
      <c r="BC23" s="195">
        <f t="shared" si="6"/>
        <v>-1.2222542162360159</v>
      </c>
      <c r="BD23" s="195">
        <f t="shared" si="7"/>
        <v>-0.70059787207082236</v>
      </c>
      <c r="BE23" s="195">
        <f t="shared" si="12"/>
        <v>11.043137310037752</v>
      </c>
      <c r="BF23" s="195">
        <f t="shared" si="12"/>
        <v>11.043137310042553</v>
      </c>
      <c r="BG23" s="195">
        <f t="shared" si="12"/>
        <v>11.043137309704624</v>
      </c>
      <c r="BH23" s="195">
        <f t="shared" si="12"/>
        <v>11.043137333488746</v>
      </c>
      <c r="BI23" s="195">
        <f t="shared" si="12"/>
        <v>11.043135659483163</v>
      </c>
      <c r="BJ23" s="195">
        <f t="shared" si="12"/>
        <v>11.043253338164666</v>
      </c>
      <c r="BK23" s="195">
        <f t="shared" si="12"/>
        <v>11.034115992282706</v>
      </c>
      <c r="BL23" s="195">
        <f t="shared" si="9"/>
        <v>10.744639933154936</v>
      </c>
    </row>
    <row r="24" spans="1:64" s="195" customFormat="1" ht="12.95" customHeight="1" x14ac:dyDescent="0.2">
      <c r="A24" s="195" t="s">
        <v>121</v>
      </c>
      <c r="B24" s="195" t="s">
        <v>85</v>
      </c>
      <c r="C24" s="258">
        <v>31170.33</v>
      </c>
      <c r="D24" s="258" t="s">
        <v>285</v>
      </c>
      <c r="E24" s="195">
        <f t="shared" si="13"/>
        <v>-47426.352662746096</v>
      </c>
      <c r="F24" s="195">
        <f t="shared" si="14"/>
        <v>-47426.5</v>
      </c>
      <c r="G24" s="195">
        <f t="shared" si="15"/>
        <v>6.6264650002267445E-2</v>
      </c>
      <c r="P24" s="195">
        <f t="shared" si="16"/>
        <v>4.1145027141826891E-2</v>
      </c>
      <c r="Q24" s="255">
        <f t="shared" si="17"/>
        <v>16151.830000000002</v>
      </c>
      <c r="U24" s="256">
        <v>6.6264650002267445E-2</v>
      </c>
      <c r="Z24" s="195">
        <f t="shared" si="18"/>
        <v>-47426.5</v>
      </c>
      <c r="AA24" s="201">
        <f t="shared" si="19"/>
        <v>-0.50752664289026195</v>
      </c>
      <c r="AB24" s="201">
        <f t="shared" si="20"/>
        <v>-9999</v>
      </c>
      <c r="AC24" s="201">
        <f t="shared" si="21"/>
        <v>2.5119622860440553E-2</v>
      </c>
      <c r="AD24" s="201">
        <f t="shared" si="22"/>
        <v>-9999</v>
      </c>
      <c r="AE24" s="201">
        <f t="shared" si="32"/>
        <v>0</v>
      </c>
      <c r="AF24" s="195">
        <f t="shared" si="23"/>
        <v>-9999</v>
      </c>
      <c r="AG24" s="257"/>
      <c r="AH24" s="195">
        <f t="shared" si="24"/>
        <v>-8.8694451654893411E-2</v>
      </c>
      <c r="AI24" s="195">
        <f t="shared" si="25"/>
        <v>0.76387905940629053</v>
      </c>
      <c r="AJ24" s="195">
        <f t="shared" si="26"/>
        <v>-0.97041707444567016</v>
      </c>
      <c r="AK24" s="195">
        <f t="shared" si="27"/>
        <v>-0.18316510867262176</v>
      </c>
      <c r="AL24" s="195">
        <f t="shared" si="28"/>
        <v>0.65976336516409251</v>
      </c>
      <c r="AM24" s="195">
        <f t="shared" si="29"/>
        <v>0.34239267408069463</v>
      </c>
      <c r="AN24" s="201">
        <f t="shared" si="30"/>
        <v>7.1553542990976933</v>
      </c>
      <c r="AO24" s="201">
        <f t="shared" si="30"/>
        <v>7.1553662830867273</v>
      </c>
      <c r="AP24" s="201">
        <f t="shared" si="30"/>
        <v>7.1553039332037471</v>
      </c>
      <c r="AQ24" s="201">
        <f t="shared" si="30"/>
        <v>7.1556283756358754</v>
      </c>
      <c r="AR24" s="201">
        <f t="shared" si="30"/>
        <v>7.1539414822377907</v>
      </c>
      <c r="AS24" s="201">
        <f t="shared" si="30"/>
        <v>7.1627496290763624</v>
      </c>
      <c r="AT24" s="201">
        <f t="shared" si="30"/>
        <v>7.1177232277205329</v>
      </c>
      <c r="AU24" s="201">
        <f t="shared" si="31"/>
        <v>7.3841825145666284</v>
      </c>
      <c r="AW24" s="195">
        <v>-19000</v>
      </c>
      <c r="AX24" s="195">
        <f t="shared" si="1"/>
        <v>1.7425631005406225E-2</v>
      </c>
      <c r="AY24" s="195">
        <f t="shared" si="2"/>
        <v>-1.1309969727466375E-2</v>
      </c>
      <c r="AZ24" s="195">
        <f t="shared" si="3"/>
        <v>2.8735600732872599E-2</v>
      </c>
      <c r="BA24" s="195">
        <f t="shared" si="4"/>
        <v>0.88269010093396383</v>
      </c>
      <c r="BB24" s="195">
        <f t="shared" si="5"/>
        <v>1.2508938883865978E-2</v>
      </c>
      <c r="BC24" s="195">
        <f t="shared" si="6"/>
        <v>-1.1673862158281854</v>
      </c>
      <c r="BD24" s="195">
        <f t="shared" si="7"/>
        <v>-0.66045963400210683</v>
      </c>
      <c r="BE24" s="195">
        <f t="shared" si="12"/>
        <v>11.101952116669528</v>
      </c>
      <c r="BF24" s="195">
        <f t="shared" si="12"/>
        <v>11.101952116791256</v>
      </c>
      <c r="BG24" s="195">
        <f t="shared" si="12"/>
        <v>11.101952112954805</v>
      </c>
      <c r="BH24" s="195">
        <f t="shared" si="12"/>
        <v>11.101952233865804</v>
      </c>
      <c r="BI24" s="195">
        <f t="shared" si="12"/>
        <v>11.101948423124909</v>
      </c>
      <c r="BJ24" s="195">
        <f t="shared" si="12"/>
        <v>11.102068460568548</v>
      </c>
      <c r="BK24" s="195">
        <f t="shared" si="12"/>
        <v>11.098220154067015</v>
      </c>
      <c r="BL24" s="195">
        <f t="shared" si="9"/>
        <v>10.80480603736757</v>
      </c>
    </row>
    <row r="25" spans="1:64" s="195" customFormat="1" ht="12.95" customHeight="1" x14ac:dyDescent="0.2">
      <c r="A25" s="195" t="s">
        <v>121</v>
      </c>
      <c r="B25" s="195" t="s">
        <v>94</v>
      </c>
      <c r="C25" s="258">
        <v>31178.23</v>
      </c>
      <c r="D25" s="258" t="s">
        <v>285</v>
      </c>
      <c r="E25" s="195">
        <f t="shared" si="13"/>
        <v>-47408.787274476534</v>
      </c>
      <c r="F25" s="195">
        <f t="shared" si="14"/>
        <v>-47409</v>
      </c>
      <c r="G25" s="195">
        <f t="shared" si="15"/>
        <v>9.5672899999044603E-2</v>
      </c>
      <c r="P25" s="195">
        <f t="shared" si="16"/>
        <v>4.1115343359692011E-2</v>
      </c>
      <c r="Q25" s="255">
        <f t="shared" si="17"/>
        <v>16159.73</v>
      </c>
      <c r="U25" s="256">
        <v>9.5672899999044603E-2</v>
      </c>
      <c r="Z25" s="195">
        <f t="shared" si="18"/>
        <v>-47409</v>
      </c>
      <c r="AA25" s="201">
        <f t="shared" si="19"/>
        <v>-0.50710528879045746</v>
      </c>
      <c r="AB25" s="201">
        <f t="shared" si="20"/>
        <v>-9999</v>
      </c>
      <c r="AC25" s="201">
        <f t="shared" si="21"/>
        <v>5.4557556639352592E-2</v>
      </c>
      <c r="AD25" s="201">
        <f t="shared" si="22"/>
        <v>-9999</v>
      </c>
      <c r="AE25" s="201">
        <f t="shared" si="32"/>
        <v>0</v>
      </c>
      <c r="AF25" s="195">
        <f t="shared" si="23"/>
        <v>-9999</v>
      </c>
      <c r="AG25" s="257"/>
      <c r="AH25" s="195">
        <f t="shared" si="24"/>
        <v>-8.8614074672189402E-2</v>
      </c>
      <c r="AI25" s="195">
        <f t="shared" si="25"/>
        <v>0.76413835817398257</v>
      </c>
      <c r="AJ25" s="195">
        <f t="shared" si="26"/>
        <v>-0.97007462670141442</v>
      </c>
      <c r="AK25" s="195">
        <f t="shared" si="27"/>
        <v>-0.18349888701855091</v>
      </c>
      <c r="AL25" s="195">
        <f t="shared" si="28"/>
        <v>0.66117773214592546</v>
      </c>
      <c r="AM25" s="195">
        <f t="shared" si="29"/>
        <v>0.34318295411800365</v>
      </c>
      <c r="AN25" s="201">
        <f t="shared" si="30"/>
        <v>7.1571209505943472</v>
      </c>
      <c r="AO25" s="201">
        <f t="shared" si="30"/>
        <v>7.1571327882193723</v>
      </c>
      <c r="AP25" s="201">
        <f t="shared" si="30"/>
        <v>7.1570710699185209</v>
      </c>
      <c r="AQ25" s="201">
        <f t="shared" si="30"/>
        <v>7.1573929031156229</v>
      </c>
      <c r="AR25" s="201">
        <f t="shared" si="30"/>
        <v>7.1557160448283987</v>
      </c>
      <c r="AS25" s="201">
        <f t="shared" si="30"/>
        <v>7.1644902786946041</v>
      </c>
      <c r="AT25" s="201">
        <f t="shared" si="30"/>
        <v>7.1195447475906573</v>
      </c>
      <c r="AU25" s="201">
        <f t="shared" si="31"/>
        <v>7.3862883282140706</v>
      </c>
      <c r="AW25" s="195">
        <v>-18500</v>
      </c>
      <c r="AX25" s="195">
        <f t="shared" si="1"/>
        <v>1.6409280529792788E-2</v>
      </c>
      <c r="AY25" s="195">
        <f t="shared" si="2"/>
        <v>-6.7630678397703828E-3</v>
      </c>
      <c r="AZ25" s="195">
        <f t="shared" si="3"/>
        <v>2.3172348369563171E-2</v>
      </c>
      <c r="BA25" s="195">
        <f t="shared" si="4"/>
        <v>0.86827988038324833</v>
      </c>
      <c r="BB25" s="195">
        <f t="shared" si="5"/>
        <v>-4.0535041583047875E-2</v>
      </c>
      <c r="BC25" s="195">
        <f t="shared" si="6"/>
        <v>-1.1143308004521633</v>
      </c>
      <c r="BD25" s="195">
        <f t="shared" si="7"/>
        <v>-0.6230077458763863</v>
      </c>
      <c r="BE25" s="195">
        <f t="shared" si="12"/>
        <v>11.159787334119819</v>
      </c>
      <c r="BF25" s="195">
        <f t="shared" si="12"/>
        <v>11.159787333687486</v>
      </c>
      <c r="BG25" s="195">
        <f t="shared" si="12"/>
        <v>11.159787342537298</v>
      </c>
      <c r="BH25" s="195">
        <f t="shared" si="12"/>
        <v>11.159787161383132</v>
      </c>
      <c r="BI25" s="195">
        <f t="shared" si="12"/>
        <v>11.159790869538613</v>
      </c>
      <c r="BJ25" s="195">
        <f t="shared" si="12"/>
        <v>11.159714948492489</v>
      </c>
      <c r="BK25" s="195">
        <f t="shared" si="12"/>
        <v>11.161262488829504</v>
      </c>
      <c r="BL25" s="195">
        <f t="shared" si="9"/>
        <v>10.864972141580205</v>
      </c>
    </row>
    <row r="26" spans="1:64" s="195" customFormat="1" ht="12.95" customHeight="1" x14ac:dyDescent="0.2">
      <c r="A26" s="195" t="s">
        <v>121</v>
      </c>
      <c r="B26" s="195" t="s">
        <v>85</v>
      </c>
      <c r="C26" s="258">
        <v>31181.119999999999</v>
      </c>
      <c r="D26" s="258" t="s">
        <v>285</v>
      </c>
      <c r="E26" s="195">
        <f t="shared" si="13"/>
        <v>-47402.361455223494</v>
      </c>
      <c r="F26" s="195">
        <f t="shared" si="14"/>
        <v>-47402.5</v>
      </c>
      <c r="G26" s="195">
        <f t="shared" si="15"/>
        <v>6.2310249999427469E-2</v>
      </c>
      <c r="P26" s="195">
        <f t="shared" si="16"/>
        <v>4.1104226176530867E-2</v>
      </c>
      <c r="Q26" s="255">
        <f t="shared" si="17"/>
        <v>16162.619999999999</v>
      </c>
      <c r="U26" s="256">
        <v>6.2310249999427469E-2</v>
      </c>
      <c r="Z26" s="195">
        <f t="shared" si="18"/>
        <v>-47402.5</v>
      </c>
      <c r="AA26" s="201">
        <f t="shared" si="19"/>
        <v>-0.5069487366854748</v>
      </c>
      <c r="AB26" s="201">
        <f t="shared" si="20"/>
        <v>-9999</v>
      </c>
      <c r="AC26" s="201">
        <f t="shared" si="21"/>
        <v>2.1206023822896602E-2</v>
      </c>
      <c r="AD26" s="201">
        <f t="shared" si="22"/>
        <v>-9999</v>
      </c>
      <c r="AE26" s="201">
        <f t="shared" si="32"/>
        <v>0</v>
      </c>
      <c r="AF26" s="195">
        <f t="shared" si="23"/>
        <v>-9999</v>
      </c>
      <c r="AG26" s="257"/>
      <c r="AH26" s="195">
        <f t="shared" si="24"/>
        <v>-8.8584142939664018E-2</v>
      </c>
      <c r="AI26" s="195">
        <f t="shared" si="25"/>
        <v>0.76423483426996131</v>
      </c>
      <c r="AJ26" s="195">
        <f t="shared" si="26"/>
        <v>-0.96994687800561119</v>
      </c>
      <c r="AK26" s="195">
        <f t="shared" si="27"/>
        <v>-0.18362282605983066</v>
      </c>
      <c r="AL26" s="195">
        <f t="shared" si="28"/>
        <v>0.66170331311986952</v>
      </c>
      <c r="AM26" s="195">
        <f t="shared" si="29"/>
        <v>0.34347672113389854</v>
      </c>
      <c r="AN26" s="201">
        <f t="shared" si="30"/>
        <v>7.1577772881903616</v>
      </c>
      <c r="AO26" s="201">
        <f t="shared" si="30"/>
        <v>7.1577890717281667</v>
      </c>
      <c r="AP26" s="201">
        <f t="shared" si="30"/>
        <v>7.1577275871909505</v>
      </c>
      <c r="AQ26" s="201">
        <f t="shared" si="30"/>
        <v>7.1580484530527499</v>
      </c>
      <c r="AR26" s="201">
        <f t="shared" si="30"/>
        <v>7.1563753218110326</v>
      </c>
      <c r="AS26" s="201">
        <f t="shared" si="30"/>
        <v>7.1651369327869219</v>
      </c>
      <c r="AT26" s="201">
        <f t="shared" si="30"/>
        <v>7.1202216133141736</v>
      </c>
      <c r="AU26" s="201">
        <f t="shared" si="31"/>
        <v>7.3870704875688347</v>
      </c>
      <c r="AW26" s="195">
        <v>-18000</v>
      </c>
      <c r="AX26" s="195">
        <f t="shared" si="1"/>
        <v>1.531556775849853E-2</v>
      </c>
      <c r="AY26" s="195">
        <f t="shared" si="2"/>
        <v>-2.3067782508776336E-3</v>
      </c>
      <c r="AZ26" s="195">
        <f t="shared" si="3"/>
        <v>1.7622346009376164E-2</v>
      </c>
      <c r="BA26" s="195">
        <f t="shared" si="4"/>
        <v>0.85467982080882376</v>
      </c>
      <c r="BB26" s="195">
        <f t="shared" si="5"/>
        <v>-9.1788381711374448E-2</v>
      </c>
      <c r="BC26" s="195">
        <f t="shared" si="6"/>
        <v>-1.0629591900502784</v>
      </c>
      <c r="BD26" s="195">
        <f t="shared" si="7"/>
        <v>-0.58790627672409812</v>
      </c>
      <c r="BE26" s="195">
        <f t="shared" si="12"/>
        <v>11.216697453674959</v>
      </c>
      <c r="BF26" s="195">
        <f t="shared" si="12"/>
        <v>11.216697445138037</v>
      </c>
      <c r="BG26" s="195">
        <f t="shared" si="12"/>
        <v>11.216697575388725</v>
      </c>
      <c r="BH26" s="195">
        <f t="shared" si="12"/>
        <v>11.216695588102237</v>
      </c>
      <c r="BI26" s="195">
        <f t="shared" si="12"/>
        <v>11.216725907011076</v>
      </c>
      <c r="BJ26" s="195">
        <f t="shared" si="12"/>
        <v>11.216262902948971</v>
      </c>
      <c r="BK26" s="195">
        <f t="shared" si="12"/>
        <v>11.223232587870847</v>
      </c>
      <c r="BL26" s="195">
        <f t="shared" si="9"/>
        <v>10.925138245792841</v>
      </c>
    </row>
    <row r="27" spans="1:64" s="195" customFormat="1" ht="12.95" customHeight="1" x14ac:dyDescent="0.2">
      <c r="A27" s="195" t="s">
        <v>121</v>
      </c>
      <c r="B27" s="195" t="s">
        <v>85</v>
      </c>
      <c r="C27" s="258">
        <v>31194.17</v>
      </c>
      <c r="D27" s="258" t="s">
        <v>285</v>
      </c>
      <c r="E27" s="195">
        <f t="shared" si="13"/>
        <v>-47373.345212575667</v>
      </c>
      <c r="F27" s="195">
        <f t="shared" si="14"/>
        <v>-47373.5</v>
      </c>
      <c r="G27" s="195">
        <f t="shared" si="15"/>
        <v>6.9615349999367027E-2</v>
      </c>
      <c r="P27" s="195">
        <f t="shared" si="16"/>
        <v>4.1054021152805847E-2</v>
      </c>
      <c r="Q27" s="255">
        <f t="shared" si="17"/>
        <v>16175.669999999998</v>
      </c>
      <c r="U27" s="256">
        <v>6.9615349999367027E-2</v>
      </c>
      <c r="Z27" s="195">
        <f t="shared" si="18"/>
        <v>-47373.5</v>
      </c>
      <c r="AA27" s="201">
        <f t="shared" si="19"/>
        <v>-0.50624994889789721</v>
      </c>
      <c r="AB27" s="201">
        <f t="shared" si="20"/>
        <v>-9999</v>
      </c>
      <c r="AC27" s="201">
        <f t="shared" si="21"/>
        <v>2.8561328846561179E-2</v>
      </c>
      <c r="AD27" s="201">
        <f t="shared" si="22"/>
        <v>-9999</v>
      </c>
      <c r="AE27" s="201">
        <f t="shared" si="32"/>
        <v>0</v>
      </c>
      <c r="AF27" s="195">
        <f t="shared" si="23"/>
        <v>-9999</v>
      </c>
      <c r="AG27" s="257"/>
      <c r="AH27" s="195">
        <f t="shared" si="24"/>
        <v>-8.8450090243095483E-2</v>
      </c>
      <c r="AI27" s="195">
        <f t="shared" si="25"/>
        <v>0.76466635740464439</v>
      </c>
      <c r="AJ27" s="195">
        <f t="shared" si="26"/>
        <v>-0.96937326075280039</v>
      </c>
      <c r="AK27" s="195">
        <f t="shared" si="27"/>
        <v>-0.18417554746684722</v>
      </c>
      <c r="AL27" s="195">
        <f t="shared" si="28"/>
        <v>0.66404983212452284</v>
      </c>
      <c r="AM27" s="195">
        <f t="shared" si="29"/>
        <v>0.34478892680628331</v>
      </c>
      <c r="AN27" s="201">
        <f t="shared" si="30"/>
        <v>7.16070657424663</v>
      </c>
      <c r="AO27" s="201">
        <f t="shared" si="30"/>
        <v>7.1607181182986483</v>
      </c>
      <c r="AP27" s="201">
        <f t="shared" si="30"/>
        <v>7.1606576712394734</v>
      </c>
      <c r="AQ27" s="201">
        <f t="shared" si="30"/>
        <v>7.1609742334157325</v>
      </c>
      <c r="AR27" s="201">
        <f t="shared" si="30"/>
        <v>7.1593177279281823</v>
      </c>
      <c r="AS27" s="201">
        <f t="shared" si="30"/>
        <v>7.1680228476773973</v>
      </c>
      <c r="AT27" s="201">
        <f t="shared" si="30"/>
        <v>7.1232434656336228</v>
      </c>
      <c r="AU27" s="201">
        <f t="shared" si="31"/>
        <v>7.3905601216131682</v>
      </c>
      <c r="AW27" s="195">
        <v>-17500</v>
      </c>
      <c r="AX27" s="195">
        <f t="shared" si="1"/>
        <v>1.4160494021588926E-2</v>
      </c>
      <c r="AY27" s="195">
        <f t="shared" si="2"/>
        <v>2.0588990392118589E-3</v>
      </c>
      <c r="AZ27" s="195">
        <f t="shared" si="3"/>
        <v>1.2101594982377067E-2</v>
      </c>
      <c r="BA27" s="195">
        <f t="shared" si="4"/>
        <v>0.84185938995968335</v>
      </c>
      <c r="BB27" s="195">
        <f t="shared" si="5"/>
        <v>-0.14125206721429709</v>
      </c>
      <c r="BC27" s="195">
        <f t="shared" si="6"/>
        <v>-1.0131509017469131</v>
      </c>
      <c r="BD27" s="195">
        <f t="shared" si="7"/>
        <v>-0.55487126454791158</v>
      </c>
      <c r="BE27" s="195">
        <f t="shared" si="12"/>
        <v>11.27273499891848</v>
      </c>
      <c r="BF27" s="195">
        <f t="shared" si="12"/>
        <v>11.272734953052616</v>
      </c>
      <c r="BG27" s="195">
        <f t="shared" si="12"/>
        <v>11.272735513971664</v>
      </c>
      <c r="BH27" s="195">
        <f t="shared" si="12"/>
        <v>11.272728654105999</v>
      </c>
      <c r="BI27" s="195">
        <f t="shared" si="12"/>
        <v>11.272812536776055</v>
      </c>
      <c r="BJ27" s="195">
        <f t="shared" si="12"/>
        <v>11.271785112889207</v>
      </c>
      <c r="BK27" s="195">
        <f t="shared" si="12"/>
        <v>11.284123922771489</v>
      </c>
      <c r="BL27" s="195">
        <f t="shared" si="9"/>
        <v>10.985304350005475</v>
      </c>
    </row>
    <row r="28" spans="1:64" s="195" customFormat="1" ht="12.95" customHeight="1" x14ac:dyDescent="0.2">
      <c r="A28" s="195" t="s">
        <v>121</v>
      </c>
      <c r="B28" s="195" t="s">
        <v>85</v>
      </c>
      <c r="C28" s="258">
        <v>31230.17</v>
      </c>
      <c r="D28" s="258" t="s">
        <v>285</v>
      </c>
      <c r="E28" s="195">
        <f t="shared" si="13"/>
        <v>-47293.300405271308</v>
      </c>
      <c r="F28" s="195">
        <f t="shared" si="14"/>
        <v>-47293.5</v>
      </c>
      <c r="G28" s="195">
        <f t="shared" si="15"/>
        <v>8.9767350000329316E-2</v>
      </c>
      <c r="P28" s="195">
        <f t="shared" si="16"/>
        <v>4.0910405329780887E-2</v>
      </c>
      <c r="Q28" s="255">
        <f t="shared" si="17"/>
        <v>16211.669999999998</v>
      </c>
      <c r="U28" s="256">
        <v>8.9767350000329316E-2</v>
      </c>
      <c r="Z28" s="195">
        <f t="shared" si="18"/>
        <v>-47293.5</v>
      </c>
      <c r="AA28" s="201">
        <f t="shared" si="19"/>
        <v>-0.50431950639069434</v>
      </c>
      <c r="AB28" s="201">
        <f t="shared" si="20"/>
        <v>-9999</v>
      </c>
      <c r="AC28" s="201">
        <f t="shared" si="21"/>
        <v>4.8856944670548429E-2</v>
      </c>
      <c r="AD28" s="201">
        <f t="shared" si="22"/>
        <v>-9999</v>
      </c>
      <c r="AE28" s="201">
        <f t="shared" si="32"/>
        <v>0</v>
      </c>
      <c r="AF28" s="195">
        <f t="shared" si="23"/>
        <v>-9999</v>
      </c>
      <c r="AG28" s="257"/>
      <c r="AH28" s="195">
        <f t="shared" si="24"/>
        <v>-8.8075957363633731E-2</v>
      </c>
      <c r="AI28" s="195">
        <f t="shared" si="25"/>
        <v>0.76586603939841735</v>
      </c>
      <c r="AJ28" s="195">
        <f t="shared" si="26"/>
        <v>-0.96775973061610121</v>
      </c>
      <c r="AK28" s="195">
        <f t="shared" si="27"/>
        <v>-0.18569826093673569</v>
      </c>
      <c r="AL28" s="195">
        <f t="shared" si="28"/>
        <v>0.67053678934921324</v>
      </c>
      <c r="AM28" s="195">
        <f t="shared" si="29"/>
        <v>0.34842206395712838</v>
      </c>
      <c r="AN28" s="201">
        <f t="shared" si="30"/>
        <v>7.1687959706594651</v>
      </c>
      <c r="AO28" s="201">
        <f t="shared" si="30"/>
        <v>7.1688068695489937</v>
      </c>
      <c r="AP28" s="201">
        <f t="shared" si="30"/>
        <v>7.1687492376674813</v>
      </c>
      <c r="AQ28" s="201">
        <f t="shared" si="30"/>
        <v>7.1690540334996689</v>
      </c>
      <c r="AR28" s="201">
        <f t="shared" si="30"/>
        <v>7.1674433564039628</v>
      </c>
      <c r="AS28" s="201">
        <f t="shared" si="30"/>
        <v>7.1759912061287636</v>
      </c>
      <c r="AT28" s="201">
        <f t="shared" si="30"/>
        <v>7.1315965033774695</v>
      </c>
      <c r="AU28" s="201">
        <f t="shared" si="31"/>
        <v>7.4001866982871896</v>
      </c>
      <c r="AW28" s="195">
        <v>-17000</v>
      </c>
      <c r="AX28" s="195">
        <f t="shared" si="1"/>
        <v>1.2958556483666946E-2</v>
      </c>
      <c r="AY28" s="195">
        <f t="shared" si="2"/>
        <v>6.3339640304980946E-3</v>
      </c>
      <c r="AZ28" s="195">
        <f t="shared" si="3"/>
        <v>6.6245924531688517E-3</v>
      </c>
      <c r="BA28" s="195">
        <f t="shared" si="4"/>
        <v>0.82978736784581741</v>
      </c>
      <c r="BB28" s="195">
        <f t="shared" si="5"/>
        <v>-0.18894094843653408</v>
      </c>
      <c r="BC28" s="195">
        <f t="shared" si="6"/>
        <v>-0.96479339289560528</v>
      </c>
      <c r="BD28" s="195">
        <f t="shared" si="7"/>
        <v>-0.52366094240967753</v>
      </c>
      <c r="BE28" s="195">
        <f t="shared" si="12"/>
        <v>11.327950452359131</v>
      </c>
      <c r="BF28" s="195">
        <f t="shared" si="12"/>
        <v>11.327950294502555</v>
      </c>
      <c r="BG28" s="195">
        <f t="shared" si="12"/>
        <v>11.327951913425077</v>
      </c>
      <c r="BH28" s="195">
        <f t="shared" si="12"/>
        <v>11.32793530995443</v>
      </c>
      <c r="BI28" s="195">
        <f t="shared" si="12"/>
        <v>11.328105555222644</v>
      </c>
      <c r="BJ28" s="195">
        <f t="shared" si="12"/>
        <v>11.326355926565663</v>
      </c>
      <c r="BK28" s="195">
        <f t="shared" si="12"/>
        <v>11.343933869017148</v>
      </c>
      <c r="BL28" s="195">
        <f t="shared" si="9"/>
        <v>11.04547045421811</v>
      </c>
    </row>
    <row r="29" spans="1:64" s="195" customFormat="1" ht="12.95" customHeight="1" x14ac:dyDescent="0.2">
      <c r="A29" s="195" t="s">
        <v>121</v>
      </c>
      <c r="B29" s="195" t="s">
        <v>85</v>
      </c>
      <c r="C29" s="258">
        <v>31559.38</v>
      </c>
      <c r="D29" s="258" t="s">
        <v>285</v>
      </c>
      <c r="E29" s="195">
        <f t="shared" si="13"/>
        <v>-46561.312877141667</v>
      </c>
      <c r="F29" s="195">
        <f t="shared" si="14"/>
        <v>-46561.5</v>
      </c>
      <c r="G29" s="195">
        <f t="shared" si="15"/>
        <v>8.4158150002622278E-2</v>
      </c>
      <c r="P29" s="195">
        <f t="shared" si="16"/>
        <v>3.9252213135197341E-2</v>
      </c>
      <c r="Q29" s="255">
        <f t="shared" si="17"/>
        <v>16540.88</v>
      </c>
      <c r="U29" s="256">
        <v>8.4158150002622278E-2</v>
      </c>
      <c r="Z29" s="195">
        <f t="shared" si="18"/>
        <v>-46561.5</v>
      </c>
      <c r="AA29" s="201">
        <f t="shared" si="19"/>
        <v>-0.48646689008319288</v>
      </c>
      <c r="AB29" s="201">
        <f t="shared" si="20"/>
        <v>-9999</v>
      </c>
      <c r="AC29" s="201">
        <f t="shared" si="21"/>
        <v>4.4905936867424938E-2</v>
      </c>
      <c r="AD29" s="201">
        <f t="shared" si="22"/>
        <v>-9999</v>
      </c>
      <c r="AE29" s="201">
        <f t="shared" si="32"/>
        <v>0</v>
      </c>
      <c r="AF29" s="195">
        <f t="shared" si="23"/>
        <v>-9999</v>
      </c>
      <c r="AG29" s="257"/>
      <c r="AH29" s="195">
        <f t="shared" si="24"/>
        <v>-8.4355857148738972E-2</v>
      </c>
      <c r="AI29" s="195">
        <f t="shared" si="25"/>
        <v>0.77749041442029676</v>
      </c>
      <c r="AJ29" s="195">
        <f t="shared" si="26"/>
        <v>-0.95080951239921807</v>
      </c>
      <c r="AK29" s="195">
        <f t="shared" si="27"/>
        <v>-0.19947942236496516</v>
      </c>
      <c r="AL29" s="195">
        <f t="shared" si="28"/>
        <v>0.73087698215748109</v>
      </c>
      <c r="AM29" s="195">
        <f t="shared" si="29"/>
        <v>0.38262466105933274</v>
      </c>
      <c r="AN29" s="201">
        <f t="shared" si="30"/>
        <v>7.2434244726770896</v>
      </c>
      <c r="AO29" s="201">
        <f t="shared" si="30"/>
        <v>7.243430512704025</v>
      </c>
      <c r="AP29" s="201">
        <f t="shared" si="30"/>
        <v>7.2433952594197937</v>
      </c>
      <c r="AQ29" s="201">
        <f t="shared" si="30"/>
        <v>7.2436010441821068</v>
      </c>
      <c r="AR29" s="201">
        <f t="shared" si="30"/>
        <v>7.2424006653163184</v>
      </c>
      <c r="AS29" s="201">
        <f t="shared" si="30"/>
        <v>7.2494320005191604</v>
      </c>
      <c r="AT29" s="201">
        <f t="shared" si="30"/>
        <v>7.209196683983218</v>
      </c>
      <c r="AU29" s="201">
        <f t="shared" si="31"/>
        <v>7.4882698748544874</v>
      </c>
      <c r="AW29" s="195">
        <v>-16500</v>
      </c>
      <c r="AX29" s="195">
        <f t="shared" si="1"/>
        <v>1.1722903698394942E-2</v>
      </c>
      <c r="AY29" s="195">
        <f t="shared" si="2"/>
        <v>1.0518416722981087E-2</v>
      </c>
      <c r="AZ29" s="195">
        <f t="shared" si="3"/>
        <v>1.2044869754138546E-3</v>
      </c>
      <c r="BA29" s="195">
        <f t="shared" si="4"/>
        <v>0.81843255302193973</v>
      </c>
      <c r="BB29" s="195">
        <f t="shared" si="5"/>
        <v>-0.23488019904717056</v>
      </c>
      <c r="BC29" s="195">
        <f t="shared" si="6"/>
        <v>-0.91778163336733765</v>
      </c>
      <c r="BD29" s="195">
        <f t="shared" si="7"/>
        <v>-0.4940680733343924</v>
      </c>
      <c r="BE29" s="195">
        <f t="shared" si="12"/>
        <v>11.382392236460838</v>
      </c>
      <c r="BF29" s="195">
        <f t="shared" si="12"/>
        <v>11.382391816638412</v>
      </c>
      <c r="BG29" s="195">
        <f t="shared" si="12"/>
        <v>11.382395540645646</v>
      </c>
      <c r="BH29" s="195">
        <f t="shared" si="12"/>
        <v>11.382362505895665</v>
      </c>
      <c r="BI29" s="195">
        <f t="shared" si="12"/>
        <v>11.382655455555135</v>
      </c>
      <c r="BJ29" s="195">
        <f t="shared" si="12"/>
        <v>11.380050205719574</v>
      </c>
      <c r="BK29" s="195">
        <f t="shared" si="12"/>
        <v>11.402663715496566</v>
      </c>
      <c r="BL29" s="195">
        <f t="shared" si="9"/>
        <v>11.105636558430746</v>
      </c>
    </row>
    <row r="30" spans="1:64" s="195" customFormat="1" ht="12.95" customHeight="1" x14ac:dyDescent="0.2">
      <c r="A30" s="195" t="s">
        <v>121</v>
      </c>
      <c r="B30" s="195" t="s">
        <v>94</v>
      </c>
      <c r="C30" s="258">
        <v>31561.4</v>
      </c>
      <c r="D30" s="258" t="s">
        <v>285</v>
      </c>
      <c r="E30" s="195">
        <f t="shared" si="13"/>
        <v>-46556.821474065146</v>
      </c>
      <c r="F30" s="195">
        <f t="shared" si="14"/>
        <v>-46557</v>
      </c>
      <c r="G30" s="195">
        <f t="shared" si="15"/>
        <v>8.0291700003726874E-2</v>
      </c>
      <c r="P30" s="195">
        <f t="shared" si="16"/>
        <v>3.9240132402639218E-2</v>
      </c>
      <c r="Q30" s="255">
        <f t="shared" si="17"/>
        <v>16542.900000000001</v>
      </c>
      <c r="U30" s="256">
        <v>8.0291700003726874E-2</v>
      </c>
      <c r="Z30" s="195">
        <f t="shared" si="18"/>
        <v>-46557</v>
      </c>
      <c r="AA30" s="201">
        <f t="shared" si="19"/>
        <v>-0.4863560784537404</v>
      </c>
      <c r="AB30" s="201">
        <f t="shared" si="20"/>
        <v>-9999</v>
      </c>
      <c r="AC30" s="201">
        <f t="shared" si="21"/>
        <v>4.1051567601087656E-2</v>
      </c>
      <c r="AD30" s="201">
        <f t="shared" si="22"/>
        <v>-9999</v>
      </c>
      <c r="AE30" s="201">
        <f t="shared" si="32"/>
        <v>0</v>
      </c>
      <c r="AF30" s="195">
        <f t="shared" si="23"/>
        <v>-9999</v>
      </c>
      <c r="AG30" s="257"/>
      <c r="AH30" s="195">
        <f t="shared" si="24"/>
        <v>-8.4331325117544639E-2</v>
      </c>
      <c r="AI30" s="195">
        <f t="shared" si="25"/>
        <v>0.77756556952412781</v>
      </c>
      <c r="AJ30" s="195">
        <f t="shared" si="26"/>
        <v>-0.95069275937797548</v>
      </c>
      <c r="AK30" s="195">
        <f t="shared" si="27"/>
        <v>-0.19956322246542776</v>
      </c>
      <c r="AL30" s="195">
        <f t="shared" si="28"/>
        <v>0.73125365920649343</v>
      </c>
      <c r="AM30" s="195">
        <f t="shared" si="29"/>
        <v>0.38284058821395783</v>
      </c>
      <c r="AN30" s="201">
        <f t="shared" si="30"/>
        <v>7.243886790021663</v>
      </c>
      <c r="AO30" s="201">
        <f t="shared" si="30"/>
        <v>7.2438928058392813</v>
      </c>
      <c r="AP30" s="201">
        <f t="shared" si="30"/>
        <v>7.2438576706369719</v>
      </c>
      <c r="AQ30" s="201">
        <f t="shared" si="30"/>
        <v>7.2440629017008797</v>
      </c>
      <c r="AR30" s="201">
        <f t="shared" si="30"/>
        <v>7.2428649604740478</v>
      </c>
      <c r="AS30" s="201">
        <f t="shared" si="30"/>
        <v>7.2498866528508712</v>
      </c>
      <c r="AT30" s="201">
        <f t="shared" si="30"/>
        <v>7.2096803515085641</v>
      </c>
      <c r="AU30" s="201">
        <f t="shared" si="31"/>
        <v>7.4888113697924013</v>
      </c>
      <c r="AW30" s="195">
        <v>-16000</v>
      </c>
      <c r="AX30" s="195">
        <f t="shared" si="1"/>
        <v>1.0465477564908853E-2</v>
      </c>
      <c r="AY30" s="195">
        <f t="shared" si="2"/>
        <v>1.4612257116660837E-2</v>
      </c>
      <c r="AZ30" s="195">
        <f t="shared" si="3"/>
        <v>-4.1467795517519833E-3</v>
      </c>
      <c r="BA30" s="195">
        <f t="shared" si="4"/>
        <v>0.80776428255815769</v>
      </c>
      <c r="BB30" s="195">
        <f t="shared" si="5"/>
        <v>-0.27910247191972204</v>
      </c>
      <c r="BC30" s="195">
        <f t="shared" si="6"/>
        <v>-0.87201763927710718</v>
      </c>
      <c r="BD30" s="195">
        <f t="shared" si="7"/>
        <v>-0.46591388286886892</v>
      </c>
      <c r="BE30" s="195">
        <f t="shared" si="12"/>
        <v>11.436106734528714</v>
      </c>
      <c r="BF30" s="195">
        <f t="shared" si="12"/>
        <v>11.436105796649375</v>
      </c>
      <c r="BG30" s="195">
        <f t="shared" si="12"/>
        <v>11.436113156580914</v>
      </c>
      <c r="BH30" s="195">
        <f t="shared" si="12"/>
        <v>11.436055397031538</v>
      </c>
      <c r="BI30" s="195">
        <f t="shared" si="12"/>
        <v>11.436508494629692</v>
      </c>
      <c r="BJ30" s="195">
        <f t="shared" si="12"/>
        <v>11.432942373463815</v>
      </c>
      <c r="BK30" s="195">
        <f t="shared" si="12"/>
        <v>11.46031865983721</v>
      </c>
      <c r="BL30" s="195">
        <f t="shared" si="9"/>
        <v>11.16580266264338</v>
      </c>
    </row>
    <row r="31" spans="1:64" s="195" customFormat="1" ht="12.95" customHeight="1" thickBot="1" x14ac:dyDescent="0.25">
      <c r="A31" s="244" t="s">
        <v>121</v>
      </c>
      <c r="B31" s="244" t="s">
        <v>94</v>
      </c>
      <c r="C31" s="259">
        <v>31580.32</v>
      </c>
      <c r="D31" s="259" t="s">
        <v>285</v>
      </c>
      <c r="E31" s="244">
        <f t="shared" si="13"/>
        <v>-46514.75348089297</v>
      </c>
      <c r="F31" s="244">
        <f t="shared" si="14"/>
        <v>-46515</v>
      </c>
      <c r="G31" s="244">
        <f t="shared" si="15"/>
        <v>0.1108715000009397</v>
      </c>
      <c r="H31" s="244"/>
      <c r="I31" s="244"/>
      <c r="P31" s="195">
        <f t="shared" si="16"/>
        <v>3.9126288019138894E-2</v>
      </c>
      <c r="Q31" s="255">
        <f t="shared" si="17"/>
        <v>16561.82</v>
      </c>
      <c r="U31" s="256">
        <v>0.1108715000009397</v>
      </c>
      <c r="Z31" s="195">
        <f t="shared" si="18"/>
        <v>-46515</v>
      </c>
      <c r="AA31" s="201">
        <f t="shared" si="19"/>
        <v>-0.48532120665338152</v>
      </c>
      <c r="AB31" s="201">
        <f t="shared" si="20"/>
        <v>-9999</v>
      </c>
      <c r="AC31" s="201">
        <f t="shared" si="21"/>
        <v>7.174521198180081E-2</v>
      </c>
      <c r="AD31" s="201">
        <f t="shared" si="22"/>
        <v>-9999</v>
      </c>
      <c r="AE31" s="201">
        <f t="shared" si="32"/>
        <v>0</v>
      </c>
      <c r="AF31" s="195">
        <f t="shared" si="23"/>
        <v>-9999</v>
      </c>
      <c r="AG31" s="257"/>
      <c r="AH31" s="195">
        <f t="shared" si="24"/>
        <v>-8.4101375635956183E-2</v>
      </c>
      <c r="AI31" s="195">
        <f t="shared" si="25"/>
        <v>0.77826924266651765</v>
      </c>
      <c r="AJ31" s="195">
        <f t="shared" si="26"/>
        <v>-0.9495954589082487</v>
      </c>
      <c r="AK31" s="195">
        <f t="shared" si="27"/>
        <v>-0.20034477001966344</v>
      </c>
      <c r="AL31" s="195">
        <f t="shared" si="28"/>
        <v>0.73477283076289579</v>
      </c>
      <c r="AM31" s="195">
        <f t="shared" si="29"/>
        <v>0.38485943311302589</v>
      </c>
      <c r="AN31" s="201">
        <f t="shared" si="30"/>
        <v>7.2482039104754854</v>
      </c>
      <c r="AO31" s="201">
        <f t="shared" si="30"/>
        <v>7.2482097035312458</v>
      </c>
      <c r="AP31" s="201">
        <f t="shared" si="30"/>
        <v>7.2481756587887389</v>
      </c>
      <c r="AQ31" s="201">
        <f t="shared" si="30"/>
        <v>7.2483757575780698</v>
      </c>
      <c r="AR31" s="201">
        <f t="shared" si="30"/>
        <v>7.2472004993744834</v>
      </c>
      <c r="AS31" s="201">
        <f t="shared" si="30"/>
        <v>7.2541320680422379</v>
      </c>
      <c r="AT31" s="201">
        <f t="shared" si="30"/>
        <v>7.2141985307981136</v>
      </c>
      <c r="AU31" s="201">
        <f t="shared" si="31"/>
        <v>7.4938653225462621</v>
      </c>
      <c r="AW31" s="195">
        <v>-15500</v>
      </c>
      <c r="AX31" s="195">
        <f t="shared" si="1"/>
        <v>9.1971421758701866E-3</v>
      </c>
      <c r="AY31" s="195">
        <f t="shared" si="2"/>
        <v>1.8615485211537323E-2</v>
      </c>
      <c r="AZ31" s="195">
        <f t="shared" si="3"/>
        <v>-9.4183430356671368E-3</v>
      </c>
      <c r="BA31" s="195">
        <f t="shared" si="4"/>
        <v>0.79775280666988968</v>
      </c>
      <c r="BB31" s="195">
        <f t="shared" si="5"/>
        <v>-0.3216456276706196</v>
      </c>
      <c r="BC31" s="195">
        <f t="shared" si="6"/>
        <v>-0.82740999134831983</v>
      </c>
      <c r="BD31" s="195">
        <f t="shared" si="7"/>
        <v>-0.43904321470662011</v>
      </c>
      <c r="BE31" s="195">
        <f t="shared" si="12"/>
        <v>11.489138339915646</v>
      </c>
      <c r="BF31" s="195">
        <f t="shared" si="12"/>
        <v>11.489136496415336</v>
      </c>
      <c r="BG31" s="195">
        <f t="shared" si="12"/>
        <v>11.489149517350361</v>
      </c>
      <c r="BH31" s="195">
        <f t="shared" si="12"/>
        <v>11.489057541672169</v>
      </c>
      <c r="BI31" s="195">
        <f t="shared" si="12"/>
        <v>11.489706891772716</v>
      </c>
      <c r="BJ31" s="195">
        <f t="shared" si="12"/>
        <v>11.485105563464495</v>
      </c>
      <c r="BK31" s="195">
        <f t="shared" si="12"/>
        <v>11.516907789595731</v>
      </c>
      <c r="BL31" s="195">
        <f t="shared" si="9"/>
        <v>11.225968766856015</v>
      </c>
    </row>
    <row r="32" spans="1:64" s="195" customFormat="1" ht="12.95" customHeight="1" x14ac:dyDescent="0.2">
      <c r="A32" s="55" t="s">
        <v>102</v>
      </c>
      <c r="B32" s="56" t="s">
        <v>94</v>
      </c>
      <c r="C32" s="55">
        <v>40253.825599999996</v>
      </c>
      <c r="D32" s="55" t="s">
        <v>103</v>
      </c>
      <c r="E32" s="195">
        <f t="shared" si="13"/>
        <v>-27229.501136302748</v>
      </c>
      <c r="F32" s="195">
        <f t="shared" si="14"/>
        <v>-27229.5</v>
      </c>
      <c r="G32" s="195">
        <f t="shared" si="15"/>
        <v>-5.1105000602547079E-4</v>
      </c>
      <c r="J32" s="195">
        <f t="shared" ref="J32:J39" si="33">G32</f>
        <v>-5.1105000602547079E-4</v>
      </c>
      <c r="P32" s="195">
        <f t="shared" si="16"/>
        <v>3.4188240591913059E-3</v>
      </c>
      <c r="Q32" s="255">
        <f t="shared" si="17"/>
        <v>25235.325599999996</v>
      </c>
      <c r="R32" s="195">
        <f t="shared" ref="R32:R52" si="34">+(P32-G32)^2</f>
        <v>1.5443910168463432E-5</v>
      </c>
      <c r="S32" s="196">
        <v>1</v>
      </c>
      <c r="U32" s="260"/>
      <c r="Z32" s="195">
        <f t="shared" si="18"/>
        <v>-27229.5</v>
      </c>
      <c r="AA32" s="201">
        <f t="shared" si="19"/>
        <v>-5.7444601764544689E-4</v>
      </c>
      <c r="AB32" s="201">
        <f t="shared" si="20"/>
        <v>-9.9103101912525401E-2</v>
      </c>
      <c r="AC32" s="201">
        <f t="shared" si="21"/>
        <v>-3.9298740652167763E-3</v>
      </c>
      <c r="AD32" s="201">
        <f t="shared" si="22"/>
        <v>6.33960116199761E-5</v>
      </c>
      <c r="AE32" s="201">
        <f t="shared" si="32"/>
        <v>4.0190542893201448E-9</v>
      </c>
      <c r="AF32" s="195">
        <f t="shared" si="23"/>
        <v>-3.9298740652167763E-3</v>
      </c>
      <c r="AG32" s="257"/>
      <c r="AH32" s="195">
        <f t="shared" si="24"/>
        <v>9.8592051906499931E-2</v>
      </c>
      <c r="AI32" s="195">
        <f t="shared" si="25"/>
        <v>1.2234168673021619</v>
      </c>
      <c r="AJ32" s="195">
        <f t="shared" si="26"/>
        <v>0.95221215849756646</v>
      </c>
      <c r="AK32" s="195">
        <f t="shared" si="27"/>
        <v>0.19846273964348984</v>
      </c>
      <c r="AL32" s="195">
        <f t="shared" si="28"/>
        <v>-2.4152755308140783</v>
      </c>
      <c r="AM32" s="195">
        <f t="shared" si="29"/>
        <v>-2.631487402576036</v>
      </c>
      <c r="AN32" s="201">
        <f t="shared" si="30"/>
        <v>9.969330769068133</v>
      </c>
      <c r="AO32" s="201">
        <f t="shared" si="30"/>
        <v>9.9692966967380716</v>
      </c>
      <c r="AP32" s="201">
        <f t="shared" si="30"/>
        <v>9.9691634075402256</v>
      </c>
      <c r="AQ32" s="201">
        <f t="shared" si="30"/>
        <v>9.968642090354809</v>
      </c>
      <c r="AR32" s="201">
        <f t="shared" si="30"/>
        <v>9.9666047034547347</v>
      </c>
      <c r="AS32" s="201">
        <f t="shared" si="30"/>
        <v>9.9586660566879868</v>
      </c>
      <c r="AT32" s="201">
        <f t="shared" si="30"/>
        <v>9.9280779089002404</v>
      </c>
      <c r="AU32" s="201">
        <f t="shared" si="31"/>
        <v>9.814532128131809</v>
      </c>
      <c r="AW32" s="195">
        <v>-15000</v>
      </c>
      <c r="AX32" s="195">
        <f t="shared" si="1"/>
        <v>7.9278003083855728E-3</v>
      </c>
      <c r="AY32" s="195">
        <f t="shared" si="2"/>
        <v>2.252810100761056E-2</v>
      </c>
      <c r="AZ32" s="195">
        <f t="shared" si="3"/>
        <v>-1.4600300699224987E-2</v>
      </c>
      <c r="BA32" s="195">
        <f t="shared" si="4"/>
        <v>0.78836955095576244</v>
      </c>
      <c r="BB32" s="195">
        <f t="shared" si="5"/>
        <v>-0.36255093020784968</v>
      </c>
      <c r="BC32" s="195">
        <f t="shared" si="6"/>
        <v>-0.78387335414839654</v>
      </c>
      <c r="BD32" s="195">
        <f t="shared" si="7"/>
        <v>-0.4133206316080732</v>
      </c>
      <c r="BE32" s="195">
        <f t="shared" si="12"/>
        <v>11.541529524622558</v>
      </c>
      <c r="BF32" s="195">
        <f t="shared" si="12"/>
        <v>11.541526242875113</v>
      </c>
      <c r="BG32" s="195">
        <f t="shared" si="12"/>
        <v>11.541547392578822</v>
      </c>
      <c r="BH32" s="195">
        <f t="shared" si="12"/>
        <v>11.541411077285114</v>
      </c>
      <c r="BI32" s="195">
        <f t="shared" si="12"/>
        <v>11.542289128540935</v>
      </c>
      <c r="BJ32" s="195">
        <f t="shared" si="12"/>
        <v>11.536610874971345</v>
      </c>
      <c r="BK32" s="195">
        <f t="shared" si="12"/>
        <v>11.572444049371303</v>
      </c>
      <c r="BL32" s="195">
        <f t="shared" si="9"/>
        <v>11.286134871068651</v>
      </c>
    </row>
    <row r="33" spans="1:64" s="195" customFormat="1" ht="12.95" customHeight="1" x14ac:dyDescent="0.2">
      <c r="A33" s="55" t="s">
        <v>102</v>
      </c>
      <c r="B33" s="56" t="s">
        <v>85</v>
      </c>
      <c r="C33" s="55">
        <v>40255.847699999998</v>
      </c>
      <c r="D33" s="55" t="s">
        <v>103</v>
      </c>
      <c r="E33" s="195">
        <f t="shared" si="13"/>
        <v>-27225.005063945795</v>
      </c>
      <c r="F33" s="195">
        <f t="shared" si="14"/>
        <v>-27225</v>
      </c>
      <c r="G33" s="195">
        <f t="shared" si="15"/>
        <v>-2.2774999961256981E-3</v>
      </c>
      <c r="J33" s="195">
        <f t="shared" si="33"/>
        <v>-2.2774999961256981E-3</v>
      </c>
      <c r="P33" s="195">
        <f t="shared" si="16"/>
        <v>3.4411575285397673E-3</v>
      </c>
      <c r="Q33" s="255">
        <f t="shared" si="17"/>
        <v>25237.347699999998</v>
      </c>
      <c r="R33" s="195">
        <f t="shared" si="34"/>
        <v>3.2703043884412951E-5</v>
      </c>
      <c r="S33" s="196">
        <v>1</v>
      </c>
      <c r="U33" s="256"/>
      <c r="Z33" s="195">
        <f t="shared" si="18"/>
        <v>-27225</v>
      </c>
      <c r="AA33" s="201">
        <f t="shared" si="19"/>
        <v>-5.3024308980602342E-4</v>
      </c>
      <c r="AB33" s="201">
        <f t="shared" si="20"/>
        <v>-0.10085900613749525</v>
      </c>
      <c r="AC33" s="201">
        <f t="shared" si="21"/>
        <v>-5.7186575246654658E-3</v>
      </c>
      <c r="AD33" s="201">
        <f t="shared" si="22"/>
        <v>-1.7472569063196747E-3</v>
      </c>
      <c r="AE33" s="201">
        <f t="shared" si="32"/>
        <v>3.0529066966818003E-6</v>
      </c>
      <c r="AF33" s="195">
        <f t="shared" si="23"/>
        <v>-5.7186575246654658E-3</v>
      </c>
      <c r="AG33" s="257"/>
      <c r="AH33" s="195">
        <f t="shared" si="24"/>
        <v>9.8581506141369554E-2</v>
      </c>
      <c r="AI33" s="195">
        <f t="shared" si="25"/>
        <v>1.2232317128152528</v>
      </c>
      <c r="AJ33" s="195">
        <f t="shared" si="26"/>
        <v>0.95192693823634011</v>
      </c>
      <c r="AK33" s="195">
        <f t="shared" si="27"/>
        <v>0.1986709792986382</v>
      </c>
      <c r="AL33" s="195">
        <f t="shared" si="28"/>
        <v>-2.414343076758116</v>
      </c>
      <c r="AM33" s="195">
        <f t="shared" si="29"/>
        <v>-2.6277972082721841</v>
      </c>
      <c r="AN33" s="201">
        <f t="shared" si="30"/>
        <v>9.9700581683991611</v>
      </c>
      <c r="AO33" s="201">
        <f t="shared" si="30"/>
        <v>9.9700241347772138</v>
      </c>
      <c r="AP33" s="201">
        <f t="shared" si="30"/>
        <v>9.9698909382965404</v>
      </c>
      <c r="AQ33" s="201">
        <f t="shared" si="30"/>
        <v>9.9693697541636617</v>
      </c>
      <c r="AR33" s="201">
        <f t="shared" si="30"/>
        <v>9.967331992361709</v>
      </c>
      <c r="AS33" s="201">
        <f t="shared" si="30"/>
        <v>9.9593884480354671</v>
      </c>
      <c r="AT33" s="201">
        <f t="shared" si="30"/>
        <v>9.9287690690708086</v>
      </c>
      <c r="AU33" s="201">
        <f t="shared" si="31"/>
        <v>9.815073623069722</v>
      </c>
      <c r="AW33" s="195">
        <v>-14500</v>
      </c>
      <c r="AX33" s="195">
        <f t="shared" si="1"/>
        <v>6.6664984304800126E-3</v>
      </c>
      <c r="AY33" s="195">
        <f t="shared" si="2"/>
        <v>2.6350104504880546E-2</v>
      </c>
      <c r="AZ33" s="195">
        <f t="shared" si="3"/>
        <v>-1.9683606074400534E-2</v>
      </c>
      <c r="BA33" s="195">
        <f t="shared" si="4"/>
        <v>0.77958729246257819</v>
      </c>
      <c r="BB33" s="195">
        <f t="shared" si="5"/>
        <v>-0.40186162098747874</v>
      </c>
      <c r="BC33" s="195">
        <f t="shared" si="6"/>
        <v>-0.74132800710098457</v>
      </c>
      <c r="BD33" s="195">
        <f t="shared" si="7"/>
        <v>-0.38862725335942666</v>
      </c>
      <c r="BE33" s="195">
        <f t="shared" si="12"/>
        <v>11.593320920596536</v>
      </c>
      <c r="BF33" s="195">
        <f t="shared" si="12"/>
        <v>11.593315526244147</v>
      </c>
      <c r="BG33" s="195">
        <f t="shared" si="12"/>
        <v>11.593347600822458</v>
      </c>
      <c r="BH33" s="195">
        <f t="shared" si="12"/>
        <v>11.593156864587755</v>
      </c>
      <c r="BI33" s="195">
        <f t="shared" si="12"/>
        <v>11.59429032122797</v>
      </c>
      <c r="BJ33" s="195">
        <f t="shared" si="12"/>
        <v>11.587526735474999</v>
      </c>
      <c r="BK33" s="195">
        <f t="shared" si="12"/>
        <v>11.626944193960812</v>
      </c>
      <c r="BL33" s="195">
        <f t="shared" si="9"/>
        <v>11.346300975281284</v>
      </c>
    </row>
    <row r="34" spans="1:64" s="195" customFormat="1" ht="12.95" customHeight="1" x14ac:dyDescent="0.2">
      <c r="A34" s="55" t="s">
        <v>102</v>
      </c>
      <c r="B34" s="56" t="s">
        <v>85</v>
      </c>
      <c r="C34" s="55">
        <v>40269.792099999999</v>
      </c>
      <c r="D34" s="55" t="s">
        <v>103</v>
      </c>
      <c r="E34" s="195">
        <f t="shared" si="13"/>
        <v>-27194.000152529828</v>
      </c>
      <c r="F34" s="195">
        <f t="shared" si="14"/>
        <v>-27194</v>
      </c>
      <c r="G34" s="195">
        <f t="shared" si="15"/>
        <v>-6.8599998485296965E-5</v>
      </c>
      <c r="J34" s="195">
        <f t="shared" si="33"/>
        <v>-6.8599998485296965E-5</v>
      </c>
      <c r="P34" s="195">
        <f t="shared" si="16"/>
        <v>3.5950414964507084E-3</v>
      </c>
      <c r="Q34" s="255">
        <f t="shared" si="17"/>
        <v>25251.292099999999</v>
      </c>
      <c r="R34" s="195">
        <f t="shared" si="34"/>
        <v>1.3422269003416928E-5</v>
      </c>
      <c r="S34" s="196">
        <v>1</v>
      </c>
      <c r="U34" s="256"/>
      <c r="Z34" s="195">
        <f t="shared" si="18"/>
        <v>-27194</v>
      </c>
      <c r="AA34" s="201">
        <f t="shared" si="19"/>
        <v>-2.27305495773239E-4</v>
      </c>
      <c r="AB34" s="201">
        <f t="shared" si="20"/>
        <v>-9.8576085508876449E-2</v>
      </c>
      <c r="AC34" s="201">
        <f t="shared" si="21"/>
        <v>-3.6636414949360054E-3</v>
      </c>
      <c r="AD34" s="201">
        <f t="shared" si="22"/>
        <v>1.5870549728794203E-4</v>
      </c>
      <c r="AE34" s="201">
        <f t="shared" si="32"/>
        <v>2.5187434869412976E-8</v>
      </c>
      <c r="AF34" s="195">
        <f t="shared" si="23"/>
        <v>-3.6636414949360054E-3</v>
      </c>
      <c r="AG34" s="257"/>
      <c r="AH34" s="195">
        <f t="shared" si="24"/>
        <v>9.8507485510391152E-2</v>
      </c>
      <c r="AI34" s="195">
        <f t="shared" si="25"/>
        <v>1.2219524753150335</v>
      </c>
      <c r="AJ34" s="195">
        <f t="shared" si="26"/>
        <v>0.94994200992815192</v>
      </c>
      <c r="AK34" s="195">
        <f t="shared" si="27"/>
        <v>0.20009911125100216</v>
      </c>
      <c r="AL34" s="195">
        <f t="shared" si="28"/>
        <v>-2.4079271837794023</v>
      </c>
      <c r="AM34" s="195">
        <f t="shared" si="29"/>
        <v>-2.6026492771982994</v>
      </c>
      <c r="AN34" s="201">
        <f t="shared" si="30"/>
        <v>9.9750661457406675</v>
      </c>
      <c r="AO34" s="201">
        <f t="shared" si="30"/>
        <v>9.9750323828540601</v>
      </c>
      <c r="AP34" s="201">
        <f t="shared" si="30"/>
        <v>9.9748998416669163</v>
      </c>
      <c r="AQ34" s="201">
        <f t="shared" si="30"/>
        <v>9.9743796358082992</v>
      </c>
      <c r="AR34" s="201">
        <f t="shared" si="30"/>
        <v>9.9723394984048017</v>
      </c>
      <c r="AS34" s="201">
        <f t="shared" si="30"/>
        <v>9.9643628068412671</v>
      </c>
      <c r="AT34" s="201">
        <f t="shared" si="30"/>
        <v>9.9335294864785784</v>
      </c>
      <c r="AU34" s="201">
        <f t="shared" si="31"/>
        <v>9.8188039215309075</v>
      </c>
      <c r="AW34" s="195">
        <v>-14000</v>
      </c>
      <c r="AX34" s="195">
        <f t="shared" si="1"/>
        <v>5.4215211268873673E-3</v>
      </c>
      <c r="AY34" s="195">
        <f t="shared" si="2"/>
        <v>3.0081495703347283E-2</v>
      </c>
      <c r="AZ34" s="195">
        <f t="shared" si="3"/>
        <v>-2.4659974576459916E-2</v>
      </c>
      <c r="BA34" s="195">
        <f t="shared" si="4"/>
        <v>0.77138027026756018</v>
      </c>
      <c r="BB34" s="195">
        <f t="shared" si="5"/>
        <v>-0.43962179899062703</v>
      </c>
      <c r="BC34" s="195">
        <f t="shared" si="6"/>
        <v>-0.69969939416973859</v>
      </c>
      <c r="BD34" s="195">
        <f t="shared" si="7"/>
        <v>-0.36485817402616089</v>
      </c>
      <c r="BE34" s="195">
        <f t="shared" ref="BE34:BK38" si="35">$BL34+$AB$7*SIN(BF34)</f>
        <v>11.64455140889603</v>
      </c>
      <c r="BF34" s="195">
        <f t="shared" si="35"/>
        <v>11.644543109222347</v>
      </c>
      <c r="BG34" s="195">
        <f t="shared" si="35"/>
        <v>11.64458906249914</v>
      </c>
      <c r="BH34" s="195">
        <f t="shared" si="35"/>
        <v>11.644334595396144</v>
      </c>
      <c r="BI34" s="195">
        <f t="shared" si="35"/>
        <v>11.645742641141332</v>
      </c>
      <c r="BJ34" s="195">
        <f t="shared" si="35"/>
        <v>11.637918370326714</v>
      </c>
      <c r="BK34" s="195">
        <f t="shared" si="35"/>
        <v>11.68042872772547</v>
      </c>
      <c r="BL34" s="195">
        <f t="shared" si="9"/>
        <v>11.40646707949392</v>
      </c>
    </row>
    <row r="35" spans="1:64" s="195" customFormat="1" ht="12.95" customHeight="1" x14ac:dyDescent="0.2">
      <c r="A35" s="55" t="s">
        <v>102</v>
      </c>
      <c r="B35" s="56" t="s">
        <v>94</v>
      </c>
      <c r="C35" s="55">
        <v>40634.7745</v>
      </c>
      <c r="D35" s="55" t="s">
        <v>103</v>
      </c>
      <c r="E35" s="195">
        <f t="shared" si="13"/>
        <v>-26382.47387815535</v>
      </c>
      <c r="F35" s="195">
        <f t="shared" si="14"/>
        <v>-26382.5</v>
      </c>
      <c r="G35" s="195">
        <f t="shared" si="15"/>
        <v>1.1748249999072868E-2</v>
      </c>
      <c r="J35" s="195">
        <f t="shared" si="33"/>
        <v>1.1748249999072868E-2</v>
      </c>
      <c r="P35" s="195">
        <f t="shared" si="16"/>
        <v>7.6165207615690681E-3</v>
      </c>
      <c r="Q35" s="255">
        <f t="shared" si="17"/>
        <v>25616.2745</v>
      </c>
      <c r="R35" s="195">
        <f t="shared" si="34"/>
        <v>1.7071186492043735E-5</v>
      </c>
      <c r="S35" s="196">
        <v>1</v>
      </c>
      <c r="U35" s="256"/>
      <c r="Z35" s="195">
        <f t="shared" si="18"/>
        <v>-26382.5</v>
      </c>
      <c r="AA35" s="201">
        <f t="shared" si="19"/>
        <v>6.7605724774688347E-3</v>
      </c>
      <c r="AB35" s="201">
        <f t="shared" si="20"/>
        <v>-8.4003221167793685E-2</v>
      </c>
      <c r="AC35" s="201">
        <f t="shared" si="21"/>
        <v>4.1317292375038003E-3</v>
      </c>
      <c r="AD35" s="201">
        <f t="shared" si="22"/>
        <v>4.9876775216040337E-3</v>
      </c>
      <c r="AE35" s="201">
        <f t="shared" si="32"/>
        <v>2.4876927059514157E-5</v>
      </c>
      <c r="AF35" s="195">
        <f t="shared" si="23"/>
        <v>4.1317292375038003E-3</v>
      </c>
      <c r="AG35" s="257"/>
      <c r="AH35" s="195">
        <f t="shared" si="24"/>
        <v>9.5751471166866553E-2</v>
      </c>
      <c r="AI35" s="195">
        <f t="shared" si="25"/>
        <v>1.1865302924344421</v>
      </c>
      <c r="AJ35" s="195">
        <f t="shared" si="26"/>
        <v>0.88663378267225701</v>
      </c>
      <c r="AK35" s="195">
        <f t="shared" si="27"/>
        <v>0.23347163773407884</v>
      </c>
      <c r="AL35" s="195">
        <f t="shared" si="28"/>
        <v>-2.2448918015943282</v>
      </c>
      <c r="AM35" s="195">
        <f t="shared" si="29"/>
        <v>-2.0789061536360012</v>
      </c>
      <c r="AN35" s="201">
        <f t="shared" si="30"/>
        <v>10.104224697317159</v>
      </c>
      <c r="AO35" s="201">
        <f t="shared" si="30"/>
        <v>10.104199769925495</v>
      </c>
      <c r="AP35" s="201">
        <f t="shared" si="30"/>
        <v>10.104092548362102</v>
      </c>
      <c r="AQ35" s="201">
        <f t="shared" si="30"/>
        <v>10.103631456136542</v>
      </c>
      <c r="AR35" s="201">
        <f t="shared" si="30"/>
        <v>10.101650540158639</v>
      </c>
      <c r="AS35" s="201">
        <f t="shared" si="30"/>
        <v>10.093175782217322</v>
      </c>
      <c r="AT35" s="201">
        <f t="shared" si="30"/>
        <v>10.057534750012701</v>
      </c>
      <c r="AU35" s="201">
        <f t="shared" si="31"/>
        <v>9.9164535086680132</v>
      </c>
      <c r="AW35" s="195">
        <v>-13500</v>
      </c>
      <c r="AX35" s="195">
        <f t="shared" si="1"/>
        <v>4.2004758271076206E-3</v>
      </c>
      <c r="AY35" s="195">
        <f t="shared" si="2"/>
        <v>3.3722274603010763E-2</v>
      </c>
      <c r="AZ35" s="195">
        <f t="shared" si="3"/>
        <v>-2.9521798775903142E-2</v>
      </c>
      <c r="BA35" s="195">
        <f t="shared" si="4"/>
        <v>0.76372424680028472</v>
      </c>
      <c r="BB35" s="195">
        <f t="shared" si="5"/>
        <v>-0.47587554657341458</v>
      </c>
      <c r="BC35" s="195">
        <f t="shared" si="6"/>
        <v>-0.65891769615404838</v>
      </c>
      <c r="BD35" s="195">
        <f t="shared" si="7"/>
        <v>-0.34192033788123222</v>
      </c>
      <c r="BE35" s="195">
        <f t="shared" si="35"/>
        <v>11.695258213400471</v>
      </c>
      <c r="BF35" s="195">
        <f t="shared" si="35"/>
        <v>11.695246141332179</v>
      </c>
      <c r="BG35" s="195">
        <f t="shared" si="35"/>
        <v>11.695308870592413</v>
      </c>
      <c r="BH35" s="195">
        <f t="shared" si="35"/>
        <v>11.694982863855589</v>
      </c>
      <c r="BI35" s="195">
        <f t="shared" si="35"/>
        <v>11.696675761023478</v>
      </c>
      <c r="BJ35" s="195">
        <f t="shared" si="35"/>
        <v>11.687847376572265</v>
      </c>
      <c r="BK35" s="195">
        <f t="shared" si="35"/>
        <v>11.732921830388221</v>
      </c>
      <c r="BL35" s="195">
        <f t="shared" si="9"/>
        <v>11.466633183706556</v>
      </c>
    </row>
    <row r="36" spans="1:64" s="195" customFormat="1" ht="12.95" customHeight="1" x14ac:dyDescent="0.2">
      <c r="A36" s="55" t="s">
        <v>100</v>
      </c>
      <c r="B36" s="56" t="s">
        <v>64</v>
      </c>
      <c r="C36" s="55">
        <v>40981.528899999998</v>
      </c>
      <c r="D36" s="55" t="s">
        <v>101</v>
      </c>
      <c r="E36" s="195">
        <f t="shared" si="13"/>
        <v>-25611.476957879313</v>
      </c>
      <c r="F36" s="195">
        <f t="shared" si="14"/>
        <v>-25611.5</v>
      </c>
      <c r="G36" s="195">
        <f t="shared" si="15"/>
        <v>1.0363150002376642E-2</v>
      </c>
      <c r="J36" s="195">
        <f t="shared" si="33"/>
        <v>1.0363150002376642E-2</v>
      </c>
      <c r="P36" s="195">
        <f t="shared" si="16"/>
        <v>1.1336799893985582E-2</v>
      </c>
      <c r="Q36" s="255">
        <f t="shared" si="17"/>
        <v>25963.028899999998</v>
      </c>
      <c r="R36" s="195">
        <f t="shared" si="34"/>
        <v>9.479941114300996E-7</v>
      </c>
      <c r="S36" s="196">
        <v>1</v>
      </c>
      <c r="U36" s="256"/>
      <c r="Z36" s="195">
        <f t="shared" si="18"/>
        <v>-25611.5</v>
      </c>
      <c r="AA36" s="201">
        <f t="shared" si="19"/>
        <v>1.1842024518180533E-2</v>
      </c>
      <c r="AB36" s="201">
        <f t="shared" si="20"/>
        <v>-8.1433288450421026E-2</v>
      </c>
      <c r="AC36" s="201">
        <f t="shared" si="21"/>
        <v>-9.736498916089395E-4</v>
      </c>
      <c r="AD36" s="201">
        <f t="shared" si="22"/>
        <v>-1.4788745158038907E-3</v>
      </c>
      <c r="AE36" s="201">
        <f t="shared" si="32"/>
        <v>2.1870698334941924E-6</v>
      </c>
      <c r="AF36" s="195">
        <f t="shared" si="23"/>
        <v>-9.736498916089395E-4</v>
      </c>
      <c r="AG36" s="257"/>
      <c r="AH36" s="195">
        <f t="shared" si="24"/>
        <v>9.1796438452797668E-2</v>
      </c>
      <c r="AI36" s="195">
        <f t="shared" si="25"/>
        <v>1.1506259151475466</v>
      </c>
      <c r="AJ36" s="195">
        <f t="shared" si="26"/>
        <v>0.81002406689388173</v>
      </c>
      <c r="AK36" s="195">
        <f t="shared" si="27"/>
        <v>0.25809763522333079</v>
      </c>
      <c r="AL36" s="195">
        <f t="shared" si="28"/>
        <v>-2.0990701066980701</v>
      </c>
      <c r="AM36" s="195">
        <f t="shared" si="29"/>
        <v>-1.7414388423552947</v>
      </c>
      <c r="AN36" s="201">
        <f t="shared" si="30"/>
        <v>10.223287035762475</v>
      </c>
      <c r="AO36" s="201">
        <f t="shared" si="30"/>
        <v>10.223271202604547</v>
      </c>
      <c r="AP36" s="201">
        <f t="shared" si="30"/>
        <v>10.223195275659538</v>
      </c>
      <c r="AQ36" s="201">
        <f t="shared" si="30"/>
        <v>10.222831254800022</v>
      </c>
      <c r="AR36" s="201">
        <f t="shared" si="30"/>
        <v>10.221087892509027</v>
      </c>
      <c r="AS36" s="201">
        <f t="shared" si="30"/>
        <v>10.212781221168253</v>
      </c>
      <c r="AT36" s="201">
        <f t="shared" si="30"/>
        <v>10.174109692548098</v>
      </c>
      <c r="AU36" s="201">
        <f t="shared" si="31"/>
        <v>10.009229641363897</v>
      </c>
      <c r="AW36" s="195">
        <v>-13000</v>
      </c>
      <c r="AX36" s="195">
        <f t="shared" si="1"/>
        <v>3.0103686737927848E-3</v>
      </c>
      <c r="AY36" s="195">
        <f t="shared" si="2"/>
        <v>3.7272441203871E-2</v>
      </c>
      <c r="AZ36" s="195">
        <f t="shared" si="3"/>
        <v>-3.4262072530078215E-2</v>
      </c>
      <c r="BA36" s="195">
        <f t="shared" si="4"/>
        <v>0.75659653256421455</v>
      </c>
      <c r="BB36" s="195">
        <f t="shared" si="5"/>
        <v>-0.51066625237662822</v>
      </c>
      <c r="BC36" s="195">
        <f t="shared" si="6"/>
        <v>-0.61891742742257816</v>
      </c>
      <c r="BD36" s="195">
        <f t="shared" si="7"/>
        <v>-0.31973078096687674</v>
      </c>
      <c r="BE36" s="195">
        <f t="shared" si="35"/>
        <v>11.745476996908204</v>
      </c>
      <c r="BF36" s="195">
        <f t="shared" si="35"/>
        <v>11.745460273558434</v>
      </c>
      <c r="BG36" s="195">
        <f t="shared" si="35"/>
        <v>11.745542378834859</v>
      </c>
      <c r="BH36" s="195">
        <f t="shared" si="35"/>
        <v>11.745139203712426</v>
      </c>
      <c r="BI36" s="195">
        <f t="shared" si="35"/>
        <v>11.747117309293314</v>
      </c>
      <c r="BJ36" s="195">
        <f t="shared" si="35"/>
        <v>11.737371396539285</v>
      </c>
      <c r="BK36" s="195">
        <f t="shared" si="35"/>
        <v>11.784451269530512</v>
      </c>
      <c r="BL36" s="195">
        <f t="shared" si="9"/>
        <v>11.526799287919189</v>
      </c>
    </row>
    <row r="37" spans="1:64" s="195" customFormat="1" ht="12.95" customHeight="1" x14ac:dyDescent="0.2">
      <c r="A37" s="195" t="s">
        <v>333</v>
      </c>
      <c r="B37" s="195" t="s">
        <v>94</v>
      </c>
      <c r="C37" s="258">
        <v>40981.529300000002</v>
      </c>
      <c r="D37" s="258" t="s">
        <v>294</v>
      </c>
      <c r="E37" s="195">
        <f t="shared" si="13"/>
        <v>-25611.476068492557</v>
      </c>
      <c r="F37" s="195">
        <f t="shared" si="14"/>
        <v>-25611.5</v>
      </c>
      <c r="G37" s="195">
        <f t="shared" si="15"/>
        <v>1.0763150006823707E-2</v>
      </c>
      <c r="J37" s="195">
        <f t="shared" si="33"/>
        <v>1.0763150006823707E-2</v>
      </c>
      <c r="P37" s="195">
        <f t="shared" si="16"/>
        <v>1.1336799893985582E-2</v>
      </c>
      <c r="Q37" s="255">
        <f t="shared" si="17"/>
        <v>25963.029300000002</v>
      </c>
      <c r="R37" s="195">
        <f t="shared" si="34"/>
        <v>3.29074193040831E-7</v>
      </c>
      <c r="S37" s="196">
        <v>1</v>
      </c>
      <c r="U37" s="256"/>
      <c r="Z37" s="195">
        <f t="shared" si="18"/>
        <v>-25611.5</v>
      </c>
      <c r="AA37" s="201">
        <f t="shared" si="19"/>
        <v>1.1842024518180533E-2</v>
      </c>
      <c r="AB37" s="201">
        <f t="shared" si="20"/>
        <v>-8.1033288445973961E-2</v>
      </c>
      <c r="AC37" s="201">
        <f t="shared" si="21"/>
        <v>-5.7364988716187421E-4</v>
      </c>
      <c r="AD37" s="201">
        <f t="shared" si="22"/>
        <v>-1.0788745113568254E-3</v>
      </c>
      <c r="AE37" s="201">
        <f t="shared" si="32"/>
        <v>1.163970211255429E-6</v>
      </c>
      <c r="AF37" s="195">
        <f t="shared" si="23"/>
        <v>-5.7364988716187421E-4</v>
      </c>
      <c r="AG37" s="257"/>
      <c r="AH37" s="195">
        <f t="shared" si="24"/>
        <v>9.1796438452797668E-2</v>
      </c>
      <c r="AI37" s="195">
        <f t="shared" si="25"/>
        <v>1.1506259151475466</v>
      </c>
      <c r="AJ37" s="195">
        <f t="shared" si="26"/>
        <v>0.81002406689388173</v>
      </c>
      <c r="AK37" s="195">
        <f t="shared" si="27"/>
        <v>0.25809763522333079</v>
      </c>
      <c r="AL37" s="195">
        <f t="shared" si="28"/>
        <v>-2.0990701066980701</v>
      </c>
      <c r="AM37" s="195">
        <f t="shared" si="29"/>
        <v>-1.7414388423552947</v>
      </c>
      <c r="AN37" s="201">
        <f t="shared" ref="AN37:AT53" si="36">$AU37+$AB$7*SIN(AO37)</f>
        <v>10.223287035762475</v>
      </c>
      <c r="AO37" s="201">
        <f t="shared" si="36"/>
        <v>10.223271202604547</v>
      </c>
      <c r="AP37" s="201">
        <f t="shared" si="36"/>
        <v>10.223195275659538</v>
      </c>
      <c r="AQ37" s="201">
        <f t="shared" si="36"/>
        <v>10.222831254800022</v>
      </c>
      <c r="AR37" s="201">
        <f t="shared" si="36"/>
        <v>10.221087892509027</v>
      </c>
      <c r="AS37" s="201">
        <f t="shared" si="36"/>
        <v>10.212781221168253</v>
      </c>
      <c r="AT37" s="201">
        <f t="shared" si="36"/>
        <v>10.174109692548098</v>
      </c>
      <c r="AU37" s="201">
        <f t="shared" si="31"/>
        <v>10.009229641363897</v>
      </c>
      <c r="AW37" s="195">
        <v>-12500</v>
      </c>
      <c r="AX37" s="195">
        <f t="shared" si="1"/>
        <v>1.8576723188188579E-3</v>
      </c>
      <c r="AY37" s="195">
        <f t="shared" si="2"/>
        <v>4.073199550592798E-2</v>
      </c>
      <c r="AZ37" s="195">
        <f t="shared" si="3"/>
        <v>-3.8874323187109122E-2</v>
      </c>
      <c r="BA37" s="195">
        <f t="shared" si="4"/>
        <v>0.74997598410686939</v>
      </c>
      <c r="BB37" s="195">
        <f t="shared" si="5"/>
        <v>-0.54403609159748101</v>
      </c>
      <c r="BC37" s="195">
        <f t="shared" si="6"/>
        <v>-0.57963705745705218</v>
      </c>
      <c r="BD37" s="195">
        <f t="shared" si="7"/>
        <v>-0.29821516594618686</v>
      </c>
      <c r="BE37" s="195">
        <f t="shared" si="35"/>
        <v>11.795241958315628</v>
      </c>
      <c r="BF37" s="195">
        <f t="shared" si="35"/>
        <v>11.795219769524552</v>
      </c>
      <c r="BG37" s="195">
        <f t="shared" si="35"/>
        <v>11.795323306302027</v>
      </c>
      <c r="BH37" s="195">
        <f t="shared" si="35"/>
        <v>11.794840096443895</v>
      </c>
      <c r="BI37" s="195">
        <f t="shared" si="35"/>
        <v>11.79709331691951</v>
      </c>
      <c r="BJ37" s="195">
        <f t="shared" si="35"/>
        <v>11.78654388537333</v>
      </c>
      <c r="BK37" s="195">
        <f t="shared" si="35"/>
        <v>11.835048300105088</v>
      </c>
      <c r="BL37" s="195">
        <f t="shared" si="9"/>
        <v>11.586965392131827</v>
      </c>
    </row>
    <row r="38" spans="1:64" s="195" customFormat="1" ht="12.95" customHeight="1" x14ac:dyDescent="0.2">
      <c r="A38" s="55" t="s">
        <v>100</v>
      </c>
      <c r="B38" s="56" t="s">
        <v>64</v>
      </c>
      <c r="C38" s="55">
        <v>40981.528899999998</v>
      </c>
      <c r="D38" s="55" t="s">
        <v>101</v>
      </c>
      <c r="E38" s="195">
        <f t="shared" si="13"/>
        <v>-25611.476957879313</v>
      </c>
      <c r="F38" s="195">
        <f t="shared" si="14"/>
        <v>-25611.5</v>
      </c>
      <c r="G38" s="195">
        <f t="shared" si="15"/>
        <v>1.0363150002376642E-2</v>
      </c>
      <c r="J38" s="195">
        <f t="shared" si="33"/>
        <v>1.0363150002376642E-2</v>
      </c>
      <c r="P38" s="195">
        <f t="shared" si="16"/>
        <v>1.1336799893985582E-2</v>
      </c>
      <c r="Q38" s="255">
        <f t="shared" si="17"/>
        <v>25963.028899999998</v>
      </c>
      <c r="R38" s="195">
        <f t="shared" si="34"/>
        <v>9.479941114300996E-7</v>
      </c>
      <c r="S38" s="196">
        <v>1</v>
      </c>
      <c r="U38" s="256"/>
      <c r="Z38" s="195">
        <f t="shared" si="18"/>
        <v>-25611.5</v>
      </c>
      <c r="AA38" s="201">
        <f t="shared" si="19"/>
        <v>1.1842024518180533E-2</v>
      </c>
      <c r="AB38" s="201">
        <f t="shared" si="20"/>
        <v>-8.1433288450421026E-2</v>
      </c>
      <c r="AC38" s="201">
        <f t="shared" si="21"/>
        <v>-9.736498916089395E-4</v>
      </c>
      <c r="AD38" s="201">
        <f t="shared" si="22"/>
        <v>-1.4788745158038907E-3</v>
      </c>
      <c r="AE38" s="201">
        <f t="shared" si="32"/>
        <v>2.1870698334941924E-6</v>
      </c>
      <c r="AF38" s="195">
        <f t="shared" si="23"/>
        <v>-9.736498916089395E-4</v>
      </c>
      <c r="AG38" s="257"/>
      <c r="AH38" s="195">
        <f t="shared" si="24"/>
        <v>9.1796438452797668E-2</v>
      </c>
      <c r="AI38" s="195">
        <f t="shared" si="25"/>
        <v>1.1506259151475466</v>
      </c>
      <c r="AJ38" s="195">
        <f t="shared" si="26"/>
        <v>0.81002406689388173</v>
      </c>
      <c r="AK38" s="195">
        <f t="shared" si="27"/>
        <v>0.25809763522333079</v>
      </c>
      <c r="AL38" s="195">
        <f t="shared" si="28"/>
        <v>-2.0990701066980701</v>
      </c>
      <c r="AM38" s="195">
        <f t="shared" si="29"/>
        <v>-1.7414388423552947</v>
      </c>
      <c r="AN38" s="201">
        <f t="shared" si="36"/>
        <v>10.223287035762475</v>
      </c>
      <c r="AO38" s="201">
        <f t="shared" si="36"/>
        <v>10.223271202604547</v>
      </c>
      <c r="AP38" s="201">
        <f t="shared" si="36"/>
        <v>10.223195275659538</v>
      </c>
      <c r="AQ38" s="201">
        <f t="shared" si="36"/>
        <v>10.222831254800022</v>
      </c>
      <c r="AR38" s="201">
        <f t="shared" si="36"/>
        <v>10.221087892509027</v>
      </c>
      <c r="AS38" s="201">
        <f t="shared" si="36"/>
        <v>10.212781221168253</v>
      </c>
      <c r="AT38" s="201">
        <f t="shared" si="36"/>
        <v>10.174109692548098</v>
      </c>
      <c r="AU38" s="201">
        <f t="shared" si="31"/>
        <v>10.009229641363897</v>
      </c>
      <c r="AW38" s="195">
        <v>-12000</v>
      </c>
      <c r="AX38" s="195">
        <f t="shared" si="1"/>
        <v>7.4838638795349244E-4</v>
      </c>
      <c r="AY38" s="195">
        <f t="shared" si="2"/>
        <v>4.4100937509181717E-2</v>
      </c>
      <c r="AZ38" s="195">
        <f t="shared" si="3"/>
        <v>-4.3352551121228225E-2</v>
      </c>
      <c r="BA38" s="195">
        <f t="shared" si="4"/>
        <v>0.74384298288675454</v>
      </c>
      <c r="BB38" s="195">
        <f t="shared" si="5"/>
        <v>-0.57602563136639096</v>
      </c>
      <c r="BC38" s="195">
        <f t="shared" si="6"/>
        <v>-0.54101865663571047</v>
      </c>
      <c r="BD38" s="195">
        <f t="shared" si="7"/>
        <v>-0.27730655358168904</v>
      </c>
      <c r="BE38" s="195">
        <f t="shared" si="35"/>
        <v>11.844585930137745</v>
      </c>
      <c r="BF38" s="195">
        <f t="shared" si="35"/>
        <v>11.844557610510389</v>
      </c>
      <c r="BG38" s="195">
        <f t="shared" si="35"/>
        <v>11.844683856525076</v>
      </c>
      <c r="BH38" s="195">
        <f t="shared" si="35"/>
        <v>11.844120956458534</v>
      </c>
      <c r="BI38" s="195">
        <f t="shared" si="35"/>
        <v>11.846628644630453</v>
      </c>
      <c r="BJ38" s="195">
        <f t="shared" si="35"/>
        <v>11.835413965727898</v>
      </c>
      <c r="BK38" s="195">
        <f t="shared" si="35"/>
        <v>11.884747551328411</v>
      </c>
      <c r="BL38" s="195">
        <f t="shared" si="9"/>
        <v>11.647131496344461</v>
      </c>
    </row>
    <row r="39" spans="1:64" s="195" customFormat="1" ht="12.95" customHeight="1" x14ac:dyDescent="0.2">
      <c r="A39" s="55" t="s">
        <v>358</v>
      </c>
      <c r="B39" s="56" t="s">
        <v>64</v>
      </c>
      <c r="C39" s="55">
        <v>40982.529699999999</v>
      </c>
      <c r="D39" s="55" t="s">
        <v>101</v>
      </c>
      <c r="E39" s="195">
        <f>+(C39-C$7)/C$8</f>
        <v>-25609.251712236248</v>
      </c>
      <c r="F39" s="195">
        <f t="shared" si="14"/>
        <v>-25609.5</v>
      </c>
      <c r="G39" s="195">
        <f>+C39-(C$7+F39*C$8)</f>
        <v>0.11166695000429172</v>
      </c>
      <c r="J39" s="195">
        <f t="shared" si="33"/>
        <v>0.11166695000429172</v>
      </c>
      <c r="P39" s="195">
        <f>+I$3*F39^2+I$4*F39+I$5+I$6*SIN(RADIANS(I$7*F39+I$8))</f>
        <v>1.1346214653715471E-2</v>
      </c>
      <c r="Q39" s="255">
        <f>+C39-15018.5</f>
        <v>25964.029699999999</v>
      </c>
      <c r="R39" s="195">
        <f>+(P39-G39)^2</f>
        <v>1.006424994128036E-2</v>
      </c>
      <c r="S39" s="196">
        <v>1</v>
      </c>
      <c r="U39" s="256"/>
      <c r="Z39" s="195">
        <f>F39</f>
        <v>-25609.5</v>
      </c>
      <c r="AA39" s="201">
        <f>AB$3+AB$4*Z39+AB$5*Z39^2+AH39</f>
        <v>1.1853393118371428E-2</v>
      </c>
      <c r="AB39" s="201">
        <f>IF(R39&lt;&gt;0,G39-AH39, -9999)</f>
        <v>1.988230372426146E-2</v>
      </c>
      <c r="AC39" s="201">
        <f>+G39-P39</f>
        <v>0.10032073535057626</v>
      </c>
      <c r="AD39" s="201">
        <f>IF(R39&lt;&gt;0,G39-AA39, -9999)</f>
        <v>9.9813556885920293E-2</v>
      </c>
      <c r="AE39" s="201">
        <f>+(G39-AA39)^2*S39</f>
        <v>9.9627461382188458E-3</v>
      </c>
      <c r="AF39" s="195">
        <f>IF(R39&lt;&gt;0,G39-P39, -9999)</f>
        <v>0.10032073535057626</v>
      </c>
      <c r="AG39" s="257"/>
      <c r="AH39" s="195">
        <f>$AB$6*($AB$11/AI39*AJ39+$AB$12)</f>
        <v>9.178464628003026E-2</v>
      </c>
      <c r="AI39" s="195">
        <f>1+$AB$7*COS(AL39)</f>
        <v>1.1505312862237882</v>
      </c>
      <c r="AJ39" s="195">
        <f>SIN(AL39+RADIANS($AB$9))</f>
        <v>0.80980903898155654</v>
      </c>
      <c r="AK39" s="195">
        <f>$AB$7*SIN(AL39)</f>
        <v>0.25815283746208056</v>
      </c>
      <c r="AL39" s="195">
        <f>2*ATAN(AM39)</f>
        <v>-2.0987035058804229</v>
      </c>
      <c r="AM39" s="195">
        <f>SQRT((1+$AB$7)/(1-$AB$7))*TAN(AN39/2)</f>
        <v>-1.7406998992997862</v>
      </c>
      <c r="AN39" s="201">
        <f t="shared" ref="AN39:AT39" si="37">$AU39+$AB$7*SIN(AO39)</f>
        <v>10.223591099196033</v>
      </c>
      <c r="AO39" s="201">
        <f t="shared" si="37"/>
        <v>10.223575288043365</v>
      </c>
      <c r="AP39" s="201">
        <f t="shared" si="37"/>
        <v>10.223499442942868</v>
      </c>
      <c r="AQ39" s="201">
        <f t="shared" si="37"/>
        <v>10.223135700890177</v>
      </c>
      <c r="AR39" s="201">
        <f t="shared" si="37"/>
        <v>10.221393129897992</v>
      </c>
      <c r="AS39" s="201">
        <f t="shared" si="37"/>
        <v>10.213087653836359</v>
      </c>
      <c r="AT39" s="201">
        <f t="shared" si="37"/>
        <v>10.174410333721509</v>
      </c>
      <c r="AU39" s="201">
        <f>RADIANS($AB$9)+$AB$18*(F39-AB$15)</f>
        <v>10.009470305780747</v>
      </c>
      <c r="AW39" s="195">
        <v>-11500</v>
      </c>
      <c r="AX39" s="195">
        <f t="shared" ref="AX39:AX86" si="38">AB$3+AB$4*AW39+AB$5*AW39^2+AZ39</f>
        <v>-3.1190868339796979E-4</v>
      </c>
      <c r="AY39" s="195">
        <f t="shared" ref="AY39:AY86" si="39">AB$3+AB$4*AW39+AB$5*AW39^2</f>
        <v>4.7379267213632198E-2</v>
      </c>
      <c r="AZ39" s="195">
        <f t="shared" ref="AZ39:AZ86" si="40">$AB$6*($AB$11/BA39*BB39+$AB$12)</f>
        <v>-4.7691175897030168E-2</v>
      </c>
      <c r="BA39" s="195">
        <f t="shared" ref="BA39:BA86" si="41">1+$AB$7*COS(BC39)</f>
        <v>0.73817940096983681</v>
      </c>
      <c r="BB39" s="195">
        <f t="shared" ref="BB39:BB86" si="42">SIN(BC39+RADIANS($AB$9))</f>
        <v>-0.60667353499606647</v>
      </c>
      <c r="BC39" s="195">
        <f t="shared" ref="BC39:BC86" si="43">2*ATAN(BD39)</f>
        <v>-0.50300756512674938</v>
      </c>
      <c r="BD39" s="195">
        <f t="shared" ref="BD39:BD86" si="44">SQRT((1+$AB$7)/(1-$AB$7))*TAN(BE39/2)</f>
        <v>-0.25694436616341348</v>
      </c>
      <c r="BE39" s="195">
        <f t="shared" ref="BE39:BK73" si="45">$BL39+$AB$7*SIN(BF39)</f>
        <v>11.893540475960217</v>
      </c>
      <c r="BF39" s="195">
        <f t="shared" si="45"/>
        <v>11.893505592653753</v>
      </c>
      <c r="BG39" s="195">
        <f t="shared" si="45"/>
        <v>11.893654848478185</v>
      </c>
      <c r="BH39" s="195">
        <f t="shared" si="45"/>
        <v>11.893016100329811</v>
      </c>
      <c r="BI39" s="195">
        <f t="shared" si="45"/>
        <v>11.895747380780426</v>
      </c>
      <c r="BJ39" s="195">
        <f t="shared" si="45"/>
        <v>11.88402636215273</v>
      </c>
      <c r="BK39" s="195">
        <f t="shared" si="45"/>
        <v>11.933586901362119</v>
      </c>
      <c r="BL39" s="195">
        <f t="shared" ref="BL39:BL86" si="46">RADIANS($AB$9)+$AB$18*(AW39-AB$15)</f>
        <v>11.707297600557094</v>
      </c>
    </row>
    <row r="40" spans="1:64" s="195" customFormat="1" ht="12.95" customHeight="1" x14ac:dyDescent="0.2">
      <c r="A40" s="195" t="s">
        <v>359</v>
      </c>
      <c r="B40" s="196" t="s">
        <v>85</v>
      </c>
      <c r="C40" s="258">
        <v>42449.740400000002</v>
      </c>
      <c r="D40" s="258"/>
      <c r="E40" s="195">
        <f t="shared" si="13"/>
        <v>-22346.957330114339</v>
      </c>
      <c r="F40" s="195">
        <f t="shared" si="14"/>
        <v>-22347</v>
      </c>
      <c r="G40" s="195">
        <f t="shared" si="15"/>
        <v>1.9190700004401151E-2</v>
      </c>
      <c r="J40" s="195">
        <f t="shared" ref="J40:J50" si="47">+G40</f>
        <v>1.9190700004401151E-2</v>
      </c>
      <c r="P40" s="195">
        <f t="shared" si="16"/>
        <v>2.336589257857331E-2</v>
      </c>
      <c r="Q40" s="255">
        <f t="shared" si="17"/>
        <v>27431.240400000002</v>
      </c>
      <c r="R40" s="195">
        <f t="shared" si="34"/>
        <v>1.743223303142234E-5</v>
      </c>
      <c r="S40" s="196">
        <v>1</v>
      </c>
      <c r="U40" s="256"/>
      <c r="Z40" s="195">
        <f t="shared" si="18"/>
        <v>-22347</v>
      </c>
      <c r="AA40" s="201">
        <f t="shared" si="19"/>
        <v>2.0701107655319989E-2</v>
      </c>
      <c r="AB40" s="201">
        <f t="shared" si="20"/>
        <v>-4.5590770041965129E-2</v>
      </c>
      <c r="AC40" s="201">
        <f t="shared" si="21"/>
        <v>-4.1751925741721589E-3</v>
      </c>
      <c r="AD40" s="201">
        <f t="shared" si="22"/>
        <v>-1.510407650918838E-3</v>
      </c>
      <c r="AE40" s="201">
        <f t="shared" si="32"/>
        <v>2.2813312719541624E-6</v>
      </c>
      <c r="AF40" s="195">
        <f t="shared" si="23"/>
        <v>-4.1751925741721589E-3</v>
      </c>
      <c r="AG40" s="257"/>
      <c r="AH40" s="195">
        <f t="shared" si="24"/>
        <v>6.478147004636628E-2</v>
      </c>
      <c r="AI40" s="195">
        <f t="shared" si="25"/>
        <v>1.0016767450387236</v>
      </c>
      <c r="AJ40" s="195">
        <f t="shared" si="26"/>
        <v>0.40915731027086744</v>
      </c>
      <c r="AK40" s="195">
        <f t="shared" si="27"/>
        <v>0.29883062786131304</v>
      </c>
      <c r="AL40" s="195">
        <f t="shared" si="28"/>
        <v>-1.576407289280306</v>
      </c>
      <c r="AM40" s="195">
        <f t="shared" si="29"/>
        <v>-1.005626763025778</v>
      </c>
      <c r="AN40" s="201">
        <f t="shared" si="36"/>
        <v>10.686752219709472</v>
      </c>
      <c r="AO40" s="201">
        <f t="shared" si="36"/>
        <v>10.686751998606534</v>
      </c>
      <c r="AP40" s="201">
        <f t="shared" si="36"/>
        <v>10.686749564287153</v>
      </c>
      <c r="AQ40" s="201">
        <f t="shared" si="36"/>
        <v>10.686722763922834</v>
      </c>
      <c r="AR40" s="201">
        <f t="shared" si="36"/>
        <v>10.686427857016387</v>
      </c>
      <c r="AS40" s="201">
        <f t="shared" si="36"/>
        <v>10.683200546906113</v>
      </c>
      <c r="AT40" s="201">
        <f t="shared" si="36"/>
        <v>10.649781770555551</v>
      </c>
      <c r="AU40" s="201">
        <f t="shared" si="31"/>
        <v>10.402054135768189</v>
      </c>
      <c r="AW40" s="195">
        <v>-11000</v>
      </c>
      <c r="AX40" s="195">
        <f t="shared" si="38"/>
        <v>-1.3180037719838639E-3</v>
      </c>
      <c r="AY40" s="195">
        <f t="shared" si="39"/>
        <v>5.0566984619279422E-2</v>
      </c>
      <c r="AZ40" s="195">
        <f t="shared" si="40"/>
        <v>-5.1884988391263286E-2</v>
      </c>
      <c r="BA40" s="195">
        <f t="shared" si="41"/>
        <v>0.73296855815327255</v>
      </c>
      <c r="BB40" s="195">
        <f t="shared" si="42"/>
        <v>-0.63601634372767868</v>
      </c>
      <c r="BC40" s="195">
        <f t="shared" si="43"/>
        <v>-0.46555208348101407</v>
      </c>
      <c r="BD40" s="195">
        <f t="shared" si="44"/>
        <v>-0.2370735074422459</v>
      </c>
      <c r="BE40" s="195">
        <f t="shared" si="45"/>
        <v>11.942135987556304</v>
      </c>
      <c r="BF40" s="195">
        <f t="shared" si="45"/>
        <v>11.942094415639287</v>
      </c>
      <c r="BG40" s="195">
        <f t="shared" si="45"/>
        <v>11.942265856195831</v>
      </c>
      <c r="BH40" s="195">
        <f t="shared" si="45"/>
        <v>11.941558707244498</v>
      </c>
      <c r="BI40" s="195">
        <f t="shared" si="45"/>
        <v>11.944473202516319</v>
      </c>
      <c r="BJ40" s="195">
        <f t="shared" si="45"/>
        <v>11.932421407360765</v>
      </c>
      <c r="BK40" s="195">
        <f t="shared" si="45"/>
        <v>11.981607340236929</v>
      </c>
      <c r="BL40" s="195">
        <f t="shared" si="46"/>
        <v>11.767463704769732</v>
      </c>
    </row>
    <row r="41" spans="1:64" s="195" customFormat="1" ht="12.95" customHeight="1" x14ac:dyDescent="0.2">
      <c r="A41" s="195" t="s">
        <v>359</v>
      </c>
      <c r="B41" s="196" t="s">
        <v>94</v>
      </c>
      <c r="C41" s="258">
        <v>42451.766000000003</v>
      </c>
      <c r="D41" s="258"/>
      <c r="E41" s="195">
        <f t="shared" si="13"/>
        <v>-22342.453475623344</v>
      </c>
      <c r="F41" s="195">
        <f t="shared" si="14"/>
        <v>-22342.5</v>
      </c>
      <c r="G41" s="195">
        <f t="shared" si="15"/>
        <v>2.0924250005919021E-2</v>
      </c>
      <c r="J41" s="195">
        <f t="shared" si="47"/>
        <v>2.0924250005919021E-2</v>
      </c>
      <c r="P41" s="195">
        <f t="shared" si="16"/>
        <v>2.3376216130586339E-2</v>
      </c>
      <c r="Q41" s="255">
        <f t="shared" si="17"/>
        <v>27433.266000000003</v>
      </c>
      <c r="R41" s="195">
        <f t="shared" si="34"/>
        <v>6.012137876516066E-6</v>
      </c>
      <c r="S41" s="196">
        <v>1</v>
      </c>
      <c r="U41" s="256"/>
      <c r="Z41" s="195">
        <f t="shared" si="18"/>
        <v>-22342.5</v>
      </c>
      <c r="AA41" s="201">
        <f t="shared" si="19"/>
        <v>2.0702789875724471E-2</v>
      </c>
      <c r="AB41" s="201">
        <f t="shared" si="20"/>
        <v>-4.3812117029762274E-2</v>
      </c>
      <c r="AC41" s="201">
        <f t="shared" si="21"/>
        <v>-2.451966124667318E-3</v>
      </c>
      <c r="AD41" s="201">
        <f t="shared" si="22"/>
        <v>2.214601301945493E-4</v>
      </c>
      <c r="AE41" s="201">
        <f t="shared" si="32"/>
        <v>4.9044589265786728E-8</v>
      </c>
      <c r="AF41" s="195">
        <f t="shared" si="23"/>
        <v>-2.451966124667318E-3</v>
      </c>
      <c r="AG41" s="257"/>
      <c r="AH41" s="195">
        <f t="shared" si="24"/>
        <v>6.4736367035681294E-2</v>
      </c>
      <c r="AI41" s="195">
        <f t="shared" si="25"/>
        <v>1.0014899637149421</v>
      </c>
      <c r="AJ41" s="195">
        <f t="shared" si="26"/>
        <v>0.40858690423972077</v>
      </c>
      <c r="AK41" s="195">
        <f t="shared" si="27"/>
        <v>0.29883161752070275</v>
      </c>
      <c r="AL41" s="195">
        <f t="shared" si="28"/>
        <v>-1.5757822495721974</v>
      </c>
      <c r="AM41" s="195">
        <f t="shared" si="29"/>
        <v>-1.0049983939351577</v>
      </c>
      <c r="AN41" s="201">
        <f t="shared" si="36"/>
        <v>10.687347755093487</v>
      </c>
      <c r="AO41" s="201">
        <f t="shared" si="36"/>
        <v>10.68734753621</v>
      </c>
      <c r="AP41" s="201">
        <f t="shared" si="36"/>
        <v>10.687345121819085</v>
      </c>
      <c r="AQ41" s="201">
        <f t="shared" si="36"/>
        <v>10.687318491132258</v>
      </c>
      <c r="AR41" s="201">
        <f t="shared" si="36"/>
        <v>10.68702490278474</v>
      </c>
      <c r="AS41" s="201">
        <f t="shared" si="36"/>
        <v>10.68380599568987</v>
      </c>
      <c r="AT41" s="201">
        <f t="shared" si="36"/>
        <v>10.650413731062077</v>
      </c>
      <c r="AU41" s="201">
        <f t="shared" si="31"/>
        <v>10.402595630706104</v>
      </c>
      <c r="AW41" s="195">
        <v>-10500</v>
      </c>
      <c r="AX41" s="195">
        <f t="shared" si="38"/>
        <v>-2.2650185017606267E-3</v>
      </c>
      <c r="AY41" s="195">
        <f t="shared" si="39"/>
        <v>5.3664089726123403E-2</v>
      </c>
      <c r="AZ41" s="195">
        <f t="shared" si="40"/>
        <v>-5.5929108227884029E-2</v>
      </c>
      <c r="BA41" s="195">
        <f t="shared" si="41"/>
        <v>0.72819517407280132</v>
      </c>
      <c r="BB41" s="195">
        <f t="shared" si="42"/>
        <v>-0.6640883185148645</v>
      </c>
      <c r="BC41" s="195">
        <f t="shared" si="43"/>
        <v>-0.4286031834223622</v>
      </c>
      <c r="BD41" s="195">
        <f t="shared" si="44"/>
        <v>-0.21764361078681871</v>
      </c>
      <c r="BE41" s="195">
        <f t="shared" si="45"/>
        <v>11.990401781411727</v>
      </c>
      <c r="BF41" s="195">
        <f t="shared" si="45"/>
        <v>11.990353763023705</v>
      </c>
      <c r="BG41" s="195">
        <f t="shared" si="45"/>
        <v>11.99054535337252</v>
      </c>
      <c r="BH41" s="195">
        <f t="shared" si="45"/>
        <v>11.989780777641098</v>
      </c>
      <c r="BI41" s="195">
        <f t="shared" si="45"/>
        <v>11.992829694931681</v>
      </c>
      <c r="BJ41" s="195">
        <f t="shared" si="45"/>
        <v>11.980635112450676</v>
      </c>
      <c r="BK41" s="195">
        <f t="shared" si="45"/>
        <v>12.028852821515125</v>
      </c>
      <c r="BL41" s="195">
        <f t="shared" si="46"/>
        <v>11.827629808982365</v>
      </c>
    </row>
    <row r="42" spans="1:64" s="195" customFormat="1" ht="12.95" customHeight="1" x14ac:dyDescent="0.2">
      <c r="A42" s="195" t="s">
        <v>359</v>
      </c>
      <c r="B42" s="196" t="s">
        <v>94</v>
      </c>
      <c r="C42" s="258">
        <v>42452.667200000004</v>
      </c>
      <c r="D42" s="258"/>
      <c r="E42" s="195">
        <f t="shared" si="13"/>
        <v>-22340.449687280492</v>
      </c>
      <c r="F42" s="195">
        <f t="shared" si="14"/>
        <v>-22340.5</v>
      </c>
      <c r="G42" s="195">
        <f t="shared" si="15"/>
        <v>2.2628050006460398E-2</v>
      </c>
      <c r="J42" s="195">
        <f t="shared" si="47"/>
        <v>2.2628050006460398E-2</v>
      </c>
      <c r="P42" s="195">
        <f t="shared" si="16"/>
        <v>2.3380797629964561E-2</v>
      </c>
      <c r="Q42" s="255">
        <f t="shared" si="17"/>
        <v>27434.167200000004</v>
      </c>
      <c r="R42" s="195">
        <f t="shared" si="34"/>
        <v>5.6662898469116513E-7</v>
      </c>
      <c r="S42" s="196">
        <v>1</v>
      </c>
      <c r="U42" s="256"/>
      <c r="Z42" s="195">
        <f t="shared" si="18"/>
        <v>-22340.5</v>
      </c>
      <c r="AA42" s="201">
        <f t="shared" si="19"/>
        <v>2.070353050353433E-2</v>
      </c>
      <c r="AB42" s="201">
        <f t="shared" si="20"/>
        <v>-4.2088266576910754E-2</v>
      </c>
      <c r="AC42" s="201">
        <f t="shared" si="21"/>
        <v>-7.5274762350416302E-4</v>
      </c>
      <c r="AD42" s="201">
        <f t="shared" si="22"/>
        <v>1.9245195029260684E-3</v>
      </c>
      <c r="AE42" s="201">
        <f t="shared" si="32"/>
        <v>3.7037753171428014E-6</v>
      </c>
      <c r="AF42" s="195">
        <f t="shared" si="23"/>
        <v>-7.5274762350416302E-4</v>
      </c>
      <c r="AG42" s="257"/>
      <c r="AH42" s="195">
        <f t="shared" si="24"/>
        <v>6.4716316583371153E-2</v>
      </c>
      <c r="AI42" s="195">
        <f t="shared" si="25"/>
        <v>1.0014069719598511</v>
      </c>
      <c r="AJ42" s="195">
        <f t="shared" si="26"/>
        <v>0.40833340749293467</v>
      </c>
      <c r="AK42" s="195">
        <f t="shared" si="27"/>
        <v>0.29883201979007479</v>
      </c>
      <c r="AL42" s="195">
        <f t="shared" si="28"/>
        <v>-1.5755045289635585</v>
      </c>
      <c r="AM42" s="195">
        <f t="shared" si="29"/>
        <v>-1.0047193206443423</v>
      </c>
      <c r="AN42" s="201">
        <f t="shared" si="36"/>
        <v>10.687612401841108</v>
      </c>
      <c r="AO42" s="201">
        <f t="shared" si="36"/>
        <v>10.687612183938239</v>
      </c>
      <c r="AP42" s="201">
        <f t="shared" si="36"/>
        <v>10.687609778364285</v>
      </c>
      <c r="AQ42" s="201">
        <f t="shared" si="36"/>
        <v>10.687583222850515</v>
      </c>
      <c r="AR42" s="201">
        <f t="shared" si="36"/>
        <v>10.687290219476315</v>
      </c>
      <c r="AS42" s="201">
        <f t="shared" si="36"/>
        <v>10.684075045633868</v>
      </c>
      <c r="AT42" s="201">
        <f t="shared" si="36"/>
        <v>10.650694579075507</v>
      </c>
      <c r="AU42" s="201">
        <f t="shared" si="31"/>
        <v>10.402836295122956</v>
      </c>
      <c r="AW42" s="195">
        <v>-10000</v>
      </c>
      <c r="AX42" s="195">
        <f t="shared" si="38"/>
        <v>-3.1483633754566809E-3</v>
      </c>
      <c r="AY42" s="195">
        <f t="shared" si="39"/>
        <v>5.6670582534164127E-2</v>
      </c>
      <c r="AZ42" s="195">
        <f t="shared" si="40"/>
        <v>-5.9818945909620808E-2</v>
      </c>
      <c r="BA42" s="195">
        <f t="shared" si="41"/>
        <v>0.72384531803379037</v>
      </c>
      <c r="BB42" s="195">
        <f t="shared" si="42"/>
        <v>-0.69092132755468694</v>
      </c>
      <c r="BC42" s="195">
        <f t="shared" si="43"/>
        <v>-0.39211423736247564</v>
      </c>
      <c r="BD42" s="195">
        <f t="shared" si="44"/>
        <v>-0.19860839287047929</v>
      </c>
      <c r="BE42" s="195">
        <f t="shared" si="45"/>
        <v>12.038366194328244</v>
      </c>
      <c r="BF42" s="195">
        <f t="shared" si="45"/>
        <v>12.038312375043251</v>
      </c>
      <c r="BG42" s="195">
        <f t="shared" si="45"/>
        <v>12.038520859114126</v>
      </c>
      <c r="BH42" s="195">
        <f t="shared" si="45"/>
        <v>12.037713096479784</v>
      </c>
      <c r="BI42" s="195">
        <f t="shared" si="45"/>
        <v>12.040840624673766</v>
      </c>
      <c r="BJ42" s="195">
        <f t="shared" si="45"/>
        <v>12.028699293279036</v>
      </c>
      <c r="BK42" s="195">
        <f t="shared" si="45"/>
        <v>12.075370103228408</v>
      </c>
      <c r="BL42" s="195">
        <f t="shared" si="46"/>
        <v>11.887795913195001</v>
      </c>
    </row>
    <row r="43" spans="1:64" s="195" customFormat="1" ht="12.95" customHeight="1" x14ac:dyDescent="0.2">
      <c r="A43" s="195" t="s">
        <v>359</v>
      </c>
      <c r="B43" s="196" t="s">
        <v>85</v>
      </c>
      <c r="C43" s="258">
        <v>42453.788699999997</v>
      </c>
      <c r="D43" s="258"/>
      <c r="E43" s="195">
        <f t="shared" si="13"/>
        <v>-22337.956069186286</v>
      </c>
      <c r="F43" s="195">
        <f t="shared" si="14"/>
        <v>-22338</v>
      </c>
      <c r="G43" s="195">
        <f t="shared" si="15"/>
        <v>1.9757800000661518E-2</v>
      </c>
      <c r="J43" s="195">
        <f t="shared" si="47"/>
        <v>1.9757800000661518E-2</v>
      </c>
      <c r="P43" s="195">
        <f t="shared" si="16"/>
        <v>2.338651866410317E-2</v>
      </c>
      <c r="Q43" s="255">
        <f t="shared" si="17"/>
        <v>27435.288699999997</v>
      </c>
      <c r="R43" s="195">
        <f t="shared" si="34"/>
        <v>1.3167599138409767E-5</v>
      </c>
      <c r="S43" s="196">
        <v>1</v>
      </c>
      <c r="U43" s="256"/>
      <c r="Z43" s="195">
        <f t="shared" si="18"/>
        <v>-22338</v>
      </c>
      <c r="AA43" s="201">
        <f t="shared" si="19"/>
        <v>2.0704450213124899E-2</v>
      </c>
      <c r="AB43" s="201">
        <f t="shared" si="20"/>
        <v>-4.4933449480926924E-2</v>
      </c>
      <c r="AC43" s="201">
        <f t="shared" si="21"/>
        <v>-3.6287186634416518E-3</v>
      </c>
      <c r="AD43" s="201">
        <f t="shared" si="22"/>
        <v>-9.4665021246338049E-4</v>
      </c>
      <c r="AE43" s="201">
        <f t="shared" si="32"/>
        <v>8.961466247569634E-7</v>
      </c>
      <c r="AF43" s="195">
        <f t="shared" si="23"/>
        <v>-3.6287186634416518E-3</v>
      </c>
      <c r="AG43" s="257"/>
      <c r="AH43" s="195">
        <f t="shared" si="24"/>
        <v>6.4691249481588442E-2</v>
      </c>
      <c r="AI43" s="195">
        <f t="shared" si="25"/>
        <v>1.001303251455061</v>
      </c>
      <c r="AJ43" s="195">
        <f t="shared" si="26"/>
        <v>0.40801655136217291</v>
      </c>
      <c r="AK43" s="195">
        <f t="shared" si="27"/>
        <v>0.29883249013043467</v>
      </c>
      <c r="AL43" s="195">
        <f t="shared" si="28"/>
        <v>-1.5751574429243942</v>
      </c>
      <c r="AM43" s="195">
        <f t="shared" si="29"/>
        <v>-1.0043706535205255</v>
      </c>
      <c r="AN43" s="201">
        <f t="shared" si="36"/>
        <v>10.687943179436365</v>
      </c>
      <c r="AO43" s="201">
        <f t="shared" si="36"/>
        <v>10.687942962754267</v>
      </c>
      <c r="AP43" s="201">
        <f t="shared" si="36"/>
        <v>10.687940568166878</v>
      </c>
      <c r="AQ43" s="201">
        <f t="shared" si="36"/>
        <v>10.687914106412757</v>
      </c>
      <c r="AR43" s="201">
        <f t="shared" si="36"/>
        <v>10.687621833343904</v>
      </c>
      <c r="AS43" s="201">
        <f t="shared" si="36"/>
        <v>10.684411324831295</v>
      </c>
      <c r="AT43" s="201">
        <f t="shared" si="36"/>
        <v>10.651045618904185</v>
      </c>
      <c r="AU43" s="201">
        <f t="shared" si="31"/>
        <v>10.403137125644019</v>
      </c>
      <c r="AW43" s="195">
        <v>-9500</v>
      </c>
      <c r="AX43" s="195">
        <f t="shared" si="38"/>
        <v>-3.9637060180158501E-3</v>
      </c>
      <c r="AY43" s="195">
        <f t="shared" si="39"/>
        <v>5.9586463043401608E-2</v>
      </c>
      <c r="AZ43" s="195">
        <f t="shared" si="40"/>
        <v>-6.3550169061417458E-2</v>
      </c>
      <c r="BA43" s="195">
        <f t="shared" si="41"/>
        <v>0.71990635866089725</v>
      </c>
      <c r="BB43" s="195">
        <f t="shared" si="42"/>
        <v>-0.71654476785576315</v>
      </c>
      <c r="BC43" s="195">
        <f t="shared" si="43"/>
        <v>-0.35604076525858119</v>
      </c>
      <c r="BD43" s="195">
        <f t="shared" si="44"/>
        <v>-0.1799250945747253</v>
      </c>
      <c r="BE43" s="195">
        <f t="shared" si="45"/>
        <v>12.086056677669045</v>
      </c>
      <c r="BF43" s="195">
        <f t="shared" si="45"/>
        <v>12.085998115275727</v>
      </c>
      <c r="BG43" s="195">
        <f t="shared" si="45"/>
        <v>12.086219081045089</v>
      </c>
      <c r="BH43" s="195">
        <f t="shared" si="45"/>
        <v>12.085385206810356</v>
      </c>
      <c r="BI43" s="195">
        <f t="shared" si="45"/>
        <v>12.088530166008924</v>
      </c>
      <c r="BJ43" s="195">
        <f t="shared" si="45"/>
        <v>12.076641745473685</v>
      </c>
      <c r="BK43" s="195">
        <f t="shared" si="45"/>
        <v>12.121208578666748</v>
      </c>
      <c r="BL43" s="195">
        <f t="shared" si="46"/>
        <v>11.947962017407637</v>
      </c>
    </row>
    <row r="44" spans="1:64" s="195" customFormat="1" ht="12.95" customHeight="1" x14ac:dyDescent="0.2">
      <c r="A44" s="195" t="s">
        <v>359</v>
      </c>
      <c r="B44" s="196" t="s">
        <v>85</v>
      </c>
      <c r="C44" s="258">
        <v>42454.6878</v>
      </c>
      <c r="D44" s="258"/>
      <c r="E44" s="195">
        <f t="shared" si="13"/>
        <v>-22335.956950123855</v>
      </c>
      <c r="F44" s="195">
        <f t="shared" si="14"/>
        <v>-22336</v>
      </c>
      <c r="G44" s="195">
        <f t="shared" si="15"/>
        <v>1.9361600003321655E-2</v>
      </c>
      <c r="J44" s="195">
        <f t="shared" si="47"/>
        <v>1.9361600003321655E-2</v>
      </c>
      <c r="P44" s="195">
        <f t="shared" si="16"/>
        <v>2.3391090818057788E-2</v>
      </c>
      <c r="Q44" s="255">
        <f t="shared" si="17"/>
        <v>27436.1878</v>
      </c>
      <c r="R44" s="195">
        <f t="shared" si="34"/>
        <v>1.6236796226042864E-5</v>
      </c>
      <c r="S44" s="196">
        <v>1</v>
      </c>
      <c r="U44" s="256"/>
      <c r="Z44" s="195">
        <f t="shared" si="18"/>
        <v>-22336</v>
      </c>
      <c r="AA44" s="201">
        <f t="shared" si="19"/>
        <v>2.0705181123410729E-2</v>
      </c>
      <c r="AB44" s="201">
        <f t="shared" si="20"/>
        <v>-4.5309592570475371E-2</v>
      </c>
      <c r="AC44" s="201">
        <f t="shared" si="21"/>
        <v>-4.0294908147361329E-3</v>
      </c>
      <c r="AD44" s="201">
        <f t="shared" si="22"/>
        <v>-1.343581120089074E-3</v>
      </c>
      <c r="AE44" s="201">
        <f t="shared" si="32"/>
        <v>1.8052102262598108E-6</v>
      </c>
      <c r="AF44" s="195">
        <f t="shared" si="23"/>
        <v>-4.0294908147361329E-3</v>
      </c>
      <c r="AG44" s="257"/>
      <c r="AH44" s="195">
        <f t="shared" si="24"/>
        <v>6.4671192573797026E-2</v>
      </c>
      <c r="AI44" s="195">
        <f t="shared" si="25"/>
        <v>1.0012202904062015</v>
      </c>
      <c r="AJ44" s="195">
        <f t="shared" si="26"/>
        <v>0.40776307832996078</v>
      </c>
      <c r="AK44" s="195">
        <f t="shared" si="27"/>
        <v>0.29883284041958302</v>
      </c>
      <c r="AL44" s="195">
        <f t="shared" si="28"/>
        <v>-1.5748798258564929</v>
      </c>
      <c r="AM44" s="195">
        <f t="shared" si="29"/>
        <v>-1.0040918592993699</v>
      </c>
      <c r="AN44" s="201">
        <f t="shared" si="36"/>
        <v>10.688207776845557</v>
      </c>
      <c r="AO44" s="201">
        <f t="shared" si="36"/>
        <v>10.688207561136085</v>
      </c>
      <c r="AP44" s="201">
        <f t="shared" si="36"/>
        <v>10.688205175310296</v>
      </c>
      <c r="AQ44" s="201">
        <f t="shared" si="36"/>
        <v>10.688178788398723</v>
      </c>
      <c r="AR44" s="201">
        <f t="shared" si="36"/>
        <v>10.687887098845017</v>
      </c>
      <c r="AS44" s="201">
        <f t="shared" si="36"/>
        <v>10.684680321604313</v>
      </c>
      <c r="AT44" s="201">
        <f t="shared" si="36"/>
        <v>10.651326434613804</v>
      </c>
      <c r="AU44" s="201">
        <f t="shared" si="31"/>
        <v>10.403377790060869</v>
      </c>
      <c r="AW44" s="195">
        <v>-9000</v>
      </c>
      <c r="AX44" s="195">
        <f t="shared" si="38"/>
        <v>-4.706940987180129E-3</v>
      </c>
      <c r="AY44" s="195">
        <f t="shared" si="39"/>
        <v>6.2411731253835832E-2</v>
      </c>
      <c r="AZ44" s="195">
        <f t="shared" si="40"/>
        <v>-6.7118672241015961E-2</v>
      </c>
      <c r="BA44" s="195">
        <f t="shared" si="41"/>
        <v>0.71636691494735349</v>
      </c>
      <c r="BB44" s="195">
        <f t="shared" si="42"/>
        <v>-0.74098551125550338</v>
      </c>
      <c r="BC44" s="195">
        <f t="shared" si="43"/>
        <v>-0.32034019754510651</v>
      </c>
      <c r="BD44" s="195">
        <f t="shared" si="44"/>
        <v>-0.16155399423899566</v>
      </c>
      <c r="BE44" s="195">
        <f t="shared" si="45"/>
        <v>12.133499889705615</v>
      </c>
      <c r="BF44" s="195">
        <f t="shared" si="45"/>
        <v>12.13343803287548</v>
      </c>
      <c r="BG44" s="195">
        <f t="shared" si="45"/>
        <v>12.133666052214323</v>
      </c>
      <c r="BH44" s="195">
        <f t="shared" si="45"/>
        <v>12.132825398365595</v>
      </c>
      <c r="BI44" s="195">
        <f t="shared" si="45"/>
        <v>12.135923078680078</v>
      </c>
      <c r="BJ44" s="195">
        <f t="shared" si="45"/>
        <v>12.124486461018053</v>
      </c>
      <c r="BK44" s="195">
        <f t="shared" si="45"/>
        <v>12.166420097630558</v>
      </c>
      <c r="BL44" s="195">
        <f t="shared" si="46"/>
        <v>12.00812812162027</v>
      </c>
    </row>
    <row r="45" spans="1:64" s="195" customFormat="1" ht="12.95" customHeight="1" x14ac:dyDescent="0.2">
      <c r="A45" s="195" t="s">
        <v>359</v>
      </c>
      <c r="B45" s="196" t="s">
        <v>85</v>
      </c>
      <c r="C45" s="258">
        <v>42455.588300000003</v>
      </c>
      <c r="D45" s="258"/>
      <c r="E45" s="195">
        <f t="shared" si="13"/>
        <v>-22333.954718207806</v>
      </c>
      <c r="F45" s="195">
        <f t="shared" si="14"/>
        <v>-22334</v>
      </c>
      <c r="G45" s="195">
        <f t="shared" si="15"/>
        <v>2.0365400006994605E-2</v>
      </c>
      <c r="J45" s="195">
        <f t="shared" si="47"/>
        <v>2.0365400006994605E-2</v>
      </c>
      <c r="P45" s="195">
        <f t="shared" si="16"/>
        <v>2.3395658816773152E-2</v>
      </c>
      <c r="Q45" s="255">
        <f t="shared" si="17"/>
        <v>27437.088300000003</v>
      </c>
      <c r="R45" s="195">
        <f t="shared" si="34"/>
        <v>9.1824684542404979E-6</v>
      </c>
      <c r="S45" s="196">
        <v>1</v>
      </c>
      <c r="U45" s="256"/>
      <c r="Z45" s="195">
        <f t="shared" si="18"/>
        <v>-22334</v>
      </c>
      <c r="AA45" s="201">
        <f t="shared" si="19"/>
        <v>2.0705907718463867E-2</v>
      </c>
      <c r="AB45" s="201">
        <f t="shared" si="20"/>
        <v>-4.4285732793575103E-2</v>
      </c>
      <c r="AC45" s="201">
        <f t="shared" si="21"/>
        <v>-3.0302588097785473E-3</v>
      </c>
      <c r="AD45" s="201">
        <f t="shared" si="22"/>
        <v>-3.4050771146926229E-4</v>
      </c>
      <c r="AE45" s="201">
        <f t="shared" si="32"/>
        <v>1.1594550157003438E-7</v>
      </c>
      <c r="AF45" s="195">
        <f t="shared" si="23"/>
        <v>-3.0302588097785473E-3</v>
      </c>
      <c r="AG45" s="257"/>
      <c r="AH45" s="195">
        <f t="shared" si="24"/>
        <v>6.4651132800569708E-2</v>
      </c>
      <c r="AI45" s="195">
        <f t="shared" si="25"/>
        <v>1.0011373430095003</v>
      </c>
      <c r="AJ45" s="195">
        <f t="shared" si="26"/>
        <v>0.40750961587782614</v>
      </c>
      <c r="AK45" s="195">
        <f t="shared" si="27"/>
        <v>0.29883316762499806</v>
      </c>
      <c r="AL45" s="195">
        <f t="shared" si="28"/>
        <v>-1.5746022547881964</v>
      </c>
      <c r="AM45" s="195">
        <f t="shared" si="29"/>
        <v>-1.0038131889574642</v>
      </c>
      <c r="AN45" s="201">
        <f t="shared" si="36"/>
        <v>10.688472352332425</v>
      </c>
      <c r="AO45" s="201">
        <f t="shared" si="36"/>
        <v>10.688472137592044</v>
      </c>
      <c r="AP45" s="201">
        <f t="shared" si="36"/>
        <v>10.688469760503322</v>
      </c>
      <c r="AQ45" s="201">
        <f t="shared" si="36"/>
        <v>10.688443448287627</v>
      </c>
      <c r="AR45" s="201">
        <f t="shared" si="36"/>
        <v>10.688152341600878</v>
      </c>
      <c r="AS45" s="201">
        <f t="shared" si="36"/>
        <v>10.684949294747303</v>
      </c>
      <c r="AT45" s="201">
        <f t="shared" si="36"/>
        <v>10.651607235962398</v>
      </c>
      <c r="AU45" s="201">
        <f t="shared" si="31"/>
        <v>10.403618454477719</v>
      </c>
      <c r="AW45" s="195">
        <v>-8500</v>
      </c>
      <c r="AX45" s="195">
        <f t="shared" si="38"/>
        <v>-5.3741626556739336E-3</v>
      </c>
      <c r="AY45" s="195">
        <f t="shared" si="39"/>
        <v>6.5146387165466807E-2</v>
      </c>
      <c r="AZ45" s="195">
        <f t="shared" si="40"/>
        <v>-7.0520549821140741E-2</v>
      </c>
      <c r="BA45" s="195">
        <f t="shared" si="41"/>
        <v>0.7132168098723759</v>
      </c>
      <c r="BB45" s="195">
        <f t="shared" si="42"/>
        <v>-0.76426786705883731</v>
      </c>
      <c r="BC45" s="195">
        <f t="shared" si="43"/>
        <v>-0.28497165297403543</v>
      </c>
      <c r="BD45" s="195">
        <f t="shared" si="44"/>
        <v>-0.1434579810988014</v>
      </c>
      <c r="BE45" s="195">
        <f t="shared" si="45"/>
        <v>12.180721785456235</v>
      </c>
      <c r="BF45" s="195">
        <f t="shared" si="45"/>
        <v>12.180658422265989</v>
      </c>
      <c r="BG45" s="195">
        <f t="shared" si="45"/>
        <v>12.180887258657991</v>
      </c>
      <c r="BH45" s="195">
        <f t="shared" si="45"/>
        <v>12.180060714869308</v>
      </c>
      <c r="BI45" s="195">
        <f t="shared" si="45"/>
        <v>12.183044838032762</v>
      </c>
      <c r="BJ45" s="195">
        <f t="shared" si="45"/>
        <v>12.172253879877159</v>
      </c>
      <c r="BK45" s="195">
        <f t="shared" si="45"/>
        <v>12.211058778793122</v>
      </c>
      <c r="BL45" s="195">
        <f t="shared" si="46"/>
        <v>12.068294225832906</v>
      </c>
    </row>
    <row r="46" spans="1:64" s="195" customFormat="1" ht="12.95" customHeight="1" x14ac:dyDescent="0.2">
      <c r="A46" s="195" t="s">
        <v>359</v>
      </c>
      <c r="B46" s="196" t="s">
        <v>94</v>
      </c>
      <c r="C46" s="258">
        <v>42456.713900000002</v>
      </c>
      <c r="D46" s="258"/>
      <c r="E46" s="195">
        <f t="shared" si="13"/>
        <v>-22331.451983899424</v>
      </c>
      <c r="F46" s="195">
        <f t="shared" si="14"/>
        <v>-22331.5</v>
      </c>
      <c r="G46" s="195">
        <f t="shared" si="15"/>
        <v>2.159514999948442E-2</v>
      </c>
      <c r="J46" s="195">
        <f t="shared" si="47"/>
        <v>2.159514999948442E-2</v>
      </c>
      <c r="P46" s="195">
        <f t="shared" si="16"/>
        <v>2.3401362970253813E-2</v>
      </c>
      <c r="Q46" s="255">
        <f t="shared" si="17"/>
        <v>27438.213900000002</v>
      </c>
      <c r="R46" s="195">
        <f t="shared" si="34"/>
        <v>3.2624052957755977E-6</v>
      </c>
      <c r="S46" s="196">
        <v>1</v>
      </c>
      <c r="U46" s="256"/>
      <c r="Z46" s="195">
        <f t="shared" si="18"/>
        <v>-22331.5</v>
      </c>
      <c r="AA46" s="201">
        <f t="shared" si="19"/>
        <v>2.0706809897420506E-2</v>
      </c>
      <c r="AB46" s="201">
        <f t="shared" si="20"/>
        <v>-4.3030904058468072E-2</v>
      </c>
      <c r="AC46" s="201">
        <f t="shared" si="21"/>
        <v>-1.8062129707693934E-3</v>
      </c>
      <c r="AD46" s="201">
        <f t="shared" si="22"/>
        <v>8.8834010206391423E-4</v>
      </c>
      <c r="AE46" s="201">
        <f t="shared" si="32"/>
        <v>7.8914813693492554E-7</v>
      </c>
      <c r="AF46" s="195">
        <f t="shared" si="23"/>
        <v>-1.8062129707693934E-3</v>
      </c>
      <c r="AG46" s="257"/>
      <c r="AH46" s="195">
        <f t="shared" si="24"/>
        <v>6.4626054057952492E-2</v>
      </c>
      <c r="AI46" s="195">
        <f t="shared" si="25"/>
        <v>1.0010336779665938</v>
      </c>
      <c r="AJ46" s="195">
        <f t="shared" si="26"/>
        <v>0.40719280272858999</v>
      </c>
      <c r="AK46" s="195">
        <f t="shared" si="27"/>
        <v>0.2988335441876846</v>
      </c>
      <c r="AL46" s="195">
        <f t="shared" si="28"/>
        <v>-1.5742553556224306</v>
      </c>
      <c r="AM46" s="195">
        <f t="shared" si="29"/>
        <v>-1.0034650250932617</v>
      </c>
      <c r="AN46" s="201">
        <f t="shared" si="36"/>
        <v>10.68880304086824</v>
      </c>
      <c r="AO46" s="201">
        <f t="shared" si="36"/>
        <v>10.688802827334264</v>
      </c>
      <c r="AP46" s="201">
        <f t="shared" si="36"/>
        <v>10.688800461132448</v>
      </c>
      <c r="AQ46" s="201">
        <f t="shared" si="36"/>
        <v>10.688774242080562</v>
      </c>
      <c r="AR46" s="201">
        <f t="shared" si="36"/>
        <v>10.688483863065875</v>
      </c>
      <c r="AS46" s="201">
        <f t="shared" si="36"/>
        <v>10.685285477947737</v>
      </c>
      <c r="AT46" s="201">
        <f t="shared" si="36"/>
        <v>10.651958217449405</v>
      </c>
      <c r="AU46" s="201">
        <f t="shared" si="31"/>
        <v>10.403919284998782</v>
      </c>
      <c r="AW46" s="195">
        <v>-8000</v>
      </c>
      <c r="AX46" s="195">
        <f t="shared" si="38"/>
        <v>-5.9616407278209188E-3</v>
      </c>
      <c r="AY46" s="195">
        <f t="shared" si="39"/>
        <v>6.7790430778294525E-2</v>
      </c>
      <c r="AZ46" s="195">
        <f t="shared" si="40"/>
        <v>-7.3752071506115444E-2</v>
      </c>
      <c r="BA46" s="195">
        <f t="shared" si="41"/>
        <v>0.71044702742297994</v>
      </c>
      <c r="BB46" s="195">
        <f t="shared" si="42"/>
        <v>-0.78641355494281373</v>
      </c>
      <c r="BC46" s="195">
        <f t="shared" si="43"/>
        <v>-0.24989573027425266</v>
      </c>
      <c r="BD46" s="195">
        <f t="shared" si="44"/>
        <v>-0.12560217889066305</v>
      </c>
      <c r="BE46" s="195">
        <f t="shared" si="45"/>
        <v>12.227747703391083</v>
      </c>
      <c r="BF46" s="195">
        <f t="shared" si="45"/>
        <v>12.227684882172627</v>
      </c>
      <c r="BG46" s="195">
        <f t="shared" si="45"/>
        <v>12.227907755036449</v>
      </c>
      <c r="BH46" s="195">
        <f t="shared" si="45"/>
        <v>12.227116982667063</v>
      </c>
      <c r="BI46" s="195">
        <f t="shared" si="45"/>
        <v>12.229921718868571</v>
      </c>
      <c r="BJ46" s="195">
        <f t="shared" si="45"/>
        <v>12.219961170744833</v>
      </c>
      <c r="BK46" s="195">
        <f t="shared" si="45"/>
        <v>12.255180813852231</v>
      </c>
      <c r="BL46" s="195">
        <f t="shared" si="46"/>
        <v>12.128460330045542</v>
      </c>
    </row>
    <row r="47" spans="1:64" s="195" customFormat="1" ht="12.95" customHeight="1" x14ac:dyDescent="0.2">
      <c r="A47" s="195" t="s">
        <v>359</v>
      </c>
      <c r="B47" s="196" t="s">
        <v>94</v>
      </c>
      <c r="C47" s="258">
        <v>42457.612800000003</v>
      </c>
      <c r="D47" s="258"/>
      <c r="E47" s="195">
        <f t="shared" si="13"/>
        <v>-22329.45330953037</v>
      </c>
      <c r="F47" s="195">
        <f t="shared" si="14"/>
        <v>-22329.5</v>
      </c>
      <c r="G47" s="195">
        <f t="shared" si="15"/>
        <v>2.0998949999921024E-2</v>
      </c>
      <c r="J47" s="195">
        <f t="shared" si="47"/>
        <v>2.0998949999921024E-2</v>
      </c>
      <c r="P47" s="195">
        <f t="shared" si="16"/>
        <v>2.3405921615821904E-2</v>
      </c>
      <c r="Q47" s="255">
        <f t="shared" si="17"/>
        <v>27439.112800000003</v>
      </c>
      <c r="R47" s="195">
        <f t="shared" si="34"/>
        <v>5.7935123597524924E-6</v>
      </c>
      <c r="S47" s="196">
        <v>1</v>
      </c>
      <c r="U47" s="256"/>
      <c r="Z47" s="195">
        <f t="shared" si="18"/>
        <v>-22329.5</v>
      </c>
      <c r="AA47" s="201">
        <f t="shared" si="19"/>
        <v>2.0707526791445711E-2</v>
      </c>
      <c r="AB47" s="201">
        <f t="shared" si="20"/>
        <v>-4.3607037845818972E-2</v>
      </c>
      <c r="AC47" s="201">
        <f t="shared" si="21"/>
        <v>-2.4069716159008797E-3</v>
      </c>
      <c r="AD47" s="201">
        <f t="shared" si="22"/>
        <v>2.9142320847531239E-4</v>
      </c>
      <c r="AE47" s="201">
        <f t="shared" si="32"/>
        <v>8.4927486438045384E-8</v>
      </c>
      <c r="AF47" s="195">
        <f t="shared" si="23"/>
        <v>-2.4069716159008797E-3</v>
      </c>
      <c r="AG47" s="257"/>
      <c r="AH47" s="195">
        <f t="shared" si="24"/>
        <v>6.4605987845739996E-2</v>
      </c>
      <c r="AI47" s="195">
        <f t="shared" si="25"/>
        <v>1.0009507612983333</v>
      </c>
      <c r="AJ47" s="195">
        <f t="shared" si="26"/>
        <v>0.40693936417207099</v>
      </c>
      <c r="AK47" s="195">
        <f t="shared" si="27"/>
        <v>0.29883381949649712</v>
      </c>
      <c r="AL47" s="195">
        <f t="shared" si="28"/>
        <v>-1.5739778880116269</v>
      </c>
      <c r="AM47" s="195">
        <f t="shared" si="29"/>
        <v>-1.0031866331389472</v>
      </c>
      <c r="AN47" s="201">
        <f t="shared" si="36"/>
        <v>10.689067567043079</v>
      </c>
      <c r="AO47" s="201">
        <f t="shared" si="36"/>
        <v>10.68906735447027</v>
      </c>
      <c r="AP47" s="201">
        <f t="shared" si="36"/>
        <v>10.689064996950494</v>
      </c>
      <c r="AQ47" s="201">
        <f t="shared" si="36"/>
        <v>10.689038852264989</v>
      </c>
      <c r="AR47" s="201">
        <f t="shared" si="36"/>
        <v>10.68874905465856</v>
      </c>
      <c r="AS47" s="201">
        <f t="shared" si="36"/>
        <v>10.685554397926589</v>
      </c>
      <c r="AT47" s="201">
        <f t="shared" si="36"/>
        <v>10.652238986477188</v>
      </c>
      <c r="AU47" s="201">
        <f t="shared" si="31"/>
        <v>10.404159949415632</v>
      </c>
      <c r="AW47" s="195">
        <v>-7500</v>
      </c>
      <c r="AX47" s="195">
        <f t="shared" si="38"/>
        <v>-6.4657980192152492E-3</v>
      </c>
      <c r="AY47" s="195">
        <f t="shared" si="39"/>
        <v>7.0343862092318993E-2</v>
      </c>
      <c r="AZ47" s="195">
        <f t="shared" si="40"/>
        <v>-7.6809660111534242E-2</v>
      </c>
      <c r="BA47" s="195">
        <f t="shared" si="41"/>
        <v>0.70804967358967397</v>
      </c>
      <c r="BB47" s="195">
        <f t="shared" si="42"/>
        <v>-0.80744168300720698</v>
      </c>
      <c r="BC47" s="195">
        <f t="shared" si="43"/>
        <v>-0.2150743125771819</v>
      </c>
      <c r="BD47" s="195">
        <f t="shared" si="44"/>
        <v>-0.10795361128305084</v>
      </c>
      <c r="BE47" s="195">
        <f t="shared" si="45"/>
        <v>12.274602448428121</v>
      </c>
      <c r="BF47" s="195">
        <f t="shared" si="45"/>
        <v>12.27454237572792</v>
      </c>
      <c r="BG47" s="195">
        <f t="shared" si="45"/>
        <v>12.274752266428889</v>
      </c>
      <c r="BH47" s="195">
        <f t="shared" si="45"/>
        <v>12.274018862208987</v>
      </c>
      <c r="BI47" s="195">
        <f t="shared" si="45"/>
        <v>12.276580835328021</v>
      </c>
      <c r="BJ47" s="195">
        <f t="shared" si="45"/>
        <v>12.26762253563669</v>
      </c>
      <c r="BK47" s="195">
        <f t="shared" si="45"/>
        <v>12.298844264179843</v>
      </c>
      <c r="BL47" s="195">
        <f t="shared" si="46"/>
        <v>12.188626434258175</v>
      </c>
    </row>
    <row r="48" spans="1:64" s="195" customFormat="1" ht="12.95" customHeight="1" x14ac:dyDescent="0.2">
      <c r="A48" s="195" t="s">
        <v>359</v>
      </c>
      <c r="B48" s="196" t="s">
        <v>85</v>
      </c>
      <c r="C48" s="258">
        <v>42458.735099999998</v>
      </c>
      <c r="D48" s="258"/>
      <c r="E48" s="195">
        <f t="shared" si="13"/>
        <v>-22326.957912662667</v>
      </c>
      <c r="F48" s="195">
        <f t="shared" si="14"/>
        <v>-22327</v>
      </c>
      <c r="G48" s="195">
        <f t="shared" si="15"/>
        <v>1.8928700003016274E-2</v>
      </c>
      <c r="J48" s="195">
        <f t="shared" si="47"/>
        <v>1.8928700003016274E-2</v>
      </c>
      <c r="P48" s="195">
        <f t="shared" si="16"/>
        <v>2.3411614074532412E-2</v>
      </c>
      <c r="Q48" s="255">
        <f t="shared" si="17"/>
        <v>27440.235099999998</v>
      </c>
      <c r="R48" s="195">
        <f t="shared" si="34"/>
        <v>2.0096518572597395E-5</v>
      </c>
      <c r="S48" s="196">
        <v>1</v>
      </c>
      <c r="U48" s="256"/>
      <c r="Z48" s="195">
        <f t="shared" si="18"/>
        <v>-22327</v>
      </c>
      <c r="AA48" s="201">
        <f t="shared" si="19"/>
        <v>2.0708416851249654E-2</v>
      </c>
      <c r="AB48" s="201">
        <f t="shared" si="20"/>
        <v>-4.5652201058507258E-2</v>
      </c>
      <c r="AC48" s="201">
        <f t="shared" si="21"/>
        <v>-4.4829140715161378E-3</v>
      </c>
      <c r="AD48" s="201">
        <f t="shared" si="22"/>
        <v>-1.77971684823338E-3</v>
      </c>
      <c r="AE48" s="201">
        <f t="shared" si="32"/>
        <v>3.1673920598857555E-6</v>
      </c>
      <c r="AF48" s="195">
        <f t="shared" si="23"/>
        <v>-4.4829140715161378E-3</v>
      </c>
      <c r="AG48" s="257"/>
      <c r="AH48" s="195">
        <f t="shared" si="24"/>
        <v>6.4580901061523532E-2</v>
      </c>
      <c r="AI48" s="195">
        <f t="shared" si="25"/>
        <v>1.0008471346755436</v>
      </c>
      <c r="AJ48" s="195">
        <f t="shared" si="26"/>
        <v>0.4066225809705174</v>
      </c>
      <c r="AK48" s="195">
        <f t="shared" si="27"/>
        <v>0.29883413122458574</v>
      </c>
      <c r="AL48" s="195">
        <f t="shared" si="28"/>
        <v>-1.5736311181317089</v>
      </c>
      <c r="AM48" s="195">
        <f t="shared" si="29"/>
        <v>-1.0028388169647529</v>
      </c>
      <c r="AN48" s="201">
        <f t="shared" si="36"/>
        <v>10.689398193950284</v>
      </c>
      <c r="AO48" s="201">
        <f t="shared" si="36"/>
        <v>10.689397982574008</v>
      </c>
      <c r="AP48" s="201">
        <f t="shared" si="36"/>
        <v>10.689395635872495</v>
      </c>
      <c r="AQ48" s="201">
        <f t="shared" si="36"/>
        <v>10.689369583939367</v>
      </c>
      <c r="AR48" s="201">
        <f t="shared" si="36"/>
        <v>10.689080512181413</v>
      </c>
      <c r="AS48" s="201">
        <f t="shared" si="36"/>
        <v>10.685890514674835</v>
      </c>
      <c r="AT48" s="201">
        <f t="shared" si="36"/>
        <v>10.65258992755583</v>
      </c>
      <c r="AU48" s="201">
        <f t="shared" si="31"/>
        <v>10.404460779936695</v>
      </c>
      <c r="AW48" s="195">
        <v>-7000</v>
      </c>
      <c r="AX48" s="195">
        <f t="shared" si="38"/>
        <v>-6.8831901982198129E-3</v>
      </c>
      <c r="AY48" s="195">
        <f t="shared" si="39"/>
        <v>7.2806681107540225E-2</v>
      </c>
      <c r="AZ48" s="195">
        <f t="shared" si="40"/>
        <v>-7.9689871305760038E-2</v>
      </c>
      <c r="BA48" s="195">
        <f t="shared" si="41"/>
        <v>0.70601794169385901</v>
      </c>
      <c r="BB48" s="195">
        <f t="shared" si="42"/>
        <v>-0.82736872688640184</v>
      </c>
      <c r="BC48" s="195">
        <f t="shared" si="43"/>
        <v>-0.18047038355212056</v>
      </c>
      <c r="BD48" s="195">
        <f t="shared" si="44"/>
        <v>-9.048090211092176E-2</v>
      </c>
      <c r="BE48" s="195">
        <f t="shared" si="45"/>
        <v>12.321310370758164</v>
      </c>
      <c r="BF48" s="195">
        <f t="shared" si="45"/>
        <v>12.321255293109374</v>
      </c>
      <c r="BG48" s="195">
        <f t="shared" si="45"/>
        <v>12.321445275103981</v>
      </c>
      <c r="BH48" s="195">
        <f t="shared" si="45"/>
        <v>12.320789922874612</v>
      </c>
      <c r="BI48" s="195">
        <f t="shared" si="45"/>
        <v>12.323050139827007</v>
      </c>
      <c r="BJ48" s="195">
        <f t="shared" si="45"/>
        <v>12.31524953370654</v>
      </c>
      <c r="BK48" s="195">
        <f t="shared" si="45"/>
        <v>12.342108850705626</v>
      </c>
      <c r="BL48" s="195">
        <f t="shared" si="46"/>
        <v>12.248792538470811</v>
      </c>
    </row>
    <row r="49" spans="1:64" s="195" customFormat="1" ht="12.95" customHeight="1" x14ac:dyDescent="0.2">
      <c r="A49" s="195" t="s">
        <v>359</v>
      </c>
      <c r="B49" s="196" t="s">
        <v>85</v>
      </c>
      <c r="C49" s="258">
        <v>42459.6351</v>
      </c>
      <c r="D49" s="258"/>
      <c r="E49" s="195">
        <f t="shared" si="13"/>
        <v>-22324.956792480054</v>
      </c>
      <c r="F49" s="195">
        <f t="shared" si="14"/>
        <v>-22325</v>
      </c>
      <c r="G49" s="195">
        <f t="shared" si="15"/>
        <v>1.9432500004768372E-2</v>
      </c>
      <c r="J49" s="195">
        <f t="shared" si="47"/>
        <v>1.9432500004768372E-2</v>
      </c>
      <c r="P49" s="195">
        <f t="shared" si="16"/>
        <v>2.3416163361617889E-2</v>
      </c>
      <c r="Q49" s="255">
        <f t="shared" si="17"/>
        <v>27441.1351</v>
      </c>
      <c r="R49" s="195">
        <f t="shared" si="34"/>
        <v>1.5869573740705563E-5</v>
      </c>
      <c r="S49" s="196">
        <v>1</v>
      </c>
      <c r="U49" s="256"/>
      <c r="Z49" s="195">
        <f t="shared" si="18"/>
        <v>-22325</v>
      </c>
      <c r="AA49" s="201">
        <f t="shared" si="19"/>
        <v>2.0709124055656648E-2</v>
      </c>
      <c r="AB49" s="201">
        <f t="shared" si="20"/>
        <v>-4.5128328416967206E-2</v>
      </c>
      <c r="AC49" s="201">
        <f t="shared" si="21"/>
        <v>-3.9836633568495171E-3</v>
      </c>
      <c r="AD49" s="201">
        <f t="shared" si="22"/>
        <v>-1.2766240508882767E-3</v>
      </c>
      <c r="AE49" s="201">
        <f t="shared" si="32"/>
        <v>1.6297689673063934E-6</v>
      </c>
      <c r="AF49" s="195">
        <f t="shared" si="23"/>
        <v>-3.9836633568495171E-3</v>
      </c>
      <c r="AG49" s="257"/>
      <c r="AH49" s="195">
        <f t="shared" si="24"/>
        <v>6.4560828421735578E-2</v>
      </c>
      <c r="AI49" s="195">
        <f t="shared" si="25"/>
        <v>1.0007642487510131</v>
      </c>
      <c r="AJ49" s="195">
        <f t="shared" si="26"/>
        <v>0.40636916643461157</v>
      </c>
      <c r="AK49" s="195">
        <f t="shared" si="27"/>
        <v>0.29883435469463349</v>
      </c>
      <c r="AL49" s="195">
        <f t="shared" si="28"/>
        <v>-1.5733537539207727</v>
      </c>
      <c r="AM49" s="195">
        <f t="shared" si="29"/>
        <v>-1.0025607029271153</v>
      </c>
      <c r="AN49" s="201">
        <f t="shared" si="36"/>
        <v>10.689662670831376</v>
      </c>
      <c r="AO49" s="201">
        <f t="shared" si="36"/>
        <v>10.689662460408394</v>
      </c>
      <c r="AP49" s="201">
        <f t="shared" si="36"/>
        <v>10.689660122334123</v>
      </c>
      <c r="AQ49" s="201">
        <f t="shared" si="36"/>
        <v>10.689634144438584</v>
      </c>
      <c r="AR49" s="201">
        <f t="shared" si="36"/>
        <v>10.689345652629845</v>
      </c>
      <c r="AS49" s="201">
        <f t="shared" si="36"/>
        <v>10.686159381494329</v>
      </c>
      <c r="AT49" s="201">
        <f t="shared" si="36"/>
        <v>10.652870664251045</v>
      </c>
      <c r="AU49" s="201">
        <f t="shared" si="31"/>
        <v>10.404701444353545</v>
      </c>
      <c r="AW49" s="195">
        <v>-6500</v>
      </c>
      <c r="AX49" s="195">
        <f t="shared" si="38"/>
        <v>-7.2104872587859942E-3</v>
      </c>
      <c r="AY49" s="195">
        <f t="shared" si="39"/>
        <v>7.5178887823958193E-2</v>
      </c>
      <c r="AZ49" s="195">
        <f t="shared" si="40"/>
        <v>-8.2389375082744187E-2</v>
      </c>
      <c r="BA49" s="195">
        <f t="shared" si="41"/>
        <v>0.7043460822409735</v>
      </c>
      <c r="BB49" s="195">
        <f t="shared" si="42"/>
        <v>-0.84620850669685865</v>
      </c>
      <c r="BC49" s="195">
        <f t="shared" si="43"/>
        <v>-0.14604785415244054</v>
      </c>
      <c r="BD49" s="195">
        <f t="shared" si="44"/>
        <v>-7.3154004420446422E-2</v>
      </c>
      <c r="BE49" s="195">
        <f t="shared" si="45"/>
        <v>12.367895440209915</v>
      </c>
      <c r="BF49" s="195">
        <f t="shared" si="45"/>
        <v>12.367847517807263</v>
      </c>
      <c r="BG49" s="195">
        <f t="shared" si="45"/>
        <v>12.368011091850931</v>
      </c>
      <c r="BH49" s="195">
        <f t="shared" si="45"/>
        <v>12.367452740658335</v>
      </c>
      <c r="BI49" s="195">
        <f t="shared" si="45"/>
        <v>12.369358384687155</v>
      </c>
      <c r="BJ49" s="195">
        <f t="shared" si="45"/>
        <v>12.362851420301011</v>
      </c>
      <c r="BK49" s="195">
        <f t="shared" si="45"/>
        <v>12.385035737794784</v>
      </c>
      <c r="BL49" s="195">
        <f t="shared" si="46"/>
        <v>12.308958642683447</v>
      </c>
    </row>
    <row r="50" spans="1:64" s="195" customFormat="1" ht="12.95" customHeight="1" x14ac:dyDescent="0.2">
      <c r="A50" s="195" t="s">
        <v>359</v>
      </c>
      <c r="B50" s="196" t="s">
        <v>94</v>
      </c>
      <c r="C50" s="258">
        <v>42461.661699999997</v>
      </c>
      <c r="D50" s="258"/>
      <c r="E50" s="195">
        <f t="shared" si="13"/>
        <v>-22320.450714522201</v>
      </c>
      <c r="F50" s="195">
        <f t="shared" si="14"/>
        <v>-22320.5</v>
      </c>
      <c r="G50" s="195">
        <f t="shared" si="15"/>
        <v>2.2166049995576032E-2</v>
      </c>
      <c r="J50" s="195">
        <f t="shared" si="47"/>
        <v>2.2166049995576032E-2</v>
      </c>
      <c r="P50" s="195">
        <f t="shared" si="16"/>
        <v>2.3426384042172343E-2</v>
      </c>
      <c r="Q50" s="255">
        <f t="shared" si="17"/>
        <v>27443.161699999997</v>
      </c>
      <c r="R50" s="195">
        <f t="shared" si="34"/>
        <v>1.5884419090098347E-6</v>
      </c>
      <c r="S50" s="196">
        <v>1</v>
      </c>
      <c r="U50" s="256"/>
      <c r="Z50" s="195">
        <f t="shared" si="18"/>
        <v>-22320.5</v>
      </c>
      <c r="AA50" s="201">
        <f t="shared" si="19"/>
        <v>2.0710699536753405E-2</v>
      </c>
      <c r="AB50" s="201">
        <f t="shared" si="20"/>
        <v>-4.2349604558637149E-2</v>
      </c>
      <c r="AC50" s="201">
        <f t="shared" si="21"/>
        <v>-1.260334046596312E-3</v>
      </c>
      <c r="AD50" s="201">
        <f t="shared" si="22"/>
        <v>1.4553504588226268E-3</v>
      </c>
      <c r="AE50" s="201">
        <f t="shared" si="32"/>
        <v>2.1180449579952305E-6</v>
      </c>
      <c r="AF50" s="195">
        <f t="shared" si="23"/>
        <v>-1.260334046596312E-3</v>
      </c>
      <c r="AG50" s="257"/>
      <c r="AH50" s="195">
        <f t="shared" si="24"/>
        <v>6.4515654554213181E-2</v>
      </c>
      <c r="AI50" s="195">
        <f t="shared" si="25"/>
        <v>1.0005778054018208</v>
      </c>
      <c r="AJ50" s="195">
        <f t="shared" si="26"/>
        <v>0.40579902294623132</v>
      </c>
      <c r="AK50" s="195">
        <f t="shared" si="27"/>
        <v>0.29883477334946995</v>
      </c>
      <c r="AL50" s="195">
        <f t="shared" si="28"/>
        <v>-1.5727298523859732</v>
      </c>
      <c r="AM50" s="195">
        <f t="shared" si="29"/>
        <v>-1.0019353972641065</v>
      </c>
      <c r="AN50" s="201">
        <f t="shared" si="36"/>
        <v>10.69025766373848</v>
      </c>
      <c r="AO50" s="201">
        <f t="shared" si="36"/>
        <v>10.690257455447687</v>
      </c>
      <c r="AP50" s="201">
        <f t="shared" si="36"/>
        <v>10.690255136695995</v>
      </c>
      <c r="AQ50" s="201">
        <f t="shared" si="36"/>
        <v>10.690229324851783</v>
      </c>
      <c r="AR50" s="201">
        <f t="shared" si="36"/>
        <v>10.689942135557331</v>
      </c>
      <c r="AS50" s="201">
        <f t="shared" si="36"/>
        <v>10.686764245461333</v>
      </c>
      <c r="AT50" s="201">
        <f t="shared" si="36"/>
        <v>10.653502269257531</v>
      </c>
      <c r="AU50" s="201">
        <f t="shared" si="31"/>
        <v>10.40524293929146</v>
      </c>
      <c r="AW50" s="195">
        <v>-6000</v>
      </c>
      <c r="AX50" s="195">
        <f t="shared" si="38"/>
        <v>-7.4444565612589025E-3</v>
      </c>
      <c r="AY50" s="195">
        <f t="shared" si="39"/>
        <v>7.7460482241572912E-2</v>
      </c>
      <c r="AZ50" s="195">
        <f t="shared" si="40"/>
        <v>-8.4904938802831814E-2</v>
      </c>
      <c r="BA50" s="195">
        <f t="shared" si="41"/>
        <v>0.70302937737200033</v>
      </c>
      <c r="BB50" s="195">
        <f t="shared" si="42"/>
        <v>-0.86397215929346016</v>
      </c>
      <c r="BC50" s="195">
        <f t="shared" si="43"/>
        <v>-0.11177139880076177</v>
      </c>
      <c r="BD50" s="195">
        <f t="shared" si="44"/>
        <v>-5.5943953128053482E-2</v>
      </c>
      <c r="BE50" s="195">
        <f t="shared" si="45"/>
        <v>12.41438131608265</v>
      </c>
      <c r="BF50" s="195">
        <f t="shared" si="45"/>
        <v>12.414342497200019</v>
      </c>
      <c r="BG50" s="195">
        <f t="shared" si="45"/>
        <v>12.414473912216835</v>
      </c>
      <c r="BH50" s="195">
        <f t="shared" si="45"/>
        <v>12.414029017352103</v>
      </c>
      <c r="BI50" s="195">
        <f t="shared" si="45"/>
        <v>12.415535050622362</v>
      </c>
      <c r="BJ50" s="195">
        <f t="shared" si="45"/>
        <v>12.410435497867757</v>
      </c>
      <c r="BK50" s="195">
        <f t="shared" si="45"/>
        <v>12.427687311902277</v>
      </c>
      <c r="BL50" s="195">
        <f t="shared" si="46"/>
        <v>12.36912474689608</v>
      </c>
    </row>
    <row r="51" spans="1:64" s="195" customFormat="1" ht="12.95" customHeight="1" x14ac:dyDescent="0.2">
      <c r="A51" s="195" t="s">
        <v>335</v>
      </c>
      <c r="B51" s="195" t="s">
        <v>94</v>
      </c>
      <c r="C51" s="258">
        <v>45377.820800000001</v>
      </c>
      <c r="D51" s="258" t="s">
        <v>294</v>
      </c>
      <c r="E51" s="195">
        <f t="shared" si="13"/>
        <v>-15836.467569290447</v>
      </c>
      <c r="F51" s="195">
        <f t="shared" si="14"/>
        <v>-15836.5</v>
      </c>
      <c r="G51" s="195">
        <f t="shared" si="15"/>
        <v>1.45856500021182E-2</v>
      </c>
      <c r="J51" s="195">
        <f>G51</f>
        <v>1.45856500021182E-2</v>
      </c>
      <c r="P51" s="195">
        <f t="shared" si="16"/>
        <v>1.4549236791786083E-2</v>
      </c>
      <c r="Q51" s="255">
        <f t="shared" si="17"/>
        <v>30359.320800000001</v>
      </c>
      <c r="R51" s="195">
        <f t="shared" si="34"/>
        <v>1.3259218866909974E-9</v>
      </c>
      <c r="S51" s="196">
        <v>1</v>
      </c>
      <c r="U51" s="256"/>
      <c r="Z51" s="195">
        <f t="shared" si="18"/>
        <v>-15836.5</v>
      </c>
      <c r="AA51" s="201">
        <f t="shared" si="19"/>
        <v>1.0051431778261833E-2</v>
      </c>
      <c r="AB51" s="201">
        <f t="shared" si="20"/>
        <v>2.0465501497146776E-2</v>
      </c>
      <c r="AC51" s="201">
        <f t="shared" si="21"/>
        <v>3.6413210332117071E-5</v>
      </c>
      <c r="AD51" s="201">
        <f t="shared" si="22"/>
        <v>4.5342182238563671E-3</v>
      </c>
      <c r="AE51" s="201">
        <f t="shared" si="32"/>
        <v>2.0559134901551187E-5</v>
      </c>
      <c r="AF51" s="195">
        <f t="shared" si="23"/>
        <v>3.6413210332117071E-5</v>
      </c>
      <c r="AG51" s="257"/>
      <c r="AH51" s="195">
        <f t="shared" si="24"/>
        <v>-5.8798514950285747E-3</v>
      </c>
      <c r="AI51" s="195">
        <f t="shared" si="25"/>
        <v>0.804419675920238</v>
      </c>
      <c r="AJ51" s="195">
        <f t="shared" si="26"/>
        <v>-0.29319689226495171</v>
      </c>
      <c r="AK51" s="195">
        <f t="shared" si="27"/>
        <v>0.22594444550545317</v>
      </c>
      <c r="AL51" s="195">
        <f t="shared" si="28"/>
        <v>-0.85730797209417098</v>
      </c>
      <c r="AM51" s="195">
        <f t="shared" si="29"/>
        <v>-0.45699290212538296</v>
      </c>
      <c r="AN51" s="201">
        <f t="shared" si="36"/>
        <v>11.453521106329424</v>
      </c>
      <c r="AO51" s="201">
        <f t="shared" si="36"/>
        <v>11.453519921883691</v>
      </c>
      <c r="AP51" s="201">
        <f t="shared" si="36"/>
        <v>11.453528886929631</v>
      </c>
      <c r="AQ51" s="201">
        <f t="shared" si="36"/>
        <v>11.453461026622824</v>
      </c>
      <c r="AR51" s="201">
        <f t="shared" si="36"/>
        <v>11.45397445854392</v>
      </c>
      <c r="AS51" s="201">
        <f t="shared" si="36"/>
        <v>11.450076441547152</v>
      </c>
      <c r="AT51" s="201">
        <f t="shared" si="36"/>
        <v>11.478940030797842</v>
      </c>
      <c r="AU51" s="201">
        <f t="shared" si="31"/>
        <v>11.185476978720912</v>
      </c>
      <c r="AW51" s="195">
        <v>-5500</v>
      </c>
      <c r="AX51" s="195">
        <f t="shared" si="38"/>
        <v>-7.581947337590253E-3</v>
      </c>
      <c r="AY51" s="195">
        <f t="shared" si="39"/>
        <v>7.965146436038438E-2</v>
      </c>
      <c r="AZ51" s="195">
        <f t="shared" si="40"/>
        <v>-8.7233411697974633E-2</v>
      </c>
      <c r="BA51" s="195">
        <f t="shared" si="41"/>
        <v>0.7020641199023423</v>
      </c>
      <c r="BB51" s="195">
        <f t="shared" si="42"/>
        <v>-0.88066810385875727</v>
      </c>
      <c r="BC51" s="195">
        <f t="shared" si="43"/>
        <v>-7.7606299747151664E-2</v>
      </c>
      <c r="BD51" s="195">
        <f t="shared" si="44"/>
        <v>-3.8822636709734362E-2</v>
      </c>
      <c r="BE51" s="195">
        <f t="shared" si="45"/>
        <v>12.460791412617759</v>
      </c>
      <c r="BF51" s="195">
        <f t="shared" si="45"/>
        <v>12.460763317672162</v>
      </c>
      <c r="BG51" s="195">
        <f t="shared" si="45"/>
        <v>12.460857858720351</v>
      </c>
      <c r="BH51" s="195">
        <f t="shared" si="45"/>
        <v>12.460539719084553</v>
      </c>
      <c r="BI51" s="195">
        <f t="shared" si="45"/>
        <v>12.461610246680403</v>
      </c>
      <c r="BJ51" s="195">
        <f t="shared" si="45"/>
        <v>12.458007475879723</v>
      </c>
      <c r="BK51" s="195">
        <f t="shared" si="45"/>
        <v>12.470126955804469</v>
      </c>
      <c r="BL51" s="195">
        <f t="shared" si="46"/>
        <v>12.429290851108718</v>
      </c>
    </row>
    <row r="52" spans="1:64" s="195" customFormat="1" ht="12.95" customHeight="1" x14ac:dyDescent="0.2">
      <c r="A52" s="195" t="s">
        <v>176</v>
      </c>
      <c r="B52" s="195" t="s">
        <v>94</v>
      </c>
      <c r="C52" s="258">
        <v>45377.821000000004</v>
      </c>
      <c r="D52" s="258" t="s">
        <v>284</v>
      </c>
      <c r="E52" s="195">
        <f t="shared" si="13"/>
        <v>-15836.467124597069</v>
      </c>
      <c r="F52" s="195">
        <f t="shared" si="14"/>
        <v>-15836.5</v>
      </c>
      <c r="G52" s="195">
        <f t="shared" si="15"/>
        <v>1.4785650004341733E-2</v>
      </c>
      <c r="J52" s="195">
        <f>G52</f>
        <v>1.4785650004341733E-2</v>
      </c>
      <c r="P52" s="195">
        <f t="shared" si="16"/>
        <v>1.4549236791786083E-2</v>
      </c>
      <c r="Q52" s="255">
        <f t="shared" si="17"/>
        <v>30359.321000000004</v>
      </c>
      <c r="R52" s="195">
        <f t="shared" si="34"/>
        <v>5.5891207070882811E-8</v>
      </c>
      <c r="S52" s="196">
        <v>1</v>
      </c>
      <c r="U52" s="256"/>
      <c r="Z52" s="195">
        <f t="shared" si="18"/>
        <v>-15836.5</v>
      </c>
      <c r="AA52" s="201">
        <f t="shared" si="19"/>
        <v>1.0051431778261833E-2</v>
      </c>
      <c r="AB52" s="201">
        <f t="shared" si="20"/>
        <v>2.0665501499370308E-2</v>
      </c>
      <c r="AC52" s="201">
        <f t="shared" si="21"/>
        <v>2.3641321255564972E-4</v>
      </c>
      <c r="AD52" s="201">
        <f t="shared" si="22"/>
        <v>4.7342182260798997E-3</v>
      </c>
      <c r="AE52" s="201">
        <f t="shared" si="32"/>
        <v>2.2412822212147113E-5</v>
      </c>
      <c r="AF52" s="195">
        <f t="shared" si="23"/>
        <v>2.3641321255564972E-4</v>
      </c>
      <c r="AG52" s="257"/>
      <c r="AH52" s="195">
        <f t="shared" si="24"/>
        <v>-5.8798514950285747E-3</v>
      </c>
      <c r="AI52" s="195">
        <f t="shared" si="25"/>
        <v>0.804419675920238</v>
      </c>
      <c r="AJ52" s="195">
        <f t="shared" si="26"/>
        <v>-0.29319689226495171</v>
      </c>
      <c r="AK52" s="195">
        <f t="shared" si="27"/>
        <v>0.22594444550545317</v>
      </c>
      <c r="AL52" s="195">
        <f t="shared" si="28"/>
        <v>-0.85730797209417098</v>
      </c>
      <c r="AM52" s="195">
        <f t="shared" si="29"/>
        <v>-0.45699290212538296</v>
      </c>
      <c r="AN52" s="201">
        <f t="shared" si="36"/>
        <v>11.453521106329424</v>
      </c>
      <c r="AO52" s="201">
        <f t="shared" si="36"/>
        <v>11.453519921883691</v>
      </c>
      <c r="AP52" s="201">
        <f t="shared" si="36"/>
        <v>11.453528886929631</v>
      </c>
      <c r="AQ52" s="201">
        <f t="shared" si="36"/>
        <v>11.453461026622824</v>
      </c>
      <c r="AR52" s="201">
        <f t="shared" si="36"/>
        <v>11.45397445854392</v>
      </c>
      <c r="AS52" s="201">
        <f t="shared" si="36"/>
        <v>11.450076441547152</v>
      </c>
      <c r="AT52" s="201">
        <f t="shared" si="36"/>
        <v>11.478940030797842</v>
      </c>
      <c r="AU52" s="201">
        <f t="shared" si="31"/>
        <v>11.185476978720912</v>
      </c>
      <c r="AW52" s="195">
        <v>-5000</v>
      </c>
      <c r="AX52" s="195">
        <f t="shared" si="38"/>
        <v>-7.6198766065903173E-3</v>
      </c>
      <c r="AY52" s="195">
        <f t="shared" si="39"/>
        <v>8.1751834180392599E-2</v>
      </c>
      <c r="AZ52" s="195">
        <f t="shared" si="40"/>
        <v>-8.9371710786982916E-2</v>
      </c>
      <c r="BA52" s="195">
        <f t="shared" si="41"/>
        <v>0.70144759688681446</v>
      </c>
      <c r="BB52" s="195">
        <f t="shared" si="42"/>
        <v>-0.89630199926135112</v>
      </c>
      <c r="BC52" s="195">
        <f t="shared" si="43"/>
        <v>-4.3518298230597816E-2</v>
      </c>
      <c r="BD52" s="195">
        <f t="shared" si="44"/>
        <v>-2.1762583798824488E-2</v>
      </c>
      <c r="BE52" s="195">
        <f t="shared" si="45"/>
        <v>12.507148960530335</v>
      </c>
      <c r="BF52" s="195">
        <f t="shared" si="45"/>
        <v>12.50713278407671</v>
      </c>
      <c r="BG52" s="195">
        <f t="shared" si="45"/>
        <v>12.507187010769353</v>
      </c>
      <c r="BH52" s="195">
        <f t="shared" si="45"/>
        <v>12.507005231413377</v>
      </c>
      <c r="BI52" s="195">
        <f t="shared" si="45"/>
        <v>12.507614586597089</v>
      </c>
      <c r="BJ52" s="195">
        <f t="shared" si="45"/>
        <v>12.505571837417572</v>
      </c>
      <c r="BK52" s="195">
        <f t="shared" si="45"/>
        <v>12.512418819225203</v>
      </c>
      <c r="BL52" s="195">
        <f t="shared" si="46"/>
        <v>12.489456955321351</v>
      </c>
    </row>
    <row r="53" spans="1:64" s="195" customFormat="1" ht="12.95" customHeight="1" x14ac:dyDescent="0.2">
      <c r="A53" s="195" t="s">
        <v>180</v>
      </c>
      <c r="B53" s="195" t="s">
        <v>85</v>
      </c>
      <c r="C53" s="258">
        <v>45767.918799999999</v>
      </c>
      <c r="D53" s="258" t="s">
        <v>284</v>
      </c>
      <c r="E53" s="195">
        <f t="shared" si="13"/>
        <v>-14969.097590406716</v>
      </c>
      <c r="F53" s="195">
        <f t="shared" si="14"/>
        <v>-14969</v>
      </c>
      <c r="P53" s="195">
        <f t="shared" si="16"/>
        <v>1.0315733892922521E-2</v>
      </c>
      <c r="Q53" s="255">
        <f t="shared" si="17"/>
        <v>30749.418799999999</v>
      </c>
      <c r="S53" s="196"/>
      <c r="U53" s="256">
        <f>+C53-(C$7+F53*C$8)</f>
        <v>-4.3891100001928862E-2</v>
      </c>
      <c r="Z53" s="195">
        <f t="shared" si="18"/>
        <v>-14969</v>
      </c>
      <c r="AA53" s="201">
        <f t="shared" si="19"/>
        <v>7.8492769107819712E-3</v>
      </c>
      <c r="AB53" s="201">
        <f>IF(R53&lt;&gt;0,U53-AH53, -9999)</f>
        <v>-9999</v>
      </c>
      <c r="AC53" s="201">
        <f>+U53-P53</f>
        <v>-5.4206833894851383E-2</v>
      </c>
      <c r="AD53" s="201">
        <f>IF(R53&lt;&gt;0,U53-AA53, -9999)</f>
        <v>-9999</v>
      </c>
      <c r="AE53" s="201">
        <f t="shared" si="32"/>
        <v>0</v>
      </c>
      <c r="AF53" s="195">
        <f>IF(R53&lt;&gt;0,U53-P53, -9999)</f>
        <v>-9999</v>
      </c>
      <c r="AG53" s="257"/>
      <c r="AH53" s="195">
        <f t="shared" si="24"/>
        <v>-1.4918423138083928E-2</v>
      </c>
      <c r="AI53" s="195">
        <f t="shared" si="25"/>
        <v>0.7878078477659225</v>
      </c>
      <c r="AJ53" s="195">
        <f t="shared" si="26"/>
        <v>-0.36503410947394049</v>
      </c>
      <c r="AK53" s="195">
        <f t="shared" si="27"/>
        <v>0.2104211162221642</v>
      </c>
      <c r="AL53" s="195">
        <f t="shared" si="28"/>
        <v>-0.78120751020055035</v>
      </c>
      <c r="AM53" s="195">
        <f t="shared" si="29"/>
        <v>-0.41176085970788945</v>
      </c>
      <c r="AN53" s="201">
        <f t="shared" si="36"/>
        <v>11.544757623060391</v>
      </c>
      <c r="AO53" s="201">
        <f t="shared" si="36"/>
        <v>11.544754231318343</v>
      </c>
      <c r="AP53" s="201">
        <f t="shared" si="36"/>
        <v>11.544775974479828</v>
      </c>
      <c r="AQ53" s="201">
        <f t="shared" si="36"/>
        <v>11.544636573984258</v>
      </c>
      <c r="AR53" s="201">
        <f t="shared" si="36"/>
        <v>11.545529753141588</v>
      </c>
      <c r="AS53" s="201">
        <f t="shared" si="36"/>
        <v>11.539784110024657</v>
      </c>
      <c r="AT53" s="201">
        <f t="shared" si="36"/>
        <v>11.575852993990269</v>
      </c>
      <c r="AU53" s="201">
        <f t="shared" si="31"/>
        <v>11.289865169529833</v>
      </c>
      <c r="AW53" s="195">
        <v>-4500</v>
      </c>
      <c r="AX53" s="195">
        <f t="shared" si="38"/>
        <v>-7.555216481405308E-3</v>
      </c>
      <c r="AY53" s="195">
        <f t="shared" si="39"/>
        <v>8.3761591701597568E-2</v>
      </c>
      <c r="AZ53" s="195">
        <f t="shared" si="40"/>
        <v>-9.1316808183002876E-2</v>
      </c>
      <c r="BA53" s="195">
        <f t="shared" si="41"/>
        <v>0.70117807762799045</v>
      </c>
      <c r="BB53" s="195">
        <f t="shared" si="42"/>
        <v>-0.91087669190305109</v>
      </c>
      <c r="BC53" s="195">
        <f t="shared" si="43"/>
        <v>-9.4734509717944396E-3</v>
      </c>
      <c r="BD53" s="195">
        <f t="shared" si="44"/>
        <v>-4.7367609115034912E-3</v>
      </c>
      <c r="BE53" s="195">
        <f t="shared" si="45"/>
        <v>12.553477065257811</v>
      </c>
      <c r="BF53" s="195">
        <f t="shared" si="45"/>
        <v>12.553473502950935</v>
      </c>
      <c r="BG53" s="195">
        <f t="shared" si="45"/>
        <v>12.55348542457636</v>
      </c>
      <c r="BH53" s="195">
        <f t="shared" si="45"/>
        <v>12.553445527626605</v>
      </c>
      <c r="BI53" s="195">
        <f t="shared" si="45"/>
        <v>12.553579046805758</v>
      </c>
      <c r="BJ53" s="195">
        <f t="shared" si="45"/>
        <v>12.553132210454155</v>
      </c>
      <c r="BK53" s="195">
        <f t="shared" si="45"/>
        <v>12.554627586686415</v>
      </c>
      <c r="BL53" s="195">
        <f t="shared" si="46"/>
        <v>12.549623059533985</v>
      </c>
    </row>
    <row r="54" spans="1:64" s="195" customFormat="1" ht="12.95" customHeight="1" x14ac:dyDescent="0.2">
      <c r="A54" s="195" t="s">
        <v>107</v>
      </c>
      <c r="B54" s="196" t="s">
        <v>85</v>
      </c>
      <c r="C54" s="258">
        <v>45768.418799999999</v>
      </c>
      <c r="D54" s="258"/>
      <c r="E54" s="195">
        <f t="shared" ref="E54:E83" si="48">+(C54-C$7)/C$8</f>
        <v>-14967.985856971934</v>
      </c>
      <c r="F54" s="195">
        <f t="shared" ref="F54:F83" si="49">ROUND(2*E54,0)/2</f>
        <v>-14968</v>
      </c>
      <c r="G54" s="195">
        <f>+C54-(C$7+F54*C$8)</f>
        <v>6.3607999982195906E-3</v>
      </c>
      <c r="J54" s="195">
        <f>+G54</f>
        <v>6.3607999982195906E-3</v>
      </c>
      <c r="P54" s="195">
        <f t="shared" ref="P54:P83" si="50">+I$3*F54^2+I$4*F54+I$5+I$6*SIN(RADIANS(I$7*F54+I$8))</f>
        <v>1.0310613480611394E-2</v>
      </c>
      <c r="Q54" s="255">
        <f t="shared" ref="Q54:Q83" si="51">+C54-15018.5</f>
        <v>30749.918799999999</v>
      </c>
      <c r="R54" s="195">
        <f>+(P54-G54)^2</f>
        <v>1.5601026545684066E-5</v>
      </c>
      <c r="S54" s="196">
        <v>1</v>
      </c>
      <c r="U54" s="256"/>
      <c r="Z54" s="195">
        <f t="shared" si="18"/>
        <v>-14968</v>
      </c>
      <c r="AA54" s="201">
        <f t="shared" si="19"/>
        <v>7.8467444397565984E-3</v>
      </c>
      <c r="AB54" s="201">
        <f t="shared" ref="AB54:AB83" si="52">IF(R54&lt;&gt;0,G54-AH54, -9999)</f>
        <v>2.1289478809472583E-2</v>
      </c>
      <c r="AC54" s="201">
        <f t="shared" si="21"/>
        <v>-3.9498134823918035E-3</v>
      </c>
      <c r="AD54" s="201">
        <f t="shared" ref="AD54:AD83" si="53">IF(R54&lt;&gt;0,G54-AA54, -9999)</f>
        <v>-1.4859444415370078E-3</v>
      </c>
      <c r="AE54" s="201">
        <f t="shared" si="32"/>
        <v>2.2080308833347298E-6</v>
      </c>
      <c r="AF54" s="195">
        <f t="shared" ref="AF54:AF83" si="54">IF(R54&lt;&gt;0,G54-P54, -9999)</f>
        <v>-3.9498134823918035E-3</v>
      </c>
      <c r="AG54" s="257"/>
      <c r="AH54" s="195">
        <f t="shared" si="24"/>
        <v>-1.4928678811252993E-2</v>
      </c>
      <c r="AI54" s="195">
        <f t="shared" si="25"/>
        <v>0.78778976669300349</v>
      </c>
      <c r="AJ54" s="195">
        <f t="shared" si="26"/>
        <v>-0.36511411008945649</v>
      </c>
      <c r="AK54" s="195">
        <f t="shared" si="27"/>
        <v>0.21040288140066321</v>
      </c>
      <c r="AL54" s="195">
        <f t="shared" si="28"/>
        <v>-0.78112157844280805</v>
      </c>
      <c r="AM54" s="195">
        <f t="shared" si="29"/>
        <v>-0.41171060998188375</v>
      </c>
      <c r="AN54" s="201">
        <f t="shared" ref="AN54:AT69" si="55">$AU54+$AB$7*SIN(AO54)</f>
        <v>11.544861716997618</v>
      </c>
      <c r="AO54" s="201">
        <f t="shared" si="55"/>
        <v>11.544858321663712</v>
      </c>
      <c r="AP54" s="201">
        <f t="shared" si="55"/>
        <v>11.544880084149543</v>
      </c>
      <c r="AQ54" s="201">
        <f t="shared" si="55"/>
        <v>11.544740583483319</v>
      </c>
      <c r="AR54" s="201">
        <f t="shared" si="55"/>
        <v>11.545634252337885</v>
      </c>
      <c r="AS54" s="201">
        <f t="shared" si="55"/>
        <v>11.539886434917765</v>
      </c>
      <c r="AT54" s="201">
        <f t="shared" si="55"/>
        <v>11.5759628936647</v>
      </c>
      <c r="AU54" s="201">
        <f t="shared" si="31"/>
        <v>11.289985501738258</v>
      </c>
      <c r="AW54" s="195">
        <v>-4000</v>
      </c>
      <c r="AX54" s="195">
        <f t="shared" si="38"/>
        <v>-7.3849828744858431E-3</v>
      </c>
      <c r="AY54" s="195">
        <f t="shared" si="39"/>
        <v>8.5680736923999273E-2</v>
      </c>
      <c r="AZ54" s="195">
        <f t="shared" si="40"/>
        <v>-9.3065719798485116E-2</v>
      </c>
      <c r="BA54" s="195">
        <f t="shared" si="41"/>
        <v>0.70125480604725876</v>
      </c>
      <c r="BB54" s="195">
        <f t="shared" si="42"/>
        <v>-0.92439215294005217</v>
      </c>
      <c r="BC54" s="195">
        <f t="shared" si="43"/>
        <v>2.4562009564410861E-2</v>
      </c>
      <c r="BD54" s="195">
        <f t="shared" si="44"/>
        <v>1.2281622239105438E-2</v>
      </c>
      <c r="BE54" s="195">
        <f t="shared" si="45"/>
        <v>12.599798762784481</v>
      </c>
      <c r="BF54" s="195">
        <f t="shared" si="45"/>
        <v>12.599807968566372</v>
      </c>
      <c r="BG54" s="195">
        <f t="shared" si="45"/>
        <v>12.599777145819354</v>
      </c>
      <c r="BH54" s="195">
        <f t="shared" si="45"/>
        <v>12.599880346492082</v>
      </c>
      <c r="BI54" s="195">
        <f t="shared" si="45"/>
        <v>12.599534811560408</v>
      </c>
      <c r="BJ54" s="195">
        <f t="shared" si="45"/>
        <v>12.600691742199912</v>
      </c>
      <c r="BK54" s="195">
        <f t="shared" si="45"/>
        <v>12.596818243423369</v>
      </c>
      <c r="BL54" s="195">
        <f t="shared" si="46"/>
        <v>12.609789163746623</v>
      </c>
    </row>
    <row r="55" spans="1:64" s="195" customFormat="1" ht="12.95" customHeight="1" x14ac:dyDescent="0.2">
      <c r="A55" s="195" t="s">
        <v>180</v>
      </c>
      <c r="B55" s="195" t="s">
        <v>94</v>
      </c>
      <c r="C55" s="258">
        <v>45788.836300000003</v>
      </c>
      <c r="D55" s="258" t="s">
        <v>284</v>
      </c>
      <c r="E55" s="195">
        <f t="shared" si="48"/>
        <v>-14922.588222162574</v>
      </c>
      <c r="F55" s="195">
        <f t="shared" si="49"/>
        <v>-14922.5</v>
      </c>
      <c r="P55" s="195">
        <f t="shared" si="50"/>
        <v>1.0077127095845316E-2</v>
      </c>
      <c r="Q55" s="255">
        <f t="shared" si="51"/>
        <v>30770.336300000003</v>
      </c>
      <c r="S55" s="196"/>
      <c r="U55" s="256">
        <f>+C55-(C$7+F55*C$8)</f>
        <v>-3.9677749999100342E-2</v>
      </c>
      <c r="Z55" s="195">
        <f t="shared" si="18"/>
        <v>-14922.5</v>
      </c>
      <c r="AA55" s="201">
        <f t="shared" si="19"/>
        <v>7.7315547084402386E-3</v>
      </c>
      <c r="AB55" s="201">
        <f t="shared" si="52"/>
        <v>-9999</v>
      </c>
      <c r="AC55" s="201">
        <f t="shared" si="21"/>
        <v>-1.0077127095845316E-2</v>
      </c>
      <c r="AD55" s="201">
        <f t="shared" si="53"/>
        <v>-9999</v>
      </c>
      <c r="AE55" s="201">
        <f t="shared" si="32"/>
        <v>0</v>
      </c>
      <c r="AF55" s="195">
        <f t="shared" si="54"/>
        <v>-9999</v>
      </c>
      <c r="AG55" s="257"/>
      <c r="AH55" s="195">
        <f t="shared" si="24"/>
        <v>-1.5394890814165042E-2</v>
      </c>
      <c r="AI55" s="195">
        <f t="shared" si="25"/>
        <v>0.78696960999761056</v>
      </c>
      <c r="AJ55" s="195">
        <f t="shared" si="26"/>
        <v>-0.36874740762647346</v>
      </c>
      <c r="AK55" s="195">
        <f t="shared" si="27"/>
        <v>0.20957244226601285</v>
      </c>
      <c r="AL55" s="195">
        <f t="shared" si="28"/>
        <v>-0.77721584586011616</v>
      </c>
      <c r="AM55" s="195">
        <f t="shared" si="29"/>
        <v>-0.40942855377476972</v>
      </c>
      <c r="AN55" s="201">
        <f t="shared" si="55"/>
        <v>11.549595469467221</v>
      </c>
      <c r="AO55" s="201">
        <f t="shared" si="55"/>
        <v>11.549591907788853</v>
      </c>
      <c r="AP55" s="201">
        <f t="shared" si="55"/>
        <v>11.549614561522899</v>
      </c>
      <c r="AQ55" s="201">
        <f t="shared" si="55"/>
        <v>11.54947046034612</v>
      </c>
      <c r="AR55" s="201">
        <f t="shared" si="55"/>
        <v>11.550386521355025</v>
      </c>
      <c r="AS55" s="201">
        <f t="shared" si="55"/>
        <v>11.54453975089703</v>
      </c>
      <c r="AT55" s="201">
        <f t="shared" si="55"/>
        <v>11.58095895067094</v>
      </c>
      <c r="AU55" s="201">
        <f t="shared" si="31"/>
        <v>11.295460617221607</v>
      </c>
      <c r="AW55" s="195">
        <v>-3500</v>
      </c>
      <c r="AX55" s="195">
        <f t="shared" si="38"/>
        <v>-7.1062256154948572E-3</v>
      </c>
      <c r="AY55" s="195">
        <f t="shared" si="39"/>
        <v>8.7509269847597743E-2</v>
      </c>
      <c r="AZ55" s="195">
        <f t="shared" si="40"/>
        <v>-9.46154954630926E-2</v>
      </c>
      <c r="BA55" s="195">
        <f t="shared" si="41"/>
        <v>0.70167799735800451</v>
      </c>
      <c r="BB55" s="195">
        <f t="shared" si="42"/>
        <v>-0.93684540382458559</v>
      </c>
      <c r="BC55" s="195">
        <f t="shared" si="43"/>
        <v>5.8621812767273608E-2</v>
      </c>
      <c r="BD55" s="195">
        <f t="shared" si="44"/>
        <v>2.9319303221409729E-2</v>
      </c>
      <c r="BE55" s="195">
        <f t="shared" si="45"/>
        <v>12.646137074052804</v>
      </c>
      <c r="BF55" s="195">
        <f t="shared" si="45"/>
        <v>12.646158650652524</v>
      </c>
      <c r="BG55" s="195">
        <f t="shared" si="45"/>
        <v>12.646086218121557</v>
      </c>
      <c r="BH55" s="195">
        <f t="shared" si="45"/>
        <v>12.646329375404653</v>
      </c>
      <c r="BI55" s="195">
        <f t="shared" si="45"/>
        <v>12.645513110779424</v>
      </c>
      <c r="BJ55" s="195">
        <f t="shared" si="45"/>
        <v>12.648253475090858</v>
      </c>
      <c r="BK55" s="195">
        <f t="shared" si="45"/>
        <v>12.639055840211643</v>
      </c>
      <c r="BL55" s="195">
        <f t="shared" si="46"/>
        <v>12.669955267959256</v>
      </c>
    </row>
    <row r="56" spans="1:64" s="195" customFormat="1" ht="12.95" customHeight="1" x14ac:dyDescent="0.2">
      <c r="A56" s="195" t="s">
        <v>107</v>
      </c>
      <c r="B56" s="196" t="s">
        <v>94</v>
      </c>
      <c r="C56" s="258">
        <v>45789.336300000003</v>
      </c>
      <c r="D56" s="258"/>
      <c r="E56" s="195">
        <f t="shared" si="48"/>
        <v>-14921.476488727792</v>
      </c>
      <c r="F56" s="195">
        <f t="shared" si="49"/>
        <v>-14921.5</v>
      </c>
      <c r="G56" s="195">
        <f t="shared" ref="G56:G91" si="56">+C56-(C$7+F56*C$8)</f>
        <v>1.057415000104811E-2</v>
      </c>
      <c r="J56" s="195">
        <f>+G56</f>
        <v>1.057415000104811E-2</v>
      </c>
      <c r="P56" s="195">
        <f t="shared" si="50"/>
        <v>1.007198446146073E-2</v>
      </c>
      <c r="Q56" s="255">
        <f t="shared" si="51"/>
        <v>30770.836300000003</v>
      </c>
      <c r="R56" s="195">
        <f t="shared" ref="R56:R91" si="57">+(P56-G56)^2</f>
        <v>2.521702291490851E-7</v>
      </c>
      <c r="S56" s="196">
        <v>1</v>
      </c>
      <c r="U56" s="256"/>
      <c r="Z56" s="195">
        <f t="shared" si="18"/>
        <v>-14921.5</v>
      </c>
      <c r="AA56" s="201">
        <f t="shared" si="19"/>
        <v>7.7290239197832823E-3</v>
      </c>
      <c r="AB56" s="201">
        <f t="shared" si="52"/>
        <v>2.5979277952126224E-2</v>
      </c>
      <c r="AC56" s="201">
        <f t="shared" si="21"/>
        <v>5.0216553958738058E-4</v>
      </c>
      <c r="AD56" s="201">
        <f t="shared" si="53"/>
        <v>2.8451260812648281E-3</v>
      </c>
      <c r="AE56" s="201">
        <f t="shared" si="32"/>
        <v>8.0947424182933573E-6</v>
      </c>
      <c r="AF56" s="195">
        <f t="shared" si="54"/>
        <v>5.0216553958738058E-4</v>
      </c>
      <c r="AG56" s="257"/>
      <c r="AH56" s="195">
        <f t="shared" si="24"/>
        <v>-1.5405127951078113E-2</v>
      </c>
      <c r="AI56" s="195">
        <f t="shared" si="25"/>
        <v>0.78695164014917207</v>
      </c>
      <c r="AJ56" s="195">
        <f t="shared" si="26"/>
        <v>-0.3688271125267788</v>
      </c>
      <c r="AK56" s="195">
        <f t="shared" si="27"/>
        <v>0.20955417434826634</v>
      </c>
      <c r="AL56" s="195">
        <f t="shared" si="28"/>
        <v>-0.77713009683958112</v>
      </c>
      <c r="AM56" s="195">
        <f t="shared" si="29"/>
        <v>-0.40937849301445506</v>
      </c>
      <c r="AN56" s="201">
        <f t="shared" si="55"/>
        <v>11.549699452678077</v>
      </c>
      <c r="AO56" s="201">
        <f t="shared" si="55"/>
        <v>11.549695887279334</v>
      </c>
      <c r="AP56" s="201">
        <f t="shared" si="55"/>
        <v>11.549718560865477</v>
      </c>
      <c r="AQ56" s="201">
        <f t="shared" si="55"/>
        <v>11.549574357640521</v>
      </c>
      <c r="AR56" s="201">
        <f t="shared" si="55"/>
        <v>11.550490913202353</v>
      </c>
      <c r="AS56" s="201">
        <f t="shared" si="55"/>
        <v>11.544641967561759</v>
      </c>
      <c r="AT56" s="201">
        <f t="shared" si="55"/>
        <v>11.581068657954006</v>
      </c>
      <c r="AU56" s="201">
        <f t="shared" si="31"/>
        <v>11.295580949430034</v>
      </c>
      <c r="AW56" s="195">
        <v>-3000</v>
      </c>
      <c r="AX56" s="195">
        <f t="shared" si="38"/>
        <v>-6.7160199967490758E-3</v>
      </c>
      <c r="AY56" s="195">
        <f t="shared" si="39"/>
        <v>8.9247190472392948E-2</v>
      </c>
      <c r="AZ56" s="195">
        <f t="shared" si="40"/>
        <v>-9.5963210469142024E-2</v>
      </c>
      <c r="BA56" s="195">
        <f t="shared" si="41"/>
        <v>0.70244883901217459</v>
      </c>
      <c r="BB56" s="195">
        <f t="shared" si="42"/>
        <v>-0.94823042908594191</v>
      </c>
      <c r="BC56" s="195">
        <f t="shared" si="43"/>
        <v>9.2739787010240951E-2</v>
      </c>
      <c r="BD56" s="195">
        <f t="shared" si="44"/>
        <v>4.6403156452405732E-2</v>
      </c>
      <c r="BE56" s="195">
        <f t="shared" si="45"/>
        <v>12.692515059061837</v>
      </c>
      <c r="BF56" s="195">
        <f t="shared" si="45"/>
        <v>12.692548082493099</v>
      </c>
      <c r="BG56" s="195">
        <f t="shared" si="45"/>
        <v>12.69243669061016</v>
      </c>
      <c r="BH56" s="195">
        <f t="shared" si="45"/>
        <v>12.692812434717892</v>
      </c>
      <c r="BI56" s="195">
        <f t="shared" si="45"/>
        <v>12.691545056299589</v>
      </c>
      <c r="BJ56" s="195">
        <f t="shared" si="45"/>
        <v>12.695820723127113</v>
      </c>
      <c r="BK56" s="195">
        <f t="shared" si="45"/>
        <v>12.681405257956969</v>
      </c>
      <c r="BL56" s="195">
        <f t="shared" si="46"/>
        <v>12.73012137217189</v>
      </c>
    </row>
    <row r="57" spans="1:64" s="195" customFormat="1" ht="12.95" customHeight="1" x14ac:dyDescent="0.2">
      <c r="A57" s="201" t="s">
        <v>96</v>
      </c>
      <c r="C57" s="258">
        <v>46448.663500000002</v>
      </c>
      <c r="D57" s="261">
        <v>4.0000000000000002E-4</v>
      </c>
      <c r="E57" s="195">
        <f t="shared" si="48"/>
        <v>-13455.484303324452</v>
      </c>
      <c r="F57" s="195">
        <f t="shared" si="49"/>
        <v>-13455.5</v>
      </c>
      <c r="G57" s="195">
        <f t="shared" si="56"/>
        <v>7.0595500073977746E-3</v>
      </c>
      <c r="K57" s="195">
        <f>+G57</f>
        <v>7.0595500073977746E-3</v>
      </c>
      <c r="P57" s="195">
        <f t="shared" si="50"/>
        <v>2.1596093320365522E-3</v>
      </c>
      <c r="Q57" s="255">
        <f t="shared" si="51"/>
        <v>31430.163500000002</v>
      </c>
      <c r="R57" s="195">
        <f t="shared" si="57"/>
        <v>2.4009418622059387E-5</v>
      </c>
      <c r="S57" s="196">
        <v>1</v>
      </c>
      <c r="U57" s="256"/>
      <c r="Z57" s="195">
        <f t="shared" si="18"/>
        <v>-13455.5</v>
      </c>
      <c r="AA57" s="201">
        <f t="shared" si="19"/>
        <v>4.0932032598727311E-3</v>
      </c>
      <c r="AB57" s="201">
        <f t="shared" si="52"/>
        <v>3.7008259555299704E-2</v>
      </c>
      <c r="AC57" s="201">
        <f t="shared" si="21"/>
        <v>4.899940675361222E-3</v>
      </c>
      <c r="AD57" s="201">
        <f t="shared" si="53"/>
        <v>2.9663467475250435E-3</v>
      </c>
      <c r="AE57" s="201">
        <f t="shared" si="32"/>
        <v>8.7992130265524035E-6</v>
      </c>
      <c r="AF57" s="195">
        <f t="shared" si="54"/>
        <v>4.899940675361222E-3</v>
      </c>
      <c r="AG57" s="257"/>
      <c r="AH57" s="195">
        <f t="shared" si="24"/>
        <v>-2.9948709547901929E-2</v>
      </c>
      <c r="AI57" s="195">
        <f t="shared" si="25"/>
        <v>0.76306878481522888</v>
      </c>
      <c r="AJ57" s="195">
        <f t="shared" si="26"/>
        <v>-0.47903059987836688</v>
      </c>
      <c r="AK57" s="195">
        <f t="shared" si="27"/>
        <v>0.1821157733228484</v>
      </c>
      <c r="AL57" s="195">
        <f t="shared" si="28"/>
        <v>-0.6553269256896268</v>
      </c>
      <c r="AM57" s="195">
        <f t="shared" si="29"/>
        <v>-0.33991628312116001</v>
      </c>
      <c r="AN57" s="201">
        <f t="shared" si="55"/>
        <v>11.699746955988761</v>
      </c>
      <c r="AO57" s="201">
        <f t="shared" si="55"/>
        <v>11.699734505203969</v>
      </c>
      <c r="AP57" s="201">
        <f t="shared" si="55"/>
        <v>11.699798859812512</v>
      </c>
      <c r="AQ57" s="201">
        <f t="shared" si="55"/>
        <v>11.699466176373912</v>
      </c>
      <c r="AR57" s="201">
        <f t="shared" si="55"/>
        <v>11.701184593878212</v>
      </c>
      <c r="AS57" s="201">
        <f t="shared" si="55"/>
        <v>11.692270615668832</v>
      </c>
      <c r="AT57" s="201">
        <f t="shared" si="55"/>
        <v>11.737546581169777</v>
      </c>
      <c r="AU57" s="201">
        <f t="shared" si="31"/>
        <v>11.47198796698148</v>
      </c>
      <c r="AW57" s="195">
        <v>-2500</v>
      </c>
      <c r="AX57" s="195">
        <f t="shared" si="38"/>
        <v>-6.2114597519024595E-3</v>
      </c>
      <c r="AY57" s="195">
        <f t="shared" si="39"/>
        <v>9.0894498798384918E-2</v>
      </c>
      <c r="AZ57" s="195">
        <f t="shared" si="40"/>
        <v>-9.7105958550287377E-2</v>
      </c>
      <c r="BA57" s="195">
        <f t="shared" si="41"/>
        <v>0.70356949592854967</v>
      </c>
      <c r="BB57" s="195">
        <f t="shared" si="42"/>
        <v>-0.95853807517160583</v>
      </c>
      <c r="BC57" s="195">
        <f t="shared" si="43"/>
        <v>0.12694999799305032</v>
      </c>
      <c r="BD57" s="195">
        <f t="shared" si="44"/>
        <v>6.3560385131094785E-2</v>
      </c>
      <c r="BE57" s="195">
        <f t="shared" si="45"/>
        <v>12.738955871772982</v>
      </c>
      <c r="BF57" s="195">
        <f t="shared" si="45"/>
        <v>12.73899894806247</v>
      </c>
      <c r="BG57" s="195">
        <f t="shared" si="45"/>
        <v>12.738852627855014</v>
      </c>
      <c r="BH57" s="195">
        <f t="shared" si="45"/>
        <v>12.739349659011697</v>
      </c>
      <c r="BI57" s="195">
        <f t="shared" si="45"/>
        <v>12.737661482248042</v>
      </c>
      <c r="BJ57" s="195">
        <f t="shared" si="45"/>
        <v>12.743397447297411</v>
      </c>
      <c r="BK57" s="195">
        <f t="shared" si="45"/>
        <v>12.723930972899764</v>
      </c>
      <c r="BL57" s="195">
        <f t="shared" si="46"/>
        <v>12.790287476384528</v>
      </c>
    </row>
    <row r="58" spans="1:64" s="195" customFormat="1" ht="12.95" customHeight="1" x14ac:dyDescent="0.2">
      <c r="A58" s="201" t="s">
        <v>96</v>
      </c>
      <c r="C58" s="258">
        <v>46449.785799999998</v>
      </c>
      <c r="D58" s="261">
        <v>4.0000000000000002E-4</v>
      </c>
      <c r="E58" s="195">
        <f t="shared" si="48"/>
        <v>-13452.988906456749</v>
      </c>
      <c r="F58" s="195">
        <f t="shared" si="49"/>
        <v>-13453</v>
      </c>
      <c r="G58" s="195">
        <f t="shared" si="56"/>
        <v>4.98929999594111E-3</v>
      </c>
      <c r="K58" s="195">
        <f>+G58</f>
        <v>4.98929999594111E-3</v>
      </c>
      <c r="P58" s="195">
        <f t="shared" si="50"/>
        <v>2.1457145924610788E-3</v>
      </c>
      <c r="Q58" s="255">
        <f t="shared" si="51"/>
        <v>31431.285799999998</v>
      </c>
      <c r="R58" s="195">
        <f t="shared" si="57"/>
        <v>8.0859779468846916E-6</v>
      </c>
      <c r="S58" s="196">
        <v>1</v>
      </c>
      <c r="U58" s="256"/>
      <c r="Z58" s="195">
        <f t="shared" si="18"/>
        <v>-13453</v>
      </c>
      <c r="AA58" s="201">
        <f t="shared" si="19"/>
        <v>4.087184088163328E-3</v>
      </c>
      <c r="AB58" s="201">
        <f t="shared" si="52"/>
        <v>3.4961964624177042E-2</v>
      </c>
      <c r="AC58" s="201">
        <f t="shared" si="21"/>
        <v>2.8435854034800311E-3</v>
      </c>
      <c r="AD58" s="201">
        <f t="shared" si="53"/>
        <v>9.0211590777778197E-4</v>
      </c>
      <c r="AE58" s="201">
        <f t="shared" si="32"/>
        <v>8.1381311106573162E-7</v>
      </c>
      <c r="AF58" s="195">
        <f t="shared" si="54"/>
        <v>2.8435854034800311E-3</v>
      </c>
      <c r="AG58" s="257"/>
      <c r="AH58" s="195">
        <f t="shared" si="24"/>
        <v>-2.9972664628235928E-2</v>
      </c>
      <c r="AI58" s="195">
        <f t="shared" si="25"/>
        <v>0.763032084917183</v>
      </c>
      <c r="AJ58" s="195">
        <f t="shared" si="26"/>
        <v>-0.47920750688758867</v>
      </c>
      <c r="AK58" s="195">
        <f t="shared" si="27"/>
        <v>0.18206801707937145</v>
      </c>
      <c r="AL58" s="195">
        <f t="shared" si="28"/>
        <v>-0.65512537966320417</v>
      </c>
      <c r="AM58" s="195">
        <f t="shared" si="29"/>
        <v>-0.33980387033391934</v>
      </c>
      <c r="AN58" s="201">
        <f t="shared" si="55"/>
        <v>11.699999018382066</v>
      </c>
      <c r="AO58" s="201">
        <f t="shared" si="55"/>
        <v>11.699986546113387</v>
      </c>
      <c r="AP58" s="201">
        <f t="shared" si="55"/>
        <v>11.700050992643369</v>
      </c>
      <c r="AQ58" s="201">
        <f t="shared" si="55"/>
        <v>11.699717932811035</v>
      </c>
      <c r="AR58" s="201">
        <f t="shared" si="55"/>
        <v>11.701437783988922</v>
      </c>
      <c r="AS58" s="201">
        <f t="shared" si="55"/>
        <v>11.692519017952634</v>
      </c>
      <c r="AT58" s="201">
        <f t="shared" si="55"/>
        <v>11.737806172525303</v>
      </c>
      <c r="AU58" s="201">
        <f t="shared" si="31"/>
        <v>11.472288797502543</v>
      </c>
      <c r="AW58" s="195">
        <v>-2000</v>
      </c>
      <c r="AX58" s="195">
        <f t="shared" si="38"/>
        <v>-5.5896514605393577E-3</v>
      </c>
      <c r="AY58" s="195">
        <f t="shared" si="39"/>
        <v>9.2451194825573624E-2</v>
      </c>
      <c r="AZ58" s="195">
        <f t="shared" si="40"/>
        <v>-9.8040846286112981E-2</v>
      </c>
      <c r="BA58" s="195">
        <f t="shared" si="41"/>
        <v>0.70504312004662095</v>
      </c>
      <c r="BB58" s="195">
        <f t="shared" si="42"/>
        <v>-0.9677559340207208</v>
      </c>
      <c r="BC58" s="195">
        <f t="shared" si="43"/>
        <v>0.16128688995265256</v>
      </c>
      <c r="BD58" s="195">
        <f t="shared" si="44"/>
        <v>8.0818718863521127E-2</v>
      </c>
      <c r="BE58" s="195">
        <f t="shared" si="45"/>
        <v>12.785482816892058</v>
      </c>
      <c r="BF58" s="195">
        <f t="shared" si="45"/>
        <v>12.785534166950328</v>
      </c>
      <c r="BG58" s="195">
        <f t="shared" si="45"/>
        <v>12.785358125382311</v>
      </c>
      <c r="BH58" s="195">
        <f t="shared" si="45"/>
        <v>12.785961671139003</v>
      </c>
      <c r="BI58" s="195">
        <f t="shared" si="45"/>
        <v>12.783892795193232</v>
      </c>
      <c r="BJ58" s="195">
        <f t="shared" si="45"/>
        <v>12.790988628753651</v>
      </c>
      <c r="BK58" s="195">
        <f t="shared" si="45"/>
        <v>12.766696823284116</v>
      </c>
      <c r="BL58" s="195">
        <f t="shared" si="46"/>
        <v>12.850453580597161</v>
      </c>
    </row>
    <row r="59" spans="1:64" s="195" customFormat="1" ht="12.95" customHeight="1" x14ac:dyDescent="0.2">
      <c r="A59" s="201" t="s">
        <v>96</v>
      </c>
      <c r="C59" s="258">
        <v>46450.685799999999</v>
      </c>
      <c r="D59" s="261">
        <v>4.0000000000000002E-4</v>
      </c>
      <c r="E59" s="195">
        <f t="shared" si="48"/>
        <v>-13450.987786274138</v>
      </c>
      <c r="F59" s="195">
        <f t="shared" si="49"/>
        <v>-13451</v>
      </c>
      <c r="G59" s="195">
        <f t="shared" si="56"/>
        <v>5.4930999976932071E-3</v>
      </c>
      <c r="K59" s="195">
        <f>+G59</f>
        <v>5.4930999976932071E-3</v>
      </c>
      <c r="P59" s="195">
        <f t="shared" si="50"/>
        <v>2.1345984050146925E-3</v>
      </c>
      <c r="Q59" s="255">
        <f t="shared" si="51"/>
        <v>31432.185799999999</v>
      </c>
      <c r="R59" s="195">
        <f t="shared" si="57"/>
        <v>1.127953294802412E-5</v>
      </c>
      <c r="S59" s="196">
        <v>1</v>
      </c>
      <c r="U59" s="256"/>
      <c r="Z59" s="195">
        <f t="shared" si="18"/>
        <v>-13451</v>
      </c>
      <c r="AA59" s="201">
        <f t="shared" si="19"/>
        <v>4.0823693197750664E-3</v>
      </c>
      <c r="AB59" s="201">
        <f t="shared" si="52"/>
        <v>3.5484926490195717E-2</v>
      </c>
      <c r="AC59" s="201">
        <f t="shared" si="21"/>
        <v>3.3585015926785146E-3</v>
      </c>
      <c r="AD59" s="201">
        <f t="shared" si="53"/>
        <v>1.4107306779181407E-3</v>
      </c>
      <c r="AE59" s="201">
        <f t="shared" si="32"/>
        <v>1.9901610456193768E-6</v>
      </c>
      <c r="AF59" s="195">
        <f t="shared" si="54"/>
        <v>3.3585015926785146E-3</v>
      </c>
      <c r="AG59" s="257"/>
      <c r="AH59" s="195">
        <f t="shared" si="24"/>
        <v>-2.9991826492502507E-2</v>
      </c>
      <c r="AI59" s="195">
        <f t="shared" si="25"/>
        <v>0.76300273446916644</v>
      </c>
      <c r="AJ59" s="195">
        <f t="shared" si="26"/>
        <v>-0.47934900623428017</v>
      </c>
      <c r="AK59" s="195">
        <f t="shared" si="27"/>
        <v>0.18202981006642574</v>
      </c>
      <c r="AL59" s="195">
        <f t="shared" si="28"/>
        <v>-0.65496415679525632</v>
      </c>
      <c r="AM59" s="195">
        <f t="shared" si="29"/>
        <v>-0.33971395342889288</v>
      </c>
      <c r="AN59" s="201">
        <f t="shared" si="55"/>
        <v>11.700200659573264</v>
      </c>
      <c r="AO59" s="201">
        <f t="shared" si="55"/>
        <v>11.700188170101587</v>
      </c>
      <c r="AP59" s="201">
        <f t="shared" si="55"/>
        <v>11.700252690215164</v>
      </c>
      <c r="AQ59" s="201">
        <f t="shared" si="55"/>
        <v>11.699919329169909</v>
      </c>
      <c r="AR59" s="201">
        <f t="shared" si="55"/>
        <v>11.701640327276516</v>
      </c>
      <c r="AS59" s="201">
        <f t="shared" si="55"/>
        <v>11.692717732589623</v>
      </c>
      <c r="AT59" s="201">
        <f t="shared" si="55"/>
        <v>11.738013828308624</v>
      </c>
      <c r="AU59" s="201">
        <f t="shared" si="31"/>
        <v>11.472529461919393</v>
      </c>
      <c r="AW59" s="195">
        <v>-1500</v>
      </c>
      <c r="AX59" s="195">
        <f t="shared" si="38"/>
        <v>-4.8477103584597947E-3</v>
      </c>
      <c r="AY59" s="195">
        <f t="shared" si="39"/>
        <v>9.3917278553959094E-2</v>
      </c>
      <c r="AZ59" s="195">
        <f t="shared" si="40"/>
        <v>-9.8764988912418888E-2</v>
      </c>
      <c r="BA59" s="195">
        <f t="shared" si="41"/>
        <v>0.7068738642773762</v>
      </c>
      <c r="BB59" s="195">
        <f t="shared" si="42"/>
        <v>-0.97586820986460121</v>
      </c>
      <c r="BC59" s="195">
        <f t="shared" si="43"/>
        <v>0.19578543134597229</v>
      </c>
      <c r="BD59" s="195">
        <f t="shared" si="44"/>
        <v>9.8206620421113486E-2</v>
      </c>
      <c r="BE59" s="195">
        <f t="shared" si="45"/>
        <v>12.832119409478253</v>
      </c>
      <c r="BF59" s="195">
        <f t="shared" si="45"/>
        <v>12.832176976009357</v>
      </c>
      <c r="BG59" s="195">
        <f t="shared" si="45"/>
        <v>12.831977333709009</v>
      </c>
      <c r="BH59" s="195">
        <f t="shared" si="45"/>
        <v>12.832669745113929</v>
      </c>
      <c r="BI59" s="195">
        <f t="shared" si="45"/>
        <v>12.830268839624114</v>
      </c>
      <c r="BJ59" s="195">
        <f t="shared" si="45"/>
        <v>12.838600638230135</v>
      </c>
      <c r="BK59" s="195">
        <f t="shared" si="45"/>
        <v>12.809765778335603</v>
      </c>
      <c r="BL59" s="195">
        <f t="shared" si="46"/>
        <v>12.910619684809795</v>
      </c>
    </row>
    <row r="60" spans="1:64" s="195" customFormat="1" ht="12.95" customHeight="1" x14ac:dyDescent="0.2">
      <c r="A60" s="201" t="s">
        <v>96</v>
      </c>
      <c r="C60" s="258">
        <v>46480.592600000004</v>
      </c>
      <c r="D60" s="261">
        <v>4.0000000000000002E-4</v>
      </c>
      <c r="E60" s="195">
        <f t="shared" si="48"/>
        <v>-13384.491007299408</v>
      </c>
      <c r="F60" s="195">
        <f t="shared" si="49"/>
        <v>-13384.5</v>
      </c>
      <c r="G60" s="195">
        <f t="shared" si="56"/>
        <v>4.0444500045850873E-3</v>
      </c>
      <c r="K60" s="195">
        <f>+G60</f>
        <v>4.0444500045850873E-3</v>
      </c>
      <c r="P60" s="195">
        <f t="shared" si="50"/>
        <v>1.7647994274179847E-3</v>
      </c>
      <c r="Q60" s="255">
        <f t="shared" si="51"/>
        <v>31462.092600000004</v>
      </c>
      <c r="R60" s="195">
        <f t="shared" si="57"/>
        <v>5.1968067539783038E-6</v>
      </c>
      <c r="S60" s="196">
        <v>1</v>
      </c>
      <c r="U60" s="256"/>
      <c r="Z60" s="195">
        <f t="shared" si="18"/>
        <v>-13384.5</v>
      </c>
      <c r="AA60" s="201">
        <f t="shared" si="19"/>
        <v>3.9225691235479296E-3</v>
      </c>
      <c r="AB60" s="201">
        <f t="shared" si="52"/>
        <v>3.4672292107920187E-2</v>
      </c>
      <c r="AC60" s="201">
        <f t="shared" si="21"/>
        <v>2.2796505771671026E-3</v>
      </c>
      <c r="AD60" s="201">
        <f t="shared" si="53"/>
        <v>1.2188088103715772E-4</v>
      </c>
      <c r="AE60" s="201">
        <f t="shared" si="32"/>
        <v>1.4854949162393792E-8</v>
      </c>
      <c r="AF60" s="195">
        <f t="shared" si="54"/>
        <v>2.2796505771671026E-3</v>
      </c>
      <c r="AG60" s="257"/>
      <c r="AH60" s="195">
        <f t="shared" si="24"/>
        <v>-3.06278421033351E-2</v>
      </c>
      <c r="AI60" s="195">
        <f t="shared" si="25"/>
        <v>0.76203161605631298</v>
      </c>
      <c r="AJ60" s="195">
        <f t="shared" si="26"/>
        <v>-0.48404058638528863</v>
      </c>
      <c r="AK60" s="195">
        <f t="shared" si="27"/>
        <v>0.18075841298578993</v>
      </c>
      <c r="AL60" s="195">
        <f t="shared" si="28"/>
        <v>-0.64961053155779824</v>
      </c>
      <c r="AM60" s="195">
        <f t="shared" si="29"/>
        <v>-0.33673092721558379</v>
      </c>
      <c r="AN60" s="201">
        <f t="shared" si="55"/>
        <v>11.706900828878071</v>
      </c>
      <c r="AO60" s="201">
        <f t="shared" si="55"/>
        <v>11.70688775937869</v>
      </c>
      <c r="AP60" s="201">
        <f t="shared" si="55"/>
        <v>11.706954749458522</v>
      </c>
      <c r="AQ60" s="201">
        <f t="shared" si="55"/>
        <v>11.706611324624456</v>
      </c>
      <c r="AR60" s="201">
        <f t="shared" si="55"/>
        <v>11.708370448510834</v>
      </c>
      <c r="AS60" s="201">
        <f t="shared" si="55"/>
        <v>11.699321378845926</v>
      </c>
      <c r="AT60" s="201">
        <f t="shared" si="55"/>
        <v>11.744909639274116</v>
      </c>
      <c r="AU60" s="201">
        <f t="shared" si="31"/>
        <v>11.480531553779674</v>
      </c>
      <c r="AW60" s="195">
        <v>-1000</v>
      </c>
      <c r="AX60" s="195">
        <f t="shared" si="38"/>
        <v>-3.9827575251308311E-3</v>
      </c>
      <c r="AY60" s="195">
        <f t="shared" si="39"/>
        <v>9.52927499835413E-2</v>
      </c>
      <c r="AZ60" s="195">
        <f t="shared" si="40"/>
        <v>-9.9275507508672131E-2</v>
      </c>
      <c r="BA60" s="195">
        <f t="shared" si="41"/>
        <v>0.70906690093514713</v>
      </c>
      <c r="BB60" s="195">
        <f t="shared" si="42"/>
        <v>-0.98285556756469072</v>
      </c>
      <c r="BC60" s="195">
        <f t="shared" si="43"/>
        <v>0.23048126652852841</v>
      </c>
      <c r="BD60" s="195">
        <f t="shared" si="44"/>
        <v>0.11575350526743057</v>
      </c>
      <c r="BE60" s="195">
        <f t="shared" si="45"/>
        <v>12.878889438154618</v>
      </c>
      <c r="BF60" s="195">
        <f t="shared" si="45"/>
        <v>12.878951006942641</v>
      </c>
      <c r="BG60" s="195">
        <f t="shared" si="45"/>
        <v>12.878734493459364</v>
      </c>
      <c r="BH60" s="195">
        <f t="shared" si="45"/>
        <v>12.879495954249675</v>
      </c>
      <c r="BI60" s="195">
        <f t="shared" si="45"/>
        <v>12.876818784128766</v>
      </c>
      <c r="BJ60" s="195">
        <f t="shared" si="45"/>
        <v>12.886241599937815</v>
      </c>
      <c r="BK60" s="195">
        <f t="shared" si="45"/>
        <v>12.853199710383956</v>
      </c>
      <c r="BL60" s="195">
        <f t="shared" si="46"/>
        <v>12.970785789022433</v>
      </c>
    </row>
    <row r="61" spans="1:64" s="195" customFormat="1" ht="12.95" customHeight="1" x14ac:dyDescent="0.2">
      <c r="A61" s="195" t="s">
        <v>186</v>
      </c>
      <c r="B61" s="195" t="s">
        <v>85</v>
      </c>
      <c r="C61" s="258">
        <v>46798.784399999997</v>
      </c>
      <c r="D61" s="258" t="s">
        <v>284</v>
      </c>
      <c r="E61" s="195">
        <f t="shared" si="48"/>
        <v>-12677.002081832034</v>
      </c>
      <c r="F61" s="195">
        <f t="shared" si="49"/>
        <v>-12677</v>
      </c>
      <c r="G61" s="195">
        <f t="shared" si="56"/>
        <v>-9.3629999901168048E-4</v>
      </c>
      <c r="J61" s="195">
        <f t="shared" ref="J61:J67" si="58">G61</f>
        <v>-9.3629999901168048E-4</v>
      </c>
      <c r="P61" s="195">
        <f t="shared" si="50"/>
        <v>-2.1726607388263238E-3</v>
      </c>
      <c r="Q61" s="255">
        <f t="shared" si="51"/>
        <v>31780.284399999997</v>
      </c>
      <c r="R61" s="195">
        <f t="shared" si="57"/>
        <v>1.528587878955012E-6</v>
      </c>
      <c r="S61" s="196">
        <v>1</v>
      </c>
      <c r="U61" s="256"/>
      <c r="Z61" s="195">
        <f t="shared" si="18"/>
        <v>-12677</v>
      </c>
      <c r="AA61" s="201">
        <f t="shared" si="19"/>
        <v>2.2610634000696656E-3</v>
      </c>
      <c r="AB61" s="201">
        <f t="shared" si="52"/>
        <v>3.6320310675388226E-2</v>
      </c>
      <c r="AC61" s="201">
        <f t="shared" si="21"/>
        <v>1.2363607398146433E-3</v>
      </c>
      <c r="AD61" s="201">
        <f t="shared" si="53"/>
        <v>-3.197363399081346E-3</v>
      </c>
      <c r="AE61" s="201">
        <f t="shared" si="32"/>
        <v>1.0223132705785019E-5</v>
      </c>
      <c r="AF61" s="195">
        <f t="shared" si="54"/>
        <v>1.2363607398146433E-3</v>
      </c>
      <c r="AG61" s="257"/>
      <c r="AH61" s="195">
        <f t="shared" si="24"/>
        <v>-3.7256610674399906E-2</v>
      </c>
      <c r="AI61" s="195">
        <f t="shared" si="25"/>
        <v>0.75226293073704864</v>
      </c>
      <c r="AJ61" s="195">
        <f t="shared" si="26"/>
        <v>-0.53238305037971378</v>
      </c>
      <c r="AK61" s="195">
        <f t="shared" si="27"/>
        <v>0.1671194187846376</v>
      </c>
      <c r="AL61" s="195">
        <f t="shared" si="28"/>
        <v>-0.59346370066115273</v>
      </c>
      <c r="AM61" s="195">
        <f t="shared" si="29"/>
        <v>-0.30575897797554652</v>
      </c>
      <c r="AN61" s="201">
        <f t="shared" si="55"/>
        <v>11.777674965214675</v>
      </c>
      <c r="AO61" s="201">
        <f t="shared" si="55"/>
        <v>11.777654796767402</v>
      </c>
      <c r="AP61" s="201">
        <f t="shared" si="55"/>
        <v>11.777750555902925</v>
      </c>
      <c r="AQ61" s="201">
        <f t="shared" si="55"/>
        <v>11.77729581245428</v>
      </c>
      <c r="AR61" s="201">
        <f t="shared" si="55"/>
        <v>11.77945346118269</v>
      </c>
      <c r="AS61" s="201">
        <f t="shared" si="55"/>
        <v>11.769173844281713</v>
      </c>
      <c r="AT61" s="201">
        <f t="shared" si="55"/>
        <v>11.817241462556357</v>
      </c>
      <c r="AU61" s="201">
        <f t="shared" si="31"/>
        <v>11.565666591240554</v>
      </c>
      <c r="AW61" s="195">
        <v>-500</v>
      </c>
      <c r="AX61" s="195">
        <f t="shared" si="38"/>
        <v>-2.9919184201036425E-3</v>
      </c>
      <c r="AY61" s="195">
        <f t="shared" si="39"/>
        <v>9.6577609114320256E-2</v>
      </c>
      <c r="AZ61" s="195">
        <f t="shared" si="40"/>
        <v>-9.9569527534423899E-2</v>
      </c>
      <c r="BA61" s="195">
        <f t="shared" si="41"/>
        <v>0.71162844472697162</v>
      </c>
      <c r="BB61" s="195">
        <f t="shared" si="42"/>
        <v>-0.98869496062913453</v>
      </c>
      <c r="BC61" s="195">
        <f t="shared" si="43"/>
        <v>0.26541087485646975</v>
      </c>
      <c r="BD61" s="195">
        <f t="shared" si="44"/>
        <v>0.13348997777180979</v>
      </c>
      <c r="BE61" s="195">
        <f t="shared" si="45"/>
        <v>12.92581703247561</v>
      </c>
      <c r="BF61" s="195">
        <f t="shared" si="45"/>
        <v>12.925880359407248</v>
      </c>
      <c r="BG61" s="195">
        <f t="shared" si="45"/>
        <v>12.925653983619146</v>
      </c>
      <c r="BH61" s="195">
        <f t="shared" si="45"/>
        <v>12.926463301426457</v>
      </c>
      <c r="BI61" s="195">
        <f t="shared" si="45"/>
        <v>12.923571033397456</v>
      </c>
      <c r="BJ61" s="195">
        <f t="shared" si="45"/>
        <v>12.933921747809533</v>
      </c>
      <c r="BK61" s="195">
        <f t="shared" si="45"/>
        <v>12.897059170955245</v>
      </c>
      <c r="BL61" s="195">
        <f t="shared" si="46"/>
        <v>13.030951893235066</v>
      </c>
    </row>
    <row r="62" spans="1:64" s="195" customFormat="1" ht="12.95" customHeight="1" x14ac:dyDescent="0.2">
      <c r="A62" s="195" t="s">
        <v>338</v>
      </c>
      <c r="B62" s="195" t="s">
        <v>85</v>
      </c>
      <c r="C62" s="258">
        <v>46803.7307</v>
      </c>
      <c r="D62" s="258" t="s">
        <v>294</v>
      </c>
      <c r="E62" s="195">
        <f t="shared" si="48"/>
        <v>-12666.004147655096</v>
      </c>
      <c r="F62" s="195">
        <f t="shared" si="49"/>
        <v>-12666</v>
      </c>
      <c r="G62" s="195">
        <f t="shared" si="56"/>
        <v>-1.8654000014066696E-3</v>
      </c>
      <c r="J62" s="195">
        <f t="shared" si="58"/>
        <v>-1.8654000014066696E-3</v>
      </c>
      <c r="P62" s="195">
        <f t="shared" si="50"/>
        <v>-2.2336439439706699E-3</v>
      </c>
      <c r="Q62" s="255">
        <f t="shared" si="51"/>
        <v>31785.2307</v>
      </c>
      <c r="R62" s="195">
        <f t="shared" si="57"/>
        <v>1.356036012350787E-7</v>
      </c>
      <c r="S62" s="196">
        <v>1</v>
      </c>
      <c r="U62" s="256"/>
      <c r="Z62" s="195">
        <f t="shared" si="18"/>
        <v>-12666</v>
      </c>
      <c r="AA62" s="201">
        <f t="shared" si="19"/>
        <v>2.2358401056970095E-3</v>
      </c>
      <c r="AB62" s="201">
        <f t="shared" si="52"/>
        <v>3.5492231187131074E-2</v>
      </c>
      <c r="AC62" s="201">
        <f t="shared" si="21"/>
        <v>3.6824394256400024E-4</v>
      </c>
      <c r="AD62" s="201">
        <f t="shared" si="53"/>
        <v>-4.1012401071036791E-3</v>
      </c>
      <c r="AE62" s="201">
        <f t="shared" si="32"/>
        <v>1.6820170416115798E-5</v>
      </c>
      <c r="AF62" s="195">
        <f t="shared" si="54"/>
        <v>3.6824394256400024E-4</v>
      </c>
      <c r="AG62" s="257"/>
      <c r="AH62" s="195">
        <f t="shared" si="24"/>
        <v>-3.7357631188537743E-2</v>
      </c>
      <c r="AI62" s="195">
        <f t="shared" si="25"/>
        <v>0.75211900812847099</v>
      </c>
      <c r="AJ62" s="195">
        <f t="shared" si="26"/>
        <v>-0.53311232429090882</v>
      </c>
      <c r="AK62" s="195">
        <f t="shared" si="27"/>
        <v>0.16690587015050865</v>
      </c>
      <c r="AL62" s="195">
        <f t="shared" si="28"/>
        <v>-0.59260195393455084</v>
      </c>
      <c r="AM62" s="195">
        <f t="shared" si="29"/>
        <v>-0.30528788491939868</v>
      </c>
      <c r="AN62" s="201">
        <f t="shared" si="55"/>
        <v>11.778768263322267</v>
      </c>
      <c r="AO62" s="201">
        <f t="shared" si="55"/>
        <v>11.778747971923696</v>
      </c>
      <c r="AP62" s="201">
        <f t="shared" si="55"/>
        <v>11.778844208968209</v>
      </c>
      <c r="AQ62" s="201">
        <f t="shared" si="55"/>
        <v>11.778387698054804</v>
      </c>
      <c r="AR62" s="201">
        <f t="shared" si="55"/>
        <v>11.780551352978145</v>
      </c>
      <c r="AS62" s="201">
        <f t="shared" si="55"/>
        <v>11.77025448108003</v>
      </c>
      <c r="AT62" s="201">
        <f t="shared" si="55"/>
        <v>11.818351411809395</v>
      </c>
      <c r="AU62" s="201">
        <f t="shared" si="31"/>
        <v>11.56699024553323</v>
      </c>
      <c r="AW62" s="195">
        <v>0</v>
      </c>
      <c r="AX62" s="195">
        <f t="shared" si="38"/>
        <v>-1.8723227524857916E-3</v>
      </c>
      <c r="AY62" s="195">
        <f t="shared" si="39"/>
        <v>9.7771855946295963E-2</v>
      </c>
      <c r="AZ62" s="195">
        <f t="shared" si="40"/>
        <v>-9.9644178698781755E-2</v>
      </c>
      <c r="BA62" s="195">
        <f t="shared" si="41"/>
        <v>0.7145657803422778</v>
      </c>
      <c r="BB62" s="195">
        <f t="shared" si="42"/>
        <v>-0.99335943691590789</v>
      </c>
      <c r="BC62" s="195">
        <f t="shared" si="43"/>
        <v>0.30061173853534356</v>
      </c>
      <c r="BD62" s="195">
        <f t="shared" si="44"/>
        <v>0.15144808842017285</v>
      </c>
      <c r="BE62" s="195">
        <f t="shared" si="45"/>
        <v>12.972926734762655</v>
      </c>
      <c r="BF62" s="195">
        <f t="shared" si="45"/>
        <v>12.972989669624717</v>
      </c>
      <c r="BG62" s="195">
        <f t="shared" si="45"/>
        <v>12.972760384373629</v>
      </c>
      <c r="BH62" s="195">
        <f t="shared" si="45"/>
        <v>12.97359582896528</v>
      </c>
      <c r="BI62" s="195">
        <f t="shared" si="45"/>
        <v>12.970553170858105</v>
      </c>
      <c r="BJ62" s="195">
        <f t="shared" si="45"/>
        <v>12.98165377153488</v>
      </c>
      <c r="BK62" s="195">
        <f t="shared" si="45"/>
        <v>12.941403171643902</v>
      </c>
      <c r="BL62" s="195">
        <f t="shared" si="46"/>
        <v>13.091117997447704</v>
      </c>
    </row>
    <row r="63" spans="1:64" s="195" customFormat="1" ht="12.95" customHeight="1" x14ac:dyDescent="0.2">
      <c r="A63" s="195" t="s">
        <v>186</v>
      </c>
      <c r="B63" s="195" t="s">
        <v>85</v>
      </c>
      <c r="C63" s="258">
        <v>46803.730799999998</v>
      </c>
      <c r="D63" s="258" t="s">
        <v>284</v>
      </c>
      <c r="E63" s="195">
        <f t="shared" si="48"/>
        <v>-12666.003925308414</v>
      </c>
      <c r="F63" s="195">
        <f t="shared" si="49"/>
        <v>-12666</v>
      </c>
      <c r="G63" s="195">
        <f t="shared" si="56"/>
        <v>-1.7654000039328821E-3</v>
      </c>
      <c r="J63" s="195">
        <f t="shared" si="58"/>
        <v>-1.7654000039328821E-3</v>
      </c>
      <c r="P63" s="195">
        <f t="shared" si="50"/>
        <v>-2.2336439439706699E-3</v>
      </c>
      <c r="Q63" s="255">
        <f t="shared" si="51"/>
        <v>31785.230799999998</v>
      </c>
      <c r="R63" s="195">
        <f t="shared" si="57"/>
        <v>2.1925238738211137E-7</v>
      </c>
      <c r="S63" s="196">
        <v>1</v>
      </c>
      <c r="U63" s="256"/>
      <c r="Z63" s="195">
        <f t="shared" si="18"/>
        <v>-12666</v>
      </c>
      <c r="AA63" s="201">
        <f t="shared" si="19"/>
        <v>2.2358401056970095E-3</v>
      </c>
      <c r="AB63" s="201">
        <f t="shared" si="52"/>
        <v>3.5592231184604861E-2</v>
      </c>
      <c r="AC63" s="201">
        <f t="shared" si="21"/>
        <v>4.6824394003778776E-4</v>
      </c>
      <c r="AD63" s="201">
        <f t="shared" si="53"/>
        <v>-4.0012401096298916E-3</v>
      </c>
      <c r="AE63" s="201">
        <f t="shared" si="32"/>
        <v>1.6009922414911026E-5</v>
      </c>
      <c r="AF63" s="195">
        <f t="shared" si="54"/>
        <v>4.6824394003778776E-4</v>
      </c>
      <c r="AG63" s="257"/>
      <c r="AH63" s="195">
        <f t="shared" si="24"/>
        <v>-3.7357631188537743E-2</v>
      </c>
      <c r="AI63" s="195">
        <f t="shared" si="25"/>
        <v>0.75211900812847099</v>
      </c>
      <c r="AJ63" s="195">
        <f t="shared" si="26"/>
        <v>-0.53311232429090882</v>
      </c>
      <c r="AK63" s="195">
        <f t="shared" si="27"/>
        <v>0.16690587015050865</v>
      </c>
      <c r="AL63" s="195">
        <f t="shared" si="28"/>
        <v>-0.59260195393455084</v>
      </c>
      <c r="AM63" s="195">
        <f t="shared" si="29"/>
        <v>-0.30528788491939868</v>
      </c>
      <c r="AN63" s="201">
        <f t="shared" si="55"/>
        <v>11.778768263322267</v>
      </c>
      <c r="AO63" s="201">
        <f t="shared" si="55"/>
        <v>11.778747971923696</v>
      </c>
      <c r="AP63" s="201">
        <f t="shared" si="55"/>
        <v>11.778844208968209</v>
      </c>
      <c r="AQ63" s="201">
        <f t="shared" si="55"/>
        <v>11.778387698054804</v>
      </c>
      <c r="AR63" s="201">
        <f t="shared" si="55"/>
        <v>11.780551352978145</v>
      </c>
      <c r="AS63" s="201">
        <f t="shared" si="55"/>
        <v>11.77025448108003</v>
      </c>
      <c r="AT63" s="201">
        <f t="shared" si="55"/>
        <v>11.818351411809395</v>
      </c>
      <c r="AU63" s="201">
        <f t="shared" si="31"/>
        <v>11.56699024553323</v>
      </c>
      <c r="AW63" s="195">
        <v>500</v>
      </c>
      <c r="AX63" s="195">
        <f t="shared" si="38"/>
        <v>-6.2110569411538696E-4</v>
      </c>
      <c r="AY63" s="195">
        <f t="shared" si="39"/>
        <v>9.887549047946842E-2</v>
      </c>
      <c r="AZ63" s="195">
        <f t="shared" si="40"/>
        <v>-9.9496596173583807E-2</v>
      </c>
      <c r="BA63" s="195">
        <f t="shared" si="41"/>
        <v>0.71788729462120038</v>
      </c>
      <c r="BB63" s="195">
        <f t="shared" si="42"/>
        <v>-0.9968179199528252</v>
      </c>
      <c r="BC63" s="195">
        <f t="shared" si="43"/>
        <v>0.33612252043791424</v>
      </c>
      <c r="BD63" s="195">
        <f t="shared" si="44"/>
        <v>0.16966161685783007</v>
      </c>
      <c r="BE63" s="195">
        <f t="shared" si="45"/>
        <v>13.020243576468889</v>
      </c>
      <c r="BF63" s="195">
        <f t="shared" si="45"/>
        <v>13.020304174930263</v>
      </c>
      <c r="BG63" s="195">
        <f t="shared" si="45"/>
        <v>13.020078555284847</v>
      </c>
      <c r="BH63" s="195">
        <f t="shared" si="45"/>
        <v>13.020918706297664</v>
      </c>
      <c r="BI63" s="195">
        <f t="shared" si="45"/>
        <v>13.017791936359338</v>
      </c>
      <c r="BJ63" s="195">
        <f t="shared" si="45"/>
        <v>13.029453149312094</v>
      </c>
      <c r="BK63" s="195">
        <f t="shared" si="45"/>
        <v>12.986288970557514</v>
      </c>
      <c r="BL63" s="195">
        <f t="shared" si="46"/>
        <v>13.151284101660337</v>
      </c>
    </row>
    <row r="64" spans="1:64" s="195" customFormat="1" ht="12.95" customHeight="1" x14ac:dyDescent="0.2">
      <c r="A64" s="195" t="s">
        <v>186</v>
      </c>
      <c r="B64" s="195" t="s">
        <v>85</v>
      </c>
      <c r="C64" s="258">
        <v>47183.767</v>
      </c>
      <c r="D64" s="258" t="s">
        <v>284</v>
      </c>
      <c r="E64" s="195">
        <f t="shared" si="48"/>
        <v>-11821.006025372866</v>
      </c>
      <c r="F64" s="195">
        <f t="shared" si="49"/>
        <v>-11821</v>
      </c>
      <c r="G64" s="195">
        <f t="shared" si="56"/>
        <v>-2.7098999998997897E-3</v>
      </c>
      <c r="J64" s="195">
        <f t="shared" si="58"/>
        <v>-2.7098999998997897E-3</v>
      </c>
      <c r="P64" s="195">
        <f t="shared" si="50"/>
        <v>-6.8458743743285838E-3</v>
      </c>
      <c r="Q64" s="255">
        <f t="shared" si="51"/>
        <v>32165.267</v>
      </c>
      <c r="R64" s="195">
        <f t="shared" si="57"/>
        <v>1.7106284025931655E-5</v>
      </c>
      <c r="S64" s="196">
        <v>1</v>
      </c>
      <c r="U64" s="256"/>
      <c r="Z64" s="195">
        <f t="shared" si="18"/>
        <v>-11821</v>
      </c>
      <c r="AA64" s="201">
        <f t="shared" si="19"/>
        <v>3.6289236644415634E-4</v>
      </c>
      <c r="AB64" s="201">
        <f t="shared" si="52"/>
        <v>4.2212200161184918E-2</v>
      </c>
      <c r="AC64" s="201">
        <f t="shared" si="21"/>
        <v>4.1359743744287941E-3</v>
      </c>
      <c r="AD64" s="201">
        <f t="shared" si="53"/>
        <v>-3.072792366343946E-3</v>
      </c>
      <c r="AE64" s="201">
        <f t="shared" si="32"/>
        <v>9.4420529266616279E-6</v>
      </c>
      <c r="AF64" s="195">
        <f t="shared" si="54"/>
        <v>4.1359743744287941E-3</v>
      </c>
      <c r="AG64" s="257"/>
      <c r="AH64" s="195">
        <f t="shared" si="24"/>
        <v>-4.4922100161084708E-2</v>
      </c>
      <c r="AI64" s="195">
        <f t="shared" si="25"/>
        <v>0.74176237397792333</v>
      </c>
      <c r="AJ64" s="195">
        <f t="shared" si="26"/>
        <v>-0.58714981100765329</v>
      </c>
      <c r="AK64" s="195">
        <f t="shared" si="27"/>
        <v>0.15038578432948202</v>
      </c>
      <c r="AL64" s="195">
        <f t="shared" si="28"/>
        <v>-0.5273436447031371</v>
      </c>
      <c r="AM64" s="195">
        <f t="shared" si="29"/>
        <v>-0.26995707147017817</v>
      </c>
      <c r="AN64" s="201">
        <f t="shared" si="55"/>
        <v>11.862154804585288</v>
      </c>
      <c r="AO64" s="201">
        <f t="shared" si="55"/>
        <v>11.862124170363574</v>
      </c>
      <c r="AP64" s="201">
        <f t="shared" si="55"/>
        <v>11.862258675331358</v>
      </c>
      <c r="AQ64" s="201">
        <f t="shared" si="55"/>
        <v>11.861667993015274</v>
      </c>
      <c r="AR64" s="201">
        <f t="shared" si="55"/>
        <v>11.86425978899522</v>
      </c>
      <c r="AS64" s="201">
        <f t="shared" si="55"/>
        <v>11.852844624737326</v>
      </c>
      <c r="AT64" s="201">
        <f t="shared" si="55"/>
        <v>11.902328789488438</v>
      </c>
      <c r="AU64" s="201">
        <f t="shared" si="31"/>
        <v>11.668670961652584</v>
      </c>
      <c r="AW64" s="195">
        <v>1000</v>
      </c>
      <c r="AX64" s="195">
        <f t="shared" si="38"/>
        <v>7.6458951103330897E-4</v>
      </c>
      <c r="AY64" s="195">
        <f t="shared" si="39"/>
        <v>9.9888512713837627E-2</v>
      </c>
      <c r="AZ64" s="195">
        <f t="shared" si="40"/>
        <v>-9.9123923202804318E-2</v>
      </c>
      <c r="BA64" s="195">
        <f t="shared" si="41"/>
        <v>0.7216025131800099</v>
      </c>
      <c r="BB64" s="195">
        <f t="shared" si="42"/>
        <v>-0.99903496380073664</v>
      </c>
      <c r="BC64" s="195">
        <f t="shared" si="43"/>
        <v>0.37198325302734492</v>
      </c>
      <c r="BD64" s="195">
        <f t="shared" si="44"/>
        <v>0.18816638628832119</v>
      </c>
      <c r="BE64" s="195">
        <f t="shared" si="45"/>
        <v>13.067793158900237</v>
      </c>
      <c r="BF64" s="195">
        <f t="shared" si="45"/>
        <v>13.067849775129325</v>
      </c>
      <c r="BG64" s="195">
        <f t="shared" si="45"/>
        <v>13.067633728819265</v>
      </c>
      <c r="BH64" s="195">
        <f t="shared" si="45"/>
        <v>13.068458294446815</v>
      </c>
      <c r="BI64" s="195">
        <f t="shared" si="45"/>
        <v>13.065313242843166</v>
      </c>
      <c r="BJ64" s="195">
        <f t="shared" si="45"/>
        <v>13.077338463671857</v>
      </c>
      <c r="BK64" s="195">
        <f t="shared" si="45"/>
        <v>13.0317718651073</v>
      </c>
      <c r="BL64" s="195">
        <f t="shared" si="46"/>
        <v>13.211450205872971</v>
      </c>
    </row>
    <row r="65" spans="1:64" s="195" customFormat="1" ht="12.95" customHeight="1" x14ac:dyDescent="0.2">
      <c r="A65" s="195" t="s">
        <v>186</v>
      </c>
      <c r="B65" s="195" t="s">
        <v>94</v>
      </c>
      <c r="C65" s="258">
        <v>47209.6276</v>
      </c>
      <c r="D65" s="258" t="s">
        <v>284</v>
      </c>
      <c r="E65" s="195">
        <f t="shared" si="48"/>
        <v>-11763.505838045783</v>
      </c>
      <c r="F65" s="195">
        <f t="shared" si="49"/>
        <v>-11763.5</v>
      </c>
      <c r="G65" s="195">
        <f t="shared" si="56"/>
        <v>-2.6256499986629933E-3</v>
      </c>
      <c r="J65" s="195">
        <f t="shared" si="58"/>
        <v>-2.6256499986629933E-3</v>
      </c>
      <c r="P65" s="195">
        <f t="shared" si="50"/>
        <v>-7.1524248212490246E-3</v>
      </c>
      <c r="Q65" s="255">
        <f t="shared" si="51"/>
        <v>32191.1276</v>
      </c>
      <c r="R65" s="195">
        <f t="shared" si="57"/>
        <v>2.0491690294398795E-5</v>
      </c>
      <c r="S65" s="196">
        <v>1</v>
      </c>
      <c r="U65" s="256"/>
      <c r="Z65" s="195">
        <f t="shared" si="18"/>
        <v>-11763.5</v>
      </c>
      <c r="AA65" s="201">
        <f t="shared" si="19"/>
        <v>2.4043388298689711E-4</v>
      </c>
      <c r="AB65" s="201">
        <f t="shared" si="52"/>
        <v>4.2796797086904377E-2</v>
      </c>
      <c r="AC65" s="201">
        <f t="shared" si="21"/>
        <v>4.5267748225860313E-3</v>
      </c>
      <c r="AD65" s="201">
        <f t="shared" si="53"/>
        <v>-2.8660838816498904E-3</v>
      </c>
      <c r="AE65" s="201">
        <f t="shared" si="32"/>
        <v>8.2144368166533032E-6</v>
      </c>
      <c r="AF65" s="195">
        <f t="shared" si="54"/>
        <v>4.5267748225860313E-3</v>
      </c>
      <c r="AG65" s="257"/>
      <c r="AH65" s="195">
        <f t="shared" si="24"/>
        <v>-4.542244708556737E-2</v>
      </c>
      <c r="AI65" s="195">
        <f t="shared" si="25"/>
        <v>0.74110665637763251</v>
      </c>
      <c r="AJ65" s="195">
        <f t="shared" si="26"/>
        <v>-0.5906870174376293</v>
      </c>
      <c r="AK65" s="195">
        <f t="shared" si="27"/>
        <v>0.14925411970844296</v>
      </c>
      <c r="AL65" s="195">
        <f t="shared" si="28"/>
        <v>-0.52296694757609452</v>
      </c>
      <c r="AM65" s="195">
        <f t="shared" si="29"/>
        <v>-0.26761062546257236</v>
      </c>
      <c r="AN65" s="201">
        <f t="shared" si="55"/>
        <v>11.867788080503555</v>
      </c>
      <c r="AO65" s="201">
        <f t="shared" si="55"/>
        <v>11.867756692969685</v>
      </c>
      <c r="AP65" s="201">
        <f t="shared" si="55"/>
        <v>11.867893851267093</v>
      </c>
      <c r="AQ65" s="201">
        <f t="shared" si="55"/>
        <v>11.867294375942976</v>
      </c>
      <c r="AR65" s="201">
        <f t="shared" si="55"/>
        <v>11.869912274275485</v>
      </c>
      <c r="AS65" s="201">
        <f t="shared" si="55"/>
        <v>11.858437175519308</v>
      </c>
      <c r="AT65" s="201">
        <f t="shared" si="55"/>
        <v>11.90795330071966</v>
      </c>
      <c r="AU65" s="201">
        <f t="shared" si="31"/>
        <v>11.675590063637037</v>
      </c>
      <c r="AW65" s="195">
        <v>1500</v>
      </c>
      <c r="AX65" s="195">
        <f t="shared" si="38"/>
        <v>2.2876074317138978E-3</v>
      </c>
      <c r="AY65" s="195">
        <f t="shared" si="39"/>
        <v>0.10081092264940358</v>
      </c>
      <c r="AZ65" s="195">
        <f t="shared" si="40"/>
        <v>-9.8523315217689686E-2</v>
      </c>
      <c r="BA65" s="195">
        <f t="shared" si="41"/>
        <v>0.72572214123253898</v>
      </c>
      <c r="BB65" s="195">
        <f t="shared" si="42"/>
        <v>-0.99997047947255324</v>
      </c>
      <c r="BC65" s="195">
        <f t="shared" si="43"/>
        <v>0.4082355394615188</v>
      </c>
      <c r="BD65" s="195">
        <f t="shared" si="44"/>
        <v>0.20700061564615177</v>
      </c>
      <c r="BE65" s="195">
        <f t="shared" si="45"/>
        <v>13.115601737920752</v>
      </c>
      <c r="BF65" s="195">
        <f t="shared" si="45"/>
        <v>13.115653091928586</v>
      </c>
      <c r="BG65" s="195">
        <f t="shared" si="45"/>
        <v>13.115451618469145</v>
      </c>
      <c r="BH65" s="195">
        <f t="shared" si="45"/>
        <v>13.116242187259459</v>
      </c>
      <c r="BI65" s="195">
        <f t="shared" si="45"/>
        <v>13.113142235386634</v>
      </c>
      <c r="BJ65" s="195">
        <f t="shared" si="45"/>
        <v>13.125331696108733</v>
      </c>
      <c r="BK65" s="195">
        <f t="shared" si="45"/>
        <v>13.077904991894064</v>
      </c>
      <c r="BL65" s="195">
        <f t="shared" si="46"/>
        <v>13.271616310085609</v>
      </c>
    </row>
    <row r="66" spans="1:64" s="195" customFormat="1" ht="12.95" customHeight="1" x14ac:dyDescent="0.2">
      <c r="A66" s="195" t="s">
        <v>204</v>
      </c>
      <c r="B66" s="195" t="s">
        <v>94</v>
      </c>
      <c r="C66" s="258">
        <v>52279.201999999997</v>
      </c>
      <c r="D66" s="258" t="s">
        <v>284</v>
      </c>
      <c r="E66" s="195">
        <f t="shared" si="48"/>
        <v>-491.47511684874462</v>
      </c>
      <c r="F66" s="195">
        <f t="shared" si="49"/>
        <v>-491.5</v>
      </c>
      <c r="G66" s="195">
        <f t="shared" si="56"/>
        <v>1.1191149998921901E-2</v>
      </c>
      <c r="J66" s="195">
        <f t="shared" si="58"/>
        <v>1.1191149998921901E-2</v>
      </c>
      <c r="P66" s="195">
        <f t="shared" si="50"/>
        <v>-8.2896934823462297E-3</v>
      </c>
      <c r="Q66" s="255">
        <f t="shared" si="51"/>
        <v>37260.701999999997</v>
      </c>
      <c r="R66" s="195">
        <f t="shared" si="57"/>
        <v>3.7950326274166702E-4</v>
      </c>
      <c r="S66" s="196">
        <v>1</v>
      </c>
      <c r="U66" s="256"/>
      <c r="Z66" s="195">
        <f t="shared" si="18"/>
        <v>-491.5</v>
      </c>
      <c r="AA66" s="201">
        <f t="shared" si="19"/>
        <v>-2.9739692426264813E-3</v>
      </c>
      <c r="AB66" s="201">
        <f t="shared" si="52"/>
        <v>0.11076378766307488</v>
      </c>
      <c r="AC66" s="201">
        <f t="shared" si="21"/>
        <v>1.9480843481268131E-2</v>
      </c>
      <c r="AD66" s="201">
        <f t="shared" si="53"/>
        <v>1.4165119241548382E-2</v>
      </c>
      <c r="AE66" s="201">
        <f t="shared" si="32"/>
        <v>2.0065060312728422E-4</v>
      </c>
      <c r="AF66" s="195">
        <f t="shared" si="54"/>
        <v>1.9480843481268131E-2</v>
      </c>
      <c r="AG66" s="257"/>
      <c r="AH66" s="195">
        <f t="shared" si="24"/>
        <v>-9.9572637664152974E-2</v>
      </c>
      <c r="AI66" s="195">
        <f t="shared" si="25"/>
        <v>0.71167521731517946</v>
      </c>
      <c r="AJ66" s="195">
        <f t="shared" si="26"/>
        <v>-0.98878415584507995</v>
      </c>
      <c r="AK66" s="195">
        <f t="shared" si="27"/>
        <v>-7.8558101502406566E-2</v>
      </c>
      <c r="AL66" s="195">
        <f t="shared" si="28"/>
        <v>0.26600691531345144</v>
      </c>
      <c r="AM66" s="195">
        <f t="shared" si="29"/>
        <v>0.13379332067064931</v>
      </c>
      <c r="AN66" s="201">
        <f t="shared" si="55"/>
        <v>12.926616305640808</v>
      </c>
      <c r="AO66" s="201">
        <f t="shared" si="55"/>
        <v>12.926679643438444</v>
      </c>
      <c r="AP66" s="201">
        <f t="shared" si="55"/>
        <v>12.926453160726437</v>
      </c>
      <c r="AQ66" s="201">
        <f t="shared" si="55"/>
        <v>12.927263104563156</v>
      </c>
      <c r="AR66" s="201">
        <f t="shared" si="55"/>
        <v>12.924367731975941</v>
      </c>
      <c r="AS66" s="201">
        <f t="shared" si="55"/>
        <v>12.934732719021774</v>
      </c>
      <c r="AT66" s="201">
        <f t="shared" si="55"/>
        <v>12.897808805626049</v>
      </c>
      <c r="AU66" s="201">
        <f t="shared" si="31"/>
        <v>13.031974717006683</v>
      </c>
      <c r="AW66" s="195">
        <v>2000</v>
      </c>
      <c r="AX66" s="195">
        <f t="shared" si="38"/>
        <v>3.9507746484455791E-3</v>
      </c>
      <c r="AY66" s="195">
        <f t="shared" si="39"/>
        <v>0.10164272028616628</v>
      </c>
      <c r="AZ66" s="195">
        <f t="shared" si="40"/>
        <v>-9.7691945637720698E-2</v>
      </c>
      <c r="BA66" s="195">
        <f t="shared" si="41"/>
        <v>0.73025810816223813</v>
      </c>
      <c r="BB66" s="195">
        <f t="shared" si="42"/>
        <v>-0.99957943111403358</v>
      </c>
      <c r="BC66" s="195">
        <f t="shared" si="43"/>
        <v>0.44492276792836116</v>
      </c>
      <c r="BD66" s="195">
        <f t="shared" si="44"/>
        <v>0.22620531711062047</v>
      </c>
      <c r="BE66" s="195">
        <f t="shared" si="45"/>
        <v>13.163696312122223</v>
      </c>
      <c r="BF66" s="195">
        <f t="shared" si="45"/>
        <v>13.163741528035427</v>
      </c>
      <c r="BG66" s="195">
        <f t="shared" si="45"/>
        <v>13.163558539954112</v>
      </c>
      <c r="BH66" s="195">
        <f t="shared" si="45"/>
        <v>13.164299230332253</v>
      </c>
      <c r="BI66" s="195">
        <f t="shared" si="45"/>
        <v>13.161303395330446</v>
      </c>
      <c r="BJ66" s="195">
        <f t="shared" si="45"/>
        <v>13.173458495608958</v>
      </c>
      <c r="BK66" s="195">
        <f t="shared" si="45"/>
        <v>13.124739134413815</v>
      </c>
      <c r="BL66" s="195">
        <f t="shared" si="46"/>
        <v>13.331782414298242</v>
      </c>
    </row>
    <row r="67" spans="1:64" s="195" customFormat="1" ht="12.95" customHeight="1" x14ac:dyDescent="0.2">
      <c r="A67" s="195" t="s">
        <v>204</v>
      </c>
      <c r="B67" s="195" t="s">
        <v>85</v>
      </c>
      <c r="C67" s="258">
        <v>52313.135699999999</v>
      </c>
      <c r="D67" s="258" t="s">
        <v>284</v>
      </c>
      <c r="E67" s="195">
        <f t="shared" si="48"/>
        <v>-416.02465913696903</v>
      </c>
      <c r="F67" s="195">
        <f t="shared" si="49"/>
        <v>-416</v>
      </c>
      <c r="G67" s="195">
        <f t="shared" si="56"/>
        <v>-1.1090400003013201E-2</v>
      </c>
      <c r="J67" s="195">
        <f t="shared" si="58"/>
        <v>-1.1090400003013201E-2</v>
      </c>
      <c r="O67" s="195">
        <f ca="1">+C$11+C$12*$F67</f>
        <v>-4.1873689320193093E-3</v>
      </c>
      <c r="P67" s="195">
        <f t="shared" si="50"/>
        <v>-7.8949752707448313E-3</v>
      </c>
      <c r="Q67" s="255">
        <f t="shared" si="51"/>
        <v>37294.635699999999</v>
      </c>
      <c r="R67" s="195">
        <f t="shared" si="57"/>
        <v>1.0210739219592382E-5</v>
      </c>
      <c r="S67" s="196">
        <v>1</v>
      </c>
      <c r="U67" s="256"/>
      <c r="Z67" s="195">
        <f t="shared" si="18"/>
        <v>-416</v>
      </c>
      <c r="AA67" s="201">
        <f t="shared" si="19"/>
        <v>-2.8129029163098951E-3</v>
      </c>
      <c r="AB67" s="201">
        <f t="shared" si="52"/>
        <v>8.850707820772763E-2</v>
      </c>
      <c r="AC67" s="201">
        <f t="shared" si="21"/>
        <v>-3.1954247322683697E-3</v>
      </c>
      <c r="AD67" s="201">
        <f t="shared" si="53"/>
        <v>-8.277497086703306E-3</v>
      </c>
      <c r="AE67" s="201">
        <f t="shared" si="32"/>
        <v>6.8516958020381713E-5</v>
      </c>
      <c r="AF67" s="195">
        <f t="shared" si="54"/>
        <v>-3.1954247322683697E-3</v>
      </c>
      <c r="AG67" s="257"/>
      <c r="AH67" s="195">
        <f t="shared" si="24"/>
        <v>-9.9597478210740831E-2</v>
      </c>
      <c r="AI67" s="195">
        <f t="shared" si="25"/>
        <v>0.71209543948956089</v>
      </c>
      <c r="AJ67" s="195">
        <f t="shared" si="26"/>
        <v>-0.98956149815903061</v>
      </c>
      <c r="AK67" s="195">
        <f t="shared" si="27"/>
        <v>-8.0084453292773083E-2</v>
      </c>
      <c r="AL67" s="195">
        <f t="shared" si="28"/>
        <v>0.27130462615910766</v>
      </c>
      <c r="AM67" s="195">
        <f t="shared" si="29"/>
        <v>0.13649055454008843</v>
      </c>
      <c r="AN67" s="201">
        <f t="shared" si="55"/>
        <v>12.933718060720258</v>
      </c>
      <c r="AO67" s="201">
        <f t="shared" si="55"/>
        <v>12.933781467764865</v>
      </c>
      <c r="AP67" s="201">
        <f t="shared" si="55"/>
        <v>12.933554123664623</v>
      </c>
      <c r="AQ67" s="201">
        <f t="shared" si="55"/>
        <v>12.934369351528737</v>
      </c>
      <c r="AR67" s="201">
        <f t="shared" si="55"/>
        <v>12.931447227954562</v>
      </c>
      <c r="AS67" s="201">
        <f t="shared" si="55"/>
        <v>12.941936717643031</v>
      </c>
      <c r="AT67" s="201">
        <f t="shared" si="55"/>
        <v>12.904473518564904</v>
      </c>
      <c r="AU67" s="201">
        <f t="shared" si="31"/>
        <v>13.04105979874279</v>
      </c>
      <c r="AW67" s="195">
        <v>2500</v>
      </c>
      <c r="AX67" s="195">
        <f t="shared" si="38"/>
        <v>5.7568920048168548E-3</v>
      </c>
      <c r="AY67" s="195">
        <f t="shared" si="39"/>
        <v>0.10238390562412573</v>
      </c>
      <c r="AZ67" s="195">
        <f t="shared" si="40"/>
        <v>-9.662701361930888E-2</v>
      </c>
      <c r="BA67" s="195">
        <f t="shared" si="41"/>
        <v>0.73522361516444767</v>
      </c>
      <c r="BB67" s="195">
        <f t="shared" si="42"/>
        <v>-0.99781150047076772</v>
      </c>
      <c r="BC67" s="195">
        <f t="shared" si="43"/>
        <v>0.48209034027622388</v>
      </c>
      <c r="BD67" s="195">
        <f t="shared" si="44"/>
        <v>0.24582474799687148</v>
      </c>
      <c r="BE67" s="195">
        <f t="shared" si="45"/>
        <v>13.212104713852257</v>
      </c>
      <c r="BF67" s="195">
        <f t="shared" si="45"/>
        <v>13.212143327741433</v>
      </c>
      <c r="BG67" s="195">
        <f t="shared" si="45"/>
        <v>13.211981543280434</v>
      </c>
      <c r="BH67" s="195">
        <f t="shared" si="45"/>
        <v>13.212659519637393</v>
      </c>
      <c r="BI67" s="195">
        <f t="shared" si="45"/>
        <v>13.209820691438702</v>
      </c>
      <c r="BJ67" s="195">
        <f t="shared" si="45"/>
        <v>13.221748415510723</v>
      </c>
      <c r="BK67" s="195">
        <f t="shared" si="45"/>
        <v>13.172322539279021</v>
      </c>
      <c r="BL67" s="195">
        <f t="shared" si="46"/>
        <v>13.391948518510876</v>
      </c>
    </row>
    <row r="68" spans="1:64" s="195" customFormat="1" ht="12.95" customHeight="1" x14ac:dyDescent="0.2">
      <c r="A68" s="55" t="s">
        <v>87</v>
      </c>
      <c r="B68" s="56" t="s">
        <v>85</v>
      </c>
      <c r="C68" s="55">
        <v>52500.241999999998</v>
      </c>
      <c r="D68" s="262"/>
      <c r="E68" s="195">
        <f t="shared" si="48"/>
        <v>0</v>
      </c>
      <c r="F68" s="195">
        <f t="shared" si="49"/>
        <v>0</v>
      </c>
      <c r="G68" s="195">
        <f t="shared" si="56"/>
        <v>0</v>
      </c>
      <c r="I68" s="195">
        <f>+G68</f>
        <v>0</v>
      </c>
      <c r="P68" s="195">
        <f t="shared" si="50"/>
        <v>-5.6832026379723408E-3</v>
      </c>
      <c r="Q68" s="255">
        <f t="shared" si="51"/>
        <v>37481.741999999998</v>
      </c>
      <c r="R68" s="195">
        <f t="shared" si="57"/>
        <v>3.2298792224255776E-5</v>
      </c>
      <c r="S68" s="196">
        <v>1</v>
      </c>
      <c r="U68" s="256"/>
      <c r="Z68" s="195">
        <f t="shared" si="18"/>
        <v>0</v>
      </c>
      <c r="AA68" s="201">
        <f t="shared" si="19"/>
        <v>-1.8723227524857916E-3</v>
      </c>
      <c r="AB68" s="201">
        <f t="shared" si="52"/>
        <v>9.9644178698781755E-2</v>
      </c>
      <c r="AC68" s="201">
        <f t="shared" si="21"/>
        <v>5.6832026379723408E-3</v>
      </c>
      <c r="AD68" s="201">
        <f t="shared" si="53"/>
        <v>1.8723227524857916E-3</v>
      </c>
      <c r="AE68" s="201">
        <f t="shared" si="32"/>
        <v>3.5055924894759708E-6</v>
      </c>
      <c r="AF68" s="195">
        <f t="shared" si="54"/>
        <v>5.6832026379723408E-3</v>
      </c>
      <c r="AG68" s="257"/>
      <c r="AH68" s="195">
        <f t="shared" si="24"/>
        <v>-9.9644178698781755E-2</v>
      </c>
      <c r="AI68" s="195">
        <f t="shared" si="25"/>
        <v>0.7145657803422778</v>
      </c>
      <c r="AJ68" s="195">
        <f t="shared" si="26"/>
        <v>-0.99335943691590789</v>
      </c>
      <c r="AK68" s="195">
        <f t="shared" si="27"/>
        <v>-8.8486506713163077E-2</v>
      </c>
      <c r="AL68" s="195">
        <f t="shared" si="28"/>
        <v>0.30061173853534356</v>
      </c>
      <c r="AM68" s="195">
        <f t="shared" si="29"/>
        <v>0.15144808842017285</v>
      </c>
      <c r="AN68" s="201">
        <f t="shared" si="55"/>
        <v>12.972926734762655</v>
      </c>
      <c r="AO68" s="201">
        <f t="shared" si="55"/>
        <v>12.972989669624717</v>
      </c>
      <c r="AP68" s="201">
        <f t="shared" si="55"/>
        <v>12.972760384373629</v>
      </c>
      <c r="AQ68" s="201">
        <f t="shared" si="55"/>
        <v>12.97359582896528</v>
      </c>
      <c r="AR68" s="201">
        <f t="shared" si="55"/>
        <v>12.970553170858105</v>
      </c>
      <c r="AS68" s="201">
        <f t="shared" si="55"/>
        <v>12.98165377153488</v>
      </c>
      <c r="AT68" s="201">
        <f t="shared" si="55"/>
        <v>12.941403171643902</v>
      </c>
      <c r="AU68" s="201">
        <f t="shared" si="31"/>
        <v>13.091117997447704</v>
      </c>
      <c r="AW68" s="195">
        <v>3000</v>
      </c>
      <c r="AX68" s="195">
        <f t="shared" si="38"/>
        <v>7.7087245590899273E-3</v>
      </c>
      <c r="AY68" s="195">
        <f t="shared" si="39"/>
        <v>0.10303447866328193</v>
      </c>
      <c r="AZ68" s="195">
        <f t="shared" si="40"/>
        <v>-9.5325754104192001E-2</v>
      </c>
      <c r="BA68" s="195">
        <f t="shared" si="41"/>
        <v>0.74063318498416297</v>
      </c>
      <c r="BB68" s="195">
        <f t="shared" si="42"/>
        <v>-0.99461071863234851</v>
      </c>
      <c r="BC68" s="195">
        <f t="shared" si="43"/>
        <v>0.51978591605817304</v>
      </c>
      <c r="BD68" s="195">
        <f t="shared" si="44"/>
        <v>0.26590692793013004</v>
      </c>
      <c r="BE68" s="195">
        <f t="shared" si="45"/>
        <v>13.260855702474935</v>
      </c>
      <c r="BF68" s="195">
        <f t="shared" si="45"/>
        <v>13.260887640893088</v>
      </c>
      <c r="BG68" s="195">
        <f t="shared" si="45"/>
        <v>13.260748552811945</v>
      </c>
      <c r="BH68" s="195">
        <f t="shared" si="45"/>
        <v>13.261354382936947</v>
      </c>
      <c r="BI68" s="195">
        <f t="shared" si="45"/>
        <v>13.258717779131512</v>
      </c>
      <c r="BJ68" s="195">
        <f t="shared" si="45"/>
        <v>13.270235112500233</v>
      </c>
      <c r="BK68" s="195">
        <f t="shared" si="45"/>
        <v>13.220700741620456</v>
      </c>
      <c r="BL68" s="195">
        <f t="shared" si="46"/>
        <v>13.452114622723514</v>
      </c>
    </row>
    <row r="69" spans="1:64" s="195" customFormat="1" ht="12.95" customHeight="1" x14ac:dyDescent="0.2">
      <c r="A69" s="195" t="s">
        <v>210</v>
      </c>
      <c r="B69" s="195" t="s">
        <v>85</v>
      </c>
      <c r="C69" s="258">
        <v>52656.3027</v>
      </c>
      <c r="D69" s="258" t="s">
        <v>284</v>
      </c>
      <c r="E69" s="195">
        <f t="shared" si="48"/>
        <v>346.99579609119377</v>
      </c>
      <c r="F69" s="195">
        <f t="shared" si="49"/>
        <v>347</v>
      </c>
      <c r="G69" s="195">
        <f t="shared" si="56"/>
        <v>-1.8906999976024963E-3</v>
      </c>
      <c r="J69" s="195">
        <f>G69</f>
        <v>-1.8906999976024963E-3</v>
      </c>
      <c r="O69" s="195">
        <f ca="1">+C$11+C$12*$F69</f>
        <v>-1.1754458165644224E-3</v>
      </c>
      <c r="P69" s="195">
        <f t="shared" si="50"/>
        <v>-3.8002305903988465E-3</v>
      </c>
      <c r="Q69" s="255">
        <f t="shared" si="51"/>
        <v>37637.8027</v>
      </c>
      <c r="R69" s="195">
        <f t="shared" si="57"/>
        <v>3.6463070848251808E-6</v>
      </c>
      <c r="S69" s="196">
        <v>1</v>
      </c>
      <c r="U69" s="256"/>
      <c r="Z69" s="195">
        <f t="shared" si="18"/>
        <v>347</v>
      </c>
      <c r="AA69" s="201">
        <f t="shared" si="19"/>
        <v>-1.0181254152609176E-3</v>
      </c>
      <c r="AB69" s="201">
        <f t="shared" si="52"/>
        <v>9.76748251250876E-2</v>
      </c>
      <c r="AC69" s="201">
        <f t="shared" si="21"/>
        <v>1.9095305927963502E-3</v>
      </c>
      <c r="AD69" s="201">
        <f t="shared" si="53"/>
        <v>-8.725745823415787E-4</v>
      </c>
      <c r="AE69" s="201">
        <f t="shared" si="32"/>
        <v>7.6138640174858055E-7</v>
      </c>
      <c r="AF69" s="195">
        <f t="shared" si="54"/>
        <v>1.9095305927963502E-3</v>
      </c>
      <c r="AG69" s="257"/>
      <c r="AH69" s="195">
        <f t="shared" si="24"/>
        <v>-9.9565525122690096E-2</v>
      </c>
      <c r="AI69" s="195">
        <f t="shared" si="25"/>
        <v>0.71682956996858715</v>
      </c>
      <c r="AJ69" s="195">
        <f t="shared" si="26"/>
        <v>-0.99588971586302355</v>
      </c>
      <c r="AK69" s="195">
        <f t="shared" si="27"/>
        <v>-9.5483313608903039E-2</v>
      </c>
      <c r="AL69" s="195">
        <f t="shared" si="28"/>
        <v>0.32522094207583013</v>
      </c>
      <c r="AM69" s="195">
        <f t="shared" si="29"/>
        <v>0.16405905206808802</v>
      </c>
      <c r="AN69" s="201">
        <f t="shared" si="55"/>
        <v>13.005741105474103</v>
      </c>
      <c r="AO69" s="201">
        <f t="shared" si="55"/>
        <v>13.005802608996079</v>
      </c>
      <c r="AP69" s="201">
        <f t="shared" si="55"/>
        <v>13.005575204317097</v>
      </c>
      <c r="AQ69" s="201">
        <f t="shared" si="55"/>
        <v>13.006416137427578</v>
      </c>
      <c r="AR69" s="201">
        <f t="shared" si="55"/>
        <v>13.003308055420728</v>
      </c>
      <c r="AS69" s="201">
        <f t="shared" si="55"/>
        <v>13.01481833773766</v>
      </c>
      <c r="AT69" s="201">
        <f t="shared" si="55"/>
        <v>12.972493030855976</v>
      </c>
      <c r="AU69" s="201">
        <f t="shared" si="31"/>
        <v>13.132873273771271</v>
      </c>
      <c r="AW69" s="195">
        <v>3500</v>
      </c>
      <c r="AX69" s="195">
        <f t="shared" si="38"/>
        <v>9.8089887888367644E-3</v>
      </c>
      <c r="AY69" s="195">
        <f t="shared" si="39"/>
        <v>0.10359443940363489</v>
      </c>
      <c r="AZ69" s="195">
        <f t="shared" si="40"/>
        <v>-9.3785450614798122E-2</v>
      </c>
      <c r="BA69" s="195">
        <f t="shared" si="41"/>
        <v>0.74650271240892963</v>
      </c>
      <c r="BB69" s="195">
        <f t="shared" si="42"/>
        <v>-0.9899150646909266</v>
      </c>
      <c r="BC69" s="195">
        <f t="shared" si="43"/>
        <v>0.5580596731988553</v>
      </c>
      <c r="BD69" s="195">
        <f t="shared" si="44"/>
        <v>0.28650423458406871</v>
      </c>
      <c r="BE69" s="195">
        <f t="shared" si="45"/>
        <v>13.309979059279296</v>
      </c>
      <c r="BF69" s="195">
        <f t="shared" si="45"/>
        <v>13.310004592082297</v>
      </c>
      <c r="BG69" s="195">
        <f t="shared" si="45"/>
        <v>13.309888512006872</v>
      </c>
      <c r="BH69" s="195">
        <f t="shared" si="45"/>
        <v>13.310416348143754</v>
      </c>
      <c r="BI69" s="195">
        <f t="shared" si="45"/>
        <v>13.308018247781574</v>
      </c>
      <c r="BJ69" s="195">
        <f t="shared" si="45"/>
        <v>13.318956500964163</v>
      </c>
      <c r="BK69" s="195">
        <f t="shared" si="45"/>
        <v>13.269916400301563</v>
      </c>
      <c r="BL69" s="195">
        <f t="shared" si="46"/>
        <v>13.512280726936147</v>
      </c>
    </row>
    <row r="70" spans="1:64" s="195" customFormat="1" ht="12.95" customHeight="1" x14ac:dyDescent="0.2">
      <c r="A70" s="195" t="s">
        <v>210</v>
      </c>
      <c r="B70" s="195" t="s">
        <v>94</v>
      </c>
      <c r="C70" s="258">
        <v>52701.055899999999</v>
      </c>
      <c r="D70" s="258" t="s">
        <v>284</v>
      </c>
      <c r="E70" s="195">
        <f t="shared" si="48"/>
        <v>446.50305359822761</v>
      </c>
      <c r="F70" s="195">
        <f t="shared" si="49"/>
        <v>446.5</v>
      </c>
      <c r="G70" s="195">
        <f t="shared" si="56"/>
        <v>1.3733500018133782E-3</v>
      </c>
      <c r="J70" s="195">
        <f>G70</f>
        <v>1.3733500018133782E-3</v>
      </c>
      <c r="O70" s="195">
        <f ca="1">+C$11+C$12*$F70</f>
        <v>-7.8267209443105249E-4</v>
      </c>
      <c r="P70" s="195">
        <f t="shared" si="50"/>
        <v>-3.2556139374176479E-3</v>
      </c>
      <c r="Q70" s="255">
        <f t="shared" si="51"/>
        <v>37682.555899999999</v>
      </c>
      <c r="R70" s="195">
        <f t="shared" si="57"/>
        <v>2.1427307150701218E-5</v>
      </c>
      <c r="S70" s="196">
        <v>1</v>
      </c>
      <c r="U70" s="256"/>
      <c r="Z70" s="195">
        <f t="shared" si="18"/>
        <v>446.5</v>
      </c>
      <c r="AA70" s="201">
        <f t="shared" si="19"/>
        <v>-7.6136040237149982E-4</v>
      </c>
      <c r="AB70" s="201">
        <f t="shared" si="52"/>
        <v>0.10089644103648532</v>
      </c>
      <c r="AC70" s="201">
        <f t="shared" si="21"/>
        <v>4.6289639392310261E-3</v>
      </c>
      <c r="AD70" s="201">
        <f t="shared" si="53"/>
        <v>2.134710404184878E-3</v>
      </c>
      <c r="AE70" s="201">
        <f t="shared" si="32"/>
        <v>4.5569885097351656E-6</v>
      </c>
      <c r="AF70" s="195">
        <f t="shared" si="54"/>
        <v>4.6289639392310261E-3</v>
      </c>
      <c r="AG70" s="257"/>
      <c r="AH70" s="195">
        <f t="shared" si="24"/>
        <v>-9.952309103467194E-2</v>
      </c>
      <c r="AI70" s="195">
        <f t="shared" si="25"/>
        <v>0.71751326079423516</v>
      </c>
      <c r="AJ70" s="195">
        <f t="shared" si="26"/>
        <v>-0.99650651003862967</v>
      </c>
      <c r="AK70" s="195">
        <f t="shared" si="27"/>
        <v>-9.7487423777662827E-2</v>
      </c>
      <c r="AL70" s="195">
        <f t="shared" si="28"/>
        <v>0.33230686581961222</v>
      </c>
      <c r="AM70" s="195">
        <f t="shared" si="29"/>
        <v>0.16769950534266306</v>
      </c>
      <c r="AN70" s="201">
        <f t="shared" ref="AN70:AT83" si="59">$AU70+$AB$7*SIN(AO70)</f>
        <v>13.015170011588186</v>
      </c>
      <c r="AO70" s="201">
        <f t="shared" si="59"/>
        <v>13.015230944596029</v>
      </c>
      <c r="AP70" s="201">
        <f t="shared" si="59"/>
        <v>13.015004636515187</v>
      </c>
      <c r="AQ70" s="201">
        <f t="shared" si="59"/>
        <v>13.015845279857546</v>
      </c>
      <c r="AR70" s="201">
        <f t="shared" si="59"/>
        <v>13.012724340048861</v>
      </c>
      <c r="AS70" s="201">
        <f t="shared" si="59"/>
        <v>13.024334865183153</v>
      </c>
      <c r="AT70" s="201">
        <f t="shared" si="59"/>
        <v>12.981458621041261</v>
      </c>
      <c r="AU70" s="201">
        <f t="shared" si="31"/>
        <v>13.144846328509587</v>
      </c>
      <c r="AW70" s="195">
        <v>4000</v>
      </c>
      <c r="AX70" s="195">
        <f t="shared" si="38"/>
        <v>1.2060336503172092E-2</v>
      </c>
      <c r="AY70" s="195">
        <f t="shared" si="39"/>
        <v>0.10406378784518458</v>
      </c>
      <c r="AZ70" s="195">
        <f t="shared" si="40"/>
        <v>-9.2003451342012488E-2</v>
      </c>
      <c r="BA70" s="195">
        <f t="shared" si="41"/>
        <v>0.7528495137220832</v>
      </c>
      <c r="BB70" s="195">
        <f t="shared" si="42"/>
        <v>-0.98365603182309269</v>
      </c>
      <c r="BC70" s="195">
        <f t="shared" si="43"/>
        <v>0.59696458660322294</v>
      </c>
      <c r="BD70" s="195">
        <f t="shared" si="44"/>
        <v>0.30767409427877368</v>
      </c>
      <c r="BE70" s="195">
        <f t="shared" si="45"/>
        <v>13.359505683538531</v>
      </c>
      <c r="BF70" s="195">
        <f t="shared" si="45"/>
        <v>13.359525356644211</v>
      </c>
      <c r="BG70" s="195">
        <f t="shared" si="45"/>
        <v>13.359431529134053</v>
      </c>
      <c r="BH70" s="195">
        <f t="shared" si="45"/>
        <v>13.359879103788456</v>
      </c>
      <c r="BI70" s="195">
        <f t="shared" si="45"/>
        <v>13.35774591484406</v>
      </c>
      <c r="BJ70" s="195">
        <f t="shared" si="45"/>
        <v>13.367954855419136</v>
      </c>
      <c r="BK70" s="195">
        <f t="shared" si="45"/>
        <v>13.320009143541654</v>
      </c>
      <c r="BL70" s="195">
        <f t="shared" si="46"/>
        <v>13.572446831148781</v>
      </c>
    </row>
    <row r="71" spans="1:64" s="195" customFormat="1" ht="12.95" customHeight="1" x14ac:dyDescent="0.2">
      <c r="A71" s="195" t="s">
        <v>216</v>
      </c>
      <c r="B71" s="195" t="s">
        <v>85</v>
      </c>
      <c r="C71" s="258">
        <v>53042.189200000001</v>
      </c>
      <c r="D71" s="258" t="s">
        <v>284</v>
      </c>
      <c r="E71" s="195">
        <f t="shared" si="48"/>
        <v>1205.0016442537553</v>
      </c>
      <c r="F71" s="195">
        <f t="shared" si="49"/>
        <v>1205</v>
      </c>
      <c r="G71" s="195">
        <f t="shared" si="56"/>
        <v>7.3949999932665378E-4</v>
      </c>
      <c r="J71" s="195">
        <f>G71</f>
        <v>7.3949999932665378E-4</v>
      </c>
      <c r="O71" s="195">
        <f ca="1">+C$11+C$12*$F71</f>
        <v>2.2114873853494614E-3</v>
      </c>
      <c r="P71" s="195">
        <f t="shared" si="50"/>
        <v>9.2947066515994595E-4</v>
      </c>
      <c r="Q71" s="255">
        <f t="shared" si="51"/>
        <v>38023.689200000001</v>
      </c>
      <c r="R71" s="195">
        <f t="shared" si="57"/>
        <v>3.6088853877144362E-8</v>
      </c>
      <c r="S71" s="196">
        <v>1</v>
      </c>
      <c r="U71" s="256"/>
      <c r="Z71" s="195">
        <f t="shared" si="18"/>
        <v>1205</v>
      </c>
      <c r="AA71" s="201">
        <f t="shared" si="19"/>
        <v>1.3722565138609422E-3</v>
      </c>
      <c r="AB71" s="201">
        <f t="shared" si="52"/>
        <v>9.9644903830425624E-2</v>
      </c>
      <c r="AC71" s="201">
        <f t="shared" si="21"/>
        <v>-1.8997066583329217E-4</v>
      </c>
      <c r="AD71" s="201">
        <f t="shared" si="53"/>
        <v>-6.3275651453428838E-4</v>
      </c>
      <c r="AE71" s="201">
        <f t="shared" si="32"/>
        <v>4.0038080668558111E-7</v>
      </c>
      <c r="AF71" s="195">
        <f t="shared" si="54"/>
        <v>-1.8997066583329217E-4</v>
      </c>
      <c r="AG71" s="257"/>
      <c r="AH71" s="195">
        <f t="shared" si="24"/>
        <v>-9.890540383109897E-2</v>
      </c>
      <c r="AI71" s="195">
        <f t="shared" si="25"/>
        <v>0.72324199737787254</v>
      </c>
      <c r="AJ71" s="195">
        <f t="shared" si="26"/>
        <v>-0.99957597090548023</v>
      </c>
      <c r="AK71" s="195">
        <f t="shared" si="27"/>
        <v>-0.11272782977828463</v>
      </c>
      <c r="AL71" s="195">
        <f t="shared" si="28"/>
        <v>0.38679690831704511</v>
      </c>
      <c r="AM71" s="195">
        <f t="shared" si="29"/>
        <v>0.1958463085087698</v>
      </c>
      <c r="AN71" s="201">
        <f t="shared" si="59"/>
        <v>13.087361833648213</v>
      </c>
      <c r="AO71" s="201">
        <f t="shared" si="59"/>
        <v>13.087416424742615</v>
      </c>
      <c r="AP71" s="201">
        <f t="shared" si="59"/>
        <v>13.087205807106423</v>
      </c>
      <c r="AQ71" s="201">
        <f t="shared" si="59"/>
        <v>13.088018530439401</v>
      </c>
      <c r="AR71" s="201">
        <f t="shared" si="59"/>
        <v>13.084884509902288</v>
      </c>
      <c r="AS71" s="201">
        <f t="shared" si="59"/>
        <v>13.097001263839077</v>
      </c>
      <c r="AT71" s="201">
        <f t="shared" si="59"/>
        <v>13.050604859421691</v>
      </c>
      <c r="AU71" s="201">
        <f t="shared" si="31"/>
        <v>13.236118308600151</v>
      </c>
      <c r="AW71" s="195">
        <v>4500</v>
      </c>
      <c r="AX71" s="195">
        <f t="shared" si="38"/>
        <v>1.4465334817302514E-2</v>
      </c>
      <c r="AY71" s="195">
        <f t="shared" si="39"/>
        <v>0.10444252398793104</v>
      </c>
      <c r="AZ71" s="195">
        <f t="shared" si="40"/>
        <v>-8.9977189170628524E-2</v>
      </c>
      <c r="BA71" s="195">
        <f t="shared" si="41"/>
        <v>0.75969237275373191</v>
      </c>
      <c r="BB71" s="195">
        <f t="shared" si="42"/>
        <v>-0.97575816246871339</v>
      </c>
      <c r="BC71" s="195">
        <f t="shared" si="43"/>
        <v>0.63655672613409486</v>
      </c>
      <c r="BD71" s="195">
        <f t="shared" si="44"/>
        <v>0.32947978756358054</v>
      </c>
      <c r="BE71" s="195">
        <f t="shared" si="45"/>
        <v>13.409467689332319</v>
      </c>
      <c r="BF71" s="195">
        <f t="shared" si="45"/>
        <v>13.409482244623227</v>
      </c>
      <c r="BG71" s="195">
        <f t="shared" si="45"/>
        <v>13.409409020130965</v>
      </c>
      <c r="BH71" s="195">
        <f t="shared" si="45"/>
        <v>13.40977745762725</v>
      </c>
      <c r="BI71" s="195">
        <f t="shared" si="45"/>
        <v>13.407925164170333</v>
      </c>
      <c r="BJ71" s="195">
        <f t="shared" si="45"/>
        <v>13.417276853358183</v>
      </c>
      <c r="BK71" s="195">
        <f t="shared" si="45"/>
        <v>13.371015425506615</v>
      </c>
      <c r="BL71" s="195">
        <f t="shared" si="46"/>
        <v>13.632612935361418</v>
      </c>
    </row>
    <row r="72" spans="1:64" s="195" customFormat="1" ht="12.95" customHeight="1" x14ac:dyDescent="0.2">
      <c r="A72" s="256" t="s">
        <v>95</v>
      </c>
      <c r="B72" s="263" t="s">
        <v>94</v>
      </c>
      <c r="C72" s="264">
        <v>53053.208400000003</v>
      </c>
      <c r="D72" s="258">
        <v>5.0000000000000001E-4</v>
      </c>
      <c r="E72" s="195">
        <f t="shared" si="48"/>
        <v>1229.502470382876</v>
      </c>
      <c r="F72" s="195">
        <f t="shared" si="49"/>
        <v>1229.5</v>
      </c>
      <c r="G72" s="195">
        <f t="shared" si="56"/>
        <v>1.1110500054201111E-3</v>
      </c>
      <c r="K72" s="195">
        <f>+G72</f>
        <v>1.1110500054201111E-3</v>
      </c>
      <c r="P72" s="195">
        <f t="shared" si="50"/>
        <v>1.0648714933169769E-3</v>
      </c>
      <c r="Q72" s="255">
        <f t="shared" si="51"/>
        <v>38034.708400000003</v>
      </c>
      <c r="R72" s="195">
        <f t="shared" si="57"/>
        <v>2.1324549800593137E-9</v>
      </c>
      <c r="S72" s="196">
        <v>1</v>
      </c>
      <c r="U72" s="256"/>
      <c r="Z72" s="195">
        <f t="shared" si="18"/>
        <v>1229.5</v>
      </c>
      <c r="AA72" s="201">
        <f t="shared" si="19"/>
        <v>1.4464336428680336E-3</v>
      </c>
      <c r="AB72" s="201">
        <f t="shared" si="52"/>
        <v>9.998776561452774E-2</v>
      </c>
      <c r="AC72" s="201">
        <f t="shared" si="21"/>
        <v>4.6178512103134221E-5</v>
      </c>
      <c r="AD72" s="201">
        <f t="shared" si="53"/>
        <v>-3.3538363744792243E-4</v>
      </c>
      <c r="AE72" s="201">
        <f t="shared" si="32"/>
        <v>1.1248218426779948E-7</v>
      </c>
      <c r="AF72" s="195">
        <f t="shared" si="54"/>
        <v>4.6178512103134221E-5</v>
      </c>
      <c r="AG72" s="257"/>
      <c r="AH72" s="195">
        <f t="shared" si="24"/>
        <v>-9.8876715609107629E-2</v>
      </c>
      <c r="AI72" s="195">
        <f t="shared" si="25"/>
        <v>0.72344251985420194</v>
      </c>
      <c r="AJ72" s="195">
        <f t="shared" si="26"/>
        <v>-0.99962608002874054</v>
      </c>
      <c r="AK72" s="195">
        <f t="shared" si="27"/>
        <v>-0.11321888445536799</v>
      </c>
      <c r="AL72" s="195">
        <f t="shared" si="28"/>
        <v>0.38857186153435336</v>
      </c>
      <c r="AM72" s="195">
        <f t="shared" si="29"/>
        <v>0.19676798540965681</v>
      </c>
      <c r="AN72" s="201">
        <f t="shared" si="59"/>
        <v>13.089703527837063</v>
      </c>
      <c r="AO72" s="201">
        <f t="shared" si="59"/>
        <v>13.089757863770341</v>
      </c>
      <c r="AP72" s="201">
        <f t="shared" si="59"/>
        <v>13.089547947921215</v>
      </c>
      <c r="AQ72" s="201">
        <f t="shared" si="59"/>
        <v>13.090359055917313</v>
      </c>
      <c r="AR72" s="201">
        <f t="shared" si="59"/>
        <v>13.087227056076641</v>
      </c>
      <c r="AS72" s="201">
        <f t="shared" si="59"/>
        <v>13.099352497738119</v>
      </c>
      <c r="AT72" s="201">
        <f t="shared" si="59"/>
        <v>13.052863114453523</v>
      </c>
      <c r="AU72" s="201">
        <f t="shared" si="31"/>
        <v>13.239066447706573</v>
      </c>
      <c r="AW72" s="195">
        <v>5000</v>
      </c>
      <c r="AX72" s="195">
        <f t="shared" si="38"/>
        <v>1.7026441441953546E-2</v>
      </c>
      <c r="AY72" s="195">
        <f t="shared" si="39"/>
        <v>0.10473064783187423</v>
      </c>
      <c r="AZ72" s="195">
        <f t="shared" si="40"/>
        <v>-8.7704206389920686E-2</v>
      </c>
      <c r="BA72" s="195">
        <f t="shared" si="41"/>
        <v>0.76705158045157351</v>
      </c>
      <c r="BB72" s="195">
        <f t="shared" si="42"/>
        <v>-0.96613855583568853</v>
      </c>
      <c r="BC72" s="195">
        <f t="shared" si="43"/>
        <v>0.67689557545513401</v>
      </c>
      <c r="BD72" s="195">
        <f t="shared" si="44"/>
        <v>0.3519913947871568</v>
      </c>
      <c r="BE72" s="195">
        <f t="shared" si="45"/>
        <v>13.459898502842133</v>
      </c>
      <c r="BF72" s="195">
        <f t="shared" si="45"/>
        <v>13.45990879326412</v>
      </c>
      <c r="BG72" s="195">
        <f t="shared" si="45"/>
        <v>13.459853844826563</v>
      </c>
      <c r="BH72" s="195">
        <f t="shared" si="45"/>
        <v>13.460147300103094</v>
      </c>
      <c r="BI72" s="195">
        <f t="shared" si="45"/>
        <v>13.458581324213629</v>
      </c>
      <c r="BJ72" s="195">
        <f t="shared" si="45"/>
        <v>13.466973550631712</v>
      </c>
      <c r="BK72" s="195">
        <f t="shared" si="45"/>
        <v>13.422968394386057</v>
      </c>
      <c r="BL72" s="195">
        <f t="shared" si="46"/>
        <v>13.692779039574052</v>
      </c>
    </row>
    <row r="73" spans="1:64" s="195" customFormat="1" ht="12.95" customHeight="1" x14ac:dyDescent="0.2">
      <c r="A73" s="256" t="s">
        <v>95</v>
      </c>
      <c r="B73" s="263" t="s">
        <v>85</v>
      </c>
      <c r="C73" s="264">
        <v>53055.2327</v>
      </c>
      <c r="D73" s="258">
        <v>4.0000000000000002E-4</v>
      </c>
      <c r="E73" s="195">
        <f t="shared" si="48"/>
        <v>1234.0034343669315</v>
      </c>
      <c r="F73" s="195">
        <f t="shared" si="49"/>
        <v>1234</v>
      </c>
      <c r="G73" s="195">
        <f t="shared" si="56"/>
        <v>1.5446000033989549E-3</v>
      </c>
      <c r="K73" s="195">
        <f>+G73</f>
        <v>1.5446000033989549E-3</v>
      </c>
      <c r="P73" s="195">
        <f t="shared" si="50"/>
        <v>1.0897378845124003E-3</v>
      </c>
      <c r="Q73" s="255">
        <f t="shared" si="51"/>
        <v>38036.7327</v>
      </c>
      <c r="R73" s="195">
        <f t="shared" si="57"/>
        <v>2.0689954719796611E-7</v>
      </c>
      <c r="S73" s="196">
        <v>1</v>
      </c>
      <c r="U73" s="256"/>
      <c r="Z73" s="195">
        <f t="shared" si="18"/>
        <v>1234</v>
      </c>
      <c r="AA73" s="201">
        <f t="shared" si="19"/>
        <v>1.460094184657576E-3</v>
      </c>
      <c r="AB73" s="201">
        <f t="shared" si="52"/>
        <v>0.10041598652627728</v>
      </c>
      <c r="AC73" s="201">
        <f t="shared" si="21"/>
        <v>4.5486211888655457E-4</v>
      </c>
      <c r="AD73" s="201">
        <f t="shared" si="53"/>
        <v>8.4505818741378858E-5</v>
      </c>
      <c r="AE73" s="201">
        <f t="shared" si="32"/>
        <v>7.1412334011507778E-9</v>
      </c>
      <c r="AF73" s="195">
        <f t="shared" si="54"/>
        <v>4.5486211888655457E-4</v>
      </c>
      <c r="AG73" s="257"/>
      <c r="AH73" s="195">
        <f t="shared" si="24"/>
        <v>-9.887138652287833E-2</v>
      </c>
      <c r="AI73" s="195">
        <f t="shared" si="25"/>
        <v>0.72347945738437414</v>
      </c>
      <c r="AJ73" s="195">
        <f t="shared" si="26"/>
        <v>-0.9996349443029402</v>
      </c>
      <c r="AK73" s="195">
        <f t="shared" si="27"/>
        <v>-0.11330906906982914</v>
      </c>
      <c r="AL73" s="195">
        <f t="shared" si="28"/>
        <v>0.38889798049027063</v>
      </c>
      <c r="AM73" s="195">
        <f t="shared" si="29"/>
        <v>0.19693736360177602</v>
      </c>
      <c r="AN73" s="201">
        <f t="shared" si="59"/>
        <v>13.090133705629182</v>
      </c>
      <c r="AO73" s="201">
        <f t="shared" si="59"/>
        <v>13.090187994407762</v>
      </c>
      <c r="AP73" s="201">
        <f t="shared" si="59"/>
        <v>13.089978208644666</v>
      </c>
      <c r="AQ73" s="201">
        <f t="shared" si="59"/>
        <v>13.090789015403097</v>
      </c>
      <c r="AR73" s="201">
        <f t="shared" si="59"/>
        <v>13.087657402845954</v>
      </c>
      <c r="AS73" s="201">
        <f t="shared" si="59"/>
        <v>13.099784387971475</v>
      </c>
      <c r="AT73" s="201">
        <f t="shared" si="59"/>
        <v>13.05327807173941</v>
      </c>
      <c r="AU73" s="201">
        <f t="shared" si="31"/>
        <v>13.239607942644486</v>
      </c>
      <c r="AW73" s="195">
        <v>6000</v>
      </c>
      <c r="AX73" s="195">
        <f t="shared" si="38"/>
        <v>2.2626075428723413E-2</v>
      </c>
      <c r="AY73" s="195">
        <f t="shared" si="39"/>
        <v>0.10503505862335087</v>
      </c>
      <c r="AZ73" s="195">
        <f t="shared" si="40"/>
        <v>-8.2408983194627458E-2</v>
      </c>
      <c r="BA73" s="195">
        <f t="shared" si="41"/>
        <v>0.7834079002339065</v>
      </c>
      <c r="BB73" s="195">
        <f t="shared" si="42"/>
        <v>-0.94136220803218729</v>
      </c>
      <c r="BC73" s="195">
        <f t="shared" si="43"/>
        <v>0.76007047791603477</v>
      </c>
      <c r="BD73" s="195">
        <f t="shared" si="44"/>
        <v>0.39945358267574715</v>
      </c>
      <c r="BE73" s="195">
        <f t="shared" si="45"/>
        <v>13.562307403279931</v>
      </c>
      <c r="BF73" s="195">
        <f t="shared" si="45"/>
        <v>13.562311769560898</v>
      </c>
      <c r="BG73" s="195">
        <f t="shared" si="45"/>
        <v>13.562284897509924</v>
      </c>
      <c r="BH73" s="195">
        <f t="shared" si="45"/>
        <v>13.562450297845299</v>
      </c>
      <c r="BI73" s="195">
        <f t="shared" si="45"/>
        <v>13.561432910107873</v>
      </c>
      <c r="BJ73" s="195">
        <f t="shared" si="45"/>
        <v>13.567716475357457</v>
      </c>
      <c r="BK73" s="195">
        <f t="shared" si="45"/>
        <v>13.529829748410023</v>
      </c>
      <c r="BL73" s="195">
        <f t="shared" si="46"/>
        <v>13.813111247999323</v>
      </c>
    </row>
    <row r="74" spans="1:64" s="195" customFormat="1" ht="12.95" customHeight="1" x14ac:dyDescent="0.2">
      <c r="A74" s="195" t="s">
        <v>218</v>
      </c>
      <c r="B74" s="195" t="s">
        <v>85</v>
      </c>
      <c r="C74" s="258">
        <v>53372.3079</v>
      </c>
      <c r="D74" s="258" t="s">
        <v>284</v>
      </c>
      <c r="E74" s="195">
        <f t="shared" si="48"/>
        <v>1939.0096367277627</v>
      </c>
      <c r="F74" s="195">
        <f t="shared" si="49"/>
        <v>1939</v>
      </c>
      <c r="G74" s="195">
        <f t="shared" si="56"/>
        <v>4.3340999982319772E-3</v>
      </c>
      <c r="J74" s="195">
        <f>G74</f>
        <v>4.3340999982319772E-3</v>
      </c>
      <c r="O74" s="195">
        <f ca="1">+C$11+C$12*$F74</f>
        <v>5.1089337375694963E-3</v>
      </c>
      <c r="P74" s="195">
        <f t="shared" si="50"/>
        <v>4.9568801253881229E-3</v>
      </c>
      <c r="Q74" s="255">
        <f t="shared" si="51"/>
        <v>38353.8079</v>
      </c>
      <c r="R74" s="195">
        <f t="shared" si="57"/>
        <v>3.8785508678062503E-7</v>
      </c>
      <c r="S74" s="196">
        <v>1</v>
      </c>
      <c r="U74" s="256"/>
      <c r="Z74" s="195">
        <f t="shared" si="18"/>
        <v>1939</v>
      </c>
      <c r="AA74" s="201">
        <f t="shared" si="19"/>
        <v>3.7402679356631496E-3</v>
      </c>
      <c r="AB74" s="201">
        <f t="shared" si="52"/>
        <v>0.10213992605054936</v>
      </c>
      <c r="AC74" s="201">
        <f t="shared" si="21"/>
        <v>-6.2278012715614572E-4</v>
      </c>
      <c r="AD74" s="201">
        <f t="shared" si="53"/>
        <v>5.9383206256882759E-4</v>
      </c>
      <c r="AE74" s="201">
        <f t="shared" si="32"/>
        <v>3.5263651853474798E-7</v>
      </c>
      <c r="AF74" s="195">
        <f t="shared" si="54"/>
        <v>-6.2278012715614572E-4</v>
      </c>
      <c r="AG74" s="257"/>
      <c r="AH74" s="195">
        <f t="shared" si="24"/>
        <v>-9.7805826052317385E-2</v>
      </c>
      <c r="AI74" s="195">
        <f t="shared" si="25"/>
        <v>0.72968199154580948</v>
      </c>
      <c r="AJ74" s="195">
        <f t="shared" si="26"/>
        <v>-0.99969982255777678</v>
      </c>
      <c r="AK74" s="195">
        <f t="shared" si="27"/>
        <v>-0.12739988197510871</v>
      </c>
      <c r="AL74" s="195">
        <f t="shared" si="28"/>
        <v>0.44042212945586273</v>
      </c>
      <c r="AM74" s="195">
        <f t="shared" si="29"/>
        <v>0.22384105113842009</v>
      </c>
      <c r="AN74" s="201">
        <f t="shared" si="59"/>
        <v>13.157812531938244</v>
      </c>
      <c r="AO74" s="201">
        <f t="shared" si="59"/>
        <v>13.157858529707845</v>
      </c>
      <c r="AP74" s="201">
        <f t="shared" si="59"/>
        <v>13.157673116303826</v>
      </c>
      <c r="AQ74" s="201">
        <f t="shared" si="59"/>
        <v>13.158420644346219</v>
      </c>
      <c r="AR74" s="201">
        <f t="shared" si="59"/>
        <v>13.155409136153041</v>
      </c>
      <c r="AS74" s="201">
        <f t="shared" si="59"/>
        <v>13.16757891951606</v>
      </c>
      <c r="AT74" s="201">
        <f t="shared" si="59"/>
        <v>13.118986181625457</v>
      </c>
      <c r="AU74" s="201">
        <f t="shared" si="31"/>
        <v>13.3244421495843</v>
      </c>
      <c r="AW74" s="195">
        <v>7000</v>
      </c>
      <c r="AX74" s="195">
        <f t="shared" si="38"/>
        <v>2.8875390720845329E-2</v>
      </c>
      <c r="AY74" s="195">
        <f t="shared" si="39"/>
        <v>0.10497702021961451</v>
      </c>
      <c r="AZ74" s="195">
        <f t="shared" si="40"/>
        <v>-7.6101629498769183E-2</v>
      </c>
      <c r="BA74" s="195">
        <f t="shared" si="41"/>
        <v>0.80211160353607136</v>
      </c>
      <c r="BB74" s="195">
        <f t="shared" si="42"/>
        <v>-0.90849509730531153</v>
      </c>
      <c r="BC74" s="195">
        <f t="shared" si="43"/>
        <v>0.84704700262078114</v>
      </c>
      <c r="BD74" s="195">
        <f t="shared" si="44"/>
        <v>0.45080540694747129</v>
      </c>
      <c r="BE74" s="195">
        <f t="shared" ref="BE74:BK86" si="60">$BL74+$AB$7*SIN(BF74)</f>
        <v>13.66702973529398</v>
      </c>
      <c r="BF74" s="195">
        <f t="shared" si="60"/>
        <v>13.667031120366362</v>
      </c>
      <c r="BG74" s="195">
        <f t="shared" si="60"/>
        <v>13.66702088906489</v>
      </c>
      <c r="BH74" s="195">
        <f t="shared" si="60"/>
        <v>13.667096470863285</v>
      </c>
      <c r="BI74" s="195">
        <f t="shared" si="60"/>
        <v>13.666538389624895</v>
      </c>
      <c r="BJ74" s="195">
        <f t="shared" si="60"/>
        <v>13.67067371044112</v>
      </c>
      <c r="BK74" s="195">
        <f t="shared" si="60"/>
        <v>13.640788026183932</v>
      </c>
      <c r="BL74" s="195">
        <f t="shared" si="46"/>
        <v>13.933443456424595</v>
      </c>
    </row>
    <row r="75" spans="1:64" s="195" customFormat="1" ht="12.95" customHeight="1" x14ac:dyDescent="0.2">
      <c r="A75" s="261" t="s">
        <v>91</v>
      </c>
      <c r="B75" s="265"/>
      <c r="C75" s="261">
        <v>53496.442499999997</v>
      </c>
      <c r="D75" s="261">
        <v>4.0000000000000002E-4</v>
      </c>
      <c r="E75" s="195">
        <f t="shared" si="48"/>
        <v>2215.018807194514</v>
      </c>
      <c r="F75" s="195">
        <f t="shared" si="49"/>
        <v>2215</v>
      </c>
      <c r="G75" s="195">
        <f t="shared" si="56"/>
        <v>8.4585000004153699E-3</v>
      </c>
      <c r="K75" s="195">
        <f>+G75</f>
        <v>8.4585000004153699E-3</v>
      </c>
      <c r="P75" s="195">
        <f t="shared" si="50"/>
        <v>6.4434295793678806E-3</v>
      </c>
      <c r="Q75" s="255">
        <f t="shared" si="51"/>
        <v>38477.942499999997</v>
      </c>
      <c r="R75" s="195">
        <f t="shared" si="57"/>
        <v>4.0605088017805057E-6</v>
      </c>
      <c r="S75" s="196">
        <v>1</v>
      </c>
      <c r="U75" s="256"/>
      <c r="Z75" s="195">
        <f t="shared" si="18"/>
        <v>2215</v>
      </c>
      <c r="AA75" s="201">
        <f t="shared" si="19"/>
        <v>4.7097241010265467E-3</v>
      </c>
      <c r="AB75" s="201">
        <f t="shared" si="52"/>
        <v>0.10572131041809602</v>
      </c>
      <c r="AC75" s="201">
        <f t="shared" si="21"/>
        <v>2.0150704210474893E-3</v>
      </c>
      <c r="AD75" s="201">
        <f t="shared" si="53"/>
        <v>3.7487758993888232E-3</v>
      </c>
      <c r="AE75" s="201">
        <f t="shared" si="32"/>
        <v>1.4053320743838481E-5</v>
      </c>
      <c r="AF75" s="195">
        <f t="shared" si="54"/>
        <v>2.0150704210474893E-3</v>
      </c>
      <c r="AG75" s="257"/>
      <c r="AH75" s="195">
        <f t="shared" si="24"/>
        <v>-9.7262810417680645E-2</v>
      </c>
      <c r="AI75" s="195">
        <f t="shared" si="25"/>
        <v>0.73233981854720565</v>
      </c>
      <c r="AJ75" s="195">
        <f t="shared" si="26"/>
        <v>-0.99899109344019632</v>
      </c>
      <c r="AK75" s="195">
        <f t="shared" si="27"/>
        <v>-0.13289312580629833</v>
      </c>
      <c r="AL75" s="195">
        <f t="shared" si="28"/>
        <v>0.46084322842586606</v>
      </c>
      <c r="AM75" s="195">
        <f t="shared" si="29"/>
        <v>0.23458813470198042</v>
      </c>
      <c r="AN75" s="201">
        <f t="shared" si="59"/>
        <v>13.184471807615571</v>
      </c>
      <c r="AO75" s="201">
        <f t="shared" si="59"/>
        <v>13.184514217901734</v>
      </c>
      <c r="AP75" s="201">
        <f t="shared" si="59"/>
        <v>13.184340085985339</v>
      </c>
      <c r="AQ75" s="201">
        <f t="shared" si="59"/>
        <v>13.185055189822062</v>
      </c>
      <c r="AR75" s="201">
        <f t="shared" si="59"/>
        <v>13.182120801670214</v>
      </c>
      <c r="AS75" s="201">
        <f t="shared" si="59"/>
        <v>13.194201300720858</v>
      </c>
      <c r="AT75" s="201">
        <f t="shared" si="59"/>
        <v>13.145105452394427</v>
      </c>
      <c r="AU75" s="201">
        <f t="shared" si="31"/>
        <v>13.357653839109677</v>
      </c>
      <c r="AW75" s="195">
        <v>7500</v>
      </c>
      <c r="AX75" s="195">
        <f t="shared" si="38"/>
        <v>3.2247560862809735E-2</v>
      </c>
      <c r="AY75" s="195">
        <f t="shared" si="39"/>
        <v>0.10481208256954144</v>
      </c>
      <c r="AZ75" s="195">
        <f t="shared" si="40"/>
        <v>-7.2564521706731708E-2</v>
      </c>
      <c r="BA75" s="195">
        <f t="shared" si="41"/>
        <v>0.81241062892437332</v>
      </c>
      <c r="BB75" s="195">
        <f t="shared" si="42"/>
        <v>-0.88872631804913949</v>
      </c>
      <c r="BC75" s="195">
        <f t="shared" si="43"/>
        <v>0.89215636665936338</v>
      </c>
      <c r="BD75" s="195">
        <f t="shared" si="44"/>
        <v>0.47822724496006852</v>
      </c>
      <c r="BE75" s="195">
        <f t="shared" si="60"/>
        <v>13.720358706749693</v>
      </c>
      <c r="BF75" s="195">
        <f t="shared" si="60"/>
        <v>13.720359375437731</v>
      </c>
      <c r="BG75" s="195">
        <f t="shared" si="60"/>
        <v>13.720353848280332</v>
      </c>
      <c r="BH75" s="195">
        <f t="shared" si="60"/>
        <v>13.720399536034192</v>
      </c>
      <c r="BI75" s="195">
        <f t="shared" si="60"/>
        <v>13.720022020290237</v>
      </c>
      <c r="BJ75" s="195">
        <f t="shared" si="60"/>
        <v>13.723151138741155</v>
      </c>
      <c r="BK75" s="195">
        <f t="shared" si="60"/>
        <v>13.697848251001956</v>
      </c>
      <c r="BL75" s="195">
        <f t="shared" si="46"/>
        <v>13.993609560637228</v>
      </c>
    </row>
    <row r="76" spans="1:64" s="195" customFormat="1" ht="12.95" customHeight="1" x14ac:dyDescent="0.2">
      <c r="A76" s="195" t="s">
        <v>218</v>
      </c>
      <c r="B76" s="195" t="s">
        <v>85</v>
      </c>
      <c r="C76" s="258">
        <v>53722.220699999998</v>
      </c>
      <c r="D76" s="258" t="s">
        <v>284</v>
      </c>
      <c r="E76" s="195">
        <f t="shared" si="48"/>
        <v>2717.0291547646329</v>
      </c>
      <c r="F76" s="195">
        <f t="shared" si="49"/>
        <v>2717</v>
      </c>
      <c r="G76" s="195">
        <f t="shared" si="56"/>
        <v>1.3112300002831034E-2</v>
      </c>
      <c r="J76" s="195">
        <f>G76</f>
        <v>1.3112300002831034E-2</v>
      </c>
      <c r="O76" s="195">
        <f ca="1">+C$11+C$12*$F76</f>
        <v>8.180068971938962E-3</v>
      </c>
      <c r="P76" s="195">
        <f t="shared" si="50"/>
        <v>9.0822720675678044E-3</v>
      </c>
      <c r="Q76" s="255">
        <f t="shared" si="51"/>
        <v>38703.720699999998</v>
      </c>
      <c r="R76" s="195">
        <f t="shared" si="57"/>
        <v>1.6241125159002014E-5</v>
      </c>
      <c r="S76" s="196">
        <v>1</v>
      </c>
      <c r="U76" s="256"/>
      <c r="Z76" s="195">
        <f t="shared" si="18"/>
        <v>2717</v>
      </c>
      <c r="AA76" s="201">
        <f t="shared" si="19"/>
        <v>6.5859295404362139E-3</v>
      </c>
      <c r="AB76" s="201">
        <f t="shared" si="52"/>
        <v>0.10920375396927796</v>
      </c>
      <c r="AC76" s="201">
        <f t="shared" si="21"/>
        <v>4.03002793526323E-3</v>
      </c>
      <c r="AD76" s="201">
        <f t="shared" si="53"/>
        <v>6.5263704623948204E-3</v>
      </c>
      <c r="AE76" s="201">
        <f t="shared" si="32"/>
        <v>4.2593511412419585E-5</v>
      </c>
      <c r="AF76" s="195">
        <f t="shared" si="54"/>
        <v>4.03002793526323E-3</v>
      </c>
      <c r="AG76" s="257"/>
      <c r="AH76" s="195">
        <f t="shared" si="24"/>
        <v>-9.609145396644693E-2</v>
      </c>
      <c r="AI76" s="195">
        <f t="shared" si="25"/>
        <v>0.73751592671603938</v>
      </c>
      <c r="AJ76" s="195">
        <f t="shared" si="26"/>
        <v>-0.99660184417856501</v>
      </c>
      <c r="AK76" s="195">
        <f t="shared" si="27"/>
        <v>-0.14284490503399766</v>
      </c>
      <c r="AL76" s="195">
        <f t="shared" si="28"/>
        <v>0.49838248474807612</v>
      </c>
      <c r="AM76" s="195">
        <f t="shared" si="29"/>
        <v>0.25448061068609412</v>
      </c>
      <c r="AN76" s="201">
        <f t="shared" si="59"/>
        <v>13.233218841838765</v>
      </c>
      <c r="AO76" s="201">
        <f t="shared" si="59"/>
        <v>13.233254546099261</v>
      </c>
      <c r="AP76" s="201">
        <f t="shared" si="59"/>
        <v>13.233102499706003</v>
      </c>
      <c r="AQ76" s="201">
        <f t="shared" si="59"/>
        <v>13.233750114750778</v>
      </c>
      <c r="AR76" s="201">
        <f t="shared" si="59"/>
        <v>13.230993997382321</v>
      </c>
      <c r="AS76" s="201">
        <f t="shared" si="59"/>
        <v>13.242765346809628</v>
      </c>
      <c r="AT76" s="201">
        <f t="shared" si="59"/>
        <v>13.193218488135804</v>
      </c>
      <c r="AU76" s="201">
        <f t="shared" si="31"/>
        <v>13.418060607739161</v>
      </c>
      <c r="AW76" s="195">
        <v>8000</v>
      </c>
      <c r="AX76" s="195">
        <f t="shared" si="38"/>
        <v>3.5786071395788599E-2</v>
      </c>
      <c r="AY76" s="195">
        <f t="shared" si="39"/>
        <v>0.10455653262066514</v>
      </c>
      <c r="AZ76" s="195">
        <f t="shared" si="40"/>
        <v>-6.8770461224876539E-2</v>
      </c>
      <c r="BA76" s="195">
        <f t="shared" si="41"/>
        <v>0.82337950492849288</v>
      </c>
      <c r="BB76" s="195">
        <f t="shared" si="42"/>
        <v>-0.86655308486983684</v>
      </c>
      <c r="BC76" s="195">
        <f t="shared" si="43"/>
        <v>0.93846182298696379</v>
      </c>
      <c r="BD76" s="195">
        <f t="shared" si="44"/>
        <v>0.50699873887862712</v>
      </c>
      <c r="BE76" s="195">
        <f t="shared" si="60"/>
        <v>13.77439000847704</v>
      </c>
      <c r="BF76" s="195">
        <f t="shared" si="60"/>
        <v>13.77439028755173</v>
      </c>
      <c r="BG76" s="195">
        <f t="shared" si="60"/>
        <v>13.774387655976195</v>
      </c>
      <c r="BH76" s="195">
        <f t="shared" si="60"/>
        <v>13.774412471527009</v>
      </c>
      <c r="BI76" s="195">
        <f t="shared" si="60"/>
        <v>13.774178527276248</v>
      </c>
      <c r="BJ76" s="195">
        <f t="shared" si="60"/>
        <v>13.776389754876037</v>
      </c>
      <c r="BK76" s="195">
        <f t="shared" si="60"/>
        <v>13.755978797023717</v>
      </c>
      <c r="BL76" s="195">
        <f t="shared" si="46"/>
        <v>14.053775664849862</v>
      </c>
    </row>
    <row r="77" spans="1:64" s="195" customFormat="1" ht="12.95" customHeight="1" x14ac:dyDescent="0.2">
      <c r="A77" s="195" t="s">
        <v>229</v>
      </c>
      <c r="B77" s="195" t="s">
        <v>85</v>
      </c>
      <c r="C77" s="258">
        <v>53800.020799999998</v>
      </c>
      <c r="D77" s="258" t="s">
        <v>284</v>
      </c>
      <c r="E77" s="195">
        <f t="shared" si="48"/>
        <v>2890.0150995635113</v>
      </c>
      <c r="F77" s="195">
        <f t="shared" si="49"/>
        <v>2890</v>
      </c>
      <c r="G77" s="195">
        <f t="shared" si="56"/>
        <v>6.790999999793712E-3</v>
      </c>
      <c r="J77" s="195">
        <f>G77</f>
        <v>6.790999999793712E-3</v>
      </c>
      <c r="O77" s="195">
        <f ca="1">+C$11+C$12*$F77</f>
        <v>8.8629820767537667E-3</v>
      </c>
      <c r="P77" s="195">
        <f t="shared" si="50"/>
        <v>9.9675020685664664E-3</v>
      </c>
      <c r="Q77" s="255">
        <f t="shared" si="51"/>
        <v>38781.520799999998</v>
      </c>
      <c r="R77" s="195">
        <f t="shared" si="57"/>
        <v>1.0090165392917588E-5</v>
      </c>
      <c r="S77" s="196">
        <v>1</v>
      </c>
      <c r="U77" s="256"/>
      <c r="Z77" s="195">
        <f t="shared" si="18"/>
        <v>2890</v>
      </c>
      <c r="AA77" s="201">
        <f t="shared" si="19"/>
        <v>7.2666798610945826E-3</v>
      </c>
      <c r="AB77" s="201">
        <f t="shared" si="52"/>
        <v>0.10242344726860403</v>
      </c>
      <c r="AC77" s="201">
        <f t="shared" si="21"/>
        <v>-3.1765020687727543E-3</v>
      </c>
      <c r="AD77" s="201">
        <f t="shared" si="53"/>
        <v>-4.7567986130087059E-4</v>
      </c>
      <c r="AE77" s="201">
        <f t="shared" si="32"/>
        <v>2.2627133044721548E-7</v>
      </c>
      <c r="AF77" s="195">
        <f t="shared" si="54"/>
        <v>-3.1765020687727543E-3</v>
      </c>
      <c r="AG77" s="257"/>
      <c r="AH77" s="195">
        <f t="shared" si="24"/>
        <v>-9.5632447268810317E-2</v>
      </c>
      <c r="AI77" s="195">
        <f t="shared" si="25"/>
        <v>0.73940419159974402</v>
      </c>
      <c r="AJ77" s="195">
        <f t="shared" si="26"/>
        <v>-0.99544088901681893</v>
      </c>
      <c r="AK77" s="195">
        <f t="shared" si="27"/>
        <v>-0.14626134235035762</v>
      </c>
      <c r="AL77" s="195">
        <f t="shared" si="28"/>
        <v>0.51144507368183523</v>
      </c>
      <c r="AM77" s="195">
        <f t="shared" si="29"/>
        <v>0.26144655132833211</v>
      </c>
      <c r="AN77" s="201">
        <f t="shared" si="59"/>
        <v>13.250099591610409</v>
      </c>
      <c r="AO77" s="201">
        <f t="shared" si="59"/>
        <v>13.250132986530154</v>
      </c>
      <c r="AP77" s="201">
        <f t="shared" si="59"/>
        <v>13.249988838613881</v>
      </c>
      <c r="AQ77" s="201">
        <f t="shared" si="59"/>
        <v>13.250611168940072</v>
      </c>
      <c r="AR77" s="201">
        <f t="shared" si="59"/>
        <v>13.247926634200969</v>
      </c>
      <c r="AS77" s="201">
        <f t="shared" si="59"/>
        <v>13.259549292714999</v>
      </c>
      <c r="AT77" s="201">
        <f t="shared" si="59"/>
        <v>13.209987125777861</v>
      </c>
      <c r="AU77" s="201">
        <f t="shared" si="31"/>
        <v>13.438878079796734</v>
      </c>
      <c r="AW77" s="195">
        <v>8500</v>
      </c>
      <c r="AX77" s="195">
        <f t="shared" si="38"/>
        <v>3.9491314916679787E-2</v>
      </c>
      <c r="AY77" s="195">
        <f t="shared" si="39"/>
        <v>0.10421037037298558</v>
      </c>
      <c r="AZ77" s="195">
        <f t="shared" si="40"/>
        <v>-6.4719055456305796E-2</v>
      </c>
      <c r="BA77" s="195">
        <f t="shared" si="41"/>
        <v>0.83504842447500105</v>
      </c>
      <c r="BB77" s="195">
        <f t="shared" si="42"/>
        <v>-0.84182635482034596</v>
      </c>
      <c r="BC77" s="195">
        <f t="shared" si="43"/>
        <v>0.98605764122207684</v>
      </c>
      <c r="BD77" s="195">
        <f t="shared" si="44"/>
        <v>0.53728498294050453</v>
      </c>
      <c r="BE77" s="195">
        <f t="shared" si="60"/>
        <v>13.829168908462041</v>
      </c>
      <c r="BF77" s="195">
        <f t="shared" si="60"/>
        <v>13.829169003369779</v>
      </c>
      <c r="BG77" s="195">
        <f t="shared" si="60"/>
        <v>13.829167955736224</v>
      </c>
      <c r="BH77" s="195">
        <f t="shared" si="60"/>
        <v>13.829179520169344</v>
      </c>
      <c r="BI77" s="195">
        <f t="shared" si="60"/>
        <v>13.829051888021654</v>
      </c>
      <c r="BJ77" s="195">
        <f t="shared" si="60"/>
        <v>13.830463362387608</v>
      </c>
      <c r="BK77" s="195">
        <f t="shared" si="60"/>
        <v>13.815187030666065</v>
      </c>
      <c r="BL77" s="195">
        <f t="shared" si="46"/>
        <v>14.1139417690625</v>
      </c>
    </row>
    <row r="78" spans="1:64" s="195" customFormat="1" ht="12.95" customHeight="1" x14ac:dyDescent="0.2">
      <c r="A78" s="195" t="s">
        <v>229</v>
      </c>
      <c r="B78" s="195" t="s">
        <v>94</v>
      </c>
      <c r="C78" s="258">
        <v>53819.135499999997</v>
      </c>
      <c r="D78" s="258" t="s">
        <v>284</v>
      </c>
      <c r="E78" s="195">
        <f t="shared" si="48"/>
        <v>2932.51600173519</v>
      </c>
      <c r="F78" s="195">
        <f t="shared" si="49"/>
        <v>2932.5</v>
      </c>
      <c r="G78" s="195">
        <f t="shared" si="56"/>
        <v>7.1967499970924109E-3</v>
      </c>
      <c r="K78" s="195">
        <f>G78</f>
        <v>7.1967499970924109E-3</v>
      </c>
      <c r="O78" s="195">
        <f ca="1">+C$11+C$12*$F78</f>
        <v>9.0307497470117383E-3</v>
      </c>
      <c r="P78" s="195">
        <f t="shared" si="50"/>
        <v>1.0182800605805207E-2</v>
      </c>
      <c r="Q78" s="255">
        <f t="shared" si="51"/>
        <v>38800.635499999997</v>
      </c>
      <c r="R78" s="195">
        <f t="shared" si="57"/>
        <v>8.916498237794059E-6</v>
      </c>
      <c r="S78" s="196">
        <v>1</v>
      </c>
      <c r="U78" s="256"/>
      <c r="Z78" s="195">
        <f t="shared" si="18"/>
        <v>2932.5</v>
      </c>
      <c r="AA78" s="201">
        <f t="shared" si="19"/>
        <v>7.436620028950805E-3</v>
      </c>
      <c r="AB78" s="201">
        <f t="shared" si="52"/>
        <v>0.10271207189673383</v>
      </c>
      <c r="AC78" s="201">
        <f t="shared" si="21"/>
        <v>-2.986050608712796E-3</v>
      </c>
      <c r="AD78" s="201">
        <f t="shared" si="53"/>
        <v>-2.3987003185839406E-4</v>
      </c>
      <c r="AE78" s="201">
        <f t="shared" si="32"/>
        <v>5.753763218374698E-8</v>
      </c>
      <c r="AF78" s="195">
        <f t="shared" si="54"/>
        <v>-2.986050608712796E-3</v>
      </c>
      <c r="AG78" s="257"/>
      <c r="AH78" s="195">
        <f t="shared" si="24"/>
        <v>-9.5515321899641417E-2</v>
      </c>
      <c r="AI78" s="195">
        <f t="shared" si="25"/>
        <v>0.73987640282644529</v>
      </c>
      <c r="AJ78" s="195">
        <f t="shared" si="26"/>
        <v>-0.9951286711616093</v>
      </c>
      <c r="AK78" s="195">
        <f t="shared" si="27"/>
        <v>-0.14709952350501251</v>
      </c>
      <c r="AL78" s="195">
        <f t="shared" si="28"/>
        <v>0.51466439073348924</v>
      </c>
      <c r="AM78" s="195">
        <f t="shared" si="29"/>
        <v>0.26316696243775228</v>
      </c>
      <c r="AN78" s="201">
        <f t="shared" si="59"/>
        <v>13.254253246320712</v>
      </c>
      <c r="AO78" s="201">
        <f t="shared" si="59"/>
        <v>13.254286077136502</v>
      </c>
      <c r="AP78" s="201">
        <f t="shared" si="59"/>
        <v>13.254143881644326</v>
      </c>
      <c r="AQ78" s="201">
        <f t="shared" si="59"/>
        <v>13.254759872905963</v>
      </c>
      <c r="AR78" s="201">
        <f t="shared" si="59"/>
        <v>13.252093641934714</v>
      </c>
      <c r="AS78" s="201">
        <f t="shared" si="59"/>
        <v>13.263676587458797</v>
      </c>
      <c r="AT78" s="201">
        <f t="shared" si="59"/>
        <v>13.214121699096443</v>
      </c>
      <c r="AU78" s="201">
        <f t="shared" si="31"/>
        <v>13.443992198654808</v>
      </c>
      <c r="AW78" s="195">
        <v>9000</v>
      </c>
      <c r="AX78" s="195">
        <f t="shared" si="38"/>
        <v>4.3363074816019267E-2</v>
      </c>
      <c r="AY78" s="195">
        <f t="shared" si="39"/>
        <v>0.10377359582650277</v>
      </c>
      <c r="AZ78" s="195">
        <f t="shared" si="40"/>
        <v>-6.0410521010483498E-2</v>
      </c>
      <c r="BA78" s="195">
        <f t="shared" si="41"/>
        <v>0.84744834322074125</v>
      </c>
      <c r="BB78" s="195">
        <f t="shared" si="42"/>
        <v>-0.81438626428404948</v>
      </c>
      <c r="BC78" s="195">
        <f t="shared" si="43"/>
        <v>1.0350448698118264</v>
      </c>
      <c r="BD78" s="195">
        <f t="shared" si="44"/>
        <v>0.56927670572484823</v>
      </c>
      <c r="BE78" s="195">
        <f t="shared" si="60"/>
        <v>13.884742689322913</v>
      </c>
      <c r="BF78" s="195">
        <f t="shared" si="60"/>
        <v>13.88474271276765</v>
      </c>
      <c r="BG78" s="195">
        <f t="shared" si="60"/>
        <v>13.88474239864153</v>
      </c>
      <c r="BH78" s="195">
        <f t="shared" si="60"/>
        <v>13.88474660751608</v>
      </c>
      <c r="BI78" s="195">
        <f t="shared" si="60"/>
        <v>13.884690219867412</v>
      </c>
      <c r="BJ78" s="195">
        <f t="shared" si="60"/>
        <v>13.885446689963988</v>
      </c>
      <c r="BK78" s="195">
        <f t="shared" si="60"/>
        <v>13.875476418336355</v>
      </c>
      <c r="BL78" s="195">
        <f t="shared" si="46"/>
        <v>14.174107873275133</v>
      </c>
    </row>
    <row r="79" spans="1:64" s="195" customFormat="1" ht="12.95" customHeight="1" x14ac:dyDescent="0.2">
      <c r="A79" s="254" t="s">
        <v>92</v>
      </c>
      <c r="B79" s="56" t="s">
        <v>85</v>
      </c>
      <c r="C79" s="55">
        <v>54079.757700000002</v>
      </c>
      <c r="D79" s="55">
        <v>1.1000000000000001E-3</v>
      </c>
      <c r="E79" s="195">
        <f t="shared" si="48"/>
        <v>3512.0008289084572</v>
      </c>
      <c r="F79" s="195">
        <f t="shared" si="49"/>
        <v>3512</v>
      </c>
      <c r="G79" s="195">
        <f t="shared" si="56"/>
        <v>3.7280000105965883E-4</v>
      </c>
      <c r="K79" s="195">
        <f>+G79</f>
        <v>3.7280000105965883E-4</v>
      </c>
      <c r="P79" s="195">
        <f t="shared" si="50"/>
        <v>1.3021381875795386E-2</v>
      </c>
      <c r="Q79" s="255">
        <f t="shared" si="51"/>
        <v>39061.257700000002</v>
      </c>
      <c r="R79" s="195">
        <f t="shared" si="57"/>
        <v>1.5998662344189317E-4</v>
      </c>
      <c r="S79" s="196">
        <v>1</v>
      </c>
      <c r="U79" s="256"/>
      <c r="Z79" s="195">
        <f t="shared" si="18"/>
        <v>3512</v>
      </c>
      <c r="AA79" s="201">
        <f t="shared" si="19"/>
        <v>9.8612411966449431E-3</v>
      </c>
      <c r="AB79" s="201">
        <f t="shared" si="52"/>
        <v>9.4118323821890379E-2</v>
      </c>
      <c r="AC79" s="201">
        <f t="shared" si="21"/>
        <v>-1.2648581874735727E-2</v>
      </c>
      <c r="AD79" s="201">
        <f t="shared" si="53"/>
        <v>-9.4884411955852843E-3</v>
      </c>
      <c r="AE79" s="201">
        <f t="shared" si="32"/>
        <v>9.0030516322079903E-5</v>
      </c>
      <c r="AF79" s="195">
        <f t="shared" si="54"/>
        <v>-1.2648581874735727E-2</v>
      </c>
      <c r="AG79" s="257"/>
      <c r="AH79" s="195">
        <f t="shared" si="24"/>
        <v>-9.374552382083072E-2</v>
      </c>
      <c r="AI79" s="195">
        <f t="shared" si="25"/>
        <v>0.74664937364962491</v>
      </c>
      <c r="AJ79" s="195">
        <f t="shared" si="26"/>
        <v>-0.98978344574227728</v>
      </c>
      <c r="AK79" s="195">
        <f t="shared" si="27"/>
        <v>-0.15848033237529527</v>
      </c>
      <c r="AL79" s="195">
        <f t="shared" si="28"/>
        <v>0.55898578122660769</v>
      </c>
      <c r="AM79" s="195">
        <f t="shared" si="29"/>
        <v>0.2870053647560673</v>
      </c>
      <c r="AN79" s="201">
        <f t="shared" si="59"/>
        <v>13.311162849287472</v>
      </c>
      <c r="AO79" s="201">
        <f t="shared" si="59"/>
        <v>13.311188234115246</v>
      </c>
      <c r="AP79" s="201">
        <f t="shared" si="59"/>
        <v>13.311072700906681</v>
      </c>
      <c r="AQ79" s="201">
        <f t="shared" si="59"/>
        <v>13.311598623248777</v>
      </c>
      <c r="AR79" s="201">
        <f t="shared" si="59"/>
        <v>13.309206612370016</v>
      </c>
      <c r="AS79" s="201">
        <f t="shared" si="59"/>
        <v>13.32012903974667</v>
      </c>
      <c r="AT79" s="201">
        <f t="shared" si="59"/>
        <v>13.271108201613879</v>
      </c>
      <c r="AU79" s="201">
        <f t="shared" si="31"/>
        <v>13.513724713437252</v>
      </c>
      <c r="AW79" s="195">
        <v>9500</v>
      </c>
      <c r="AX79" s="195">
        <f t="shared" si="38"/>
        <v>4.7400400115068443E-2</v>
      </c>
      <c r="AY79" s="195">
        <f t="shared" si="39"/>
        <v>0.10324620898121671</v>
      </c>
      <c r="AZ79" s="195">
        <f t="shared" si="40"/>
        <v>-5.5845808866148268E-2</v>
      </c>
      <c r="BA79" s="195">
        <f t="shared" si="41"/>
        <v>0.86061054500634493</v>
      </c>
      <c r="BB79" s="195">
        <f t="shared" si="42"/>
        <v>-0.78406227811354812</v>
      </c>
      <c r="BC79" s="195">
        <f t="shared" si="43"/>
        <v>1.0855318132323912</v>
      </c>
      <c r="BD79" s="195">
        <f t="shared" si="44"/>
        <v>0.60319561742485739</v>
      </c>
      <c r="BE79" s="195">
        <f t="shared" si="60"/>
        <v>13.94116068620991</v>
      </c>
      <c r="BF79" s="195">
        <f t="shared" si="60"/>
        <v>13.941160689289418</v>
      </c>
      <c r="BG79" s="195">
        <f t="shared" si="60"/>
        <v>13.941160636376248</v>
      </c>
      <c r="BH79" s="195">
        <f t="shared" si="60"/>
        <v>13.941161545550614</v>
      </c>
      <c r="BI79" s="195">
        <f t="shared" si="60"/>
        <v>13.941145924346991</v>
      </c>
      <c r="BJ79" s="195">
        <f t="shared" si="60"/>
        <v>13.941414494979673</v>
      </c>
      <c r="BK79" s="195">
        <f t="shared" si="60"/>
        <v>13.936846513888007</v>
      </c>
      <c r="BL79" s="195">
        <f t="shared" si="46"/>
        <v>14.234273977487767</v>
      </c>
    </row>
    <row r="80" spans="1:64" s="195" customFormat="1" ht="12.95" customHeight="1" x14ac:dyDescent="0.2">
      <c r="A80" s="195" t="s">
        <v>241</v>
      </c>
      <c r="B80" s="195" t="s">
        <v>94</v>
      </c>
      <c r="C80" s="258">
        <v>54126.087800000001</v>
      </c>
      <c r="D80" s="258" t="s">
        <v>286</v>
      </c>
      <c r="E80" s="195">
        <f t="shared" si="48"/>
        <v>3615.0142713221085</v>
      </c>
      <c r="F80" s="195">
        <f t="shared" si="49"/>
        <v>3615</v>
      </c>
      <c r="G80" s="195">
        <f t="shared" si="56"/>
        <v>6.4185000010184012E-3</v>
      </c>
      <c r="K80" s="195">
        <f>G80</f>
        <v>6.4185000010184012E-3</v>
      </c>
      <c r="O80" s="195">
        <f ca="1">+C$11+C$12*$F80</f>
        <v>1.1724901157625055E-2</v>
      </c>
      <c r="P80" s="195">
        <f t="shared" si="50"/>
        <v>1.3504963057343453E-2</v>
      </c>
      <c r="Q80" s="255">
        <f t="shared" si="51"/>
        <v>39107.587800000001</v>
      </c>
      <c r="R80" s="195">
        <f t="shared" si="57"/>
        <v>5.0217958648659794E-5</v>
      </c>
      <c r="S80" s="196">
        <v>1</v>
      </c>
      <c r="U80" s="256"/>
      <c r="Z80" s="195">
        <f t="shared" si="18"/>
        <v>3615</v>
      </c>
      <c r="AA80" s="201">
        <f t="shared" si="19"/>
        <v>1.0313325599218978E-2</v>
      </c>
      <c r="AB80" s="201">
        <f t="shared" si="52"/>
        <v>9.9815587666049768E-2</v>
      </c>
      <c r="AC80" s="201">
        <f t="shared" si="21"/>
        <v>-7.0864630563250517E-3</v>
      </c>
      <c r="AD80" s="201">
        <f t="shared" si="53"/>
        <v>-3.8948255982005769E-3</v>
      </c>
      <c r="AE80" s="201">
        <f t="shared" si="32"/>
        <v>1.5169666440398482E-5</v>
      </c>
      <c r="AF80" s="195">
        <f t="shared" si="54"/>
        <v>-7.0864630563250517E-3</v>
      </c>
      <c r="AG80" s="257"/>
      <c r="AH80" s="195">
        <f t="shared" si="24"/>
        <v>-9.3397087665031367E-2</v>
      </c>
      <c r="AI80" s="195">
        <f t="shared" si="25"/>
        <v>0.74791955603852256</v>
      </c>
      <c r="AJ80" s="195">
        <f t="shared" si="26"/>
        <v>-0.98861654875122107</v>
      </c>
      <c r="AK80" s="195">
        <f t="shared" si="27"/>
        <v>-0.16049300730591318</v>
      </c>
      <c r="AL80" s="195">
        <f t="shared" si="28"/>
        <v>0.56694993068457544</v>
      </c>
      <c r="AM80" s="195">
        <f t="shared" si="29"/>
        <v>0.2913204056287223</v>
      </c>
      <c r="AN80" s="201">
        <f t="shared" si="59"/>
        <v>13.321333327820106</v>
      </c>
      <c r="AO80" s="201">
        <f t="shared" si="59"/>
        <v>13.321357456088604</v>
      </c>
      <c r="AP80" s="201">
        <f t="shared" si="59"/>
        <v>13.321246596606448</v>
      </c>
      <c r="AQ80" s="201">
        <f t="shared" si="59"/>
        <v>13.321756045927795</v>
      </c>
      <c r="AR80" s="201">
        <f t="shared" si="59"/>
        <v>13.31941690920377</v>
      </c>
      <c r="AS80" s="201">
        <f t="shared" si="59"/>
        <v>13.330199973294098</v>
      </c>
      <c r="AT80" s="201">
        <f t="shared" si="59"/>
        <v>13.281358689946622</v>
      </c>
      <c r="AU80" s="201">
        <f t="shared" si="31"/>
        <v>13.526118930905053</v>
      </c>
      <c r="AW80" s="195">
        <v>10000</v>
      </c>
      <c r="AX80" s="195">
        <f t="shared" si="38"/>
        <v>5.1601458169265299E-2</v>
      </c>
      <c r="AY80" s="195">
        <f t="shared" si="39"/>
        <v>0.10262820983712739</v>
      </c>
      <c r="AZ80" s="195">
        <f t="shared" si="40"/>
        <v>-5.1026751667862094E-2</v>
      </c>
      <c r="BA80" s="195">
        <f t="shared" si="41"/>
        <v>0.87456604487467238</v>
      </c>
      <c r="BB80" s="195">
        <f t="shared" si="42"/>
        <v>-0.75067370773794906</v>
      </c>
      <c r="BC80" s="195">
        <f t="shared" si="43"/>
        <v>1.1376344845133111</v>
      </c>
      <c r="BD80" s="195">
        <f t="shared" si="44"/>
        <v>0.63930113227787844</v>
      </c>
      <c r="BE80" s="195">
        <f t="shared" si="60"/>
        <v>13.998474291615983</v>
      </c>
      <c r="BF80" s="195">
        <f t="shared" si="60"/>
        <v>13.99847429151367</v>
      </c>
      <c r="BG80" s="195">
        <f t="shared" si="60"/>
        <v>13.998474293990142</v>
      </c>
      <c r="BH80" s="195">
        <f t="shared" si="60"/>
        <v>13.998474234046792</v>
      </c>
      <c r="BI80" s="195">
        <f t="shared" si="60"/>
        <v>13.998475684991655</v>
      </c>
      <c r="BJ80" s="195">
        <f t="shared" si="60"/>
        <v>13.998440568716145</v>
      </c>
      <c r="BK80" s="195">
        <f t="shared" si="60"/>
        <v>13.99929296023503</v>
      </c>
      <c r="BL80" s="195">
        <f t="shared" si="46"/>
        <v>14.294440081700404</v>
      </c>
    </row>
    <row r="81" spans="1:64" s="195" customFormat="1" ht="12.95" customHeight="1" x14ac:dyDescent="0.2">
      <c r="A81" s="195" t="s">
        <v>241</v>
      </c>
      <c r="B81" s="195" t="s">
        <v>94</v>
      </c>
      <c r="C81" s="258">
        <v>54135.082799999996</v>
      </c>
      <c r="D81" s="258" t="s">
        <v>286</v>
      </c>
      <c r="E81" s="195">
        <f t="shared" si="48"/>
        <v>3635.0143558138393</v>
      </c>
      <c r="F81" s="195">
        <f t="shared" si="49"/>
        <v>3635</v>
      </c>
      <c r="G81" s="195">
        <f t="shared" si="56"/>
        <v>6.4564999993308447E-3</v>
      </c>
      <c r="K81" s="195">
        <f>G81</f>
        <v>6.4564999993308447E-3</v>
      </c>
      <c r="O81" s="195">
        <f ca="1">+C$11+C$12*$F81</f>
        <v>1.180385064951116E-2</v>
      </c>
      <c r="P81" s="195">
        <f t="shared" si="50"/>
        <v>1.359806265646896E-2</v>
      </c>
      <c r="Q81" s="255">
        <f t="shared" si="51"/>
        <v>39116.582799999996</v>
      </c>
      <c r="R81" s="195">
        <f t="shared" si="57"/>
        <v>5.100191718582962E-5</v>
      </c>
      <c r="S81" s="196">
        <v>1</v>
      </c>
      <c r="U81" s="256"/>
      <c r="Z81" s="195">
        <f t="shared" si="18"/>
        <v>3635</v>
      </c>
      <c r="AA81" s="201">
        <f t="shared" si="19"/>
        <v>1.0401854583784398E-2</v>
      </c>
      <c r="AB81" s="201">
        <f t="shared" si="52"/>
        <v>9.9784738740446813E-2</v>
      </c>
      <c r="AC81" s="201">
        <f t="shared" si="21"/>
        <v>-7.1415626571381154E-3</v>
      </c>
      <c r="AD81" s="201">
        <f t="shared" si="53"/>
        <v>-3.9453545844535531E-3</v>
      </c>
      <c r="AE81" s="201">
        <f t="shared" si="32"/>
        <v>1.5565822797068669E-5</v>
      </c>
      <c r="AF81" s="195">
        <f t="shared" si="54"/>
        <v>-7.1415626571381154E-3</v>
      </c>
      <c r="AG81" s="257"/>
      <c r="AH81" s="195">
        <f t="shared" si="24"/>
        <v>-9.3328238741115968E-2</v>
      </c>
      <c r="AI81" s="195">
        <f t="shared" si="25"/>
        <v>0.7481685566041596</v>
      </c>
      <c r="AJ81" s="195">
        <f t="shared" si="26"/>
        <v>-0.9883822155059826</v>
      </c>
      <c r="AK81" s="195">
        <f t="shared" si="27"/>
        <v>-0.1608834352538478</v>
      </c>
      <c r="AL81" s="195">
        <f t="shared" si="28"/>
        <v>0.56849951853755021</v>
      </c>
      <c r="AM81" s="195">
        <f t="shared" si="29"/>
        <v>0.29216114437390373</v>
      </c>
      <c r="AN81" s="201">
        <f t="shared" si="59"/>
        <v>13.323310188753549</v>
      </c>
      <c r="AO81" s="201">
        <f t="shared" si="59"/>
        <v>13.323334075947153</v>
      </c>
      <c r="AP81" s="201">
        <f t="shared" si="59"/>
        <v>13.323224119356988</v>
      </c>
      <c r="AQ81" s="201">
        <f t="shared" si="59"/>
        <v>13.323730361973341</v>
      </c>
      <c r="AR81" s="201">
        <f t="shared" si="59"/>
        <v>13.321401613381328</v>
      </c>
      <c r="AS81" s="201">
        <f t="shared" si="59"/>
        <v>13.332156893816453</v>
      </c>
      <c r="AT81" s="201">
        <f t="shared" si="59"/>
        <v>13.28335342504754</v>
      </c>
      <c r="AU81" s="201">
        <f t="shared" si="31"/>
        <v>13.528525575073559</v>
      </c>
      <c r="AW81" s="195">
        <v>10500</v>
      </c>
      <c r="AX81" s="195">
        <f t="shared" si="38"/>
        <v>5.5963361801672225E-2</v>
      </c>
      <c r="AY81" s="195">
        <f t="shared" si="39"/>
        <v>0.10191959839423484</v>
      </c>
      <c r="AZ81" s="195">
        <f t="shared" si="40"/>
        <v>-4.5956236592562615E-2</v>
      </c>
      <c r="BA81" s="195">
        <f t="shared" si="41"/>
        <v>0.88934478470667855</v>
      </c>
      <c r="BB81" s="195">
        <f t="shared" si="42"/>
        <v>-0.7140307402691064</v>
      </c>
      <c r="BC81" s="195">
        <f t="shared" si="43"/>
        <v>1.1914770061745177</v>
      </c>
      <c r="BD81" s="195">
        <f t="shared" si="44"/>
        <v>0.67789889543706106</v>
      </c>
      <c r="BE81" s="195">
        <f t="shared" si="60"/>
        <v>14.05673691428005</v>
      </c>
      <c r="BF81" s="195">
        <f t="shared" si="60"/>
        <v>14.056736914232282</v>
      </c>
      <c r="BG81" s="195">
        <f t="shared" si="60"/>
        <v>14.056736916221846</v>
      </c>
      <c r="BH81" s="195">
        <f t="shared" si="60"/>
        <v>14.056736833355881</v>
      </c>
      <c r="BI81" s="195">
        <f t="shared" si="60"/>
        <v>14.056740284819039</v>
      </c>
      <c r="BJ81" s="195">
        <f t="shared" si="60"/>
        <v>14.056596652293008</v>
      </c>
      <c r="BK81" s="195">
        <f t="shared" si="60"/>
        <v>14.062807505119739</v>
      </c>
      <c r="BL81" s="195">
        <f t="shared" si="46"/>
        <v>14.354606185913038</v>
      </c>
    </row>
    <row r="82" spans="1:64" s="195" customFormat="1" ht="12.95" customHeight="1" x14ac:dyDescent="0.2">
      <c r="A82" s="195" t="s">
        <v>250</v>
      </c>
      <c r="B82" s="195" t="s">
        <v>94</v>
      </c>
      <c r="C82" s="258">
        <v>54515.124600000003</v>
      </c>
      <c r="D82" s="258" t="s">
        <v>286</v>
      </c>
      <c r="E82" s="195">
        <f t="shared" si="48"/>
        <v>4480.0247071638651</v>
      </c>
      <c r="F82" s="195">
        <f t="shared" si="49"/>
        <v>4480</v>
      </c>
      <c r="G82" s="195">
        <f t="shared" si="56"/>
        <v>1.111200000741519E-2</v>
      </c>
      <c r="K82" s="195">
        <f>G82</f>
        <v>1.111200000741519E-2</v>
      </c>
      <c r="O82" s="195">
        <f ca="1">+C$11+C$12*$F82</f>
        <v>1.5139466681699076E-2</v>
      </c>
      <c r="P82" s="195">
        <f t="shared" si="50"/>
        <v>1.7268191695672629E-2</v>
      </c>
      <c r="Q82" s="255">
        <f t="shared" si="51"/>
        <v>39496.624600000003</v>
      </c>
      <c r="R82" s="195">
        <f t="shared" si="57"/>
        <v>3.7898696102569977E-5</v>
      </c>
      <c r="S82" s="196">
        <v>1</v>
      </c>
      <c r="U82" s="256"/>
      <c r="Z82" s="195">
        <f t="shared" si="18"/>
        <v>4480</v>
      </c>
      <c r="AA82" s="201">
        <f t="shared" si="19"/>
        <v>1.4366153552455158E-2</v>
      </c>
      <c r="AB82" s="201">
        <f t="shared" si="52"/>
        <v>0.10117496075331824</v>
      </c>
      <c r="AC82" s="201">
        <f t="shared" si="21"/>
        <v>-6.156191688257439E-3</v>
      </c>
      <c r="AD82" s="201">
        <f t="shared" si="53"/>
        <v>-3.2541535450399672E-3</v>
      </c>
      <c r="AE82" s="201">
        <f t="shared" si="32"/>
        <v>1.0589515294696186E-5</v>
      </c>
      <c r="AF82" s="195">
        <f t="shared" si="54"/>
        <v>-6.156191688257439E-3</v>
      </c>
      <c r="AG82" s="257"/>
      <c r="AH82" s="195">
        <f t="shared" si="24"/>
        <v>-9.0062960745903045E-2</v>
      </c>
      <c r="AI82" s="195">
        <f t="shared" si="25"/>
        <v>0.75940888453478606</v>
      </c>
      <c r="AJ82" s="195">
        <f t="shared" si="26"/>
        <v>-0.97610655755336884</v>
      </c>
      <c r="AK82" s="195">
        <f t="shared" si="27"/>
        <v>-0.17725256212849372</v>
      </c>
      <c r="AL82" s="195">
        <f t="shared" si="28"/>
        <v>0.63495911142562245</v>
      </c>
      <c r="AM82" s="195">
        <f t="shared" si="29"/>
        <v>0.32859449694709192</v>
      </c>
      <c r="AN82" s="201">
        <f t="shared" si="59"/>
        <v>13.407460434944662</v>
      </c>
      <c r="AO82" s="201">
        <f t="shared" si="59"/>
        <v>13.407475179035151</v>
      </c>
      <c r="AP82" s="201">
        <f t="shared" si="59"/>
        <v>13.407401171359567</v>
      </c>
      <c r="AQ82" s="201">
        <f t="shared" si="59"/>
        <v>13.407772713251791</v>
      </c>
      <c r="AR82" s="201">
        <f t="shared" si="59"/>
        <v>13.405909009954417</v>
      </c>
      <c r="AS82" s="201">
        <f t="shared" si="59"/>
        <v>13.415297133180214</v>
      </c>
      <c r="AT82" s="201">
        <f t="shared" si="59"/>
        <v>13.36895720745173</v>
      </c>
      <c r="AU82" s="201">
        <f t="shared" si="31"/>
        <v>13.630206291192913</v>
      </c>
      <c r="AW82" s="195">
        <v>11000</v>
      </c>
      <c r="AX82" s="195">
        <f t="shared" si="38"/>
        <v>6.0481967132762958E-2</v>
      </c>
      <c r="AY82" s="195">
        <f t="shared" si="39"/>
        <v>0.10112037465253901</v>
      </c>
      <c r="AZ82" s="195">
        <f t="shared" si="40"/>
        <v>-4.063840751977605E-2</v>
      </c>
      <c r="BA82" s="195">
        <f t="shared" si="41"/>
        <v>0.90497456668249732</v>
      </c>
      <c r="BB82" s="195">
        <f t="shared" si="42"/>
        <v>-0.67393616188319572</v>
      </c>
      <c r="BC82" s="195">
        <f t="shared" si="43"/>
        <v>1.2471919226199186</v>
      </c>
      <c r="BD82" s="195">
        <f t="shared" si="44"/>
        <v>0.7193517033288328</v>
      </c>
      <c r="BE82" s="195">
        <f t="shared" si="60"/>
        <v>14.116003876162569</v>
      </c>
      <c r="BF82" s="195">
        <f t="shared" si="60"/>
        <v>14.116003876162484</v>
      </c>
      <c r="BG82" s="195">
        <f t="shared" si="60"/>
        <v>14.116003876175887</v>
      </c>
      <c r="BH82" s="195">
        <f t="shared" si="60"/>
        <v>14.116003874056455</v>
      </c>
      <c r="BI82" s="195">
        <f t="shared" si="60"/>
        <v>14.116004209210825</v>
      </c>
      <c r="BJ82" s="195">
        <f t="shared" si="60"/>
        <v>14.115951275674448</v>
      </c>
      <c r="BK82" s="195">
        <f t="shared" si="60"/>
        <v>14.127378030976608</v>
      </c>
      <c r="BL82" s="195">
        <f t="shared" si="46"/>
        <v>14.414772290125672</v>
      </c>
    </row>
    <row r="83" spans="1:64" s="195" customFormat="1" ht="12.95" customHeight="1" x14ac:dyDescent="0.2">
      <c r="A83" s="55" t="s">
        <v>93</v>
      </c>
      <c r="B83" s="56" t="s">
        <v>85</v>
      </c>
      <c r="C83" s="55">
        <v>54848.849600000001</v>
      </c>
      <c r="D83" s="55">
        <v>4.0000000000000002E-4</v>
      </c>
      <c r="E83" s="195">
        <f t="shared" si="48"/>
        <v>5222.0511882095843</v>
      </c>
      <c r="F83" s="195">
        <f t="shared" si="49"/>
        <v>5222</v>
      </c>
      <c r="G83" s="195">
        <f t="shared" si="56"/>
        <v>2.3021799999696668E-2</v>
      </c>
      <c r="K83" s="195">
        <f>+G83</f>
        <v>2.3021799999696668E-2</v>
      </c>
      <c r="P83" s="195">
        <f t="shared" si="50"/>
        <v>2.0003167631162132E-2</v>
      </c>
      <c r="Q83" s="255">
        <f t="shared" si="51"/>
        <v>39830.349600000001</v>
      </c>
      <c r="R83" s="195">
        <f t="shared" si="57"/>
        <v>9.1121413763644255E-6</v>
      </c>
      <c r="S83" s="196">
        <v>1</v>
      </c>
      <c r="U83" s="256"/>
      <c r="Z83" s="195">
        <f t="shared" si="18"/>
        <v>5222</v>
      </c>
      <c r="AA83" s="201">
        <f t="shared" si="19"/>
        <v>1.8214227428710011E-2</v>
      </c>
      <c r="AB83" s="201">
        <f t="shared" si="52"/>
        <v>0.10963709998616891</v>
      </c>
      <c r="AC83" s="201">
        <f t="shared" si="21"/>
        <v>3.0186323685345365E-3</v>
      </c>
      <c r="AD83" s="201">
        <f t="shared" si="53"/>
        <v>4.8075725709866568E-3</v>
      </c>
      <c r="AE83" s="201">
        <f t="shared" si="32"/>
        <v>2.3112754025303253E-5</v>
      </c>
      <c r="AF83" s="195">
        <f t="shared" si="54"/>
        <v>3.0186323685345365E-3</v>
      </c>
      <c r="AG83" s="257"/>
      <c r="AH83" s="195">
        <f t="shared" si="24"/>
        <v>-8.6615299986472244E-2</v>
      </c>
      <c r="AI83" s="195">
        <f t="shared" si="25"/>
        <v>0.77049023759677959</v>
      </c>
      <c r="AJ83" s="195">
        <f t="shared" si="26"/>
        <v>-0.96129209033161833</v>
      </c>
      <c r="AK83" s="195">
        <f t="shared" si="27"/>
        <v>-0.19138397159513845</v>
      </c>
      <c r="AL83" s="195">
        <f t="shared" si="28"/>
        <v>0.6950617657019672</v>
      </c>
      <c r="AM83" s="195">
        <f t="shared" si="29"/>
        <v>0.36223289217679772</v>
      </c>
      <c r="AN83" s="201">
        <f t="shared" si="59"/>
        <v>13.482449112764918</v>
      </c>
      <c r="AO83" s="201">
        <f t="shared" si="59"/>
        <v>13.482457793442871</v>
      </c>
      <c r="AP83" s="201">
        <f t="shared" si="59"/>
        <v>13.482410090863231</v>
      </c>
      <c r="AQ83" s="201">
        <f t="shared" si="59"/>
        <v>13.482672265550363</v>
      </c>
      <c r="AR83" s="201">
        <f t="shared" si="59"/>
        <v>13.481232450476339</v>
      </c>
      <c r="AS83" s="201">
        <f t="shared" si="59"/>
        <v>13.489173300403902</v>
      </c>
      <c r="AT83" s="201">
        <f t="shared" si="59"/>
        <v>13.446346879381636</v>
      </c>
      <c r="AU83" s="201">
        <f t="shared" si="31"/>
        <v>13.719492789844463</v>
      </c>
      <c r="AW83" s="195">
        <v>11500</v>
      </c>
      <c r="AX83" s="195">
        <f t="shared" si="38"/>
        <v>6.5151638208367932E-2</v>
      </c>
      <c r="AY83" s="195">
        <f t="shared" si="39"/>
        <v>0.10023053861203995</v>
      </c>
      <c r="AZ83" s="195">
        <f t="shared" si="40"/>
        <v>-3.5078900403672023E-2</v>
      </c>
      <c r="BA83" s="195">
        <f t="shared" si="41"/>
        <v>0.92147965898085293</v>
      </c>
      <c r="BB83" s="195">
        <f t="shared" si="42"/>
        <v>-0.63018800848028333</v>
      </c>
      <c r="BC83" s="195">
        <f t="shared" si="43"/>
        <v>1.3049203742427147</v>
      </c>
      <c r="BD83" s="195">
        <f t="shared" si="44"/>
        <v>0.76409363646000161</v>
      </c>
      <c r="BE83" s="195">
        <f t="shared" si="60"/>
        <v>14.176332227790235</v>
      </c>
      <c r="BF83" s="195">
        <f t="shared" si="60"/>
        <v>14.176332227794626</v>
      </c>
      <c r="BG83" s="195">
        <f t="shared" si="60"/>
        <v>14.176332228169908</v>
      </c>
      <c r="BH83" s="195">
        <f t="shared" si="60"/>
        <v>14.17633226024247</v>
      </c>
      <c r="BI83" s="195">
        <f t="shared" si="60"/>
        <v>14.176335001159485</v>
      </c>
      <c r="BJ83" s="195">
        <f t="shared" si="60"/>
        <v>14.17656853553178</v>
      </c>
      <c r="BK83" s="195">
        <f t="shared" si="60"/>
        <v>14.192988598784131</v>
      </c>
      <c r="BL83" s="195">
        <f t="shared" si="46"/>
        <v>14.474938394338309</v>
      </c>
    </row>
    <row r="84" spans="1:64" s="195" customFormat="1" ht="12.95" customHeight="1" x14ac:dyDescent="0.2">
      <c r="A84" s="195" t="s">
        <v>259</v>
      </c>
      <c r="B84" s="195" t="s">
        <v>94</v>
      </c>
      <c r="C84" s="258">
        <v>55265.993000000002</v>
      </c>
      <c r="D84" s="258" t="s">
        <v>286</v>
      </c>
      <c r="E84" s="195">
        <f t="shared" ref="E84:E91" si="61">+(C84-C$7)/C$8</f>
        <v>6149.555717967467</v>
      </c>
      <c r="F84" s="195">
        <f t="shared" ref="F84:F91" si="62">ROUND(2*E84,0)/2</f>
        <v>6149.5</v>
      </c>
      <c r="G84" s="195">
        <f t="shared" si="56"/>
        <v>2.5059050007257611E-2</v>
      </c>
      <c r="K84" s="195">
        <f>G84</f>
        <v>2.5059050007257611E-2</v>
      </c>
      <c r="O84" s="195">
        <f ca="1">+C$11+C$12*$F84</f>
        <v>2.1729775516891651E-2</v>
      </c>
      <c r="P84" s="195">
        <f t="shared" ref="P84:P91" si="63">+I$3*F84^2+I$4*F84+I$5+I$6*SIN(RADIANS(I$7*F84+I$8))</f>
        <v>2.2667849340718742E-2</v>
      </c>
      <c r="Q84" s="255">
        <f t="shared" ref="Q84:Q91" si="64">+C84-15018.5</f>
        <v>40247.493000000002</v>
      </c>
      <c r="R84" s="195">
        <f t="shared" si="57"/>
        <v>5.7178406276559303E-6</v>
      </c>
      <c r="S84" s="196">
        <v>1</v>
      </c>
      <c r="U84" s="256"/>
      <c r="Z84" s="195">
        <f t="shared" ref="Z84:Z91" si="65">F84</f>
        <v>6149.5</v>
      </c>
      <c r="AA84" s="201">
        <f t="shared" ref="AA84:AA91" si="66">AB$3+AB$4*Z84+AB$5*Z84^2+AH84</f>
        <v>2.351870050482846E-2</v>
      </c>
      <c r="AB84" s="201">
        <f t="shared" ref="AB84:AB91" si="67">IF(R84&lt;&gt;0,G84-AH84, -9999)</f>
        <v>0.10658977404670095</v>
      </c>
      <c r="AC84" s="201">
        <f t="shared" ref="AC84:AC91" si="68">+G84-P84</f>
        <v>2.3912006665388688E-3</v>
      </c>
      <c r="AD84" s="201">
        <f t="shared" ref="AD84:AD91" si="69">IF(R84&lt;&gt;0,G84-AA84, -9999)</f>
        <v>1.5403495024291503E-3</v>
      </c>
      <c r="AE84" s="201">
        <f t="shared" si="32"/>
        <v>2.3726765896337308E-6</v>
      </c>
      <c r="AF84" s="195">
        <f t="shared" ref="AF84:AF91" si="70">IF(R84&lt;&gt;0,G84-P84, -9999)</f>
        <v>2.3912006665388688E-3</v>
      </c>
      <c r="AG84" s="257"/>
      <c r="AH84" s="195">
        <f t="shared" ref="AH84:AH91" si="71">$AB$6*($AB$11/AI84*AJ84+$AB$12)</f>
        <v>-8.1530724039443336E-2</v>
      </c>
      <c r="AI84" s="195">
        <f t="shared" ref="AI84:AI91" si="72">1+$AB$7*COS(AL84)</f>
        <v>0.78604984462977845</v>
      </c>
      <c r="AJ84" s="195">
        <f t="shared" ref="AJ84:AJ91" si="73">SIN(AL84+RADIANS($AB$9))</f>
        <v>-0.93698512569924852</v>
      </c>
      <c r="AK84" s="195">
        <f t="shared" ref="AK84:AK91" si="74">$AB$7*SIN(AL84)</f>
        <v>-0.208633378535098</v>
      </c>
      <c r="AL84" s="195">
        <f t="shared" ref="AL84:AL91" si="75">2*ATAN(AM84)</f>
        <v>0.77281722757635596</v>
      </c>
      <c r="AM84" s="195">
        <f t="shared" ref="AM84:AM91" si="76">SQRT((1+$AB$7)/(1-$AB$7))*TAN(AN84/2)</f>
        <v>0.40686287676594307</v>
      </c>
      <c r="AN84" s="201">
        <f t="shared" ref="AN84:AT91" si="77">$AU84+$AB$7*SIN(AO84)</f>
        <v>13.577808731323351</v>
      </c>
      <c r="AO84" s="201">
        <f t="shared" si="77"/>
        <v>13.577812487691208</v>
      </c>
      <c r="AP84" s="201">
        <f t="shared" si="77"/>
        <v>13.577788799676101</v>
      </c>
      <c r="AQ84" s="201">
        <f t="shared" si="77"/>
        <v>13.577938193564412</v>
      </c>
      <c r="AR84" s="201">
        <f t="shared" si="77"/>
        <v>13.576996602517699</v>
      </c>
      <c r="AS84" s="201">
        <f t="shared" si="77"/>
        <v>13.582955090741374</v>
      </c>
      <c r="AT84" s="201">
        <f t="shared" si="77"/>
        <v>13.546153567848908</v>
      </c>
      <c r="AU84" s="201">
        <f t="shared" ref="AU84:AU91" si="78">RADIANS($AB$9)+$AB$18*(F84-AB$15)</f>
        <v>13.831100913158902</v>
      </c>
      <c r="AW84" s="195">
        <v>12000</v>
      </c>
      <c r="AX84" s="195">
        <f t="shared" si="38"/>
        <v>6.9964974583248588E-2</v>
      </c>
      <c r="AY84" s="195">
        <f t="shared" si="39"/>
        <v>9.9250090272737651E-2</v>
      </c>
      <c r="AZ84" s="195">
        <f t="shared" si="40"/>
        <v>-2.9285115689489067E-2</v>
      </c>
      <c r="BA84" s="195">
        <f t="shared" si="41"/>
        <v>0.93887899704526123</v>
      </c>
      <c r="BB84" s="195">
        <f t="shared" si="42"/>
        <v>-0.5825834347405735</v>
      </c>
      <c r="BC84" s="195">
        <f t="shared" si="43"/>
        <v>1.3648120673860527</v>
      </c>
      <c r="BD84" s="195">
        <f t="shared" si="44"/>
        <v>0.8126485596203169</v>
      </c>
      <c r="BE84" s="195">
        <f t="shared" si="60"/>
        <v>14.237780458014385</v>
      </c>
      <c r="BF84" s="195">
        <f t="shared" si="60"/>
        <v>14.237780458588439</v>
      </c>
      <c r="BG84" s="195">
        <f t="shared" si="60"/>
        <v>14.237780477713295</v>
      </c>
      <c r="BH84" s="195">
        <f t="shared" si="60"/>
        <v>14.237781114862896</v>
      </c>
      <c r="BI84" s="195">
        <f t="shared" si="60"/>
        <v>14.237802339371623</v>
      </c>
      <c r="BJ84" s="195">
        <f t="shared" si="60"/>
        <v>14.238506831126266</v>
      </c>
      <c r="BK84" s="195">
        <f t="shared" si="60"/>
        <v>14.259619505746031</v>
      </c>
      <c r="BL84" s="195">
        <f t="shared" si="46"/>
        <v>14.535104498550943</v>
      </c>
    </row>
    <row r="85" spans="1:64" s="195" customFormat="1" ht="12.95" customHeight="1" x14ac:dyDescent="0.2">
      <c r="A85" s="55" t="s">
        <v>104</v>
      </c>
      <c r="B85" s="56" t="s">
        <v>94</v>
      </c>
      <c r="C85" s="55">
        <v>55575.8698</v>
      </c>
      <c r="D85" s="55">
        <v>4.0000000000000002E-4</v>
      </c>
      <c r="E85" s="195">
        <f t="shared" si="61"/>
        <v>6838.5565164144155</v>
      </c>
      <c r="F85" s="195">
        <f t="shared" si="62"/>
        <v>6838.5</v>
      </c>
      <c r="G85" s="195">
        <f t="shared" si="56"/>
        <v>2.5418150005862117E-2</v>
      </c>
      <c r="K85" s="195">
        <f>+G85</f>
        <v>2.5418150005862117E-2</v>
      </c>
      <c r="P85" s="195">
        <f t="shared" si="63"/>
        <v>2.4046385125611889E-2</v>
      </c>
      <c r="Q85" s="255">
        <f t="shared" si="64"/>
        <v>40557.3698</v>
      </c>
      <c r="R85" s="195">
        <f t="shared" si="57"/>
        <v>1.881738886687922E-6</v>
      </c>
      <c r="S85" s="196">
        <v>1</v>
      </c>
      <c r="U85" s="256"/>
      <c r="Z85" s="195">
        <f t="shared" si="65"/>
        <v>6838.5</v>
      </c>
      <c r="AA85" s="201">
        <f t="shared" si="66"/>
        <v>2.7821584950553119E-2</v>
      </c>
      <c r="AB85" s="201">
        <f t="shared" si="67"/>
        <v>0.10260749950437946</v>
      </c>
      <c r="AC85" s="201">
        <f t="shared" si="68"/>
        <v>1.3717648802502279E-3</v>
      </c>
      <c r="AD85" s="201">
        <f t="shared" si="69"/>
        <v>-2.4034349446910019E-3</v>
      </c>
      <c r="AE85" s="201">
        <f t="shared" ref="AE85:AE91" si="79">+(G85-AA85)^2*S85</f>
        <v>5.7764995333618393E-6</v>
      </c>
      <c r="AF85" s="195">
        <f t="shared" si="70"/>
        <v>1.3717648802502279E-3</v>
      </c>
      <c r="AG85" s="257"/>
      <c r="AH85" s="195">
        <f t="shared" si="71"/>
        <v>-7.7189349498517343E-2</v>
      </c>
      <c r="AI85" s="195">
        <f t="shared" si="72"/>
        <v>0.79892328915706068</v>
      </c>
      <c r="AJ85" s="195">
        <f t="shared" si="73"/>
        <v>-0.91438984870578799</v>
      </c>
      <c r="AK85" s="195">
        <f t="shared" si="74"/>
        <v>-0.22106721145049166</v>
      </c>
      <c r="AL85" s="195">
        <f t="shared" si="75"/>
        <v>0.83271751809971317</v>
      </c>
      <c r="AM85" s="195">
        <f t="shared" si="76"/>
        <v>0.44221221440323522</v>
      </c>
      <c r="AN85" s="201">
        <f t="shared" si="77"/>
        <v>13.649947320968447</v>
      </c>
      <c r="AO85" s="201">
        <f t="shared" si="77"/>
        <v>13.649949030260712</v>
      </c>
      <c r="AP85" s="201">
        <f t="shared" si="77"/>
        <v>13.649936812927848</v>
      </c>
      <c r="AQ85" s="201">
        <f t="shared" si="77"/>
        <v>13.650024143694335</v>
      </c>
      <c r="AR85" s="201">
        <f t="shared" si="77"/>
        <v>13.649400210241245</v>
      </c>
      <c r="AS85" s="201">
        <f t="shared" si="77"/>
        <v>13.653874152043409</v>
      </c>
      <c r="AT85" s="201">
        <f t="shared" si="77"/>
        <v>13.622584511397584</v>
      </c>
      <c r="AU85" s="201">
        <f t="shared" si="78"/>
        <v>13.914009804763911</v>
      </c>
      <c r="AW85" s="195">
        <v>12500</v>
      </c>
      <c r="AX85" s="195">
        <f t="shared" si="38"/>
        <v>7.4912498408729128E-2</v>
      </c>
      <c r="AY85" s="195">
        <f t="shared" si="39"/>
        <v>9.817902963463207E-2</v>
      </c>
      <c r="AZ85" s="195">
        <f t="shared" si="40"/>
        <v>-2.3266531225902939E-2</v>
      </c>
      <c r="BA85" s="195">
        <f t="shared" si="41"/>
        <v>0.9571838936202568</v>
      </c>
      <c r="BB85" s="195">
        <f t="shared" si="42"/>
        <v>-0.53092415770453849</v>
      </c>
      <c r="BC85" s="195">
        <f t="shared" si="43"/>
        <v>1.4270249542774003</v>
      </c>
      <c r="BD85" s="195">
        <f t="shared" si="44"/>
        <v>0.8656546436573358</v>
      </c>
      <c r="BE85" s="195">
        <f t="shared" si="60"/>
        <v>14.30040806930592</v>
      </c>
      <c r="BF85" s="195">
        <f t="shared" si="60"/>
        <v>14.300408076800043</v>
      </c>
      <c r="BG85" s="195">
        <f t="shared" si="60"/>
        <v>14.300408231108447</v>
      </c>
      <c r="BH85" s="195">
        <f t="shared" si="60"/>
        <v>14.300411408377341</v>
      </c>
      <c r="BI85" s="195">
        <f t="shared" si="60"/>
        <v>14.300476815937939</v>
      </c>
      <c r="BJ85" s="195">
        <f t="shared" si="60"/>
        <v>14.30181758059771</v>
      </c>
      <c r="BK85" s="195">
        <f t="shared" si="60"/>
        <v>14.3272473565931</v>
      </c>
      <c r="BL85" s="195">
        <f t="shared" si="46"/>
        <v>14.595270602763577</v>
      </c>
    </row>
    <row r="86" spans="1:64" s="195" customFormat="1" ht="12.95" customHeight="1" x14ac:dyDescent="0.2">
      <c r="A86" s="55" t="s">
        <v>104</v>
      </c>
      <c r="B86" s="56" t="s">
        <v>94</v>
      </c>
      <c r="C86" s="55">
        <v>55653.678099999997</v>
      </c>
      <c r="D86" s="55">
        <v>6.9999999999999999E-4</v>
      </c>
      <c r="E86" s="195">
        <f t="shared" si="61"/>
        <v>7011.5606936416161</v>
      </c>
      <c r="F86" s="195">
        <f t="shared" si="62"/>
        <v>7011.5</v>
      </c>
      <c r="G86" s="195">
        <f t="shared" si="56"/>
        <v>2.7296849999402184E-2</v>
      </c>
      <c r="K86" s="195">
        <f>+G86</f>
        <v>2.7296849999402184E-2</v>
      </c>
      <c r="P86" s="195">
        <f t="shared" si="63"/>
        <v>2.4307635363104329E-2</v>
      </c>
      <c r="Q86" s="255">
        <f t="shared" si="64"/>
        <v>40635.178099999997</v>
      </c>
      <c r="R86" s="195">
        <f t="shared" si="57"/>
        <v>8.935404141857319E-6</v>
      </c>
      <c r="S86" s="196">
        <v>1</v>
      </c>
      <c r="U86" s="256"/>
      <c r="Z86" s="195">
        <f t="shared" si="65"/>
        <v>7011.5</v>
      </c>
      <c r="AA86" s="201">
        <f t="shared" si="66"/>
        <v>2.8951087502766648E-2</v>
      </c>
      <c r="AB86" s="201">
        <f t="shared" si="67"/>
        <v>0.10332000722478156</v>
      </c>
      <c r="AC86" s="201">
        <f t="shared" si="68"/>
        <v>2.9892146362978551E-3</v>
      </c>
      <c r="AD86" s="201">
        <f t="shared" si="69"/>
        <v>-1.6542375033644641E-3</v>
      </c>
      <c r="AE86" s="201">
        <f t="shared" si="79"/>
        <v>2.7365017175374951E-6</v>
      </c>
      <c r="AF86" s="195">
        <f t="shared" si="70"/>
        <v>2.9892146362978551E-3</v>
      </c>
      <c r="AG86" s="257"/>
      <c r="AH86" s="195">
        <f t="shared" si="71"/>
        <v>-7.6023157225379376E-2</v>
      </c>
      <c r="AI86" s="195">
        <f t="shared" si="72"/>
        <v>0.8023411729347083</v>
      </c>
      <c r="AJ86" s="195">
        <f t="shared" si="73"/>
        <v>-0.90806638637006876</v>
      </c>
      <c r="AK86" s="195">
        <f t="shared" si="74"/>
        <v>-0.22412840896478195</v>
      </c>
      <c r="AL86" s="195">
        <f t="shared" si="75"/>
        <v>0.84807174205365043</v>
      </c>
      <c r="AM86" s="195">
        <f t="shared" si="76"/>
        <v>0.4514220457479623</v>
      </c>
      <c r="AN86" s="201">
        <f t="shared" si="77"/>
        <v>13.668248734931176</v>
      </c>
      <c r="AO86" s="201">
        <f t="shared" si="77"/>
        <v>13.668250098834498</v>
      </c>
      <c r="AP86" s="201">
        <f t="shared" si="77"/>
        <v>13.66823999966981</v>
      </c>
      <c r="AQ86" s="201">
        <f t="shared" si="77"/>
        <v>13.668314784764647</v>
      </c>
      <c r="AR86" s="201">
        <f t="shared" si="77"/>
        <v>13.667761256896975</v>
      </c>
      <c r="AS86" s="201">
        <f t="shared" si="77"/>
        <v>13.671872676771391</v>
      </c>
      <c r="AT86" s="201">
        <f t="shared" si="77"/>
        <v>13.642088461688184</v>
      </c>
      <c r="AU86" s="201">
        <f t="shared" si="78"/>
        <v>13.934827276821483</v>
      </c>
      <c r="AW86" s="195">
        <v>13000</v>
      </c>
      <c r="AX86" s="195">
        <f t="shared" si="38"/>
        <v>7.9982298452610789E-2</v>
      </c>
      <c r="AY86" s="195">
        <f t="shared" si="39"/>
        <v>9.7017356697723267E-2</v>
      </c>
      <c r="AZ86" s="195">
        <f t="shared" si="40"/>
        <v>-1.7035058245112471E-2</v>
      </c>
      <c r="BA86" s="195">
        <f t="shared" si="41"/>
        <v>0.97639516375022395</v>
      </c>
      <c r="BB86" s="195">
        <f t="shared" si="42"/>
        <v>-0.47502389893651648</v>
      </c>
      <c r="BC86" s="195">
        <f t="shared" si="43"/>
        <v>1.4917245126513787</v>
      </c>
      <c r="BD86" s="195">
        <f t="shared" si="44"/>
        <v>0.92389731853804813</v>
      </c>
      <c r="BE86" s="195">
        <f t="shared" si="60"/>
        <v>14.364274984060378</v>
      </c>
      <c r="BF86" s="195">
        <f t="shared" si="60"/>
        <v>14.36427502766729</v>
      </c>
      <c r="BG86" s="195">
        <f t="shared" si="60"/>
        <v>14.364275675749285</v>
      </c>
      <c r="BH86" s="195">
        <f t="shared" si="60"/>
        <v>14.36428530727153</v>
      </c>
      <c r="BI86" s="195">
        <f t="shared" si="60"/>
        <v>14.364428399626293</v>
      </c>
      <c r="BJ86" s="195">
        <f t="shared" si="60"/>
        <v>14.366543942963109</v>
      </c>
      <c r="BK86" s="195">
        <f t="shared" si="60"/>
        <v>14.395845148247592</v>
      </c>
      <c r="BL86" s="195">
        <f t="shared" si="46"/>
        <v>14.655436706976214</v>
      </c>
    </row>
    <row r="87" spans="1:64" s="195" customFormat="1" ht="12.95" customHeight="1" x14ac:dyDescent="0.2">
      <c r="A87" s="55" t="s">
        <v>116</v>
      </c>
      <c r="B87" s="56" t="s">
        <v>94</v>
      </c>
      <c r="C87" s="55">
        <v>56011.684399999998</v>
      </c>
      <c r="D87" s="55">
        <v>2.9999999999999997E-4</v>
      </c>
      <c r="E87" s="195">
        <f t="shared" si="61"/>
        <v>7807.5758407873209</v>
      </c>
      <c r="F87" s="195">
        <f t="shared" si="62"/>
        <v>7807.5</v>
      </c>
      <c r="G87" s="195">
        <f t="shared" si="56"/>
        <v>3.4109250002074987E-2</v>
      </c>
      <c r="K87" s="195">
        <f>+G87</f>
        <v>3.4109250002074987E-2</v>
      </c>
      <c r="O87" s="195">
        <f ca="1">+C$11+C$12*$F87</f>
        <v>2.8274688394249712E-2</v>
      </c>
      <c r="P87" s="195">
        <f t="shared" si="63"/>
        <v>2.5057403750715079E-2</v>
      </c>
      <c r="Q87" s="255">
        <f t="shared" si="64"/>
        <v>40993.184399999998</v>
      </c>
      <c r="R87" s="195">
        <f t="shared" si="57"/>
        <v>8.1935920558258413E-5</v>
      </c>
      <c r="S87" s="196">
        <v>1</v>
      </c>
      <c r="U87" s="256"/>
      <c r="Z87" s="195">
        <f t="shared" si="65"/>
        <v>7807.5</v>
      </c>
      <c r="AA87" s="201">
        <f t="shared" si="66"/>
        <v>3.4404014951047904E-2</v>
      </c>
      <c r="AB87" s="201">
        <f t="shared" si="67"/>
        <v>0.10437088176553418</v>
      </c>
      <c r="AC87" s="201">
        <f t="shared" si="68"/>
        <v>9.0518462513599074E-3</v>
      </c>
      <c r="AD87" s="201">
        <f t="shared" si="69"/>
        <v>-2.9476494897291705E-4</v>
      </c>
      <c r="AE87" s="201">
        <f t="shared" si="79"/>
        <v>8.6886375143006397E-8</v>
      </c>
      <c r="AF87" s="195">
        <f t="shared" si="70"/>
        <v>9.0518462513599074E-3</v>
      </c>
      <c r="AG87" s="257"/>
      <c r="AH87" s="195">
        <f t="shared" si="71"/>
        <v>-7.026163176345919E-2</v>
      </c>
      <c r="AI87" s="195">
        <f t="shared" si="72"/>
        <v>0.81907528205887359</v>
      </c>
      <c r="AJ87" s="195">
        <f t="shared" si="73"/>
        <v>-0.87538369712861552</v>
      </c>
      <c r="AK87" s="195">
        <f t="shared" si="74"/>
        <v>-0.23784196866792726</v>
      </c>
      <c r="AL87" s="195">
        <f t="shared" si="75"/>
        <v>0.92048675643875555</v>
      </c>
      <c r="AM87" s="195">
        <f t="shared" si="76"/>
        <v>0.49575192582562577</v>
      </c>
      <c r="AN87" s="201">
        <f t="shared" si="77"/>
        <v>13.753501969072779</v>
      </c>
      <c r="AO87" s="201">
        <f t="shared" si="77"/>
        <v>13.753502367760118</v>
      </c>
      <c r="AP87" s="201">
        <f t="shared" si="77"/>
        <v>13.753498803624353</v>
      </c>
      <c r="AQ87" s="201">
        <f t="shared" si="77"/>
        <v>13.75353066696135</v>
      </c>
      <c r="AR87" s="201">
        <f t="shared" si="77"/>
        <v>13.753245898263371</v>
      </c>
      <c r="AS87" s="201">
        <f t="shared" si="77"/>
        <v>13.755798098138765</v>
      </c>
      <c r="AT87" s="201">
        <f t="shared" si="77"/>
        <v>13.733471268831611</v>
      </c>
      <c r="AU87" s="201">
        <f t="shared" si="78"/>
        <v>14.030611714728</v>
      </c>
    </row>
    <row r="88" spans="1:64" s="195" customFormat="1" ht="12.95" customHeight="1" x14ac:dyDescent="0.2">
      <c r="A88" s="266" t="s">
        <v>117</v>
      </c>
      <c r="B88" s="267" t="s">
        <v>94</v>
      </c>
      <c r="C88" s="268">
        <v>56309.876300000004</v>
      </c>
      <c r="D88" s="268">
        <v>2.0000000000000001E-4</v>
      </c>
      <c r="E88" s="195">
        <f t="shared" si="61"/>
        <v>8470.5956512101002</v>
      </c>
      <c r="F88" s="195">
        <f t="shared" si="62"/>
        <v>8470.5</v>
      </c>
      <c r="G88" s="195">
        <f t="shared" si="56"/>
        <v>4.3018950003897771E-2</v>
      </c>
      <c r="K88" s="195">
        <f>+G88</f>
        <v>4.3018950003897771E-2</v>
      </c>
      <c r="O88" s="195">
        <f ca="1">+C$11+C$12*$F88</f>
        <v>3.0891864050274075E-2</v>
      </c>
      <c r="P88" s="195">
        <f t="shared" si="63"/>
        <v>2.5107478753517178E-2</v>
      </c>
      <c r="Q88" s="255">
        <f t="shared" si="64"/>
        <v>41291.376300000004</v>
      </c>
      <c r="R88" s="195">
        <f t="shared" si="57"/>
        <v>3.2082080235321055E-4</v>
      </c>
      <c r="S88" s="196">
        <v>1</v>
      </c>
      <c r="U88" s="256"/>
      <c r="Z88" s="195">
        <f t="shared" si="65"/>
        <v>8470.5</v>
      </c>
      <c r="AA88" s="201">
        <f t="shared" si="66"/>
        <v>3.9268077787983871E-2</v>
      </c>
      <c r="AB88" s="201">
        <f t="shared" si="67"/>
        <v>0.10798418151362121</v>
      </c>
      <c r="AC88" s="201">
        <f t="shared" si="68"/>
        <v>1.7911471250380593E-2</v>
      </c>
      <c r="AD88" s="201">
        <f t="shared" si="69"/>
        <v>3.7508722159139002E-3</v>
      </c>
      <c r="AE88" s="201">
        <f t="shared" si="79"/>
        <v>1.4069042380114851E-5</v>
      </c>
      <c r="AF88" s="195">
        <f t="shared" si="70"/>
        <v>1.7911471250380593E-2</v>
      </c>
      <c r="AG88" s="257"/>
      <c r="AH88" s="195">
        <f t="shared" si="71"/>
        <v>-6.4965231509723442E-2</v>
      </c>
      <c r="AI88" s="195">
        <f t="shared" si="72"/>
        <v>0.83433997193758813</v>
      </c>
      <c r="AJ88" s="195">
        <f t="shared" si="73"/>
        <v>-0.84335893556589314</v>
      </c>
      <c r="AK88" s="195">
        <f t="shared" si="74"/>
        <v>-0.2487153206464619</v>
      </c>
      <c r="AL88" s="195">
        <f t="shared" si="75"/>
        <v>0.98321188685701399</v>
      </c>
      <c r="AM88" s="195">
        <f t="shared" si="76"/>
        <v>0.53545275595346453</v>
      </c>
      <c r="AN88" s="201">
        <f t="shared" si="77"/>
        <v>13.825915360907139</v>
      </c>
      <c r="AO88" s="201">
        <f t="shared" si="77"/>
        <v>13.825915462792608</v>
      </c>
      <c r="AP88" s="201">
        <f t="shared" si="77"/>
        <v>13.825914349515855</v>
      </c>
      <c r="AQ88" s="201">
        <f t="shared" si="77"/>
        <v>13.825926514218358</v>
      </c>
      <c r="AR88" s="201">
        <f t="shared" si="77"/>
        <v>13.825793616244757</v>
      </c>
      <c r="AS88" s="201">
        <f t="shared" si="77"/>
        <v>13.827248500433672</v>
      </c>
      <c r="AT88" s="201">
        <f t="shared" si="77"/>
        <v>13.811663747960338</v>
      </c>
      <c r="AU88" s="201">
        <f t="shared" si="78"/>
        <v>14.110391968913952</v>
      </c>
    </row>
    <row r="89" spans="1:64" s="195" customFormat="1" ht="12.95" customHeight="1" x14ac:dyDescent="0.2">
      <c r="A89" s="195" t="s">
        <v>278</v>
      </c>
      <c r="B89" s="195" t="s">
        <v>94</v>
      </c>
      <c r="C89" s="258">
        <v>56335.061000000002</v>
      </c>
      <c r="D89" s="258" t="s">
        <v>286</v>
      </c>
      <c r="E89" s="195">
        <f t="shared" si="61"/>
        <v>8526.5929972800404</v>
      </c>
      <c r="F89" s="195">
        <f t="shared" si="62"/>
        <v>8526.5</v>
      </c>
      <c r="G89" s="195">
        <f t="shared" si="56"/>
        <v>4.1825350002909545E-2</v>
      </c>
      <c r="K89" s="195">
        <f>G89</f>
        <v>4.1825350002909545E-2</v>
      </c>
      <c r="O89" s="195">
        <f ca="1">+C$11+C$12*$F89</f>
        <v>3.1112922627555169E-2</v>
      </c>
      <c r="P89" s="195">
        <f t="shared" si="63"/>
        <v>2.508777985229382E-2</v>
      </c>
      <c r="Q89" s="255">
        <f t="shared" si="64"/>
        <v>41316.561000000002</v>
      </c>
      <c r="R89" s="195">
        <f t="shared" si="57"/>
        <v>2.8014625454678252E-4</v>
      </c>
      <c r="S89" s="196">
        <v>1</v>
      </c>
      <c r="U89" s="256"/>
      <c r="Z89" s="195">
        <f t="shared" si="65"/>
        <v>8526.5</v>
      </c>
      <c r="AA89" s="201">
        <f t="shared" si="66"/>
        <v>3.9692344368701352E-2</v>
      </c>
      <c r="AB89" s="201">
        <f t="shared" si="67"/>
        <v>0.10632250091717481</v>
      </c>
      <c r="AC89" s="201">
        <f t="shared" si="68"/>
        <v>1.6737570150615725E-2</v>
      </c>
      <c r="AD89" s="201">
        <f t="shared" si="69"/>
        <v>2.1330056342081932E-3</v>
      </c>
      <c r="AE89" s="201">
        <f t="shared" si="79"/>
        <v>4.5497130355638967E-6</v>
      </c>
      <c r="AF89" s="195">
        <f t="shared" si="70"/>
        <v>1.6737570150615725E-2</v>
      </c>
      <c r="AG89" s="257"/>
      <c r="AH89" s="195">
        <f t="shared" si="71"/>
        <v>-6.4497150914265264E-2</v>
      </c>
      <c r="AI89" s="195">
        <f t="shared" si="72"/>
        <v>0.83568700032560117</v>
      </c>
      <c r="AJ89" s="195">
        <f t="shared" si="73"/>
        <v>-0.84044158011401071</v>
      </c>
      <c r="AK89" s="195">
        <f t="shared" si="74"/>
        <v>-0.24960727906035202</v>
      </c>
      <c r="AL89" s="195">
        <f t="shared" si="75"/>
        <v>0.98861812413366557</v>
      </c>
      <c r="AM89" s="195">
        <f t="shared" si="76"/>
        <v>0.53893593481095869</v>
      </c>
      <c r="AN89" s="201">
        <f t="shared" si="77"/>
        <v>13.832093945186655</v>
      </c>
      <c r="AO89" s="201">
        <f t="shared" si="77"/>
        <v>13.832094034153348</v>
      </c>
      <c r="AP89" s="201">
        <f t="shared" si="77"/>
        <v>13.832093042981876</v>
      </c>
      <c r="AQ89" s="201">
        <f t="shared" si="77"/>
        <v>13.832104085727652</v>
      </c>
      <c r="AR89" s="201">
        <f t="shared" si="77"/>
        <v>13.831981079201251</v>
      </c>
      <c r="AS89" s="201">
        <f t="shared" si="77"/>
        <v>13.833353988821337</v>
      </c>
      <c r="AT89" s="201">
        <f t="shared" si="77"/>
        <v>13.818355223256905</v>
      </c>
      <c r="AU89" s="201">
        <f t="shared" si="78"/>
        <v>14.117130572585769</v>
      </c>
    </row>
    <row r="90" spans="1:64" s="195" customFormat="1" ht="12.95" customHeight="1" x14ac:dyDescent="0.2">
      <c r="A90" s="195" t="s">
        <v>278</v>
      </c>
      <c r="B90" s="195" t="s">
        <v>94</v>
      </c>
      <c r="C90" s="258">
        <v>56337.078600000001</v>
      </c>
      <c r="D90" s="258" t="s">
        <v>286</v>
      </c>
      <c r="E90" s="195">
        <f t="shared" si="61"/>
        <v>8531.0790640360738</v>
      </c>
      <c r="F90" s="195">
        <f t="shared" si="62"/>
        <v>8531</v>
      </c>
      <c r="G90" s="195">
        <f t="shared" si="56"/>
        <v>3.55589000027976E-2</v>
      </c>
      <c r="K90" s="195">
        <f>G90</f>
        <v>3.55589000027976E-2</v>
      </c>
      <c r="O90" s="195">
        <f ca="1">+C$11+C$12*$F90</f>
        <v>3.1130686263229547E-2</v>
      </c>
      <c r="P90" s="195">
        <f t="shared" si="63"/>
        <v>2.5086035806286579E-2</v>
      </c>
      <c r="Q90" s="255">
        <f t="shared" si="64"/>
        <v>41318.578600000001</v>
      </c>
      <c r="R90" s="195">
        <f t="shared" si="57"/>
        <v>1.0968088447856243E-4</v>
      </c>
      <c r="S90" s="196">
        <v>1</v>
      </c>
      <c r="U90" s="256"/>
      <c r="Z90" s="195">
        <f t="shared" si="65"/>
        <v>8531</v>
      </c>
      <c r="AA90" s="201">
        <f t="shared" si="66"/>
        <v>3.9726527914484097E-2</v>
      </c>
      <c r="AB90" s="201">
        <f t="shared" si="67"/>
        <v>0.10001829726384175</v>
      </c>
      <c r="AC90" s="201">
        <f t="shared" si="68"/>
        <v>1.0472864196511021E-2</v>
      </c>
      <c r="AD90" s="201">
        <f t="shared" si="69"/>
        <v>-4.1676279116864973E-3</v>
      </c>
      <c r="AE90" s="201">
        <f t="shared" si="79"/>
        <v>1.7369122410268353E-5</v>
      </c>
      <c r="AF90" s="195">
        <f t="shared" si="70"/>
        <v>1.0472864196511021E-2</v>
      </c>
      <c r="AG90" s="257"/>
      <c r="AH90" s="195">
        <f t="shared" si="71"/>
        <v>-6.4459397261044146E-2</v>
      </c>
      <c r="AI90" s="195">
        <f t="shared" si="72"/>
        <v>0.83579564200910039</v>
      </c>
      <c r="AJ90" s="195">
        <f t="shared" si="73"/>
        <v>-0.84020567114374389</v>
      </c>
      <c r="AK90" s="195">
        <f t="shared" si="74"/>
        <v>-0.24967876249034057</v>
      </c>
      <c r="AL90" s="195">
        <f t="shared" si="75"/>
        <v>0.98905331227330251</v>
      </c>
      <c r="AM90" s="195">
        <f t="shared" si="76"/>
        <v>0.53921676243776784</v>
      </c>
      <c r="AN90" s="201">
        <f t="shared" si="77"/>
        <v>13.832590871777134</v>
      </c>
      <c r="AO90" s="201">
        <f t="shared" si="77"/>
        <v>13.832590959764854</v>
      </c>
      <c r="AP90" s="201">
        <f t="shared" si="77"/>
        <v>13.832589977950576</v>
      </c>
      <c r="AQ90" s="201">
        <f t="shared" si="77"/>
        <v>13.83260093373582</v>
      </c>
      <c r="AR90" s="201">
        <f t="shared" si="77"/>
        <v>13.832478702889386</v>
      </c>
      <c r="AS90" s="201">
        <f t="shared" si="77"/>
        <v>13.833845104526699</v>
      </c>
      <c r="AT90" s="201">
        <f t="shared" si="77"/>
        <v>13.818893519973404</v>
      </c>
      <c r="AU90" s="201">
        <f t="shared" si="78"/>
        <v>14.117672067523682</v>
      </c>
    </row>
    <row r="91" spans="1:64" s="195" customFormat="1" ht="12.95" customHeight="1" x14ac:dyDescent="0.2">
      <c r="A91" s="195" t="s">
        <v>278</v>
      </c>
      <c r="B91" s="195" t="s">
        <v>94</v>
      </c>
      <c r="C91" s="258">
        <v>56357.998399999997</v>
      </c>
      <c r="D91" s="258" t="s">
        <v>286</v>
      </c>
      <c r="E91" s="195">
        <f t="shared" si="61"/>
        <v>8577.5935462540001</v>
      </c>
      <c r="F91" s="195">
        <f t="shared" si="62"/>
        <v>8577.5</v>
      </c>
      <c r="G91" s="195">
        <f t="shared" si="56"/>
        <v>4.2072249998454936E-2</v>
      </c>
      <c r="K91" s="195">
        <f>G91</f>
        <v>4.2072249998454936E-2</v>
      </c>
      <c r="O91" s="195">
        <f ca="1">+C$11+C$12*$F91</f>
        <v>3.1314243831864735E-2</v>
      </c>
      <c r="P91" s="195">
        <f t="shared" si="63"/>
        <v>2.5066612099310666E-2</v>
      </c>
      <c r="Q91" s="255">
        <f t="shared" si="64"/>
        <v>41339.498399999997</v>
      </c>
      <c r="R91" s="195">
        <f t="shared" si="57"/>
        <v>2.8919172035681196E-4</v>
      </c>
      <c r="S91" s="196">
        <v>1</v>
      </c>
      <c r="U91" s="256"/>
      <c r="Z91" s="195">
        <f t="shared" si="65"/>
        <v>8577.5</v>
      </c>
      <c r="AA91" s="201">
        <f t="shared" si="66"/>
        <v>4.0080547714053949E-2</v>
      </c>
      <c r="AB91" s="201">
        <f t="shared" si="67"/>
        <v>0.1061403065755996</v>
      </c>
      <c r="AC91" s="201">
        <f t="shared" si="68"/>
        <v>1.700563789914427E-2</v>
      </c>
      <c r="AD91" s="201">
        <f t="shared" si="69"/>
        <v>1.9917022844009868E-3</v>
      </c>
      <c r="AE91" s="201">
        <f t="shared" si="79"/>
        <v>3.9668779896881098E-6</v>
      </c>
      <c r="AF91" s="195">
        <f t="shared" si="70"/>
        <v>1.700563789914427E-2</v>
      </c>
      <c r="AG91" s="257"/>
      <c r="AH91" s="195">
        <f t="shared" si="71"/>
        <v>-6.4068056577144664E-2</v>
      </c>
      <c r="AI91" s="195">
        <f t="shared" si="72"/>
        <v>0.83692175307463224</v>
      </c>
      <c r="AJ91" s="195">
        <f t="shared" si="73"/>
        <v>-0.83775500911528844</v>
      </c>
      <c r="AK91" s="195">
        <f t="shared" si="74"/>
        <v>-0.25041573632992842</v>
      </c>
      <c r="AL91" s="195">
        <f t="shared" si="75"/>
        <v>0.9935568977550302</v>
      </c>
      <c r="AM91" s="195">
        <f t="shared" si="76"/>
        <v>0.54212681285404019</v>
      </c>
      <c r="AN91" s="201">
        <f t="shared" si="77"/>
        <v>13.837729569846964</v>
      </c>
      <c r="AO91" s="201">
        <f t="shared" si="77"/>
        <v>13.837729648208352</v>
      </c>
      <c r="AP91" s="201">
        <f t="shared" si="77"/>
        <v>13.837728759266861</v>
      </c>
      <c r="AQ91" s="201">
        <f t="shared" si="77"/>
        <v>13.837738843681603</v>
      </c>
      <c r="AR91" s="201">
        <f t="shared" si="77"/>
        <v>13.837624462424447</v>
      </c>
      <c r="AS91" s="201">
        <f t="shared" si="77"/>
        <v>13.838924313608075</v>
      </c>
      <c r="AT91" s="201">
        <f t="shared" si="77"/>
        <v>13.824461049403062</v>
      </c>
      <c r="AU91" s="201">
        <f t="shared" si="78"/>
        <v>14.123267515215456</v>
      </c>
    </row>
    <row r="92" spans="1:64" s="195" customFormat="1" ht="12.95" customHeight="1" x14ac:dyDescent="0.2">
      <c r="A92" s="269" t="s">
        <v>360</v>
      </c>
      <c r="B92" s="270" t="s">
        <v>94</v>
      </c>
      <c r="C92" s="271">
        <v>57231.535400000001</v>
      </c>
      <c r="D92" s="271">
        <v>4.0000000000000002E-4</v>
      </c>
      <c r="E92" s="195">
        <f t="shared" ref="E92:E113" si="80">+(C92-C$7)/C$8</f>
        <v>10519.874125093585</v>
      </c>
      <c r="F92" s="195">
        <f t="shared" ref="F92:F113" si="81">ROUND(2*E92,0)/2</f>
        <v>10520</v>
      </c>
      <c r="G92" s="195">
        <f t="shared" ref="G92:G113" si="82">+C92-(C$7+F92*C$8)</f>
        <v>-5.6612000000313856E-2</v>
      </c>
      <c r="K92" s="195">
        <f t="shared" ref="K92:K113" si="83">G92</f>
        <v>-5.6612000000313856E-2</v>
      </c>
      <c r="O92" s="195">
        <f t="shared" ref="O92:O113" ca="1" si="84">+C$11+C$12*$F92</f>
        <v>3.8982213231302638E-2</v>
      </c>
      <c r="P92" s="195">
        <f t="shared" ref="P92:P113" si="85">+I$3*F92^2+I$4*F92+I$5+I$6*SIN(RADIANS(I$7*F92+I$8))</f>
        <v>2.205243738531993E-2</v>
      </c>
      <c r="Q92" s="255">
        <f t="shared" ref="Q92:Q113" si="86">+C92-15018.5</f>
        <v>42213.035400000001</v>
      </c>
      <c r="R92" s="195">
        <f t="shared" ref="R92:R113" si="87">+(P92-G92)^2</f>
        <v>6.1880937091982977E-3</v>
      </c>
      <c r="S92" s="196">
        <v>1</v>
      </c>
      <c r="U92" s="256"/>
      <c r="Z92" s="195">
        <f t="shared" ref="Z92:Z113" si="88">F92</f>
        <v>10520</v>
      </c>
      <c r="AA92" s="201">
        <f t="shared" ref="AA92:AA113" si="89">AB$3+AB$4*Z92+AB$5*Z92^2+AH92</f>
        <v>5.61411296517874E-2</v>
      </c>
      <c r="AB92" s="201">
        <f t="shared" ref="AB92:AB113" si="90">IF(R92&lt;&gt;0,G92-AH92, -9999)</f>
        <v>-1.0863760451397225E-2</v>
      </c>
      <c r="AC92" s="201">
        <f t="shared" ref="AC92:AC113" si="91">+G92-P92</f>
        <v>-7.8664437385633779E-2</v>
      </c>
      <c r="AD92" s="201">
        <f t="shared" ref="AD92:AD113" si="92">IF(R92&lt;&gt;0,G92-AA92, -9999)</f>
        <v>-0.11275312965210126</v>
      </c>
      <c r="AE92" s="201">
        <f t="shared" ref="AE92:AE113" si="93">+(G92-AA92)^2*S92</f>
        <v>1.2713268246343555E-2</v>
      </c>
      <c r="AF92" s="195">
        <f t="shared" ref="AF92:AF113" si="94">IF(R92&lt;&gt;0,G92-P92, -9999)</f>
        <v>-7.8664437385633779E-2</v>
      </c>
      <c r="AG92" s="257"/>
      <c r="AH92" s="195">
        <f t="shared" ref="AH92:AH113" si="95">$AB$6*($AB$11/AI92*AJ92+$AB$12)</f>
        <v>-4.574823954891663E-2</v>
      </c>
      <c r="AI92" s="195">
        <f t="shared" ref="AI92:AI113" si="96">1+$AB$7*COS(AL92)</f>
        <v>0.88995346081702764</v>
      </c>
      <c r="AJ92" s="195">
        <f t="shared" ref="AJ92:AJ113" si="97">SIN(AL92+RADIANS($AB$9))</f>
        <v>-0.71249456110018183</v>
      </c>
      <c r="AK92" s="195">
        <f t="shared" ref="AK92:AK113" si="98">$AB$7*SIN(AL92)</f>
        <v>-0.27783504968913114</v>
      </c>
      <c r="AL92" s="195">
        <f t="shared" ref="AL92:AL113" si="99">2*ATAN(AM92)</f>
        <v>1.1936687415727567</v>
      </c>
      <c r="AM92" s="195">
        <f t="shared" ref="AM92:AM113" si="100">SQRT((1+$AB$7)/(1-$AB$7))*TAN(AN92/2)</f>
        <v>0.67949955550486663</v>
      </c>
      <c r="AN92" s="201">
        <f t="shared" ref="AN92:AN113" si="101">$AU92+$AB$7*SIN(AO92)</f>
        <v>14.059087935042257</v>
      </c>
      <c r="AO92" s="201">
        <f t="shared" ref="AO92:AO113" si="102">$AU92+$AB$7*SIN(AP92)</f>
        <v>14.059087934999763</v>
      </c>
      <c r="AP92" s="201">
        <f t="shared" ref="AP92:AP113" si="103">$AU92+$AB$7*SIN(AQ92)</f>
        <v>14.059087936822824</v>
      </c>
      <c r="AQ92" s="201">
        <f t="shared" ref="AQ92:AQ113" si="104">$AU92+$AB$7*SIN(AR92)</f>
        <v>14.059087858610349</v>
      </c>
      <c r="AR92" s="201">
        <f t="shared" ref="AR92:AR113" si="105">$AU92+$AB$7*SIN(AS92)</f>
        <v>14.059091214132032</v>
      </c>
      <c r="AS92" s="201">
        <f t="shared" ref="AS92:AS113" si="106">$AU92+$AB$7*SIN(AT92)</f>
        <v>14.058947382517152</v>
      </c>
      <c r="AT92" s="201">
        <f t="shared" ref="AT92:AT113" si="107">$AU92+$AB$7*SIN(AU92)</f>
        <v>14.065370145013755</v>
      </c>
      <c r="AU92" s="201">
        <f t="shared" ref="AU92:AU113" si="108">RADIANS($AB$9)+$AB$18*(F92-AB$15)</f>
        <v>14.357012830081544</v>
      </c>
    </row>
    <row r="93" spans="1:64" s="195" customFormat="1" ht="12.95" customHeight="1" x14ac:dyDescent="0.2">
      <c r="A93" s="269" t="s">
        <v>360</v>
      </c>
      <c r="B93" s="270" t="s">
        <v>85</v>
      </c>
      <c r="C93" s="271">
        <v>57476.298199999997</v>
      </c>
      <c r="D93" s="271">
        <v>2.9999999999999997E-4</v>
      </c>
      <c r="E93" s="195">
        <f t="shared" si="80"/>
        <v>11064.096101795649</v>
      </c>
      <c r="F93" s="195">
        <f t="shared" si="81"/>
        <v>11064</v>
      </c>
      <c r="G93" s="195">
        <f t="shared" si="82"/>
        <v>4.3221599997195881E-2</v>
      </c>
      <c r="K93" s="195">
        <f t="shared" si="83"/>
        <v>4.3221599997195881E-2</v>
      </c>
      <c r="O93" s="195">
        <f t="shared" ca="1" si="84"/>
        <v>4.1129639410604678E-2</v>
      </c>
      <c r="P93" s="195">
        <f t="shared" si="85"/>
        <v>2.0493996623036501E-2</v>
      </c>
      <c r="Q93" s="255">
        <f t="shared" si="86"/>
        <v>42457.798199999997</v>
      </c>
      <c r="R93" s="195">
        <f t="shared" si="87"/>
        <v>5.1654395513310082E-4</v>
      </c>
      <c r="S93" s="196">
        <v>1</v>
      </c>
      <c r="U93" s="256"/>
      <c r="Z93" s="195">
        <f t="shared" si="88"/>
        <v>11064</v>
      </c>
      <c r="AA93" s="201">
        <f t="shared" si="89"/>
        <v>6.107139109081796E-2</v>
      </c>
      <c r="AB93" s="201">
        <f t="shared" si="90"/>
        <v>8.3161741436904663E-2</v>
      </c>
      <c r="AC93" s="201">
        <f t="shared" si="91"/>
        <v>2.272760337415938E-2</v>
      </c>
      <c r="AD93" s="201">
        <f t="shared" si="92"/>
        <v>-1.7849791093622079E-2</v>
      </c>
      <c r="AE93" s="201">
        <f t="shared" si="93"/>
        <v>3.1861504208595008E-4</v>
      </c>
      <c r="AF93" s="195">
        <f t="shared" si="94"/>
        <v>2.272760337415938E-2</v>
      </c>
      <c r="AG93" s="257"/>
      <c r="AH93" s="195">
        <f t="shared" si="95"/>
        <v>-3.9940141439708789E-2</v>
      </c>
      <c r="AI93" s="195">
        <f t="shared" si="96"/>
        <v>0.90703791096421371</v>
      </c>
      <c r="AJ93" s="195">
        <f t="shared" si="97"/>
        <v>-0.66854456402754914</v>
      </c>
      <c r="AK93" s="195">
        <f t="shared" si="98"/>
        <v>-0.28400810837723273</v>
      </c>
      <c r="AL93" s="195">
        <f t="shared" si="99"/>
        <v>1.2544657350981685</v>
      </c>
      <c r="AM93" s="195">
        <f t="shared" si="100"/>
        <v>0.72488508898898341</v>
      </c>
      <c r="AN93" s="201">
        <f t="shared" si="101"/>
        <v>14.123665456460344</v>
      </c>
      <c r="AO93" s="201">
        <f t="shared" si="102"/>
        <v>14.123665456460337</v>
      </c>
      <c r="AP93" s="201">
        <f t="shared" si="103"/>
        <v>14.123665456462113</v>
      </c>
      <c r="AQ93" s="201">
        <f t="shared" si="104"/>
        <v>14.123665456021648</v>
      </c>
      <c r="AR93" s="201">
        <f t="shared" si="105"/>
        <v>14.123665565194056</v>
      </c>
      <c r="AS93" s="201">
        <f t="shared" si="106"/>
        <v>14.123638532982286</v>
      </c>
      <c r="AT93" s="201">
        <f t="shared" si="107"/>
        <v>14.135718517743598</v>
      </c>
      <c r="AU93" s="201">
        <f t="shared" si="108"/>
        <v>14.42247355146489</v>
      </c>
    </row>
    <row r="94" spans="1:64" s="195" customFormat="1" ht="12.95" customHeight="1" x14ac:dyDescent="0.2">
      <c r="A94" s="269" t="s">
        <v>360</v>
      </c>
      <c r="B94" s="270" t="s">
        <v>94</v>
      </c>
      <c r="C94" s="271">
        <v>57478.324200000003</v>
      </c>
      <c r="D94" s="271">
        <v>2.9999999999999997E-4</v>
      </c>
      <c r="E94" s="195">
        <f t="shared" si="80"/>
        <v>11068.6008456734</v>
      </c>
      <c r="F94" s="195">
        <f t="shared" si="81"/>
        <v>11068.5</v>
      </c>
      <c r="G94" s="195">
        <f t="shared" si="82"/>
        <v>4.5355150003160816E-2</v>
      </c>
      <c r="K94" s="195">
        <f t="shared" si="83"/>
        <v>4.5355150003160816E-2</v>
      </c>
      <c r="O94" s="195">
        <f t="shared" ca="1" si="84"/>
        <v>4.1147403046279056E-2</v>
      </c>
      <c r="P94" s="195">
        <f t="shared" si="85"/>
        <v>2.0479939260372171E-2</v>
      </c>
      <c r="Q94" s="255">
        <f t="shared" si="86"/>
        <v>42459.824200000003</v>
      </c>
      <c r="R94" s="195">
        <f t="shared" si="87"/>
        <v>6.1877610949814755E-4</v>
      </c>
      <c r="S94" s="196">
        <v>1</v>
      </c>
      <c r="U94" s="256"/>
      <c r="Z94" s="195">
        <f t="shared" si="88"/>
        <v>11068.5</v>
      </c>
      <c r="AA94" s="201">
        <f t="shared" si="89"/>
        <v>6.1112927829496087E-2</v>
      </c>
      <c r="AB94" s="201">
        <f t="shared" si="90"/>
        <v>8.5246045880005283E-2</v>
      </c>
      <c r="AC94" s="201">
        <f t="shared" si="91"/>
        <v>2.4875210742788645E-2</v>
      </c>
      <c r="AD94" s="201">
        <f t="shared" si="92"/>
        <v>-1.5757777826335272E-2</v>
      </c>
      <c r="AE94" s="201">
        <f t="shared" si="93"/>
        <v>2.4830756202414355E-4</v>
      </c>
      <c r="AF94" s="195">
        <f t="shared" si="94"/>
        <v>2.4875210742788645E-2</v>
      </c>
      <c r="AG94" s="257"/>
      <c r="AH94" s="195">
        <f t="shared" si="95"/>
        <v>-3.9890895876844461E-2</v>
      </c>
      <c r="AI94" s="195">
        <f t="shared" si="96"/>
        <v>0.90718353094796289</v>
      </c>
      <c r="AJ94" s="195">
        <f t="shared" si="97"/>
        <v>-0.66816320384304784</v>
      </c>
      <c r="AK94" s="195">
        <f t="shared" si="98"/>
        <v>-0.28405573167007858</v>
      </c>
      <c r="AL94" s="195">
        <f t="shared" si="99"/>
        <v>1.2549784238852153</v>
      </c>
      <c r="AM94" s="195">
        <f t="shared" si="100"/>
        <v>0.72527620438110552</v>
      </c>
      <c r="AN94" s="201">
        <f t="shared" si="101"/>
        <v>14.124204818751679</v>
      </c>
      <c r="AO94" s="201">
        <f t="shared" si="102"/>
        <v>14.124204818751673</v>
      </c>
      <c r="AP94" s="201">
        <f t="shared" si="103"/>
        <v>14.124204818753132</v>
      </c>
      <c r="AQ94" s="201">
        <f t="shared" si="104"/>
        <v>14.124204818376331</v>
      </c>
      <c r="AR94" s="201">
        <f t="shared" si="105"/>
        <v>14.124204915655408</v>
      </c>
      <c r="AS94" s="201">
        <f t="shared" si="106"/>
        <v>14.124179825306991</v>
      </c>
      <c r="AT94" s="201">
        <f t="shared" si="107"/>
        <v>14.136305598617172</v>
      </c>
      <c r="AU94" s="201">
        <f t="shared" si="108"/>
        <v>14.423015046402803</v>
      </c>
    </row>
    <row r="95" spans="1:64" s="195" customFormat="1" ht="12.95" customHeight="1" x14ac:dyDescent="0.2">
      <c r="A95" s="272" t="s">
        <v>361</v>
      </c>
      <c r="B95" s="273" t="s">
        <v>94</v>
      </c>
      <c r="C95" s="274">
        <v>57771.121500000001</v>
      </c>
      <c r="D95" s="275" t="s">
        <v>244</v>
      </c>
      <c r="E95" s="195">
        <f t="shared" si="80"/>
        <v>11719.625941721606</v>
      </c>
      <c r="F95" s="195">
        <f t="shared" si="81"/>
        <v>11719.5</v>
      </c>
      <c r="G95" s="195">
        <f t="shared" si="82"/>
        <v>5.6642050003574695E-2</v>
      </c>
      <c r="K95" s="195">
        <f t="shared" si="83"/>
        <v>5.6642050003574695E-2</v>
      </c>
      <c r="O95" s="195">
        <f t="shared" ca="1" si="84"/>
        <v>4.3717209007171756E-2</v>
      </c>
      <c r="P95" s="195">
        <f t="shared" si="85"/>
        <v>1.8259584294852846E-2</v>
      </c>
      <c r="Q95" s="255">
        <f t="shared" si="86"/>
        <v>42752.621500000001</v>
      </c>
      <c r="R95" s="195">
        <f t="shared" si="87"/>
        <v>1.4732136738812088E-3</v>
      </c>
      <c r="S95" s="196">
        <v>1</v>
      </c>
      <c r="U95" s="256"/>
      <c r="Z95" s="195">
        <f t="shared" si="88"/>
        <v>11719.5</v>
      </c>
      <c r="AA95" s="201">
        <f t="shared" si="89"/>
        <v>6.7247510144959055E-2</v>
      </c>
      <c r="AB95" s="201">
        <f t="shared" si="90"/>
        <v>8.9205819602870356E-2</v>
      </c>
      <c r="AC95" s="201">
        <f t="shared" si="91"/>
        <v>3.838246570872185E-2</v>
      </c>
      <c r="AD95" s="201">
        <f t="shared" si="92"/>
        <v>-1.060546014138436E-2</v>
      </c>
      <c r="AE95" s="201">
        <f t="shared" si="93"/>
        <v>1.1247578481049236E-4</v>
      </c>
      <c r="AF95" s="195">
        <f t="shared" si="94"/>
        <v>3.838246570872185E-2</v>
      </c>
      <c r="AG95" s="257"/>
      <c r="AH95" s="195">
        <f t="shared" si="95"/>
        <v>-3.2563769599295654E-2</v>
      </c>
      <c r="AI95" s="195">
        <f t="shared" si="96"/>
        <v>0.92900697821781286</v>
      </c>
      <c r="AJ95" s="195">
        <f t="shared" si="97"/>
        <v>-0.60977636820946945</v>
      </c>
      <c r="AK95" s="195">
        <f t="shared" si="98"/>
        <v>-0.29028011726631459</v>
      </c>
      <c r="AL95" s="195">
        <f t="shared" si="99"/>
        <v>1.3309373016492034</v>
      </c>
      <c r="AM95" s="195">
        <f t="shared" si="100"/>
        <v>0.78490498182895074</v>
      </c>
      <c r="AN95" s="201">
        <f t="shared" si="101"/>
        <v>14.203166602589704</v>
      </c>
      <c r="AO95" s="201">
        <f t="shared" si="102"/>
        <v>14.203166602653063</v>
      </c>
      <c r="AP95" s="201">
        <f t="shared" si="103"/>
        <v>14.203166605867809</v>
      </c>
      <c r="AQ95" s="201">
        <f t="shared" si="104"/>
        <v>14.203166768980486</v>
      </c>
      <c r="AR95" s="201">
        <f t="shared" si="105"/>
        <v>14.203175044611658</v>
      </c>
      <c r="AS95" s="201">
        <f t="shared" si="106"/>
        <v>14.203593563179609</v>
      </c>
      <c r="AT95" s="201">
        <f t="shared" si="107"/>
        <v>14.222115220525316</v>
      </c>
      <c r="AU95" s="201">
        <f t="shared" si="108"/>
        <v>14.501351314087657</v>
      </c>
    </row>
    <row r="96" spans="1:64" s="195" customFormat="1" ht="12.95" customHeight="1" x14ac:dyDescent="0.2">
      <c r="A96" s="276" t="s">
        <v>1</v>
      </c>
      <c r="B96" s="277" t="s">
        <v>85</v>
      </c>
      <c r="C96" s="276">
        <v>56713.975399999879</v>
      </c>
      <c r="D96" s="276" t="s">
        <v>244</v>
      </c>
      <c r="E96" s="195">
        <f t="shared" si="80"/>
        <v>9369.0966120810317</v>
      </c>
      <c r="F96" s="195">
        <f t="shared" si="81"/>
        <v>9369</v>
      </c>
      <c r="G96" s="195">
        <f t="shared" si="82"/>
        <v>4.345109988207696E-2</v>
      </c>
      <c r="K96" s="195">
        <f t="shared" si="83"/>
        <v>4.345109988207696E-2</v>
      </c>
      <c r="O96" s="195">
        <f t="shared" ca="1" si="84"/>
        <v>3.443866997325732E-2</v>
      </c>
      <c r="P96" s="195">
        <f t="shared" si="85"/>
        <v>2.4348215962151375E-2</v>
      </c>
      <c r="Q96" s="255">
        <f t="shared" si="86"/>
        <v>41695.475399999879</v>
      </c>
      <c r="R96" s="195">
        <f t="shared" si="87"/>
        <v>3.6492017405815149E-4</v>
      </c>
      <c r="S96" s="196">
        <v>1</v>
      </c>
      <c r="U96" s="256"/>
      <c r="Z96" s="195">
        <f t="shared" si="88"/>
        <v>9369</v>
      </c>
      <c r="AA96" s="201">
        <f t="shared" si="89"/>
        <v>4.6326699847102804E-2</v>
      </c>
      <c r="AB96" s="201">
        <f t="shared" si="90"/>
        <v>0.10051754458547953</v>
      </c>
      <c r="AC96" s="201">
        <f t="shared" si="91"/>
        <v>1.9102883919925585E-2</v>
      </c>
      <c r="AD96" s="201">
        <f t="shared" si="92"/>
        <v>-2.8755999650258435E-3</v>
      </c>
      <c r="AE96" s="201">
        <f t="shared" si="93"/>
        <v>8.2690751588566316E-6</v>
      </c>
      <c r="AF96" s="195">
        <f t="shared" si="94"/>
        <v>1.9102883919925585E-2</v>
      </c>
      <c r="AG96" s="257"/>
      <c r="AH96" s="195">
        <f t="shared" si="95"/>
        <v>-5.7066444703402566E-2</v>
      </c>
      <c r="AI96" s="195">
        <f t="shared" si="96"/>
        <v>0.85708660334550602</v>
      </c>
      <c r="AJ96" s="195">
        <f t="shared" si="97"/>
        <v>-0.79229592025458928</v>
      </c>
      <c r="AK96" s="195">
        <f t="shared" si="98"/>
        <v>-0.26244678828018964</v>
      </c>
      <c r="AL96" s="195">
        <f t="shared" si="99"/>
        <v>1.0721528872235373</v>
      </c>
      <c r="AM96" s="195">
        <f t="shared" si="100"/>
        <v>0.59410875750345382</v>
      </c>
      <c r="AN96" s="201">
        <f t="shared" si="101"/>
        <v>13.926294711630412</v>
      </c>
      <c r="AO96" s="201">
        <f t="shared" si="102"/>
        <v>13.926294717430613</v>
      </c>
      <c r="AP96" s="201">
        <f t="shared" si="103"/>
        <v>13.926294624701722</v>
      </c>
      <c r="AQ96" s="201">
        <f t="shared" si="104"/>
        <v>13.926296107180487</v>
      </c>
      <c r="AR96" s="201">
        <f t="shared" si="105"/>
        <v>13.926272407670979</v>
      </c>
      <c r="AS96" s="201">
        <f t="shared" si="106"/>
        <v>13.926651592538173</v>
      </c>
      <c r="AT96" s="201">
        <f t="shared" si="107"/>
        <v>13.92066324320372</v>
      </c>
      <c r="AU96" s="201">
        <f t="shared" si="108"/>
        <v>14.218510458184056</v>
      </c>
    </row>
    <row r="97" spans="1:47" s="195" customFormat="1" ht="12.95" customHeight="1" x14ac:dyDescent="0.2">
      <c r="A97" s="276" t="s">
        <v>0</v>
      </c>
      <c r="B97" s="277" t="s">
        <v>94</v>
      </c>
      <c r="C97" s="276">
        <v>58179.044100000057</v>
      </c>
      <c r="D97" s="276" t="s">
        <v>64</v>
      </c>
      <c r="E97" s="195">
        <f t="shared" si="80"/>
        <v>12626.628328168723</v>
      </c>
      <c r="F97" s="195">
        <f t="shared" si="81"/>
        <v>12626.5</v>
      </c>
      <c r="G97" s="195">
        <f t="shared" si="82"/>
        <v>5.7715350056241732E-2</v>
      </c>
      <c r="K97" s="195">
        <f t="shared" si="83"/>
        <v>5.7715350056241732E-2</v>
      </c>
      <c r="O97" s="195">
        <f t="shared" ca="1" si="84"/>
        <v>4.7297568464206595E-2</v>
      </c>
      <c r="P97" s="195">
        <f t="shared" si="85"/>
        <v>1.4620252156165242E-2</v>
      </c>
      <c r="Q97" s="255">
        <f t="shared" si="86"/>
        <v>43160.544100000057</v>
      </c>
      <c r="R97" s="195">
        <f t="shared" si="87"/>
        <v>1.8571874630171773E-3</v>
      </c>
      <c r="S97" s="196">
        <v>1</v>
      </c>
      <c r="U97" s="256"/>
      <c r="Z97" s="195">
        <f t="shared" si="88"/>
        <v>12626.5</v>
      </c>
      <c r="AA97" s="201">
        <f t="shared" si="89"/>
        <v>7.6184133071252519E-2</v>
      </c>
      <c r="AB97" s="201">
        <f t="shared" si="90"/>
        <v>7.9424905821064914E-2</v>
      </c>
      <c r="AC97" s="201">
        <f t="shared" si="91"/>
        <v>4.3095097900076491E-2</v>
      </c>
      <c r="AD97" s="201">
        <f t="shared" si="92"/>
        <v>-1.8468783015010787E-2</v>
      </c>
      <c r="AE97" s="201">
        <f t="shared" si="93"/>
        <v>3.4109594605555093E-4</v>
      </c>
      <c r="AF97" s="195">
        <f t="shared" si="94"/>
        <v>4.3095097900076491E-2</v>
      </c>
      <c r="AG97" s="257"/>
      <c r="AH97" s="195">
        <f t="shared" si="95"/>
        <v>-2.1709555764823179E-2</v>
      </c>
      <c r="AI97" s="195">
        <f t="shared" si="96"/>
        <v>0.96195894625284428</v>
      </c>
      <c r="AJ97" s="195">
        <f t="shared" si="97"/>
        <v>-0.51718909924880763</v>
      </c>
      <c r="AK97" s="195">
        <f t="shared" si="98"/>
        <v>-0.29640417313478812</v>
      </c>
      <c r="AL97" s="195">
        <f t="shared" si="99"/>
        <v>1.4431522805152839</v>
      </c>
      <c r="AM97" s="195">
        <f t="shared" si="100"/>
        <v>0.87986034557164972</v>
      </c>
      <c r="AN97" s="201">
        <f t="shared" si="101"/>
        <v>14.316446926431023</v>
      </c>
      <c r="AO97" s="201">
        <f t="shared" si="102"/>
        <v>14.316446938788475</v>
      </c>
      <c r="AP97" s="201">
        <f t="shared" si="103"/>
        <v>14.316447170684778</v>
      </c>
      <c r="AQ97" s="201">
        <f t="shared" si="104"/>
        <v>14.316451522327551</v>
      </c>
      <c r="AR97" s="201">
        <f t="shared" si="105"/>
        <v>14.316533163573769</v>
      </c>
      <c r="AS97" s="201">
        <f t="shared" si="106"/>
        <v>14.318058079660595</v>
      </c>
      <c r="AT97" s="201">
        <f t="shared" si="107"/>
        <v>14.344512087430214</v>
      </c>
      <c r="AU97" s="201">
        <f t="shared" si="108"/>
        <v>14.610492627129375</v>
      </c>
    </row>
    <row r="98" spans="1:47" s="195" customFormat="1" ht="12.95" customHeight="1" x14ac:dyDescent="0.2">
      <c r="A98" s="276" t="s">
        <v>0</v>
      </c>
      <c r="B98" s="277" t="s">
        <v>94</v>
      </c>
      <c r="C98" s="276">
        <v>58179.044199999887</v>
      </c>
      <c r="D98" s="276" t="s">
        <v>64</v>
      </c>
      <c r="E98" s="195">
        <f t="shared" si="80"/>
        <v>12626.628550515032</v>
      </c>
      <c r="F98" s="195">
        <f t="shared" si="81"/>
        <v>12626.5</v>
      </c>
      <c r="G98" s="195">
        <f t="shared" si="82"/>
        <v>5.7815349886368494E-2</v>
      </c>
      <c r="K98" s="195">
        <f t="shared" si="83"/>
        <v>5.7815349886368494E-2</v>
      </c>
      <c r="O98" s="195">
        <f t="shared" ca="1" si="84"/>
        <v>4.7297568464206595E-2</v>
      </c>
      <c r="P98" s="195">
        <f t="shared" si="85"/>
        <v>1.4620252156165242E-2</v>
      </c>
      <c r="Q98" s="255">
        <f t="shared" si="86"/>
        <v>43160.544199999887</v>
      </c>
      <c r="R98" s="195">
        <f t="shared" si="87"/>
        <v>1.8658164679218102E-3</v>
      </c>
      <c r="S98" s="196">
        <v>1</v>
      </c>
      <c r="U98" s="256"/>
      <c r="Z98" s="195">
        <f t="shared" si="88"/>
        <v>12626.5</v>
      </c>
      <c r="AA98" s="201">
        <f t="shared" si="89"/>
        <v>7.6184133071252519E-2</v>
      </c>
      <c r="AB98" s="201">
        <f t="shared" si="90"/>
        <v>7.9524905651191677E-2</v>
      </c>
      <c r="AC98" s="201">
        <f t="shared" si="91"/>
        <v>4.3195097730203254E-2</v>
      </c>
      <c r="AD98" s="201">
        <f t="shared" si="92"/>
        <v>-1.8368783184884024E-2</v>
      </c>
      <c r="AE98" s="201">
        <f t="shared" si="93"/>
        <v>3.3741219569327808E-4</v>
      </c>
      <c r="AF98" s="195">
        <f t="shared" si="94"/>
        <v>4.3195097730203254E-2</v>
      </c>
      <c r="AG98" s="257"/>
      <c r="AH98" s="195">
        <f t="shared" si="95"/>
        <v>-2.1709555764823179E-2</v>
      </c>
      <c r="AI98" s="195">
        <f t="shared" si="96"/>
        <v>0.96195894625284428</v>
      </c>
      <c r="AJ98" s="195">
        <f t="shared" si="97"/>
        <v>-0.51718909924880763</v>
      </c>
      <c r="AK98" s="195">
        <f t="shared" si="98"/>
        <v>-0.29640417313478812</v>
      </c>
      <c r="AL98" s="195">
        <f t="shared" si="99"/>
        <v>1.4431522805152839</v>
      </c>
      <c r="AM98" s="195">
        <f t="shared" si="100"/>
        <v>0.87986034557164972</v>
      </c>
      <c r="AN98" s="201">
        <f t="shared" si="101"/>
        <v>14.316446926431023</v>
      </c>
      <c r="AO98" s="201">
        <f t="shared" si="102"/>
        <v>14.316446938788475</v>
      </c>
      <c r="AP98" s="201">
        <f t="shared" si="103"/>
        <v>14.316447170684778</v>
      </c>
      <c r="AQ98" s="201">
        <f t="shared" si="104"/>
        <v>14.316451522327551</v>
      </c>
      <c r="AR98" s="201">
        <f t="shared" si="105"/>
        <v>14.316533163573769</v>
      </c>
      <c r="AS98" s="201">
        <f t="shared" si="106"/>
        <v>14.318058079660595</v>
      </c>
      <c r="AT98" s="201">
        <f t="shared" si="107"/>
        <v>14.344512087430214</v>
      </c>
      <c r="AU98" s="201">
        <f t="shared" si="108"/>
        <v>14.610492627129375</v>
      </c>
    </row>
    <row r="99" spans="1:47" s="195" customFormat="1" ht="12.95" customHeight="1" x14ac:dyDescent="0.2">
      <c r="A99" s="276" t="s">
        <v>0</v>
      </c>
      <c r="B99" s="277" t="s">
        <v>94</v>
      </c>
      <c r="C99" s="276">
        <v>58179.044600000139</v>
      </c>
      <c r="D99" s="276" t="s">
        <v>64</v>
      </c>
      <c r="E99" s="195">
        <f t="shared" si="80"/>
        <v>12626.629439902339</v>
      </c>
      <c r="F99" s="195">
        <f t="shared" si="81"/>
        <v>12626.5</v>
      </c>
      <c r="G99" s="195">
        <f t="shared" si="82"/>
        <v>5.8215350138198119E-2</v>
      </c>
      <c r="K99" s="195">
        <f t="shared" si="83"/>
        <v>5.8215350138198119E-2</v>
      </c>
      <c r="O99" s="195">
        <f t="shared" ca="1" si="84"/>
        <v>4.7297568464206595E-2</v>
      </c>
      <c r="P99" s="195">
        <f t="shared" si="85"/>
        <v>1.4620252156165242E-2</v>
      </c>
      <c r="Q99" s="255">
        <f t="shared" si="86"/>
        <v>43160.544600000139</v>
      </c>
      <c r="R99" s="195">
        <f t="shared" si="87"/>
        <v>1.900532568063047E-3</v>
      </c>
      <c r="S99" s="196">
        <v>1</v>
      </c>
      <c r="U99" s="256"/>
      <c r="Z99" s="195">
        <f t="shared" si="88"/>
        <v>12626.5</v>
      </c>
      <c r="AA99" s="201">
        <f t="shared" si="89"/>
        <v>7.6184133071252519E-2</v>
      </c>
      <c r="AB99" s="201">
        <f t="shared" si="90"/>
        <v>7.9924905903021301E-2</v>
      </c>
      <c r="AC99" s="201">
        <f t="shared" si="91"/>
        <v>4.3595097982032878E-2</v>
      </c>
      <c r="AD99" s="201">
        <f t="shared" si="92"/>
        <v>-1.79687829330544E-2</v>
      </c>
      <c r="AE99" s="201">
        <f t="shared" si="93"/>
        <v>3.2287716009522712E-4</v>
      </c>
      <c r="AF99" s="195">
        <f t="shared" si="94"/>
        <v>4.3595097982032878E-2</v>
      </c>
      <c r="AG99" s="257"/>
      <c r="AH99" s="195">
        <f t="shared" si="95"/>
        <v>-2.1709555764823179E-2</v>
      </c>
      <c r="AI99" s="195">
        <f t="shared" si="96"/>
        <v>0.96195894625284428</v>
      </c>
      <c r="AJ99" s="195">
        <f t="shared" si="97"/>
        <v>-0.51718909924880763</v>
      </c>
      <c r="AK99" s="195">
        <f t="shared" si="98"/>
        <v>-0.29640417313478812</v>
      </c>
      <c r="AL99" s="195">
        <f t="shared" si="99"/>
        <v>1.4431522805152839</v>
      </c>
      <c r="AM99" s="195">
        <f t="shared" si="100"/>
        <v>0.87986034557164972</v>
      </c>
      <c r="AN99" s="201">
        <f t="shared" si="101"/>
        <v>14.316446926431023</v>
      </c>
      <c r="AO99" s="201">
        <f t="shared" si="102"/>
        <v>14.316446938788475</v>
      </c>
      <c r="AP99" s="201">
        <f t="shared" si="103"/>
        <v>14.316447170684778</v>
      </c>
      <c r="AQ99" s="201">
        <f t="shared" si="104"/>
        <v>14.316451522327551</v>
      </c>
      <c r="AR99" s="201">
        <f t="shared" si="105"/>
        <v>14.316533163573769</v>
      </c>
      <c r="AS99" s="201">
        <f t="shared" si="106"/>
        <v>14.318058079660595</v>
      </c>
      <c r="AT99" s="201">
        <f t="shared" si="107"/>
        <v>14.344512087430214</v>
      </c>
      <c r="AU99" s="201">
        <f t="shared" si="108"/>
        <v>14.610492627129375</v>
      </c>
    </row>
    <row r="100" spans="1:47" s="195" customFormat="1" ht="12.95" customHeight="1" x14ac:dyDescent="0.2">
      <c r="A100" s="266" t="s">
        <v>398</v>
      </c>
      <c r="B100" s="267" t="s">
        <v>85</v>
      </c>
      <c r="C100" s="268">
        <v>58512.080300000001</v>
      </c>
      <c r="D100" s="268" t="s">
        <v>221</v>
      </c>
      <c r="E100" s="195">
        <f t="shared" si="80"/>
        <v>13367.123285234564</v>
      </c>
      <c r="F100" s="195">
        <f t="shared" si="81"/>
        <v>13367</v>
      </c>
      <c r="G100" s="195">
        <f t="shared" si="82"/>
        <v>5.5447300001105759E-2</v>
      </c>
      <c r="K100" s="195">
        <f t="shared" si="83"/>
        <v>5.5447300001105759E-2</v>
      </c>
      <c r="O100" s="195">
        <f t="shared" ca="1" si="84"/>
        <v>5.0220673401289613E-2</v>
      </c>
      <c r="P100" s="195">
        <f t="shared" si="85"/>
        <v>1.1280045984969983E-2</v>
      </c>
      <c r="Q100" s="255">
        <f t="shared" si="86"/>
        <v>43493.580300000001</v>
      </c>
      <c r="R100" s="195">
        <f t="shared" si="87"/>
        <v>1.9507463273258619E-3</v>
      </c>
      <c r="S100" s="196">
        <v>1</v>
      </c>
      <c r="U100" s="256"/>
      <c r="Z100" s="195">
        <f t="shared" si="88"/>
        <v>13367</v>
      </c>
      <c r="AA100" s="201">
        <f t="shared" si="89"/>
        <v>8.3772916159342709E-2</v>
      </c>
      <c r="AB100" s="201">
        <f t="shared" si="90"/>
        <v>6.778140893030743E-2</v>
      </c>
      <c r="AC100" s="201">
        <f t="shared" si="91"/>
        <v>4.4167254016135776E-2</v>
      </c>
      <c r="AD100" s="201">
        <f t="shared" si="92"/>
        <v>-2.8325616158236949E-2</v>
      </c>
      <c r="AE100" s="201">
        <f t="shared" si="93"/>
        <v>8.0234053074377414E-4</v>
      </c>
      <c r="AF100" s="195">
        <f t="shared" si="94"/>
        <v>4.4167254016135776E-2</v>
      </c>
      <c r="AG100" s="257"/>
      <c r="AH100" s="195">
        <f t="shared" si="95"/>
        <v>-1.2334108929201676E-2</v>
      </c>
      <c r="AI100" s="195">
        <f t="shared" si="96"/>
        <v>0.99106601679261153</v>
      </c>
      <c r="AJ100" s="195">
        <f t="shared" si="97"/>
        <v>-0.43119773039927262</v>
      </c>
      <c r="AK100" s="195">
        <f t="shared" si="98"/>
        <v>-0.29870175688462486</v>
      </c>
      <c r="AL100" s="195">
        <f t="shared" si="99"/>
        <v>1.5408958645320028</v>
      </c>
      <c r="AM100" s="195">
        <f t="shared" si="100"/>
        <v>0.97053780924026167</v>
      </c>
      <c r="AN100" s="201">
        <f t="shared" si="101"/>
        <v>14.411976538201507</v>
      </c>
      <c r="AO100" s="201">
        <f t="shared" si="102"/>
        <v>14.411976657999617</v>
      </c>
      <c r="AP100" s="201">
        <f t="shared" si="103"/>
        <v>14.411978135286951</v>
      </c>
      <c r="AQ100" s="201">
        <f t="shared" si="104"/>
        <v>14.411996351781792</v>
      </c>
      <c r="AR100" s="201">
        <f t="shared" si="105"/>
        <v>14.412220883524864</v>
      </c>
      <c r="AS100" s="201">
        <f t="shared" si="106"/>
        <v>14.414973877421856</v>
      </c>
      <c r="AT100" s="201">
        <f t="shared" si="107"/>
        <v>14.446795612395112</v>
      </c>
      <c r="AU100" s="201">
        <f t="shared" si="108"/>
        <v>14.699598627468287</v>
      </c>
    </row>
    <row r="101" spans="1:47" s="195" customFormat="1" ht="12.95" customHeight="1" x14ac:dyDescent="0.2">
      <c r="A101" s="266" t="s">
        <v>398</v>
      </c>
      <c r="B101" s="267" t="s">
        <v>85</v>
      </c>
      <c r="C101" s="268">
        <v>58512.080800000003</v>
      </c>
      <c r="D101" s="268" t="s">
        <v>340</v>
      </c>
      <c r="E101" s="195">
        <f t="shared" si="80"/>
        <v>13367.124396968004</v>
      </c>
      <c r="F101" s="195">
        <f t="shared" si="81"/>
        <v>13367</v>
      </c>
      <c r="G101" s="195">
        <f t="shared" si="82"/>
        <v>5.5947300003026612E-2</v>
      </c>
      <c r="K101" s="195">
        <f t="shared" si="83"/>
        <v>5.5947300003026612E-2</v>
      </c>
      <c r="O101" s="195">
        <f t="shared" ca="1" si="84"/>
        <v>5.0220673401289613E-2</v>
      </c>
      <c r="P101" s="195">
        <f t="shared" si="85"/>
        <v>1.1280045984969983E-2</v>
      </c>
      <c r="Q101" s="255">
        <f t="shared" si="86"/>
        <v>43493.580800000003</v>
      </c>
      <c r="R101" s="195">
        <f t="shared" si="87"/>
        <v>1.9951635815135963E-3</v>
      </c>
      <c r="S101" s="196">
        <v>1</v>
      </c>
      <c r="U101" s="256"/>
      <c r="Z101" s="195">
        <f t="shared" si="88"/>
        <v>13367</v>
      </c>
      <c r="AA101" s="201">
        <f t="shared" si="89"/>
        <v>8.3772916159342709E-2</v>
      </c>
      <c r="AB101" s="201">
        <f t="shared" si="90"/>
        <v>6.8281408932228282E-2</v>
      </c>
      <c r="AC101" s="201">
        <f t="shared" si="91"/>
        <v>4.4667254018056629E-2</v>
      </c>
      <c r="AD101" s="201">
        <f t="shared" si="92"/>
        <v>-2.7825616156316096E-2</v>
      </c>
      <c r="AE101" s="201">
        <f t="shared" si="93"/>
        <v>7.7426491447863939E-4</v>
      </c>
      <c r="AF101" s="195">
        <f t="shared" si="94"/>
        <v>4.4667254018056629E-2</v>
      </c>
      <c r="AG101" s="257"/>
      <c r="AH101" s="195">
        <f t="shared" si="95"/>
        <v>-1.2334108929201676E-2</v>
      </c>
      <c r="AI101" s="195">
        <f t="shared" si="96"/>
        <v>0.99106601679261153</v>
      </c>
      <c r="AJ101" s="195">
        <f t="shared" si="97"/>
        <v>-0.43119773039927262</v>
      </c>
      <c r="AK101" s="195">
        <f t="shared" si="98"/>
        <v>-0.29870175688462486</v>
      </c>
      <c r="AL101" s="195">
        <f t="shared" si="99"/>
        <v>1.5408958645320028</v>
      </c>
      <c r="AM101" s="195">
        <f t="shared" si="100"/>
        <v>0.97053780924026167</v>
      </c>
      <c r="AN101" s="201">
        <f t="shared" si="101"/>
        <v>14.411976538201507</v>
      </c>
      <c r="AO101" s="201">
        <f t="shared" si="102"/>
        <v>14.411976657999617</v>
      </c>
      <c r="AP101" s="201">
        <f t="shared" si="103"/>
        <v>14.411978135286951</v>
      </c>
      <c r="AQ101" s="201">
        <f t="shared" si="104"/>
        <v>14.411996351781792</v>
      </c>
      <c r="AR101" s="201">
        <f t="shared" si="105"/>
        <v>14.412220883524864</v>
      </c>
      <c r="AS101" s="201">
        <f t="shared" si="106"/>
        <v>14.414973877421856</v>
      </c>
      <c r="AT101" s="201">
        <f t="shared" si="107"/>
        <v>14.446795612395112</v>
      </c>
      <c r="AU101" s="201">
        <f t="shared" si="108"/>
        <v>14.699598627468287</v>
      </c>
    </row>
    <row r="102" spans="1:47" s="195" customFormat="1" ht="12.95" customHeight="1" x14ac:dyDescent="0.2">
      <c r="A102" s="266" t="s">
        <v>398</v>
      </c>
      <c r="B102" s="267" t="s">
        <v>85</v>
      </c>
      <c r="C102" s="268">
        <v>58512.081100000003</v>
      </c>
      <c r="D102" s="268" t="s">
        <v>244</v>
      </c>
      <c r="E102" s="195">
        <f t="shared" si="80"/>
        <v>13367.125064008063</v>
      </c>
      <c r="F102" s="195">
        <f t="shared" si="81"/>
        <v>13367</v>
      </c>
      <c r="G102" s="195">
        <f t="shared" si="82"/>
        <v>5.6247300002723932E-2</v>
      </c>
      <c r="K102" s="195">
        <f t="shared" si="83"/>
        <v>5.6247300002723932E-2</v>
      </c>
      <c r="O102" s="195">
        <f t="shared" ca="1" si="84"/>
        <v>5.0220673401289613E-2</v>
      </c>
      <c r="P102" s="195">
        <f t="shared" si="85"/>
        <v>1.1280045984969983E-2</v>
      </c>
      <c r="Q102" s="255">
        <f t="shared" si="86"/>
        <v>43493.581100000003</v>
      </c>
      <c r="R102" s="195">
        <f t="shared" si="87"/>
        <v>2.0220539338972085E-3</v>
      </c>
      <c r="S102" s="196">
        <v>1</v>
      </c>
      <c r="U102" s="256"/>
      <c r="Z102" s="195">
        <f t="shared" si="88"/>
        <v>13367</v>
      </c>
      <c r="AA102" s="201">
        <f t="shared" si="89"/>
        <v>8.3772916159342709E-2</v>
      </c>
      <c r="AB102" s="201">
        <f t="shared" si="90"/>
        <v>6.8581408931925603E-2</v>
      </c>
      <c r="AC102" s="201">
        <f t="shared" si="91"/>
        <v>4.4967254017753949E-2</v>
      </c>
      <c r="AD102" s="201">
        <f t="shared" si="92"/>
        <v>-2.7525616156618776E-2</v>
      </c>
      <c r="AE102" s="201">
        <f t="shared" si="93"/>
        <v>7.5765954480151265E-4</v>
      </c>
      <c r="AF102" s="195">
        <f t="shared" si="94"/>
        <v>4.4967254017753949E-2</v>
      </c>
      <c r="AG102" s="257"/>
      <c r="AH102" s="195">
        <f t="shared" si="95"/>
        <v>-1.2334108929201676E-2</v>
      </c>
      <c r="AI102" s="195">
        <f t="shared" si="96"/>
        <v>0.99106601679261153</v>
      </c>
      <c r="AJ102" s="195">
        <f t="shared" si="97"/>
        <v>-0.43119773039927262</v>
      </c>
      <c r="AK102" s="195">
        <f t="shared" si="98"/>
        <v>-0.29870175688462486</v>
      </c>
      <c r="AL102" s="195">
        <f t="shared" si="99"/>
        <v>1.5408958645320028</v>
      </c>
      <c r="AM102" s="195">
        <f t="shared" si="100"/>
        <v>0.97053780924026167</v>
      </c>
      <c r="AN102" s="201">
        <f t="shared" si="101"/>
        <v>14.411976538201507</v>
      </c>
      <c r="AO102" s="201">
        <f t="shared" si="102"/>
        <v>14.411976657999617</v>
      </c>
      <c r="AP102" s="201">
        <f t="shared" si="103"/>
        <v>14.411978135286951</v>
      </c>
      <c r="AQ102" s="201">
        <f t="shared" si="104"/>
        <v>14.411996351781792</v>
      </c>
      <c r="AR102" s="201">
        <f t="shared" si="105"/>
        <v>14.412220883524864</v>
      </c>
      <c r="AS102" s="201">
        <f t="shared" si="106"/>
        <v>14.414973877421856</v>
      </c>
      <c r="AT102" s="201">
        <f t="shared" si="107"/>
        <v>14.446795612395112</v>
      </c>
      <c r="AU102" s="201">
        <f t="shared" si="108"/>
        <v>14.699598627468287</v>
      </c>
    </row>
    <row r="103" spans="1:47" s="195" customFormat="1" ht="12.95" customHeight="1" x14ac:dyDescent="0.2">
      <c r="A103" s="266" t="s">
        <v>398</v>
      </c>
      <c r="B103" s="267" t="s">
        <v>94</v>
      </c>
      <c r="C103" s="268">
        <v>58821.275999999998</v>
      </c>
      <c r="D103" s="268" t="s">
        <v>399</v>
      </c>
      <c r="E103" s="195">
        <f t="shared" si="80"/>
        <v>14054.609680396648</v>
      </c>
      <c r="F103" s="195">
        <f t="shared" si="81"/>
        <v>14054.5</v>
      </c>
      <c r="G103" s="195">
        <f t="shared" si="82"/>
        <v>4.9328549997881055E-2</v>
      </c>
      <c r="K103" s="195">
        <f t="shared" si="83"/>
        <v>4.9328549997881055E-2</v>
      </c>
      <c r="O103" s="195">
        <f t="shared" ca="1" si="84"/>
        <v>5.293456218487446E-2</v>
      </c>
      <c r="P103" s="195">
        <f t="shared" si="85"/>
        <v>7.9745558975261345E-3</v>
      </c>
      <c r="Q103" s="255">
        <f t="shared" si="86"/>
        <v>43802.775999999998</v>
      </c>
      <c r="R103" s="195">
        <f t="shared" si="87"/>
        <v>1.7101528280521899E-3</v>
      </c>
      <c r="S103" s="196">
        <v>1</v>
      </c>
      <c r="U103" s="256"/>
      <c r="Z103" s="195">
        <f t="shared" si="88"/>
        <v>14054.5</v>
      </c>
      <c r="AA103" s="201">
        <f t="shared" si="89"/>
        <v>9.1005081730249265E-2</v>
      </c>
      <c r="AB103" s="201">
        <f t="shared" si="90"/>
        <v>5.2593789711219661E-2</v>
      </c>
      <c r="AC103" s="201">
        <f t="shared" si="91"/>
        <v>4.1353994100354924E-2</v>
      </c>
      <c r="AD103" s="201">
        <f t="shared" si="92"/>
        <v>-4.1676531732368211E-2</v>
      </c>
      <c r="AE103" s="201">
        <f t="shared" si="93"/>
        <v>1.7369332972390944E-3</v>
      </c>
      <c r="AF103" s="195">
        <f t="shared" si="94"/>
        <v>4.1353994100354924E-2</v>
      </c>
      <c r="AG103" s="257"/>
      <c r="AH103" s="195">
        <f t="shared" si="95"/>
        <v>-3.2652397133386074E-3</v>
      </c>
      <c r="AI103" s="195">
        <f t="shared" si="96"/>
        <v>1.0198007821927615</v>
      </c>
      <c r="AJ103" s="195">
        <f t="shared" si="97"/>
        <v>-0.34253232122347504</v>
      </c>
      <c r="AK103" s="195">
        <f t="shared" si="98"/>
        <v>-0.29817861198695367</v>
      </c>
      <c r="AL103" s="195">
        <f t="shared" si="99"/>
        <v>1.6371047500534199</v>
      </c>
      <c r="AM103" s="195">
        <f t="shared" si="100"/>
        <v>1.0686082144520559</v>
      </c>
      <c r="AN103" s="201">
        <f t="shared" si="101"/>
        <v>14.503298807516014</v>
      </c>
      <c r="AO103" s="201">
        <f t="shared" si="102"/>
        <v>14.503299341213674</v>
      </c>
      <c r="AP103" s="201">
        <f t="shared" si="103"/>
        <v>14.50330432970444</v>
      </c>
      <c r="AQ103" s="201">
        <f t="shared" si="104"/>
        <v>14.503350954164683</v>
      </c>
      <c r="AR103" s="201">
        <f t="shared" si="105"/>
        <v>14.503786451538666</v>
      </c>
      <c r="AS103" s="201">
        <f t="shared" si="106"/>
        <v>14.507830636593887</v>
      </c>
      <c r="AT103" s="201">
        <f t="shared" si="107"/>
        <v>14.543556539499978</v>
      </c>
      <c r="AU103" s="201">
        <f t="shared" si="108"/>
        <v>14.782327020760661</v>
      </c>
    </row>
    <row r="104" spans="1:47" s="195" customFormat="1" ht="12.95" customHeight="1" x14ac:dyDescent="0.2">
      <c r="A104" s="266" t="s">
        <v>398</v>
      </c>
      <c r="B104" s="267" t="s">
        <v>94</v>
      </c>
      <c r="C104" s="268">
        <v>58821.281499999997</v>
      </c>
      <c r="D104" s="268" t="s">
        <v>340</v>
      </c>
      <c r="E104" s="195">
        <f t="shared" si="80"/>
        <v>14054.621909464429</v>
      </c>
      <c r="F104" s="195">
        <f t="shared" si="81"/>
        <v>14054.5</v>
      </c>
      <c r="G104" s="195">
        <f t="shared" si="82"/>
        <v>5.4828549997182563E-2</v>
      </c>
      <c r="K104" s="195">
        <f t="shared" si="83"/>
        <v>5.4828549997182563E-2</v>
      </c>
      <c r="O104" s="195">
        <f t="shared" ca="1" si="84"/>
        <v>5.293456218487446E-2</v>
      </c>
      <c r="P104" s="195">
        <f t="shared" si="85"/>
        <v>7.9745558975261345E-3</v>
      </c>
      <c r="Q104" s="255">
        <f t="shared" si="86"/>
        <v>43802.781499999997</v>
      </c>
      <c r="R104" s="195">
        <f t="shared" si="87"/>
        <v>2.1952967630906399E-3</v>
      </c>
      <c r="S104" s="196">
        <v>1</v>
      </c>
      <c r="U104" s="256"/>
      <c r="Z104" s="195">
        <f t="shared" si="88"/>
        <v>14054.5</v>
      </c>
      <c r="AA104" s="201">
        <f t="shared" si="89"/>
        <v>9.1005081730249265E-2</v>
      </c>
      <c r="AB104" s="201">
        <f t="shared" si="90"/>
        <v>5.809378971052117E-2</v>
      </c>
      <c r="AC104" s="201">
        <f t="shared" si="91"/>
        <v>4.6853994099656432E-2</v>
      </c>
      <c r="AD104" s="201">
        <f t="shared" si="92"/>
        <v>-3.6176531733066702E-2</v>
      </c>
      <c r="AE104" s="201">
        <f t="shared" si="93"/>
        <v>1.3087414482335822E-3</v>
      </c>
      <c r="AF104" s="195">
        <f t="shared" si="94"/>
        <v>4.6853994099656432E-2</v>
      </c>
      <c r="AG104" s="257"/>
      <c r="AH104" s="195">
        <f t="shared" si="95"/>
        <v>-3.2652397133386074E-3</v>
      </c>
      <c r="AI104" s="195">
        <f t="shared" si="96"/>
        <v>1.0198007821927615</v>
      </c>
      <c r="AJ104" s="195">
        <f t="shared" si="97"/>
        <v>-0.34253232122347504</v>
      </c>
      <c r="AK104" s="195">
        <f t="shared" si="98"/>
        <v>-0.29817861198695367</v>
      </c>
      <c r="AL104" s="195">
        <f t="shared" si="99"/>
        <v>1.6371047500534199</v>
      </c>
      <c r="AM104" s="195">
        <f t="shared" si="100"/>
        <v>1.0686082144520559</v>
      </c>
      <c r="AN104" s="201">
        <f t="shared" si="101"/>
        <v>14.503298807516014</v>
      </c>
      <c r="AO104" s="201">
        <f t="shared" si="102"/>
        <v>14.503299341213674</v>
      </c>
      <c r="AP104" s="201">
        <f t="shared" si="103"/>
        <v>14.50330432970444</v>
      </c>
      <c r="AQ104" s="201">
        <f t="shared" si="104"/>
        <v>14.503350954164683</v>
      </c>
      <c r="AR104" s="201">
        <f t="shared" si="105"/>
        <v>14.503786451538666</v>
      </c>
      <c r="AS104" s="201">
        <f t="shared" si="106"/>
        <v>14.507830636593887</v>
      </c>
      <c r="AT104" s="201">
        <f t="shared" si="107"/>
        <v>14.543556539499978</v>
      </c>
      <c r="AU104" s="201">
        <f t="shared" si="108"/>
        <v>14.782327020760661</v>
      </c>
    </row>
    <row r="105" spans="1:47" s="195" customFormat="1" ht="12.95" customHeight="1" x14ac:dyDescent="0.2">
      <c r="A105" s="266" t="s">
        <v>398</v>
      </c>
      <c r="B105" s="267" t="s">
        <v>94</v>
      </c>
      <c r="C105" s="268">
        <v>58821.281999999999</v>
      </c>
      <c r="D105" s="268" t="s">
        <v>244</v>
      </c>
      <c r="E105" s="195">
        <f t="shared" si="80"/>
        <v>14054.623021197869</v>
      </c>
      <c r="F105" s="195">
        <f t="shared" si="81"/>
        <v>14054.5</v>
      </c>
      <c r="G105" s="195">
        <f t="shared" si="82"/>
        <v>5.5328549999103416E-2</v>
      </c>
      <c r="K105" s="195">
        <f t="shared" si="83"/>
        <v>5.5328549999103416E-2</v>
      </c>
      <c r="O105" s="195">
        <f t="shared" ca="1" si="84"/>
        <v>5.293456218487446E-2</v>
      </c>
      <c r="P105" s="195">
        <f t="shared" si="85"/>
        <v>7.9745558975261345E-3</v>
      </c>
      <c r="Q105" s="255">
        <f t="shared" si="86"/>
        <v>43802.781999999999</v>
      </c>
      <c r="R105" s="195">
        <f t="shared" si="87"/>
        <v>2.2424007573722165E-3</v>
      </c>
      <c r="S105" s="196">
        <v>1</v>
      </c>
      <c r="U105" s="256"/>
      <c r="Z105" s="195">
        <f t="shared" si="88"/>
        <v>14054.5</v>
      </c>
      <c r="AA105" s="201">
        <f t="shared" si="89"/>
        <v>9.1005081730249265E-2</v>
      </c>
      <c r="AB105" s="201">
        <f t="shared" si="90"/>
        <v>5.8593789712442022E-2</v>
      </c>
      <c r="AC105" s="201">
        <f t="shared" si="91"/>
        <v>4.7353994101577285E-2</v>
      </c>
      <c r="AD105" s="201">
        <f t="shared" si="92"/>
        <v>-3.567653173114585E-2</v>
      </c>
      <c r="AE105" s="201">
        <f t="shared" si="93"/>
        <v>1.2728149163634566E-3</v>
      </c>
      <c r="AF105" s="195">
        <f t="shared" si="94"/>
        <v>4.7353994101577285E-2</v>
      </c>
      <c r="AG105" s="257"/>
      <c r="AH105" s="195">
        <f t="shared" si="95"/>
        <v>-3.2652397133386074E-3</v>
      </c>
      <c r="AI105" s="195">
        <f t="shared" si="96"/>
        <v>1.0198007821927615</v>
      </c>
      <c r="AJ105" s="195">
        <f t="shared" si="97"/>
        <v>-0.34253232122347504</v>
      </c>
      <c r="AK105" s="195">
        <f t="shared" si="98"/>
        <v>-0.29817861198695367</v>
      </c>
      <c r="AL105" s="195">
        <f t="shared" si="99"/>
        <v>1.6371047500534199</v>
      </c>
      <c r="AM105" s="195">
        <f t="shared" si="100"/>
        <v>1.0686082144520559</v>
      </c>
      <c r="AN105" s="201">
        <f t="shared" si="101"/>
        <v>14.503298807516014</v>
      </c>
      <c r="AO105" s="201">
        <f t="shared" si="102"/>
        <v>14.503299341213674</v>
      </c>
      <c r="AP105" s="201">
        <f t="shared" si="103"/>
        <v>14.50330432970444</v>
      </c>
      <c r="AQ105" s="201">
        <f t="shared" si="104"/>
        <v>14.503350954164683</v>
      </c>
      <c r="AR105" s="201">
        <f t="shared" si="105"/>
        <v>14.503786451538666</v>
      </c>
      <c r="AS105" s="201">
        <f t="shared" si="106"/>
        <v>14.507830636593887</v>
      </c>
      <c r="AT105" s="201">
        <f t="shared" si="107"/>
        <v>14.543556539499978</v>
      </c>
      <c r="AU105" s="201">
        <f t="shared" si="108"/>
        <v>14.782327020760661</v>
      </c>
    </row>
    <row r="106" spans="1:47" s="195" customFormat="1" ht="12.95" customHeight="1" x14ac:dyDescent="0.2">
      <c r="A106" s="266" t="s">
        <v>398</v>
      </c>
      <c r="B106" s="267" t="s">
        <v>94</v>
      </c>
      <c r="C106" s="268">
        <v>58821.282800000001</v>
      </c>
      <c r="D106" s="268" t="s">
        <v>221</v>
      </c>
      <c r="E106" s="195">
        <f t="shared" si="80"/>
        <v>14054.624799971367</v>
      </c>
      <c r="F106" s="195">
        <f t="shared" si="81"/>
        <v>14054.5</v>
      </c>
      <c r="G106" s="195">
        <f t="shared" si="82"/>
        <v>5.6128550000721589E-2</v>
      </c>
      <c r="K106" s="195">
        <f t="shared" si="83"/>
        <v>5.6128550000721589E-2</v>
      </c>
      <c r="O106" s="195">
        <f t="shared" ca="1" si="84"/>
        <v>5.293456218487446E-2</v>
      </c>
      <c r="P106" s="195">
        <f t="shared" si="85"/>
        <v>7.9745558975261345E-3</v>
      </c>
      <c r="Q106" s="255">
        <f t="shared" si="86"/>
        <v>43802.782800000001</v>
      </c>
      <c r="R106" s="195">
        <f t="shared" si="87"/>
        <v>2.3188071480905828E-3</v>
      </c>
      <c r="S106" s="196">
        <v>1</v>
      </c>
      <c r="U106" s="256"/>
      <c r="Z106" s="195">
        <f t="shared" si="88"/>
        <v>14054.5</v>
      </c>
      <c r="AA106" s="201">
        <f t="shared" si="89"/>
        <v>9.1005081730249265E-2</v>
      </c>
      <c r="AB106" s="201">
        <f t="shared" si="90"/>
        <v>5.9393789714060195E-2</v>
      </c>
      <c r="AC106" s="201">
        <f t="shared" si="91"/>
        <v>4.8153994103195458E-2</v>
      </c>
      <c r="AD106" s="201">
        <f t="shared" si="92"/>
        <v>-3.4876531729527677E-2</v>
      </c>
      <c r="AE106" s="201">
        <f t="shared" si="93"/>
        <v>1.2163724654807508E-3</v>
      </c>
      <c r="AF106" s="195">
        <f t="shared" si="94"/>
        <v>4.8153994103195458E-2</v>
      </c>
      <c r="AG106" s="257"/>
      <c r="AH106" s="195">
        <f t="shared" si="95"/>
        <v>-3.2652397133386074E-3</v>
      </c>
      <c r="AI106" s="195">
        <f t="shared" si="96"/>
        <v>1.0198007821927615</v>
      </c>
      <c r="AJ106" s="195">
        <f t="shared" si="97"/>
        <v>-0.34253232122347504</v>
      </c>
      <c r="AK106" s="195">
        <f t="shared" si="98"/>
        <v>-0.29817861198695367</v>
      </c>
      <c r="AL106" s="195">
        <f t="shared" si="99"/>
        <v>1.6371047500534199</v>
      </c>
      <c r="AM106" s="195">
        <f t="shared" si="100"/>
        <v>1.0686082144520559</v>
      </c>
      <c r="AN106" s="201">
        <f t="shared" si="101"/>
        <v>14.503298807516014</v>
      </c>
      <c r="AO106" s="201">
        <f t="shared" si="102"/>
        <v>14.503299341213674</v>
      </c>
      <c r="AP106" s="201">
        <f t="shared" si="103"/>
        <v>14.50330432970444</v>
      </c>
      <c r="AQ106" s="201">
        <f t="shared" si="104"/>
        <v>14.503350954164683</v>
      </c>
      <c r="AR106" s="201">
        <f t="shared" si="105"/>
        <v>14.503786451538666</v>
      </c>
      <c r="AS106" s="201">
        <f t="shared" si="106"/>
        <v>14.507830636593887</v>
      </c>
      <c r="AT106" s="201">
        <f t="shared" si="107"/>
        <v>14.543556539499978</v>
      </c>
      <c r="AU106" s="201">
        <f t="shared" si="108"/>
        <v>14.782327020760661</v>
      </c>
    </row>
    <row r="107" spans="1:47" s="195" customFormat="1" ht="12.95" customHeight="1" x14ac:dyDescent="0.2">
      <c r="A107" s="278" t="s">
        <v>400</v>
      </c>
      <c r="B107" s="279" t="s">
        <v>85</v>
      </c>
      <c r="C107" s="280">
        <v>58920.0023</v>
      </c>
      <c r="D107" s="280" t="s">
        <v>244</v>
      </c>
      <c r="E107" s="195">
        <f t="shared" si="80"/>
        <v>14274.12433760143</v>
      </c>
      <c r="F107" s="195">
        <f t="shared" si="81"/>
        <v>14274</v>
      </c>
      <c r="G107" s="195">
        <f t="shared" si="82"/>
        <v>5.5920600003446452E-2</v>
      </c>
      <c r="K107" s="195">
        <f t="shared" si="83"/>
        <v>5.5920600003446452E-2</v>
      </c>
      <c r="O107" s="195">
        <f t="shared" ca="1" si="84"/>
        <v>5.3801032858324452E-2</v>
      </c>
      <c r="P107" s="195">
        <f t="shared" si="85"/>
        <v>6.8918304125176848E-3</v>
      </c>
      <c r="Q107" s="255">
        <f t="shared" si="86"/>
        <v>43901.5023</v>
      </c>
      <c r="R107" s="195">
        <f t="shared" si="87"/>
        <v>2.4038202476003813E-3</v>
      </c>
      <c r="S107" s="196">
        <v>1</v>
      </c>
      <c r="U107" s="256"/>
      <c r="Z107" s="195">
        <f t="shared" si="88"/>
        <v>14274</v>
      </c>
      <c r="AA107" s="201">
        <f t="shared" si="89"/>
        <v>9.3342991104433462E-2</v>
      </c>
      <c r="AB107" s="201">
        <f t="shared" si="90"/>
        <v>5.6225441589832441E-2</v>
      </c>
      <c r="AC107" s="201">
        <f t="shared" si="91"/>
        <v>4.9028769590928764E-2</v>
      </c>
      <c r="AD107" s="201">
        <f t="shared" si="92"/>
        <v>-3.742239110098701E-2</v>
      </c>
      <c r="AE107" s="201">
        <f t="shared" si="93"/>
        <v>1.4004353557152318E-3</v>
      </c>
      <c r="AF107" s="195">
        <f t="shared" si="94"/>
        <v>4.9028769590928764E-2</v>
      </c>
      <c r="AG107" s="257"/>
      <c r="AH107" s="195">
        <f t="shared" si="95"/>
        <v>-3.0484158638599063E-4</v>
      </c>
      <c r="AI107" s="195">
        <f t="shared" si="96"/>
        <v>1.0293015355882691</v>
      </c>
      <c r="AJ107" s="195">
        <f t="shared" si="97"/>
        <v>-0.3123911602081671</v>
      </c>
      <c r="AK107" s="195">
        <f t="shared" si="98"/>
        <v>-0.29739531878306497</v>
      </c>
      <c r="AL107" s="195">
        <f t="shared" si="99"/>
        <v>1.669006574921984</v>
      </c>
      <c r="AM107" s="195">
        <f t="shared" si="100"/>
        <v>1.1033693095150503</v>
      </c>
      <c r="AN107" s="201">
        <f t="shared" si="101"/>
        <v>14.533013494935195</v>
      </c>
      <c r="AO107" s="201">
        <f t="shared" si="102"/>
        <v>14.533014288643733</v>
      </c>
      <c r="AP107" s="201">
        <f t="shared" si="103"/>
        <v>14.533021176746187</v>
      </c>
      <c r="AQ107" s="201">
        <f t="shared" si="104"/>
        <v>14.533080949533661</v>
      </c>
      <c r="AR107" s="201">
        <f t="shared" si="105"/>
        <v>14.533599280543324</v>
      </c>
      <c r="AS107" s="201">
        <f t="shared" si="106"/>
        <v>14.538067470213894</v>
      </c>
      <c r="AT107" s="201">
        <f t="shared" si="107"/>
        <v>14.57479852796866</v>
      </c>
      <c r="AU107" s="201">
        <f t="shared" si="108"/>
        <v>14.808739940510009</v>
      </c>
    </row>
    <row r="108" spans="1:47" s="195" customFormat="1" ht="12.95" customHeight="1" x14ac:dyDescent="0.2">
      <c r="A108" s="278" t="s">
        <v>400</v>
      </c>
      <c r="B108" s="279" t="s">
        <v>85</v>
      </c>
      <c r="C108" s="280">
        <v>58920.002899999999</v>
      </c>
      <c r="D108" s="280" t="s">
        <v>340</v>
      </c>
      <c r="E108" s="195">
        <f t="shared" si="80"/>
        <v>14274.125671681551</v>
      </c>
      <c r="F108" s="195">
        <f t="shared" si="81"/>
        <v>14274</v>
      </c>
      <c r="G108" s="195">
        <f t="shared" si="82"/>
        <v>5.6520600002841093E-2</v>
      </c>
      <c r="K108" s="195">
        <f t="shared" si="83"/>
        <v>5.6520600002841093E-2</v>
      </c>
      <c r="O108" s="195">
        <f t="shared" ca="1" si="84"/>
        <v>5.3801032858324452E-2</v>
      </c>
      <c r="P108" s="195">
        <f t="shared" si="85"/>
        <v>6.8918304125176848E-3</v>
      </c>
      <c r="Q108" s="255">
        <f t="shared" si="86"/>
        <v>43901.502899999999</v>
      </c>
      <c r="R108" s="195">
        <f t="shared" si="87"/>
        <v>2.4630147710494091E-3</v>
      </c>
      <c r="S108" s="196">
        <v>1</v>
      </c>
      <c r="U108" s="256"/>
      <c r="Z108" s="195">
        <f t="shared" si="88"/>
        <v>14274</v>
      </c>
      <c r="AA108" s="201">
        <f t="shared" si="89"/>
        <v>9.3342991104433462E-2</v>
      </c>
      <c r="AB108" s="201">
        <f t="shared" si="90"/>
        <v>5.6825441589227081E-2</v>
      </c>
      <c r="AC108" s="201">
        <f t="shared" si="91"/>
        <v>4.9628769590323404E-2</v>
      </c>
      <c r="AD108" s="201">
        <f t="shared" si="92"/>
        <v>-3.6822391101592369E-2</v>
      </c>
      <c r="AE108" s="201">
        <f t="shared" si="93"/>
        <v>1.3558884864386289E-3</v>
      </c>
      <c r="AF108" s="195">
        <f t="shared" si="94"/>
        <v>4.9628769590323404E-2</v>
      </c>
      <c r="AG108" s="257"/>
      <c r="AH108" s="195">
        <f t="shared" si="95"/>
        <v>-3.0484158638599063E-4</v>
      </c>
      <c r="AI108" s="195">
        <f t="shared" si="96"/>
        <v>1.0293015355882691</v>
      </c>
      <c r="AJ108" s="195">
        <f t="shared" si="97"/>
        <v>-0.3123911602081671</v>
      </c>
      <c r="AK108" s="195">
        <f t="shared" si="98"/>
        <v>-0.29739531878306497</v>
      </c>
      <c r="AL108" s="195">
        <f t="shared" si="99"/>
        <v>1.669006574921984</v>
      </c>
      <c r="AM108" s="195">
        <f t="shared" si="100"/>
        <v>1.1033693095150503</v>
      </c>
      <c r="AN108" s="201">
        <f t="shared" si="101"/>
        <v>14.533013494935195</v>
      </c>
      <c r="AO108" s="201">
        <f t="shared" si="102"/>
        <v>14.533014288643733</v>
      </c>
      <c r="AP108" s="201">
        <f t="shared" si="103"/>
        <v>14.533021176746187</v>
      </c>
      <c r="AQ108" s="201">
        <f t="shared" si="104"/>
        <v>14.533080949533661</v>
      </c>
      <c r="AR108" s="201">
        <f t="shared" si="105"/>
        <v>14.533599280543324</v>
      </c>
      <c r="AS108" s="201">
        <f t="shared" si="106"/>
        <v>14.538067470213894</v>
      </c>
      <c r="AT108" s="201">
        <f t="shared" si="107"/>
        <v>14.57479852796866</v>
      </c>
      <c r="AU108" s="201">
        <f t="shared" si="108"/>
        <v>14.808739940510009</v>
      </c>
    </row>
    <row r="109" spans="1:47" s="195" customFormat="1" ht="12.95" customHeight="1" x14ac:dyDescent="0.2">
      <c r="A109" s="278" t="s">
        <v>400</v>
      </c>
      <c r="B109" s="279" t="s">
        <v>85</v>
      </c>
      <c r="C109" s="280">
        <v>58920.003199999999</v>
      </c>
      <c r="D109" s="280" t="s">
        <v>221</v>
      </c>
      <c r="E109" s="195">
        <f t="shared" si="80"/>
        <v>14274.126338721611</v>
      </c>
      <c r="F109" s="195">
        <f t="shared" si="81"/>
        <v>14274</v>
      </c>
      <c r="G109" s="195">
        <f t="shared" si="82"/>
        <v>5.6820600002538413E-2</v>
      </c>
      <c r="K109" s="195">
        <f t="shared" si="83"/>
        <v>5.6820600002538413E-2</v>
      </c>
      <c r="O109" s="195">
        <f t="shared" ca="1" si="84"/>
        <v>5.3801032858324452E-2</v>
      </c>
      <c r="P109" s="195">
        <f t="shared" si="85"/>
        <v>6.8918304125176848E-3</v>
      </c>
      <c r="Q109" s="255">
        <f t="shared" si="86"/>
        <v>43901.503199999999</v>
      </c>
      <c r="R109" s="195">
        <f t="shared" si="87"/>
        <v>2.4928820327733783E-3</v>
      </c>
      <c r="S109" s="196">
        <v>1</v>
      </c>
      <c r="U109" s="256"/>
      <c r="Z109" s="195">
        <f t="shared" si="88"/>
        <v>14274</v>
      </c>
      <c r="AA109" s="201">
        <f t="shared" si="89"/>
        <v>9.3342991104433462E-2</v>
      </c>
      <c r="AB109" s="201">
        <f t="shared" si="90"/>
        <v>5.7125441588924401E-2</v>
      </c>
      <c r="AC109" s="201">
        <f t="shared" si="91"/>
        <v>4.9928769590020725E-2</v>
      </c>
      <c r="AD109" s="201">
        <f t="shared" si="92"/>
        <v>-3.6522391101895049E-2</v>
      </c>
      <c r="AE109" s="201">
        <f t="shared" si="93"/>
        <v>1.3338850517997827E-3</v>
      </c>
      <c r="AF109" s="195">
        <f t="shared" si="94"/>
        <v>4.9928769590020725E-2</v>
      </c>
      <c r="AG109" s="257"/>
      <c r="AH109" s="195">
        <f t="shared" si="95"/>
        <v>-3.0484158638599063E-4</v>
      </c>
      <c r="AI109" s="195">
        <f t="shared" si="96"/>
        <v>1.0293015355882691</v>
      </c>
      <c r="AJ109" s="195">
        <f t="shared" si="97"/>
        <v>-0.3123911602081671</v>
      </c>
      <c r="AK109" s="195">
        <f t="shared" si="98"/>
        <v>-0.29739531878306497</v>
      </c>
      <c r="AL109" s="195">
        <f t="shared" si="99"/>
        <v>1.669006574921984</v>
      </c>
      <c r="AM109" s="195">
        <f t="shared" si="100"/>
        <v>1.1033693095150503</v>
      </c>
      <c r="AN109" s="201">
        <f t="shared" si="101"/>
        <v>14.533013494935195</v>
      </c>
      <c r="AO109" s="201">
        <f t="shared" si="102"/>
        <v>14.533014288643733</v>
      </c>
      <c r="AP109" s="201">
        <f t="shared" si="103"/>
        <v>14.533021176746187</v>
      </c>
      <c r="AQ109" s="201">
        <f t="shared" si="104"/>
        <v>14.533080949533661</v>
      </c>
      <c r="AR109" s="201">
        <f t="shared" si="105"/>
        <v>14.533599280543324</v>
      </c>
      <c r="AS109" s="201">
        <f t="shared" si="106"/>
        <v>14.538067470213894</v>
      </c>
      <c r="AT109" s="201">
        <f t="shared" si="107"/>
        <v>14.57479852796866</v>
      </c>
      <c r="AU109" s="201">
        <f t="shared" si="108"/>
        <v>14.808739940510009</v>
      </c>
    </row>
    <row r="110" spans="1:47" s="195" customFormat="1" ht="12.95" customHeight="1" x14ac:dyDescent="0.2">
      <c r="A110" s="278" t="s">
        <v>400</v>
      </c>
      <c r="B110" s="279" t="s">
        <v>94</v>
      </c>
      <c r="C110" s="280">
        <v>58881.098700000002</v>
      </c>
      <c r="D110" s="280" t="s">
        <v>399</v>
      </c>
      <c r="E110" s="195">
        <f t="shared" si="80"/>
        <v>14187.623471894609</v>
      </c>
      <c r="F110" s="195">
        <f t="shared" si="81"/>
        <v>14187.5</v>
      </c>
      <c r="G110" s="195">
        <f t="shared" si="82"/>
        <v>5.5531250007334165E-2</v>
      </c>
      <c r="K110" s="195">
        <f t="shared" si="83"/>
        <v>5.5531250007334165E-2</v>
      </c>
      <c r="O110" s="195">
        <f t="shared" ca="1" si="84"/>
        <v>5.345957630591705E-2</v>
      </c>
      <c r="P110" s="195">
        <f t="shared" si="85"/>
        <v>7.3196743606887341E-3</v>
      </c>
      <c r="Q110" s="255">
        <f t="shared" si="86"/>
        <v>43862.598700000002</v>
      </c>
      <c r="R110" s="195">
        <f t="shared" si="87"/>
        <v>2.3243560263322147E-3</v>
      </c>
      <c r="S110" s="196">
        <v>1</v>
      </c>
      <c r="U110" s="256"/>
      <c r="Z110" s="195">
        <f t="shared" si="88"/>
        <v>14187.5</v>
      </c>
      <c r="AA110" s="201">
        <f t="shared" si="89"/>
        <v>9.2420301568239299E-2</v>
      </c>
      <c r="AB110" s="201">
        <f t="shared" si="90"/>
        <v>5.700617480786227E-2</v>
      </c>
      <c r="AC110" s="201">
        <f t="shared" si="91"/>
        <v>4.8211575646645431E-2</v>
      </c>
      <c r="AD110" s="201">
        <f t="shared" si="92"/>
        <v>-3.6889051560905134E-2</v>
      </c>
      <c r="AE110" s="201">
        <f t="shared" si="93"/>
        <v>1.3608021250631176E-3</v>
      </c>
      <c r="AF110" s="195">
        <f t="shared" si="94"/>
        <v>4.8211575646645431E-2</v>
      </c>
      <c r="AG110" s="257"/>
      <c r="AH110" s="195">
        <f t="shared" si="95"/>
        <v>-1.4749248005281031E-3</v>
      </c>
      <c r="AI110" s="195">
        <f t="shared" si="96"/>
        <v>1.0255394755241314</v>
      </c>
      <c r="AJ110" s="195">
        <f t="shared" si="97"/>
        <v>-0.32437565777432847</v>
      </c>
      <c r="AK110" s="195">
        <f t="shared" si="98"/>
        <v>-0.29774198698178889</v>
      </c>
      <c r="AL110" s="195">
        <f t="shared" si="99"/>
        <v>1.6563640807639983</v>
      </c>
      <c r="AM110" s="195">
        <f t="shared" si="100"/>
        <v>1.089449327462106</v>
      </c>
      <c r="AN110" s="201">
        <f t="shared" si="101"/>
        <v>14.521270687959456</v>
      </c>
      <c r="AO110" s="201">
        <f t="shared" si="102"/>
        <v>14.521271369381067</v>
      </c>
      <c r="AP110" s="201">
        <f t="shared" si="103"/>
        <v>14.521277454420805</v>
      </c>
      <c r="AQ110" s="201">
        <f t="shared" si="104"/>
        <v>14.52133178927115</v>
      </c>
      <c r="AR110" s="201">
        <f t="shared" si="105"/>
        <v>14.521816635474126</v>
      </c>
      <c r="AS110" s="201">
        <f t="shared" si="106"/>
        <v>14.526117637851048</v>
      </c>
      <c r="AT110" s="201">
        <f t="shared" si="107"/>
        <v>14.562467091163345</v>
      </c>
      <c r="AU110" s="201">
        <f t="shared" si="108"/>
        <v>14.798331204481222</v>
      </c>
    </row>
    <row r="111" spans="1:47" s="195" customFormat="1" ht="12.95" customHeight="1" x14ac:dyDescent="0.2">
      <c r="A111" s="278" t="s">
        <v>400</v>
      </c>
      <c r="B111" s="279" t="s">
        <v>94</v>
      </c>
      <c r="C111" s="280">
        <v>58881.099300000002</v>
      </c>
      <c r="D111" s="280" t="s">
        <v>221</v>
      </c>
      <c r="E111" s="195">
        <f t="shared" si="80"/>
        <v>14187.62480597473</v>
      </c>
      <c r="F111" s="195">
        <f t="shared" si="81"/>
        <v>14187.5</v>
      </c>
      <c r="G111" s="195">
        <f t="shared" si="82"/>
        <v>5.6131250006728806E-2</v>
      </c>
      <c r="K111" s="195">
        <f t="shared" si="83"/>
        <v>5.6131250006728806E-2</v>
      </c>
      <c r="O111" s="195">
        <f t="shared" ca="1" si="84"/>
        <v>5.345957630591705E-2</v>
      </c>
      <c r="P111" s="195">
        <f t="shared" si="85"/>
        <v>7.3196743606887341E-3</v>
      </c>
      <c r="Q111" s="255">
        <f t="shared" si="86"/>
        <v>43862.599300000002</v>
      </c>
      <c r="R111" s="195">
        <f t="shared" si="87"/>
        <v>2.3825699170490922E-3</v>
      </c>
      <c r="S111" s="196">
        <v>1</v>
      </c>
      <c r="U111" s="256"/>
      <c r="Z111" s="195">
        <f t="shared" si="88"/>
        <v>14187.5</v>
      </c>
      <c r="AA111" s="201">
        <f t="shared" si="89"/>
        <v>9.2420301568239299E-2</v>
      </c>
      <c r="AB111" s="201">
        <f t="shared" si="90"/>
        <v>5.760617480725691E-2</v>
      </c>
      <c r="AC111" s="201">
        <f t="shared" si="91"/>
        <v>4.8811575646040072E-2</v>
      </c>
      <c r="AD111" s="201">
        <f t="shared" si="92"/>
        <v>-3.6289051561510494E-2</v>
      </c>
      <c r="AE111" s="201">
        <f t="shared" si="93"/>
        <v>1.3168952632339672E-3</v>
      </c>
      <c r="AF111" s="195">
        <f t="shared" si="94"/>
        <v>4.8811575646040072E-2</v>
      </c>
      <c r="AG111" s="257"/>
      <c r="AH111" s="195">
        <f t="shared" si="95"/>
        <v>-1.4749248005281031E-3</v>
      </c>
      <c r="AI111" s="195">
        <f t="shared" si="96"/>
        <v>1.0255394755241314</v>
      </c>
      <c r="AJ111" s="195">
        <f t="shared" si="97"/>
        <v>-0.32437565777432847</v>
      </c>
      <c r="AK111" s="195">
        <f t="shared" si="98"/>
        <v>-0.29774198698178889</v>
      </c>
      <c r="AL111" s="195">
        <f t="shared" si="99"/>
        <v>1.6563640807639983</v>
      </c>
      <c r="AM111" s="195">
        <f t="shared" si="100"/>
        <v>1.089449327462106</v>
      </c>
      <c r="AN111" s="201">
        <f t="shared" si="101"/>
        <v>14.521270687959456</v>
      </c>
      <c r="AO111" s="201">
        <f t="shared" si="102"/>
        <v>14.521271369381067</v>
      </c>
      <c r="AP111" s="201">
        <f t="shared" si="103"/>
        <v>14.521277454420805</v>
      </c>
      <c r="AQ111" s="201">
        <f t="shared" si="104"/>
        <v>14.52133178927115</v>
      </c>
      <c r="AR111" s="201">
        <f t="shared" si="105"/>
        <v>14.521816635474126</v>
      </c>
      <c r="AS111" s="201">
        <f t="shared" si="106"/>
        <v>14.526117637851048</v>
      </c>
      <c r="AT111" s="201">
        <f t="shared" si="107"/>
        <v>14.562467091163345</v>
      </c>
      <c r="AU111" s="201">
        <f t="shared" si="108"/>
        <v>14.798331204481222</v>
      </c>
    </row>
    <row r="112" spans="1:47" s="195" customFormat="1" ht="12.95" customHeight="1" x14ac:dyDescent="0.2">
      <c r="A112" s="278" t="s">
        <v>400</v>
      </c>
      <c r="B112" s="279" t="s">
        <v>94</v>
      </c>
      <c r="C112" s="280">
        <v>58881.099399999999</v>
      </c>
      <c r="D112" s="280" t="s">
        <v>340</v>
      </c>
      <c r="E112" s="195">
        <f t="shared" si="80"/>
        <v>14187.625028321412</v>
      </c>
      <c r="F112" s="195">
        <f t="shared" si="81"/>
        <v>14187.5</v>
      </c>
      <c r="G112" s="195">
        <f t="shared" si="82"/>
        <v>5.6231250004202593E-2</v>
      </c>
      <c r="K112" s="195">
        <f t="shared" si="83"/>
        <v>5.6231250004202593E-2</v>
      </c>
      <c r="O112" s="195">
        <f t="shared" ca="1" si="84"/>
        <v>5.345957630591705E-2</v>
      </c>
      <c r="P112" s="195">
        <f t="shared" si="85"/>
        <v>7.3196743606887341E-3</v>
      </c>
      <c r="Q112" s="255">
        <f t="shared" si="86"/>
        <v>43862.599399999999</v>
      </c>
      <c r="R112" s="195">
        <f t="shared" si="87"/>
        <v>2.3923422319311782E-3</v>
      </c>
      <c r="S112" s="196">
        <v>1</v>
      </c>
      <c r="U112" s="256"/>
      <c r="Z112" s="195">
        <f t="shared" si="88"/>
        <v>14187.5</v>
      </c>
      <c r="AA112" s="201">
        <f t="shared" si="89"/>
        <v>9.2420301568239299E-2</v>
      </c>
      <c r="AB112" s="201">
        <f t="shared" si="90"/>
        <v>5.7706174804730698E-2</v>
      </c>
      <c r="AC112" s="201">
        <f t="shared" si="91"/>
        <v>4.8911575643513859E-2</v>
      </c>
      <c r="AD112" s="201">
        <f t="shared" si="92"/>
        <v>-3.6189051564036706E-2</v>
      </c>
      <c r="AE112" s="201">
        <f t="shared" si="93"/>
        <v>1.3096474531045076E-3</v>
      </c>
      <c r="AF112" s="195">
        <f t="shared" si="94"/>
        <v>4.8911575643513859E-2</v>
      </c>
      <c r="AG112" s="257"/>
      <c r="AH112" s="195">
        <f t="shared" si="95"/>
        <v>-1.4749248005281031E-3</v>
      </c>
      <c r="AI112" s="195">
        <f t="shared" si="96"/>
        <v>1.0255394755241314</v>
      </c>
      <c r="AJ112" s="195">
        <f t="shared" si="97"/>
        <v>-0.32437565777432847</v>
      </c>
      <c r="AK112" s="195">
        <f t="shared" si="98"/>
        <v>-0.29774198698178889</v>
      </c>
      <c r="AL112" s="195">
        <f t="shared" si="99"/>
        <v>1.6563640807639983</v>
      </c>
      <c r="AM112" s="195">
        <f t="shared" si="100"/>
        <v>1.089449327462106</v>
      </c>
      <c r="AN112" s="201">
        <f t="shared" si="101"/>
        <v>14.521270687959456</v>
      </c>
      <c r="AO112" s="201">
        <f t="shared" si="102"/>
        <v>14.521271369381067</v>
      </c>
      <c r="AP112" s="201">
        <f t="shared" si="103"/>
        <v>14.521277454420805</v>
      </c>
      <c r="AQ112" s="201">
        <f t="shared" si="104"/>
        <v>14.52133178927115</v>
      </c>
      <c r="AR112" s="201">
        <f t="shared" si="105"/>
        <v>14.521816635474126</v>
      </c>
      <c r="AS112" s="201">
        <f t="shared" si="106"/>
        <v>14.526117637851048</v>
      </c>
      <c r="AT112" s="201">
        <f t="shared" si="107"/>
        <v>14.562467091163345</v>
      </c>
      <c r="AU112" s="201">
        <f t="shared" si="108"/>
        <v>14.798331204481222</v>
      </c>
    </row>
    <row r="113" spans="1:47" s="195" customFormat="1" ht="12.95" customHeight="1" x14ac:dyDescent="0.2">
      <c r="A113" s="278" t="s">
        <v>400</v>
      </c>
      <c r="B113" s="279" t="s">
        <v>94</v>
      </c>
      <c r="C113" s="280">
        <v>58881.099800000004</v>
      </c>
      <c r="D113" s="280" t="s">
        <v>244</v>
      </c>
      <c r="E113" s="195">
        <f t="shared" si="80"/>
        <v>14187.625917708168</v>
      </c>
      <c r="F113" s="195">
        <f t="shared" si="81"/>
        <v>14187.5</v>
      </c>
      <c r="G113" s="195">
        <f t="shared" si="82"/>
        <v>5.6631250008649658E-2</v>
      </c>
      <c r="K113" s="195">
        <f t="shared" si="83"/>
        <v>5.6631250008649658E-2</v>
      </c>
      <c r="O113" s="195">
        <f t="shared" ca="1" si="84"/>
        <v>5.345957630591705E-2</v>
      </c>
      <c r="P113" s="195">
        <f t="shared" si="85"/>
        <v>7.3196743606887341E-3</v>
      </c>
      <c r="Q113" s="255">
        <f t="shared" si="86"/>
        <v>43862.599800000004</v>
      </c>
      <c r="R113" s="195">
        <f t="shared" si="87"/>
        <v>2.4316314928845731E-3</v>
      </c>
      <c r="S113" s="196">
        <v>1</v>
      </c>
      <c r="U113" s="256"/>
      <c r="Z113" s="195">
        <f t="shared" si="88"/>
        <v>14187.5</v>
      </c>
      <c r="AA113" s="201">
        <f t="shared" si="89"/>
        <v>9.2420301568239299E-2</v>
      </c>
      <c r="AB113" s="201">
        <f t="shared" si="90"/>
        <v>5.8106174809177763E-2</v>
      </c>
      <c r="AC113" s="201">
        <f t="shared" si="91"/>
        <v>4.9311575647960924E-2</v>
      </c>
      <c r="AD113" s="201">
        <f t="shared" si="92"/>
        <v>-3.5789051559589641E-2</v>
      </c>
      <c r="AE113" s="201">
        <f t="shared" si="93"/>
        <v>1.2808562115349657E-3</v>
      </c>
      <c r="AF113" s="195">
        <f t="shared" si="94"/>
        <v>4.9311575647960924E-2</v>
      </c>
      <c r="AG113" s="257"/>
      <c r="AH113" s="195">
        <f t="shared" si="95"/>
        <v>-1.4749248005281031E-3</v>
      </c>
      <c r="AI113" s="195">
        <f t="shared" si="96"/>
        <v>1.0255394755241314</v>
      </c>
      <c r="AJ113" s="195">
        <f t="shared" si="97"/>
        <v>-0.32437565777432847</v>
      </c>
      <c r="AK113" s="195">
        <f t="shared" si="98"/>
        <v>-0.29774198698178889</v>
      </c>
      <c r="AL113" s="195">
        <f t="shared" si="99"/>
        <v>1.6563640807639983</v>
      </c>
      <c r="AM113" s="195">
        <f t="shared" si="100"/>
        <v>1.089449327462106</v>
      </c>
      <c r="AN113" s="201">
        <f t="shared" si="101"/>
        <v>14.521270687959456</v>
      </c>
      <c r="AO113" s="201">
        <f t="shared" si="102"/>
        <v>14.521271369381067</v>
      </c>
      <c r="AP113" s="201">
        <f t="shared" si="103"/>
        <v>14.521277454420805</v>
      </c>
      <c r="AQ113" s="201">
        <f t="shared" si="104"/>
        <v>14.52133178927115</v>
      </c>
      <c r="AR113" s="201">
        <f t="shared" si="105"/>
        <v>14.521816635474126</v>
      </c>
      <c r="AS113" s="201">
        <f t="shared" si="106"/>
        <v>14.526117637851048</v>
      </c>
      <c r="AT113" s="201">
        <f t="shared" si="107"/>
        <v>14.562467091163345</v>
      </c>
      <c r="AU113" s="201">
        <f t="shared" si="108"/>
        <v>14.798331204481222</v>
      </c>
    </row>
    <row r="114" spans="1:47" s="195" customFormat="1" ht="12.95" customHeight="1" x14ac:dyDescent="0.2">
      <c r="A114" s="281" t="s">
        <v>401</v>
      </c>
      <c r="B114" s="282" t="s">
        <v>85</v>
      </c>
      <c r="C114" s="191">
        <v>59604.066999999806</v>
      </c>
      <c r="D114" s="192" t="s">
        <v>221</v>
      </c>
      <c r="E114" s="195">
        <f t="shared" ref="E114:E119" si="109">+(C114-C$7)/C$8</f>
        <v>15795.119534690215</v>
      </c>
      <c r="F114" s="195">
        <f t="shared" ref="F114:F119" si="110">ROUND(2*E114,0)/2</f>
        <v>15795</v>
      </c>
      <c r="G114" s="195">
        <f t="shared" ref="G114:G119" si="111">+C114-(C$7+F114*C$8)</f>
        <v>5.3760499809868634E-2</v>
      </c>
      <c r="K114" s="195">
        <f t="shared" ref="K114:K119" si="112">G114</f>
        <v>5.3760499809868634E-2</v>
      </c>
      <c r="O114" s="195">
        <f t="shared" ref="O114:O119" ca="1" si="113">+C$11+C$12*$F114</f>
        <v>5.9805141716262701E-2</v>
      </c>
      <c r="P114" s="195">
        <f t="shared" ref="P114:P119" si="114">+I$3*F114^2+I$4*F114+I$5+I$6*SIN(RADIANS(I$7*F114+I$8))</f>
        <v>-6.8797598661318E-4</v>
      </c>
      <c r="Q114" s="255">
        <f t="shared" ref="Q114:Q119" si="115">+C114-15018.5</f>
        <v>44585.566999999806</v>
      </c>
      <c r="R114" s="195">
        <f t="shared" ref="R114:R119" si="116">+(P114-G114)^2</f>
        <v>2.9646365165600661E-3</v>
      </c>
      <c r="S114" s="196">
        <v>1</v>
      </c>
      <c r="U114" s="256"/>
      <c r="Z114" s="195">
        <f t="shared" ref="Z114:Z119" si="117">F114</f>
        <v>15795</v>
      </c>
      <c r="AA114" s="201">
        <f t="shared" ref="AA114:AA119" si="118">AB$3+AB$4*Z114+AB$5*Z114^2+AH114</f>
        <v>0.10969364295377498</v>
      </c>
      <c r="AB114" s="201">
        <f t="shared" ref="AB114:AB119" si="119">IF(R114&lt;&gt;0,G114-AH114, -9999)</f>
        <v>3.2921469374224577E-2</v>
      </c>
      <c r="AC114" s="201">
        <f t="shared" ref="AC114:AC119" si="120">+G114-P114</f>
        <v>5.4448475796481814E-2</v>
      </c>
      <c r="AD114" s="201">
        <f t="shared" ref="AD114:AD119" si="121">IF(R114&lt;&gt;0,G114-AA114, -9999)</f>
        <v>-5.593314314390635E-2</v>
      </c>
      <c r="AE114" s="201">
        <f t="shared" ref="AE114:AE119" si="122">+(G114-AA114)^2*S114</f>
        <v>3.128516501956718E-3</v>
      </c>
      <c r="AF114" s="195">
        <f t="shared" ref="AF114:AF119" si="123">IF(R114&lt;&gt;0,G114-P114, -9999)</f>
        <v>5.4448475796481814E-2</v>
      </c>
      <c r="AG114" s="257"/>
      <c r="AH114" s="195">
        <f t="shared" ref="AH114:AH119" si="124">$AB$6*($AB$11/AI114*AJ114+$AB$12)</f>
        <v>2.0839030435644057E-2</v>
      </c>
      <c r="AI114" s="195">
        <f t="shared" ref="AI114:AI119" si="125">1+$AB$7*COS(AL114)</f>
        <v>1.0986718710155186</v>
      </c>
      <c r="AJ114" s="195">
        <f t="shared" ref="AJ114:AJ119" si="126">SIN(AL114+RADIANS($AB$9))</f>
        <v>-7.9333076071297665E-2</v>
      </c>
      <c r="AK114" s="195">
        <f t="shared" ref="AK114:AK119" si="127">$AB$7*SIN(AL114)</f>
        <v>-0.28207519829330668</v>
      </c>
      <c r="AL114" s="195">
        <f t="shared" ref="AL114:AL119" si="128">2*ATAN(AM114)</f>
        <v>1.9072991733258393</v>
      </c>
      <c r="AM114" s="195">
        <f t="shared" ref="AM114:AM119" si="129">SQRT((1+$AB$7)/(1-$AB$7))*TAN(AN114/2)</f>
        <v>1.4092242259193353</v>
      </c>
      <c r="AN114" s="201">
        <f t="shared" ref="AN114:AN119" si="130">$AU114+$AB$7*SIN(AO114)</f>
        <v>14.746756205533289</v>
      </c>
      <c r="AO114" s="201">
        <f t="shared" ref="AO114:AO119" si="131">$AU114+$AB$7*SIN(AP114)</f>
        <v>14.746762388826452</v>
      </c>
      <c r="AP114" s="201">
        <f t="shared" ref="AP114:AP119" si="132">$AU114+$AB$7*SIN(AQ114)</f>
        <v>14.746798527648416</v>
      </c>
      <c r="AQ114" s="201">
        <f t="shared" ref="AQ114:AQ119" si="133">$AU114+$AB$7*SIN(AR114)</f>
        <v>14.747009706903526</v>
      </c>
      <c r="AR114" s="201">
        <f t="shared" ref="AR114:AR119" si="134">$AU114+$AB$7*SIN(AS114)</f>
        <v>14.748242471112954</v>
      </c>
      <c r="AS114" s="201">
        <f t="shared" ref="AS114:AS119" si="135">$AU114+$AB$7*SIN(AT114)</f>
        <v>14.755395965966972</v>
      </c>
      <c r="AT114" s="201">
        <f t="shared" ref="AT114:AT119" si="136">$AU114+$AB$7*SIN(AU114)</f>
        <v>14.795573386220585</v>
      </c>
      <c r="AU114" s="201">
        <f t="shared" ref="AU114:AU119" si="137">RADIANS($AB$9)+$AB$18*(F114-AB$15)</f>
        <v>14.991765229524844</v>
      </c>
    </row>
    <row r="115" spans="1:47" s="195" customFormat="1" ht="12.95" customHeight="1" x14ac:dyDescent="0.2">
      <c r="A115" s="281" t="s">
        <v>401</v>
      </c>
      <c r="B115" s="282" t="s">
        <v>85</v>
      </c>
      <c r="C115" s="191">
        <v>59604.06799999997</v>
      </c>
      <c r="D115" s="192" t="s">
        <v>244</v>
      </c>
      <c r="E115" s="195">
        <f t="shared" si="109"/>
        <v>15795.121758157449</v>
      </c>
      <c r="F115" s="195">
        <f t="shared" si="110"/>
        <v>15795</v>
      </c>
      <c r="G115" s="195">
        <f t="shared" si="111"/>
        <v>5.4760499973781407E-2</v>
      </c>
      <c r="K115" s="195">
        <f t="shared" si="112"/>
        <v>5.4760499973781407E-2</v>
      </c>
      <c r="O115" s="195">
        <f t="shared" ca="1" si="113"/>
        <v>5.9805141716262701E-2</v>
      </c>
      <c r="P115" s="195">
        <f t="shared" si="114"/>
        <v>-6.8797598661318E-4</v>
      </c>
      <c r="Q115" s="255">
        <f t="shared" si="115"/>
        <v>44585.56799999997</v>
      </c>
      <c r="R115" s="195">
        <f t="shared" si="116"/>
        <v>3.0745334863304563E-3</v>
      </c>
      <c r="S115" s="196">
        <v>1</v>
      </c>
      <c r="U115" s="256"/>
      <c r="Z115" s="195">
        <f t="shared" si="117"/>
        <v>15795</v>
      </c>
      <c r="AA115" s="201">
        <f t="shared" si="118"/>
        <v>0.10969364295377498</v>
      </c>
      <c r="AB115" s="201">
        <f t="shared" si="119"/>
        <v>3.392146953813735E-2</v>
      </c>
      <c r="AC115" s="201">
        <f t="shared" si="120"/>
        <v>5.5448475960394587E-2</v>
      </c>
      <c r="AD115" s="201">
        <f t="shared" si="121"/>
        <v>-5.4933142979993577E-2</v>
      </c>
      <c r="AE115" s="201">
        <f t="shared" si="122"/>
        <v>3.0176501976604177E-3</v>
      </c>
      <c r="AF115" s="195">
        <f t="shared" si="123"/>
        <v>5.5448475960394587E-2</v>
      </c>
      <c r="AG115" s="257"/>
      <c r="AH115" s="195">
        <f t="shared" si="124"/>
        <v>2.0839030435644057E-2</v>
      </c>
      <c r="AI115" s="195">
        <f t="shared" si="125"/>
        <v>1.0986718710155186</v>
      </c>
      <c r="AJ115" s="195">
        <f t="shared" si="126"/>
        <v>-7.9333076071297665E-2</v>
      </c>
      <c r="AK115" s="195">
        <f t="shared" si="127"/>
        <v>-0.28207519829330668</v>
      </c>
      <c r="AL115" s="195">
        <f t="shared" si="128"/>
        <v>1.9072991733258393</v>
      </c>
      <c r="AM115" s="195">
        <f t="shared" si="129"/>
        <v>1.4092242259193353</v>
      </c>
      <c r="AN115" s="201">
        <f t="shared" si="130"/>
        <v>14.746756205533289</v>
      </c>
      <c r="AO115" s="201">
        <f t="shared" si="131"/>
        <v>14.746762388826452</v>
      </c>
      <c r="AP115" s="201">
        <f t="shared" si="132"/>
        <v>14.746798527648416</v>
      </c>
      <c r="AQ115" s="201">
        <f t="shared" si="133"/>
        <v>14.747009706903526</v>
      </c>
      <c r="AR115" s="201">
        <f t="shared" si="134"/>
        <v>14.748242471112954</v>
      </c>
      <c r="AS115" s="201">
        <f t="shared" si="135"/>
        <v>14.755395965966972</v>
      </c>
      <c r="AT115" s="201">
        <f t="shared" si="136"/>
        <v>14.795573386220585</v>
      </c>
      <c r="AU115" s="201">
        <f t="shared" si="137"/>
        <v>14.991765229524844</v>
      </c>
    </row>
    <row r="116" spans="1:47" s="195" customFormat="1" ht="12.95" customHeight="1" x14ac:dyDescent="0.2">
      <c r="A116" s="281" t="s">
        <v>401</v>
      </c>
      <c r="B116" s="282" t="s">
        <v>85</v>
      </c>
      <c r="C116" s="191">
        <v>59644.997599999886</v>
      </c>
      <c r="D116" s="192" t="s">
        <v>221</v>
      </c>
      <c r="E116" s="195">
        <f t="shared" si="109"/>
        <v>15886.127367741827</v>
      </c>
      <c r="F116" s="195">
        <f t="shared" si="110"/>
        <v>15886</v>
      </c>
      <c r="G116" s="195">
        <f t="shared" si="111"/>
        <v>5.7283399888547137E-2</v>
      </c>
      <c r="K116" s="195">
        <f t="shared" si="112"/>
        <v>5.7283399888547137E-2</v>
      </c>
      <c r="O116" s="195">
        <f t="shared" ca="1" si="113"/>
        <v>6.0164361904344481E-2</v>
      </c>
      <c r="P116" s="195">
        <f t="shared" si="114"/>
        <v>-1.1336348976796165E-3</v>
      </c>
      <c r="Q116" s="255">
        <f t="shared" si="115"/>
        <v>44626.497599999886</v>
      </c>
      <c r="R116" s="195">
        <f t="shared" si="116"/>
        <v>3.4125499532152272E-3</v>
      </c>
      <c r="S116" s="196">
        <v>1</v>
      </c>
      <c r="U116" s="256"/>
      <c r="Z116" s="195">
        <f t="shared" si="117"/>
        <v>15886</v>
      </c>
      <c r="AA116" s="201">
        <f t="shared" si="118"/>
        <v>0.11066822577912716</v>
      </c>
      <c r="AB116" s="201">
        <f t="shared" si="119"/>
        <v>3.5156428572393171E-2</v>
      </c>
      <c r="AC116" s="201">
        <f t="shared" si="120"/>
        <v>5.8417034786226757E-2</v>
      </c>
      <c r="AD116" s="201">
        <f t="shared" si="121"/>
        <v>-5.3384825890580023E-2</v>
      </c>
      <c r="AE116" s="201">
        <f t="shared" si="122"/>
        <v>2.849939635367543E-3</v>
      </c>
      <c r="AF116" s="195">
        <f t="shared" si="123"/>
        <v>5.8417034786226757E-2</v>
      </c>
      <c r="AG116" s="257"/>
      <c r="AH116" s="195">
        <f t="shared" si="124"/>
        <v>2.2126971316153966E-2</v>
      </c>
      <c r="AI116" s="195">
        <f t="shared" si="125"/>
        <v>1.1029670949434198</v>
      </c>
      <c r="AJ116" s="195">
        <f t="shared" si="126"/>
        <v>-6.4103946533650591E-2</v>
      </c>
      <c r="AK116" s="195">
        <f t="shared" si="127"/>
        <v>-0.28053579625570824</v>
      </c>
      <c r="AL116" s="195">
        <f t="shared" si="128"/>
        <v>1.9225677710734868</v>
      </c>
      <c r="AM116" s="195">
        <f t="shared" si="129"/>
        <v>1.4322679396236002</v>
      </c>
      <c r="AN116" s="201">
        <f t="shared" si="130"/>
        <v>14.759992605551313</v>
      </c>
      <c r="AO116" s="201">
        <f t="shared" si="131"/>
        <v>14.759999389398597</v>
      </c>
      <c r="AP116" s="201">
        <f t="shared" si="132"/>
        <v>14.760038303948717</v>
      </c>
      <c r="AQ116" s="201">
        <f t="shared" si="133"/>
        <v>14.760261490865984</v>
      </c>
      <c r="AR116" s="201">
        <f t="shared" si="134"/>
        <v>14.761540200344168</v>
      </c>
      <c r="AS116" s="201">
        <f t="shared" si="135"/>
        <v>14.768823092621366</v>
      </c>
      <c r="AT116" s="201">
        <f t="shared" si="136"/>
        <v>14.809003661778465</v>
      </c>
      <c r="AU116" s="201">
        <f t="shared" si="137"/>
        <v>15.002715460491544</v>
      </c>
    </row>
    <row r="117" spans="1:47" s="195" customFormat="1" ht="12.95" customHeight="1" x14ac:dyDescent="0.2">
      <c r="A117" s="281" t="s">
        <v>401</v>
      </c>
      <c r="B117" s="282" t="s">
        <v>85</v>
      </c>
      <c r="C117" s="191">
        <v>59644.998399999924</v>
      </c>
      <c r="D117" s="192" t="s">
        <v>244</v>
      </c>
      <c r="E117" s="195">
        <f t="shared" si="109"/>
        <v>15886.129146515406</v>
      </c>
      <c r="F117" s="195">
        <f t="shared" si="110"/>
        <v>15886</v>
      </c>
      <c r="G117" s="195">
        <f t="shared" si="111"/>
        <v>5.8083399926545098E-2</v>
      </c>
      <c r="K117" s="195">
        <f t="shared" si="112"/>
        <v>5.8083399926545098E-2</v>
      </c>
      <c r="O117" s="195">
        <f t="shared" ca="1" si="113"/>
        <v>6.0164361904344481E-2</v>
      </c>
      <c r="P117" s="195">
        <f t="shared" si="114"/>
        <v>-1.1336348976796165E-3</v>
      </c>
      <c r="Q117" s="255">
        <f t="shared" si="115"/>
        <v>44626.498399999924</v>
      </c>
      <c r="R117" s="195">
        <f t="shared" si="116"/>
        <v>3.5066572133734429E-3</v>
      </c>
      <c r="S117" s="196">
        <v>1</v>
      </c>
      <c r="U117" s="256"/>
      <c r="Z117" s="195">
        <f t="shared" si="117"/>
        <v>15886</v>
      </c>
      <c r="AA117" s="201">
        <f t="shared" si="118"/>
        <v>0.11066822577912716</v>
      </c>
      <c r="AB117" s="201">
        <f t="shared" si="119"/>
        <v>3.5956428610391132E-2</v>
      </c>
      <c r="AC117" s="201">
        <f t="shared" si="120"/>
        <v>5.9217034824224718E-2</v>
      </c>
      <c r="AD117" s="201">
        <f t="shared" si="121"/>
        <v>-5.2584825852582062E-2</v>
      </c>
      <c r="AE117" s="201">
        <f t="shared" si="122"/>
        <v>2.7651639099463827E-3</v>
      </c>
      <c r="AF117" s="195">
        <f t="shared" si="123"/>
        <v>5.9217034824224718E-2</v>
      </c>
      <c r="AG117" s="257"/>
      <c r="AH117" s="195">
        <f t="shared" si="124"/>
        <v>2.2126971316153966E-2</v>
      </c>
      <c r="AI117" s="195">
        <f t="shared" si="125"/>
        <v>1.1029670949434198</v>
      </c>
      <c r="AJ117" s="195">
        <f t="shared" si="126"/>
        <v>-6.4103946533650591E-2</v>
      </c>
      <c r="AK117" s="195">
        <f t="shared" si="127"/>
        <v>-0.28053579625570824</v>
      </c>
      <c r="AL117" s="195">
        <f t="shared" si="128"/>
        <v>1.9225677710734868</v>
      </c>
      <c r="AM117" s="195">
        <f t="shared" si="129"/>
        <v>1.4322679396236002</v>
      </c>
      <c r="AN117" s="201">
        <f t="shared" si="130"/>
        <v>14.759992605551313</v>
      </c>
      <c r="AO117" s="201">
        <f t="shared" si="131"/>
        <v>14.759999389398597</v>
      </c>
      <c r="AP117" s="201">
        <f t="shared" si="132"/>
        <v>14.760038303948717</v>
      </c>
      <c r="AQ117" s="201">
        <f t="shared" si="133"/>
        <v>14.760261490865984</v>
      </c>
      <c r="AR117" s="201">
        <f t="shared" si="134"/>
        <v>14.761540200344168</v>
      </c>
      <c r="AS117" s="201">
        <f t="shared" si="135"/>
        <v>14.768823092621366</v>
      </c>
      <c r="AT117" s="201">
        <f t="shared" si="136"/>
        <v>14.809003661778465</v>
      </c>
      <c r="AU117" s="201">
        <f t="shared" si="137"/>
        <v>15.002715460491544</v>
      </c>
    </row>
    <row r="118" spans="1:47" s="195" customFormat="1" ht="12.95" customHeight="1" x14ac:dyDescent="0.2">
      <c r="A118" s="281" t="s">
        <v>401</v>
      </c>
      <c r="B118" s="282" t="s">
        <v>94</v>
      </c>
      <c r="C118" s="191">
        <v>59927.208999999799</v>
      </c>
      <c r="D118" s="192" t="s">
        <v>244</v>
      </c>
      <c r="E118" s="195">
        <f t="shared" si="109"/>
        <v>16513.615065855309</v>
      </c>
      <c r="F118" s="195">
        <f t="shared" si="110"/>
        <v>16513.5</v>
      </c>
      <c r="G118" s="195">
        <f t="shared" si="111"/>
        <v>5.1750649799942039E-2</v>
      </c>
      <c r="K118" s="195">
        <f t="shared" si="112"/>
        <v>5.1750649799942039E-2</v>
      </c>
      <c r="O118" s="195">
        <f t="shared" ca="1" si="113"/>
        <v>6.2641402212271019E-2</v>
      </c>
      <c r="P118" s="195">
        <f t="shared" si="114"/>
        <v>-4.1375617550429853E-3</v>
      </c>
      <c r="Q118" s="255">
        <f t="shared" si="115"/>
        <v>44908.708999999799</v>
      </c>
      <c r="R118" s="195">
        <f t="shared" si="116"/>
        <v>3.1234921908147614E-3</v>
      </c>
      <c r="S118" s="196">
        <v>1</v>
      </c>
      <c r="U118" s="256"/>
      <c r="Z118" s="195">
        <f t="shared" si="117"/>
        <v>16513.5</v>
      </c>
      <c r="AA118" s="201">
        <f t="shared" si="118"/>
        <v>0.11732310348211678</v>
      </c>
      <c r="AB118" s="201">
        <f t="shared" si="119"/>
        <v>2.0726300902708637E-2</v>
      </c>
      <c r="AC118" s="201">
        <f t="shared" si="120"/>
        <v>5.5888211554985023E-2</v>
      </c>
      <c r="AD118" s="201">
        <f t="shared" si="121"/>
        <v>-6.5572453682174736E-2</v>
      </c>
      <c r="AE118" s="201">
        <f t="shared" si="122"/>
        <v>4.2997466819009508E-3</v>
      </c>
      <c r="AF118" s="195">
        <f t="shared" si="123"/>
        <v>5.5888211554985023E-2</v>
      </c>
      <c r="AG118" s="257"/>
      <c r="AH118" s="195">
        <f t="shared" si="124"/>
        <v>3.1024348897233402E-2</v>
      </c>
      <c r="AI118" s="195">
        <f t="shared" si="125"/>
        <v>1.1327602652105973</v>
      </c>
      <c r="AJ118" s="195">
        <f t="shared" si="126"/>
        <v>4.4412921795413729E-2</v>
      </c>
      <c r="AK118" s="195">
        <f t="shared" si="127"/>
        <v>-0.26772610556896265</v>
      </c>
      <c r="AL118" s="195">
        <f t="shared" si="128"/>
        <v>2.0311432384633319</v>
      </c>
      <c r="AM118" s="195">
        <f t="shared" si="129"/>
        <v>1.6120788678556177</v>
      </c>
      <c r="AN118" s="201">
        <f t="shared" si="130"/>
        <v>14.852677850954342</v>
      </c>
      <c r="AO118" s="201">
        <f t="shared" si="131"/>
        <v>14.852689794187757</v>
      </c>
      <c r="AP118" s="201">
        <f t="shared" si="132"/>
        <v>14.852750714607566</v>
      </c>
      <c r="AQ118" s="201">
        <f t="shared" si="133"/>
        <v>14.85306139299534</v>
      </c>
      <c r="AR118" s="201">
        <f t="shared" si="134"/>
        <v>14.854644050299909</v>
      </c>
      <c r="AS118" s="201">
        <f t="shared" si="135"/>
        <v>14.862662352400433</v>
      </c>
      <c r="AT118" s="201">
        <f t="shared" si="136"/>
        <v>14.902229597173308</v>
      </c>
      <c r="AU118" s="201">
        <f t="shared" si="137"/>
        <v>15.078223921278401</v>
      </c>
    </row>
    <row r="119" spans="1:47" s="195" customFormat="1" ht="12.95" customHeight="1" x14ac:dyDescent="0.2">
      <c r="A119" s="281" t="s">
        <v>401</v>
      </c>
      <c r="B119" s="282" t="s">
        <v>94</v>
      </c>
      <c r="C119" s="191">
        <v>59927.209999999963</v>
      </c>
      <c r="D119" s="192" t="s">
        <v>221</v>
      </c>
      <c r="E119" s="195">
        <f t="shared" si="109"/>
        <v>16513.617289322545</v>
      </c>
      <c r="F119" s="195">
        <f t="shared" si="110"/>
        <v>16513.5</v>
      </c>
      <c r="G119" s="195">
        <f t="shared" si="111"/>
        <v>5.2750649963854812E-2</v>
      </c>
      <c r="K119" s="195">
        <f t="shared" si="112"/>
        <v>5.2750649963854812E-2</v>
      </c>
      <c r="O119" s="195">
        <f t="shared" ca="1" si="113"/>
        <v>6.2641402212271019E-2</v>
      </c>
      <c r="P119" s="195">
        <f t="shared" si="114"/>
        <v>-4.1375617550429853E-3</v>
      </c>
      <c r="Q119" s="255">
        <f t="shared" si="115"/>
        <v>44908.709999999963</v>
      </c>
      <c r="R119" s="195">
        <f t="shared" si="116"/>
        <v>3.2362686325741407E-3</v>
      </c>
      <c r="S119" s="196">
        <v>1</v>
      </c>
      <c r="U119" s="256"/>
      <c r="Z119" s="195">
        <f t="shared" si="117"/>
        <v>16513.5</v>
      </c>
      <c r="AA119" s="201">
        <f t="shared" si="118"/>
        <v>0.11732310348211678</v>
      </c>
      <c r="AB119" s="201">
        <f t="shared" si="119"/>
        <v>2.172630106662141E-2</v>
      </c>
      <c r="AC119" s="201">
        <f t="shared" si="120"/>
        <v>5.6888211718897796E-2</v>
      </c>
      <c r="AD119" s="201">
        <f t="shared" si="121"/>
        <v>-6.4572453518261963E-2</v>
      </c>
      <c r="AE119" s="201">
        <f t="shared" si="122"/>
        <v>4.1696017533681016E-3</v>
      </c>
      <c r="AF119" s="195">
        <f t="shared" si="123"/>
        <v>5.6888211718897796E-2</v>
      </c>
      <c r="AG119" s="257"/>
      <c r="AH119" s="195">
        <f t="shared" si="124"/>
        <v>3.1024348897233402E-2</v>
      </c>
      <c r="AI119" s="195">
        <f t="shared" si="125"/>
        <v>1.1327602652105973</v>
      </c>
      <c r="AJ119" s="195">
        <f t="shared" si="126"/>
        <v>4.4412921795413729E-2</v>
      </c>
      <c r="AK119" s="195">
        <f t="shared" si="127"/>
        <v>-0.26772610556896265</v>
      </c>
      <c r="AL119" s="195">
        <f t="shared" si="128"/>
        <v>2.0311432384633319</v>
      </c>
      <c r="AM119" s="195">
        <f t="shared" si="129"/>
        <v>1.6120788678556177</v>
      </c>
      <c r="AN119" s="201">
        <f t="shared" si="130"/>
        <v>14.852677850954342</v>
      </c>
      <c r="AO119" s="201">
        <f t="shared" si="131"/>
        <v>14.852689794187757</v>
      </c>
      <c r="AP119" s="201">
        <f t="shared" si="132"/>
        <v>14.852750714607566</v>
      </c>
      <c r="AQ119" s="201">
        <f t="shared" si="133"/>
        <v>14.85306139299534</v>
      </c>
      <c r="AR119" s="201">
        <f t="shared" si="134"/>
        <v>14.854644050299909</v>
      </c>
      <c r="AS119" s="201">
        <f t="shared" si="135"/>
        <v>14.862662352400433</v>
      </c>
      <c r="AT119" s="201">
        <f t="shared" si="136"/>
        <v>14.902229597173308</v>
      </c>
      <c r="AU119" s="201">
        <f t="shared" si="137"/>
        <v>15.078223921278401</v>
      </c>
    </row>
    <row r="120" spans="1:47" s="195" customFormat="1" ht="12.95" customHeight="1" x14ac:dyDescent="0.2">
      <c r="C120" s="258"/>
      <c r="D120" s="258"/>
      <c r="AA120" s="201"/>
      <c r="AB120" s="201"/>
      <c r="AC120" s="201"/>
      <c r="AD120" s="201"/>
      <c r="AE120" s="201"/>
      <c r="AG120" s="257"/>
      <c r="AN120" s="201"/>
      <c r="AO120" s="201"/>
      <c r="AP120" s="201"/>
      <c r="AQ120" s="201"/>
      <c r="AR120" s="201"/>
      <c r="AS120" s="201"/>
      <c r="AT120" s="201"/>
      <c r="AU120" s="201"/>
    </row>
    <row r="121" spans="1:47" s="195" customFormat="1" ht="12.95" customHeight="1" x14ac:dyDescent="0.2">
      <c r="C121" s="258"/>
      <c r="D121" s="258"/>
      <c r="AA121" s="201"/>
      <c r="AB121" s="201"/>
      <c r="AC121" s="201"/>
      <c r="AD121" s="201"/>
      <c r="AE121" s="201"/>
      <c r="AG121" s="257"/>
      <c r="AN121" s="201"/>
      <c r="AO121" s="201"/>
      <c r="AP121" s="201"/>
      <c r="AQ121" s="201"/>
      <c r="AR121" s="201"/>
      <c r="AS121" s="201"/>
      <c r="AT121" s="201"/>
      <c r="AU121" s="201"/>
    </row>
    <row r="122" spans="1:47" s="195" customFormat="1" ht="12.95" customHeight="1" x14ac:dyDescent="0.2">
      <c r="C122" s="258"/>
      <c r="D122" s="258"/>
      <c r="AA122" s="201"/>
      <c r="AB122" s="201"/>
      <c r="AC122" s="201"/>
      <c r="AD122" s="201"/>
      <c r="AE122" s="201"/>
      <c r="AG122" s="257"/>
      <c r="AN122" s="201"/>
      <c r="AO122" s="201"/>
      <c r="AP122" s="201"/>
      <c r="AQ122" s="201"/>
      <c r="AR122" s="201"/>
      <c r="AS122" s="201"/>
      <c r="AT122" s="201"/>
      <c r="AU122" s="201"/>
    </row>
    <row r="123" spans="1:47" s="195" customFormat="1" ht="12.95" customHeight="1" x14ac:dyDescent="0.2">
      <c r="C123" s="258"/>
      <c r="D123" s="258"/>
      <c r="AA123" s="201"/>
      <c r="AB123" s="201"/>
      <c r="AC123" s="201"/>
      <c r="AD123" s="201"/>
      <c r="AE123" s="201"/>
      <c r="AG123" s="257"/>
      <c r="AN123" s="201"/>
      <c r="AO123" s="201"/>
      <c r="AP123" s="201"/>
      <c r="AQ123" s="201"/>
      <c r="AR123" s="201"/>
      <c r="AS123" s="201"/>
      <c r="AT123" s="201"/>
      <c r="AU123" s="201"/>
    </row>
    <row r="124" spans="1:47" s="195" customFormat="1" ht="12.95" customHeight="1" x14ac:dyDescent="0.2">
      <c r="C124" s="258"/>
      <c r="D124" s="258"/>
      <c r="AA124" s="201"/>
      <c r="AB124" s="201"/>
      <c r="AC124" s="201"/>
      <c r="AD124" s="201"/>
      <c r="AE124" s="201"/>
      <c r="AG124" s="257"/>
      <c r="AN124" s="201"/>
      <c r="AO124" s="201"/>
      <c r="AP124" s="201"/>
      <c r="AQ124" s="201"/>
      <c r="AR124" s="201"/>
      <c r="AS124" s="201"/>
      <c r="AT124" s="201"/>
      <c r="AU124" s="201"/>
    </row>
    <row r="125" spans="1:47" s="195" customFormat="1" ht="12.95" customHeight="1" x14ac:dyDescent="0.2">
      <c r="C125" s="258"/>
      <c r="D125" s="258"/>
      <c r="AA125" s="201"/>
      <c r="AB125" s="201"/>
      <c r="AC125" s="201"/>
      <c r="AD125" s="201"/>
      <c r="AE125" s="201"/>
      <c r="AG125" s="257"/>
      <c r="AN125" s="201"/>
      <c r="AO125" s="201"/>
      <c r="AP125" s="201"/>
      <c r="AQ125" s="201"/>
      <c r="AR125" s="201"/>
      <c r="AS125" s="201"/>
      <c r="AT125" s="201"/>
      <c r="AU125" s="201"/>
    </row>
    <row r="126" spans="1:47" s="195" customFormat="1" ht="12.95" customHeight="1" x14ac:dyDescent="0.2">
      <c r="C126" s="258"/>
      <c r="D126" s="258"/>
      <c r="AA126" s="201"/>
      <c r="AB126" s="201"/>
      <c r="AC126" s="201"/>
      <c r="AD126" s="201"/>
      <c r="AE126" s="201"/>
      <c r="AG126" s="257"/>
      <c r="AN126" s="201"/>
      <c r="AO126" s="201"/>
      <c r="AP126" s="201"/>
      <c r="AQ126" s="201"/>
      <c r="AR126" s="201"/>
      <c r="AS126" s="201"/>
      <c r="AT126" s="201"/>
      <c r="AU126" s="201"/>
    </row>
    <row r="127" spans="1:47" s="195" customFormat="1" ht="12.95" customHeight="1" x14ac:dyDescent="0.2">
      <c r="C127" s="258"/>
      <c r="D127" s="258"/>
      <c r="AA127" s="201"/>
      <c r="AB127" s="201"/>
      <c r="AC127" s="201"/>
      <c r="AD127" s="201"/>
      <c r="AE127" s="201"/>
      <c r="AG127" s="257"/>
      <c r="AN127" s="201"/>
      <c r="AO127" s="201"/>
      <c r="AP127" s="201"/>
      <c r="AQ127" s="201"/>
      <c r="AR127" s="201"/>
      <c r="AS127" s="201"/>
      <c r="AT127" s="201"/>
      <c r="AU127" s="201"/>
    </row>
    <row r="128" spans="1:47" s="195" customFormat="1" ht="12.95" customHeight="1" x14ac:dyDescent="0.2">
      <c r="C128" s="258"/>
      <c r="D128" s="258"/>
      <c r="AA128" s="201"/>
      <c r="AB128" s="201"/>
      <c r="AC128" s="201"/>
      <c r="AD128" s="201"/>
      <c r="AE128" s="201"/>
      <c r="AG128" s="257"/>
      <c r="AN128" s="201"/>
      <c r="AO128" s="201"/>
      <c r="AP128" s="201"/>
      <c r="AQ128" s="201"/>
      <c r="AR128" s="201"/>
      <c r="AS128" s="201"/>
      <c r="AT128" s="201"/>
      <c r="AU128" s="201"/>
    </row>
    <row r="129" spans="3:47" s="195" customFormat="1" ht="12.95" customHeight="1" x14ac:dyDescent="0.2">
      <c r="C129" s="258"/>
      <c r="D129" s="258"/>
      <c r="AA129" s="201"/>
      <c r="AB129" s="201"/>
      <c r="AC129" s="201"/>
      <c r="AD129" s="201"/>
      <c r="AE129" s="201"/>
      <c r="AG129" s="257"/>
      <c r="AN129" s="201"/>
      <c r="AO129" s="201"/>
      <c r="AP129" s="201"/>
      <c r="AQ129" s="201"/>
      <c r="AR129" s="201"/>
      <c r="AS129" s="201"/>
      <c r="AT129" s="201"/>
      <c r="AU129" s="201"/>
    </row>
    <row r="130" spans="3:47" s="195" customFormat="1" ht="12.95" customHeight="1" x14ac:dyDescent="0.2">
      <c r="C130" s="258"/>
      <c r="D130" s="258"/>
      <c r="AA130" s="201"/>
      <c r="AB130" s="201"/>
      <c r="AC130" s="201"/>
      <c r="AD130" s="201"/>
      <c r="AE130" s="201"/>
      <c r="AG130" s="257"/>
      <c r="AN130" s="201"/>
      <c r="AO130" s="201"/>
      <c r="AP130" s="201"/>
      <c r="AQ130" s="201"/>
      <c r="AR130" s="201"/>
      <c r="AS130" s="201"/>
      <c r="AT130" s="201"/>
      <c r="AU130" s="201"/>
    </row>
    <row r="131" spans="3:47" s="195" customFormat="1" ht="12.95" customHeight="1" x14ac:dyDescent="0.2">
      <c r="C131" s="258"/>
      <c r="D131" s="258"/>
      <c r="AA131" s="201"/>
      <c r="AB131" s="201"/>
      <c r="AC131" s="201"/>
      <c r="AD131" s="201"/>
      <c r="AE131" s="201"/>
      <c r="AG131" s="257"/>
      <c r="AN131" s="201"/>
      <c r="AO131" s="201"/>
      <c r="AP131" s="201"/>
      <c r="AQ131" s="201"/>
      <c r="AR131" s="201"/>
      <c r="AS131" s="201"/>
      <c r="AT131" s="201"/>
      <c r="AU131" s="201"/>
    </row>
    <row r="132" spans="3:47" s="195" customFormat="1" ht="12.95" customHeight="1" x14ac:dyDescent="0.2">
      <c r="C132" s="258"/>
      <c r="D132" s="258"/>
      <c r="AA132" s="201"/>
      <c r="AB132" s="201"/>
      <c r="AC132" s="201"/>
      <c r="AD132" s="201"/>
      <c r="AE132" s="201"/>
      <c r="AG132" s="257"/>
      <c r="AN132" s="201"/>
      <c r="AO132" s="201"/>
      <c r="AP132" s="201"/>
      <c r="AQ132" s="201"/>
      <c r="AR132" s="201"/>
      <c r="AS132" s="201"/>
      <c r="AT132" s="201"/>
      <c r="AU132" s="201"/>
    </row>
    <row r="133" spans="3:47" s="195" customFormat="1" ht="12.95" customHeight="1" x14ac:dyDescent="0.2">
      <c r="C133" s="258"/>
      <c r="D133" s="258"/>
      <c r="AA133" s="201"/>
      <c r="AB133" s="201"/>
      <c r="AC133" s="201"/>
      <c r="AD133" s="201"/>
      <c r="AE133" s="201"/>
      <c r="AG133" s="257"/>
      <c r="AN133" s="201"/>
      <c r="AO133" s="201"/>
      <c r="AP133" s="201"/>
      <c r="AQ133" s="201"/>
      <c r="AR133" s="201"/>
      <c r="AS133" s="201"/>
      <c r="AT133" s="201"/>
      <c r="AU133" s="201"/>
    </row>
    <row r="134" spans="3:47" s="195" customFormat="1" ht="12.95" customHeight="1" x14ac:dyDescent="0.2">
      <c r="C134" s="258"/>
      <c r="D134" s="258"/>
      <c r="AA134" s="201"/>
      <c r="AB134" s="201"/>
      <c r="AC134" s="201"/>
      <c r="AD134" s="201"/>
      <c r="AE134" s="201"/>
      <c r="AG134" s="257"/>
      <c r="AN134" s="201"/>
      <c r="AO134" s="201"/>
      <c r="AP134" s="201"/>
      <c r="AQ134" s="201"/>
      <c r="AR134" s="201"/>
      <c r="AS134" s="201"/>
      <c r="AT134" s="201"/>
      <c r="AU134" s="201"/>
    </row>
    <row r="135" spans="3:47" s="195" customFormat="1" ht="12.95" customHeight="1" x14ac:dyDescent="0.2">
      <c r="C135" s="258"/>
      <c r="D135" s="258"/>
      <c r="AA135" s="201"/>
      <c r="AB135" s="201"/>
      <c r="AC135" s="201"/>
      <c r="AD135" s="201"/>
      <c r="AE135" s="201"/>
      <c r="AG135" s="257"/>
      <c r="AN135" s="201"/>
      <c r="AO135" s="201"/>
      <c r="AP135" s="201"/>
      <c r="AQ135" s="201"/>
      <c r="AR135" s="201"/>
      <c r="AS135" s="201"/>
      <c r="AT135" s="201"/>
      <c r="AU135" s="201"/>
    </row>
    <row r="136" spans="3:47" s="195" customFormat="1" ht="12.95" customHeight="1" x14ac:dyDescent="0.2">
      <c r="C136" s="258"/>
      <c r="D136" s="258"/>
      <c r="AA136" s="201"/>
      <c r="AB136" s="201"/>
      <c r="AC136" s="201"/>
      <c r="AD136" s="201"/>
      <c r="AE136" s="201"/>
      <c r="AG136" s="257"/>
      <c r="AN136" s="201"/>
      <c r="AO136" s="201"/>
      <c r="AP136" s="201"/>
      <c r="AQ136" s="201"/>
      <c r="AR136" s="201"/>
      <c r="AS136" s="201"/>
      <c r="AT136" s="201"/>
      <c r="AU136" s="201"/>
    </row>
    <row r="137" spans="3:47" s="195" customFormat="1" ht="12.95" customHeight="1" x14ac:dyDescent="0.2">
      <c r="C137" s="258"/>
      <c r="D137" s="258"/>
      <c r="AA137" s="201"/>
      <c r="AB137" s="201"/>
      <c r="AC137" s="201"/>
      <c r="AD137" s="201"/>
      <c r="AE137" s="201"/>
      <c r="AG137" s="257"/>
      <c r="AN137" s="201"/>
      <c r="AO137" s="201"/>
      <c r="AP137" s="201"/>
      <c r="AQ137" s="201"/>
      <c r="AR137" s="201"/>
      <c r="AS137" s="201"/>
      <c r="AT137" s="201"/>
      <c r="AU137" s="201"/>
    </row>
    <row r="138" spans="3:47" s="195" customFormat="1" ht="12.95" customHeight="1" x14ac:dyDescent="0.2">
      <c r="C138" s="258"/>
      <c r="D138" s="258"/>
      <c r="AA138" s="201"/>
      <c r="AB138" s="201"/>
      <c r="AC138" s="201"/>
      <c r="AD138" s="201"/>
      <c r="AE138" s="201"/>
      <c r="AG138" s="257"/>
      <c r="AN138" s="201"/>
      <c r="AO138" s="201"/>
      <c r="AP138" s="201"/>
      <c r="AQ138" s="201"/>
      <c r="AR138" s="201"/>
      <c r="AS138" s="201"/>
      <c r="AT138" s="201"/>
      <c r="AU138" s="201"/>
    </row>
    <row r="139" spans="3:47" s="195" customFormat="1" ht="12.95" customHeight="1" x14ac:dyDescent="0.2">
      <c r="C139" s="258"/>
      <c r="D139" s="258"/>
      <c r="AA139" s="201"/>
      <c r="AB139" s="201"/>
      <c r="AC139" s="201"/>
      <c r="AD139" s="201"/>
      <c r="AE139" s="201"/>
      <c r="AG139" s="257"/>
      <c r="AN139" s="201"/>
      <c r="AO139" s="201"/>
      <c r="AP139" s="201"/>
      <c r="AQ139" s="201"/>
      <c r="AR139" s="201"/>
      <c r="AS139" s="201"/>
      <c r="AT139" s="201"/>
      <c r="AU139" s="201"/>
    </row>
    <row r="140" spans="3:47" s="195" customFormat="1" ht="12.95" customHeight="1" x14ac:dyDescent="0.2">
      <c r="C140" s="258"/>
      <c r="D140" s="258"/>
      <c r="AA140" s="201"/>
      <c r="AB140" s="201"/>
      <c r="AC140" s="201"/>
      <c r="AD140" s="201"/>
      <c r="AE140" s="201"/>
      <c r="AG140" s="257"/>
      <c r="AN140" s="201"/>
      <c r="AO140" s="201"/>
      <c r="AP140" s="201"/>
      <c r="AQ140" s="201"/>
      <c r="AR140" s="201"/>
      <c r="AS140" s="201"/>
      <c r="AT140" s="201"/>
      <c r="AU140" s="201"/>
    </row>
    <row r="141" spans="3:47" s="195" customFormat="1" ht="12.95" customHeight="1" x14ac:dyDescent="0.2">
      <c r="C141" s="258"/>
      <c r="D141" s="258"/>
      <c r="AA141" s="201"/>
      <c r="AB141" s="201"/>
      <c r="AC141" s="201"/>
      <c r="AD141" s="201"/>
      <c r="AE141" s="201"/>
      <c r="AG141" s="257"/>
      <c r="AN141" s="201"/>
      <c r="AO141" s="201"/>
      <c r="AP141" s="201"/>
      <c r="AQ141" s="201"/>
      <c r="AR141" s="201"/>
      <c r="AS141" s="201"/>
      <c r="AT141" s="201"/>
      <c r="AU141" s="201"/>
    </row>
    <row r="142" spans="3:47" s="195" customFormat="1" ht="12.95" customHeight="1" x14ac:dyDescent="0.2">
      <c r="C142" s="258"/>
      <c r="D142" s="258"/>
      <c r="AA142" s="201"/>
      <c r="AB142" s="201"/>
      <c r="AC142" s="201"/>
      <c r="AD142" s="201"/>
      <c r="AE142" s="201"/>
      <c r="AG142" s="257"/>
      <c r="AN142" s="201"/>
      <c r="AO142" s="201"/>
      <c r="AP142" s="201"/>
      <c r="AQ142" s="201"/>
      <c r="AR142" s="201"/>
      <c r="AS142" s="201"/>
      <c r="AT142" s="201"/>
      <c r="AU142" s="201"/>
    </row>
    <row r="143" spans="3:47" s="195" customFormat="1" ht="12.95" customHeight="1" x14ac:dyDescent="0.2">
      <c r="C143" s="258"/>
      <c r="D143" s="258"/>
      <c r="AA143" s="201"/>
      <c r="AB143" s="201"/>
      <c r="AC143" s="201"/>
      <c r="AD143" s="201"/>
      <c r="AE143" s="201"/>
      <c r="AG143" s="257"/>
      <c r="AN143" s="201"/>
      <c r="AO143" s="201"/>
      <c r="AP143" s="201"/>
      <c r="AQ143" s="201"/>
      <c r="AR143" s="201"/>
      <c r="AS143" s="201"/>
      <c r="AT143" s="201"/>
      <c r="AU143" s="201"/>
    </row>
    <row r="144" spans="3:47" s="195" customFormat="1" ht="12.95" customHeight="1" x14ac:dyDescent="0.2">
      <c r="C144" s="258"/>
      <c r="D144" s="258"/>
      <c r="AA144" s="201"/>
      <c r="AB144" s="201"/>
      <c r="AC144" s="201"/>
      <c r="AD144" s="201"/>
      <c r="AE144" s="201"/>
      <c r="AG144" s="257"/>
      <c r="AN144" s="201"/>
      <c r="AO144" s="201"/>
      <c r="AP144" s="201"/>
      <c r="AQ144" s="201"/>
      <c r="AR144" s="201"/>
      <c r="AS144" s="201"/>
      <c r="AT144" s="201"/>
      <c r="AU144" s="201"/>
    </row>
    <row r="145" spans="3:47" s="195" customFormat="1" ht="12.95" customHeight="1" x14ac:dyDescent="0.2">
      <c r="C145" s="258"/>
      <c r="D145" s="258"/>
      <c r="AA145" s="201"/>
      <c r="AB145" s="201"/>
      <c r="AC145" s="201"/>
      <c r="AD145" s="201"/>
      <c r="AE145" s="201"/>
      <c r="AG145" s="257"/>
      <c r="AN145" s="201"/>
      <c r="AO145" s="201"/>
      <c r="AP145" s="201"/>
      <c r="AQ145" s="201"/>
      <c r="AR145" s="201"/>
      <c r="AS145" s="201"/>
      <c r="AT145" s="201"/>
      <c r="AU145" s="201"/>
    </row>
    <row r="146" spans="3:47" s="195" customFormat="1" ht="12.95" customHeight="1" x14ac:dyDescent="0.2">
      <c r="C146" s="258"/>
      <c r="D146" s="258"/>
      <c r="AA146" s="201"/>
      <c r="AB146" s="201"/>
      <c r="AC146" s="201"/>
      <c r="AD146" s="201"/>
      <c r="AE146" s="201"/>
      <c r="AG146" s="257"/>
      <c r="AN146" s="201"/>
      <c r="AO146" s="201"/>
      <c r="AP146" s="201"/>
      <c r="AQ146" s="201"/>
      <c r="AR146" s="201"/>
      <c r="AS146" s="201"/>
      <c r="AT146" s="201"/>
      <c r="AU146" s="201"/>
    </row>
    <row r="147" spans="3:47" s="195" customFormat="1" ht="12.95" customHeight="1" x14ac:dyDescent="0.2">
      <c r="C147" s="258"/>
      <c r="D147" s="258"/>
      <c r="AA147" s="201"/>
      <c r="AB147" s="201"/>
      <c r="AC147" s="201"/>
      <c r="AD147" s="201"/>
      <c r="AE147" s="201"/>
      <c r="AG147" s="257"/>
      <c r="AN147" s="201"/>
      <c r="AO147" s="201"/>
      <c r="AP147" s="201"/>
      <c r="AQ147" s="201"/>
      <c r="AR147" s="201"/>
      <c r="AS147" s="201"/>
      <c r="AT147" s="201"/>
      <c r="AU147" s="201"/>
    </row>
    <row r="148" spans="3:47" s="195" customFormat="1" ht="12.95" customHeight="1" x14ac:dyDescent="0.2">
      <c r="C148" s="258"/>
      <c r="D148" s="258"/>
      <c r="AA148" s="201"/>
      <c r="AB148" s="201"/>
      <c r="AC148" s="201"/>
      <c r="AD148" s="201"/>
      <c r="AE148" s="201"/>
      <c r="AG148" s="257"/>
      <c r="AN148" s="201"/>
      <c r="AO148" s="201"/>
      <c r="AP148" s="201"/>
      <c r="AQ148" s="201"/>
      <c r="AR148" s="201"/>
      <c r="AS148" s="201"/>
      <c r="AT148" s="201"/>
      <c r="AU148" s="201"/>
    </row>
    <row r="149" spans="3:47" s="195" customFormat="1" ht="12.95" customHeight="1" x14ac:dyDescent="0.2">
      <c r="C149" s="258"/>
      <c r="D149" s="258"/>
      <c r="AA149" s="201"/>
      <c r="AB149" s="201"/>
      <c r="AC149" s="201"/>
      <c r="AD149" s="201"/>
      <c r="AE149" s="201"/>
      <c r="AG149" s="257"/>
      <c r="AN149" s="201"/>
      <c r="AO149" s="201"/>
      <c r="AP149" s="201"/>
      <c r="AQ149" s="201"/>
      <c r="AR149" s="201"/>
      <c r="AS149" s="201"/>
      <c r="AT149" s="201"/>
      <c r="AU149" s="201"/>
    </row>
    <row r="150" spans="3:47" s="195" customFormat="1" ht="12.95" customHeight="1" x14ac:dyDescent="0.2">
      <c r="C150" s="258"/>
      <c r="D150" s="258"/>
      <c r="AA150" s="201"/>
      <c r="AB150" s="201"/>
      <c r="AC150" s="201"/>
      <c r="AD150" s="201"/>
      <c r="AE150" s="201"/>
      <c r="AG150" s="257"/>
      <c r="AN150" s="201"/>
      <c r="AO150" s="201"/>
      <c r="AP150" s="201"/>
      <c r="AQ150" s="201"/>
      <c r="AR150" s="201"/>
      <c r="AS150" s="201"/>
      <c r="AT150" s="201"/>
      <c r="AU150" s="201"/>
    </row>
    <row r="151" spans="3:47" s="195" customFormat="1" ht="12.95" customHeight="1" x14ac:dyDescent="0.2">
      <c r="C151" s="258"/>
      <c r="D151" s="258"/>
      <c r="AA151" s="201"/>
      <c r="AB151" s="201"/>
      <c r="AC151" s="201"/>
      <c r="AD151" s="201"/>
      <c r="AE151" s="201"/>
      <c r="AG151" s="257"/>
      <c r="AN151" s="201"/>
      <c r="AO151" s="201"/>
      <c r="AP151" s="201"/>
      <c r="AQ151" s="201"/>
      <c r="AR151" s="201"/>
      <c r="AS151" s="201"/>
      <c r="AT151" s="201"/>
      <c r="AU151" s="201"/>
    </row>
    <row r="152" spans="3:47" s="195" customFormat="1" ht="12.95" customHeight="1" x14ac:dyDescent="0.2">
      <c r="C152" s="258"/>
      <c r="D152" s="258"/>
      <c r="AA152" s="201"/>
      <c r="AB152" s="201"/>
      <c r="AC152" s="201"/>
      <c r="AD152" s="201"/>
      <c r="AE152" s="201"/>
      <c r="AG152" s="257"/>
      <c r="AN152" s="201"/>
      <c r="AO152" s="201"/>
      <c r="AP152" s="201"/>
      <c r="AQ152" s="201"/>
      <c r="AR152" s="201"/>
      <c r="AS152" s="201"/>
      <c r="AT152" s="201"/>
      <c r="AU152" s="201"/>
    </row>
    <row r="153" spans="3:47" s="195" customFormat="1" ht="12.95" customHeight="1" x14ac:dyDescent="0.2">
      <c r="C153" s="258"/>
      <c r="D153" s="258"/>
      <c r="AA153" s="201"/>
      <c r="AB153" s="201"/>
      <c r="AC153" s="201"/>
      <c r="AD153" s="201"/>
      <c r="AE153" s="201"/>
      <c r="AG153" s="257"/>
      <c r="AN153" s="201"/>
      <c r="AO153" s="201"/>
      <c r="AP153" s="201"/>
      <c r="AQ153" s="201"/>
      <c r="AR153" s="201"/>
      <c r="AS153" s="201"/>
      <c r="AT153" s="201"/>
      <c r="AU153" s="201"/>
    </row>
    <row r="154" spans="3:47" s="195" customFormat="1" ht="12.95" customHeight="1" x14ac:dyDescent="0.2">
      <c r="C154" s="258"/>
      <c r="D154" s="258"/>
      <c r="AA154" s="201"/>
      <c r="AB154" s="201"/>
      <c r="AC154" s="201"/>
      <c r="AD154" s="201"/>
      <c r="AE154" s="201"/>
      <c r="AG154" s="257"/>
      <c r="AN154" s="201"/>
      <c r="AO154" s="201"/>
      <c r="AP154" s="201"/>
      <c r="AQ154" s="201"/>
      <c r="AR154" s="201"/>
      <c r="AS154" s="201"/>
      <c r="AT154" s="201"/>
      <c r="AU154" s="201"/>
    </row>
    <row r="155" spans="3:47" s="195" customFormat="1" ht="12.95" customHeight="1" x14ac:dyDescent="0.2">
      <c r="C155" s="258"/>
      <c r="D155" s="258"/>
      <c r="AA155" s="201"/>
      <c r="AB155" s="201"/>
      <c r="AC155" s="201"/>
      <c r="AD155" s="201"/>
      <c r="AE155" s="201"/>
      <c r="AG155" s="257"/>
      <c r="AN155" s="201"/>
      <c r="AO155" s="201"/>
      <c r="AP155" s="201"/>
      <c r="AQ155" s="201"/>
      <c r="AR155" s="201"/>
      <c r="AS155" s="201"/>
      <c r="AT155" s="201"/>
      <c r="AU155" s="201"/>
    </row>
    <row r="156" spans="3:47" s="195" customFormat="1" ht="12.95" customHeight="1" x14ac:dyDescent="0.2">
      <c r="C156" s="258"/>
      <c r="D156" s="258"/>
      <c r="AA156" s="201"/>
      <c r="AB156" s="201"/>
      <c r="AC156" s="201"/>
      <c r="AD156" s="201"/>
      <c r="AE156" s="201"/>
      <c r="AG156" s="257"/>
      <c r="AN156" s="201"/>
      <c r="AO156" s="201"/>
      <c r="AP156" s="201"/>
      <c r="AQ156" s="201"/>
      <c r="AR156" s="201"/>
      <c r="AS156" s="201"/>
      <c r="AT156" s="201"/>
      <c r="AU156" s="201"/>
    </row>
    <row r="157" spans="3:47" s="195" customFormat="1" ht="12.95" customHeight="1" x14ac:dyDescent="0.2">
      <c r="C157" s="258"/>
      <c r="D157" s="258"/>
      <c r="AA157" s="201"/>
      <c r="AB157" s="201"/>
      <c r="AC157" s="201"/>
      <c r="AD157" s="201"/>
      <c r="AE157" s="201"/>
      <c r="AG157" s="257"/>
      <c r="AN157" s="201"/>
      <c r="AO157" s="201"/>
      <c r="AP157" s="201"/>
      <c r="AQ157" s="201"/>
      <c r="AR157" s="201"/>
      <c r="AS157" s="201"/>
      <c r="AT157" s="201"/>
      <c r="AU157" s="201"/>
    </row>
    <row r="158" spans="3:47" s="195" customFormat="1" ht="12.95" customHeight="1" x14ac:dyDescent="0.2">
      <c r="C158" s="258"/>
      <c r="D158" s="258"/>
      <c r="AA158" s="201"/>
      <c r="AB158" s="201"/>
      <c r="AC158" s="201"/>
      <c r="AD158" s="201"/>
      <c r="AE158" s="201"/>
      <c r="AG158" s="257"/>
      <c r="AN158" s="201"/>
      <c r="AO158" s="201"/>
      <c r="AP158" s="201"/>
      <c r="AQ158" s="201"/>
      <c r="AR158" s="201"/>
      <c r="AS158" s="201"/>
      <c r="AT158" s="201"/>
      <c r="AU158" s="201"/>
    </row>
    <row r="159" spans="3:47" s="195" customFormat="1" ht="12.95" customHeight="1" x14ac:dyDescent="0.2">
      <c r="C159" s="258"/>
      <c r="D159" s="258"/>
      <c r="AA159" s="201"/>
      <c r="AB159" s="201"/>
      <c r="AC159" s="201"/>
      <c r="AD159" s="201"/>
      <c r="AE159" s="201"/>
      <c r="AG159" s="257"/>
      <c r="AN159" s="201"/>
      <c r="AO159" s="201"/>
      <c r="AP159" s="201"/>
      <c r="AQ159" s="201"/>
      <c r="AR159" s="201"/>
      <c r="AS159" s="201"/>
      <c r="AT159" s="201"/>
      <c r="AU159" s="201"/>
    </row>
    <row r="160" spans="3:47" s="195" customFormat="1" ht="12.95" customHeight="1" x14ac:dyDescent="0.2">
      <c r="C160" s="258"/>
      <c r="D160" s="258"/>
      <c r="AA160" s="201"/>
      <c r="AB160" s="201"/>
      <c r="AC160" s="201"/>
      <c r="AD160" s="201"/>
      <c r="AE160" s="201"/>
      <c r="AG160" s="257"/>
      <c r="AN160" s="201"/>
      <c r="AO160" s="201"/>
      <c r="AP160" s="201"/>
      <c r="AQ160" s="201"/>
      <c r="AR160" s="201"/>
      <c r="AS160" s="201"/>
      <c r="AT160" s="201"/>
      <c r="AU160" s="201"/>
    </row>
    <row r="161" spans="3:48" s="195" customFormat="1" ht="12.95" customHeight="1" x14ac:dyDescent="0.2">
      <c r="C161" s="258"/>
      <c r="D161" s="258"/>
      <c r="AA161" s="201"/>
      <c r="AB161" s="201"/>
      <c r="AC161" s="201"/>
      <c r="AD161" s="201"/>
      <c r="AE161" s="201"/>
      <c r="AG161" s="257"/>
      <c r="AN161" s="201"/>
      <c r="AO161" s="201"/>
      <c r="AP161" s="201"/>
      <c r="AQ161" s="201"/>
      <c r="AR161" s="201"/>
      <c r="AS161" s="201"/>
      <c r="AT161" s="201"/>
      <c r="AU161" s="201"/>
    </row>
    <row r="162" spans="3:48" s="195" customFormat="1" ht="12.95" customHeight="1" x14ac:dyDescent="0.2">
      <c r="C162" s="258"/>
      <c r="D162" s="258"/>
      <c r="AA162" s="201"/>
      <c r="AB162" s="201"/>
      <c r="AC162" s="201"/>
      <c r="AD162" s="201"/>
      <c r="AE162" s="201"/>
      <c r="AG162" s="257"/>
      <c r="AN162" s="201"/>
      <c r="AO162" s="201"/>
      <c r="AP162" s="201"/>
      <c r="AQ162" s="201"/>
      <c r="AR162" s="201"/>
      <c r="AS162" s="201"/>
      <c r="AT162" s="201"/>
      <c r="AU162" s="201"/>
    </row>
    <row r="163" spans="3:48" s="195" customFormat="1" ht="12.95" customHeight="1" x14ac:dyDescent="0.2">
      <c r="C163" s="258"/>
      <c r="D163" s="258"/>
      <c r="AA163" s="201"/>
      <c r="AB163" s="201"/>
      <c r="AC163" s="201"/>
      <c r="AD163" s="201"/>
      <c r="AE163" s="201"/>
      <c r="AG163" s="257"/>
      <c r="AN163" s="201"/>
      <c r="AO163" s="201"/>
      <c r="AP163" s="201"/>
      <c r="AQ163" s="201"/>
      <c r="AR163" s="201"/>
      <c r="AS163" s="201"/>
      <c r="AT163" s="201"/>
      <c r="AU163" s="201"/>
    </row>
    <row r="164" spans="3:48" s="195" customFormat="1" ht="12.95" customHeight="1" x14ac:dyDescent="0.2">
      <c r="C164" s="258"/>
      <c r="D164" s="258"/>
      <c r="AA164" s="201"/>
      <c r="AB164" s="201"/>
      <c r="AC164" s="201"/>
      <c r="AD164" s="201"/>
      <c r="AE164" s="201"/>
      <c r="AG164" s="257"/>
      <c r="AN164" s="201"/>
      <c r="AO164" s="201"/>
      <c r="AP164" s="201"/>
      <c r="AQ164" s="201"/>
      <c r="AR164" s="201"/>
      <c r="AS164" s="201"/>
      <c r="AT164" s="201"/>
      <c r="AU164" s="201"/>
    </row>
    <row r="165" spans="3:48" s="195" customFormat="1" ht="12.95" customHeight="1" x14ac:dyDescent="0.2">
      <c r="C165" s="258"/>
      <c r="D165" s="258"/>
      <c r="AA165" s="201"/>
      <c r="AB165" s="201"/>
      <c r="AC165" s="201"/>
      <c r="AD165" s="201"/>
      <c r="AE165" s="201"/>
      <c r="AG165" s="257"/>
      <c r="AN165" s="201"/>
      <c r="AO165" s="201"/>
      <c r="AP165" s="201"/>
      <c r="AQ165" s="201"/>
      <c r="AR165" s="201"/>
      <c r="AS165" s="201"/>
      <c r="AT165" s="201"/>
      <c r="AU165" s="201"/>
    </row>
    <row r="166" spans="3:48" s="195" customFormat="1" ht="12.95" customHeight="1" x14ac:dyDescent="0.2">
      <c r="C166" s="258"/>
      <c r="D166" s="258"/>
      <c r="AA166" s="201"/>
      <c r="AB166" s="201"/>
      <c r="AC166" s="201"/>
      <c r="AD166" s="201"/>
      <c r="AE166" s="201"/>
      <c r="AG166" s="257"/>
      <c r="AN166" s="201"/>
      <c r="AO166" s="201"/>
      <c r="AP166" s="201"/>
      <c r="AQ166" s="201"/>
      <c r="AR166" s="201"/>
      <c r="AS166" s="201"/>
      <c r="AT166" s="201"/>
      <c r="AU166" s="201"/>
    </row>
    <row r="167" spans="3:48" s="195" customFormat="1" ht="12.95" customHeight="1" x14ac:dyDescent="0.2">
      <c r="C167" s="258"/>
      <c r="D167" s="258"/>
      <c r="AA167" s="201"/>
      <c r="AB167" s="201"/>
      <c r="AC167" s="201"/>
      <c r="AD167" s="201"/>
      <c r="AE167" s="201"/>
      <c r="AG167" s="257"/>
      <c r="AN167" s="201"/>
      <c r="AO167" s="201"/>
      <c r="AP167" s="201"/>
      <c r="AQ167" s="201"/>
      <c r="AR167" s="201"/>
      <c r="AS167" s="201"/>
      <c r="AT167" s="201"/>
      <c r="AU167" s="201"/>
    </row>
    <row r="168" spans="3:48" s="195" customFormat="1" ht="12.95" customHeight="1" x14ac:dyDescent="0.2">
      <c r="C168" s="258"/>
      <c r="D168" s="258"/>
      <c r="AA168" s="201"/>
      <c r="AB168" s="201"/>
      <c r="AC168" s="201"/>
      <c r="AD168" s="201"/>
      <c r="AE168" s="201"/>
      <c r="AG168" s="257"/>
      <c r="AN168" s="201"/>
      <c r="AO168" s="201"/>
      <c r="AP168" s="201"/>
      <c r="AQ168" s="201"/>
      <c r="AR168" s="201"/>
      <c r="AS168" s="201"/>
      <c r="AT168" s="201"/>
      <c r="AU168" s="201"/>
      <c r="AV168" s="201"/>
    </row>
    <row r="169" spans="3:48" s="195" customFormat="1" ht="12.95" customHeight="1" x14ac:dyDescent="0.2">
      <c r="C169" s="258"/>
      <c r="D169" s="258"/>
      <c r="AA169" s="201"/>
      <c r="AB169" s="201"/>
      <c r="AC169" s="201"/>
      <c r="AD169" s="201"/>
      <c r="AE169" s="201"/>
      <c r="AG169" s="257"/>
      <c r="AN169" s="201"/>
      <c r="AO169" s="201"/>
      <c r="AP169" s="201"/>
      <c r="AQ169" s="201"/>
      <c r="AR169" s="201"/>
      <c r="AS169" s="201"/>
      <c r="AT169" s="201"/>
      <c r="AU169" s="201"/>
    </row>
    <row r="170" spans="3:48" s="195" customFormat="1" ht="12.95" customHeight="1" x14ac:dyDescent="0.2">
      <c r="C170" s="258"/>
      <c r="D170" s="258"/>
      <c r="AA170" s="201"/>
      <c r="AB170" s="201"/>
      <c r="AC170" s="201"/>
      <c r="AD170" s="201"/>
      <c r="AE170" s="201"/>
      <c r="AG170" s="257"/>
      <c r="AN170" s="201"/>
      <c r="AO170" s="201"/>
      <c r="AP170" s="201"/>
      <c r="AQ170" s="201"/>
      <c r="AR170" s="201"/>
      <c r="AS170" s="201"/>
      <c r="AT170" s="201"/>
      <c r="AU170" s="201"/>
    </row>
    <row r="171" spans="3:48" s="195" customFormat="1" ht="12.95" customHeight="1" x14ac:dyDescent="0.2">
      <c r="C171" s="258"/>
      <c r="D171" s="258"/>
      <c r="AA171" s="201"/>
      <c r="AB171" s="201"/>
      <c r="AC171" s="201"/>
      <c r="AD171" s="201"/>
      <c r="AE171" s="201"/>
      <c r="AG171" s="257"/>
      <c r="AN171" s="201"/>
      <c r="AO171" s="201"/>
      <c r="AP171" s="201"/>
      <c r="AQ171" s="201"/>
      <c r="AR171" s="201"/>
      <c r="AS171" s="201"/>
      <c r="AT171" s="201"/>
      <c r="AU171" s="201"/>
      <c r="AV171" s="201"/>
    </row>
    <row r="172" spans="3:48" s="195" customFormat="1" ht="12.95" customHeight="1" x14ac:dyDescent="0.2">
      <c r="C172" s="258"/>
      <c r="D172" s="258"/>
      <c r="AA172" s="201"/>
      <c r="AB172" s="201"/>
      <c r="AC172" s="201"/>
      <c r="AD172" s="201"/>
      <c r="AE172" s="201"/>
      <c r="AG172" s="257"/>
      <c r="AN172" s="201"/>
      <c r="AO172" s="201"/>
      <c r="AP172" s="201"/>
      <c r="AQ172" s="201"/>
      <c r="AR172" s="201"/>
      <c r="AS172" s="201"/>
      <c r="AT172" s="201"/>
      <c r="AU172" s="201"/>
    </row>
    <row r="173" spans="3:48" s="195" customFormat="1" ht="12.95" customHeight="1" x14ac:dyDescent="0.2">
      <c r="C173" s="258"/>
      <c r="D173" s="258"/>
      <c r="AA173" s="201"/>
      <c r="AB173" s="201"/>
      <c r="AC173" s="201"/>
      <c r="AD173" s="201"/>
      <c r="AE173" s="201"/>
      <c r="AG173" s="257"/>
      <c r="AN173" s="201"/>
      <c r="AO173" s="201"/>
      <c r="AP173" s="201"/>
      <c r="AQ173" s="201"/>
      <c r="AR173" s="201"/>
      <c r="AS173" s="201"/>
      <c r="AT173" s="201"/>
      <c r="AU173" s="201"/>
      <c r="AV173" s="201"/>
    </row>
    <row r="174" spans="3:48" s="195" customFormat="1" ht="12.95" customHeight="1" x14ac:dyDescent="0.2">
      <c r="C174" s="258"/>
      <c r="D174" s="258"/>
      <c r="AA174" s="201"/>
      <c r="AB174" s="201"/>
      <c r="AC174" s="201"/>
      <c r="AD174" s="201"/>
      <c r="AE174" s="201"/>
      <c r="AG174" s="257"/>
      <c r="AN174" s="201"/>
      <c r="AO174" s="201"/>
      <c r="AP174" s="201"/>
      <c r="AQ174" s="201"/>
      <c r="AR174" s="201"/>
      <c r="AS174" s="201"/>
      <c r="AT174" s="201"/>
      <c r="AU174" s="201"/>
    </row>
    <row r="175" spans="3:48" s="195" customFormat="1" ht="12.95" customHeight="1" x14ac:dyDescent="0.2">
      <c r="C175" s="258"/>
      <c r="D175" s="258"/>
      <c r="AA175" s="201"/>
      <c r="AB175" s="201"/>
      <c r="AC175" s="201"/>
      <c r="AD175" s="201"/>
      <c r="AE175" s="201"/>
      <c r="AG175" s="257"/>
      <c r="AN175" s="201"/>
      <c r="AO175" s="201"/>
      <c r="AP175" s="201"/>
      <c r="AQ175" s="201"/>
      <c r="AR175" s="201"/>
      <c r="AS175" s="201"/>
      <c r="AT175" s="201"/>
      <c r="AU175" s="201"/>
    </row>
    <row r="176" spans="3:48" s="195" customFormat="1" ht="12.95" customHeight="1" x14ac:dyDescent="0.2">
      <c r="C176" s="258"/>
      <c r="D176" s="258"/>
      <c r="AA176" s="201"/>
      <c r="AB176" s="201"/>
      <c r="AC176" s="201"/>
      <c r="AD176" s="201"/>
      <c r="AE176" s="201"/>
      <c r="AG176" s="257"/>
      <c r="AN176" s="201"/>
      <c r="AO176" s="201"/>
      <c r="AP176" s="201"/>
      <c r="AQ176" s="201"/>
      <c r="AR176" s="201"/>
      <c r="AS176" s="201"/>
      <c r="AT176" s="201"/>
      <c r="AU176" s="201"/>
    </row>
    <row r="177" spans="3:48" s="195" customFormat="1" ht="12.95" customHeight="1" x14ac:dyDescent="0.2">
      <c r="C177" s="258"/>
      <c r="D177" s="258"/>
      <c r="AA177" s="201"/>
      <c r="AB177" s="201"/>
      <c r="AC177" s="201"/>
      <c r="AD177" s="201"/>
      <c r="AE177" s="201"/>
      <c r="AG177" s="257"/>
      <c r="AN177" s="201"/>
      <c r="AO177" s="201"/>
      <c r="AP177" s="201"/>
      <c r="AQ177" s="201"/>
      <c r="AR177" s="201"/>
      <c r="AS177" s="201"/>
      <c r="AT177" s="201"/>
      <c r="AU177" s="201"/>
    </row>
    <row r="178" spans="3:48" s="195" customFormat="1" ht="12.95" customHeight="1" x14ac:dyDescent="0.2">
      <c r="C178" s="258"/>
      <c r="D178" s="258"/>
      <c r="AA178" s="201"/>
      <c r="AB178" s="201"/>
      <c r="AC178" s="201"/>
      <c r="AD178" s="201"/>
      <c r="AE178" s="201"/>
      <c r="AG178" s="257"/>
      <c r="AN178" s="201"/>
      <c r="AO178" s="201"/>
      <c r="AP178" s="201"/>
      <c r="AQ178" s="201"/>
      <c r="AR178" s="201"/>
      <c r="AS178" s="201"/>
      <c r="AT178" s="201"/>
      <c r="AU178" s="201"/>
    </row>
    <row r="179" spans="3:48" s="195" customFormat="1" ht="12.95" customHeight="1" x14ac:dyDescent="0.2">
      <c r="C179" s="258"/>
      <c r="D179" s="258"/>
      <c r="AA179" s="201"/>
      <c r="AB179" s="201"/>
      <c r="AC179" s="201"/>
      <c r="AD179" s="201"/>
      <c r="AE179" s="201"/>
      <c r="AG179" s="257"/>
      <c r="AN179" s="201"/>
      <c r="AO179" s="201"/>
      <c r="AP179" s="201"/>
      <c r="AQ179" s="201"/>
      <c r="AR179" s="201"/>
      <c r="AS179" s="201"/>
      <c r="AT179" s="201"/>
      <c r="AU179" s="201"/>
    </row>
    <row r="180" spans="3:48" s="195" customFormat="1" ht="12.95" customHeight="1" x14ac:dyDescent="0.2">
      <c r="C180" s="258"/>
      <c r="D180" s="258"/>
      <c r="AA180" s="201"/>
      <c r="AB180" s="201"/>
      <c r="AC180" s="201"/>
      <c r="AD180" s="201"/>
      <c r="AE180" s="201"/>
      <c r="AG180" s="257"/>
      <c r="AN180" s="201"/>
      <c r="AO180" s="201"/>
      <c r="AP180" s="201"/>
      <c r="AQ180" s="201"/>
      <c r="AR180" s="201"/>
      <c r="AS180" s="201"/>
      <c r="AT180" s="201"/>
      <c r="AU180" s="201"/>
    </row>
    <row r="181" spans="3:48" s="195" customFormat="1" ht="12.95" customHeight="1" x14ac:dyDescent="0.2">
      <c r="C181" s="258"/>
      <c r="D181" s="258"/>
      <c r="AA181" s="201"/>
      <c r="AB181" s="201"/>
      <c r="AC181" s="201"/>
      <c r="AD181" s="201"/>
      <c r="AE181" s="201"/>
      <c r="AG181" s="257"/>
      <c r="AN181" s="201"/>
      <c r="AO181" s="201"/>
      <c r="AP181" s="201"/>
      <c r="AQ181" s="201"/>
      <c r="AR181" s="201"/>
      <c r="AS181" s="201"/>
      <c r="AT181" s="201"/>
      <c r="AU181" s="201"/>
    </row>
    <row r="182" spans="3:48" s="195" customFormat="1" ht="12.95" customHeight="1" x14ac:dyDescent="0.2">
      <c r="C182" s="258"/>
      <c r="D182" s="258"/>
      <c r="AA182" s="201"/>
      <c r="AB182" s="201"/>
      <c r="AC182" s="201"/>
      <c r="AD182" s="201"/>
      <c r="AE182" s="201"/>
      <c r="AG182" s="257"/>
      <c r="AN182" s="201"/>
      <c r="AO182" s="201"/>
      <c r="AP182" s="201"/>
      <c r="AQ182" s="201"/>
      <c r="AR182" s="201"/>
      <c r="AS182" s="201"/>
      <c r="AT182" s="201"/>
      <c r="AU182" s="201"/>
      <c r="AV182" s="201"/>
    </row>
    <row r="183" spans="3:48" s="195" customFormat="1" ht="12.95" customHeight="1" x14ac:dyDescent="0.2">
      <c r="C183" s="258"/>
      <c r="D183" s="258"/>
      <c r="AA183" s="201"/>
      <c r="AB183" s="201"/>
      <c r="AC183" s="201"/>
      <c r="AD183" s="201"/>
      <c r="AE183" s="201"/>
      <c r="AG183" s="257"/>
      <c r="AN183" s="201"/>
      <c r="AO183" s="201"/>
      <c r="AP183" s="201"/>
      <c r="AQ183" s="201"/>
      <c r="AR183" s="201"/>
      <c r="AS183" s="201"/>
      <c r="AT183" s="201"/>
      <c r="AU183" s="201"/>
    </row>
    <row r="184" spans="3:48" s="195" customFormat="1" ht="12.95" customHeight="1" x14ac:dyDescent="0.2">
      <c r="C184" s="258"/>
      <c r="D184" s="258"/>
      <c r="AA184" s="201"/>
      <c r="AB184" s="201"/>
      <c r="AC184" s="201"/>
      <c r="AD184" s="201"/>
      <c r="AE184" s="201"/>
      <c r="AG184" s="257"/>
      <c r="AN184" s="201"/>
      <c r="AO184" s="201"/>
      <c r="AP184" s="201"/>
      <c r="AQ184" s="201"/>
      <c r="AR184" s="201"/>
      <c r="AS184" s="201"/>
      <c r="AT184" s="201"/>
      <c r="AU184" s="201"/>
    </row>
    <row r="185" spans="3:48" s="195" customFormat="1" ht="12.95" customHeight="1" x14ac:dyDescent="0.2">
      <c r="C185" s="258"/>
      <c r="D185" s="258"/>
      <c r="AA185" s="201"/>
      <c r="AB185" s="201"/>
      <c r="AC185" s="201"/>
      <c r="AD185" s="201"/>
      <c r="AE185" s="201"/>
      <c r="AG185" s="257"/>
      <c r="AN185" s="201"/>
      <c r="AO185" s="201"/>
      <c r="AP185" s="201"/>
      <c r="AQ185" s="201"/>
      <c r="AR185" s="201"/>
      <c r="AS185" s="201"/>
      <c r="AT185" s="201"/>
      <c r="AU185" s="201"/>
    </row>
    <row r="186" spans="3:48" s="195" customFormat="1" ht="12.95" customHeight="1" x14ac:dyDescent="0.2">
      <c r="C186" s="258"/>
      <c r="D186" s="258"/>
      <c r="AA186" s="201"/>
      <c r="AB186" s="201"/>
      <c r="AC186" s="201"/>
      <c r="AD186" s="201"/>
      <c r="AE186" s="201"/>
      <c r="AG186" s="257"/>
      <c r="AN186" s="201"/>
      <c r="AO186" s="201"/>
      <c r="AP186" s="201"/>
      <c r="AQ186" s="201"/>
      <c r="AR186" s="201"/>
      <c r="AS186" s="201"/>
      <c r="AT186" s="201"/>
      <c r="AU186" s="201"/>
    </row>
    <row r="187" spans="3:48" s="195" customFormat="1" ht="12.95" customHeight="1" x14ac:dyDescent="0.2">
      <c r="C187" s="258"/>
      <c r="D187" s="258"/>
      <c r="AA187" s="201"/>
      <c r="AB187" s="201"/>
      <c r="AC187" s="201"/>
      <c r="AD187" s="201"/>
      <c r="AE187" s="201"/>
      <c r="AG187" s="257"/>
      <c r="AN187" s="201"/>
      <c r="AO187" s="201"/>
      <c r="AP187" s="201"/>
      <c r="AQ187" s="201"/>
      <c r="AR187" s="201"/>
      <c r="AS187" s="201"/>
      <c r="AT187" s="201"/>
      <c r="AU187" s="201"/>
    </row>
    <row r="188" spans="3:48" s="195" customFormat="1" ht="12.95" customHeight="1" x14ac:dyDescent="0.2">
      <c r="C188" s="258"/>
      <c r="D188" s="258"/>
      <c r="AA188" s="201"/>
      <c r="AB188" s="201"/>
      <c r="AC188" s="201"/>
      <c r="AD188" s="201"/>
      <c r="AE188" s="201"/>
      <c r="AG188" s="257"/>
      <c r="AN188" s="201"/>
      <c r="AO188" s="201"/>
      <c r="AP188" s="201"/>
      <c r="AQ188" s="201"/>
      <c r="AR188" s="201"/>
      <c r="AS188" s="201"/>
      <c r="AT188" s="201"/>
      <c r="AU188" s="201"/>
    </row>
    <row r="189" spans="3:48" s="195" customFormat="1" ht="12.95" customHeight="1" x14ac:dyDescent="0.2">
      <c r="C189" s="258"/>
      <c r="D189" s="258"/>
      <c r="AA189" s="201"/>
      <c r="AB189" s="201"/>
      <c r="AC189" s="201"/>
      <c r="AD189" s="201"/>
      <c r="AE189" s="201"/>
      <c r="AG189" s="257"/>
      <c r="AN189" s="201"/>
      <c r="AO189" s="201"/>
      <c r="AP189" s="201"/>
      <c r="AQ189" s="201"/>
      <c r="AR189" s="201"/>
      <c r="AS189" s="201"/>
      <c r="AT189" s="201"/>
      <c r="AU189" s="201"/>
      <c r="AV189" s="201"/>
    </row>
    <row r="190" spans="3:48" s="195" customFormat="1" ht="12.95" customHeight="1" x14ac:dyDescent="0.2">
      <c r="C190" s="258"/>
      <c r="D190" s="258"/>
      <c r="AA190" s="201"/>
      <c r="AB190" s="201"/>
      <c r="AC190" s="201"/>
      <c r="AD190" s="201"/>
      <c r="AE190" s="201"/>
      <c r="AG190" s="257"/>
      <c r="AN190" s="201"/>
      <c r="AO190" s="201"/>
      <c r="AP190" s="201"/>
      <c r="AQ190" s="201"/>
      <c r="AR190" s="201"/>
      <c r="AS190" s="201"/>
      <c r="AT190" s="201"/>
      <c r="AU190" s="201"/>
    </row>
    <row r="191" spans="3:48" s="195" customFormat="1" ht="12.95" customHeight="1" x14ac:dyDescent="0.2">
      <c r="C191" s="258"/>
      <c r="D191" s="258"/>
      <c r="AA191" s="201"/>
      <c r="AB191" s="201"/>
      <c r="AC191" s="201"/>
      <c r="AD191" s="201"/>
      <c r="AE191" s="201"/>
      <c r="AG191" s="257"/>
      <c r="AN191" s="201"/>
      <c r="AO191" s="201"/>
      <c r="AP191" s="201"/>
      <c r="AQ191" s="201"/>
      <c r="AR191" s="201"/>
      <c r="AS191" s="201"/>
      <c r="AT191" s="201"/>
      <c r="AU191" s="201"/>
    </row>
    <row r="192" spans="3:48" s="195" customFormat="1" ht="12.95" customHeight="1" x14ac:dyDescent="0.2">
      <c r="C192" s="258"/>
      <c r="D192" s="258"/>
      <c r="AA192" s="201"/>
      <c r="AB192" s="201"/>
      <c r="AC192" s="201"/>
      <c r="AD192" s="201"/>
      <c r="AE192" s="201"/>
      <c r="AG192" s="257"/>
      <c r="AN192" s="201"/>
      <c r="AO192" s="201"/>
      <c r="AP192" s="201"/>
      <c r="AQ192" s="201"/>
      <c r="AR192" s="201"/>
      <c r="AS192" s="201"/>
      <c r="AT192" s="201"/>
      <c r="AU192" s="201"/>
      <c r="AV192" s="201"/>
    </row>
    <row r="193" spans="3:48" s="195" customFormat="1" ht="12.95" customHeight="1" x14ac:dyDescent="0.2">
      <c r="C193" s="258"/>
      <c r="D193" s="258"/>
      <c r="AA193" s="201"/>
      <c r="AB193" s="201"/>
      <c r="AC193" s="201"/>
      <c r="AD193" s="201"/>
      <c r="AE193" s="201"/>
      <c r="AG193" s="257"/>
      <c r="AN193" s="201"/>
      <c r="AO193" s="201"/>
      <c r="AP193" s="201"/>
      <c r="AQ193" s="201"/>
      <c r="AR193" s="201"/>
      <c r="AS193" s="201"/>
      <c r="AT193" s="201"/>
      <c r="AU193" s="201"/>
    </row>
    <row r="194" spans="3:48" s="195" customFormat="1" ht="12.95" customHeight="1" x14ac:dyDescent="0.2">
      <c r="C194" s="258"/>
      <c r="D194" s="258"/>
      <c r="AA194" s="201"/>
      <c r="AB194" s="201"/>
      <c r="AC194" s="201"/>
      <c r="AD194" s="201"/>
      <c r="AE194" s="201"/>
      <c r="AG194" s="257"/>
      <c r="AN194" s="201"/>
      <c r="AO194" s="201"/>
      <c r="AP194" s="201"/>
      <c r="AQ194" s="201"/>
      <c r="AR194" s="201"/>
      <c r="AS194" s="201"/>
      <c r="AT194" s="201"/>
      <c r="AU194" s="201"/>
    </row>
    <row r="195" spans="3:48" s="195" customFormat="1" ht="12.95" customHeight="1" x14ac:dyDescent="0.2">
      <c r="C195" s="258"/>
      <c r="D195" s="258"/>
      <c r="AA195" s="201"/>
      <c r="AB195" s="201"/>
      <c r="AC195" s="201"/>
      <c r="AD195" s="201"/>
      <c r="AE195" s="201"/>
      <c r="AG195" s="257"/>
      <c r="AN195" s="201"/>
      <c r="AO195" s="201"/>
      <c r="AP195" s="201"/>
      <c r="AQ195" s="201"/>
      <c r="AR195" s="201"/>
      <c r="AS195" s="201"/>
      <c r="AT195" s="201"/>
      <c r="AU195" s="201"/>
    </row>
    <row r="196" spans="3:48" s="195" customFormat="1" ht="12.95" customHeight="1" x14ac:dyDescent="0.2">
      <c r="C196" s="258"/>
      <c r="D196" s="258"/>
      <c r="AA196" s="201"/>
      <c r="AB196" s="201"/>
      <c r="AC196" s="201"/>
      <c r="AD196" s="201"/>
      <c r="AE196" s="201"/>
      <c r="AG196" s="257"/>
      <c r="AN196" s="201"/>
      <c r="AO196" s="201"/>
      <c r="AP196" s="201"/>
      <c r="AQ196" s="201"/>
      <c r="AR196" s="201"/>
      <c r="AS196" s="201"/>
      <c r="AT196" s="201"/>
      <c r="AU196" s="201"/>
    </row>
    <row r="197" spans="3:48" s="195" customFormat="1" ht="12.95" customHeight="1" x14ac:dyDescent="0.2">
      <c r="C197" s="258"/>
      <c r="D197" s="258"/>
      <c r="AA197" s="201"/>
      <c r="AB197" s="201"/>
      <c r="AC197" s="201"/>
      <c r="AD197" s="201"/>
      <c r="AE197" s="201"/>
      <c r="AG197" s="257"/>
      <c r="AN197" s="201"/>
      <c r="AO197" s="201"/>
      <c r="AP197" s="201"/>
      <c r="AQ197" s="201"/>
      <c r="AR197" s="201"/>
      <c r="AS197" s="201"/>
      <c r="AT197" s="201"/>
      <c r="AU197" s="201"/>
    </row>
    <row r="198" spans="3:48" s="195" customFormat="1" ht="12.95" customHeight="1" x14ac:dyDescent="0.2">
      <c r="C198" s="258"/>
      <c r="D198" s="258"/>
      <c r="AA198" s="201"/>
      <c r="AB198" s="201"/>
      <c r="AC198" s="201"/>
      <c r="AD198" s="201"/>
      <c r="AE198" s="201"/>
      <c r="AG198" s="257"/>
      <c r="AN198" s="201"/>
      <c r="AO198" s="201"/>
      <c r="AP198" s="201"/>
      <c r="AQ198" s="201"/>
      <c r="AR198" s="201"/>
      <c r="AS198" s="201"/>
      <c r="AT198" s="201"/>
      <c r="AU198" s="201"/>
    </row>
    <row r="199" spans="3:48" s="195" customFormat="1" ht="12.95" customHeight="1" x14ac:dyDescent="0.2">
      <c r="C199" s="258"/>
      <c r="D199" s="258"/>
      <c r="AA199" s="201"/>
      <c r="AB199" s="201"/>
      <c r="AC199" s="201"/>
      <c r="AD199" s="201"/>
      <c r="AE199" s="201"/>
      <c r="AG199" s="257"/>
      <c r="AN199" s="201"/>
      <c r="AO199" s="201"/>
      <c r="AP199" s="201"/>
      <c r="AQ199" s="201"/>
      <c r="AR199" s="201"/>
      <c r="AS199" s="201"/>
      <c r="AT199" s="201"/>
      <c r="AU199" s="201"/>
    </row>
    <row r="200" spans="3:48" s="195" customFormat="1" ht="12.95" customHeight="1" x14ac:dyDescent="0.2">
      <c r="C200" s="258"/>
      <c r="D200" s="258"/>
      <c r="AA200" s="201"/>
      <c r="AB200" s="201"/>
      <c r="AC200" s="201"/>
      <c r="AD200" s="201"/>
      <c r="AE200" s="201"/>
      <c r="AG200" s="257"/>
      <c r="AN200" s="201"/>
      <c r="AO200" s="201"/>
      <c r="AP200" s="201"/>
      <c r="AQ200" s="201"/>
      <c r="AR200" s="201"/>
      <c r="AS200" s="201"/>
      <c r="AT200" s="201"/>
      <c r="AU200" s="201"/>
    </row>
    <row r="201" spans="3:48" s="195" customFormat="1" ht="12.95" customHeight="1" x14ac:dyDescent="0.2">
      <c r="C201" s="258"/>
      <c r="D201" s="258"/>
      <c r="AA201" s="201"/>
      <c r="AB201" s="201"/>
      <c r="AC201" s="201"/>
      <c r="AD201" s="201"/>
      <c r="AE201" s="201"/>
      <c r="AG201" s="257"/>
      <c r="AN201" s="201"/>
      <c r="AO201" s="201"/>
      <c r="AP201" s="201"/>
      <c r="AQ201" s="201"/>
      <c r="AR201" s="201"/>
      <c r="AS201" s="201"/>
      <c r="AT201" s="201"/>
      <c r="AU201" s="201"/>
    </row>
    <row r="202" spans="3:48" s="195" customFormat="1" ht="12.95" customHeight="1" x14ac:dyDescent="0.2">
      <c r="C202" s="258"/>
      <c r="D202" s="258"/>
      <c r="AA202" s="201"/>
      <c r="AB202" s="201"/>
      <c r="AC202" s="201"/>
      <c r="AD202" s="201"/>
      <c r="AE202" s="201"/>
      <c r="AG202" s="257"/>
      <c r="AN202" s="201"/>
      <c r="AO202" s="201"/>
      <c r="AP202" s="201"/>
      <c r="AQ202" s="201"/>
      <c r="AR202" s="201"/>
      <c r="AS202" s="201"/>
      <c r="AT202" s="201"/>
      <c r="AU202" s="201"/>
    </row>
    <row r="203" spans="3:48" s="195" customFormat="1" ht="12.95" customHeight="1" x14ac:dyDescent="0.2">
      <c r="C203" s="258"/>
      <c r="D203" s="258"/>
      <c r="AA203" s="201"/>
      <c r="AB203" s="201"/>
      <c r="AC203" s="201"/>
      <c r="AD203" s="201"/>
      <c r="AE203" s="201"/>
      <c r="AG203" s="257"/>
      <c r="AN203" s="201"/>
      <c r="AO203" s="201"/>
      <c r="AP203" s="201"/>
      <c r="AQ203" s="201"/>
      <c r="AR203" s="201"/>
      <c r="AS203" s="201"/>
      <c r="AT203" s="201"/>
      <c r="AU203" s="201"/>
    </row>
    <row r="204" spans="3:48" s="195" customFormat="1" ht="12.95" customHeight="1" x14ac:dyDescent="0.2">
      <c r="C204" s="258"/>
      <c r="D204" s="258"/>
      <c r="AA204" s="201"/>
      <c r="AB204" s="201"/>
      <c r="AC204" s="201"/>
      <c r="AD204" s="201"/>
      <c r="AE204" s="201"/>
      <c r="AG204" s="257"/>
      <c r="AN204" s="201"/>
      <c r="AO204" s="201"/>
      <c r="AP204" s="201"/>
      <c r="AQ204" s="201"/>
      <c r="AR204" s="201"/>
      <c r="AS204" s="201"/>
      <c r="AT204" s="201"/>
      <c r="AU204" s="201"/>
    </row>
    <row r="205" spans="3:48" x14ac:dyDescent="0.2">
      <c r="C205" s="10"/>
      <c r="D205" s="10"/>
      <c r="AA205" s="87"/>
      <c r="AB205" s="87"/>
      <c r="AC205" s="87"/>
      <c r="AD205" s="87"/>
      <c r="AE205" s="87"/>
      <c r="AG205" s="112"/>
      <c r="AN205" s="87"/>
      <c r="AO205" s="87"/>
      <c r="AP205" s="87"/>
      <c r="AQ205" s="87"/>
      <c r="AR205" s="87"/>
      <c r="AS205" s="87"/>
      <c r="AT205" s="87"/>
      <c r="AU205" s="87"/>
    </row>
    <row r="206" spans="3:48" x14ac:dyDescent="0.2">
      <c r="C206" s="10"/>
      <c r="D206" s="10"/>
      <c r="AA206" s="87"/>
      <c r="AB206" s="87"/>
      <c r="AC206" s="87"/>
      <c r="AD206" s="87"/>
      <c r="AE206" s="87"/>
      <c r="AG206" s="112"/>
      <c r="AN206" s="87"/>
      <c r="AO206" s="87"/>
      <c r="AP206" s="87"/>
      <c r="AQ206" s="87"/>
      <c r="AR206" s="87"/>
      <c r="AS206" s="87"/>
      <c r="AT206" s="87"/>
      <c r="AU206" s="87"/>
      <c r="AV206" s="87"/>
    </row>
    <row r="207" spans="3:48" x14ac:dyDescent="0.2">
      <c r="C207" s="10"/>
      <c r="D207" s="10"/>
      <c r="AA207" s="87"/>
      <c r="AB207" s="87"/>
      <c r="AC207" s="87"/>
      <c r="AD207" s="87"/>
      <c r="AE207" s="87"/>
      <c r="AG207" s="112"/>
      <c r="AN207" s="87"/>
      <c r="AO207" s="87"/>
      <c r="AP207" s="87"/>
      <c r="AQ207" s="87"/>
      <c r="AR207" s="87"/>
      <c r="AS207" s="87"/>
      <c r="AT207" s="87"/>
      <c r="AU207" s="87"/>
      <c r="AV207" s="87"/>
    </row>
    <row r="208" spans="3:48" x14ac:dyDescent="0.2">
      <c r="C208" s="10"/>
      <c r="D208" s="10"/>
      <c r="AA208" s="87"/>
      <c r="AB208" s="87"/>
      <c r="AC208" s="87"/>
      <c r="AD208" s="87"/>
      <c r="AE208" s="87"/>
      <c r="AG208" s="112"/>
      <c r="AN208" s="87"/>
      <c r="AO208" s="87"/>
      <c r="AP208" s="87"/>
      <c r="AQ208" s="87"/>
      <c r="AR208" s="87"/>
      <c r="AS208" s="87"/>
      <c r="AT208" s="87"/>
      <c r="AU208" s="87"/>
      <c r="AV208" s="87"/>
    </row>
    <row r="209" spans="3:47" x14ac:dyDescent="0.2">
      <c r="C209" s="10"/>
      <c r="D209" s="10"/>
      <c r="AA209" s="87"/>
      <c r="AB209" s="87"/>
      <c r="AC209" s="87"/>
      <c r="AD209" s="87"/>
      <c r="AE209" s="87"/>
      <c r="AG209" s="112"/>
      <c r="AN209" s="87"/>
      <c r="AO209" s="87"/>
      <c r="AP209" s="87"/>
      <c r="AQ209" s="87"/>
      <c r="AR209" s="87"/>
      <c r="AS209" s="87"/>
      <c r="AT209" s="87"/>
      <c r="AU209" s="87"/>
    </row>
    <row r="210" spans="3:47" x14ac:dyDescent="0.2">
      <c r="C210" s="10"/>
      <c r="D210" s="10"/>
      <c r="AA210" s="87"/>
      <c r="AB210" s="87"/>
      <c r="AC210" s="87"/>
      <c r="AD210" s="87"/>
      <c r="AE210" s="87"/>
      <c r="AG210" s="112"/>
      <c r="AN210" s="87"/>
      <c r="AO210" s="87"/>
      <c r="AP210" s="87"/>
      <c r="AQ210" s="87"/>
      <c r="AR210" s="87"/>
      <c r="AS210" s="87"/>
      <c r="AT210" s="87"/>
      <c r="AU210" s="87"/>
    </row>
    <row r="211" spans="3:47" x14ac:dyDescent="0.2">
      <c r="C211" s="10"/>
      <c r="D211" s="10"/>
      <c r="AA211" s="87"/>
      <c r="AB211" s="87"/>
      <c r="AC211" s="87"/>
      <c r="AD211" s="87"/>
      <c r="AE211" s="87"/>
      <c r="AG211" s="112"/>
      <c r="AN211" s="87"/>
      <c r="AO211" s="87"/>
      <c r="AP211" s="87"/>
      <c r="AQ211" s="87"/>
      <c r="AR211" s="87"/>
      <c r="AS211" s="87"/>
      <c r="AT211" s="87"/>
      <c r="AU211" s="87"/>
    </row>
    <row r="212" spans="3:47" x14ac:dyDescent="0.2">
      <c r="C212" s="10"/>
      <c r="D212" s="10"/>
      <c r="AA212" s="87"/>
      <c r="AB212" s="87"/>
      <c r="AC212" s="87"/>
      <c r="AD212" s="87"/>
      <c r="AE212" s="87"/>
      <c r="AG212" s="112"/>
      <c r="AN212" s="87"/>
      <c r="AO212" s="87"/>
      <c r="AP212" s="87"/>
      <c r="AQ212" s="87"/>
      <c r="AR212" s="87"/>
      <c r="AS212" s="87"/>
      <c r="AT212" s="87"/>
      <c r="AU212" s="87"/>
    </row>
    <row r="213" spans="3:47" x14ac:dyDescent="0.2">
      <c r="C213" s="10"/>
      <c r="D213" s="10"/>
      <c r="AA213" s="87"/>
      <c r="AB213" s="87"/>
      <c r="AC213" s="87"/>
      <c r="AD213" s="87"/>
      <c r="AE213" s="87"/>
      <c r="AG213" s="112"/>
      <c r="AN213" s="87"/>
      <c r="AO213" s="87"/>
      <c r="AP213" s="87"/>
      <c r="AQ213" s="87"/>
      <c r="AR213" s="87"/>
      <c r="AS213" s="87"/>
      <c r="AT213" s="87"/>
      <c r="AU213" s="87"/>
    </row>
    <row r="214" spans="3:47" x14ac:dyDescent="0.2">
      <c r="C214" s="10"/>
      <c r="D214" s="10"/>
      <c r="AA214" s="87"/>
      <c r="AB214" s="87"/>
      <c r="AC214" s="87"/>
      <c r="AD214" s="87"/>
      <c r="AE214" s="87"/>
      <c r="AG214" s="112"/>
      <c r="AN214" s="87"/>
      <c r="AO214" s="87"/>
      <c r="AP214" s="87"/>
      <c r="AQ214" s="87"/>
      <c r="AR214" s="87"/>
      <c r="AS214" s="87"/>
      <c r="AT214" s="87"/>
      <c r="AU214" s="87"/>
    </row>
    <row r="215" spans="3:47" x14ac:dyDescent="0.2">
      <c r="C215" s="10"/>
      <c r="D215" s="10"/>
      <c r="AA215" s="87"/>
      <c r="AB215" s="87"/>
      <c r="AC215" s="87"/>
      <c r="AD215" s="87"/>
      <c r="AE215" s="87"/>
      <c r="AG215" s="112"/>
      <c r="AN215" s="87"/>
      <c r="AO215" s="87"/>
      <c r="AP215" s="87"/>
      <c r="AQ215" s="87"/>
      <c r="AR215" s="87"/>
      <c r="AS215" s="87"/>
      <c r="AT215" s="87"/>
      <c r="AU215" s="87"/>
    </row>
    <row r="216" spans="3:47" x14ac:dyDescent="0.2">
      <c r="C216" s="10"/>
      <c r="D216" s="10"/>
      <c r="AA216" s="87"/>
      <c r="AB216" s="87"/>
      <c r="AC216" s="87"/>
      <c r="AD216" s="87"/>
      <c r="AE216" s="87"/>
      <c r="AG216" s="112"/>
      <c r="AN216" s="87"/>
      <c r="AO216" s="87"/>
      <c r="AP216" s="87"/>
      <c r="AQ216" s="87"/>
      <c r="AR216" s="87"/>
      <c r="AS216" s="87"/>
      <c r="AT216" s="87"/>
      <c r="AU216" s="87"/>
    </row>
    <row r="217" spans="3:47" x14ac:dyDescent="0.2">
      <c r="C217" s="10"/>
      <c r="D217" s="10"/>
      <c r="AA217" s="87"/>
      <c r="AB217" s="87"/>
      <c r="AC217" s="87"/>
      <c r="AD217" s="87"/>
      <c r="AE217" s="87"/>
      <c r="AG217" s="112"/>
      <c r="AN217" s="87"/>
      <c r="AO217" s="87"/>
      <c r="AP217" s="87"/>
      <c r="AQ217" s="87"/>
      <c r="AR217" s="87"/>
      <c r="AS217" s="87"/>
      <c r="AT217" s="87"/>
      <c r="AU217" s="87"/>
    </row>
    <row r="218" spans="3:47" x14ac:dyDescent="0.2">
      <c r="C218" s="10"/>
      <c r="D218" s="10"/>
      <c r="AA218" s="87"/>
      <c r="AB218" s="87"/>
      <c r="AC218" s="87"/>
      <c r="AD218" s="87"/>
      <c r="AE218" s="87"/>
      <c r="AG218" s="112"/>
      <c r="AN218" s="87"/>
      <c r="AO218" s="87"/>
      <c r="AP218" s="87"/>
      <c r="AQ218" s="87"/>
      <c r="AR218" s="87"/>
      <c r="AS218" s="87"/>
      <c r="AT218" s="87"/>
      <c r="AU218" s="87"/>
    </row>
    <row r="219" spans="3:47" x14ac:dyDescent="0.2">
      <c r="C219" s="10"/>
      <c r="D219" s="10"/>
      <c r="AA219" s="87"/>
      <c r="AB219" s="87"/>
      <c r="AC219" s="87"/>
      <c r="AD219" s="87"/>
      <c r="AE219" s="87"/>
      <c r="AG219" s="112"/>
      <c r="AN219" s="87"/>
      <c r="AO219" s="87"/>
      <c r="AP219" s="87"/>
      <c r="AQ219" s="87"/>
      <c r="AR219" s="87"/>
      <c r="AS219" s="87"/>
      <c r="AT219" s="87"/>
      <c r="AU219" s="87"/>
    </row>
    <row r="220" spans="3:47" x14ac:dyDescent="0.2">
      <c r="C220" s="10"/>
      <c r="D220" s="10"/>
      <c r="AA220" s="87"/>
      <c r="AB220" s="87"/>
      <c r="AC220" s="87"/>
      <c r="AD220" s="87"/>
      <c r="AE220" s="87"/>
      <c r="AG220" s="112"/>
      <c r="AN220" s="87"/>
      <c r="AO220" s="87"/>
      <c r="AP220" s="87"/>
      <c r="AQ220" s="87"/>
      <c r="AR220" s="87"/>
      <c r="AS220" s="87"/>
      <c r="AT220" s="87"/>
      <c r="AU220" s="87"/>
    </row>
    <row r="221" spans="3:47" x14ac:dyDescent="0.2">
      <c r="C221" s="10"/>
      <c r="D221" s="10"/>
      <c r="AA221" s="87"/>
      <c r="AB221" s="87"/>
      <c r="AC221" s="87"/>
      <c r="AD221" s="87"/>
      <c r="AE221" s="87"/>
      <c r="AG221" s="112"/>
      <c r="AN221" s="87"/>
      <c r="AO221" s="87"/>
      <c r="AP221" s="87"/>
      <c r="AQ221" s="87"/>
      <c r="AR221" s="87"/>
      <c r="AS221" s="87"/>
      <c r="AT221" s="87"/>
      <c r="AU221" s="87"/>
    </row>
    <row r="222" spans="3:47" x14ac:dyDescent="0.2">
      <c r="C222" s="10"/>
      <c r="D222" s="10"/>
      <c r="AA222" s="87"/>
      <c r="AB222" s="87"/>
      <c r="AC222" s="87"/>
      <c r="AD222" s="87"/>
      <c r="AE222" s="87"/>
      <c r="AG222" s="112"/>
      <c r="AN222" s="87"/>
      <c r="AO222" s="87"/>
      <c r="AP222" s="87"/>
      <c r="AQ222" s="87"/>
      <c r="AR222" s="87"/>
      <c r="AS222" s="87"/>
      <c r="AT222" s="87"/>
      <c r="AU222" s="87"/>
    </row>
    <row r="223" spans="3:47" x14ac:dyDescent="0.2">
      <c r="C223" s="10"/>
      <c r="D223" s="10"/>
      <c r="AA223" s="87"/>
      <c r="AB223" s="87"/>
      <c r="AC223" s="87"/>
      <c r="AD223" s="87"/>
      <c r="AE223" s="87"/>
      <c r="AG223" s="112"/>
      <c r="AN223" s="87"/>
      <c r="AO223" s="87"/>
      <c r="AP223" s="87"/>
      <c r="AQ223" s="87"/>
      <c r="AR223" s="87"/>
      <c r="AS223" s="87"/>
      <c r="AT223" s="87"/>
      <c r="AU223" s="87"/>
    </row>
    <row r="224" spans="3:47" x14ac:dyDescent="0.2">
      <c r="C224" s="10"/>
      <c r="D224" s="10"/>
      <c r="AA224" s="87"/>
      <c r="AB224" s="87"/>
      <c r="AC224" s="87"/>
      <c r="AD224" s="87"/>
      <c r="AE224" s="87"/>
      <c r="AG224" s="112"/>
      <c r="AN224" s="87"/>
      <c r="AO224" s="87"/>
      <c r="AP224" s="87"/>
      <c r="AQ224" s="87"/>
      <c r="AR224" s="87"/>
      <c r="AS224" s="87"/>
      <c r="AT224" s="87"/>
      <c r="AU224" s="87"/>
    </row>
    <row r="225" spans="3:48" x14ac:dyDescent="0.2">
      <c r="C225" s="10"/>
      <c r="D225" s="10"/>
      <c r="AA225" s="87"/>
      <c r="AB225" s="87"/>
      <c r="AC225" s="87"/>
      <c r="AD225" s="87"/>
      <c r="AE225" s="87"/>
      <c r="AG225" s="112"/>
      <c r="AN225" s="87"/>
      <c r="AO225" s="87"/>
      <c r="AP225" s="87"/>
      <c r="AQ225" s="87"/>
      <c r="AR225" s="87"/>
      <c r="AS225" s="87"/>
      <c r="AT225" s="87"/>
      <c r="AU225" s="87"/>
    </row>
    <row r="226" spans="3:48" x14ac:dyDescent="0.2">
      <c r="C226" s="10"/>
      <c r="D226" s="10"/>
      <c r="AA226" s="87"/>
      <c r="AB226" s="87"/>
      <c r="AC226" s="87"/>
      <c r="AD226" s="87"/>
      <c r="AE226" s="87"/>
      <c r="AG226" s="112"/>
      <c r="AN226" s="87"/>
      <c r="AO226" s="87"/>
      <c r="AP226" s="87"/>
      <c r="AQ226" s="87"/>
      <c r="AR226" s="87"/>
      <c r="AS226" s="87"/>
      <c r="AT226" s="87"/>
      <c r="AU226" s="87"/>
    </row>
    <row r="227" spans="3:48" x14ac:dyDescent="0.2">
      <c r="C227" s="10"/>
      <c r="D227" s="10"/>
      <c r="AA227" s="87"/>
      <c r="AB227" s="87"/>
      <c r="AC227" s="87"/>
      <c r="AD227" s="87"/>
      <c r="AE227" s="87"/>
      <c r="AG227" s="112"/>
      <c r="AN227" s="87"/>
      <c r="AO227" s="87"/>
      <c r="AP227" s="87"/>
      <c r="AQ227" s="87"/>
      <c r="AR227" s="87"/>
      <c r="AS227" s="87"/>
      <c r="AT227" s="87"/>
      <c r="AU227" s="87"/>
    </row>
    <row r="228" spans="3:48" x14ac:dyDescent="0.2">
      <c r="C228" s="10"/>
      <c r="D228" s="10"/>
      <c r="AA228" s="87"/>
      <c r="AB228" s="87"/>
      <c r="AC228" s="87"/>
      <c r="AD228" s="87"/>
      <c r="AE228" s="87"/>
      <c r="AG228" s="112"/>
      <c r="AN228" s="87"/>
      <c r="AO228" s="87"/>
      <c r="AP228" s="87"/>
      <c r="AQ228" s="87"/>
      <c r="AR228" s="87"/>
      <c r="AS228" s="87"/>
      <c r="AT228" s="87"/>
      <c r="AU228" s="87"/>
    </row>
    <row r="229" spans="3:48" x14ac:dyDescent="0.2">
      <c r="C229" s="10"/>
      <c r="D229" s="10"/>
      <c r="AA229" s="87"/>
      <c r="AB229" s="87"/>
      <c r="AC229" s="87"/>
      <c r="AD229" s="87"/>
      <c r="AE229" s="87"/>
      <c r="AG229" s="112"/>
      <c r="AN229" s="87"/>
      <c r="AO229" s="87"/>
      <c r="AP229" s="87"/>
      <c r="AQ229" s="87"/>
      <c r="AR229" s="87"/>
      <c r="AS229" s="87"/>
      <c r="AT229" s="87"/>
      <c r="AU229" s="87"/>
    </row>
    <row r="230" spans="3:48" x14ac:dyDescent="0.2">
      <c r="C230" s="10"/>
      <c r="D230" s="10"/>
      <c r="AA230" s="87"/>
      <c r="AB230" s="87"/>
      <c r="AC230" s="87"/>
      <c r="AD230" s="87"/>
      <c r="AE230" s="87"/>
      <c r="AG230" s="112"/>
      <c r="AN230" s="87"/>
      <c r="AO230" s="87"/>
      <c r="AP230" s="87"/>
      <c r="AQ230" s="87"/>
      <c r="AR230" s="87"/>
      <c r="AS230" s="87"/>
      <c r="AT230" s="87"/>
      <c r="AU230" s="87"/>
      <c r="AV230" s="87"/>
    </row>
    <row r="231" spans="3:48" x14ac:dyDescent="0.2">
      <c r="C231" s="10"/>
      <c r="D231" s="10"/>
      <c r="AA231" s="87"/>
      <c r="AB231" s="87"/>
      <c r="AC231" s="87"/>
      <c r="AD231" s="87"/>
      <c r="AE231" s="87"/>
      <c r="AG231" s="112"/>
      <c r="AN231" s="87"/>
      <c r="AO231" s="87"/>
      <c r="AP231" s="87"/>
      <c r="AQ231" s="87"/>
      <c r="AR231" s="87"/>
      <c r="AS231" s="87"/>
      <c r="AT231" s="87"/>
      <c r="AU231" s="87"/>
    </row>
    <row r="232" spans="3:48" x14ac:dyDescent="0.2">
      <c r="C232" s="10"/>
      <c r="D232" s="10"/>
      <c r="AA232" s="87"/>
      <c r="AB232" s="87"/>
      <c r="AC232" s="87"/>
      <c r="AD232" s="87"/>
      <c r="AE232" s="87"/>
      <c r="AG232" s="112"/>
      <c r="AN232" s="87"/>
      <c r="AO232" s="87"/>
      <c r="AP232" s="87"/>
      <c r="AQ232" s="87"/>
      <c r="AR232" s="87"/>
      <c r="AS232" s="87"/>
      <c r="AT232" s="87"/>
      <c r="AU232" s="87"/>
    </row>
    <row r="233" spans="3:48" x14ac:dyDescent="0.2">
      <c r="C233" s="10"/>
      <c r="D233" s="10"/>
      <c r="AA233" s="87"/>
      <c r="AB233" s="87"/>
      <c r="AC233" s="87"/>
      <c r="AD233" s="87"/>
      <c r="AE233" s="87"/>
      <c r="AG233" s="112"/>
      <c r="AN233" s="87"/>
      <c r="AO233" s="87"/>
      <c r="AP233" s="87"/>
      <c r="AQ233" s="87"/>
      <c r="AR233" s="87"/>
      <c r="AS233" s="87"/>
      <c r="AT233" s="87"/>
      <c r="AU233" s="87"/>
    </row>
    <row r="234" spans="3:48" x14ac:dyDescent="0.2">
      <c r="C234" s="10"/>
      <c r="D234" s="10"/>
      <c r="AA234" s="87"/>
      <c r="AB234" s="87"/>
      <c r="AC234" s="87"/>
      <c r="AD234" s="87"/>
      <c r="AE234" s="87"/>
      <c r="AG234" s="112"/>
      <c r="AN234" s="87"/>
      <c r="AO234" s="87"/>
      <c r="AP234" s="87"/>
      <c r="AQ234" s="87"/>
      <c r="AR234" s="87"/>
      <c r="AS234" s="87"/>
      <c r="AT234" s="87"/>
      <c r="AU234" s="87"/>
    </row>
    <row r="235" spans="3:48" x14ac:dyDescent="0.2">
      <c r="C235" s="10"/>
      <c r="D235" s="10"/>
      <c r="AA235" s="87"/>
      <c r="AB235" s="87"/>
      <c r="AC235" s="87"/>
      <c r="AD235" s="87"/>
      <c r="AE235" s="87"/>
      <c r="AG235" s="112"/>
      <c r="AN235" s="87"/>
      <c r="AO235" s="87"/>
      <c r="AP235" s="87"/>
      <c r="AQ235" s="87"/>
      <c r="AR235" s="87"/>
      <c r="AS235" s="87"/>
      <c r="AT235" s="87"/>
      <c r="AU235" s="87"/>
    </row>
    <row r="236" spans="3:48" x14ac:dyDescent="0.2">
      <c r="C236" s="10"/>
      <c r="D236" s="10"/>
      <c r="AA236" s="87"/>
      <c r="AB236" s="87"/>
      <c r="AC236" s="87"/>
      <c r="AD236" s="87"/>
      <c r="AE236" s="87"/>
      <c r="AG236" s="112"/>
      <c r="AN236" s="87"/>
      <c r="AO236" s="87"/>
      <c r="AP236" s="87"/>
      <c r="AQ236" s="87"/>
      <c r="AR236" s="87"/>
      <c r="AS236" s="87"/>
      <c r="AT236" s="87"/>
      <c r="AU236" s="87"/>
    </row>
    <row r="237" spans="3:48" x14ac:dyDescent="0.2">
      <c r="C237" s="10"/>
      <c r="D237" s="10"/>
      <c r="AA237" s="87"/>
      <c r="AB237" s="87"/>
      <c r="AC237" s="87"/>
      <c r="AD237" s="87"/>
      <c r="AE237" s="87"/>
      <c r="AG237" s="112"/>
      <c r="AN237" s="87"/>
      <c r="AO237" s="87"/>
      <c r="AP237" s="87"/>
      <c r="AQ237" s="87"/>
      <c r="AR237" s="87"/>
      <c r="AS237" s="87"/>
      <c r="AT237" s="87"/>
      <c r="AU237" s="87"/>
    </row>
    <row r="238" spans="3:48" x14ac:dyDescent="0.2">
      <c r="C238" s="10"/>
      <c r="D238" s="10"/>
      <c r="AA238" s="87"/>
      <c r="AB238" s="87"/>
      <c r="AC238" s="87"/>
      <c r="AD238" s="87"/>
      <c r="AE238" s="87"/>
      <c r="AG238" s="112"/>
      <c r="AN238" s="87"/>
      <c r="AO238" s="87"/>
      <c r="AP238" s="87"/>
      <c r="AQ238" s="87"/>
      <c r="AR238" s="87"/>
      <c r="AS238" s="87"/>
      <c r="AT238" s="87"/>
      <c r="AU238" s="87"/>
    </row>
    <row r="239" spans="3:48" x14ac:dyDescent="0.2">
      <c r="C239" s="10"/>
      <c r="D239" s="10"/>
      <c r="AA239" s="87"/>
      <c r="AB239" s="87"/>
      <c r="AC239" s="87"/>
      <c r="AD239" s="87"/>
      <c r="AE239" s="87"/>
      <c r="AG239" s="112"/>
      <c r="AN239" s="87"/>
      <c r="AO239" s="87"/>
      <c r="AP239" s="87"/>
      <c r="AQ239" s="87"/>
      <c r="AR239" s="87"/>
      <c r="AS239" s="87"/>
      <c r="AT239" s="87"/>
      <c r="AU239" s="87"/>
    </row>
    <row r="240" spans="3:48" x14ac:dyDescent="0.2">
      <c r="C240" s="10"/>
      <c r="D240" s="10"/>
      <c r="AA240" s="87"/>
      <c r="AB240" s="87"/>
      <c r="AC240" s="87"/>
      <c r="AD240" s="87"/>
      <c r="AE240" s="87"/>
      <c r="AG240" s="112"/>
      <c r="AN240" s="87"/>
      <c r="AO240" s="87"/>
      <c r="AP240" s="87"/>
      <c r="AQ240" s="87"/>
      <c r="AR240" s="87"/>
      <c r="AS240" s="87"/>
      <c r="AT240" s="87"/>
      <c r="AU240" s="87"/>
    </row>
    <row r="241" spans="3:48" x14ac:dyDescent="0.2">
      <c r="C241" s="10"/>
      <c r="D241" s="10"/>
      <c r="AA241" s="87"/>
      <c r="AB241" s="87"/>
      <c r="AC241" s="87"/>
      <c r="AD241" s="87"/>
      <c r="AE241" s="87"/>
      <c r="AG241" s="112"/>
      <c r="AN241" s="87"/>
      <c r="AO241" s="87"/>
      <c r="AP241" s="87"/>
      <c r="AQ241" s="87"/>
      <c r="AR241" s="87"/>
      <c r="AS241" s="87"/>
      <c r="AT241" s="87"/>
      <c r="AU241" s="87"/>
    </row>
    <row r="242" spans="3:48" x14ac:dyDescent="0.2">
      <c r="C242" s="10"/>
      <c r="D242" s="10"/>
      <c r="AA242" s="87"/>
      <c r="AB242" s="87"/>
      <c r="AC242" s="87"/>
      <c r="AD242" s="87"/>
      <c r="AE242" s="87"/>
      <c r="AG242" s="112"/>
      <c r="AN242" s="87"/>
      <c r="AO242" s="87"/>
      <c r="AP242" s="87"/>
      <c r="AQ242" s="87"/>
      <c r="AR242" s="87"/>
      <c r="AS242" s="87"/>
      <c r="AT242" s="87"/>
      <c r="AU242" s="87"/>
    </row>
    <row r="243" spans="3:48" x14ac:dyDescent="0.2">
      <c r="C243" s="10"/>
      <c r="D243" s="10"/>
      <c r="AA243" s="87"/>
      <c r="AB243" s="87"/>
      <c r="AC243" s="87"/>
      <c r="AD243" s="87"/>
      <c r="AE243" s="87"/>
      <c r="AG243" s="112"/>
      <c r="AN243" s="87"/>
      <c r="AO243" s="87"/>
      <c r="AP243" s="87"/>
      <c r="AQ243" s="87"/>
      <c r="AR243" s="87"/>
      <c r="AS243" s="87"/>
      <c r="AT243" s="87"/>
      <c r="AU243" s="87"/>
    </row>
    <row r="244" spans="3:48" x14ac:dyDescent="0.2">
      <c r="C244" s="10"/>
      <c r="D244" s="10"/>
      <c r="AA244" s="87"/>
      <c r="AB244" s="87"/>
      <c r="AC244" s="87"/>
      <c r="AD244" s="87"/>
      <c r="AE244" s="87"/>
      <c r="AG244" s="112"/>
      <c r="AN244" s="87"/>
      <c r="AO244" s="87"/>
      <c r="AP244" s="87"/>
      <c r="AQ244" s="87"/>
      <c r="AR244" s="87"/>
      <c r="AS244" s="87"/>
      <c r="AT244" s="87"/>
      <c r="AU244" s="87"/>
    </row>
    <row r="245" spans="3:48" x14ac:dyDescent="0.2">
      <c r="C245" s="10"/>
      <c r="D245" s="10"/>
      <c r="AA245" s="87"/>
      <c r="AB245" s="87"/>
      <c r="AC245" s="87"/>
      <c r="AD245" s="87"/>
      <c r="AE245" s="87"/>
      <c r="AG245" s="112"/>
      <c r="AN245" s="87"/>
      <c r="AO245" s="87"/>
      <c r="AP245" s="87"/>
      <c r="AQ245" s="87"/>
      <c r="AR245" s="87"/>
      <c r="AS245" s="87"/>
      <c r="AT245" s="87"/>
      <c r="AU245" s="87"/>
    </row>
    <row r="246" spans="3:48" x14ac:dyDescent="0.2">
      <c r="C246" s="10"/>
      <c r="D246" s="10"/>
      <c r="AA246" s="87"/>
      <c r="AB246" s="87"/>
      <c r="AC246" s="87"/>
      <c r="AD246" s="87"/>
      <c r="AE246" s="87"/>
      <c r="AG246" s="112"/>
      <c r="AN246" s="87"/>
      <c r="AO246" s="87"/>
      <c r="AP246" s="87"/>
      <c r="AQ246" s="87"/>
      <c r="AR246" s="87"/>
      <c r="AS246" s="87"/>
      <c r="AT246" s="87"/>
      <c r="AU246" s="87"/>
    </row>
    <row r="247" spans="3:48" x14ac:dyDescent="0.2">
      <c r="C247" s="10"/>
      <c r="D247" s="10"/>
      <c r="AA247" s="87"/>
      <c r="AB247" s="87"/>
      <c r="AC247" s="87"/>
      <c r="AD247" s="87"/>
      <c r="AE247" s="87"/>
      <c r="AG247" s="112"/>
      <c r="AN247" s="87"/>
      <c r="AO247" s="87"/>
      <c r="AP247" s="87"/>
      <c r="AQ247" s="87"/>
      <c r="AR247" s="87"/>
      <c r="AS247" s="87"/>
      <c r="AT247" s="87"/>
      <c r="AU247" s="87"/>
    </row>
    <row r="248" spans="3:48" x14ac:dyDescent="0.2">
      <c r="C248" s="10"/>
      <c r="D248" s="10"/>
      <c r="AA248" s="87"/>
      <c r="AB248" s="87"/>
      <c r="AC248" s="87"/>
      <c r="AD248" s="87"/>
      <c r="AE248" s="87"/>
      <c r="AG248" s="112"/>
      <c r="AN248" s="87"/>
      <c r="AO248" s="87"/>
      <c r="AP248" s="87"/>
      <c r="AQ248" s="87"/>
      <c r="AR248" s="87"/>
      <c r="AS248" s="87"/>
      <c r="AT248" s="87"/>
      <c r="AU248" s="87"/>
    </row>
    <row r="249" spans="3:48" x14ac:dyDescent="0.2">
      <c r="C249" s="10"/>
      <c r="D249" s="10"/>
      <c r="AA249" s="87"/>
      <c r="AB249" s="87"/>
      <c r="AC249" s="87"/>
      <c r="AD249" s="87"/>
      <c r="AE249" s="87"/>
      <c r="AG249" s="112"/>
      <c r="AN249" s="87"/>
      <c r="AO249" s="87"/>
      <c r="AP249" s="87"/>
      <c r="AQ249" s="87"/>
      <c r="AR249" s="87"/>
      <c r="AS249" s="87"/>
      <c r="AT249" s="87"/>
      <c r="AU249" s="87"/>
    </row>
    <row r="250" spans="3:48" x14ac:dyDescent="0.2">
      <c r="C250" s="10"/>
      <c r="D250" s="10"/>
      <c r="AA250" s="87"/>
      <c r="AB250" s="87"/>
      <c r="AC250" s="87"/>
      <c r="AD250" s="87"/>
      <c r="AE250" s="87"/>
      <c r="AG250" s="112"/>
      <c r="AN250" s="87"/>
      <c r="AO250" s="87"/>
      <c r="AP250" s="87"/>
      <c r="AQ250" s="87"/>
      <c r="AR250" s="87"/>
      <c r="AS250" s="87"/>
      <c r="AT250" s="87"/>
      <c r="AU250" s="87"/>
    </row>
    <row r="251" spans="3:48" x14ac:dyDescent="0.2">
      <c r="C251" s="10"/>
      <c r="D251" s="10"/>
      <c r="AA251" s="87"/>
      <c r="AB251" s="87"/>
      <c r="AC251" s="87"/>
      <c r="AD251" s="87"/>
      <c r="AE251" s="87"/>
      <c r="AG251" s="112"/>
      <c r="AN251" s="87"/>
      <c r="AO251" s="87"/>
      <c r="AP251" s="87"/>
      <c r="AQ251" s="87"/>
      <c r="AR251" s="87"/>
      <c r="AS251" s="87"/>
      <c r="AT251" s="87"/>
      <c r="AU251" s="87"/>
      <c r="AV251" s="87"/>
    </row>
    <row r="252" spans="3:48" x14ac:dyDescent="0.2">
      <c r="C252" s="10"/>
      <c r="D252" s="10"/>
      <c r="AA252" s="87"/>
      <c r="AB252" s="87"/>
      <c r="AC252" s="87"/>
      <c r="AD252" s="87"/>
      <c r="AE252" s="87"/>
      <c r="AG252" s="112"/>
      <c r="AN252" s="87"/>
      <c r="AO252" s="87"/>
      <c r="AP252" s="87"/>
      <c r="AQ252" s="87"/>
      <c r="AR252" s="87"/>
      <c r="AS252" s="87"/>
      <c r="AT252" s="87"/>
      <c r="AU252" s="87"/>
    </row>
    <row r="253" spans="3:48" x14ac:dyDescent="0.2">
      <c r="C253" s="10"/>
      <c r="D253" s="10"/>
      <c r="AA253" s="87"/>
      <c r="AB253" s="87"/>
      <c r="AC253" s="87"/>
      <c r="AD253" s="87"/>
      <c r="AE253" s="87"/>
      <c r="AG253" s="112"/>
      <c r="AN253" s="87"/>
      <c r="AO253" s="87"/>
      <c r="AP253" s="87"/>
      <c r="AQ253" s="87"/>
      <c r="AR253" s="87"/>
      <c r="AS253" s="87"/>
      <c r="AT253" s="87"/>
      <c r="AU253" s="87"/>
      <c r="AV253" s="87"/>
    </row>
    <row r="254" spans="3:48" x14ac:dyDescent="0.2">
      <c r="C254" s="10"/>
      <c r="D254" s="10"/>
      <c r="AA254" s="87"/>
      <c r="AB254" s="87"/>
      <c r="AC254" s="87"/>
      <c r="AD254" s="87"/>
      <c r="AE254" s="87"/>
      <c r="AG254" s="112"/>
      <c r="AN254" s="87"/>
      <c r="AO254" s="87"/>
      <c r="AP254" s="87"/>
      <c r="AQ254" s="87"/>
      <c r="AR254" s="87"/>
      <c r="AS254" s="87"/>
      <c r="AT254" s="87"/>
      <c r="AU254" s="87"/>
    </row>
    <row r="255" spans="3:48" x14ac:dyDescent="0.2">
      <c r="C255" s="10"/>
      <c r="D255" s="10"/>
      <c r="AA255" s="87"/>
      <c r="AB255" s="87"/>
      <c r="AC255" s="87"/>
      <c r="AD255" s="87"/>
      <c r="AE255" s="87"/>
      <c r="AG255" s="112"/>
      <c r="AN255" s="87"/>
      <c r="AO255" s="87"/>
      <c r="AP255" s="87"/>
      <c r="AQ255" s="87"/>
      <c r="AR255" s="87"/>
      <c r="AS255" s="87"/>
      <c r="AT255" s="87"/>
      <c r="AU255" s="87"/>
      <c r="AV255" s="87"/>
    </row>
    <row r="256" spans="3:48" x14ac:dyDescent="0.2">
      <c r="C256" s="10"/>
      <c r="D256" s="10"/>
      <c r="AA256" s="87"/>
      <c r="AB256" s="87"/>
      <c r="AC256" s="87"/>
      <c r="AD256" s="87"/>
      <c r="AE256" s="87"/>
      <c r="AG256" s="112"/>
      <c r="AN256" s="87"/>
      <c r="AO256" s="87"/>
      <c r="AP256" s="87"/>
      <c r="AQ256" s="87"/>
      <c r="AR256" s="87"/>
      <c r="AS256" s="87"/>
      <c r="AT256" s="87"/>
      <c r="AU256" s="87"/>
      <c r="AV256" s="87"/>
    </row>
    <row r="257" spans="3:48" x14ac:dyDescent="0.2">
      <c r="C257" s="10"/>
      <c r="D257" s="10"/>
      <c r="AA257" s="87"/>
      <c r="AB257" s="87"/>
      <c r="AC257" s="87"/>
      <c r="AD257" s="87"/>
      <c r="AE257" s="87"/>
      <c r="AG257" s="112"/>
      <c r="AN257" s="87"/>
      <c r="AO257" s="87"/>
      <c r="AP257" s="87"/>
      <c r="AQ257" s="87"/>
      <c r="AR257" s="87"/>
      <c r="AS257" s="87"/>
      <c r="AT257" s="87"/>
      <c r="AU257" s="87"/>
    </row>
    <row r="258" spans="3:48" x14ac:dyDescent="0.2">
      <c r="C258" s="10"/>
      <c r="D258" s="10"/>
      <c r="AA258" s="87"/>
      <c r="AB258" s="87"/>
      <c r="AC258" s="87"/>
      <c r="AD258" s="87"/>
      <c r="AE258" s="87"/>
      <c r="AG258" s="112"/>
      <c r="AN258" s="87"/>
      <c r="AO258" s="87"/>
      <c r="AP258" s="87"/>
      <c r="AQ258" s="87"/>
      <c r="AR258" s="87"/>
      <c r="AS258" s="87"/>
      <c r="AT258" s="87"/>
      <c r="AU258" s="87"/>
      <c r="AV258" s="87"/>
    </row>
    <row r="259" spans="3:48" x14ac:dyDescent="0.2">
      <c r="C259" s="10"/>
      <c r="D259" s="10"/>
      <c r="AA259" s="87"/>
      <c r="AB259" s="87"/>
      <c r="AC259" s="87"/>
      <c r="AD259" s="87"/>
      <c r="AE259" s="87"/>
      <c r="AG259" s="112"/>
      <c r="AN259" s="87"/>
      <c r="AO259" s="87"/>
      <c r="AP259" s="87"/>
      <c r="AQ259" s="87"/>
      <c r="AR259" s="87"/>
      <c r="AS259" s="87"/>
      <c r="AT259" s="87"/>
      <c r="AU259" s="87"/>
      <c r="AV259" s="87"/>
    </row>
    <row r="260" spans="3:48" x14ac:dyDescent="0.2">
      <c r="C260" s="10"/>
      <c r="D260" s="10"/>
      <c r="AA260" s="87"/>
      <c r="AB260" s="87"/>
      <c r="AC260" s="87"/>
      <c r="AD260" s="87"/>
      <c r="AE260" s="87"/>
      <c r="AG260" s="112"/>
      <c r="AN260" s="87"/>
      <c r="AO260" s="87"/>
      <c r="AP260" s="87"/>
      <c r="AQ260" s="87"/>
      <c r="AR260" s="87"/>
      <c r="AS260" s="87"/>
      <c r="AT260" s="87"/>
      <c r="AU260" s="87"/>
    </row>
    <row r="261" spans="3:48" x14ac:dyDescent="0.2">
      <c r="C261" s="10"/>
      <c r="D261" s="10"/>
      <c r="AA261" s="87"/>
      <c r="AB261" s="87"/>
      <c r="AC261" s="87"/>
      <c r="AD261" s="87"/>
      <c r="AE261" s="87"/>
      <c r="AG261" s="112"/>
      <c r="AN261" s="87"/>
      <c r="AO261" s="87"/>
      <c r="AP261" s="87"/>
      <c r="AQ261" s="87"/>
      <c r="AR261" s="87"/>
      <c r="AS261" s="87"/>
      <c r="AT261" s="87"/>
      <c r="AU261" s="87"/>
      <c r="AV261" s="87"/>
    </row>
    <row r="262" spans="3:48" x14ac:dyDescent="0.2">
      <c r="C262" s="10"/>
      <c r="D262" s="10"/>
      <c r="AA262" s="87"/>
      <c r="AB262" s="87"/>
      <c r="AC262" s="87"/>
      <c r="AD262" s="87"/>
      <c r="AE262" s="87"/>
      <c r="AG262" s="112"/>
      <c r="AN262" s="87"/>
      <c r="AO262" s="87"/>
      <c r="AP262" s="87"/>
      <c r="AQ262" s="87"/>
      <c r="AR262" s="87"/>
      <c r="AS262" s="87"/>
      <c r="AT262" s="87"/>
      <c r="AU262" s="87"/>
      <c r="AV262" s="87"/>
    </row>
    <row r="263" spans="3:48" x14ac:dyDescent="0.2">
      <c r="C263" s="10"/>
      <c r="D263" s="10"/>
      <c r="AA263" s="87"/>
      <c r="AB263" s="87"/>
      <c r="AC263" s="87"/>
      <c r="AD263" s="87"/>
      <c r="AE263" s="87"/>
      <c r="AG263" s="112"/>
      <c r="AN263" s="87"/>
      <c r="AO263" s="87"/>
      <c r="AP263" s="87"/>
      <c r="AQ263" s="87"/>
      <c r="AR263" s="87"/>
      <c r="AS263" s="87"/>
      <c r="AT263" s="87"/>
      <c r="AU263" s="87"/>
      <c r="AV263" s="87"/>
    </row>
    <row r="264" spans="3:48" x14ac:dyDescent="0.2">
      <c r="C264" s="10"/>
      <c r="D264" s="10"/>
      <c r="AA264" s="87"/>
      <c r="AB264" s="87"/>
      <c r="AC264" s="87"/>
      <c r="AD264" s="87"/>
      <c r="AE264" s="87"/>
      <c r="AG264" s="112"/>
      <c r="AN264" s="87"/>
      <c r="AO264" s="87"/>
      <c r="AP264" s="87"/>
      <c r="AQ264" s="87"/>
      <c r="AR264" s="87"/>
      <c r="AS264" s="87"/>
      <c r="AT264" s="87"/>
      <c r="AU264" s="87"/>
      <c r="AV264" s="87"/>
    </row>
    <row r="265" spans="3:48" x14ac:dyDescent="0.2">
      <c r="C265" s="10"/>
      <c r="D265" s="10"/>
      <c r="AA265" s="87"/>
      <c r="AB265" s="87"/>
      <c r="AC265" s="87"/>
      <c r="AD265" s="87"/>
      <c r="AE265" s="87"/>
      <c r="AG265" s="112"/>
      <c r="AN265" s="87"/>
      <c r="AO265" s="87"/>
      <c r="AP265" s="87"/>
      <c r="AQ265" s="87"/>
      <c r="AR265" s="87"/>
      <c r="AS265" s="87"/>
      <c r="AT265" s="87"/>
      <c r="AU265" s="87"/>
    </row>
    <row r="266" spans="3:48" x14ac:dyDescent="0.2">
      <c r="C266" s="10"/>
      <c r="D266" s="10"/>
      <c r="AA266" s="87"/>
      <c r="AB266" s="87"/>
      <c r="AC266" s="87"/>
      <c r="AD266" s="87"/>
      <c r="AE266" s="87"/>
      <c r="AG266" s="112"/>
      <c r="AN266" s="87"/>
      <c r="AO266" s="87"/>
      <c r="AP266" s="87"/>
      <c r="AQ266" s="87"/>
      <c r="AR266" s="87"/>
      <c r="AS266" s="87"/>
      <c r="AT266" s="87"/>
      <c r="AU266" s="87"/>
      <c r="AV266" s="87"/>
    </row>
    <row r="267" spans="3:48" x14ac:dyDescent="0.2">
      <c r="C267" s="10"/>
      <c r="D267" s="10"/>
      <c r="AA267" s="87"/>
      <c r="AB267" s="87"/>
      <c r="AC267" s="87"/>
      <c r="AD267" s="87"/>
      <c r="AE267" s="87"/>
      <c r="AG267" s="112"/>
      <c r="AN267" s="87"/>
      <c r="AO267" s="87"/>
      <c r="AP267" s="87"/>
      <c r="AQ267" s="87"/>
      <c r="AR267" s="87"/>
      <c r="AS267" s="87"/>
      <c r="AT267" s="87"/>
      <c r="AU267" s="87"/>
    </row>
    <row r="268" spans="3:48" x14ac:dyDescent="0.2">
      <c r="C268" s="10"/>
      <c r="D268" s="10"/>
      <c r="AA268" s="87"/>
      <c r="AB268" s="87"/>
      <c r="AC268" s="87"/>
      <c r="AD268" s="87"/>
      <c r="AE268" s="87"/>
      <c r="AG268" s="112"/>
      <c r="AN268" s="87"/>
      <c r="AO268" s="87"/>
      <c r="AP268" s="87"/>
      <c r="AQ268" s="87"/>
      <c r="AR268" s="87"/>
      <c r="AS268" s="87"/>
      <c r="AT268" s="87"/>
      <c r="AU268" s="87"/>
    </row>
    <row r="269" spans="3:48" x14ac:dyDescent="0.2">
      <c r="C269" s="10"/>
      <c r="D269" s="10"/>
      <c r="AA269" s="87"/>
      <c r="AB269" s="87"/>
      <c r="AC269" s="87"/>
      <c r="AD269" s="87"/>
      <c r="AE269" s="87"/>
      <c r="AG269" s="112"/>
      <c r="AN269" s="87"/>
      <c r="AO269" s="87"/>
      <c r="AP269" s="87"/>
      <c r="AQ269" s="87"/>
      <c r="AR269" s="87"/>
      <c r="AS269" s="87"/>
      <c r="AT269" s="87"/>
      <c r="AU269" s="87"/>
    </row>
    <row r="270" spans="3:48" x14ac:dyDescent="0.2">
      <c r="C270" s="10"/>
      <c r="D270" s="10"/>
      <c r="AA270" s="87"/>
      <c r="AB270" s="87"/>
      <c r="AC270" s="87"/>
      <c r="AD270" s="87"/>
      <c r="AE270" s="87"/>
      <c r="AG270" s="112"/>
      <c r="AN270" s="87"/>
      <c r="AO270" s="87"/>
      <c r="AP270" s="87"/>
      <c r="AQ270" s="87"/>
      <c r="AR270" s="87"/>
      <c r="AS270" s="87"/>
      <c r="AT270" s="87"/>
      <c r="AU270" s="87"/>
    </row>
    <row r="271" spans="3:48" x14ac:dyDescent="0.2">
      <c r="C271" s="10"/>
      <c r="D271" s="10"/>
      <c r="AA271" s="87"/>
      <c r="AB271" s="87"/>
      <c r="AC271" s="87"/>
      <c r="AD271" s="87"/>
      <c r="AE271" s="87"/>
      <c r="AG271" s="112"/>
      <c r="AN271" s="87"/>
      <c r="AO271" s="87"/>
      <c r="AP271" s="87"/>
      <c r="AQ271" s="87"/>
      <c r="AR271" s="87"/>
      <c r="AS271" s="87"/>
      <c r="AT271" s="87"/>
      <c r="AU271" s="87"/>
    </row>
    <row r="272" spans="3:48" x14ac:dyDescent="0.2">
      <c r="C272" s="10"/>
      <c r="D272" s="10"/>
      <c r="AA272" s="87"/>
      <c r="AB272" s="87"/>
      <c r="AC272" s="87"/>
      <c r="AD272" s="87"/>
      <c r="AE272" s="87"/>
      <c r="AG272" s="112"/>
      <c r="AN272" s="87"/>
      <c r="AO272" s="87"/>
      <c r="AP272" s="87"/>
      <c r="AQ272" s="87"/>
      <c r="AR272" s="87"/>
      <c r="AS272" s="87"/>
      <c r="AT272" s="87"/>
      <c r="AU272" s="87"/>
    </row>
    <row r="273" spans="3:48" x14ac:dyDescent="0.2">
      <c r="C273" s="10"/>
      <c r="D273" s="10"/>
      <c r="AA273" s="87"/>
      <c r="AB273" s="87"/>
      <c r="AC273" s="87"/>
      <c r="AD273" s="87"/>
      <c r="AE273" s="87"/>
      <c r="AG273" s="112"/>
      <c r="AN273" s="87"/>
      <c r="AO273" s="87"/>
      <c r="AP273" s="87"/>
      <c r="AQ273" s="87"/>
      <c r="AR273" s="87"/>
      <c r="AS273" s="87"/>
      <c r="AT273" s="87"/>
      <c r="AU273" s="87"/>
    </row>
    <row r="274" spans="3:48" x14ac:dyDescent="0.2">
      <c r="C274" s="10"/>
      <c r="D274" s="10"/>
      <c r="AA274" s="87"/>
      <c r="AB274" s="87"/>
      <c r="AC274" s="87"/>
      <c r="AD274" s="87"/>
      <c r="AE274" s="87"/>
      <c r="AG274" s="112"/>
      <c r="AN274" s="87"/>
      <c r="AO274" s="87"/>
      <c r="AP274" s="87"/>
      <c r="AQ274" s="87"/>
      <c r="AR274" s="87"/>
      <c r="AS274" s="87"/>
      <c r="AT274" s="87"/>
      <c r="AU274" s="87"/>
      <c r="AV274" s="87"/>
    </row>
    <row r="275" spans="3:48" x14ac:dyDescent="0.2">
      <c r="C275" s="10"/>
      <c r="D275" s="10"/>
      <c r="AA275" s="87"/>
      <c r="AB275" s="87"/>
      <c r="AC275" s="87"/>
      <c r="AD275" s="87"/>
      <c r="AE275" s="87"/>
      <c r="AG275" s="112"/>
      <c r="AN275" s="87"/>
      <c r="AO275" s="87"/>
      <c r="AP275" s="87"/>
      <c r="AQ275" s="87"/>
      <c r="AR275" s="87"/>
      <c r="AS275" s="87"/>
      <c r="AT275" s="87"/>
      <c r="AU275" s="87"/>
    </row>
    <row r="276" spans="3:48" x14ac:dyDescent="0.2">
      <c r="C276" s="10"/>
      <c r="D276" s="10"/>
      <c r="AA276" s="87"/>
      <c r="AB276" s="87"/>
      <c r="AC276" s="87"/>
      <c r="AD276" s="87"/>
      <c r="AE276" s="87"/>
      <c r="AG276" s="112"/>
      <c r="AN276" s="87"/>
      <c r="AO276" s="87"/>
      <c r="AP276" s="87"/>
      <c r="AQ276" s="87"/>
      <c r="AR276" s="87"/>
      <c r="AS276" s="87"/>
      <c r="AT276" s="87"/>
      <c r="AU276" s="87"/>
    </row>
    <row r="277" spans="3:48" x14ac:dyDescent="0.2">
      <c r="C277" s="10"/>
      <c r="D277" s="10"/>
      <c r="AA277" s="87"/>
      <c r="AB277" s="87"/>
      <c r="AC277" s="87"/>
      <c r="AD277" s="87"/>
      <c r="AE277" s="87"/>
      <c r="AG277" s="112"/>
      <c r="AN277" s="87"/>
      <c r="AO277" s="87"/>
      <c r="AP277" s="87"/>
      <c r="AQ277" s="87"/>
      <c r="AR277" s="87"/>
      <c r="AS277" s="87"/>
      <c r="AT277" s="87"/>
      <c r="AU277" s="87"/>
    </row>
    <row r="278" spans="3:48" x14ac:dyDescent="0.2">
      <c r="C278" s="10"/>
      <c r="D278" s="10"/>
      <c r="AA278" s="87"/>
      <c r="AB278" s="87"/>
      <c r="AC278" s="87"/>
      <c r="AD278" s="87"/>
      <c r="AE278" s="87"/>
      <c r="AG278" s="112"/>
      <c r="AN278" s="87"/>
      <c r="AO278" s="87"/>
      <c r="AP278" s="87"/>
      <c r="AQ278" s="87"/>
      <c r="AR278" s="87"/>
      <c r="AS278" s="87"/>
      <c r="AT278" s="87"/>
      <c r="AU278" s="87"/>
    </row>
    <row r="279" spans="3:48" x14ac:dyDescent="0.2">
      <c r="C279" s="10"/>
      <c r="D279" s="10"/>
      <c r="AA279" s="87"/>
      <c r="AB279" s="87"/>
      <c r="AC279" s="87"/>
      <c r="AD279" s="87"/>
      <c r="AE279" s="87"/>
      <c r="AG279" s="112"/>
      <c r="AN279" s="87"/>
      <c r="AO279" s="87"/>
      <c r="AP279" s="87"/>
      <c r="AQ279" s="87"/>
      <c r="AR279" s="87"/>
      <c r="AS279" s="87"/>
      <c r="AT279" s="87"/>
      <c r="AU279" s="87"/>
      <c r="AV279" s="87"/>
    </row>
    <row r="280" spans="3:48" x14ac:dyDescent="0.2">
      <c r="C280" s="10"/>
      <c r="D280" s="10"/>
      <c r="AA280" s="87"/>
      <c r="AB280" s="87"/>
      <c r="AC280" s="87"/>
      <c r="AD280" s="87"/>
      <c r="AE280" s="87"/>
      <c r="AG280" s="112"/>
      <c r="AN280" s="87"/>
      <c r="AO280" s="87"/>
      <c r="AP280" s="87"/>
      <c r="AQ280" s="87"/>
      <c r="AR280" s="87"/>
      <c r="AS280" s="87"/>
      <c r="AT280" s="87"/>
      <c r="AU280" s="87"/>
      <c r="AV280" s="87"/>
    </row>
    <row r="281" spans="3:48" x14ac:dyDescent="0.2">
      <c r="C281" s="10"/>
      <c r="D281" s="10"/>
      <c r="AA281" s="87"/>
      <c r="AB281" s="87"/>
      <c r="AC281" s="87"/>
      <c r="AD281" s="87"/>
      <c r="AE281" s="87"/>
      <c r="AG281" s="112"/>
      <c r="AN281" s="87"/>
      <c r="AO281" s="87"/>
      <c r="AP281" s="87"/>
      <c r="AQ281" s="87"/>
      <c r="AR281" s="87"/>
      <c r="AS281" s="87"/>
      <c r="AT281" s="87"/>
      <c r="AU281" s="87"/>
    </row>
    <row r="282" spans="3:48" x14ac:dyDescent="0.2">
      <c r="C282" s="10"/>
      <c r="D282" s="10"/>
      <c r="AA282" s="87"/>
      <c r="AB282" s="87"/>
      <c r="AC282" s="87"/>
      <c r="AD282" s="87"/>
      <c r="AE282" s="87"/>
      <c r="AG282" s="112"/>
      <c r="AN282" s="87"/>
      <c r="AO282" s="87"/>
      <c r="AP282" s="87"/>
      <c r="AQ282" s="87"/>
      <c r="AR282" s="87"/>
      <c r="AS282" s="87"/>
      <c r="AT282" s="87"/>
      <c r="AU282" s="87"/>
    </row>
    <row r="283" spans="3:48" x14ac:dyDescent="0.2">
      <c r="C283" s="10"/>
      <c r="D283" s="10"/>
      <c r="AA283" s="87"/>
      <c r="AB283" s="87"/>
      <c r="AC283" s="87"/>
      <c r="AD283" s="87"/>
      <c r="AE283" s="87"/>
      <c r="AG283" s="112"/>
      <c r="AN283" s="87"/>
      <c r="AO283" s="87"/>
      <c r="AP283" s="87"/>
      <c r="AQ283" s="87"/>
      <c r="AR283" s="87"/>
      <c r="AS283" s="87"/>
      <c r="AT283" s="87"/>
      <c r="AU283" s="87"/>
    </row>
    <row r="284" spans="3:48" x14ac:dyDescent="0.2">
      <c r="C284" s="10"/>
      <c r="D284" s="10"/>
      <c r="AA284" s="87"/>
      <c r="AB284" s="87"/>
      <c r="AC284" s="87"/>
      <c r="AD284" s="87"/>
      <c r="AE284" s="87"/>
      <c r="AG284" s="112"/>
      <c r="AN284" s="87"/>
      <c r="AO284" s="87"/>
      <c r="AP284" s="87"/>
      <c r="AQ284" s="87"/>
      <c r="AR284" s="87"/>
      <c r="AS284" s="87"/>
      <c r="AT284" s="87"/>
      <c r="AU284" s="87"/>
    </row>
    <row r="285" spans="3:48" x14ac:dyDescent="0.2">
      <c r="C285" s="10"/>
      <c r="D285" s="10"/>
      <c r="AA285" s="87"/>
      <c r="AB285" s="87"/>
      <c r="AC285" s="87"/>
      <c r="AD285" s="87"/>
      <c r="AE285" s="87"/>
      <c r="AG285" s="112"/>
      <c r="AN285" s="87"/>
      <c r="AO285" s="87"/>
      <c r="AP285" s="87"/>
      <c r="AQ285" s="87"/>
      <c r="AR285" s="87"/>
      <c r="AS285" s="87"/>
      <c r="AT285" s="87"/>
      <c r="AU285" s="87"/>
      <c r="AV285" s="87"/>
    </row>
    <row r="286" spans="3:48" x14ac:dyDescent="0.2">
      <c r="C286" s="10"/>
      <c r="D286" s="10"/>
      <c r="AA286" s="87"/>
      <c r="AB286" s="87"/>
      <c r="AC286" s="87"/>
      <c r="AD286" s="87"/>
      <c r="AE286" s="87"/>
      <c r="AG286" s="112"/>
      <c r="AN286" s="87"/>
      <c r="AO286" s="87"/>
      <c r="AP286" s="87"/>
      <c r="AQ286" s="87"/>
      <c r="AR286" s="87"/>
      <c r="AS286" s="87"/>
      <c r="AT286" s="87"/>
      <c r="AU286" s="87"/>
      <c r="AV286" s="87"/>
    </row>
    <row r="287" spans="3:48" x14ac:dyDescent="0.2">
      <c r="C287" s="10"/>
      <c r="D287" s="10"/>
      <c r="AA287" s="87"/>
      <c r="AB287" s="87"/>
      <c r="AC287" s="87"/>
      <c r="AD287" s="87"/>
      <c r="AE287" s="87"/>
      <c r="AG287" s="112"/>
      <c r="AN287" s="87"/>
      <c r="AO287" s="87"/>
      <c r="AP287" s="87"/>
      <c r="AQ287" s="87"/>
      <c r="AR287" s="87"/>
      <c r="AS287" s="87"/>
      <c r="AT287" s="87"/>
      <c r="AU287" s="87"/>
    </row>
    <row r="288" spans="3:48" x14ac:dyDescent="0.2">
      <c r="C288" s="10"/>
      <c r="D288" s="10"/>
      <c r="AA288" s="87"/>
      <c r="AB288" s="87"/>
      <c r="AC288" s="87"/>
      <c r="AD288" s="87"/>
      <c r="AE288" s="87"/>
      <c r="AG288" s="112"/>
      <c r="AN288" s="87"/>
      <c r="AO288" s="87"/>
      <c r="AP288" s="87"/>
      <c r="AQ288" s="87"/>
      <c r="AR288" s="87"/>
      <c r="AS288" s="87"/>
      <c r="AT288" s="87"/>
      <c r="AU288" s="87"/>
    </row>
    <row r="289" spans="3:48" x14ac:dyDescent="0.2">
      <c r="C289" s="10"/>
      <c r="D289" s="10"/>
      <c r="AA289" s="87"/>
      <c r="AB289" s="87"/>
      <c r="AC289" s="87"/>
      <c r="AD289" s="87"/>
      <c r="AE289" s="87"/>
      <c r="AG289" s="112"/>
      <c r="AN289" s="87"/>
      <c r="AO289" s="87"/>
      <c r="AP289" s="87"/>
      <c r="AQ289" s="87"/>
      <c r="AR289" s="87"/>
      <c r="AS289" s="87"/>
      <c r="AT289" s="87"/>
      <c r="AU289" s="87"/>
    </row>
    <row r="290" spans="3:48" x14ac:dyDescent="0.2">
      <c r="C290" s="10"/>
      <c r="D290" s="10"/>
      <c r="AA290" s="87"/>
      <c r="AB290" s="87"/>
      <c r="AC290" s="87"/>
      <c r="AD290" s="87"/>
      <c r="AE290" s="87"/>
      <c r="AG290" s="112"/>
      <c r="AN290" s="87"/>
      <c r="AO290" s="87"/>
      <c r="AP290" s="87"/>
      <c r="AQ290" s="87"/>
      <c r="AR290" s="87"/>
      <c r="AS290" s="87"/>
      <c r="AT290" s="87"/>
      <c r="AU290" s="87"/>
    </row>
    <row r="291" spans="3:48" x14ac:dyDescent="0.2">
      <c r="C291" s="10"/>
      <c r="D291" s="10"/>
      <c r="AA291" s="87"/>
      <c r="AB291" s="87"/>
      <c r="AC291" s="87"/>
      <c r="AD291" s="87"/>
      <c r="AE291" s="87"/>
      <c r="AG291" s="112"/>
      <c r="AN291" s="87"/>
      <c r="AO291" s="87"/>
      <c r="AP291" s="87"/>
      <c r="AQ291" s="87"/>
      <c r="AR291" s="87"/>
      <c r="AS291" s="87"/>
      <c r="AT291" s="87"/>
      <c r="AU291" s="87"/>
    </row>
    <row r="292" spans="3:48" x14ac:dyDescent="0.2">
      <c r="C292" s="10"/>
      <c r="D292" s="10"/>
      <c r="AA292" s="87"/>
      <c r="AB292" s="87"/>
      <c r="AC292" s="87"/>
      <c r="AD292" s="87"/>
      <c r="AE292" s="87"/>
      <c r="AG292" s="112"/>
      <c r="AN292" s="87"/>
      <c r="AO292" s="87"/>
      <c r="AP292" s="87"/>
      <c r="AQ292" s="87"/>
      <c r="AR292" s="87"/>
      <c r="AS292" s="87"/>
      <c r="AT292" s="87"/>
      <c r="AU292" s="87"/>
    </row>
    <row r="293" spans="3:48" x14ac:dyDescent="0.2">
      <c r="C293" s="10"/>
      <c r="D293" s="10"/>
      <c r="AA293" s="87"/>
      <c r="AB293" s="87"/>
      <c r="AC293" s="87"/>
      <c r="AD293" s="87"/>
      <c r="AE293" s="87"/>
      <c r="AG293" s="112"/>
      <c r="AN293" s="87"/>
      <c r="AO293" s="87"/>
      <c r="AP293" s="87"/>
      <c r="AQ293" s="87"/>
      <c r="AR293" s="87"/>
      <c r="AS293" s="87"/>
      <c r="AT293" s="87"/>
      <c r="AU293" s="87"/>
      <c r="AV293" s="87"/>
    </row>
    <row r="294" spans="3:48" x14ac:dyDescent="0.2">
      <c r="C294" s="10"/>
      <c r="D294" s="10"/>
      <c r="AA294" s="87"/>
      <c r="AB294" s="87"/>
      <c r="AC294" s="87"/>
      <c r="AD294" s="87"/>
      <c r="AE294" s="87"/>
      <c r="AG294" s="112"/>
      <c r="AN294" s="87"/>
      <c r="AO294" s="87"/>
      <c r="AP294" s="87"/>
      <c r="AQ294" s="87"/>
      <c r="AR294" s="87"/>
      <c r="AS294" s="87"/>
      <c r="AT294" s="87"/>
      <c r="AU294" s="87"/>
      <c r="AV294" s="87"/>
    </row>
    <row r="295" spans="3:48" x14ac:dyDescent="0.2">
      <c r="C295" s="10"/>
      <c r="D295" s="10"/>
      <c r="AA295" s="87"/>
      <c r="AB295" s="87"/>
      <c r="AC295" s="87"/>
      <c r="AD295" s="87"/>
      <c r="AE295" s="87"/>
      <c r="AG295" s="112"/>
      <c r="AN295" s="87"/>
      <c r="AO295" s="87"/>
      <c r="AP295" s="87"/>
      <c r="AQ295" s="87"/>
      <c r="AR295" s="87"/>
      <c r="AS295" s="87"/>
      <c r="AT295" s="87"/>
      <c r="AU295" s="87"/>
      <c r="AV295" s="87"/>
    </row>
    <row r="296" spans="3:48" x14ac:dyDescent="0.2">
      <c r="C296" s="10"/>
      <c r="D296" s="10"/>
      <c r="AA296" s="87"/>
      <c r="AB296" s="87"/>
      <c r="AC296" s="87"/>
      <c r="AD296" s="87"/>
      <c r="AE296" s="87"/>
      <c r="AG296" s="112"/>
      <c r="AN296" s="87"/>
      <c r="AO296" s="87"/>
      <c r="AP296" s="87"/>
      <c r="AQ296" s="87"/>
      <c r="AR296" s="87"/>
      <c r="AS296" s="87"/>
      <c r="AT296" s="87"/>
      <c r="AU296" s="87"/>
    </row>
    <row r="297" spans="3:48" x14ac:dyDescent="0.2">
      <c r="C297" s="10"/>
      <c r="D297" s="10"/>
      <c r="AA297" s="87"/>
      <c r="AB297" s="87"/>
      <c r="AC297" s="87"/>
      <c r="AD297" s="87"/>
      <c r="AE297" s="87"/>
      <c r="AG297" s="112"/>
      <c r="AN297" s="87"/>
      <c r="AO297" s="87"/>
      <c r="AP297" s="87"/>
      <c r="AQ297" s="87"/>
      <c r="AR297" s="87"/>
      <c r="AS297" s="87"/>
      <c r="AT297" s="87"/>
      <c r="AU297" s="87"/>
    </row>
    <row r="298" spans="3:48" x14ac:dyDescent="0.2">
      <c r="C298" s="10"/>
      <c r="D298" s="10"/>
      <c r="AA298" s="87"/>
      <c r="AB298" s="87"/>
      <c r="AC298" s="87"/>
      <c r="AD298" s="87"/>
      <c r="AE298" s="87"/>
      <c r="AG298" s="112"/>
      <c r="AN298" s="87"/>
      <c r="AO298" s="87"/>
      <c r="AP298" s="87"/>
      <c r="AQ298" s="87"/>
      <c r="AR298" s="87"/>
      <c r="AS298" s="87"/>
      <c r="AT298" s="87"/>
      <c r="AU298" s="87"/>
    </row>
    <row r="299" spans="3:48" x14ac:dyDescent="0.2">
      <c r="C299" s="10"/>
      <c r="D299" s="10"/>
      <c r="AA299" s="87"/>
      <c r="AB299" s="87"/>
      <c r="AC299" s="87"/>
      <c r="AD299" s="87"/>
      <c r="AE299" s="87"/>
      <c r="AG299" s="112"/>
      <c r="AN299" s="87"/>
      <c r="AO299" s="87"/>
      <c r="AP299" s="87"/>
      <c r="AQ299" s="87"/>
      <c r="AR299" s="87"/>
      <c r="AS299" s="87"/>
      <c r="AT299" s="87"/>
      <c r="AU299" s="87"/>
    </row>
    <row r="300" spans="3:48" x14ac:dyDescent="0.2">
      <c r="C300" s="10"/>
      <c r="D300" s="10"/>
      <c r="AA300" s="87"/>
      <c r="AB300" s="87"/>
      <c r="AC300" s="87"/>
      <c r="AD300" s="87"/>
      <c r="AE300" s="87"/>
      <c r="AG300" s="112"/>
      <c r="AN300" s="87"/>
      <c r="AO300" s="87"/>
      <c r="AP300" s="87"/>
      <c r="AQ300" s="87"/>
      <c r="AR300" s="87"/>
      <c r="AS300" s="87"/>
      <c r="AT300" s="87"/>
      <c r="AU300" s="87"/>
    </row>
    <row r="301" spans="3:48" x14ac:dyDescent="0.2">
      <c r="C301" s="10"/>
      <c r="D301" s="10"/>
      <c r="AA301" s="87"/>
      <c r="AB301" s="87"/>
      <c r="AC301" s="87"/>
      <c r="AD301" s="87"/>
      <c r="AE301" s="87"/>
      <c r="AG301" s="112"/>
      <c r="AN301" s="87"/>
      <c r="AO301" s="87"/>
      <c r="AP301" s="87"/>
      <c r="AQ301" s="87"/>
      <c r="AR301" s="87"/>
      <c r="AS301" s="87"/>
      <c r="AT301" s="87"/>
      <c r="AU301" s="87"/>
    </row>
    <row r="302" spans="3:48" x14ac:dyDescent="0.2">
      <c r="C302" s="10"/>
      <c r="D302" s="10"/>
      <c r="AA302" s="87"/>
      <c r="AB302" s="87"/>
      <c r="AC302" s="87"/>
      <c r="AD302" s="87"/>
      <c r="AE302" s="87"/>
      <c r="AG302" s="112"/>
      <c r="AN302" s="87"/>
      <c r="AO302" s="87"/>
      <c r="AP302" s="87"/>
      <c r="AQ302" s="87"/>
      <c r="AR302" s="87"/>
      <c r="AS302" s="87"/>
      <c r="AT302" s="87"/>
      <c r="AU302" s="87"/>
    </row>
    <row r="303" spans="3:48" x14ac:dyDescent="0.2">
      <c r="C303" s="10"/>
      <c r="D303" s="10"/>
      <c r="AA303" s="87"/>
      <c r="AB303" s="87"/>
      <c r="AC303" s="87"/>
      <c r="AD303" s="87"/>
      <c r="AE303" s="87"/>
      <c r="AG303" s="112"/>
      <c r="AN303" s="87"/>
      <c r="AO303" s="87"/>
      <c r="AP303" s="87"/>
      <c r="AQ303" s="87"/>
      <c r="AR303" s="87"/>
      <c r="AS303" s="87"/>
      <c r="AT303" s="87"/>
      <c r="AU303" s="87"/>
      <c r="AV303" s="87"/>
    </row>
    <row r="304" spans="3:48" x14ac:dyDescent="0.2">
      <c r="C304" s="10"/>
      <c r="D304" s="10"/>
      <c r="AA304" s="87"/>
      <c r="AB304" s="87"/>
      <c r="AC304" s="87"/>
      <c r="AD304" s="87"/>
      <c r="AE304" s="87"/>
      <c r="AG304" s="112"/>
      <c r="AN304" s="87"/>
      <c r="AO304" s="87"/>
      <c r="AP304" s="87"/>
      <c r="AQ304" s="87"/>
      <c r="AR304" s="87"/>
      <c r="AS304" s="87"/>
      <c r="AT304" s="87"/>
      <c r="AU304" s="87"/>
      <c r="AV304" s="87"/>
    </row>
    <row r="305" spans="3:48" x14ac:dyDescent="0.2">
      <c r="C305" s="10"/>
      <c r="D305" s="10"/>
      <c r="AA305" s="87"/>
      <c r="AB305" s="87"/>
      <c r="AC305" s="87"/>
      <c r="AD305" s="87"/>
      <c r="AE305" s="87"/>
      <c r="AG305" s="112"/>
      <c r="AN305" s="87"/>
      <c r="AO305" s="87"/>
      <c r="AP305" s="87"/>
      <c r="AQ305" s="87"/>
      <c r="AR305" s="87"/>
      <c r="AS305" s="87"/>
      <c r="AT305" s="87"/>
      <c r="AU305" s="87"/>
      <c r="AV305" s="87"/>
    </row>
    <row r="306" spans="3:48" x14ac:dyDescent="0.2">
      <c r="C306" s="10"/>
      <c r="D306" s="10"/>
      <c r="AA306" s="87"/>
      <c r="AB306" s="87"/>
      <c r="AC306" s="87"/>
      <c r="AD306" s="87"/>
      <c r="AE306" s="87"/>
      <c r="AG306" s="112"/>
      <c r="AN306" s="87"/>
      <c r="AO306" s="87"/>
      <c r="AP306" s="87"/>
      <c r="AQ306" s="87"/>
      <c r="AR306" s="87"/>
      <c r="AS306" s="87"/>
      <c r="AT306" s="87"/>
      <c r="AU306" s="87"/>
    </row>
    <row r="307" spans="3:48" x14ac:dyDescent="0.2">
      <c r="C307" s="10"/>
      <c r="D307" s="10"/>
      <c r="AA307" s="87"/>
      <c r="AB307" s="87"/>
      <c r="AC307" s="87"/>
      <c r="AD307" s="87"/>
      <c r="AE307" s="87"/>
      <c r="AG307" s="112"/>
      <c r="AN307" s="87"/>
      <c r="AO307" s="87"/>
      <c r="AP307" s="87"/>
      <c r="AQ307" s="87"/>
      <c r="AR307" s="87"/>
      <c r="AS307" s="87"/>
      <c r="AT307" s="87"/>
      <c r="AU307" s="87"/>
    </row>
    <row r="308" spans="3:48" x14ac:dyDescent="0.2">
      <c r="C308" s="10"/>
      <c r="D308" s="10"/>
      <c r="AA308" s="87"/>
      <c r="AB308" s="87"/>
      <c r="AC308" s="87"/>
      <c r="AD308" s="87"/>
      <c r="AE308" s="87"/>
      <c r="AG308" s="112"/>
      <c r="AN308" s="87"/>
      <c r="AO308" s="87"/>
      <c r="AP308" s="87"/>
      <c r="AQ308" s="87"/>
      <c r="AR308" s="87"/>
      <c r="AS308" s="87"/>
      <c r="AT308" s="87"/>
      <c r="AU308" s="87"/>
    </row>
    <row r="309" spans="3:48" x14ac:dyDescent="0.2">
      <c r="C309" s="10"/>
      <c r="D309" s="10"/>
      <c r="AA309" s="87"/>
      <c r="AB309" s="87"/>
      <c r="AC309" s="87"/>
      <c r="AD309" s="87"/>
      <c r="AE309" s="87"/>
      <c r="AG309" s="112"/>
      <c r="AN309" s="87"/>
      <c r="AO309" s="87"/>
      <c r="AP309" s="87"/>
      <c r="AQ309" s="87"/>
      <c r="AR309" s="87"/>
      <c r="AS309" s="87"/>
      <c r="AT309" s="87"/>
      <c r="AU309" s="87"/>
    </row>
    <row r="310" spans="3:48" x14ac:dyDescent="0.2">
      <c r="C310" s="10"/>
      <c r="D310" s="10"/>
      <c r="AA310" s="87"/>
      <c r="AB310" s="87"/>
      <c r="AC310" s="87"/>
      <c r="AD310" s="87"/>
      <c r="AE310" s="87"/>
      <c r="AG310" s="112"/>
      <c r="AN310" s="87"/>
      <c r="AO310" s="87"/>
      <c r="AP310" s="87"/>
      <c r="AQ310" s="87"/>
      <c r="AR310" s="87"/>
      <c r="AS310" s="87"/>
      <c r="AT310" s="87"/>
      <c r="AU310" s="87"/>
    </row>
    <row r="311" spans="3:48" x14ac:dyDescent="0.2">
      <c r="C311" s="10"/>
      <c r="D311" s="10"/>
      <c r="AA311" s="87"/>
      <c r="AB311" s="87"/>
      <c r="AC311" s="87"/>
      <c r="AD311" s="87"/>
      <c r="AE311" s="87"/>
      <c r="AG311" s="112"/>
      <c r="AN311" s="87"/>
      <c r="AO311" s="87"/>
      <c r="AP311" s="87"/>
      <c r="AQ311" s="87"/>
      <c r="AR311" s="87"/>
      <c r="AS311" s="87"/>
      <c r="AT311" s="87"/>
      <c r="AU311" s="87"/>
    </row>
    <row r="312" spans="3:48" x14ac:dyDescent="0.2">
      <c r="C312" s="10"/>
      <c r="D312" s="10"/>
      <c r="AA312" s="87"/>
      <c r="AB312" s="87"/>
      <c r="AC312" s="87"/>
      <c r="AD312" s="87"/>
      <c r="AE312" s="87"/>
      <c r="AG312" s="112"/>
      <c r="AN312" s="87"/>
      <c r="AO312" s="87"/>
      <c r="AP312" s="87"/>
      <c r="AQ312" s="87"/>
      <c r="AR312" s="87"/>
      <c r="AS312" s="87"/>
      <c r="AT312" s="87"/>
      <c r="AU312" s="87"/>
    </row>
    <row r="313" spans="3:48" x14ac:dyDescent="0.2">
      <c r="C313" s="10"/>
      <c r="D313" s="10"/>
      <c r="AA313" s="87"/>
      <c r="AB313" s="87"/>
      <c r="AC313" s="87"/>
      <c r="AD313" s="87"/>
      <c r="AE313" s="87"/>
      <c r="AG313" s="112"/>
      <c r="AN313" s="87"/>
      <c r="AO313" s="87"/>
      <c r="AP313" s="87"/>
      <c r="AQ313" s="87"/>
      <c r="AR313" s="87"/>
      <c r="AS313" s="87"/>
      <c r="AT313" s="87"/>
      <c r="AU313" s="87"/>
    </row>
    <row r="314" spans="3:48" x14ac:dyDescent="0.2">
      <c r="C314" s="10"/>
      <c r="D314" s="10"/>
      <c r="AA314" s="87"/>
      <c r="AB314" s="87"/>
      <c r="AC314" s="87"/>
      <c r="AD314" s="87"/>
      <c r="AE314" s="87"/>
      <c r="AG314" s="112"/>
      <c r="AN314" s="87"/>
      <c r="AO314" s="87"/>
      <c r="AP314" s="87"/>
      <c r="AQ314" s="87"/>
      <c r="AR314" s="87"/>
      <c r="AS314" s="87"/>
      <c r="AT314" s="87"/>
      <c r="AU314" s="87"/>
    </row>
    <row r="315" spans="3:48" x14ac:dyDescent="0.2">
      <c r="C315" s="10"/>
      <c r="D315" s="10"/>
      <c r="AA315" s="87"/>
      <c r="AB315" s="87"/>
      <c r="AC315" s="87"/>
      <c r="AD315" s="87"/>
      <c r="AE315" s="87"/>
      <c r="AG315" s="112"/>
      <c r="AN315" s="87"/>
      <c r="AO315" s="87"/>
      <c r="AP315" s="87"/>
      <c r="AQ315" s="87"/>
      <c r="AR315" s="87"/>
      <c r="AS315" s="87"/>
      <c r="AT315" s="87"/>
      <c r="AU315" s="87"/>
    </row>
    <row r="316" spans="3:48" x14ac:dyDescent="0.2">
      <c r="C316" s="10"/>
      <c r="D316" s="10"/>
      <c r="AA316" s="87"/>
      <c r="AB316" s="87"/>
      <c r="AC316" s="87"/>
      <c r="AD316" s="87"/>
      <c r="AE316" s="87"/>
      <c r="AG316" s="112"/>
      <c r="AN316" s="87"/>
      <c r="AO316" s="87"/>
      <c r="AP316" s="87"/>
      <c r="AQ316" s="87"/>
      <c r="AR316" s="87"/>
      <c r="AS316" s="87"/>
      <c r="AT316" s="87"/>
      <c r="AU316" s="87"/>
    </row>
    <row r="317" spans="3:48" x14ac:dyDescent="0.2">
      <c r="C317" s="10"/>
      <c r="D317" s="10"/>
      <c r="AA317" s="87"/>
      <c r="AB317" s="87"/>
      <c r="AC317" s="87"/>
      <c r="AD317" s="87"/>
      <c r="AE317" s="87"/>
      <c r="AG317" s="112"/>
      <c r="AN317" s="87"/>
      <c r="AO317" s="87"/>
      <c r="AP317" s="87"/>
      <c r="AQ317" s="87"/>
      <c r="AR317" s="87"/>
      <c r="AS317" s="87"/>
      <c r="AT317" s="87"/>
      <c r="AU317" s="87"/>
    </row>
    <row r="318" spans="3:48" x14ac:dyDescent="0.2">
      <c r="C318" s="10"/>
      <c r="D318" s="10"/>
      <c r="AA318" s="87"/>
      <c r="AB318" s="87"/>
      <c r="AC318" s="87"/>
      <c r="AD318" s="87"/>
      <c r="AE318" s="87"/>
      <c r="AG318" s="112"/>
      <c r="AN318" s="87"/>
      <c r="AO318" s="87"/>
      <c r="AP318" s="87"/>
      <c r="AQ318" s="87"/>
      <c r="AR318" s="87"/>
      <c r="AS318" s="87"/>
      <c r="AT318" s="87"/>
      <c r="AU318" s="87"/>
    </row>
    <row r="319" spans="3:48" x14ac:dyDescent="0.2">
      <c r="C319" s="10"/>
      <c r="D319" s="10"/>
      <c r="AA319" s="87"/>
      <c r="AB319" s="87"/>
      <c r="AC319" s="87"/>
      <c r="AD319" s="87"/>
      <c r="AE319" s="87"/>
      <c r="AG319" s="112"/>
      <c r="AN319" s="87"/>
      <c r="AO319" s="87"/>
      <c r="AP319" s="87"/>
      <c r="AQ319" s="87"/>
      <c r="AR319" s="87"/>
      <c r="AS319" s="87"/>
      <c r="AT319" s="87"/>
      <c r="AU319" s="87"/>
    </row>
    <row r="320" spans="3:48" x14ac:dyDescent="0.2">
      <c r="C320" s="10"/>
      <c r="D320" s="10"/>
      <c r="AA320" s="87"/>
      <c r="AB320" s="87"/>
      <c r="AC320" s="87"/>
      <c r="AD320" s="87"/>
      <c r="AE320" s="87"/>
      <c r="AG320" s="112"/>
      <c r="AN320" s="87"/>
      <c r="AO320" s="87"/>
      <c r="AP320" s="87"/>
      <c r="AQ320" s="87"/>
      <c r="AR320" s="87"/>
      <c r="AS320" s="87"/>
      <c r="AT320" s="87"/>
      <c r="AU320" s="87"/>
    </row>
    <row r="321" spans="3:48" x14ac:dyDescent="0.2">
      <c r="C321" s="10"/>
      <c r="D321" s="10"/>
      <c r="AA321" s="87"/>
      <c r="AB321" s="87"/>
      <c r="AC321" s="87"/>
      <c r="AD321" s="87"/>
      <c r="AE321" s="87"/>
      <c r="AG321" s="112"/>
      <c r="AN321" s="87"/>
      <c r="AO321" s="87"/>
      <c r="AP321" s="87"/>
      <c r="AQ321" s="87"/>
      <c r="AR321" s="87"/>
      <c r="AS321" s="87"/>
      <c r="AT321" s="87"/>
      <c r="AU321" s="87"/>
      <c r="AV321" s="87"/>
    </row>
    <row r="322" spans="3:48" x14ac:dyDescent="0.2">
      <c r="C322" s="10"/>
      <c r="D322" s="10"/>
      <c r="AA322" s="87"/>
      <c r="AB322" s="87"/>
      <c r="AC322" s="87"/>
      <c r="AD322" s="87"/>
      <c r="AE322" s="87"/>
      <c r="AG322" s="112"/>
      <c r="AN322" s="87"/>
      <c r="AO322" s="87"/>
      <c r="AP322" s="87"/>
      <c r="AQ322" s="87"/>
      <c r="AR322" s="87"/>
      <c r="AS322" s="87"/>
      <c r="AT322" s="87"/>
      <c r="AU322" s="87"/>
    </row>
    <row r="323" spans="3:48" x14ac:dyDescent="0.2">
      <c r="C323" s="10"/>
      <c r="D323" s="10"/>
      <c r="AA323" s="87"/>
      <c r="AB323" s="87"/>
      <c r="AC323" s="87"/>
      <c r="AD323" s="87"/>
      <c r="AE323" s="87"/>
      <c r="AG323" s="112"/>
      <c r="AN323" s="87"/>
      <c r="AO323" s="87"/>
      <c r="AP323" s="87"/>
      <c r="AQ323" s="87"/>
      <c r="AR323" s="87"/>
      <c r="AS323" s="87"/>
      <c r="AT323" s="87"/>
      <c r="AU323" s="87"/>
    </row>
    <row r="324" spans="3:48" x14ac:dyDescent="0.2">
      <c r="C324" s="10"/>
      <c r="D324" s="10"/>
      <c r="AA324" s="87"/>
      <c r="AB324" s="87"/>
      <c r="AC324" s="87"/>
      <c r="AD324" s="87"/>
      <c r="AE324" s="87"/>
      <c r="AG324" s="112"/>
      <c r="AN324" s="87"/>
      <c r="AO324" s="87"/>
      <c r="AP324" s="87"/>
      <c r="AQ324" s="87"/>
      <c r="AR324" s="87"/>
      <c r="AS324" s="87"/>
      <c r="AT324" s="87"/>
      <c r="AU324" s="87"/>
    </row>
    <row r="325" spans="3:48" x14ac:dyDescent="0.2">
      <c r="C325" s="10"/>
      <c r="D325" s="10"/>
      <c r="AA325" s="87"/>
      <c r="AB325" s="87"/>
      <c r="AC325" s="87"/>
      <c r="AD325" s="87"/>
      <c r="AE325" s="87"/>
      <c r="AG325" s="112"/>
      <c r="AN325" s="87"/>
      <c r="AO325" s="87"/>
      <c r="AP325" s="87"/>
      <c r="AQ325" s="87"/>
      <c r="AR325" s="87"/>
      <c r="AS325" s="87"/>
      <c r="AT325" s="87"/>
      <c r="AU325" s="87"/>
    </row>
    <row r="326" spans="3:48" x14ac:dyDescent="0.2">
      <c r="C326" s="10"/>
      <c r="D326" s="10"/>
      <c r="AA326" s="87"/>
      <c r="AB326" s="87"/>
      <c r="AC326" s="87"/>
      <c r="AD326" s="87"/>
      <c r="AE326" s="87"/>
      <c r="AG326" s="112"/>
      <c r="AN326" s="87"/>
      <c r="AO326" s="87"/>
      <c r="AP326" s="87"/>
      <c r="AQ326" s="87"/>
      <c r="AR326" s="87"/>
      <c r="AS326" s="87"/>
      <c r="AT326" s="87"/>
      <c r="AU326" s="87"/>
    </row>
    <row r="327" spans="3:48" x14ac:dyDescent="0.2">
      <c r="C327" s="10"/>
      <c r="D327" s="10"/>
      <c r="AA327" s="87"/>
      <c r="AB327" s="87"/>
      <c r="AC327" s="87"/>
      <c r="AD327" s="87"/>
      <c r="AE327" s="87"/>
      <c r="AG327" s="112"/>
      <c r="AN327" s="87"/>
      <c r="AO327" s="87"/>
      <c r="AP327" s="87"/>
      <c r="AQ327" s="87"/>
      <c r="AR327" s="87"/>
      <c r="AS327" s="87"/>
      <c r="AT327" s="87"/>
      <c r="AU327" s="87"/>
    </row>
    <row r="328" spans="3:48" x14ac:dyDescent="0.2">
      <c r="C328" s="10"/>
      <c r="D328" s="10"/>
      <c r="AA328" s="87"/>
      <c r="AB328" s="87"/>
      <c r="AC328" s="87"/>
      <c r="AD328" s="87"/>
      <c r="AE328" s="87"/>
      <c r="AG328" s="112"/>
      <c r="AN328" s="87"/>
      <c r="AO328" s="87"/>
      <c r="AP328" s="87"/>
      <c r="AQ328" s="87"/>
      <c r="AR328" s="87"/>
      <c r="AS328" s="87"/>
      <c r="AT328" s="87"/>
      <c r="AU328" s="87"/>
    </row>
    <row r="329" spans="3:48" x14ac:dyDescent="0.2">
      <c r="C329" s="10"/>
      <c r="D329" s="10"/>
      <c r="AA329" s="87"/>
      <c r="AB329" s="87"/>
      <c r="AC329" s="87"/>
      <c r="AD329" s="87"/>
      <c r="AE329" s="87"/>
      <c r="AG329" s="112"/>
      <c r="AN329" s="87"/>
      <c r="AO329" s="87"/>
      <c r="AP329" s="87"/>
      <c r="AQ329" s="87"/>
      <c r="AR329" s="87"/>
      <c r="AS329" s="87"/>
      <c r="AT329" s="87"/>
      <c r="AU329" s="87"/>
    </row>
    <row r="330" spans="3:48" x14ac:dyDescent="0.2">
      <c r="C330" s="10"/>
      <c r="D330" s="10"/>
      <c r="AA330" s="87"/>
      <c r="AB330" s="87"/>
      <c r="AC330" s="87"/>
      <c r="AD330" s="87"/>
      <c r="AE330" s="87"/>
      <c r="AG330" s="112"/>
      <c r="AN330" s="87"/>
      <c r="AO330" s="87"/>
      <c r="AP330" s="87"/>
      <c r="AQ330" s="87"/>
      <c r="AR330" s="87"/>
      <c r="AS330" s="87"/>
      <c r="AT330" s="87"/>
      <c r="AU330" s="87"/>
    </row>
    <row r="331" spans="3:48" x14ac:dyDescent="0.2">
      <c r="C331" s="10"/>
      <c r="D331" s="10"/>
      <c r="AA331" s="87"/>
      <c r="AB331" s="87"/>
      <c r="AC331" s="87"/>
      <c r="AD331" s="87"/>
      <c r="AE331" s="87"/>
      <c r="AG331" s="112"/>
      <c r="AN331" s="87"/>
      <c r="AO331" s="87"/>
      <c r="AP331" s="87"/>
      <c r="AQ331" s="87"/>
      <c r="AR331" s="87"/>
      <c r="AS331" s="87"/>
      <c r="AT331" s="87"/>
      <c r="AU331" s="87"/>
    </row>
    <row r="332" spans="3:48" x14ac:dyDescent="0.2">
      <c r="C332" s="10"/>
      <c r="D332" s="10"/>
      <c r="AA332" s="87"/>
      <c r="AB332" s="87"/>
      <c r="AC332" s="87"/>
      <c r="AD332" s="87"/>
      <c r="AE332" s="87"/>
      <c r="AG332" s="112"/>
      <c r="AN332" s="87"/>
      <c r="AO332" s="87"/>
      <c r="AP332" s="87"/>
      <c r="AQ332" s="87"/>
      <c r="AR332" s="87"/>
      <c r="AS332" s="87"/>
      <c r="AT332" s="87"/>
      <c r="AU332" s="87"/>
    </row>
    <row r="333" spans="3:48" x14ac:dyDescent="0.2">
      <c r="C333" s="10"/>
      <c r="D333" s="10"/>
      <c r="AA333" s="87"/>
      <c r="AB333" s="87"/>
      <c r="AC333" s="87"/>
      <c r="AD333" s="87"/>
      <c r="AE333" s="87"/>
      <c r="AG333" s="112"/>
      <c r="AN333" s="87"/>
      <c r="AO333" s="87"/>
      <c r="AP333" s="87"/>
      <c r="AQ333" s="87"/>
      <c r="AR333" s="87"/>
      <c r="AS333" s="87"/>
      <c r="AT333" s="87"/>
      <c r="AU333" s="87"/>
    </row>
    <row r="334" spans="3:48" x14ac:dyDescent="0.2">
      <c r="C334" s="10"/>
      <c r="D334" s="10"/>
      <c r="AA334" s="87"/>
      <c r="AB334" s="87"/>
      <c r="AC334" s="87"/>
      <c r="AD334" s="87"/>
      <c r="AE334" s="87"/>
      <c r="AG334" s="112"/>
      <c r="AN334" s="87"/>
      <c r="AO334" s="87"/>
      <c r="AP334" s="87"/>
      <c r="AQ334" s="87"/>
      <c r="AR334" s="87"/>
      <c r="AS334" s="87"/>
      <c r="AT334" s="87"/>
      <c r="AU334" s="87"/>
    </row>
    <row r="335" spans="3:48" x14ac:dyDescent="0.2">
      <c r="C335" s="10"/>
      <c r="D335" s="10"/>
      <c r="AA335" s="87"/>
      <c r="AB335" s="87"/>
      <c r="AC335" s="87"/>
      <c r="AD335" s="87"/>
      <c r="AE335" s="87"/>
      <c r="AG335" s="112"/>
      <c r="AN335" s="87"/>
      <c r="AO335" s="87"/>
      <c r="AP335" s="87"/>
      <c r="AQ335" s="87"/>
      <c r="AR335" s="87"/>
      <c r="AS335" s="87"/>
      <c r="AT335" s="87"/>
      <c r="AU335" s="87"/>
      <c r="AV335" s="87"/>
    </row>
    <row r="336" spans="3:48" x14ac:dyDescent="0.2">
      <c r="C336" s="10"/>
      <c r="D336" s="10"/>
      <c r="AA336" s="87"/>
      <c r="AB336" s="87"/>
      <c r="AC336" s="87"/>
      <c r="AD336" s="87"/>
      <c r="AE336" s="87"/>
      <c r="AG336" s="112"/>
      <c r="AN336" s="87"/>
      <c r="AO336" s="87"/>
      <c r="AP336" s="87"/>
      <c r="AQ336" s="87"/>
      <c r="AR336" s="87"/>
      <c r="AS336" s="87"/>
      <c r="AT336" s="87"/>
      <c r="AU336" s="87"/>
    </row>
    <row r="337" spans="3:47" x14ac:dyDescent="0.2">
      <c r="C337" s="10"/>
      <c r="D337" s="10"/>
      <c r="AA337" s="87"/>
      <c r="AB337" s="87"/>
      <c r="AC337" s="87"/>
      <c r="AD337" s="87"/>
      <c r="AE337" s="87"/>
      <c r="AG337" s="112"/>
      <c r="AN337" s="87"/>
      <c r="AO337" s="87"/>
      <c r="AP337" s="87"/>
      <c r="AQ337" s="87"/>
      <c r="AR337" s="87"/>
      <c r="AS337" s="87"/>
      <c r="AT337" s="87"/>
      <c r="AU337" s="87"/>
    </row>
    <row r="338" spans="3:47" x14ac:dyDescent="0.2">
      <c r="C338" s="10"/>
      <c r="D338" s="10"/>
      <c r="AA338" s="87"/>
      <c r="AB338" s="87"/>
      <c r="AC338" s="87"/>
      <c r="AD338" s="87"/>
      <c r="AE338" s="87"/>
      <c r="AG338" s="112"/>
      <c r="AN338" s="87"/>
      <c r="AO338" s="87"/>
      <c r="AP338" s="87"/>
      <c r="AQ338" s="87"/>
      <c r="AR338" s="87"/>
      <c r="AS338" s="87"/>
      <c r="AT338" s="87"/>
      <c r="AU338" s="87"/>
    </row>
    <row r="339" spans="3:47" x14ac:dyDescent="0.2">
      <c r="C339" s="10"/>
      <c r="D339" s="10"/>
      <c r="AA339" s="87"/>
      <c r="AB339" s="87"/>
      <c r="AC339" s="87"/>
      <c r="AD339" s="87"/>
      <c r="AE339" s="87"/>
      <c r="AG339" s="112"/>
      <c r="AN339" s="87"/>
      <c r="AO339" s="87"/>
      <c r="AP339" s="87"/>
      <c r="AQ339" s="87"/>
      <c r="AR339" s="87"/>
      <c r="AS339" s="87"/>
      <c r="AT339" s="87"/>
      <c r="AU339" s="87"/>
    </row>
    <row r="340" spans="3:47" x14ac:dyDescent="0.2">
      <c r="C340" s="10"/>
      <c r="D340" s="10"/>
      <c r="AA340" s="87"/>
      <c r="AB340" s="87"/>
      <c r="AC340" s="87"/>
      <c r="AD340" s="87"/>
      <c r="AE340" s="87"/>
      <c r="AG340" s="112"/>
      <c r="AN340" s="87"/>
      <c r="AO340" s="87"/>
      <c r="AP340" s="87"/>
      <c r="AQ340" s="87"/>
      <c r="AR340" s="87"/>
      <c r="AS340" s="87"/>
      <c r="AT340" s="87"/>
      <c r="AU340" s="87"/>
    </row>
    <row r="341" spans="3:47" x14ac:dyDescent="0.2">
      <c r="C341" s="10"/>
      <c r="D341" s="10"/>
      <c r="AA341" s="87"/>
      <c r="AB341" s="87"/>
      <c r="AC341" s="87"/>
      <c r="AD341" s="87"/>
      <c r="AE341" s="87"/>
      <c r="AG341" s="112"/>
      <c r="AN341" s="87"/>
      <c r="AO341" s="87"/>
      <c r="AP341" s="87"/>
      <c r="AQ341" s="87"/>
      <c r="AR341" s="87"/>
      <c r="AS341" s="87"/>
      <c r="AT341" s="87"/>
      <c r="AU341" s="87"/>
    </row>
    <row r="342" spans="3:47" x14ac:dyDescent="0.2">
      <c r="C342" s="10"/>
      <c r="D342" s="10"/>
      <c r="AA342" s="87"/>
      <c r="AB342" s="87"/>
      <c r="AC342" s="87"/>
      <c r="AD342" s="87"/>
      <c r="AE342" s="87"/>
      <c r="AG342" s="112"/>
      <c r="AN342" s="87"/>
      <c r="AO342" s="87"/>
      <c r="AP342" s="87"/>
      <c r="AQ342" s="87"/>
      <c r="AR342" s="87"/>
      <c r="AS342" s="87"/>
      <c r="AT342" s="87"/>
      <c r="AU342" s="87"/>
    </row>
    <row r="343" spans="3:47" x14ac:dyDescent="0.2">
      <c r="C343" s="10"/>
      <c r="D343" s="10"/>
      <c r="AA343" s="87"/>
      <c r="AB343" s="87"/>
      <c r="AC343" s="87"/>
      <c r="AD343" s="87"/>
      <c r="AE343" s="87"/>
      <c r="AG343" s="112"/>
      <c r="AN343" s="87"/>
      <c r="AO343" s="87"/>
      <c r="AP343" s="87"/>
      <c r="AQ343" s="87"/>
      <c r="AR343" s="87"/>
      <c r="AS343" s="87"/>
      <c r="AT343" s="87"/>
      <c r="AU343" s="87"/>
    </row>
    <row r="344" spans="3:47" x14ac:dyDescent="0.2">
      <c r="C344" s="10"/>
      <c r="D344" s="10"/>
      <c r="AA344" s="87"/>
      <c r="AB344" s="87"/>
      <c r="AC344" s="87"/>
      <c r="AD344" s="87"/>
      <c r="AE344" s="87"/>
      <c r="AG344" s="112"/>
      <c r="AN344" s="87"/>
      <c r="AO344" s="87"/>
      <c r="AP344" s="87"/>
      <c r="AQ344" s="87"/>
      <c r="AR344" s="87"/>
      <c r="AS344" s="87"/>
      <c r="AT344" s="87"/>
      <c r="AU344" s="87"/>
    </row>
    <row r="345" spans="3:47" x14ac:dyDescent="0.2">
      <c r="C345" s="10"/>
      <c r="D345" s="10"/>
      <c r="AA345" s="87"/>
      <c r="AB345" s="87"/>
      <c r="AC345" s="87"/>
      <c r="AD345" s="87"/>
      <c r="AE345" s="87"/>
      <c r="AG345" s="112"/>
      <c r="AN345" s="87"/>
      <c r="AO345" s="87"/>
      <c r="AP345" s="87"/>
      <c r="AQ345" s="87"/>
      <c r="AR345" s="87"/>
      <c r="AS345" s="87"/>
      <c r="AT345" s="87"/>
      <c r="AU345" s="87"/>
    </row>
    <row r="346" spans="3:47" x14ac:dyDescent="0.2">
      <c r="C346" s="10"/>
      <c r="D346" s="10"/>
      <c r="AA346" s="87"/>
      <c r="AB346" s="87"/>
      <c r="AC346" s="87"/>
      <c r="AD346" s="87"/>
      <c r="AE346" s="87"/>
      <c r="AG346" s="112"/>
      <c r="AN346" s="87"/>
      <c r="AO346" s="87"/>
      <c r="AP346" s="87"/>
      <c r="AQ346" s="87"/>
      <c r="AR346" s="87"/>
      <c r="AS346" s="87"/>
      <c r="AT346" s="87"/>
      <c r="AU346" s="87"/>
    </row>
    <row r="347" spans="3:47" x14ac:dyDescent="0.2">
      <c r="C347" s="10"/>
      <c r="D347" s="10"/>
      <c r="AA347" s="87"/>
      <c r="AB347" s="87"/>
      <c r="AC347" s="87"/>
      <c r="AD347" s="87"/>
      <c r="AE347" s="87"/>
      <c r="AG347" s="112"/>
      <c r="AN347" s="87"/>
      <c r="AO347" s="87"/>
      <c r="AP347" s="87"/>
      <c r="AQ347" s="87"/>
      <c r="AR347" s="87"/>
      <c r="AS347" s="87"/>
      <c r="AT347" s="87"/>
      <c r="AU347" s="87"/>
    </row>
    <row r="348" spans="3:47" x14ac:dyDescent="0.2">
      <c r="C348" s="10"/>
      <c r="D348" s="10"/>
      <c r="AA348" s="87"/>
      <c r="AB348" s="87"/>
      <c r="AC348" s="87"/>
      <c r="AD348" s="87"/>
      <c r="AE348" s="87"/>
      <c r="AG348" s="112"/>
      <c r="AN348" s="87"/>
      <c r="AO348" s="87"/>
      <c r="AP348" s="87"/>
      <c r="AQ348" s="87"/>
      <c r="AR348" s="87"/>
      <c r="AS348" s="87"/>
      <c r="AT348" s="87"/>
      <c r="AU348" s="87"/>
    </row>
    <row r="349" spans="3:47" x14ac:dyDescent="0.2">
      <c r="C349" s="10"/>
      <c r="D349" s="10"/>
      <c r="AA349" s="87"/>
      <c r="AB349" s="87"/>
      <c r="AC349" s="87"/>
      <c r="AD349" s="87"/>
      <c r="AE349" s="87"/>
      <c r="AG349" s="112"/>
      <c r="AN349" s="87"/>
      <c r="AO349" s="87"/>
      <c r="AP349" s="87"/>
      <c r="AQ349" s="87"/>
      <c r="AR349" s="87"/>
      <c r="AS349" s="87"/>
      <c r="AT349" s="87"/>
      <c r="AU349" s="87"/>
    </row>
    <row r="350" spans="3:47" x14ac:dyDescent="0.2">
      <c r="C350" s="10"/>
      <c r="D350" s="10"/>
      <c r="AA350" s="87"/>
      <c r="AB350" s="87"/>
      <c r="AC350" s="87"/>
      <c r="AD350" s="87"/>
      <c r="AE350" s="87"/>
      <c r="AG350" s="112"/>
      <c r="AN350" s="87"/>
      <c r="AO350" s="87"/>
      <c r="AP350" s="87"/>
      <c r="AQ350" s="87"/>
      <c r="AR350" s="87"/>
      <c r="AS350" s="87"/>
      <c r="AT350" s="87"/>
      <c r="AU350" s="87"/>
    </row>
    <row r="351" spans="3:47" x14ac:dyDescent="0.2">
      <c r="C351" s="10"/>
      <c r="D351" s="10"/>
      <c r="AA351" s="87"/>
      <c r="AB351" s="87"/>
      <c r="AC351" s="87"/>
      <c r="AD351" s="87"/>
      <c r="AE351" s="87"/>
      <c r="AG351" s="112"/>
      <c r="AN351" s="87"/>
      <c r="AO351" s="87"/>
      <c r="AP351" s="87"/>
      <c r="AQ351" s="87"/>
      <c r="AR351" s="87"/>
      <c r="AS351" s="87"/>
      <c r="AT351" s="87"/>
      <c r="AU351" s="87"/>
    </row>
    <row r="352" spans="3:47" x14ac:dyDescent="0.2">
      <c r="C352" s="10"/>
      <c r="D352" s="10"/>
      <c r="AA352" s="87"/>
      <c r="AB352" s="87"/>
      <c r="AC352" s="87"/>
      <c r="AD352" s="87"/>
      <c r="AE352" s="87"/>
      <c r="AG352" s="112"/>
      <c r="AN352" s="87"/>
      <c r="AO352" s="87"/>
      <c r="AP352" s="87"/>
      <c r="AQ352" s="87"/>
      <c r="AR352" s="87"/>
      <c r="AS352" s="87"/>
      <c r="AT352" s="87"/>
      <c r="AU352" s="87"/>
    </row>
    <row r="353" spans="3:64" x14ac:dyDescent="0.2">
      <c r="C353" s="10"/>
      <c r="D353" s="10"/>
      <c r="AA353" s="87"/>
      <c r="AB353" s="87"/>
      <c r="AC353" s="87"/>
      <c r="AD353" s="87"/>
      <c r="AE353" s="87"/>
      <c r="AG353" s="112"/>
      <c r="AN353" s="87"/>
      <c r="AO353" s="87"/>
      <c r="AP353" s="87"/>
      <c r="AQ353" s="87"/>
      <c r="AR353" s="87"/>
      <c r="AS353" s="87"/>
      <c r="AT353" s="87"/>
      <c r="AU353" s="87"/>
      <c r="AV353" s="87"/>
    </row>
    <row r="354" spans="3:64" x14ac:dyDescent="0.2">
      <c r="C354" s="10"/>
      <c r="D354" s="10"/>
      <c r="AA354" s="87"/>
      <c r="AB354" s="87"/>
      <c r="AC354" s="87"/>
      <c r="AD354" s="87"/>
      <c r="AE354" s="87"/>
      <c r="AG354" s="112"/>
      <c r="AN354" s="87"/>
      <c r="AO354" s="87"/>
      <c r="AP354" s="87"/>
      <c r="AQ354" s="87"/>
      <c r="AR354" s="87"/>
      <c r="AS354" s="87"/>
      <c r="AT354" s="87"/>
      <c r="AU354" s="87"/>
    </row>
    <row r="355" spans="3:64" x14ac:dyDescent="0.2">
      <c r="C355" s="10"/>
      <c r="D355" s="10"/>
      <c r="AA355" s="87"/>
      <c r="AB355" s="87"/>
      <c r="AC355" s="87"/>
      <c r="AD355" s="87"/>
      <c r="AE355" s="87"/>
      <c r="AG355" s="112"/>
      <c r="AN355" s="87"/>
      <c r="AO355" s="87"/>
      <c r="AP355" s="87"/>
      <c r="AQ355" s="87"/>
      <c r="AR355" s="87"/>
      <c r="AS355" s="87"/>
      <c r="AT355" s="87"/>
      <c r="AU355" s="87"/>
    </row>
    <row r="356" spans="3:64" x14ac:dyDescent="0.2">
      <c r="C356" s="10"/>
      <c r="D356" s="10"/>
      <c r="AA356" s="87"/>
      <c r="AB356" s="87"/>
      <c r="AC356" s="87"/>
      <c r="AD356" s="87"/>
      <c r="AE356" s="87"/>
      <c r="AG356" s="112"/>
      <c r="AN356" s="87"/>
      <c r="AO356" s="87"/>
      <c r="AP356" s="87"/>
      <c r="AQ356" s="87"/>
      <c r="AR356" s="87"/>
      <c r="AS356" s="87"/>
      <c r="AT356" s="87"/>
      <c r="AU356" s="87"/>
    </row>
    <row r="357" spans="3:64" x14ac:dyDescent="0.2">
      <c r="C357" s="10"/>
      <c r="D357" s="10"/>
      <c r="AA357" s="87"/>
      <c r="AB357" s="87"/>
      <c r="AC357" s="87"/>
      <c r="AD357" s="87"/>
      <c r="AE357" s="87"/>
      <c r="AG357" s="112"/>
      <c r="AN357" s="87"/>
      <c r="AO357" s="87"/>
      <c r="AP357" s="87"/>
      <c r="AQ357" s="87"/>
      <c r="AR357" s="87"/>
      <c r="AS357" s="87"/>
      <c r="AT357" s="87"/>
      <c r="AU357" s="87"/>
    </row>
    <row r="358" spans="3:64" x14ac:dyDescent="0.2">
      <c r="C358" s="10"/>
      <c r="D358" s="10"/>
      <c r="AA358" s="87"/>
      <c r="AB358" s="87"/>
      <c r="AC358" s="87"/>
      <c r="AD358" s="87"/>
      <c r="AE358" s="87"/>
      <c r="AG358" s="112"/>
      <c r="AN358" s="87"/>
      <c r="AO358" s="87"/>
      <c r="AP358" s="87"/>
      <c r="AQ358" s="87"/>
      <c r="AR358" s="87"/>
      <c r="AS358" s="87"/>
      <c r="AT358" s="87"/>
      <c r="AU358" s="87"/>
    </row>
    <row r="359" spans="3:64" x14ac:dyDescent="0.2">
      <c r="C359" s="10"/>
      <c r="D359" s="10"/>
      <c r="AA359" s="87"/>
      <c r="AB359" s="87"/>
      <c r="AC359" s="87"/>
      <c r="AD359" s="87"/>
      <c r="AE359" s="87"/>
      <c r="AG359" s="112"/>
      <c r="AN359" s="87"/>
      <c r="AO359" s="87"/>
      <c r="AP359" s="87"/>
      <c r="AQ359" s="87"/>
      <c r="AR359" s="87"/>
      <c r="AS359" s="87"/>
      <c r="AT359" s="87"/>
      <c r="AU359" s="87"/>
    </row>
    <row r="360" spans="3:64" x14ac:dyDescent="0.2">
      <c r="C360" s="10"/>
      <c r="D360" s="10"/>
      <c r="AA360" s="87"/>
      <c r="AB360" s="87"/>
      <c r="AC360" s="87"/>
      <c r="AD360" s="87"/>
      <c r="AE360" s="87"/>
      <c r="AG360" s="112"/>
      <c r="AN360" s="87"/>
      <c r="AO360" s="87"/>
      <c r="AP360" s="87"/>
      <c r="AQ360" s="87"/>
      <c r="AR360" s="87"/>
      <c r="AS360" s="87"/>
      <c r="AT360" s="87"/>
      <c r="AU360" s="87"/>
    </row>
    <row r="361" spans="3:64" x14ac:dyDescent="0.2">
      <c r="C361" s="10"/>
      <c r="D361" s="10"/>
      <c r="AA361" s="87"/>
      <c r="AB361" s="87"/>
      <c r="AC361" s="87"/>
      <c r="AD361" s="87"/>
      <c r="AE361" s="87"/>
      <c r="AG361" s="112"/>
      <c r="AN361" s="87"/>
      <c r="AO361" s="87"/>
      <c r="AP361" s="87"/>
      <c r="AQ361" s="87"/>
      <c r="AR361" s="87"/>
      <c r="AS361" s="87"/>
      <c r="AT361" s="87"/>
      <c r="AU361" s="87"/>
    </row>
    <row r="362" spans="3:64" x14ac:dyDescent="0.2">
      <c r="C362" s="10"/>
      <c r="D362" s="10"/>
      <c r="AA362" s="87"/>
      <c r="AB362" s="87"/>
      <c r="AC362" s="87"/>
      <c r="AD362" s="87"/>
      <c r="AE362" s="87"/>
      <c r="AG362" s="112"/>
      <c r="AN362" s="87"/>
      <c r="AO362" s="87"/>
      <c r="AP362" s="87"/>
      <c r="AQ362" s="87"/>
      <c r="AR362" s="87"/>
      <c r="AS362" s="87"/>
      <c r="AT362" s="87"/>
      <c r="AU362" s="87"/>
    </row>
    <row r="363" spans="3:64" x14ac:dyDescent="0.2">
      <c r="C363" s="10"/>
      <c r="D363" s="10"/>
      <c r="AA363" s="87"/>
      <c r="AB363" s="87"/>
      <c r="AC363" s="87"/>
      <c r="AD363" s="87"/>
      <c r="AE363" s="87"/>
      <c r="AG363" s="112"/>
      <c r="AN363" s="87"/>
      <c r="AO363" s="87"/>
      <c r="AP363" s="87"/>
      <c r="AQ363" s="87"/>
      <c r="AR363" s="87"/>
      <c r="AS363" s="87"/>
      <c r="AT363" s="87"/>
      <c r="AU363" s="87"/>
    </row>
    <row r="364" spans="3:64" x14ac:dyDescent="0.2">
      <c r="C364" s="10"/>
      <c r="D364" s="10"/>
      <c r="AA364" s="87"/>
      <c r="AB364" s="87"/>
      <c r="AC364" s="87"/>
      <c r="AD364" s="87"/>
      <c r="AE364" s="87"/>
      <c r="AG364" s="112"/>
      <c r="AN364" s="87"/>
      <c r="AO364" s="87"/>
      <c r="AP364" s="87"/>
      <c r="AQ364" s="87"/>
      <c r="AR364" s="87"/>
      <c r="AS364" s="87"/>
      <c r="AT364" s="87"/>
      <c r="AU364" s="87"/>
    </row>
    <row r="365" spans="3:64" x14ac:dyDescent="0.2">
      <c r="C365" s="10"/>
      <c r="D365" s="10"/>
      <c r="AA365" s="87"/>
      <c r="AB365" s="87"/>
      <c r="AC365" s="87"/>
      <c r="AD365" s="87"/>
      <c r="AE365" s="87"/>
      <c r="AG365" s="112"/>
      <c r="AN365" s="87"/>
      <c r="AO365" s="87"/>
      <c r="AP365" s="87"/>
      <c r="AQ365" s="87"/>
      <c r="AR365" s="87"/>
      <c r="AS365" s="87"/>
      <c r="AT365" s="87"/>
      <c r="AU365" s="87"/>
    </row>
    <row r="366" spans="3:64" x14ac:dyDescent="0.2">
      <c r="C366" s="10"/>
      <c r="D366" s="10"/>
      <c r="AA366" s="87"/>
      <c r="AB366" s="87"/>
      <c r="AC366" s="87"/>
      <c r="AD366" s="87"/>
      <c r="AE366" s="87"/>
      <c r="AG366" s="112"/>
      <c r="AN366" s="87"/>
      <c r="AO366" s="87"/>
      <c r="AP366" s="87"/>
      <c r="AQ366" s="87"/>
      <c r="AR366" s="87"/>
      <c r="AS366" s="87"/>
      <c r="AT366" s="87"/>
      <c r="AU366" s="87"/>
    </row>
    <row r="367" spans="3:64" x14ac:dyDescent="0.2">
      <c r="C367" s="10"/>
      <c r="D367" s="10"/>
      <c r="AA367" s="87"/>
      <c r="AB367" s="87"/>
      <c r="AC367" s="87"/>
      <c r="AD367" s="87"/>
      <c r="AE367" s="87"/>
      <c r="AG367" s="112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</row>
    <row r="368" spans="3:64" x14ac:dyDescent="0.2">
      <c r="C368" s="10"/>
      <c r="D368" s="10"/>
      <c r="AA368" s="87"/>
      <c r="AB368" s="87"/>
      <c r="AC368" s="87"/>
      <c r="AD368" s="87"/>
      <c r="AE368" s="87"/>
      <c r="AG368" s="112"/>
      <c r="AN368" s="87"/>
      <c r="AO368" s="87"/>
      <c r="AP368" s="87"/>
      <c r="AQ368" s="87"/>
      <c r="AR368" s="87"/>
      <c r="AS368" s="87"/>
      <c r="AT368" s="87"/>
      <c r="AU368" s="87"/>
    </row>
    <row r="369" spans="3:47" x14ac:dyDescent="0.2">
      <c r="C369" s="10"/>
      <c r="D369" s="10"/>
      <c r="AA369" s="87"/>
      <c r="AB369" s="87"/>
      <c r="AC369" s="87"/>
      <c r="AD369" s="87"/>
      <c r="AE369" s="87"/>
      <c r="AG369" s="112"/>
      <c r="AN369" s="87"/>
      <c r="AO369" s="87"/>
      <c r="AP369" s="87"/>
      <c r="AQ369" s="87"/>
      <c r="AR369" s="87"/>
      <c r="AS369" s="87"/>
      <c r="AT369" s="87"/>
      <c r="AU369" s="87"/>
    </row>
    <row r="370" spans="3:47" x14ac:dyDescent="0.2">
      <c r="C370" s="10"/>
      <c r="D370" s="10"/>
      <c r="AA370" s="87"/>
      <c r="AB370" s="87"/>
      <c r="AC370" s="87"/>
      <c r="AD370" s="87"/>
      <c r="AE370" s="87"/>
      <c r="AG370" s="112"/>
      <c r="AN370" s="87"/>
      <c r="AO370" s="87"/>
      <c r="AP370" s="87"/>
      <c r="AQ370" s="87"/>
      <c r="AR370" s="87"/>
      <c r="AS370" s="87"/>
      <c r="AT370" s="87"/>
      <c r="AU370" s="87"/>
    </row>
    <row r="371" spans="3:47" x14ac:dyDescent="0.2">
      <c r="C371" s="10"/>
      <c r="D371" s="10"/>
      <c r="AA371" s="87"/>
      <c r="AB371" s="87"/>
      <c r="AC371" s="87"/>
      <c r="AD371" s="87"/>
      <c r="AE371" s="87"/>
      <c r="AG371" s="112"/>
      <c r="AN371" s="87"/>
      <c r="AO371" s="87"/>
      <c r="AP371" s="87"/>
      <c r="AQ371" s="87"/>
      <c r="AR371" s="87"/>
      <c r="AS371" s="87"/>
      <c r="AT371" s="87"/>
      <c r="AU371" s="87"/>
    </row>
    <row r="372" spans="3:47" x14ac:dyDescent="0.2">
      <c r="C372" s="10"/>
      <c r="D372" s="10"/>
      <c r="AA372" s="87"/>
      <c r="AB372" s="87"/>
      <c r="AC372" s="87"/>
      <c r="AD372" s="87"/>
      <c r="AE372" s="87"/>
      <c r="AG372" s="112"/>
      <c r="AN372" s="87"/>
      <c r="AO372" s="87"/>
      <c r="AP372" s="87"/>
      <c r="AQ372" s="87"/>
      <c r="AR372" s="87"/>
      <c r="AS372" s="87"/>
      <c r="AT372" s="87"/>
      <c r="AU372" s="87"/>
    </row>
    <row r="373" spans="3:47" x14ac:dyDescent="0.2">
      <c r="C373" s="10"/>
      <c r="D373" s="10"/>
      <c r="AA373" s="87"/>
      <c r="AB373" s="87"/>
      <c r="AC373" s="87"/>
      <c r="AD373" s="87"/>
      <c r="AE373" s="87"/>
      <c r="AG373" s="112"/>
      <c r="AN373" s="87"/>
      <c r="AO373" s="87"/>
      <c r="AP373" s="87"/>
      <c r="AQ373" s="87"/>
      <c r="AR373" s="87"/>
      <c r="AS373" s="87"/>
      <c r="AT373" s="87"/>
      <c r="AU373" s="87"/>
    </row>
    <row r="374" spans="3:47" x14ac:dyDescent="0.2">
      <c r="C374" s="10"/>
      <c r="D374" s="10"/>
      <c r="AA374" s="87"/>
      <c r="AB374" s="87"/>
      <c r="AC374" s="87"/>
      <c r="AD374" s="87"/>
      <c r="AE374" s="87"/>
      <c r="AG374" s="112"/>
      <c r="AN374" s="87"/>
      <c r="AO374" s="87"/>
      <c r="AP374" s="87"/>
      <c r="AQ374" s="87"/>
      <c r="AR374" s="87"/>
      <c r="AS374" s="87"/>
      <c r="AT374" s="87"/>
      <c r="AU374" s="87"/>
    </row>
    <row r="375" spans="3:47" x14ac:dyDescent="0.2">
      <c r="C375" s="10"/>
      <c r="D375" s="10"/>
      <c r="AA375" s="87"/>
      <c r="AB375" s="87"/>
      <c r="AC375" s="87"/>
      <c r="AD375" s="87"/>
      <c r="AE375" s="87"/>
      <c r="AG375" s="112"/>
      <c r="AN375" s="87"/>
      <c r="AO375" s="87"/>
      <c r="AP375" s="87"/>
      <c r="AQ375" s="87"/>
      <c r="AR375" s="87"/>
      <c r="AS375" s="87"/>
      <c r="AT375" s="87"/>
      <c r="AU375" s="87"/>
    </row>
    <row r="376" spans="3:47" x14ac:dyDescent="0.2">
      <c r="C376" s="10"/>
      <c r="D376" s="10"/>
      <c r="AA376" s="87"/>
      <c r="AB376" s="87"/>
      <c r="AC376" s="87"/>
      <c r="AD376" s="87"/>
      <c r="AE376" s="87"/>
      <c r="AG376" s="112"/>
      <c r="AN376" s="87"/>
      <c r="AO376" s="87"/>
      <c r="AP376" s="87"/>
      <c r="AQ376" s="87"/>
      <c r="AR376" s="87"/>
      <c r="AS376" s="87"/>
      <c r="AT376" s="87"/>
      <c r="AU376" s="87"/>
    </row>
    <row r="377" spans="3:47" x14ac:dyDescent="0.2">
      <c r="C377" s="10"/>
      <c r="D377" s="10"/>
      <c r="AA377" s="87"/>
      <c r="AB377" s="87"/>
      <c r="AC377" s="87"/>
      <c r="AD377" s="87"/>
      <c r="AE377" s="87"/>
      <c r="AG377" s="112"/>
      <c r="AN377" s="87"/>
      <c r="AO377" s="87"/>
      <c r="AP377" s="87"/>
      <c r="AQ377" s="87"/>
      <c r="AR377" s="87"/>
      <c r="AS377" s="87"/>
      <c r="AT377" s="87"/>
      <c r="AU377" s="87"/>
    </row>
    <row r="378" spans="3:47" x14ac:dyDescent="0.2">
      <c r="C378" s="10"/>
      <c r="D378" s="10"/>
      <c r="AA378" s="87"/>
      <c r="AB378" s="87"/>
      <c r="AC378" s="87"/>
      <c r="AD378" s="87"/>
      <c r="AE378" s="87"/>
      <c r="AG378" s="112"/>
      <c r="AN378" s="87"/>
      <c r="AO378" s="87"/>
      <c r="AP378" s="87"/>
      <c r="AQ378" s="87"/>
      <c r="AR378" s="87"/>
      <c r="AS378" s="87"/>
      <c r="AT378" s="87"/>
      <c r="AU378" s="87"/>
    </row>
    <row r="379" spans="3:47" x14ac:dyDescent="0.2">
      <c r="C379" s="10"/>
      <c r="D379" s="10"/>
      <c r="AA379" s="87"/>
      <c r="AB379" s="87"/>
      <c r="AC379" s="87"/>
      <c r="AD379" s="87"/>
      <c r="AE379" s="87"/>
      <c r="AG379" s="112"/>
      <c r="AN379" s="87"/>
      <c r="AO379" s="87"/>
      <c r="AP379" s="87"/>
      <c r="AQ379" s="87"/>
      <c r="AR379" s="87"/>
      <c r="AS379" s="87"/>
      <c r="AT379" s="87"/>
      <c r="AU379" s="87"/>
    </row>
    <row r="380" spans="3:47" x14ac:dyDescent="0.2">
      <c r="C380" s="10"/>
      <c r="D380" s="10"/>
      <c r="AA380" s="87"/>
      <c r="AB380" s="87"/>
      <c r="AC380" s="87"/>
      <c r="AD380" s="87"/>
      <c r="AE380" s="87"/>
      <c r="AG380" s="112"/>
      <c r="AN380" s="87"/>
      <c r="AO380" s="87"/>
      <c r="AP380" s="87"/>
      <c r="AQ380" s="87"/>
      <c r="AR380" s="87"/>
      <c r="AS380" s="87"/>
      <c r="AT380" s="87"/>
      <c r="AU380" s="87"/>
    </row>
    <row r="381" spans="3:47" x14ac:dyDescent="0.2">
      <c r="C381" s="10"/>
      <c r="D381" s="10"/>
      <c r="AA381" s="87"/>
      <c r="AB381" s="87"/>
      <c r="AC381" s="87"/>
      <c r="AD381" s="87"/>
      <c r="AE381" s="87"/>
      <c r="AG381" s="112"/>
      <c r="AN381" s="87"/>
      <c r="AO381" s="87"/>
      <c r="AP381" s="87"/>
      <c r="AQ381" s="87"/>
      <c r="AR381" s="87"/>
      <c r="AS381" s="87"/>
      <c r="AT381" s="87"/>
      <c r="AU381" s="87"/>
    </row>
    <row r="382" spans="3:47" x14ac:dyDescent="0.2">
      <c r="C382" s="10"/>
      <c r="D382" s="10"/>
      <c r="AA382" s="87"/>
      <c r="AB382" s="87"/>
      <c r="AC382" s="87"/>
      <c r="AD382" s="87"/>
      <c r="AE382" s="87"/>
      <c r="AG382" s="112"/>
      <c r="AN382" s="87"/>
      <c r="AO382" s="87"/>
      <c r="AP382" s="87"/>
      <c r="AQ382" s="87"/>
      <c r="AR382" s="87"/>
      <c r="AS382" s="87"/>
      <c r="AT382" s="87"/>
      <c r="AU382" s="87"/>
    </row>
    <row r="383" spans="3:47" x14ac:dyDescent="0.2">
      <c r="C383" s="10"/>
      <c r="D383" s="10"/>
      <c r="AA383" s="87"/>
      <c r="AB383" s="87"/>
      <c r="AC383" s="87"/>
      <c r="AD383" s="87"/>
      <c r="AE383" s="87"/>
      <c r="AG383" s="112"/>
      <c r="AN383" s="87"/>
      <c r="AO383" s="87"/>
      <c r="AP383" s="87"/>
      <c r="AQ383" s="87"/>
      <c r="AR383" s="87"/>
      <c r="AS383" s="87"/>
      <c r="AT383" s="87"/>
      <c r="AU383" s="87"/>
    </row>
    <row r="384" spans="3:47" x14ac:dyDescent="0.2">
      <c r="C384" s="10"/>
      <c r="D384" s="10"/>
      <c r="AA384" s="87"/>
      <c r="AB384" s="87"/>
      <c r="AC384" s="87"/>
      <c r="AD384" s="87"/>
      <c r="AE384" s="87"/>
      <c r="AG384" s="112"/>
      <c r="AN384" s="87"/>
      <c r="AO384" s="87"/>
      <c r="AP384" s="87"/>
      <c r="AQ384" s="87"/>
      <c r="AR384" s="87"/>
      <c r="AS384" s="87"/>
      <c r="AT384" s="87"/>
      <c r="AU384" s="87"/>
    </row>
    <row r="385" spans="3:64" x14ac:dyDescent="0.2">
      <c r="C385" s="10"/>
      <c r="D385" s="10"/>
      <c r="AA385" s="87"/>
      <c r="AB385" s="87"/>
      <c r="AC385" s="87"/>
      <c r="AD385" s="87"/>
      <c r="AE385" s="87"/>
      <c r="AG385" s="112"/>
      <c r="AN385" s="87"/>
      <c r="AO385" s="87"/>
      <c r="AP385" s="87"/>
      <c r="AQ385" s="87"/>
      <c r="AR385" s="87"/>
      <c r="AS385" s="87"/>
      <c r="AT385" s="87"/>
      <c r="AU385" s="87"/>
    </row>
    <row r="386" spans="3:64" x14ac:dyDescent="0.2">
      <c r="C386" s="10"/>
      <c r="D386" s="10"/>
      <c r="AA386" s="87"/>
      <c r="AB386" s="87"/>
      <c r="AC386" s="87"/>
      <c r="AD386" s="87"/>
      <c r="AE386" s="87"/>
      <c r="AG386" s="112"/>
      <c r="AN386" s="87"/>
      <c r="AO386" s="87"/>
      <c r="AP386" s="87"/>
      <c r="AQ386" s="87"/>
      <c r="AR386" s="87"/>
      <c r="AS386" s="87"/>
      <c r="AT386" s="87"/>
      <c r="AU386" s="87"/>
    </row>
    <row r="387" spans="3:64" x14ac:dyDescent="0.2">
      <c r="C387" s="10"/>
      <c r="D387" s="10"/>
      <c r="AA387" s="87"/>
      <c r="AB387" s="87"/>
      <c r="AC387" s="87"/>
      <c r="AD387" s="87"/>
      <c r="AE387" s="87"/>
      <c r="AG387" s="112"/>
      <c r="AN387" s="87"/>
      <c r="AO387" s="87"/>
      <c r="AP387" s="87"/>
      <c r="AQ387" s="87"/>
      <c r="AR387" s="87"/>
      <c r="AS387" s="87"/>
      <c r="AT387" s="87"/>
      <c r="AU387" s="87"/>
    </row>
    <row r="388" spans="3:64" x14ac:dyDescent="0.2">
      <c r="C388" s="10"/>
      <c r="D388" s="10"/>
      <c r="AA388" s="87"/>
      <c r="AB388" s="87"/>
      <c r="AC388" s="87"/>
      <c r="AD388" s="87"/>
      <c r="AE388" s="87"/>
      <c r="AG388" s="112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</row>
    <row r="389" spans="3:64" x14ac:dyDescent="0.2">
      <c r="C389" s="10"/>
      <c r="D389" s="10"/>
      <c r="AA389" s="87"/>
      <c r="AB389" s="87"/>
      <c r="AC389" s="87"/>
      <c r="AD389" s="87"/>
      <c r="AE389" s="87"/>
      <c r="AG389" s="112"/>
      <c r="AN389" s="87"/>
      <c r="AO389" s="87"/>
      <c r="AP389" s="87"/>
      <c r="AQ389" s="87"/>
      <c r="AR389" s="87"/>
      <c r="AS389" s="87"/>
      <c r="AT389" s="87"/>
      <c r="AU389" s="87"/>
    </row>
    <row r="390" spans="3:64" x14ac:dyDescent="0.2">
      <c r="C390" s="10"/>
      <c r="D390" s="10"/>
      <c r="AA390" s="87"/>
      <c r="AB390" s="87"/>
      <c r="AC390" s="87"/>
      <c r="AD390" s="87"/>
      <c r="AE390" s="87"/>
      <c r="AG390" s="112"/>
      <c r="AN390" s="87"/>
      <c r="AO390" s="87"/>
      <c r="AP390" s="87"/>
      <c r="AQ390" s="87"/>
      <c r="AR390" s="87"/>
      <c r="AS390" s="87"/>
      <c r="AT390" s="87"/>
      <c r="AU390" s="87"/>
      <c r="AV390" s="87"/>
    </row>
    <row r="391" spans="3:64" x14ac:dyDescent="0.2">
      <c r="C391" s="10"/>
      <c r="D391" s="10"/>
      <c r="AA391" s="87"/>
      <c r="AB391" s="87"/>
      <c r="AC391" s="87"/>
      <c r="AD391" s="87"/>
      <c r="AE391" s="87"/>
      <c r="AG391" s="112"/>
      <c r="AN391" s="87"/>
      <c r="AO391" s="87"/>
      <c r="AP391" s="87"/>
      <c r="AQ391" s="87"/>
      <c r="AR391" s="87"/>
      <c r="AS391" s="87"/>
      <c r="AT391" s="87"/>
      <c r="AU391" s="87"/>
    </row>
    <row r="392" spans="3:64" x14ac:dyDescent="0.2">
      <c r="C392" s="10"/>
      <c r="D392" s="10"/>
      <c r="AA392" s="87"/>
      <c r="AB392" s="87"/>
      <c r="AC392" s="87"/>
      <c r="AD392" s="87"/>
      <c r="AE392" s="87"/>
      <c r="AG392" s="112"/>
      <c r="AN392" s="87"/>
      <c r="AO392" s="87"/>
      <c r="AP392" s="87"/>
      <c r="AQ392" s="87"/>
      <c r="AR392" s="87"/>
      <c r="AS392" s="87"/>
      <c r="AT392" s="87"/>
      <c r="AU392" s="87"/>
    </row>
    <row r="393" spans="3:64" x14ac:dyDescent="0.2">
      <c r="C393" s="10"/>
      <c r="D393" s="10"/>
      <c r="AA393" s="87"/>
      <c r="AB393" s="87"/>
      <c r="AC393" s="87"/>
      <c r="AD393" s="87"/>
      <c r="AE393" s="87"/>
      <c r="AG393" s="112"/>
      <c r="AN393" s="87"/>
      <c r="AO393" s="87"/>
      <c r="AP393" s="87"/>
      <c r="AQ393" s="87"/>
      <c r="AR393" s="87"/>
      <c r="AS393" s="87"/>
      <c r="AT393" s="87"/>
      <c r="AU393" s="87"/>
    </row>
    <row r="394" spans="3:64" x14ac:dyDescent="0.2">
      <c r="C394" s="10"/>
      <c r="D394" s="10"/>
      <c r="AA394" s="87"/>
      <c r="AB394" s="87"/>
      <c r="AC394" s="87"/>
      <c r="AD394" s="87"/>
      <c r="AE394" s="87"/>
      <c r="AG394" s="112"/>
      <c r="AN394" s="87"/>
      <c r="AO394" s="87"/>
      <c r="AP394" s="87"/>
      <c r="AQ394" s="87"/>
      <c r="AR394" s="87"/>
      <c r="AS394" s="87"/>
      <c r="AT394" s="87"/>
      <c r="AU394" s="87"/>
    </row>
    <row r="395" spans="3:64" x14ac:dyDescent="0.2">
      <c r="C395" s="10"/>
      <c r="D395" s="10"/>
      <c r="AA395" s="87"/>
      <c r="AB395" s="87"/>
      <c r="AC395" s="87"/>
      <c r="AD395" s="87"/>
      <c r="AE395" s="87"/>
      <c r="AG395" s="112"/>
      <c r="AN395" s="87"/>
      <c r="AO395" s="87"/>
      <c r="AP395" s="87"/>
      <c r="AQ395" s="87"/>
      <c r="AR395" s="87"/>
      <c r="AS395" s="87"/>
      <c r="AT395" s="87"/>
      <c r="AU395" s="87"/>
    </row>
    <row r="396" spans="3:64" x14ac:dyDescent="0.2">
      <c r="C396" s="10"/>
      <c r="D396" s="10"/>
      <c r="AA396" s="87"/>
      <c r="AB396" s="87"/>
      <c r="AC396" s="87"/>
      <c r="AD396" s="87"/>
      <c r="AE396" s="87"/>
      <c r="AG396" s="112"/>
      <c r="AN396" s="87"/>
      <c r="AO396" s="87"/>
      <c r="AP396" s="87"/>
      <c r="AQ396" s="87"/>
      <c r="AR396" s="87"/>
      <c r="AS396" s="87"/>
      <c r="AT396" s="87"/>
      <c r="AU396" s="87"/>
    </row>
    <row r="397" spans="3:64" x14ac:dyDescent="0.2">
      <c r="C397" s="10"/>
      <c r="D397" s="10"/>
      <c r="AA397" s="87"/>
      <c r="AB397" s="87"/>
      <c r="AC397" s="87"/>
      <c r="AD397" s="87"/>
      <c r="AE397" s="87"/>
      <c r="AG397" s="112"/>
      <c r="AN397" s="87"/>
      <c r="AO397" s="87"/>
      <c r="AP397" s="87"/>
      <c r="AQ397" s="87"/>
      <c r="AR397" s="87"/>
      <c r="AS397" s="87"/>
      <c r="AT397" s="87"/>
      <c r="AU397" s="87"/>
    </row>
    <row r="398" spans="3:64" x14ac:dyDescent="0.2">
      <c r="C398" s="10"/>
      <c r="D398" s="10"/>
      <c r="AA398" s="87"/>
      <c r="AB398" s="87"/>
      <c r="AC398" s="87"/>
      <c r="AD398" s="87"/>
      <c r="AE398" s="87"/>
      <c r="AG398" s="112"/>
      <c r="AN398" s="87"/>
      <c r="AO398" s="87"/>
      <c r="AP398" s="87"/>
      <c r="AQ398" s="87"/>
      <c r="AR398" s="87"/>
      <c r="AS398" s="87"/>
      <c r="AT398" s="87"/>
      <c r="AU398" s="87"/>
    </row>
    <row r="399" spans="3:64" x14ac:dyDescent="0.2">
      <c r="C399" s="10"/>
      <c r="D399" s="10"/>
      <c r="AA399" s="87"/>
      <c r="AB399" s="87"/>
      <c r="AC399" s="87"/>
      <c r="AD399" s="87"/>
      <c r="AE399" s="87"/>
      <c r="AG399" s="112"/>
      <c r="AN399" s="87"/>
      <c r="AO399" s="87"/>
      <c r="AP399" s="87"/>
      <c r="AQ399" s="87"/>
      <c r="AR399" s="87"/>
      <c r="AS399" s="87"/>
      <c r="AT399" s="87"/>
      <c r="AU399" s="87"/>
    </row>
    <row r="400" spans="3:64" x14ac:dyDescent="0.2">
      <c r="C400" s="10"/>
      <c r="D400" s="10"/>
      <c r="AA400" s="87"/>
      <c r="AB400" s="87"/>
      <c r="AC400" s="87"/>
      <c r="AD400" s="87"/>
      <c r="AE400" s="87"/>
      <c r="AG400" s="112"/>
      <c r="AN400" s="87"/>
      <c r="AO400" s="87"/>
      <c r="AP400" s="87"/>
      <c r="AQ400" s="87"/>
      <c r="AR400" s="87"/>
      <c r="AS400" s="87"/>
      <c r="AT400" s="87"/>
      <c r="AU400" s="87"/>
    </row>
    <row r="401" spans="3:64" x14ac:dyDescent="0.2">
      <c r="C401" s="10"/>
      <c r="D401" s="10"/>
      <c r="AA401" s="87"/>
      <c r="AB401" s="87"/>
      <c r="AC401" s="87"/>
      <c r="AD401" s="87"/>
      <c r="AE401" s="87"/>
      <c r="AG401" s="112"/>
      <c r="AN401" s="87"/>
      <c r="AO401" s="87"/>
      <c r="AP401" s="87"/>
      <c r="AQ401" s="87"/>
      <c r="AR401" s="87"/>
      <c r="AS401" s="87"/>
      <c r="AT401" s="87"/>
      <c r="AU401" s="87"/>
    </row>
    <row r="402" spans="3:64" x14ac:dyDescent="0.2">
      <c r="C402" s="10"/>
      <c r="D402" s="10"/>
      <c r="AA402" s="87"/>
      <c r="AB402" s="87"/>
      <c r="AC402" s="87"/>
      <c r="AD402" s="87"/>
      <c r="AE402" s="87"/>
      <c r="AG402" s="112"/>
      <c r="AN402" s="87"/>
      <c r="AO402" s="87"/>
      <c r="AP402" s="87"/>
      <c r="AQ402" s="87"/>
      <c r="AR402" s="87"/>
      <c r="AS402" s="87"/>
      <c r="AT402" s="87"/>
      <c r="AU402" s="87"/>
    </row>
    <row r="403" spans="3:64" x14ac:dyDescent="0.2">
      <c r="C403" s="10"/>
      <c r="D403" s="10"/>
      <c r="AA403" s="87"/>
      <c r="AB403" s="87"/>
      <c r="AC403" s="87"/>
      <c r="AD403" s="87"/>
      <c r="AE403" s="87"/>
      <c r="AG403" s="112"/>
      <c r="AN403" s="87"/>
      <c r="AO403" s="87"/>
      <c r="AP403" s="87"/>
      <c r="AQ403" s="87"/>
      <c r="AR403" s="87"/>
      <c r="AS403" s="87"/>
      <c r="AT403" s="87"/>
      <c r="AU403" s="87"/>
    </row>
    <row r="404" spans="3:64" x14ac:dyDescent="0.2">
      <c r="C404" s="10"/>
      <c r="D404" s="10"/>
      <c r="AA404" s="87"/>
      <c r="AB404" s="87"/>
      <c r="AC404" s="87"/>
      <c r="AD404" s="87"/>
      <c r="AE404" s="87"/>
      <c r="AG404" s="112"/>
      <c r="AN404" s="87"/>
      <c r="AO404" s="87"/>
      <c r="AP404" s="87"/>
      <c r="AQ404" s="87"/>
      <c r="AR404" s="87"/>
      <c r="AS404" s="87"/>
      <c r="AT404" s="87"/>
      <c r="AU404" s="87"/>
    </row>
    <row r="405" spans="3:64" x14ac:dyDescent="0.2">
      <c r="C405" s="10"/>
      <c r="D405" s="10"/>
      <c r="AA405" s="87"/>
      <c r="AB405" s="87"/>
      <c r="AC405" s="87"/>
      <c r="AD405" s="87"/>
      <c r="AE405" s="87"/>
      <c r="AG405" s="112"/>
      <c r="AN405" s="87"/>
      <c r="AO405" s="87"/>
      <c r="AP405" s="87"/>
      <c r="AQ405" s="87"/>
      <c r="AR405" s="87"/>
      <c r="AS405" s="87"/>
      <c r="AT405" s="87"/>
      <c r="AU405" s="87"/>
    </row>
    <row r="406" spans="3:64" x14ac:dyDescent="0.2">
      <c r="C406" s="10"/>
      <c r="D406" s="10"/>
      <c r="AA406" s="87"/>
      <c r="AB406" s="87"/>
      <c r="AC406" s="87"/>
      <c r="AD406" s="87"/>
      <c r="AE406" s="87"/>
      <c r="AG406" s="112"/>
      <c r="AN406" s="87"/>
      <c r="AO406" s="87"/>
      <c r="AP406" s="87"/>
      <c r="AQ406" s="87"/>
      <c r="AR406" s="87"/>
      <c r="AS406" s="87"/>
      <c r="AT406" s="87"/>
      <c r="AU406" s="87"/>
    </row>
    <row r="407" spans="3:64" x14ac:dyDescent="0.2">
      <c r="C407" s="10"/>
      <c r="D407" s="10"/>
      <c r="AA407" s="87"/>
      <c r="AB407" s="87"/>
      <c r="AC407" s="87"/>
      <c r="AD407" s="87"/>
      <c r="AE407" s="87"/>
      <c r="AG407" s="112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</row>
    <row r="408" spans="3:64" x14ac:dyDescent="0.2">
      <c r="C408" s="10"/>
      <c r="D408" s="10"/>
      <c r="AA408" s="87"/>
      <c r="AB408" s="87"/>
      <c r="AC408" s="87"/>
      <c r="AD408" s="87"/>
      <c r="AE408" s="87"/>
      <c r="AG408" s="112"/>
      <c r="AN408" s="87"/>
      <c r="AO408" s="87"/>
      <c r="AP408" s="87"/>
      <c r="AQ408" s="87"/>
      <c r="AR408" s="87"/>
      <c r="AS408" s="87"/>
      <c r="AT408" s="87"/>
      <c r="AU408" s="87"/>
      <c r="AV408" s="87"/>
    </row>
    <row r="409" spans="3:64" x14ac:dyDescent="0.2">
      <c r="C409" s="10"/>
      <c r="D409" s="10"/>
      <c r="AA409" s="87"/>
      <c r="AB409" s="87"/>
      <c r="AC409" s="87"/>
      <c r="AD409" s="87"/>
      <c r="AE409" s="87"/>
      <c r="AG409" s="112"/>
      <c r="AN409" s="87"/>
      <c r="AO409" s="87"/>
      <c r="AP409" s="87"/>
      <c r="AQ409" s="87"/>
      <c r="AR409" s="87"/>
      <c r="AS409" s="87"/>
      <c r="AT409" s="87"/>
      <c r="AU409" s="87"/>
      <c r="AV409" s="87"/>
      <c r="AX409" s="87"/>
    </row>
    <row r="410" spans="3:64" x14ac:dyDescent="0.2">
      <c r="C410" s="10"/>
      <c r="D410" s="10"/>
      <c r="AA410" s="87"/>
      <c r="AB410" s="87"/>
      <c r="AC410" s="87"/>
      <c r="AD410" s="87"/>
      <c r="AE410" s="87"/>
      <c r="AG410" s="112"/>
      <c r="AN410" s="87"/>
      <c r="AO410" s="87"/>
      <c r="AP410" s="87"/>
      <c r="AQ410" s="87"/>
      <c r="AR410" s="87"/>
      <c r="AS410" s="87"/>
      <c r="AT410" s="87"/>
      <c r="AU410" s="87"/>
    </row>
    <row r="411" spans="3:64" x14ac:dyDescent="0.2">
      <c r="C411" s="10"/>
      <c r="D411" s="10"/>
      <c r="AA411" s="87"/>
      <c r="AB411" s="87"/>
      <c r="AC411" s="87"/>
      <c r="AD411" s="87"/>
      <c r="AE411" s="87"/>
      <c r="AG411" s="112"/>
      <c r="AN411" s="87"/>
      <c r="AO411" s="87"/>
      <c r="AP411" s="87"/>
      <c r="AQ411" s="87"/>
      <c r="AR411" s="87"/>
      <c r="AS411" s="87"/>
      <c r="AT411" s="87"/>
      <c r="AU411" s="87"/>
    </row>
    <row r="412" spans="3:64" x14ac:dyDescent="0.2">
      <c r="C412" s="10"/>
      <c r="D412" s="10"/>
      <c r="AA412" s="87"/>
      <c r="AB412" s="87"/>
      <c r="AC412" s="87"/>
      <c r="AD412" s="87"/>
      <c r="AE412" s="87"/>
      <c r="AG412" s="112"/>
      <c r="AN412" s="87"/>
      <c r="AO412" s="87"/>
      <c r="AP412" s="87"/>
      <c r="AQ412" s="87"/>
      <c r="AR412" s="87"/>
      <c r="AS412" s="87"/>
      <c r="AT412" s="87"/>
      <c r="AU412" s="87"/>
    </row>
    <row r="413" spans="3:64" x14ac:dyDescent="0.2">
      <c r="C413" s="10"/>
      <c r="D413" s="10"/>
      <c r="AA413" s="87"/>
      <c r="AB413" s="87"/>
      <c r="AC413" s="87"/>
      <c r="AD413" s="87"/>
      <c r="AE413" s="87"/>
      <c r="AG413" s="112"/>
      <c r="AN413" s="87"/>
      <c r="AO413" s="87"/>
      <c r="AP413" s="87"/>
      <c r="AQ413" s="87"/>
      <c r="AR413" s="87"/>
      <c r="AS413" s="87"/>
      <c r="AT413" s="87"/>
      <c r="AU413" s="87"/>
      <c r="AV413" s="87"/>
    </row>
    <row r="414" spans="3:64" x14ac:dyDescent="0.2">
      <c r="C414" s="10"/>
      <c r="D414" s="10"/>
      <c r="AA414" s="87"/>
      <c r="AB414" s="87"/>
      <c r="AC414" s="87"/>
      <c r="AD414" s="87"/>
      <c r="AE414" s="87"/>
      <c r="AG414" s="112"/>
      <c r="AN414" s="87"/>
      <c r="AO414" s="87"/>
      <c r="AP414" s="87"/>
      <c r="AQ414" s="87"/>
      <c r="AR414" s="87"/>
      <c r="AS414" s="87"/>
      <c r="AT414" s="87"/>
      <c r="AU414" s="87"/>
    </row>
    <row r="415" spans="3:64" x14ac:dyDescent="0.2">
      <c r="C415" s="10"/>
      <c r="D415" s="10"/>
      <c r="AA415" s="87"/>
      <c r="AB415" s="87"/>
      <c r="AC415" s="87"/>
      <c r="AD415" s="87"/>
      <c r="AE415" s="87"/>
      <c r="AG415" s="112"/>
      <c r="AN415" s="87"/>
      <c r="AO415" s="87"/>
      <c r="AP415" s="87"/>
      <c r="AQ415" s="87"/>
      <c r="AR415" s="87"/>
      <c r="AS415" s="87"/>
      <c r="AT415" s="87"/>
      <c r="AU415" s="87"/>
    </row>
    <row r="416" spans="3:64" x14ac:dyDescent="0.2">
      <c r="C416" s="10"/>
      <c r="D416" s="10"/>
      <c r="AA416" s="87"/>
      <c r="AB416" s="87"/>
      <c r="AC416" s="87"/>
      <c r="AD416" s="87"/>
      <c r="AE416" s="87"/>
      <c r="AG416" s="112"/>
      <c r="AN416" s="87"/>
      <c r="AO416" s="87"/>
      <c r="AP416" s="87"/>
      <c r="AQ416" s="87"/>
      <c r="AR416" s="87"/>
      <c r="AS416" s="87"/>
      <c r="AT416" s="87"/>
      <c r="AU416" s="87"/>
    </row>
    <row r="417" spans="3:47" x14ac:dyDescent="0.2">
      <c r="C417" s="10"/>
      <c r="D417" s="10"/>
      <c r="AA417" s="87"/>
      <c r="AB417" s="87"/>
      <c r="AC417" s="87"/>
      <c r="AD417" s="87"/>
      <c r="AE417" s="87"/>
      <c r="AG417" s="112"/>
      <c r="AN417" s="87"/>
      <c r="AO417" s="87"/>
      <c r="AP417" s="87"/>
      <c r="AQ417" s="87"/>
      <c r="AR417" s="87"/>
      <c r="AS417" s="87"/>
      <c r="AT417" s="87"/>
      <c r="AU417" s="87"/>
    </row>
    <row r="418" spans="3:47" x14ac:dyDescent="0.2">
      <c r="C418" s="10"/>
      <c r="D418" s="10"/>
      <c r="AA418" s="87"/>
      <c r="AB418" s="87"/>
      <c r="AC418" s="87"/>
      <c r="AD418" s="87"/>
      <c r="AE418" s="87"/>
      <c r="AG418" s="112"/>
      <c r="AN418" s="87"/>
      <c r="AO418" s="87"/>
      <c r="AP418" s="87"/>
      <c r="AQ418" s="87"/>
      <c r="AR418" s="87"/>
      <c r="AS418" s="87"/>
      <c r="AT418" s="87"/>
      <c r="AU418" s="87"/>
    </row>
    <row r="419" spans="3:47" x14ac:dyDescent="0.2">
      <c r="C419" s="10"/>
      <c r="D419" s="10"/>
      <c r="AA419" s="87"/>
      <c r="AB419" s="87"/>
      <c r="AC419" s="87"/>
      <c r="AD419" s="87"/>
      <c r="AE419" s="87"/>
      <c r="AG419" s="112"/>
      <c r="AN419" s="87"/>
      <c r="AO419" s="87"/>
      <c r="AP419" s="87"/>
      <c r="AQ419" s="87"/>
      <c r="AR419" s="87"/>
      <c r="AS419" s="87"/>
      <c r="AT419" s="87"/>
      <c r="AU419" s="87"/>
    </row>
    <row r="420" spans="3:47" x14ac:dyDescent="0.2">
      <c r="C420" s="10"/>
      <c r="D420" s="10"/>
      <c r="AA420" s="87"/>
      <c r="AB420" s="87"/>
      <c r="AC420" s="87"/>
      <c r="AD420" s="87"/>
      <c r="AE420" s="87"/>
      <c r="AG420" s="112"/>
      <c r="AN420" s="87"/>
      <c r="AO420" s="87"/>
      <c r="AP420" s="87"/>
      <c r="AQ420" s="87"/>
      <c r="AR420" s="87"/>
      <c r="AS420" s="87"/>
      <c r="AT420" s="87"/>
      <c r="AU420" s="87"/>
    </row>
    <row r="421" spans="3:47" x14ac:dyDescent="0.2">
      <c r="C421" s="10"/>
      <c r="D421" s="10"/>
      <c r="AA421" s="87"/>
      <c r="AB421" s="87"/>
      <c r="AC421" s="87"/>
      <c r="AD421" s="87"/>
      <c r="AE421" s="87"/>
      <c r="AG421" s="112"/>
      <c r="AN421" s="87"/>
      <c r="AO421" s="87"/>
      <c r="AP421" s="87"/>
      <c r="AQ421" s="87"/>
      <c r="AR421" s="87"/>
      <c r="AS421" s="87"/>
      <c r="AT421" s="87"/>
      <c r="AU421" s="87"/>
    </row>
    <row r="422" spans="3:47" x14ac:dyDescent="0.2">
      <c r="C422" s="10"/>
      <c r="D422" s="10"/>
      <c r="AA422" s="87"/>
      <c r="AB422" s="87"/>
      <c r="AC422" s="87"/>
      <c r="AD422" s="87"/>
      <c r="AE422" s="87"/>
      <c r="AG422" s="112"/>
      <c r="AN422" s="87"/>
      <c r="AO422" s="87"/>
      <c r="AP422" s="87"/>
      <c r="AQ422" s="87"/>
      <c r="AR422" s="87"/>
      <c r="AS422" s="87"/>
      <c r="AT422" s="87"/>
      <c r="AU422" s="87"/>
    </row>
    <row r="423" spans="3:47" x14ac:dyDescent="0.2">
      <c r="C423" s="10"/>
      <c r="D423" s="10"/>
      <c r="AA423" s="87"/>
      <c r="AB423" s="87"/>
      <c r="AC423" s="87"/>
      <c r="AD423" s="87"/>
      <c r="AE423" s="87"/>
      <c r="AG423" s="112"/>
      <c r="AN423" s="87"/>
      <c r="AO423" s="87"/>
      <c r="AP423" s="87"/>
      <c r="AQ423" s="87"/>
      <c r="AR423" s="87"/>
      <c r="AS423" s="87"/>
      <c r="AT423" s="87"/>
      <c r="AU423" s="87"/>
    </row>
    <row r="424" spans="3:47" x14ac:dyDescent="0.2">
      <c r="C424" s="10"/>
      <c r="D424" s="10"/>
      <c r="AA424" s="87"/>
      <c r="AB424" s="87"/>
      <c r="AC424" s="87"/>
      <c r="AD424" s="87"/>
      <c r="AE424" s="87"/>
      <c r="AG424" s="112"/>
      <c r="AN424" s="87"/>
      <c r="AO424" s="87"/>
      <c r="AP424" s="87"/>
      <c r="AQ424" s="87"/>
      <c r="AR424" s="87"/>
      <c r="AS424" s="87"/>
      <c r="AT424" s="87"/>
      <c r="AU424" s="87"/>
    </row>
    <row r="425" spans="3:47" x14ac:dyDescent="0.2">
      <c r="C425" s="10"/>
      <c r="D425" s="10"/>
      <c r="AA425" s="87"/>
      <c r="AB425" s="87"/>
      <c r="AC425" s="87"/>
      <c r="AD425" s="87"/>
      <c r="AE425" s="87"/>
      <c r="AG425" s="112"/>
      <c r="AN425" s="87"/>
      <c r="AO425" s="87"/>
      <c r="AP425" s="87"/>
      <c r="AQ425" s="87"/>
      <c r="AR425" s="87"/>
      <c r="AS425" s="87"/>
      <c r="AT425" s="87"/>
      <c r="AU425" s="87"/>
    </row>
    <row r="426" spans="3:47" x14ac:dyDescent="0.2">
      <c r="C426" s="10"/>
      <c r="D426" s="10"/>
      <c r="AA426" s="87"/>
      <c r="AB426" s="87"/>
      <c r="AC426" s="87"/>
      <c r="AD426" s="87"/>
      <c r="AE426" s="87"/>
      <c r="AG426" s="112"/>
      <c r="AN426" s="87"/>
      <c r="AO426" s="87"/>
      <c r="AP426" s="87"/>
      <c r="AQ426" s="87"/>
      <c r="AR426" s="87"/>
      <c r="AS426" s="87"/>
      <c r="AT426" s="87"/>
      <c r="AU426" s="87"/>
    </row>
    <row r="427" spans="3:47" x14ac:dyDescent="0.2">
      <c r="C427" s="10"/>
      <c r="D427" s="10"/>
      <c r="AA427" s="87"/>
      <c r="AB427" s="87"/>
      <c r="AC427" s="87"/>
      <c r="AD427" s="87"/>
      <c r="AE427" s="87"/>
      <c r="AG427" s="112"/>
      <c r="AN427" s="87"/>
      <c r="AO427" s="87"/>
      <c r="AP427" s="87"/>
      <c r="AQ427" s="87"/>
      <c r="AR427" s="87"/>
      <c r="AS427" s="87"/>
      <c r="AT427" s="87"/>
      <c r="AU427" s="87"/>
    </row>
    <row r="428" spans="3:47" x14ac:dyDescent="0.2">
      <c r="C428" s="10"/>
      <c r="D428" s="10"/>
      <c r="AA428" s="87"/>
      <c r="AB428" s="87"/>
      <c r="AC428" s="87"/>
      <c r="AD428" s="87"/>
      <c r="AE428" s="87"/>
      <c r="AG428" s="112"/>
      <c r="AN428" s="87"/>
      <c r="AO428" s="87"/>
      <c r="AP428" s="87"/>
      <c r="AQ428" s="87"/>
      <c r="AR428" s="87"/>
      <c r="AS428" s="87"/>
      <c r="AT428" s="87"/>
      <c r="AU428" s="87"/>
    </row>
    <row r="429" spans="3:47" x14ac:dyDescent="0.2">
      <c r="C429" s="10"/>
      <c r="D429" s="10"/>
      <c r="AA429" s="87"/>
      <c r="AB429" s="87"/>
      <c r="AC429" s="87"/>
      <c r="AD429" s="87"/>
      <c r="AE429" s="87"/>
      <c r="AG429" s="112"/>
      <c r="AN429" s="87"/>
      <c r="AO429" s="87"/>
      <c r="AP429" s="87"/>
      <c r="AQ429" s="87"/>
      <c r="AR429" s="87"/>
      <c r="AS429" s="87"/>
      <c r="AT429" s="87"/>
      <c r="AU429" s="87"/>
    </row>
    <row r="430" spans="3:47" x14ac:dyDescent="0.2">
      <c r="C430" s="10"/>
      <c r="D430" s="10"/>
      <c r="AA430" s="87"/>
      <c r="AB430" s="87"/>
      <c r="AC430" s="87"/>
      <c r="AD430" s="87"/>
      <c r="AE430" s="87"/>
      <c r="AG430" s="112"/>
      <c r="AN430" s="87"/>
      <c r="AO430" s="87"/>
      <c r="AP430" s="87"/>
      <c r="AQ430" s="87"/>
      <c r="AR430" s="87"/>
      <c r="AS430" s="87"/>
      <c r="AT430" s="87"/>
      <c r="AU430" s="87"/>
    </row>
    <row r="431" spans="3:47" x14ac:dyDescent="0.2">
      <c r="C431" s="10"/>
      <c r="D431" s="10"/>
      <c r="AA431" s="87"/>
      <c r="AB431" s="87"/>
      <c r="AC431" s="87"/>
      <c r="AD431" s="87"/>
      <c r="AE431" s="87"/>
      <c r="AG431" s="112"/>
      <c r="AN431" s="87"/>
      <c r="AO431" s="87"/>
      <c r="AP431" s="87"/>
      <c r="AQ431" s="87"/>
      <c r="AR431" s="87"/>
      <c r="AS431" s="87"/>
      <c r="AT431" s="87"/>
      <c r="AU431" s="87"/>
    </row>
    <row r="432" spans="3:47" x14ac:dyDescent="0.2">
      <c r="C432" s="10"/>
      <c r="D432" s="10"/>
      <c r="AA432" s="87"/>
      <c r="AB432" s="87"/>
      <c r="AC432" s="87"/>
      <c r="AD432" s="87"/>
      <c r="AE432" s="87"/>
      <c r="AG432" s="112"/>
      <c r="AN432" s="87"/>
      <c r="AO432" s="87"/>
      <c r="AP432" s="87"/>
      <c r="AQ432" s="87"/>
      <c r="AR432" s="87"/>
      <c r="AS432" s="87"/>
      <c r="AT432" s="87"/>
      <c r="AU432" s="87"/>
    </row>
    <row r="433" spans="3:47" x14ac:dyDescent="0.2">
      <c r="C433" s="10"/>
      <c r="D433" s="10"/>
      <c r="AA433" s="87"/>
      <c r="AB433" s="87"/>
      <c r="AC433" s="87"/>
      <c r="AD433" s="87"/>
      <c r="AE433" s="87"/>
      <c r="AG433" s="112"/>
      <c r="AN433" s="87"/>
      <c r="AO433" s="87"/>
      <c r="AP433" s="87"/>
      <c r="AQ433" s="87"/>
      <c r="AR433" s="87"/>
      <c r="AS433" s="87"/>
      <c r="AT433" s="87"/>
      <c r="AU433" s="87"/>
    </row>
    <row r="434" spans="3:47" x14ac:dyDescent="0.2">
      <c r="C434" s="10"/>
      <c r="D434" s="10"/>
      <c r="AA434" s="87"/>
      <c r="AB434" s="87"/>
      <c r="AC434" s="87"/>
      <c r="AD434" s="87"/>
      <c r="AE434" s="87"/>
      <c r="AG434" s="112"/>
      <c r="AN434" s="87"/>
      <c r="AO434" s="87"/>
      <c r="AP434" s="87"/>
      <c r="AQ434" s="87"/>
      <c r="AR434" s="87"/>
      <c r="AS434" s="87"/>
      <c r="AT434" s="87"/>
      <c r="AU434" s="87"/>
    </row>
    <row r="435" spans="3:47" x14ac:dyDescent="0.2">
      <c r="C435" s="10"/>
      <c r="D435" s="10"/>
      <c r="AA435" s="87"/>
      <c r="AB435" s="87"/>
      <c r="AC435" s="87"/>
      <c r="AD435" s="87"/>
      <c r="AE435" s="87"/>
      <c r="AG435" s="112"/>
      <c r="AN435" s="87"/>
      <c r="AO435" s="87"/>
      <c r="AP435" s="87"/>
      <c r="AQ435" s="87"/>
      <c r="AR435" s="87"/>
      <c r="AS435" s="87"/>
      <c r="AT435" s="87"/>
      <c r="AU435" s="87"/>
    </row>
    <row r="436" spans="3:47" x14ac:dyDescent="0.2">
      <c r="C436" s="10"/>
      <c r="D436" s="10"/>
      <c r="AA436" s="87"/>
      <c r="AB436" s="87"/>
      <c r="AC436" s="87"/>
      <c r="AD436" s="87"/>
      <c r="AE436" s="87"/>
      <c r="AG436" s="112"/>
      <c r="AN436" s="87"/>
      <c r="AO436" s="87"/>
      <c r="AP436" s="87"/>
      <c r="AQ436" s="87"/>
      <c r="AR436" s="87"/>
      <c r="AS436" s="87"/>
      <c r="AT436" s="87"/>
      <c r="AU436" s="87"/>
    </row>
    <row r="437" spans="3:47" x14ac:dyDescent="0.2">
      <c r="C437" s="10"/>
      <c r="D437" s="10"/>
      <c r="AA437" s="87"/>
      <c r="AB437" s="87"/>
      <c r="AC437" s="87"/>
      <c r="AD437" s="87"/>
      <c r="AE437" s="87"/>
      <c r="AG437" s="112"/>
      <c r="AN437" s="87"/>
      <c r="AO437" s="87"/>
      <c r="AP437" s="87"/>
      <c r="AQ437" s="87"/>
      <c r="AR437" s="87"/>
      <c r="AS437" s="87"/>
      <c r="AT437" s="87"/>
      <c r="AU437" s="87"/>
    </row>
    <row r="438" spans="3:47" x14ac:dyDescent="0.2">
      <c r="C438" s="10"/>
      <c r="D438" s="10"/>
      <c r="AA438" s="87"/>
      <c r="AB438" s="87"/>
      <c r="AC438" s="87"/>
      <c r="AD438" s="87"/>
      <c r="AE438" s="87"/>
      <c r="AG438" s="112"/>
      <c r="AN438" s="87"/>
      <c r="AO438" s="87"/>
      <c r="AP438" s="87"/>
      <c r="AQ438" s="87"/>
      <c r="AR438" s="87"/>
      <c r="AS438" s="87"/>
      <c r="AT438" s="87"/>
      <c r="AU438" s="87"/>
    </row>
    <row r="439" spans="3:47" x14ac:dyDescent="0.2">
      <c r="C439" s="10"/>
      <c r="D439" s="10"/>
      <c r="AA439" s="87"/>
      <c r="AB439" s="87"/>
      <c r="AC439" s="87"/>
      <c r="AD439" s="87"/>
      <c r="AE439" s="87"/>
      <c r="AG439" s="112"/>
      <c r="AN439" s="87"/>
      <c r="AO439" s="87"/>
      <c r="AP439" s="87"/>
      <c r="AQ439" s="87"/>
      <c r="AR439" s="87"/>
      <c r="AS439" s="87"/>
      <c r="AT439" s="87"/>
      <c r="AU439" s="87"/>
    </row>
    <row r="440" spans="3:47" x14ac:dyDescent="0.2">
      <c r="C440" s="10"/>
      <c r="D440" s="10"/>
      <c r="AA440" s="87"/>
      <c r="AB440" s="87"/>
      <c r="AC440" s="87"/>
      <c r="AD440" s="87"/>
      <c r="AE440" s="87"/>
      <c r="AG440" s="112"/>
      <c r="AN440" s="87"/>
      <c r="AO440" s="87"/>
      <c r="AP440" s="87"/>
      <c r="AQ440" s="87"/>
      <c r="AR440" s="87"/>
      <c r="AS440" s="87"/>
      <c r="AT440" s="87"/>
      <c r="AU440" s="87"/>
    </row>
    <row r="441" spans="3:47" x14ac:dyDescent="0.2">
      <c r="C441" s="10"/>
      <c r="D441" s="10"/>
      <c r="AA441" s="87"/>
      <c r="AB441" s="87"/>
      <c r="AC441" s="87"/>
      <c r="AD441" s="87"/>
      <c r="AE441" s="87"/>
      <c r="AG441" s="112"/>
      <c r="AN441" s="87"/>
      <c r="AO441" s="87"/>
      <c r="AP441" s="87"/>
      <c r="AQ441" s="87"/>
      <c r="AR441" s="87"/>
      <c r="AS441" s="87"/>
      <c r="AT441" s="87"/>
      <c r="AU441" s="87"/>
    </row>
    <row r="442" spans="3:47" x14ac:dyDescent="0.2">
      <c r="C442" s="10"/>
      <c r="D442" s="10"/>
      <c r="AA442" s="87"/>
      <c r="AB442" s="87"/>
      <c r="AC442" s="87"/>
      <c r="AD442" s="87"/>
      <c r="AE442" s="87"/>
      <c r="AG442" s="112"/>
      <c r="AN442" s="87"/>
      <c r="AO442" s="87"/>
      <c r="AP442" s="87"/>
      <c r="AQ442" s="87"/>
      <c r="AR442" s="87"/>
      <c r="AS442" s="87"/>
      <c r="AT442" s="87"/>
      <c r="AU442" s="87"/>
    </row>
    <row r="443" spans="3:47" x14ac:dyDescent="0.2">
      <c r="C443" s="10"/>
      <c r="D443" s="10"/>
      <c r="AA443" s="87"/>
      <c r="AB443" s="87"/>
      <c r="AC443" s="87"/>
      <c r="AD443" s="87"/>
      <c r="AE443" s="87"/>
      <c r="AG443" s="112"/>
      <c r="AN443" s="87"/>
      <c r="AO443" s="87"/>
      <c r="AP443" s="87"/>
      <c r="AQ443" s="87"/>
      <c r="AR443" s="87"/>
      <c r="AS443" s="87"/>
      <c r="AT443" s="87"/>
      <c r="AU443" s="87"/>
    </row>
    <row r="444" spans="3:47" x14ac:dyDescent="0.2">
      <c r="C444" s="10"/>
      <c r="D444" s="10"/>
      <c r="AA444" s="87"/>
      <c r="AB444" s="87"/>
      <c r="AC444" s="87"/>
      <c r="AD444" s="87"/>
      <c r="AE444" s="87"/>
      <c r="AG444" s="112"/>
      <c r="AN444" s="87"/>
      <c r="AO444" s="87"/>
      <c r="AP444" s="87"/>
      <c r="AQ444" s="87"/>
      <c r="AR444" s="87"/>
      <c r="AS444" s="87"/>
      <c r="AT444" s="87"/>
      <c r="AU444" s="87"/>
    </row>
    <row r="445" spans="3:47" x14ac:dyDescent="0.2">
      <c r="C445" s="10"/>
      <c r="D445" s="10"/>
      <c r="AA445" s="87"/>
      <c r="AB445" s="87"/>
      <c r="AC445" s="87"/>
      <c r="AD445" s="87"/>
      <c r="AE445" s="87"/>
      <c r="AG445" s="112"/>
      <c r="AN445" s="87"/>
      <c r="AO445" s="87"/>
      <c r="AP445" s="87"/>
      <c r="AQ445" s="87"/>
      <c r="AR445" s="87"/>
      <c r="AS445" s="87"/>
      <c r="AT445" s="87"/>
      <c r="AU445" s="87"/>
    </row>
    <row r="446" spans="3:47" x14ac:dyDescent="0.2">
      <c r="C446" s="10"/>
      <c r="D446" s="10"/>
      <c r="AA446" s="87"/>
      <c r="AB446" s="87"/>
      <c r="AC446" s="87"/>
      <c r="AD446" s="87"/>
      <c r="AE446" s="87"/>
      <c r="AG446" s="112"/>
      <c r="AN446" s="87"/>
      <c r="AO446" s="87"/>
      <c r="AP446" s="87"/>
      <c r="AQ446" s="87"/>
      <c r="AR446" s="87"/>
      <c r="AS446" s="87"/>
      <c r="AT446" s="87"/>
      <c r="AU446" s="87"/>
    </row>
    <row r="447" spans="3:47" x14ac:dyDescent="0.2">
      <c r="C447" s="10"/>
      <c r="D447" s="10"/>
      <c r="AA447" s="87"/>
      <c r="AB447" s="87"/>
      <c r="AC447" s="87"/>
      <c r="AD447" s="87"/>
      <c r="AE447" s="87"/>
      <c r="AG447" s="112"/>
      <c r="AN447" s="87"/>
      <c r="AO447" s="87"/>
      <c r="AP447" s="87"/>
      <c r="AQ447" s="87"/>
      <c r="AR447" s="87"/>
      <c r="AS447" s="87"/>
      <c r="AT447" s="87"/>
      <c r="AU447" s="87"/>
    </row>
    <row r="448" spans="3:47" x14ac:dyDescent="0.2">
      <c r="C448" s="10"/>
      <c r="D448" s="10"/>
      <c r="AA448" s="87"/>
      <c r="AB448" s="87"/>
      <c r="AC448" s="87"/>
      <c r="AD448" s="87"/>
      <c r="AE448" s="87"/>
      <c r="AG448" s="112"/>
      <c r="AN448" s="87"/>
      <c r="AO448" s="87"/>
      <c r="AP448" s="87"/>
      <c r="AQ448" s="87"/>
      <c r="AR448" s="87"/>
      <c r="AS448" s="87"/>
      <c r="AT448" s="87"/>
      <c r="AU448" s="87"/>
    </row>
    <row r="449" spans="3:47" x14ac:dyDescent="0.2">
      <c r="C449" s="10"/>
      <c r="D449" s="10"/>
      <c r="AA449" s="87"/>
      <c r="AB449" s="87"/>
      <c r="AC449" s="87"/>
      <c r="AD449" s="87"/>
      <c r="AE449" s="87"/>
      <c r="AG449" s="112"/>
      <c r="AN449" s="87"/>
      <c r="AO449" s="87"/>
      <c r="AP449" s="87"/>
      <c r="AQ449" s="87"/>
      <c r="AR449" s="87"/>
      <c r="AS449" s="87"/>
      <c r="AT449" s="87"/>
      <c r="AU449" s="87"/>
    </row>
    <row r="450" spans="3:47" x14ac:dyDescent="0.2">
      <c r="C450" s="10"/>
      <c r="D450" s="10"/>
      <c r="AA450" s="87"/>
      <c r="AB450" s="87"/>
      <c r="AC450" s="87"/>
      <c r="AD450" s="87"/>
      <c r="AE450" s="87"/>
      <c r="AG450" s="112"/>
      <c r="AN450" s="87"/>
      <c r="AO450" s="87"/>
      <c r="AP450" s="87"/>
      <c r="AQ450" s="87"/>
      <c r="AR450" s="87"/>
      <c r="AS450" s="87"/>
      <c r="AT450" s="87"/>
      <c r="AU450" s="87"/>
    </row>
    <row r="451" spans="3:47" x14ac:dyDescent="0.2">
      <c r="C451" s="10"/>
      <c r="D451" s="10"/>
      <c r="AA451" s="87"/>
      <c r="AB451" s="87"/>
      <c r="AC451" s="87"/>
      <c r="AD451" s="87"/>
      <c r="AE451" s="87"/>
      <c r="AG451" s="112"/>
      <c r="AN451" s="87"/>
      <c r="AO451" s="87"/>
      <c r="AP451" s="87"/>
      <c r="AQ451" s="87"/>
      <c r="AR451" s="87"/>
      <c r="AS451" s="87"/>
      <c r="AT451" s="87"/>
      <c r="AU451" s="87"/>
    </row>
    <row r="452" spans="3:47" x14ac:dyDescent="0.2">
      <c r="C452" s="10"/>
      <c r="D452" s="10"/>
      <c r="AA452" s="87"/>
      <c r="AB452" s="87"/>
      <c r="AC452" s="87"/>
      <c r="AD452" s="87"/>
      <c r="AE452" s="87"/>
      <c r="AG452" s="112"/>
      <c r="AN452" s="87"/>
      <c r="AO452" s="87"/>
      <c r="AP452" s="87"/>
      <c r="AQ452" s="87"/>
      <c r="AR452" s="87"/>
      <c r="AS452" s="87"/>
      <c r="AT452" s="87"/>
      <c r="AU452" s="87"/>
    </row>
    <row r="453" spans="3:47" x14ac:dyDescent="0.2">
      <c r="C453" s="10"/>
      <c r="D453" s="10"/>
      <c r="AA453" s="87"/>
      <c r="AB453" s="87"/>
      <c r="AC453" s="87"/>
      <c r="AD453" s="87"/>
      <c r="AE453" s="87"/>
      <c r="AG453" s="112"/>
      <c r="AN453" s="87"/>
      <c r="AO453" s="87"/>
      <c r="AP453" s="87"/>
      <c r="AQ453" s="87"/>
      <c r="AR453" s="87"/>
      <c r="AS453" s="87"/>
      <c r="AT453" s="87"/>
      <c r="AU453" s="87"/>
    </row>
    <row r="454" spans="3:47" x14ac:dyDescent="0.2">
      <c r="C454" s="10"/>
      <c r="D454" s="10"/>
      <c r="AA454" s="87"/>
      <c r="AB454" s="87"/>
      <c r="AC454" s="87"/>
      <c r="AD454" s="87"/>
      <c r="AE454" s="87"/>
      <c r="AG454" s="112"/>
      <c r="AN454" s="87"/>
      <c r="AO454" s="87"/>
      <c r="AP454" s="87"/>
      <c r="AQ454" s="87"/>
      <c r="AR454" s="87"/>
      <c r="AS454" s="87"/>
      <c r="AT454" s="87"/>
      <c r="AU454" s="87"/>
    </row>
    <row r="455" spans="3:47" x14ac:dyDescent="0.2">
      <c r="C455" s="10"/>
      <c r="D455" s="10"/>
      <c r="AA455" s="87"/>
      <c r="AB455" s="87"/>
      <c r="AC455" s="87"/>
      <c r="AD455" s="87"/>
      <c r="AE455" s="87"/>
      <c r="AG455" s="112"/>
      <c r="AN455" s="87"/>
      <c r="AO455" s="87"/>
      <c r="AP455" s="87"/>
      <c r="AQ455" s="87"/>
      <c r="AR455" s="87"/>
      <c r="AS455" s="87"/>
      <c r="AT455" s="87"/>
      <c r="AU455" s="87"/>
    </row>
    <row r="456" spans="3:47" x14ac:dyDescent="0.2">
      <c r="C456" s="10"/>
      <c r="D456" s="10"/>
      <c r="AA456" s="87"/>
      <c r="AB456" s="87"/>
      <c r="AC456" s="87"/>
      <c r="AD456" s="87"/>
      <c r="AE456" s="87"/>
      <c r="AG456" s="112"/>
      <c r="AN456" s="87"/>
      <c r="AO456" s="87"/>
      <c r="AP456" s="87"/>
      <c r="AQ456" s="87"/>
      <c r="AR456" s="87"/>
      <c r="AS456" s="87"/>
      <c r="AT456" s="87"/>
      <c r="AU456" s="87"/>
    </row>
    <row r="457" spans="3:47" x14ac:dyDescent="0.2">
      <c r="C457" s="10"/>
      <c r="D457" s="10"/>
      <c r="AA457" s="87"/>
      <c r="AB457" s="87"/>
      <c r="AC457" s="87"/>
      <c r="AD457" s="87"/>
      <c r="AE457" s="87"/>
      <c r="AG457" s="112"/>
      <c r="AN457" s="87"/>
      <c r="AO457" s="87"/>
      <c r="AP457" s="87"/>
      <c r="AQ457" s="87"/>
      <c r="AR457" s="87"/>
      <c r="AS457" s="87"/>
      <c r="AT457" s="87"/>
      <c r="AU457" s="87"/>
    </row>
    <row r="458" spans="3:47" x14ac:dyDescent="0.2">
      <c r="C458" s="10"/>
      <c r="D458" s="10"/>
      <c r="AA458" s="87"/>
      <c r="AB458" s="87"/>
      <c r="AC458" s="87"/>
      <c r="AD458" s="87"/>
      <c r="AE458" s="87"/>
      <c r="AG458" s="112"/>
      <c r="AN458" s="87"/>
      <c r="AO458" s="87"/>
      <c r="AP458" s="87"/>
      <c r="AQ458" s="87"/>
      <c r="AR458" s="87"/>
      <c r="AS458" s="87"/>
      <c r="AT458" s="87"/>
      <c r="AU458" s="87"/>
    </row>
    <row r="459" spans="3:47" x14ac:dyDescent="0.2">
      <c r="C459" s="10"/>
      <c r="D459" s="10"/>
      <c r="AA459" s="87"/>
      <c r="AB459" s="87"/>
      <c r="AC459" s="87"/>
      <c r="AD459" s="87"/>
      <c r="AE459" s="87"/>
      <c r="AG459" s="112"/>
      <c r="AN459" s="87"/>
      <c r="AO459" s="87"/>
      <c r="AP459" s="87"/>
      <c r="AQ459" s="87"/>
      <c r="AR459" s="87"/>
      <c r="AS459" s="87"/>
      <c r="AT459" s="87"/>
      <c r="AU459" s="87"/>
    </row>
    <row r="460" spans="3:47" x14ac:dyDescent="0.2">
      <c r="C460" s="10"/>
      <c r="D460" s="10"/>
      <c r="AA460" s="87"/>
      <c r="AB460" s="87"/>
      <c r="AC460" s="87"/>
      <c r="AD460" s="87"/>
      <c r="AE460" s="87"/>
      <c r="AG460" s="112"/>
      <c r="AN460" s="87"/>
      <c r="AO460" s="87"/>
      <c r="AP460" s="87"/>
      <c r="AQ460" s="87"/>
      <c r="AR460" s="87"/>
      <c r="AS460" s="87"/>
      <c r="AT460" s="87"/>
      <c r="AU460" s="87"/>
    </row>
    <row r="461" spans="3:47" x14ac:dyDescent="0.2">
      <c r="C461" s="10"/>
      <c r="D461" s="10"/>
      <c r="AA461" s="87"/>
      <c r="AB461" s="87"/>
      <c r="AC461" s="87"/>
      <c r="AD461" s="87"/>
      <c r="AE461" s="87"/>
      <c r="AG461" s="112"/>
      <c r="AN461" s="87"/>
      <c r="AO461" s="87"/>
      <c r="AP461" s="87"/>
      <c r="AQ461" s="87"/>
      <c r="AR461" s="87"/>
      <c r="AS461" s="87"/>
      <c r="AT461" s="87"/>
      <c r="AU461" s="87"/>
    </row>
    <row r="462" spans="3:47" x14ac:dyDescent="0.2">
      <c r="C462" s="10"/>
      <c r="D462" s="10"/>
      <c r="AA462" s="87"/>
      <c r="AB462" s="87"/>
      <c r="AC462" s="87"/>
      <c r="AD462" s="87"/>
      <c r="AE462" s="87"/>
      <c r="AG462" s="112"/>
      <c r="AN462" s="87"/>
      <c r="AO462" s="87"/>
      <c r="AP462" s="87"/>
      <c r="AQ462" s="87"/>
      <c r="AR462" s="87"/>
      <c r="AS462" s="87"/>
      <c r="AT462" s="87"/>
      <c r="AU462" s="87"/>
    </row>
    <row r="463" spans="3:47" x14ac:dyDescent="0.2">
      <c r="C463" s="10"/>
      <c r="D463" s="10"/>
      <c r="AA463" s="87"/>
      <c r="AB463" s="87"/>
      <c r="AC463" s="87"/>
      <c r="AD463" s="87"/>
      <c r="AE463" s="87"/>
      <c r="AG463" s="112"/>
      <c r="AN463" s="87"/>
      <c r="AO463" s="87"/>
      <c r="AP463" s="87"/>
      <c r="AQ463" s="87"/>
      <c r="AR463" s="87"/>
      <c r="AS463" s="87"/>
      <c r="AT463" s="87"/>
      <c r="AU463" s="87"/>
    </row>
    <row r="464" spans="3:47" x14ac:dyDescent="0.2">
      <c r="C464" s="10"/>
      <c r="D464" s="10"/>
      <c r="AA464" s="87"/>
      <c r="AB464" s="87"/>
      <c r="AC464" s="87"/>
      <c r="AD464" s="87"/>
      <c r="AE464" s="87"/>
      <c r="AG464" s="112"/>
      <c r="AN464" s="87"/>
      <c r="AO464" s="87"/>
      <c r="AP464" s="87"/>
      <c r="AQ464" s="87"/>
      <c r="AR464" s="87"/>
      <c r="AS464" s="87"/>
      <c r="AT464" s="87"/>
      <c r="AU464" s="87"/>
    </row>
    <row r="465" spans="3:50" x14ac:dyDescent="0.2">
      <c r="C465" s="10"/>
      <c r="D465" s="10"/>
      <c r="AA465" s="87"/>
      <c r="AB465" s="87"/>
      <c r="AC465" s="87"/>
      <c r="AD465" s="87"/>
      <c r="AE465" s="87"/>
      <c r="AG465" s="112"/>
      <c r="AN465" s="87"/>
      <c r="AO465" s="87"/>
      <c r="AP465" s="87"/>
      <c r="AQ465" s="87"/>
      <c r="AR465" s="87"/>
      <c r="AS465" s="87"/>
      <c r="AT465" s="87"/>
      <c r="AU465" s="87"/>
    </row>
    <row r="466" spans="3:50" x14ac:dyDescent="0.2">
      <c r="C466" s="10"/>
      <c r="D466" s="10"/>
      <c r="AA466" s="87"/>
      <c r="AB466" s="87"/>
      <c r="AC466" s="87"/>
      <c r="AD466" s="87"/>
      <c r="AE466" s="87"/>
      <c r="AG466" s="112"/>
      <c r="AN466" s="87"/>
      <c r="AO466" s="87"/>
      <c r="AP466" s="87"/>
      <c r="AQ466" s="87"/>
      <c r="AR466" s="87"/>
      <c r="AS466" s="87"/>
      <c r="AT466" s="87"/>
      <c r="AU466" s="87"/>
    </row>
    <row r="467" spans="3:50" x14ac:dyDescent="0.2">
      <c r="C467" s="10"/>
      <c r="D467" s="10"/>
      <c r="AA467" s="87"/>
      <c r="AB467" s="87"/>
      <c r="AC467" s="87"/>
      <c r="AD467" s="87"/>
      <c r="AE467" s="87"/>
      <c r="AG467" s="112"/>
      <c r="AN467" s="87"/>
      <c r="AO467" s="87"/>
      <c r="AP467" s="87"/>
      <c r="AQ467" s="87"/>
      <c r="AR467" s="87"/>
      <c r="AS467" s="87"/>
      <c r="AT467" s="87"/>
      <c r="AU467" s="87"/>
    </row>
    <row r="468" spans="3:50" x14ac:dyDescent="0.2">
      <c r="C468" s="10"/>
      <c r="D468" s="10"/>
      <c r="AA468" s="87"/>
      <c r="AB468" s="87"/>
      <c r="AC468" s="87"/>
      <c r="AD468" s="87"/>
      <c r="AE468" s="87"/>
      <c r="AG468" s="112"/>
      <c r="AN468" s="87"/>
      <c r="AO468" s="87"/>
      <c r="AP468" s="87"/>
      <c r="AQ468" s="87"/>
      <c r="AR468" s="87"/>
      <c r="AS468" s="87"/>
      <c r="AT468" s="87"/>
      <c r="AU468" s="87"/>
    </row>
    <row r="469" spans="3:50" x14ac:dyDescent="0.2">
      <c r="C469" s="10"/>
      <c r="D469" s="10"/>
      <c r="AA469" s="87"/>
      <c r="AB469" s="87"/>
      <c r="AC469" s="87"/>
      <c r="AD469" s="87"/>
      <c r="AE469" s="87"/>
      <c r="AG469" s="112"/>
      <c r="AN469" s="87"/>
      <c r="AO469" s="87"/>
      <c r="AP469" s="87"/>
      <c r="AQ469" s="87"/>
      <c r="AR469" s="87"/>
      <c r="AS469" s="87"/>
      <c r="AT469" s="87"/>
      <c r="AU469" s="87"/>
    </row>
    <row r="470" spans="3:50" x14ac:dyDescent="0.2">
      <c r="C470" s="10"/>
      <c r="D470" s="10"/>
      <c r="AA470" s="87"/>
      <c r="AB470" s="87"/>
      <c r="AC470" s="87"/>
      <c r="AD470" s="87"/>
      <c r="AE470" s="87"/>
      <c r="AG470" s="112"/>
      <c r="AN470" s="87"/>
      <c r="AO470" s="87"/>
      <c r="AP470" s="87"/>
      <c r="AQ470" s="87"/>
      <c r="AR470" s="87"/>
      <c r="AS470" s="87"/>
      <c r="AT470" s="87"/>
      <c r="AU470" s="87"/>
    </row>
    <row r="471" spans="3:50" x14ac:dyDescent="0.2">
      <c r="C471" s="10"/>
      <c r="D471" s="10"/>
      <c r="AA471" s="87"/>
      <c r="AB471" s="87"/>
      <c r="AC471" s="87"/>
      <c r="AD471" s="87"/>
      <c r="AE471" s="87"/>
      <c r="AG471" s="112"/>
      <c r="AN471" s="87"/>
      <c r="AO471" s="87"/>
      <c r="AP471" s="87"/>
      <c r="AQ471" s="87"/>
      <c r="AR471" s="87"/>
      <c r="AS471" s="87"/>
      <c r="AT471" s="87"/>
      <c r="AU471" s="87"/>
      <c r="AV471" s="87"/>
      <c r="AX471" s="87"/>
    </row>
    <row r="472" spans="3:50" x14ac:dyDescent="0.2">
      <c r="C472" s="10"/>
      <c r="D472" s="10"/>
      <c r="AA472" s="87"/>
      <c r="AB472" s="87"/>
      <c r="AC472" s="87"/>
      <c r="AD472" s="87"/>
      <c r="AE472" s="87"/>
      <c r="AG472" s="112"/>
      <c r="AN472" s="87"/>
      <c r="AO472" s="87"/>
      <c r="AP472" s="87"/>
      <c r="AQ472" s="87"/>
      <c r="AR472" s="87"/>
      <c r="AS472" s="87"/>
      <c r="AT472" s="87"/>
      <c r="AU472" s="87"/>
    </row>
    <row r="473" spans="3:50" x14ac:dyDescent="0.2">
      <c r="C473" s="10"/>
      <c r="D473" s="10"/>
      <c r="AA473" s="87"/>
      <c r="AB473" s="87"/>
      <c r="AC473" s="87"/>
      <c r="AD473" s="87"/>
      <c r="AE473" s="87"/>
      <c r="AG473" s="112"/>
      <c r="AN473" s="87"/>
      <c r="AO473" s="87"/>
      <c r="AP473" s="87"/>
      <c r="AQ473" s="87"/>
      <c r="AR473" s="87"/>
      <c r="AS473" s="87"/>
      <c r="AT473" s="87"/>
      <c r="AU473" s="87"/>
    </row>
    <row r="474" spans="3:50" x14ac:dyDescent="0.2">
      <c r="C474" s="10"/>
      <c r="D474" s="10"/>
      <c r="AA474" s="87"/>
      <c r="AB474" s="87"/>
      <c r="AC474" s="87"/>
      <c r="AD474" s="87"/>
      <c r="AE474" s="87"/>
      <c r="AG474" s="112"/>
      <c r="AN474" s="87"/>
      <c r="AO474" s="87"/>
      <c r="AP474" s="87"/>
      <c r="AQ474" s="87"/>
      <c r="AR474" s="87"/>
      <c r="AS474" s="87"/>
      <c r="AT474" s="87"/>
      <c r="AU474" s="87"/>
    </row>
    <row r="475" spans="3:50" x14ac:dyDescent="0.2">
      <c r="C475" s="10"/>
      <c r="D475" s="10"/>
      <c r="AA475" s="87"/>
      <c r="AB475" s="87"/>
      <c r="AC475" s="87"/>
      <c r="AD475" s="87"/>
      <c r="AE475" s="87"/>
      <c r="AG475" s="112"/>
      <c r="AN475" s="87"/>
      <c r="AO475" s="87"/>
      <c r="AP475" s="87"/>
      <c r="AQ475" s="87"/>
      <c r="AR475" s="87"/>
      <c r="AS475" s="87"/>
      <c r="AT475" s="87"/>
      <c r="AU475" s="87"/>
    </row>
    <row r="476" spans="3:50" x14ac:dyDescent="0.2">
      <c r="C476" s="10"/>
      <c r="D476" s="10"/>
      <c r="AA476" s="87"/>
      <c r="AB476" s="87"/>
      <c r="AC476" s="87"/>
      <c r="AD476" s="87"/>
      <c r="AE476" s="87"/>
      <c r="AG476" s="112"/>
      <c r="AN476" s="87"/>
      <c r="AO476" s="87"/>
      <c r="AP476" s="87"/>
      <c r="AQ476" s="87"/>
      <c r="AR476" s="87"/>
      <c r="AS476" s="87"/>
      <c r="AT476" s="87"/>
      <c r="AU476" s="87"/>
    </row>
    <row r="477" spans="3:50" x14ac:dyDescent="0.2">
      <c r="C477" s="10"/>
      <c r="D477" s="10"/>
      <c r="AA477" s="87"/>
      <c r="AB477" s="87"/>
      <c r="AC477" s="87"/>
      <c r="AD477" s="87"/>
      <c r="AE477" s="87"/>
      <c r="AG477" s="112"/>
      <c r="AN477" s="87"/>
      <c r="AO477" s="87"/>
      <c r="AP477" s="87"/>
      <c r="AQ477" s="87"/>
      <c r="AR477" s="87"/>
      <c r="AS477" s="87"/>
      <c r="AT477" s="87"/>
      <c r="AU477" s="87"/>
    </row>
    <row r="478" spans="3:50" x14ac:dyDescent="0.2">
      <c r="C478" s="10"/>
      <c r="D478" s="10"/>
      <c r="AA478" s="87"/>
      <c r="AB478" s="87"/>
      <c r="AC478" s="87"/>
      <c r="AD478" s="87"/>
      <c r="AE478" s="87"/>
      <c r="AG478" s="112"/>
      <c r="AN478" s="87"/>
      <c r="AO478" s="87"/>
      <c r="AP478" s="87"/>
      <c r="AQ478" s="87"/>
      <c r="AR478" s="87"/>
      <c r="AS478" s="87"/>
      <c r="AT478" s="87"/>
      <c r="AU478" s="87"/>
    </row>
    <row r="479" spans="3:50" x14ac:dyDescent="0.2">
      <c r="C479" s="10"/>
      <c r="D479" s="10"/>
      <c r="AA479" s="87"/>
      <c r="AB479" s="87"/>
      <c r="AC479" s="87"/>
      <c r="AD479" s="87"/>
      <c r="AE479" s="87"/>
      <c r="AG479" s="112"/>
      <c r="AN479" s="87"/>
      <c r="AO479" s="87"/>
      <c r="AP479" s="87"/>
      <c r="AQ479" s="87"/>
      <c r="AR479" s="87"/>
      <c r="AS479" s="87"/>
      <c r="AT479" s="87"/>
      <c r="AU479" s="87"/>
    </row>
    <row r="480" spans="3:50" x14ac:dyDescent="0.2">
      <c r="C480" s="10"/>
      <c r="D480" s="10"/>
      <c r="AA480" s="87"/>
      <c r="AB480" s="87"/>
      <c r="AC480" s="87"/>
      <c r="AD480" s="87"/>
      <c r="AE480" s="87"/>
      <c r="AG480" s="112"/>
      <c r="AN480" s="87"/>
      <c r="AO480" s="87"/>
      <c r="AP480" s="87"/>
      <c r="AQ480" s="87"/>
      <c r="AR480" s="87"/>
      <c r="AS480" s="87"/>
      <c r="AT480" s="87"/>
      <c r="AU480" s="87"/>
    </row>
    <row r="481" spans="3:64" x14ac:dyDescent="0.2">
      <c r="C481" s="10"/>
      <c r="D481" s="10"/>
      <c r="AA481" s="87"/>
      <c r="AB481" s="87"/>
      <c r="AC481" s="87"/>
      <c r="AD481" s="87"/>
      <c r="AE481" s="87"/>
      <c r="AG481" s="112"/>
      <c r="AN481" s="87"/>
      <c r="AO481" s="87"/>
      <c r="AP481" s="87"/>
      <c r="AQ481" s="87"/>
      <c r="AR481" s="87"/>
      <c r="AS481" s="87"/>
      <c r="AT481" s="87"/>
      <c r="AU481" s="87"/>
    </row>
    <row r="482" spans="3:64" x14ac:dyDescent="0.2">
      <c r="C482" s="10"/>
      <c r="D482" s="10"/>
      <c r="AA482" s="87"/>
      <c r="AB482" s="87"/>
      <c r="AC482" s="87"/>
      <c r="AD482" s="87"/>
      <c r="AE482" s="87"/>
      <c r="AG482" s="112"/>
      <c r="AN482" s="87"/>
      <c r="AO482" s="87"/>
      <c r="AP482" s="87"/>
      <c r="AQ482" s="87"/>
      <c r="AR482" s="87"/>
      <c r="AS482" s="87"/>
      <c r="AT482" s="87"/>
      <c r="AU482" s="87"/>
    </row>
    <row r="483" spans="3:64" x14ac:dyDescent="0.2">
      <c r="C483" s="10"/>
      <c r="D483" s="10"/>
      <c r="AA483" s="87"/>
      <c r="AB483" s="87"/>
      <c r="AC483" s="87"/>
      <c r="AD483" s="87"/>
      <c r="AE483" s="87"/>
      <c r="AG483" s="112"/>
      <c r="AN483" s="87"/>
      <c r="AO483" s="87"/>
      <c r="AP483" s="87"/>
      <c r="AQ483" s="87"/>
      <c r="AR483" s="87"/>
      <c r="AS483" s="87"/>
      <c r="AT483" s="87"/>
      <c r="AU483" s="87"/>
    </row>
    <row r="484" spans="3:64" x14ac:dyDescent="0.2">
      <c r="C484" s="10"/>
      <c r="D484" s="10"/>
      <c r="AA484" s="87"/>
      <c r="AB484" s="87"/>
      <c r="AC484" s="87"/>
      <c r="AD484" s="87"/>
      <c r="AE484" s="87"/>
      <c r="AG484" s="112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</row>
    <row r="485" spans="3:64" x14ac:dyDescent="0.2">
      <c r="C485" s="10"/>
      <c r="D485" s="10"/>
      <c r="AA485" s="87"/>
      <c r="AB485" s="87"/>
      <c r="AC485" s="87"/>
      <c r="AD485" s="87"/>
      <c r="AE485" s="87"/>
      <c r="AG485" s="112"/>
      <c r="AN485" s="87"/>
      <c r="AO485" s="87"/>
      <c r="AP485" s="87"/>
      <c r="AQ485" s="87"/>
      <c r="AR485" s="87"/>
      <c r="AS485" s="87"/>
      <c r="AT485" s="87"/>
      <c r="AU485" s="87"/>
    </row>
    <row r="486" spans="3:64" x14ac:dyDescent="0.2">
      <c r="C486" s="10"/>
      <c r="D486" s="10"/>
      <c r="AA486" s="87"/>
      <c r="AB486" s="87"/>
      <c r="AC486" s="87"/>
      <c r="AD486" s="87"/>
      <c r="AE486" s="87"/>
      <c r="AG486" s="112"/>
      <c r="AN486" s="87"/>
      <c r="AO486" s="87"/>
      <c r="AP486" s="87"/>
      <c r="AQ486" s="87"/>
      <c r="AR486" s="87"/>
      <c r="AS486" s="87"/>
      <c r="AT486" s="87"/>
      <c r="AU486" s="87"/>
    </row>
    <row r="487" spans="3:64" x14ac:dyDescent="0.2">
      <c r="C487" s="10"/>
      <c r="D487" s="10"/>
      <c r="AA487" s="87"/>
      <c r="AB487" s="87"/>
      <c r="AC487" s="87"/>
      <c r="AD487" s="87"/>
      <c r="AE487" s="87"/>
      <c r="AG487" s="112"/>
      <c r="AN487" s="87"/>
      <c r="AO487" s="87"/>
      <c r="AP487" s="87"/>
      <c r="AQ487" s="87"/>
      <c r="AR487" s="87"/>
      <c r="AS487" s="87"/>
      <c r="AT487" s="87"/>
      <c r="AU487" s="87"/>
    </row>
    <row r="488" spans="3:64" x14ac:dyDescent="0.2">
      <c r="C488" s="10"/>
      <c r="D488" s="10"/>
      <c r="AA488" s="87"/>
      <c r="AB488" s="87"/>
      <c r="AC488" s="87"/>
      <c r="AD488" s="87"/>
      <c r="AE488" s="87"/>
      <c r="AG488" s="112"/>
      <c r="AN488" s="87"/>
      <c r="AO488" s="87"/>
      <c r="AP488" s="87"/>
      <c r="AQ488" s="87"/>
      <c r="AR488" s="87"/>
      <c r="AS488" s="87"/>
      <c r="AT488" s="87"/>
      <c r="AU488" s="87"/>
    </row>
    <row r="489" spans="3:64" x14ac:dyDescent="0.2">
      <c r="C489" s="10"/>
      <c r="D489" s="10"/>
      <c r="AA489" s="87"/>
      <c r="AB489" s="87"/>
      <c r="AC489" s="87"/>
      <c r="AD489" s="87"/>
      <c r="AE489" s="87"/>
      <c r="AG489" s="112"/>
      <c r="AN489" s="87"/>
      <c r="AO489" s="87"/>
      <c r="AP489" s="87"/>
      <c r="AQ489" s="87"/>
      <c r="AR489" s="87"/>
      <c r="AS489" s="87"/>
      <c r="AT489" s="87"/>
      <c r="AU489" s="87"/>
    </row>
    <row r="490" spans="3:64" x14ac:dyDescent="0.2">
      <c r="C490" s="10"/>
      <c r="D490" s="10"/>
      <c r="AA490" s="87"/>
      <c r="AB490" s="87"/>
      <c r="AC490" s="87"/>
      <c r="AD490" s="87"/>
      <c r="AE490" s="87"/>
      <c r="AG490" s="112"/>
      <c r="AN490" s="87"/>
      <c r="AO490" s="87"/>
      <c r="AP490" s="87"/>
      <c r="AQ490" s="87"/>
      <c r="AR490" s="87"/>
      <c r="AS490" s="87"/>
      <c r="AT490" s="87"/>
      <c r="AU490" s="87"/>
    </row>
    <row r="491" spans="3:64" x14ac:dyDescent="0.2">
      <c r="C491" s="10"/>
      <c r="D491" s="10"/>
      <c r="AA491" s="87"/>
      <c r="AB491" s="87"/>
      <c r="AC491" s="87"/>
      <c r="AD491" s="87"/>
      <c r="AE491" s="87"/>
      <c r="AG491" s="112"/>
      <c r="AN491" s="87"/>
      <c r="AO491" s="87"/>
      <c r="AP491" s="87"/>
      <c r="AQ491" s="87"/>
      <c r="AR491" s="87"/>
      <c r="AS491" s="87"/>
      <c r="AT491" s="87"/>
      <c r="AU491" s="87"/>
    </row>
    <row r="492" spans="3:64" x14ac:dyDescent="0.2">
      <c r="C492" s="10"/>
      <c r="D492" s="10"/>
      <c r="AA492" s="87"/>
      <c r="AB492" s="87"/>
      <c r="AC492" s="87"/>
      <c r="AD492" s="87"/>
      <c r="AE492" s="87"/>
      <c r="AG492" s="112"/>
      <c r="AN492" s="87"/>
      <c r="AO492" s="87"/>
      <c r="AP492" s="87"/>
      <c r="AQ492" s="87"/>
      <c r="AR492" s="87"/>
      <c r="AS492" s="87"/>
      <c r="AT492" s="87"/>
      <c r="AU492" s="87"/>
    </row>
    <row r="493" spans="3:64" x14ac:dyDescent="0.2">
      <c r="C493" s="10"/>
      <c r="D493" s="10"/>
      <c r="AA493" s="87"/>
      <c r="AB493" s="87"/>
      <c r="AC493" s="87"/>
      <c r="AD493" s="87"/>
      <c r="AE493" s="87"/>
      <c r="AG493" s="112"/>
      <c r="AN493" s="87"/>
      <c r="AO493" s="87"/>
      <c r="AP493" s="87"/>
      <c r="AQ493" s="87"/>
      <c r="AR493" s="87"/>
      <c r="AS493" s="87"/>
      <c r="AT493" s="87"/>
      <c r="AU493" s="87"/>
    </row>
    <row r="494" spans="3:64" x14ac:dyDescent="0.2">
      <c r="C494" s="10"/>
      <c r="D494" s="10"/>
      <c r="AA494" s="87"/>
      <c r="AB494" s="87"/>
      <c r="AC494" s="87"/>
      <c r="AD494" s="87"/>
      <c r="AE494" s="87"/>
      <c r="AG494" s="112"/>
      <c r="AN494" s="87"/>
      <c r="AO494" s="87"/>
      <c r="AP494" s="87"/>
      <c r="AQ494" s="87"/>
      <c r="AR494" s="87"/>
      <c r="AS494" s="87"/>
      <c r="AT494" s="87"/>
      <c r="AU494" s="87"/>
    </row>
    <row r="495" spans="3:64" x14ac:dyDescent="0.2">
      <c r="C495" s="10"/>
      <c r="D495" s="10"/>
      <c r="AA495" s="87"/>
      <c r="AB495" s="87"/>
      <c r="AC495" s="87"/>
      <c r="AD495" s="87"/>
      <c r="AE495" s="87"/>
      <c r="AG495" s="112"/>
      <c r="AN495" s="87"/>
      <c r="AO495" s="87"/>
      <c r="AP495" s="87"/>
      <c r="AQ495" s="87"/>
      <c r="AR495" s="87"/>
      <c r="AS495" s="87"/>
      <c r="AT495" s="87"/>
      <c r="AU495" s="87"/>
    </row>
    <row r="496" spans="3:64" x14ac:dyDescent="0.2">
      <c r="C496" s="10"/>
      <c r="D496" s="10"/>
      <c r="AA496" s="87"/>
      <c r="AB496" s="87"/>
      <c r="AC496" s="87"/>
      <c r="AD496" s="87"/>
      <c r="AE496" s="87"/>
      <c r="AG496" s="112"/>
      <c r="AN496" s="87"/>
      <c r="AO496" s="87"/>
      <c r="AP496" s="87"/>
      <c r="AQ496" s="87"/>
      <c r="AR496" s="87"/>
      <c r="AS496" s="87"/>
      <c r="AT496" s="87"/>
      <c r="AU496" s="87"/>
    </row>
    <row r="497" spans="3:47" x14ac:dyDescent="0.2">
      <c r="C497" s="10"/>
      <c r="D497" s="10"/>
      <c r="AA497" s="87"/>
      <c r="AB497" s="87"/>
      <c r="AC497" s="87"/>
      <c r="AD497" s="87"/>
      <c r="AE497" s="87"/>
      <c r="AG497" s="112"/>
      <c r="AN497" s="87"/>
      <c r="AO497" s="87"/>
      <c r="AP497" s="87"/>
      <c r="AQ497" s="87"/>
      <c r="AR497" s="87"/>
      <c r="AS497" s="87"/>
      <c r="AT497" s="87"/>
      <c r="AU497" s="87"/>
    </row>
    <row r="498" spans="3:47" x14ac:dyDescent="0.2">
      <c r="C498" s="10"/>
      <c r="D498" s="10"/>
      <c r="AA498" s="87"/>
      <c r="AB498" s="87"/>
      <c r="AC498" s="87"/>
      <c r="AD498" s="87"/>
      <c r="AE498" s="87"/>
      <c r="AG498" s="112"/>
      <c r="AN498" s="87"/>
      <c r="AO498" s="87"/>
      <c r="AP498" s="87"/>
      <c r="AQ498" s="87"/>
      <c r="AR498" s="87"/>
      <c r="AS498" s="87"/>
      <c r="AT498" s="87"/>
      <c r="AU498" s="87"/>
    </row>
    <row r="499" spans="3:47" x14ac:dyDescent="0.2">
      <c r="C499" s="10"/>
      <c r="D499" s="10"/>
      <c r="AA499" s="87"/>
      <c r="AB499" s="87"/>
      <c r="AC499" s="87"/>
      <c r="AD499" s="87"/>
      <c r="AE499" s="87"/>
      <c r="AG499" s="112"/>
      <c r="AN499" s="87"/>
      <c r="AO499" s="87"/>
      <c r="AP499" s="87"/>
      <c r="AQ499" s="87"/>
      <c r="AR499" s="87"/>
      <c r="AS499" s="87"/>
      <c r="AT499" s="87"/>
      <c r="AU499" s="87"/>
    </row>
    <row r="500" spans="3:47" x14ac:dyDescent="0.2">
      <c r="C500" s="10"/>
      <c r="D500" s="10"/>
      <c r="AA500" s="87"/>
      <c r="AB500" s="87"/>
      <c r="AC500" s="87"/>
      <c r="AD500" s="87"/>
      <c r="AE500" s="87"/>
      <c r="AG500" s="112"/>
      <c r="AN500" s="87"/>
      <c r="AO500" s="87"/>
      <c r="AP500" s="87"/>
      <c r="AQ500" s="87"/>
      <c r="AR500" s="87"/>
      <c r="AS500" s="87"/>
      <c r="AT500" s="87"/>
      <c r="AU500" s="87"/>
    </row>
    <row r="501" spans="3:47" x14ac:dyDescent="0.2">
      <c r="C501" s="10"/>
      <c r="D501" s="10"/>
      <c r="AA501" s="87"/>
      <c r="AB501" s="87"/>
      <c r="AC501" s="87"/>
      <c r="AD501" s="87"/>
      <c r="AE501" s="87"/>
      <c r="AG501" s="112"/>
      <c r="AN501" s="87"/>
      <c r="AO501" s="87"/>
      <c r="AP501" s="87"/>
      <c r="AQ501" s="87"/>
      <c r="AR501" s="87"/>
      <c r="AS501" s="87"/>
      <c r="AT501" s="87"/>
      <c r="AU501" s="87"/>
    </row>
    <row r="502" spans="3:47" x14ac:dyDescent="0.2">
      <c r="C502" s="10"/>
      <c r="D502" s="10"/>
      <c r="AA502" s="87"/>
      <c r="AB502" s="87"/>
      <c r="AC502" s="87"/>
      <c r="AD502" s="87"/>
      <c r="AE502" s="87"/>
      <c r="AG502" s="112"/>
      <c r="AN502" s="87"/>
      <c r="AO502" s="87"/>
      <c r="AP502" s="87"/>
      <c r="AQ502" s="87"/>
      <c r="AR502" s="87"/>
      <c r="AS502" s="87"/>
      <c r="AT502" s="87"/>
      <c r="AU502" s="87"/>
    </row>
    <row r="503" spans="3:47" x14ac:dyDescent="0.2">
      <c r="C503" s="10"/>
      <c r="D503" s="10"/>
      <c r="AA503" s="87"/>
      <c r="AB503" s="87"/>
      <c r="AC503" s="87"/>
      <c r="AD503" s="87"/>
      <c r="AE503" s="87"/>
      <c r="AG503" s="112"/>
      <c r="AN503" s="87"/>
      <c r="AO503" s="87"/>
      <c r="AP503" s="87"/>
      <c r="AQ503" s="87"/>
      <c r="AR503" s="87"/>
      <c r="AS503" s="87"/>
      <c r="AT503" s="87"/>
      <c r="AU503" s="87"/>
    </row>
    <row r="504" spans="3:47" x14ac:dyDescent="0.2">
      <c r="C504" s="10"/>
      <c r="D504" s="10"/>
      <c r="AA504" s="87"/>
      <c r="AB504" s="87"/>
      <c r="AC504" s="87"/>
      <c r="AD504" s="87"/>
      <c r="AE504" s="87"/>
      <c r="AG504" s="112"/>
      <c r="AN504" s="87"/>
      <c r="AO504" s="87"/>
      <c r="AP504" s="87"/>
      <c r="AQ504" s="87"/>
      <c r="AR504" s="87"/>
      <c r="AS504" s="87"/>
      <c r="AT504" s="87"/>
      <c r="AU504" s="87"/>
    </row>
    <row r="505" spans="3:47" x14ac:dyDescent="0.2">
      <c r="C505" s="10"/>
      <c r="D505" s="10"/>
      <c r="AA505" s="87"/>
      <c r="AB505" s="87"/>
      <c r="AC505" s="87"/>
      <c r="AD505" s="87"/>
      <c r="AE505" s="87"/>
      <c r="AG505" s="112"/>
      <c r="AN505" s="87"/>
      <c r="AO505" s="87"/>
      <c r="AP505" s="87"/>
      <c r="AQ505" s="87"/>
      <c r="AR505" s="87"/>
      <c r="AS505" s="87"/>
      <c r="AT505" s="87"/>
      <c r="AU505" s="87"/>
    </row>
    <row r="506" spans="3:47" x14ac:dyDescent="0.2">
      <c r="C506" s="10"/>
      <c r="D506" s="10"/>
      <c r="AA506" s="87"/>
      <c r="AB506" s="87"/>
      <c r="AC506" s="87"/>
      <c r="AD506" s="87"/>
      <c r="AE506" s="87"/>
      <c r="AG506" s="112"/>
      <c r="AN506" s="87"/>
      <c r="AO506" s="87"/>
      <c r="AP506" s="87"/>
      <c r="AQ506" s="87"/>
      <c r="AR506" s="87"/>
      <c r="AS506" s="87"/>
      <c r="AT506" s="87"/>
      <c r="AU506" s="87"/>
    </row>
    <row r="507" spans="3:47" x14ac:dyDescent="0.2">
      <c r="C507" s="10"/>
      <c r="D507" s="10"/>
      <c r="AA507" s="87"/>
      <c r="AB507" s="87"/>
      <c r="AC507" s="87"/>
      <c r="AD507" s="87"/>
      <c r="AE507" s="87"/>
      <c r="AG507" s="112"/>
      <c r="AN507" s="87"/>
      <c r="AO507" s="87"/>
      <c r="AP507" s="87"/>
      <c r="AQ507" s="87"/>
      <c r="AR507" s="87"/>
      <c r="AS507" s="87"/>
      <c r="AT507" s="87"/>
      <c r="AU507" s="87"/>
    </row>
    <row r="508" spans="3:47" x14ac:dyDescent="0.2">
      <c r="C508" s="10"/>
      <c r="D508" s="10"/>
      <c r="AA508" s="87"/>
      <c r="AB508" s="87"/>
      <c r="AC508" s="87"/>
      <c r="AD508" s="87"/>
      <c r="AE508" s="87"/>
      <c r="AG508" s="112"/>
      <c r="AN508" s="87"/>
      <c r="AO508" s="87"/>
      <c r="AP508" s="87"/>
      <c r="AQ508" s="87"/>
      <c r="AR508" s="87"/>
      <c r="AS508" s="87"/>
      <c r="AT508" s="87"/>
      <c r="AU508" s="87"/>
    </row>
    <row r="509" spans="3:47" x14ac:dyDescent="0.2">
      <c r="C509" s="10"/>
      <c r="D509" s="10"/>
      <c r="AA509" s="87"/>
      <c r="AB509" s="87"/>
      <c r="AC509" s="87"/>
      <c r="AD509" s="87"/>
      <c r="AE509" s="87"/>
      <c r="AG509" s="112"/>
      <c r="AN509" s="87"/>
      <c r="AO509" s="87"/>
      <c r="AP509" s="87"/>
      <c r="AQ509" s="87"/>
      <c r="AR509" s="87"/>
      <c r="AS509" s="87"/>
      <c r="AT509" s="87"/>
      <c r="AU509" s="87"/>
    </row>
    <row r="510" spans="3:47" x14ac:dyDescent="0.2">
      <c r="C510" s="10"/>
      <c r="D510" s="10"/>
      <c r="AA510" s="87"/>
      <c r="AB510" s="87"/>
      <c r="AC510" s="87"/>
      <c r="AD510" s="87"/>
      <c r="AE510" s="87"/>
      <c r="AG510" s="112"/>
      <c r="AN510" s="87"/>
      <c r="AO510" s="87"/>
      <c r="AP510" s="87"/>
      <c r="AQ510" s="87"/>
      <c r="AR510" s="87"/>
      <c r="AS510" s="87"/>
      <c r="AT510" s="87"/>
      <c r="AU510" s="87"/>
    </row>
    <row r="511" spans="3:47" x14ac:dyDescent="0.2">
      <c r="C511" s="10"/>
      <c r="D511" s="10"/>
      <c r="AA511" s="87"/>
      <c r="AB511" s="87"/>
      <c r="AC511" s="87"/>
      <c r="AD511" s="87"/>
      <c r="AE511" s="87"/>
      <c r="AG511" s="112"/>
      <c r="AN511" s="87"/>
      <c r="AO511" s="87"/>
      <c r="AP511" s="87"/>
      <c r="AQ511" s="87"/>
      <c r="AR511" s="87"/>
      <c r="AS511" s="87"/>
      <c r="AT511" s="87"/>
      <c r="AU511" s="87"/>
    </row>
    <row r="512" spans="3:47" x14ac:dyDescent="0.2">
      <c r="C512" s="10"/>
      <c r="D512" s="10"/>
      <c r="AA512" s="87"/>
      <c r="AB512" s="87"/>
      <c r="AC512" s="87"/>
      <c r="AD512" s="87"/>
      <c r="AE512" s="87"/>
      <c r="AG512" s="112"/>
      <c r="AN512" s="87"/>
      <c r="AO512" s="87"/>
      <c r="AP512" s="87"/>
      <c r="AQ512" s="87"/>
      <c r="AR512" s="87"/>
      <c r="AS512" s="87"/>
      <c r="AT512" s="87"/>
      <c r="AU512" s="87"/>
    </row>
    <row r="513" spans="3:64" x14ac:dyDescent="0.2">
      <c r="C513" s="10"/>
      <c r="D513" s="10"/>
      <c r="AA513" s="87"/>
      <c r="AB513" s="87"/>
      <c r="AC513" s="87"/>
      <c r="AD513" s="87"/>
      <c r="AE513" s="87"/>
      <c r="AG513" s="112"/>
      <c r="AN513" s="87"/>
      <c r="AO513" s="87"/>
      <c r="AP513" s="87"/>
      <c r="AQ513" s="87"/>
      <c r="AR513" s="87"/>
      <c r="AS513" s="87"/>
      <c r="AT513" s="87"/>
      <c r="AU513" s="87"/>
    </row>
    <row r="514" spans="3:64" x14ac:dyDescent="0.2">
      <c r="C514" s="10"/>
      <c r="D514" s="10"/>
      <c r="AA514" s="87"/>
      <c r="AB514" s="87"/>
      <c r="AC514" s="87"/>
      <c r="AD514" s="87"/>
      <c r="AE514" s="87"/>
      <c r="AG514" s="112"/>
      <c r="AN514" s="87"/>
      <c r="AO514" s="87"/>
      <c r="AP514" s="87"/>
      <c r="AQ514" s="87"/>
      <c r="AR514" s="87"/>
      <c r="AS514" s="87"/>
      <c r="AT514" s="87"/>
      <c r="AU514" s="87"/>
      <c r="AV514" s="87"/>
    </row>
    <row r="515" spans="3:64" x14ac:dyDescent="0.2">
      <c r="C515" s="10"/>
      <c r="D515" s="10"/>
      <c r="AA515" s="87"/>
      <c r="AB515" s="87"/>
      <c r="AC515" s="87"/>
      <c r="AD515" s="87"/>
      <c r="AE515" s="87"/>
      <c r="AG515" s="112"/>
      <c r="AN515" s="87"/>
      <c r="AO515" s="87"/>
      <c r="AP515" s="87"/>
      <c r="AQ515" s="87"/>
      <c r="AR515" s="87"/>
      <c r="AS515" s="87"/>
      <c r="AT515" s="87"/>
      <c r="AU515" s="87"/>
    </row>
    <row r="516" spans="3:64" x14ac:dyDescent="0.2">
      <c r="C516" s="10"/>
      <c r="D516" s="10"/>
      <c r="AA516" s="87"/>
      <c r="AB516" s="87"/>
      <c r="AC516" s="87"/>
      <c r="AD516" s="87"/>
      <c r="AE516" s="87"/>
      <c r="AG516" s="112"/>
      <c r="AN516" s="87"/>
      <c r="AO516" s="87"/>
      <c r="AP516" s="87"/>
      <c r="AQ516" s="87"/>
      <c r="AR516" s="87"/>
      <c r="AS516" s="87"/>
      <c r="AT516" s="87"/>
      <c r="AU516" s="87"/>
    </row>
    <row r="517" spans="3:64" x14ac:dyDescent="0.2">
      <c r="C517" s="10"/>
      <c r="D517" s="10"/>
      <c r="AA517" s="87"/>
      <c r="AB517" s="87"/>
      <c r="AC517" s="87"/>
      <c r="AD517" s="87"/>
      <c r="AE517" s="87"/>
      <c r="AG517" s="112"/>
      <c r="AN517" s="87"/>
      <c r="AO517" s="87"/>
      <c r="AP517" s="87"/>
      <c r="AQ517" s="87"/>
      <c r="AR517" s="87"/>
      <c r="AS517" s="87"/>
      <c r="AT517" s="87"/>
      <c r="AU517" s="87"/>
      <c r="AV517" s="87"/>
    </row>
    <row r="518" spans="3:64" x14ac:dyDescent="0.2">
      <c r="C518" s="10"/>
      <c r="D518" s="10"/>
      <c r="AA518" s="87"/>
      <c r="AB518" s="87"/>
      <c r="AC518" s="87"/>
      <c r="AD518" s="87"/>
      <c r="AE518" s="87"/>
      <c r="AG518" s="112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</row>
    <row r="519" spans="3:64" x14ac:dyDescent="0.2">
      <c r="C519" s="10"/>
      <c r="D519" s="10"/>
      <c r="AA519" s="87"/>
      <c r="AB519" s="87"/>
      <c r="AC519" s="87"/>
      <c r="AD519" s="87"/>
      <c r="AE519" s="87"/>
      <c r="AG519" s="112"/>
      <c r="AN519" s="87"/>
      <c r="AO519" s="87"/>
      <c r="AP519" s="87"/>
      <c r="AQ519" s="87"/>
      <c r="AR519" s="87"/>
      <c r="AS519" s="87"/>
      <c r="AT519" s="87"/>
      <c r="AU519" s="87"/>
    </row>
    <row r="520" spans="3:64" x14ac:dyDescent="0.2">
      <c r="C520" s="10"/>
      <c r="D520" s="10"/>
      <c r="AA520" s="87"/>
      <c r="AB520" s="87"/>
      <c r="AC520" s="87"/>
      <c r="AD520" s="87"/>
      <c r="AE520" s="87"/>
      <c r="AG520" s="112"/>
      <c r="AN520" s="87"/>
      <c r="AO520" s="87"/>
      <c r="AP520" s="87"/>
      <c r="AQ520" s="87"/>
      <c r="AR520" s="87"/>
      <c r="AS520" s="87"/>
      <c r="AT520" s="87"/>
      <c r="AU520" s="87"/>
    </row>
    <row r="521" spans="3:64" x14ac:dyDescent="0.2">
      <c r="C521" s="10"/>
      <c r="D521" s="10"/>
      <c r="AA521" s="87"/>
      <c r="AB521" s="87"/>
      <c r="AC521" s="87"/>
      <c r="AD521" s="87"/>
      <c r="AE521" s="87"/>
      <c r="AG521" s="112"/>
      <c r="AN521" s="87"/>
      <c r="AO521" s="87"/>
      <c r="AP521" s="87"/>
      <c r="AQ521" s="87"/>
      <c r="AR521" s="87"/>
      <c r="AS521" s="87"/>
      <c r="AT521" s="87"/>
      <c r="AU521" s="87"/>
    </row>
    <row r="522" spans="3:64" x14ac:dyDescent="0.2">
      <c r="C522" s="10"/>
      <c r="D522" s="10"/>
      <c r="AA522" s="87"/>
      <c r="AB522" s="87"/>
      <c r="AC522" s="87"/>
      <c r="AD522" s="87"/>
      <c r="AE522" s="87"/>
      <c r="AG522" s="112"/>
      <c r="AN522" s="87"/>
      <c r="AO522" s="87"/>
      <c r="AP522" s="87"/>
      <c r="AQ522" s="87"/>
      <c r="AR522" s="87"/>
      <c r="AS522" s="87"/>
      <c r="AT522" s="87"/>
      <c r="AU522" s="87"/>
    </row>
    <row r="523" spans="3:64" x14ac:dyDescent="0.2">
      <c r="C523" s="10"/>
      <c r="D523" s="10"/>
      <c r="AA523" s="87"/>
      <c r="AB523" s="87"/>
      <c r="AC523" s="87"/>
      <c r="AD523" s="87"/>
      <c r="AE523" s="87"/>
      <c r="AG523" s="112"/>
      <c r="AN523" s="87"/>
      <c r="AO523" s="87"/>
      <c r="AP523" s="87"/>
      <c r="AQ523" s="87"/>
      <c r="AR523" s="87"/>
      <c r="AS523" s="87"/>
      <c r="AT523" s="87"/>
      <c r="AU523" s="87"/>
    </row>
    <row r="524" spans="3:64" x14ac:dyDescent="0.2">
      <c r="C524" s="10"/>
      <c r="D524" s="10"/>
      <c r="AA524" s="87"/>
      <c r="AB524" s="87"/>
      <c r="AC524" s="87"/>
      <c r="AD524" s="87"/>
      <c r="AE524" s="87"/>
      <c r="AG524" s="112"/>
      <c r="AN524" s="87"/>
      <c r="AO524" s="87"/>
      <c r="AP524" s="87"/>
      <c r="AQ524" s="87"/>
      <c r="AR524" s="87"/>
      <c r="AS524" s="87"/>
      <c r="AT524" s="87"/>
      <c r="AU524" s="87"/>
    </row>
    <row r="525" spans="3:64" x14ac:dyDescent="0.2">
      <c r="C525" s="10"/>
      <c r="D525" s="10"/>
      <c r="AA525" s="87"/>
      <c r="AB525" s="87"/>
      <c r="AC525" s="87"/>
      <c r="AD525" s="87"/>
      <c r="AE525" s="87"/>
      <c r="AG525" s="112"/>
      <c r="AN525" s="87"/>
      <c r="AO525" s="87"/>
      <c r="AP525" s="87"/>
      <c r="AQ525" s="87"/>
      <c r="AR525" s="87"/>
      <c r="AS525" s="87"/>
      <c r="AT525" s="87"/>
      <c r="AU525" s="87"/>
    </row>
    <row r="526" spans="3:64" x14ac:dyDescent="0.2">
      <c r="C526" s="10"/>
      <c r="D526" s="10"/>
      <c r="AA526" s="87"/>
      <c r="AB526" s="87"/>
      <c r="AC526" s="87"/>
      <c r="AD526" s="87"/>
      <c r="AE526" s="87"/>
      <c r="AG526" s="112"/>
      <c r="AN526" s="87"/>
      <c r="AO526" s="87"/>
      <c r="AP526" s="87"/>
      <c r="AQ526" s="87"/>
      <c r="AR526" s="87"/>
      <c r="AS526" s="87"/>
      <c r="AT526" s="87"/>
      <c r="AU526" s="87"/>
    </row>
    <row r="527" spans="3:64" x14ac:dyDescent="0.2">
      <c r="C527" s="10"/>
      <c r="D527" s="10"/>
      <c r="AA527" s="87"/>
      <c r="AB527" s="87"/>
      <c r="AC527" s="87"/>
      <c r="AD527" s="87"/>
      <c r="AE527" s="87"/>
      <c r="AG527" s="112"/>
      <c r="AN527" s="87"/>
      <c r="AO527" s="87"/>
      <c r="AP527" s="87"/>
      <c r="AQ527" s="87"/>
      <c r="AR527" s="87"/>
      <c r="AS527" s="87"/>
      <c r="AT527" s="87"/>
      <c r="AU527" s="87"/>
      <c r="AV527" s="87"/>
      <c r="AX527" s="87"/>
    </row>
    <row r="528" spans="3:64" x14ac:dyDescent="0.2">
      <c r="C528" s="10"/>
      <c r="D528" s="10"/>
      <c r="AA528" s="87"/>
      <c r="AB528" s="87"/>
      <c r="AC528" s="87"/>
      <c r="AD528" s="87"/>
      <c r="AE528" s="87"/>
      <c r="AG528" s="112"/>
      <c r="AN528" s="87"/>
      <c r="AO528" s="87"/>
      <c r="AP528" s="87"/>
      <c r="AQ528" s="87"/>
      <c r="AR528" s="87"/>
      <c r="AS528" s="87"/>
      <c r="AT528" s="87"/>
      <c r="AU528" s="87"/>
    </row>
    <row r="529" spans="3:64" x14ac:dyDescent="0.2">
      <c r="C529" s="10"/>
      <c r="D529" s="10"/>
      <c r="AA529" s="87"/>
      <c r="AB529" s="87"/>
      <c r="AC529" s="87"/>
      <c r="AD529" s="87"/>
      <c r="AE529" s="87"/>
      <c r="AG529" s="112"/>
      <c r="AN529" s="87"/>
      <c r="AO529" s="87"/>
      <c r="AP529" s="87"/>
      <c r="AQ529" s="87"/>
      <c r="AR529" s="87"/>
      <c r="AS529" s="87"/>
      <c r="AT529" s="87"/>
      <c r="AU529" s="87"/>
    </row>
    <row r="530" spans="3:64" x14ac:dyDescent="0.2">
      <c r="C530" s="10"/>
      <c r="D530" s="10"/>
      <c r="AA530" s="87"/>
      <c r="AB530" s="87"/>
      <c r="AC530" s="87"/>
      <c r="AD530" s="87"/>
      <c r="AE530" s="87"/>
      <c r="AG530" s="112"/>
      <c r="AN530" s="87"/>
      <c r="AO530" s="87"/>
      <c r="AP530" s="87"/>
      <c r="AQ530" s="87"/>
      <c r="AR530" s="87"/>
      <c r="AS530" s="87"/>
      <c r="AT530" s="87"/>
      <c r="AU530" s="87"/>
    </row>
    <row r="531" spans="3:64" x14ac:dyDescent="0.2">
      <c r="C531" s="10"/>
      <c r="D531" s="10"/>
      <c r="AA531" s="87"/>
      <c r="AB531" s="87"/>
      <c r="AC531" s="87"/>
      <c r="AD531" s="87"/>
      <c r="AE531" s="87"/>
      <c r="AG531" s="112"/>
      <c r="AN531" s="87"/>
      <c r="AO531" s="87"/>
      <c r="AP531" s="87"/>
      <c r="AQ531" s="87"/>
      <c r="AR531" s="87"/>
      <c r="AS531" s="87"/>
      <c r="AT531" s="87"/>
      <c r="AU531" s="87"/>
    </row>
    <row r="532" spans="3:64" x14ac:dyDescent="0.2">
      <c r="C532" s="10"/>
      <c r="D532" s="10"/>
      <c r="AA532" s="87"/>
      <c r="AB532" s="87"/>
      <c r="AC532" s="87"/>
      <c r="AD532" s="87"/>
      <c r="AE532" s="87"/>
      <c r="AG532" s="112"/>
      <c r="AN532" s="87"/>
      <c r="AO532" s="87"/>
      <c r="AP532" s="87"/>
      <c r="AQ532" s="87"/>
      <c r="AR532" s="87"/>
      <c r="AS532" s="87"/>
      <c r="AT532" s="87"/>
      <c r="AU532" s="87"/>
    </row>
    <row r="533" spans="3:64" x14ac:dyDescent="0.2">
      <c r="C533" s="10"/>
      <c r="D533" s="10"/>
      <c r="AA533" s="87"/>
      <c r="AB533" s="87"/>
      <c r="AC533" s="87"/>
      <c r="AD533" s="87"/>
      <c r="AE533" s="87"/>
      <c r="AG533" s="112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</row>
    <row r="534" spans="3:64" x14ac:dyDescent="0.2">
      <c r="C534" s="10"/>
      <c r="D534" s="10"/>
      <c r="AA534" s="87"/>
      <c r="AB534" s="87"/>
      <c r="AC534" s="87"/>
      <c r="AD534" s="87"/>
      <c r="AE534" s="87"/>
      <c r="AG534" s="112"/>
      <c r="AN534" s="87"/>
      <c r="AO534" s="87"/>
      <c r="AP534" s="87"/>
      <c r="AQ534" s="87"/>
      <c r="AR534" s="87"/>
      <c r="AS534" s="87"/>
      <c r="AT534" s="87"/>
      <c r="AU534" s="87"/>
    </row>
    <row r="535" spans="3:64" x14ac:dyDescent="0.2">
      <c r="C535" s="10"/>
      <c r="D535" s="10"/>
      <c r="AA535" s="87"/>
      <c r="AB535" s="87"/>
      <c r="AC535" s="87"/>
      <c r="AD535" s="87"/>
      <c r="AE535" s="87"/>
      <c r="AG535" s="112"/>
      <c r="AN535" s="87"/>
      <c r="AO535" s="87"/>
      <c r="AP535" s="87"/>
      <c r="AQ535" s="87"/>
      <c r="AR535" s="87"/>
      <c r="AS535" s="87"/>
      <c r="AT535" s="87"/>
      <c r="AU535" s="87"/>
    </row>
    <row r="536" spans="3:64" x14ac:dyDescent="0.2">
      <c r="C536" s="10"/>
      <c r="D536" s="10"/>
      <c r="AA536" s="87"/>
      <c r="AB536" s="87"/>
      <c r="AC536" s="87"/>
      <c r="AD536" s="87"/>
      <c r="AE536" s="87"/>
      <c r="AG536" s="112"/>
      <c r="AN536" s="87"/>
      <c r="AO536" s="87"/>
      <c r="AP536" s="87"/>
      <c r="AQ536" s="87"/>
      <c r="AR536" s="87"/>
      <c r="AS536" s="87"/>
      <c r="AT536" s="87"/>
      <c r="AU536" s="87"/>
    </row>
    <row r="537" spans="3:64" x14ac:dyDescent="0.2">
      <c r="C537" s="10"/>
      <c r="D537" s="10"/>
      <c r="AA537" s="87"/>
      <c r="AB537" s="87"/>
      <c r="AC537" s="87"/>
      <c r="AD537" s="87"/>
      <c r="AE537" s="87"/>
      <c r="AG537" s="112"/>
      <c r="AN537" s="87"/>
      <c r="AO537" s="87"/>
      <c r="AP537" s="87"/>
      <c r="AQ537" s="87"/>
      <c r="AR537" s="87"/>
      <c r="AS537" s="87"/>
      <c r="AT537" s="87"/>
      <c r="AU537" s="87"/>
    </row>
    <row r="538" spans="3:64" x14ac:dyDescent="0.2">
      <c r="C538" s="10"/>
      <c r="D538" s="10"/>
      <c r="AA538" s="87"/>
      <c r="AB538" s="87"/>
      <c r="AC538" s="87"/>
      <c r="AD538" s="87"/>
      <c r="AE538" s="87"/>
      <c r="AG538" s="112"/>
      <c r="AN538" s="87"/>
      <c r="AO538" s="87"/>
      <c r="AP538" s="87"/>
      <c r="AQ538" s="87"/>
      <c r="AR538" s="87"/>
      <c r="AS538" s="87"/>
      <c r="AT538" s="87"/>
      <c r="AU538" s="87"/>
    </row>
    <row r="539" spans="3:64" x14ac:dyDescent="0.2">
      <c r="C539" s="10"/>
      <c r="D539" s="10"/>
      <c r="AA539" s="87"/>
      <c r="AB539" s="87"/>
      <c r="AC539" s="87"/>
      <c r="AD539" s="87"/>
      <c r="AE539" s="87"/>
      <c r="AG539" s="112"/>
      <c r="AN539" s="87"/>
      <c r="AO539" s="87"/>
      <c r="AP539" s="87"/>
      <c r="AQ539" s="87"/>
      <c r="AR539" s="87"/>
      <c r="AS539" s="87"/>
      <c r="AT539" s="87"/>
      <c r="AU539" s="87"/>
    </row>
    <row r="540" spans="3:64" x14ac:dyDescent="0.2">
      <c r="C540" s="10"/>
      <c r="D540" s="10"/>
      <c r="AA540" s="87"/>
      <c r="AB540" s="87"/>
      <c r="AC540" s="87"/>
      <c r="AD540" s="87"/>
      <c r="AE540" s="87"/>
      <c r="AG540" s="112"/>
      <c r="AN540" s="87"/>
      <c r="AO540" s="87"/>
      <c r="AP540" s="87"/>
      <c r="AQ540" s="87"/>
      <c r="AR540" s="87"/>
      <c r="AS540" s="87"/>
      <c r="AT540" s="87"/>
      <c r="AU540" s="87"/>
    </row>
    <row r="541" spans="3:64" x14ac:dyDescent="0.2">
      <c r="C541" s="10"/>
      <c r="D541" s="10"/>
      <c r="AA541" s="87"/>
      <c r="AB541" s="87"/>
      <c r="AC541" s="87"/>
      <c r="AD541" s="87"/>
      <c r="AE541" s="87"/>
      <c r="AG541" s="112"/>
      <c r="AN541" s="87"/>
      <c r="AO541" s="87"/>
      <c r="AP541" s="87"/>
      <c r="AQ541" s="87"/>
      <c r="AR541" s="87"/>
      <c r="AS541" s="87"/>
      <c r="AT541" s="87"/>
      <c r="AU541" s="87"/>
    </row>
    <row r="542" spans="3:64" x14ac:dyDescent="0.2">
      <c r="C542" s="10"/>
      <c r="D542" s="10"/>
      <c r="AA542" s="87"/>
      <c r="AB542" s="87"/>
      <c r="AC542" s="87"/>
      <c r="AD542" s="87"/>
      <c r="AE542" s="87"/>
      <c r="AG542" s="112"/>
      <c r="AN542" s="87"/>
      <c r="AO542" s="87"/>
      <c r="AP542" s="87"/>
      <c r="AQ542" s="87"/>
      <c r="AR542" s="87"/>
      <c r="AS542" s="87"/>
      <c r="AT542" s="87"/>
      <c r="AU542" s="87"/>
    </row>
    <row r="543" spans="3:64" x14ac:dyDescent="0.2">
      <c r="C543" s="10"/>
      <c r="D543" s="10"/>
      <c r="AA543" s="87"/>
      <c r="AB543" s="87"/>
      <c r="AC543" s="87"/>
      <c r="AD543" s="87"/>
      <c r="AE543" s="87"/>
      <c r="AG543" s="112"/>
      <c r="AN543" s="87"/>
      <c r="AO543" s="87"/>
      <c r="AP543" s="87"/>
      <c r="AQ543" s="87"/>
      <c r="AR543" s="87"/>
      <c r="AS543" s="87"/>
      <c r="AT543" s="87"/>
      <c r="AU543" s="87"/>
    </row>
    <row r="544" spans="3:64" x14ac:dyDescent="0.2">
      <c r="C544" s="10"/>
      <c r="D544" s="10"/>
      <c r="AA544" s="87"/>
      <c r="AB544" s="87"/>
      <c r="AC544" s="87"/>
      <c r="AD544" s="87"/>
      <c r="AE544" s="87"/>
      <c r="AG544" s="112"/>
      <c r="AN544" s="87"/>
      <c r="AO544" s="87"/>
      <c r="AP544" s="87"/>
      <c r="AQ544" s="87"/>
      <c r="AR544" s="87"/>
      <c r="AS544" s="87"/>
      <c r="AT544" s="87"/>
      <c r="AU544" s="87"/>
    </row>
    <row r="545" spans="3:48" x14ac:dyDescent="0.2">
      <c r="C545" s="10"/>
      <c r="D545" s="10"/>
      <c r="AA545" s="87"/>
      <c r="AB545" s="87"/>
      <c r="AC545" s="87"/>
      <c r="AD545" s="87"/>
      <c r="AE545" s="87"/>
      <c r="AG545" s="112"/>
      <c r="AN545" s="87"/>
      <c r="AO545" s="87"/>
      <c r="AP545" s="87"/>
      <c r="AQ545" s="87"/>
      <c r="AR545" s="87"/>
      <c r="AS545" s="87"/>
      <c r="AT545" s="87"/>
      <c r="AU545" s="87"/>
    </row>
    <row r="546" spans="3:48" x14ac:dyDescent="0.2">
      <c r="C546" s="10"/>
      <c r="D546" s="10"/>
      <c r="AA546" s="87"/>
      <c r="AB546" s="87"/>
      <c r="AC546" s="87"/>
      <c r="AD546" s="87"/>
      <c r="AE546" s="87"/>
      <c r="AG546" s="112"/>
      <c r="AN546" s="87"/>
      <c r="AO546" s="87"/>
      <c r="AP546" s="87"/>
      <c r="AQ546" s="87"/>
      <c r="AR546" s="87"/>
      <c r="AS546" s="87"/>
      <c r="AT546" s="87"/>
      <c r="AU546" s="87"/>
    </row>
    <row r="547" spans="3:48" x14ac:dyDescent="0.2">
      <c r="C547" s="10"/>
      <c r="D547" s="10"/>
      <c r="AA547" s="87"/>
      <c r="AB547" s="87"/>
      <c r="AC547" s="87"/>
      <c r="AD547" s="87"/>
      <c r="AE547" s="87"/>
      <c r="AG547" s="112"/>
      <c r="AN547" s="87"/>
      <c r="AO547" s="87"/>
      <c r="AP547" s="87"/>
      <c r="AQ547" s="87"/>
      <c r="AR547" s="87"/>
      <c r="AS547" s="87"/>
      <c r="AT547" s="87"/>
      <c r="AU547" s="87"/>
    </row>
    <row r="548" spans="3:48" x14ac:dyDescent="0.2">
      <c r="C548" s="10"/>
      <c r="D548" s="10"/>
      <c r="AA548" s="87"/>
      <c r="AB548" s="87"/>
      <c r="AC548" s="87"/>
      <c r="AD548" s="87"/>
      <c r="AE548" s="87"/>
      <c r="AG548" s="112"/>
      <c r="AN548" s="87"/>
      <c r="AO548" s="87"/>
      <c r="AP548" s="87"/>
      <c r="AQ548" s="87"/>
      <c r="AR548" s="87"/>
      <c r="AS548" s="87"/>
      <c r="AT548" s="87"/>
      <c r="AU548" s="87"/>
    </row>
    <row r="549" spans="3:48" x14ac:dyDescent="0.2">
      <c r="C549" s="10"/>
      <c r="D549" s="10"/>
      <c r="AA549" s="87"/>
      <c r="AB549" s="87"/>
      <c r="AC549" s="87"/>
      <c r="AD549" s="87"/>
      <c r="AE549" s="87"/>
      <c r="AG549" s="112"/>
      <c r="AN549" s="87"/>
      <c r="AO549" s="87"/>
      <c r="AP549" s="87"/>
      <c r="AQ549" s="87"/>
      <c r="AR549" s="87"/>
      <c r="AS549" s="87"/>
      <c r="AT549" s="87"/>
      <c r="AU549" s="87"/>
    </row>
    <row r="550" spans="3:48" x14ac:dyDescent="0.2">
      <c r="C550" s="10"/>
      <c r="D550" s="10"/>
      <c r="AA550" s="87"/>
      <c r="AB550" s="87"/>
      <c r="AC550" s="87"/>
      <c r="AD550" s="87"/>
      <c r="AE550" s="87"/>
      <c r="AG550" s="112"/>
      <c r="AN550" s="87"/>
      <c r="AO550" s="87"/>
      <c r="AP550" s="87"/>
      <c r="AQ550" s="87"/>
      <c r="AR550" s="87"/>
      <c r="AS550" s="87"/>
      <c r="AT550" s="87"/>
      <c r="AU550" s="87"/>
    </row>
    <row r="551" spans="3:48" x14ac:dyDescent="0.2">
      <c r="C551" s="10"/>
      <c r="D551" s="10"/>
      <c r="AA551" s="87"/>
      <c r="AB551" s="87"/>
      <c r="AC551" s="87"/>
      <c r="AD551" s="87"/>
      <c r="AE551" s="87"/>
      <c r="AG551" s="112"/>
      <c r="AN551" s="87"/>
      <c r="AO551" s="87"/>
      <c r="AP551" s="87"/>
      <c r="AQ551" s="87"/>
      <c r="AR551" s="87"/>
      <c r="AS551" s="87"/>
      <c r="AT551" s="87"/>
      <c r="AU551" s="87"/>
    </row>
    <row r="552" spans="3:48" x14ac:dyDescent="0.2">
      <c r="C552" s="10"/>
      <c r="D552" s="10"/>
      <c r="AA552" s="87"/>
      <c r="AB552" s="87"/>
      <c r="AC552" s="87"/>
      <c r="AD552" s="87"/>
      <c r="AE552" s="87"/>
      <c r="AG552" s="112"/>
      <c r="AN552" s="87"/>
      <c r="AO552" s="87"/>
      <c r="AP552" s="87"/>
      <c r="AQ552" s="87"/>
      <c r="AR552" s="87"/>
      <c r="AS552" s="87"/>
      <c r="AT552" s="87"/>
      <c r="AU552" s="87"/>
    </row>
    <row r="553" spans="3:48" x14ac:dyDescent="0.2">
      <c r="C553" s="10"/>
      <c r="D553" s="10"/>
      <c r="AA553" s="87"/>
      <c r="AB553" s="87"/>
      <c r="AC553" s="87"/>
      <c r="AD553" s="87"/>
      <c r="AE553" s="87"/>
      <c r="AG553" s="112"/>
      <c r="AN553" s="87"/>
      <c r="AO553" s="87"/>
      <c r="AP553" s="87"/>
      <c r="AQ553" s="87"/>
      <c r="AR553" s="87"/>
      <c r="AS553" s="87"/>
      <c r="AT553" s="87"/>
      <c r="AU553" s="87"/>
    </row>
    <row r="554" spans="3:48" x14ac:dyDescent="0.2">
      <c r="C554" s="10"/>
      <c r="D554" s="10"/>
      <c r="AA554" s="87"/>
      <c r="AB554" s="87"/>
      <c r="AC554" s="87"/>
      <c r="AD554" s="87"/>
      <c r="AE554" s="87"/>
      <c r="AG554" s="112"/>
      <c r="AN554" s="87"/>
      <c r="AO554" s="87"/>
      <c r="AP554" s="87"/>
      <c r="AQ554" s="87"/>
      <c r="AR554" s="87"/>
      <c r="AS554" s="87"/>
      <c r="AT554" s="87"/>
      <c r="AU554" s="87"/>
    </row>
    <row r="555" spans="3:48" x14ac:dyDescent="0.2">
      <c r="C555" s="10"/>
      <c r="D555" s="10"/>
      <c r="AA555" s="87"/>
      <c r="AB555" s="87"/>
      <c r="AC555" s="87"/>
      <c r="AD555" s="87"/>
      <c r="AE555" s="87"/>
      <c r="AG555" s="112"/>
      <c r="AN555" s="87"/>
      <c r="AO555" s="87"/>
      <c r="AP555" s="87"/>
      <c r="AQ555" s="87"/>
      <c r="AR555" s="87"/>
      <c r="AS555" s="87"/>
      <c r="AT555" s="87"/>
      <c r="AU555" s="87"/>
    </row>
    <row r="556" spans="3:48" x14ac:dyDescent="0.2">
      <c r="C556" s="10"/>
      <c r="D556" s="10"/>
      <c r="AA556" s="87"/>
      <c r="AB556" s="87"/>
      <c r="AC556" s="87"/>
      <c r="AD556" s="87"/>
      <c r="AE556" s="87"/>
      <c r="AG556" s="112"/>
      <c r="AN556" s="87"/>
      <c r="AO556" s="87"/>
      <c r="AP556" s="87"/>
      <c r="AQ556" s="87"/>
      <c r="AR556" s="87"/>
      <c r="AS556" s="87"/>
      <c r="AT556" s="87"/>
      <c r="AU556" s="87"/>
    </row>
    <row r="557" spans="3:48" x14ac:dyDescent="0.2">
      <c r="C557" s="10"/>
      <c r="D557" s="10"/>
      <c r="AA557" s="87"/>
      <c r="AB557" s="87"/>
      <c r="AC557" s="87"/>
      <c r="AD557" s="87"/>
      <c r="AE557" s="87"/>
      <c r="AG557" s="112"/>
      <c r="AN557" s="87"/>
      <c r="AO557" s="87"/>
      <c r="AP557" s="87"/>
      <c r="AQ557" s="87"/>
      <c r="AR557" s="87"/>
      <c r="AS557" s="87"/>
      <c r="AT557" s="87"/>
      <c r="AU557" s="87"/>
    </row>
    <row r="558" spans="3:48" x14ac:dyDescent="0.2">
      <c r="C558" s="10"/>
      <c r="D558" s="10"/>
      <c r="AA558" s="87"/>
      <c r="AB558" s="87"/>
      <c r="AC558" s="87"/>
      <c r="AD558" s="87"/>
      <c r="AE558" s="87"/>
      <c r="AG558" s="112"/>
      <c r="AN558" s="87"/>
      <c r="AO558" s="87"/>
      <c r="AP558" s="87"/>
      <c r="AQ558" s="87"/>
      <c r="AR558" s="87"/>
      <c r="AS558" s="87"/>
      <c r="AT558" s="87"/>
      <c r="AU558" s="87"/>
      <c r="AV558" s="87"/>
    </row>
    <row r="559" spans="3:48" x14ac:dyDescent="0.2">
      <c r="C559" s="10"/>
      <c r="D559" s="10"/>
      <c r="AA559" s="87"/>
      <c r="AB559" s="87"/>
      <c r="AC559" s="87"/>
      <c r="AD559" s="87"/>
      <c r="AE559" s="87"/>
      <c r="AG559" s="112"/>
      <c r="AN559" s="87"/>
      <c r="AO559" s="87"/>
      <c r="AP559" s="87"/>
      <c r="AQ559" s="87"/>
      <c r="AR559" s="87"/>
      <c r="AS559" s="87"/>
      <c r="AT559" s="87"/>
      <c r="AU559" s="87"/>
    </row>
    <row r="560" spans="3:48" x14ac:dyDescent="0.2">
      <c r="C560" s="10"/>
      <c r="D560" s="10"/>
      <c r="AA560" s="87"/>
      <c r="AB560" s="87"/>
      <c r="AC560" s="87"/>
      <c r="AD560" s="87"/>
      <c r="AE560" s="87"/>
      <c r="AG560" s="112"/>
      <c r="AN560" s="87"/>
      <c r="AO560" s="87"/>
      <c r="AP560" s="87"/>
      <c r="AQ560" s="87"/>
      <c r="AR560" s="87"/>
      <c r="AS560" s="87"/>
      <c r="AT560" s="87"/>
      <c r="AU560" s="87"/>
    </row>
    <row r="561" spans="3:47" x14ac:dyDescent="0.2">
      <c r="C561" s="10"/>
      <c r="D561" s="10"/>
      <c r="AA561" s="87"/>
      <c r="AB561" s="87"/>
      <c r="AC561" s="87"/>
      <c r="AD561" s="87"/>
      <c r="AE561" s="87"/>
      <c r="AG561" s="112"/>
      <c r="AN561" s="87"/>
      <c r="AO561" s="87"/>
      <c r="AP561" s="87"/>
      <c r="AQ561" s="87"/>
      <c r="AR561" s="87"/>
      <c r="AS561" s="87"/>
      <c r="AT561" s="87"/>
      <c r="AU561" s="87"/>
    </row>
    <row r="562" spans="3:47" x14ac:dyDescent="0.2">
      <c r="C562" s="10"/>
      <c r="D562" s="10"/>
      <c r="AA562" s="87"/>
      <c r="AB562" s="87"/>
      <c r="AC562" s="87"/>
      <c r="AD562" s="87"/>
      <c r="AE562" s="87"/>
      <c r="AG562" s="112"/>
      <c r="AN562" s="87"/>
      <c r="AO562" s="87"/>
      <c r="AP562" s="87"/>
      <c r="AQ562" s="87"/>
      <c r="AR562" s="87"/>
      <c r="AS562" s="87"/>
      <c r="AT562" s="87"/>
      <c r="AU562" s="87"/>
    </row>
    <row r="563" spans="3:47" x14ac:dyDescent="0.2">
      <c r="C563" s="10"/>
      <c r="D563" s="10"/>
      <c r="AA563" s="87"/>
      <c r="AB563" s="87"/>
      <c r="AC563" s="87"/>
      <c r="AD563" s="87"/>
      <c r="AE563" s="87"/>
      <c r="AG563" s="112"/>
      <c r="AN563" s="87"/>
      <c r="AO563" s="87"/>
      <c r="AP563" s="87"/>
      <c r="AQ563" s="87"/>
      <c r="AR563" s="87"/>
      <c r="AS563" s="87"/>
      <c r="AT563" s="87"/>
      <c r="AU563" s="87"/>
    </row>
    <row r="564" spans="3:47" x14ac:dyDescent="0.2">
      <c r="C564" s="10"/>
      <c r="D564" s="10"/>
      <c r="AA564" s="87"/>
      <c r="AB564" s="87"/>
      <c r="AC564" s="87"/>
      <c r="AD564" s="87"/>
      <c r="AE564" s="87"/>
      <c r="AG564" s="112"/>
      <c r="AN564" s="87"/>
      <c r="AO564" s="87"/>
      <c r="AP564" s="87"/>
      <c r="AQ564" s="87"/>
      <c r="AR564" s="87"/>
      <c r="AS564" s="87"/>
      <c r="AT564" s="87"/>
      <c r="AU564" s="87"/>
    </row>
    <row r="565" spans="3:47" x14ac:dyDescent="0.2">
      <c r="C565" s="10"/>
      <c r="D565" s="10"/>
      <c r="AA565" s="87"/>
      <c r="AB565" s="87"/>
      <c r="AC565" s="87"/>
      <c r="AD565" s="87"/>
      <c r="AE565" s="87"/>
      <c r="AG565" s="112"/>
      <c r="AN565" s="87"/>
      <c r="AO565" s="87"/>
      <c r="AP565" s="87"/>
      <c r="AQ565" s="87"/>
      <c r="AR565" s="87"/>
      <c r="AS565" s="87"/>
      <c r="AT565" s="87"/>
      <c r="AU565" s="87"/>
    </row>
    <row r="566" spans="3:47" x14ac:dyDescent="0.2">
      <c r="C566" s="10"/>
      <c r="D566" s="10"/>
      <c r="AA566" s="87"/>
      <c r="AB566" s="87"/>
      <c r="AC566" s="87"/>
      <c r="AD566" s="87"/>
      <c r="AE566" s="87"/>
      <c r="AG566" s="112"/>
      <c r="AN566" s="87"/>
      <c r="AO566" s="87"/>
      <c r="AP566" s="87"/>
      <c r="AQ566" s="87"/>
      <c r="AR566" s="87"/>
      <c r="AS566" s="87"/>
      <c r="AT566" s="87"/>
      <c r="AU566" s="87"/>
    </row>
    <row r="567" spans="3:47" x14ac:dyDescent="0.2">
      <c r="C567" s="10"/>
      <c r="D567" s="10"/>
      <c r="AA567" s="87"/>
      <c r="AB567" s="87"/>
      <c r="AC567" s="87"/>
      <c r="AD567" s="87"/>
      <c r="AE567" s="87"/>
      <c r="AG567" s="112"/>
      <c r="AN567" s="87"/>
      <c r="AO567" s="87"/>
      <c r="AP567" s="87"/>
      <c r="AQ567" s="87"/>
      <c r="AR567" s="87"/>
      <c r="AS567" s="87"/>
      <c r="AT567" s="87"/>
      <c r="AU567" s="87"/>
    </row>
    <row r="568" spans="3:47" x14ac:dyDescent="0.2">
      <c r="C568" s="10"/>
      <c r="D568" s="10"/>
      <c r="AA568" s="87"/>
      <c r="AB568" s="87"/>
      <c r="AC568" s="87"/>
      <c r="AD568" s="87"/>
      <c r="AE568" s="87"/>
      <c r="AG568" s="112"/>
      <c r="AN568" s="87"/>
      <c r="AO568" s="87"/>
      <c r="AP568" s="87"/>
      <c r="AQ568" s="87"/>
      <c r="AR568" s="87"/>
      <c r="AS568" s="87"/>
      <c r="AT568" s="87"/>
      <c r="AU568" s="87"/>
    </row>
    <row r="569" spans="3:47" x14ac:dyDescent="0.2">
      <c r="C569" s="10"/>
      <c r="D569" s="10"/>
      <c r="AA569" s="87"/>
      <c r="AB569" s="87"/>
      <c r="AC569" s="87"/>
      <c r="AD569" s="87"/>
      <c r="AE569" s="87"/>
      <c r="AG569" s="112"/>
      <c r="AN569" s="87"/>
      <c r="AO569" s="87"/>
      <c r="AP569" s="87"/>
      <c r="AQ569" s="87"/>
      <c r="AR569" s="87"/>
      <c r="AS569" s="87"/>
      <c r="AT569" s="87"/>
      <c r="AU569" s="87"/>
    </row>
    <row r="570" spans="3:47" x14ac:dyDescent="0.2">
      <c r="C570" s="10"/>
      <c r="D570" s="10"/>
      <c r="AA570" s="87"/>
      <c r="AB570" s="87"/>
      <c r="AC570" s="87"/>
      <c r="AD570" s="87"/>
      <c r="AE570" s="87"/>
      <c r="AG570" s="112"/>
      <c r="AN570" s="87"/>
      <c r="AO570" s="87"/>
      <c r="AP570" s="87"/>
      <c r="AQ570" s="87"/>
      <c r="AR570" s="87"/>
      <c r="AS570" s="87"/>
      <c r="AT570" s="87"/>
      <c r="AU570" s="87"/>
    </row>
    <row r="571" spans="3:47" x14ac:dyDescent="0.2">
      <c r="C571" s="10"/>
      <c r="D571" s="10"/>
      <c r="AA571" s="87"/>
      <c r="AB571" s="87"/>
      <c r="AC571" s="87"/>
      <c r="AD571" s="87"/>
      <c r="AE571" s="87"/>
      <c r="AG571" s="112"/>
      <c r="AN571" s="87"/>
      <c r="AO571" s="87"/>
      <c r="AP571" s="87"/>
      <c r="AQ571" s="87"/>
      <c r="AR571" s="87"/>
      <c r="AS571" s="87"/>
      <c r="AT571" s="87"/>
      <c r="AU571" s="87"/>
    </row>
    <row r="572" spans="3:47" x14ac:dyDescent="0.2">
      <c r="C572" s="10"/>
      <c r="D572" s="10"/>
      <c r="AA572" s="87"/>
      <c r="AB572" s="87"/>
      <c r="AC572" s="87"/>
      <c r="AD572" s="87"/>
      <c r="AE572" s="87"/>
      <c r="AG572" s="112"/>
      <c r="AN572" s="87"/>
      <c r="AO572" s="87"/>
      <c r="AP572" s="87"/>
      <c r="AQ572" s="87"/>
      <c r="AR572" s="87"/>
      <c r="AS572" s="87"/>
      <c r="AT572" s="87"/>
      <c r="AU572" s="87"/>
    </row>
    <row r="573" spans="3:47" x14ac:dyDescent="0.2">
      <c r="C573" s="10"/>
      <c r="D573" s="10"/>
      <c r="AA573" s="87"/>
      <c r="AB573" s="87"/>
      <c r="AC573" s="87"/>
      <c r="AD573" s="87"/>
      <c r="AE573" s="87"/>
      <c r="AG573" s="112"/>
      <c r="AN573" s="87"/>
      <c r="AO573" s="87"/>
      <c r="AP573" s="87"/>
      <c r="AQ573" s="87"/>
      <c r="AR573" s="87"/>
      <c r="AS573" s="87"/>
      <c r="AT573" s="87"/>
      <c r="AU573" s="87"/>
    </row>
    <row r="574" spans="3:47" x14ac:dyDescent="0.2">
      <c r="C574" s="10"/>
      <c r="D574" s="10"/>
      <c r="AA574" s="87"/>
      <c r="AB574" s="87"/>
      <c r="AC574" s="87"/>
      <c r="AD574" s="87"/>
      <c r="AE574" s="87"/>
      <c r="AG574" s="112"/>
      <c r="AN574" s="87"/>
      <c r="AO574" s="87"/>
      <c r="AP574" s="87"/>
      <c r="AQ574" s="87"/>
      <c r="AR574" s="87"/>
      <c r="AS574" s="87"/>
      <c r="AT574" s="87"/>
      <c r="AU574" s="87"/>
    </row>
    <row r="575" spans="3:47" x14ac:dyDescent="0.2">
      <c r="C575" s="10"/>
      <c r="D575" s="10"/>
      <c r="AA575" s="87"/>
      <c r="AB575" s="87"/>
      <c r="AC575" s="87"/>
      <c r="AD575" s="87"/>
      <c r="AE575" s="87"/>
      <c r="AG575" s="112"/>
      <c r="AN575" s="87"/>
      <c r="AO575" s="87"/>
      <c r="AP575" s="87"/>
      <c r="AQ575" s="87"/>
      <c r="AR575" s="87"/>
      <c r="AS575" s="87"/>
      <c r="AT575" s="87"/>
      <c r="AU575" s="87"/>
    </row>
    <row r="576" spans="3:47" x14ac:dyDescent="0.2">
      <c r="C576" s="10"/>
      <c r="D576" s="10"/>
      <c r="AA576" s="87"/>
      <c r="AB576" s="87"/>
      <c r="AC576" s="87"/>
      <c r="AD576" s="87"/>
      <c r="AE576" s="87"/>
      <c r="AG576" s="112"/>
      <c r="AN576" s="87"/>
      <c r="AO576" s="87"/>
      <c r="AP576" s="87"/>
      <c r="AQ576" s="87"/>
      <c r="AR576" s="87"/>
      <c r="AS576" s="87"/>
      <c r="AT576" s="87"/>
      <c r="AU576" s="87"/>
    </row>
    <row r="577" spans="3:50" x14ac:dyDescent="0.2">
      <c r="C577" s="10"/>
      <c r="D577" s="10"/>
      <c r="AA577" s="87"/>
      <c r="AB577" s="87"/>
      <c r="AC577" s="87"/>
      <c r="AD577" s="87"/>
      <c r="AE577" s="87"/>
      <c r="AG577" s="112"/>
      <c r="AN577" s="87"/>
      <c r="AO577" s="87"/>
      <c r="AP577" s="87"/>
      <c r="AQ577" s="87"/>
      <c r="AR577" s="87"/>
      <c r="AS577" s="87"/>
      <c r="AT577" s="87"/>
      <c r="AU577" s="87"/>
    </row>
    <row r="578" spans="3:50" x14ac:dyDescent="0.2">
      <c r="C578" s="10"/>
      <c r="D578" s="10"/>
      <c r="AA578" s="87"/>
      <c r="AB578" s="87"/>
      <c r="AC578" s="87"/>
      <c r="AD578" s="87"/>
      <c r="AE578" s="87"/>
      <c r="AG578" s="112"/>
      <c r="AN578" s="87"/>
      <c r="AO578" s="87"/>
      <c r="AP578" s="87"/>
      <c r="AQ578" s="87"/>
      <c r="AR578" s="87"/>
      <c r="AS578" s="87"/>
      <c r="AT578" s="87"/>
      <c r="AU578" s="87"/>
      <c r="AV578" s="87"/>
    </row>
    <row r="579" spans="3:50" x14ac:dyDescent="0.2">
      <c r="C579" s="10"/>
      <c r="D579" s="10"/>
      <c r="AA579" s="87"/>
      <c r="AB579" s="87"/>
      <c r="AC579" s="87"/>
      <c r="AD579" s="87"/>
      <c r="AE579" s="87"/>
      <c r="AG579" s="112"/>
      <c r="AN579" s="87"/>
      <c r="AO579" s="87"/>
      <c r="AP579" s="87"/>
      <c r="AQ579" s="87"/>
      <c r="AR579" s="87"/>
      <c r="AS579" s="87"/>
      <c r="AT579" s="87"/>
      <c r="AU579" s="87"/>
    </row>
    <row r="580" spans="3:50" x14ac:dyDescent="0.2">
      <c r="C580" s="10"/>
      <c r="D580" s="10"/>
      <c r="AA580" s="87"/>
      <c r="AB580" s="87"/>
      <c r="AC580" s="87"/>
      <c r="AD580" s="87"/>
      <c r="AE580" s="87"/>
      <c r="AG580" s="112"/>
      <c r="AN580" s="87"/>
      <c r="AO580" s="87"/>
      <c r="AP580" s="87"/>
      <c r="AQ580" s="87"/>
      <c r="AR580" s="87"/>
      <c r="AS580" s="87"/>
      <c r="AT580" s="87"/>
      <c r="AU580" s="87"/>
    </row>
    <row r="581" spans="3:50" x14ac:dyDescent="0.2">
      <c r="C581" s="10"/>
      <c r="D581" s="10"/>
      <c r="AA581" s="87"/>
      <c r="AB581" s="87"/>
      <c r="AC581" s="87"/>
      <c r="AD581" s="87"/>
      <c r="AE581" s="87"/>
      <c r="AG581" s="112"/>
      <c r="AN581" s="87"/>
      <c r="AO581" s="87"/>
      <c r="AP581" s="87"/>
      <c r="AQ581" s="87"/>
      <c r="AR581" s="87"/>
      <c r="AS581" s="87"/>
      <c r="AT581" s="87"/>
      <c r="AU581" s="87"/>
    </row>
    <row r="582" spans="3:50" x14ac:dyDescent="0.2">
      <c r="C582" s="10"/>
      <c r="D582" s="10"/>
      <c r="AA582" s="87"/>
      <c r="AB582" s="87"/>
      <c r="AC582" s="87"/>
      <c r="AD582" s="87"/>
      <c r="AE582" s="87"/>
      <c r="AG582" s="112"/>
      <c r="AN582" s="87"/>
      <c r="AO582" s="87"/>
      <c r="AP582" s="87"/>
      <c r="AQ582" s="87"/>
      <c r="AR582" s="87"/>
      <c r="AS582" s="87"/>
      <c r="AT582" s="87"/>
      <c r="AU582" s="87"/>
    </row>
    <row r="583" spans="3:50" x14ac:dyDescent="0.2">
      <c r="C583" s="10"/>
      <c r="D583" s="10"/>
      <c r="AA583" s="87"/>
      <c r="AB583" s="87"/>
      <c r="AC583" s="87"/>
      <c r="AD583" s="87"/>
      <c r="AE583" s="87"/>
      <c r="AG583" s="112"/>
      <c r="AN583" s="87"/>
      <c r="AO583" s="87"/>
      <c r="AP583" s="87"/>
      <c r="AQ583" s="87"/>
      <c r="AR583" s="87"/>
      <c r="AS583" s="87"/>
      <c r="AT583" s="87"/>
      <c r="AU583" s="87"/>
    </row>
    <row r="584" spans="3:50" x14ac:dyDescent="0.2">
      <c r="C584" s="10"/>
      <c r="D584" s="10"/>
      <c r="AA584" s="87"/>
      <c r="AB584" s="87"/>
      <c r="AC584" s="87"/>
      <c r="AD584" s="87"/>
      <c r="AE584" s="87"/>
      <c r="AG584" s="112"/>
      <c r="AN584" s="87"/>
      <c r="AO584" s="87"/>
      <c r="AP584" s="87"/>
      <c r="AQ584" s="87"/>
      <c r="AR584" s="87"/>
      <c r="AS584" s="87"/>
      <c r="AT584" s="87"/>
      <c r="AU584" s="87"/>
    </row>
    <row r="585" spans="3:50" x14ac:dyDescent="0.2">
      <c r="C585" s="10"/>
      <c r="D585" s="10"/>
      <c r="AA585" s="87"/>
      <c r="AB585" s="87"/>
      <c r="AC585" s="87"/>
      <c r="AD585" s="87"/>
      <c r="AE585" s="87"/>
      <c r="AG585" s="112"/>
      <c r="AN585" s="87"/>
      <c r="AO585" s="87"/>
      <c r="AP585" s="87"/>
      <c r="AQ585" s="87"/>
      <c r="AR585" s="87"/>
      <c r="AS585" s="87"/>
      <c r="AT585" s="87"/>
      <c r="AU585" s="87"/>
    </row>
    <row r="586" spans="3:50" x14ac:dyDescent="0.2">
      <c r="C586" s="10"/>
      <c r="D586" s="10"/>
      <c r="AA586" s="87"/>
      <c r="AB586" s="87"/>
      <c r="AC586" s="87"/>
      <c r="AD586" s="87"/>
      <c r="AE586" s="87"/>
      <c r="AG586" s="112"/>
      <c r="AN586" s="87"/>
      <c r="AO586" s="87"/>
      <c r="AP586" s="87"/>
      <c r="AQ586" s="87"/>
      <c r="AR586" s="87"/>
      <c r="AS586" s="87"/>
      <c r="AT586" s="87"/>
      <c r="AU586" s="87"/>
    </row>
    <row r="587" spans="3:50" x14ac:dyDescent="0.2">
      <c r="C587" s="10"/>
      <c r="D587" s="10"/>
      <c r="AA587" s="87"/>
      <c r="AB587" s="87"/>
      <c r="AC587" s="87"/>
      <c r="AD587" s="87"/>
      <c r="AE587" s="87"/>
      <c r="AG587" s="112"/>
      <c r="AN587" s="87"/>
      <c r="AO587" s="87"/>
      <c r="AP587" s="87"/>
      <c r="AQ587" s="87"/>
      <c r="AR587" s="87"/>
      <c r="AS587" s="87"/>
      <c r="AT587" s="87"/>
      <c r="AU587" s="87"/>
    </row>
    <row r="588" spans="3:50" x14ac:dyDescent="0.2">
      <c r="C588" s="10"/>
      <c r="D588" s="10"/>
      <c r="AA588" s="87"/>
      <c r="AB588" s="87"/>
      <c r="AC588" s="87"/>
      <c r="AD588" s="87"/>
      <c r="AE588" s="87"/>
      <c r="AG588" s="112"/>
      <c r="AN588" s="87"/>
      <c r="AO588" s="87"/>
      <c r="AP588" s="87"/>
      <c r="AQ588" s="87"/>
      <c r="AR588" s="87"/>
      <c r="AS588" s="87"/>
      <c r="AT588" s="87"/>
      <c r="AU588" s="87"/>
    </row>
    <row r="589" spans="3:50" x14ac:dyDescent="0.2">
      <c r="C589" s="10"/>
      <c r="D589" s="10"/>
      <c r="AA589" s="87"/>
      <c r="AB589" s="87"/>
      <c r="AC589" s="87"/>
      <c r="AD589" s="87"/>
      <c r="AE589" s="87"/>
      <c r="AG589" s="112"/>
      <c r="AN589" s="87"/>
      <c r="AO589" s="87"/>
      <c r="AP589" s="87"/>
      <c r="AQ589" s="87"/>
      <c r="AR589" s="87"/>
      <c r="AS589" s="87"/>
      <c r="AT589" s="87"/>
      <c r="AU589" s="87"/>
    </row>
    <row r="590" spans="3:50" x14ac:dyDescent="0.2">
      <c r="C590" s="10"/>
      <c r="D590" s="10"/>
      <c r="AA590" s="87"/>
      <c r="AB590" s="87"/>
      <c r="AC590" s="87"/>
      <c r="AD590" s="87"/>
      <c r="AE590" s="87"/>
      <c r="AG590" s="112"/>
      <c r="AN590" s="87"/>
      <c r="AO590" s="87"/>
      <c r="AP590" s="87"/>
      <c r="AQ590" s="87"/>
      <c r="AR590" s="87"/>
      <c r="AS590" s="87"/>
      <c r="AT590" s="87"/>
      <c r="AU590" s="87"/>
      <c r="AV590" s="87"/>
    </row>
    <row r="591" spans="3:50" x14ac:dyDescent="0.2">
      <c r="C591" s="10"/>
      <c r="D591" s="10"/>
      <c r="AA591" s="87"/>
      <c r="AB591" s="87"/>
      <c r="AC591" s="87"/>
      <c r="AD591" s="87"/>
      <c r="AE591" s="87"/>
      <c r="AG591" s="112"/>
      <c r="AN591" s="87"/>
      <c r="AO591" s="87"/>
      <c r="AP591" s="87"/>
      <c r="AQ591" s="87"/>
      <c r="AR591" s="87"/>
      <c r="AS591" s="87"/>
      <c r="AT591" s="87"/>
      <c r="AU591" s="87"/>
      <c r="AV591" s="87"/>
    </row>
    <row r="592" spans="3:50" x14ac:dyDescent="0.2">
      <c r="C592" s="10"/>
      <c r="D592" s="10"/>
      <c r="AA592" s="87"/>
      <c r="AB592" s="87"/>
      <c r="AC592" s="87"/>
      <c r="AD592" s="87"/>
      <c r="AE592" s="87"/>
      <c r="AG592" s="112"/>
      <c r="AN592" s="87"/>
      <c r="AO592" s="87"/>
      <c r="AP592" s="87"/>
      <c r="AQ592" s="87"/>
      <c r="AR592" s="87"/>
      <c r="AS592" s="87"/>
      <c r="AT592" s="87"/>
      <c r="AU592" s="87"/>
      <c r="AV592" s="87"/>
      <c r="AX592" s="87"/>
    </row>
    <row r="593" spans="3:64" x14ac:dyDescent="0.2">
      <c r="C593" s="10"/>
      <c r="D593" s="10"/>
      <c r="AA593" s="87"/>
      <c r="AB593" s="87"/>
      <c r="AC593" s="87"/>
      <c r="AD593" s="87"/>
      <c r="AE593" s="87"/>
      <c r="AG593" s="112"/>
      <c r="AN593" s="87"/>
      <c r="AO593" s="87"/>
      <c r="AP593" s="87"/>
      <c r="AQ593" s="87"/>
      <c r="AR593" s="87"/>
      <c r="AS593" s="87"/>
      <c r="AT593" s="87"/>
      <c r="AU593" s="87"/>
      <c r="AV593" s="87"/>
    </row>
    <row r="594" spans="3:64" x14ac:dyDescent="0.2">
      <c r="C594" s="10"/>
      <c r="D594" s="10"/>
      <c r="AA594" s="87"/>
      <c r="AB594" s="87"/>
      <c r="AC594" s="87"/>
      <c r="AD594" s="87"/>
      <c r="AE594" s="87"/>
      <c r="AG594" s="112"/>
      <c r="AN594" s="87"/>
      <c r="AO594" s="87"/>
      <c r="AP594" s="87"/>
      <c r="AQ594" s="87"/>
      <c r="AR594" s="87"/>
      <c r="AS594" s="87"/>
      <c r="AT594" s="87"/>
      <c r="AU594" s="87"/>
    </row>
    <row r="595" spans="3:64" x14ac:dyDescent="0.2">
      <c r="C595" s="10"/>
      <c r="D595" s="10"/>
      <c r="AA595" s="87"/>
      <c r="AB595" s="87"/>
      <c r="AC595" s="87"/>
      <c r="AD595" s="87"/>
      <c r="AE595" s="87"/>
      <c r="AG595" s="112"/>
      <c r="AN595" s="87"/>
      <c r="AO595" s="87"/>
      <c r="AP595" s="87"/>
      <c r="AQ595" s="87"/>
      <c r="AR595" s="87"/>
      <c r="AS595" s="87"/>
      <c r="AT595" s="87"/>
      <c r="AU595" s="87"/>
    </row>
    <row r="596" spans="3:64" x14ac:dyDescent="0.2">
      <c r="C596" s="10"/>
      <c r="D596" s="10"/>
      <c r="AA596" s="87"/>
      <c r="AB596" s="87"/>
      <c r="AC596" s="87"/>
      <c r="AD596" s="87"/>
      <c r="AE596" s="87"/>
      <c r="AG596" s="112"/>
      <c r="AN596" s="87"/>
      <c r="AO596" s="87"/>
      <c r="AP596" s="87"/>
      <c r="AQ596" s="87"/>
      <c r="AR596" s="87"/>
      <c r="AS596" s="87"/>
      <c r="AT596" s="87"/>
      <c r="AU596" s="87"/>
    </row>
    <row r="597" spans="3:64" x14ac:dyDescent="0.2">
      <c r="C597" s="10"/>
      <c r="D597" s="10"/>
      <c r="AA597" s="87"/>
      <c r="AB597" s="87"/>
      <c r="AC597" s="87"/>
      <c r="AD597" s="87"/>
      <c r="AE597" s="87"/>
      <c r="AG597" s="112"/>
      <c r="AN597" s="87"/>
      <c r="AO597" s="87"/>
      <c r="AP597" s="87"/>
      <c r="AQ597" s="87"/>
      <c r="AR597" s="87"/>
      <c r="AS597" s="87"/>
      <c r="AT597" s="87"/>
      <c r="AU597" s="87"/>
    </row>
    <row r="598" spans="3:64" x14ac:dyDescent="0.2">
      <c r="C598" s="10"/>
      <c r="D598" s="10"/>
      <c r="AA598" s="87"/>
      <c r="AB598" s="87"/>
      <c r="AC598" s="87"/>
      <c r="AD598" s="87"/>
      <c r="AE598" s="87"/>
      <c r="AG598" s="112"/>
      <c r="AN598" s="87"/>
      <c r="AO598" s="87"/>
      <c r="AP598" s="87"/>
      <c r="AQ598" s="87"/>
      <c r="AR598" s="87"/>
      <c r="AS598" s="87"/>
      <c r="AT598" s="87"/>
      <c r="AU598" s="87"/>
    </row>
    <row r="599" spans="3:64" x14ac:dyDescent="0.2">
      <c r="C599" s="10"/>
      <c r="D599" s="10"/>
      <c r="AA599" s="87"/>
      <c r="AB599" s="87"/>
      <c r="AC599" s="87"/>
      <c r="AD599" s="87"/>
      <c r="AE599" s="87"/>
      <c r="AG599" s="112"/>
      <c r="AN599" s="87"/>
      <c r="AO599" s="87"/>
      <c r="AP599" s="87"/>
      <c r="AQ599" s="87"/>
      <c r="AR599" s="87"/>
      <c r="AS599" s="87"/>
      <c r="AT599" s="87"/>
      <c r="AU599" s="87"/>
    </row>
    <row r="600" spans="3:64" x14ac:dyDescent="0.2">
      <c r="C600" s="10"/>
      <c r="D600" s="10"/>
      <c r="AA600" s="87"/>
      <c r="AB600" s="87"/>
      <c r="AC600" s="87"/>
      <c r="AD600" s="87"/>
      <c r="AE600" s="87"/>
      <c r="AG600" s="112"/>
      <c r="AN600" s="87"/>
      <c r="AO600" s="87"/>
      <c r="AP600" s="87"/>
      <c r="AQ600" s="87"/>
      <c r="AR600" s="87"/>
      <c r="AS600" s="87"/>
      <c r="AT600" s="87"/>
      <c r="AU600" s="87"/>
    </row>
    <row r="601" spans="3:64" x14ac:dyDescent="0.2">
      <c r="C601" s="10"/>
      <c r="D601" s="10"/>
      <c r="AA601" s="87"/>
      <c r="AB601" s="87"/>
      <c r="AC601" s="87"/>
      <c r="AD601" s="87"/>
      <c r="AE601" s="87"/>
      <c r="AG601" s="112"/>
      <c r="AN601" s="87"/>
      <c r="AO601" s="87"/>
      <c r="AP601" s="87"/>
      <c r="AQ601" s="87"/>
      <c r="AR601" s="87"/>
      <c r="AS601" s="87"/>
      <c r="AT601" s="87"/>
      <c r="AU601" s="87"/>
    </row>
    <row r="602" spans="3:64" x14ac:dyDescent="0.2">
      <c r="C602" s="10"/>
      <c r="D602" s="10"/>
      <c r="AA602" s="87"/>
      <c r="AB602" s="87"/>
      <c r="AC602" s="87"/>
      <c r="AD602" s="87"/>
      <c r="AE602" s="87"/>
      <c r="AG602" s="112"/>
      <c r="AN602" s="87"/>
      <c r="AO602" s="87"/>
      <c r="AP602" s="87"/>
      <c r="AQ602" s="87"/>
      <c r="AR602" s="87"/>
      <c r="AS602" s="87"/>
      <c r="AT602" s="87"/>
      <c r="AU602" s="87"/>
    </row>
    <row r="603" spans="3:64" x14ac:dyDescent="0.2">
      <c r="C603" s="10"/>
      <c r="D603" s="10"/>
      <c r="AA603" s="87"/>
      <c r="AB603" s="87"/>
      <c r="AC603" s="87"/>
      <c r="AD603" s="87"/>
      <c r="AE603" s="87"/>
      <c r="AG603" s="112"/>
      <c r="AN603" s="87"/>
      <c r="AO603" s="87"/>
      <c r="AP603" s="87"/>
      <c r="AQ603" s="87"/>
      <c r="AR603" s="87"/>
      <c r="AS603" s="87"/>
      <c r="AT603" s="87"/>
      <c r="AU603" s="87"/>
    </row>
    <row r="604" spans="3:64" x14ac:dyDescent="0.2">
      <c r="C604" s="10"/>
      <c r="D604" s="10"/>
      <c r="AA604" s="87"/>
      <c r="AB604" s="87"/>
      <c r="AC604" s="87"/>
      <c r="AD604" s="87"/>
      <c r="AE604" s="87"/>
      <c r="AG604" s="112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</row>
    <row r="605" spans="3:64" x14ac:dyDescent="0.2">
      <c r="C605" s="10"/>
      <c r="D605" s="10"/>
      <c r="AA605" s="87"/>
      <c r="AB605" s="87"/>
      <c r="AC605" s="87"/>
      <c r="AD605" s="87"/>
      <c r="AE605" s="87"/>
      <c r="AG605" s="112"/>
      <c r="AN605" s="87"/>
      <c r="AO605" s="87"/>
      <c r="AP605" s="87"/>
      <c r="AQ605" s="87"/>
      <c r="AR605" s="87"/>
      <c r="AS605" s="87"/>
      <c r="AT605" s="87"/>
      <c r="AU605" s="87"/>
    </row>
    <row r="606" spans="3:64" x14ac:dyDescent="0.2">
      <c r="C606" s="10"/>
      <c r="D606" s="10"/>
      <c r="AA606" s="87"/>
      <c r="AB606" s="87"/>
      <c r="AC606" s="87"/>
      <c r="AD606" s="87"/>
      <c r="AE606" s="87"/>
      <c r="AG606" s="112"/>
      <c r="AN606" s="87"/>
      <c r="AO606" s="87"/>
      <c r="AP606" s="87"/>
      <c r="AQ606" s="87"/>
      <c r="AR606" s="87"/>
      <c r="AS606" s="87"/>
      <c r="AT606" s="87"/>
      <c r="AU606" s="87"/>
    </row>
    <row r="607" spans="3:64" x14ac:dyDescent="0.2">
      <c r="C607" s="10"/>
      <c r="D607" s="10"/>
      <c r="AA607" s="87"/>
      <c r="AB607" s="87"/>
      <c r="AC607" s="87"/>
      <c r="AD607" s="87"/>
      <c r="AE607" s="87"/>
      <c r="AG607" s="112"/>
      <c r="AN607" s="87"/>
      <c r="AO607" s="87"/>
      <c r="AP607" s="87"/>
      <c r="AQ607" s="87"/>
      <c r="AR607" s="87"/>
      <c r="AS607" s="87"/>
      <c r="AT607" s="87"/>
      <c r="AU607" s="87"/>
    </row>
    <row r="608" spans="3:64" x14ac:dyDescent="0.2">
      <c r="C608" s="10"/>
      <c r="D608" s="10"/>
      <c r="AA608" s="87"/>
      <c r="AB608" s="87"/>
      <c r="AC608" s="87"/>
      <c r="AD608" s="87"/>
      <c r="AE608" s="87"/>
      <c r="AG608" s="112"/>
      <c r="AN608" s="87"/>
      <c r="AO608" s="87"/>
      <c r="AP608" s="87"/>
      <c r="AQ608" s="87"/>
      <c r="AR608" s="87"/>
      <c r="AS608" s="87"/>
      <c r="AT608" s="87"/>
      <c r="AU608" s="87"/>
    </row>
    <row r="609" spans="3:64" x14ac:dyDescent="0.2">
      <c r="C609" s="10"/>
      <c r="D609" s="10"/>
      <c r="AA609" s="87"/>
      <c r="AB609" s="87"/>
      <c r="AC609" s="87"/>
      <c r="AD609" s="87"/>
      <c r="AE609" s="87"/>
      <c r="AG609" s="112"/>
      <c r="AN609" s="87"/>
      <c r="AO609" s="87"/>
      <c r="AP609" s="87"/>
      <c r="AQ609" s="87"/>
      <c r="AR609" s="87"/>
      <c r="AS609" s="87"/>
      <c r="AT609" s="87"/>
      <c r="AU609" s="87"/>
    </row>
    <row r="610" spans="3:64" x14ac:dyDescent="0.2">
      <c r="C610" s="10"/>
      <c r="D610" s="10"/>
      <c r="AA610" s="87"/>
      <c r="AB610" s="87"/>
      <c r="AC610" s="87"/>
      <c r="AD610" s="87"/>
      <c r="AE610" s="87"/>
      <c r="AG610" s="112"/>
      <c r="AN610" s="87"/>
      <c r="AO610" s="87"/>
      <c r="AP610" s="87"/>
      <c r="AQ610" s="87"/>
      <c r="AR610" s="87"/>
      <c r="AS610" s="87"/>
      <c r="AT610" s="87"/>
      <c r="AU610" s="87"/>
    </row>
    <row r="611" spans="3:64" x14ac:dyDescent="0.2">
      <c r="C611" s="10"/>
      <c r="D611" s="10"/>
      <c r="AA611" s="87"/>
      <c r="AB611" s="87"/>
      <c r="AC611" s="87"/>
      <c r="AD611" s="87"/>
      <c r="AE611" s="87"/>
      <c r="AG611" s="112"/>
      <c r="AN611" s="87"/>
      <c r="AO611" s="87"/>
      <c r="AP611" s="87"/>
      <c r="AQ611" s="87"/>
      <c r="AR611" s="87"/>
      <c r="AS611" s="87"/>
      <c r="AT611" s="87"/>
      <c r="AU611" s="87"/>
    </row>
    <row r="612" spans="3:64" x14ac:dyDescent="0.2">
      <c r="C612" s="10"/>
      <c r="D612" s="10"/>
      <c r="AA612" s="87"/>
      <c r="AB612" s="87"/>
      <c r="AC612" s="87"/>
      <c r="AD612" s="87"/>
      <c r="AE612" s="87"/>
      <c r="AG612" s="112"/>
      <c r="AN612" s="87"/>
      <c r="AO612" s="87"/>
      <c r="AP612" s="87"/>
      <c r="AQ612" s="87"/>
      <c r="AR612" s="87"/>
      <c r="AS612" s="87"/>
      <c r="AT612" s="87"/>
      <c r="AU612" s="87"/>
    </row>
    <row r="613" spans="3:64" x14ac:dyDescent="0.2">
      <c r="C613" s="10"/>
      <c r="D613" s="10"/>
      <c r="AA613" s="87"/>
      <c r="AB613" s="87"/>
      <c r="AC613" s="87"/>
      <c r="AD613" s="87"/>
      <c r="AE613" s="87"/>
      <c r="AG613" s="112"/>
      <c r="AN613" s="87"/>
      <c r="AO613" s="87"/>
      <c r="AP613" s="87"/>
      <c r="AQ613" s="87"/>
      <c r="AR613" s="87"/>
      <c r="AS613" s="87"/>
      <c r="AT613" s="87"/>
      <c r="AU613" s="87"/>
      <c r="AV613" s="87"/>
    </row>
    <row r="614" spans="3:64" x14ac:dyDescent="0.2">
      <c r="C614" s="10"/>
      <c r="D614" s="10"/>
      <c r="AA614" s="87"/>
      <c r="AB614" s="87"/>
      <c r="AC614" s="87"/>
      <c r="AD614" s="87"/>
      <c r="AE614" s="87"/>
      <c r="AG614" s="112"/>
      <c r="AN614" s="87"/>
      <c r="AO614" s="87"/>
      <c r="AP614" s="87"/>
      <c r="AQ614" s="87"/>
      <c r="AR614" s="87"/>
      <c r="AS614" s="87"/>
      <c r="AT614" s="87"/>
      <c r="AU614" s="87"/>
    </row>
    <row r="615" spans="3:64" x14ac:dyDescent="0.2">
      <c r="C615" s="10"/>
      <c r="D615" s="10"/>
      <c r="AA615" s="87"/>
      <c r="AB615" s="87"/>
      <c r="AC615" s="87"/>
      <c r="AD615" s="87"/>
      <c r="AE615" s="87"/>
      <c r="AG615" s="112"/>
      <c r="AN615" s="87"/>
      <c r="AO615" s="87"/>
      <c r="AP615" s="87"/>
      <c r="AQ615" s="87"/>
      <c r="AR615" s="87"/>
      <c r="AS615" s="87"/>
      <c r="AT615" s="87"/>
      <c r="AU615" s="87"/>
    </row>
    <row r="616" spans="3:64" x14ac:dyDescent="0.2">
      <c r="C616" s="10"/>
      <c r="D616" s="10"/>
      <c r="AA616" s="87"/>
      <c r="AB616" s="87"/>
      <c r="AC616" s="87"/>
      <c r="AD616" s="87"/>
      <c r="AE616" s="87"/>
      <c r="AG616" s="112"/>
      <c r="AN616" s="87"/>
      <c r="AO616" s="87"/>
      <c r="AP616" s="87"/>
      <c r="AQ616" s="87"/>
      <c r="AR616" s="87"/>
      <c r="AS616" s="87"/>
      <c r="AT616" s="87"/>
      <c r="AU616" s="87"/>
    </row>
    <row r="617" spans="3:64" x14ac:dyDescent="0.2">
      <c r="C617" s="10"/>
      <c r="D617" s="10"/>
      <c r="AA617" s="87"/>
      <c r="AB617" s="87"/>
      <c r="AC617" s="87"/>
      <c r="AD617" s="87"/>
      <c r="AE617" s="87"/>
      <c r="AG617" s="112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</row>
    <row r="618" spans="3:64" x14ac:dyDescent="0.2">
      <c r="C618" s="10"/>
      <c r="D618" s="10"/>
      <c r="AA618" s="87"/>
      <c r="AB618" s="87"/>
      <c r="AC618" s="87"/>
      <c r="AD618" s="87"/>
      <c r="AE618" s="87"/>
      <c r="AG618" s="112"/>
      <c r="AN618" s="87"/>
      <c r="AO618" s="87"/>
      <c r="AP618" s="87"/>
      <c r="AQ618" s="87"/>
      <c r="AR618" s="87"/>
      <c r="AS618" s="87"/>
      <c r="AT618" s="87"/>
      <c r="AU618" s="87"/>
    </row>
    <row r="619" spans="3:64" x14ac:dyDescent="0.2">
      <c r="C619" s="10"/>
      <c r="D619" s="10"/>
      <c r="AA619" s="87"/>
      <c r="AB619" s="87"/>
      <c r="AC619" s="87"/>
      <c r="AD619" s="87"/>
      <c r="AE619" s="87"/>
      <c r="AG619" s="112"/>
      <c r="AN619" s="87"/>
      <c r="AO619" s="87"/>
      <c r="AP619" s="87"/>
      <c r="AQ619" s="87"/>
      <c r="AR619" s="87"/>
      <c r="AS619" s="87"/>
      <c r="AT619" s="87"/>
      <c r="AU619" s="87"/>
    </row>
    <row r="620" spans="3:64" x14ac:dyDescent="0.2">
      <c r="C620" s="10"/>
      <c r="D620" s="10"/>
      <c r="AA620" s="87"/>
      <c r="AB620" s="87"/>
      <c r="AC620" s="87"/>
      <c r="AD620" s="87"/>
      <c r="AE620" s="87"/>
      <c r="AG620" s="112"/>
      <c r="AN620" s="87"/>
      <c r="AO620" s="87"/>
      <c r="AP620" s="87"/>
      <c r="AQ620" s="87"/>
      <c r="AR620" s="87"/>
      <c r="AS620" s="87"/>
      <c r="AT620" s="87"/>
      <c r="AU620" s="87"/>
    </row>
    <row r="621" spans="3:64" x14ac:dyDescent="0.2">
      <c r="C621" s="10"/>
      <c r="D621" s="10"/>
      <c r="AA621" s="87"/>
      <c r="AB621" s="87"/>
      <c r="AC621" s="87"/>
      <c r="AD621" s="87"/>
      <c r="AE621" s="87"/>
      <c r="AG621" s="112"/>
      <c r="AN621" s="87"/>
      <c r="AO621" s="87"/>
      <c r="AP621" s="87"/>
      <c r="AQ621" s="87"/>
      <c r="AR621" s="87"/>
      <c r="AS621" s="87"/>
      <c r="AT621" s="87"/>
      <c r="AU621" s="87"/>
    </row>
    <row r="622" spans="3:64" x14ac:dyDescent="0.2">
      <c r="C622" s="10"/>
      <c r="D622" s="10"/>
      <c r="AA622" s="87"/>
      <c r="AB622" s="87"/>
      <c r="AC622" s="87"/>
      <c r="AD622" s="87"/>
      <c r="AE622" s="87"/>
      <c r="AG622" s="112"/>
      <c r="AN622" s="87"/>
      <c r="AO622" s="87"/>
      <c r="AP622" s="87"/>
      <c r="AQ622" s="87"/>
      <c r="AR622" s="87"/>
      <c r="AS622" s="87"/>
      <c r="AT622" s="87"/>
      <c r="AU622" s="87"/>
    </row>
    <row r="623" spans="3:64" x14ac:dyDescent="0.2">
      <c r="C623" s="10"/>
      <c r="D623" s="10"/>
      <c r="AA623" s="87"/>
      <c r="AB623" s="87"/>
      <c r="AC623" s="87"/>
      <c r="AD623" s="87"/>
      <c r="AE623" s="87"/>
      <c r="AG623" s="112"/>
      <c r="AN623" s="87"/>
      <c r="AO623" s="87"/>
      <c r="AP623" s="87"/>
      <c r="AQ623" s="87"/>
      <c r="AR623" s="87"/>
      <c r="AS623" s="87"/>
      <c r="AT623" s="87"/>
      <c r="AU623" s="87"/>
    </row>
    <row r="624" spans="3:64" x14ac:dyDescent="0.2">
      <c r="C624" s="10"/>
      <c r="D624" s="10"/>
      <c r="AA624" s="87"/>
      <c r="AB624" s="87"/>
      <c r="AC624" s="87"/>
      <c r="AD624" s="87"/>
      <c r="AE624" s="87"/>
      <c r="AG624" s="112"/>
      <c r="AN624" s="87"/>
      <c r="AO624" s="87"/>
      <c r="AP624" s="87"/>
      <c r="AQ624" s="87"/>
      <c r="AR624" s="87"/>
      <c r="AS624" s="87"/>
      <c r="AT624" s="87"/>
      <c r="AU624" s="87"/>
    </row>
    <row r="625" spans="3:64" x14ac:dyDescent="0.2">
      <c r="C625" s="10"/>
      <c r="D625" s="10"/>
      <c r="AA625" s="87"/>
      <c r="AB625" s="87"/>
      <c r="AC625" s="87"/>
      <c r="AD625" s="87"/>
      <c r="AE625" s="87"/>
      <c r="AG625" s="112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</row>
    <row r="626" spans="3:64" x14ac:dyDescent="0.2">
      <c r="C626" s="10"/>
      <c r="D626" s="10"/>
      <c r="AA626" s="87"/>
      <c r="AB626" s="87"/>
      <c r="AC626" s="87"/>
      <c r="AD626" s="87"/>
      <c r="AE626" s="87"/>
      <c r="AG626" s="112"/>
      <c r="AN626" s="87"/>
      <c r="AO626" s="87"/>
      <c r="AP626" s="87"/>
      <c r="AQ626" s="87"/>
      <c r="AR626" s="87"/>
      <c r="AS626" s="87"/>
      <c r="AT626" s="87"/>
      <c r="AU626" s="87"/>
    </row>
    <row r="627" spans="3:64" x14ac:dyDescent="0.2">
      <c r="C627" s="10"/>
      <c r="D627" s="10"/>
      <c r="AA627" s="87"/>
      <c r="AB627" s="87"/>
      <c r="AC627" s="87"/>
      <c r="AD627" s="87"/>
      <c r="AE627" s="87"/>
      <c r="AG627" s="112"/>
      <c r="AN627" s="87"/>
      <c r="AO627" s="87"/>
      <c r="AP627" s="87"/>
      <c r="AQ627" s="87"/>
      <c r="AR627" s="87"/>
      <c r="AS627" s="87"/>
      <c r="AT627" s="87"/>
      <c r="AU627" s="87"/>
    </row>
    <row r="628" spans="3:64" x14ac:dyDescent="0.2">
      <c r="C628" s="10"/>
      <c r="D628" s="10"/>
      <c r="AA628" s="87"/>
      <c r="AB628" s="87"/>
      <c r="AC628" s="87"/>
      <c r="AD628" s="87"/>
      <c r="AE628" s="87"/>
      <c r="AG628" s="112"/>
      <c r="AN628" s="87"/>
      <c r="AO628" s="87"/>
      <c r="AP628" s="87"/>
      <c r="AQ628" s="87"/>
      <c r="AR628" s="87"/>
      <c r="AS628" s="87"/>
      <c r="AT628" s="87"/>
      <c r="AU628" s="87"/>
    </row>
    <row r="629" spans="3:64" x14ac:dyDescent="0.2">
      <c r="C629" s="10"/>
      <c r="D629" s="10"/>
      <c r="AA629" s="87"/>
      <c r="AB629" s="87"/>
      <c r="AC629" s="87"/>
      <c r="AD629" s="87"/>
      <c r="AE629" s="87"/>
      <c r="AG629" s="112"/>
      <c r="AN629" s="87"/>
      <c r="AO629" s="87"/>
      <c r="AP629" s="87"/>
      <c r="AQ629" s="87"/>
      <c r="AR629" s="87"/>
      <c r="AS629" s="87"/>
      <c r="AT629" s="87"/>
      <c r="AU629" s="87"/>
    </row>
    <row r="630" spans="3:64" x14ac:dyDescent="0.2">
      <c r="C630" s="10"/>
      <c r="D630" s="10"/>
      <c r="AA630" s="87"/>
      <c r="AB630" s="87"/>
      <c r="AC630" s="87"/>
      <c r="AD630" s="87"/>
      <c r="AE630" s="87"/>
      <c r="AG630" s="112"/>
      <c r="AN630" s="87"/>
      <c r="AO630" s="87"/>
      <c r="AP630" s="87"/>
      <c r="AQ630" s="87"/>
      <c r="AR630" s="87"/>
      <c r="AS630" s="87"/>
      <c r="AT630" s="87"/>
      <c r="AU630" s="87"/>
    </row>
    <row r="631" spans="3:64" x14ac:dyDescent="0.2">
      <c r="C631" s="10"/>
      <c r="D631" s="10"/>
      <c r="AA631" s="87"/>
      <c r="AB631" s="87"/>
      <c r="AC631" s="87"/>
      <c r="AD631" s="87"/>
      <c r="AE631" s="87"/>
      <c r="AG631" s="112"/>
      <c r="AN631" s="87"/>
      <c r="AO631" s="87"/>
      <c r="AP631" s="87"/>
      <c r="AQ631" s="87"/>
      <c r="AR631" s="87"/>
      <c r="AS631" s="87"/>
      <c r="AT631" s="87"/>
      <c r="AU631" s="87"/>
    </row>
    <row r="632" spans="3:64" x14ac:dyDescent="0.2">
      <c r="C632" s="10"/>
      <c r="D632" s="10"/>
      <c r="AA632" s="87"/>
      <c r="AB632" s="87"/>
      <c r="AC632" s="87"/>
      <c r="AD632" s="87"/>
      <c r="AE632" s="87"/>
      <c r="AG632" s="112"/>
      <c r="AN632" s="87"/>
      <c r="AO632" s="87"/>
      <c r="AP632" s="87"/>
      <c r="AQ632" s="87"/>
      <c r="AR632" s="87"/>
      <c r="AS632" s="87"/>
      <c r="AT632" s="87"/>
      <c r="AU632" s="87"/>
    </row>
    <row r="633" spans="3:64" x14ac:dyDescent="0.2">
      <c r="C633" s="10"/>
      <c r="D633" s="10"/>
      <c r="AA633" s="87"/>
      <c r="AB633" s="87"/>
      <c r="AC633" s="87"/>
      <c r="AD633" s="87"/>
      <c r="AE633" s="87"/>
      <c r="AG633" s="112"/>
      <c r="AN633" s="87"/>
      <c r="AO633" s="87"/>
      <c r="AP633" s="87"/>
      <c r="AQ633" s="87"/>
      <c r="AR633" s="87"/>
      <c r="AS633" s="87"/>
      <c r="AT633" s="87"/>
      <c r="AU633" s="87"/>
    </row>
    <row r="634" spans="3:64" x14ac:dyDescent="0.2">
      <c r="C634" s="10"/>
      <c r="D634" s="10"/>
      <c r="AA634" s="87"/>
      <c r="AB634" s="87"/>
      <c r="AC634" s="87"/>
      <c r="AD634" s="87"/>
      <c r="AE634" s="87"/>
      <c r="AG634" s="112"/>
      <c r="AN634" s="87"/>
      <c r="AO634" s="87"/>
      <c r="AP634" s="87"/>
      <c r="AQ634" s="87"/>
      <c r="AR634" s="87"/>
      <c r="AS634" s="87"/>
      <c r="AT634" s="87"/>
      <c r="AU634" s="87"/>
    </row>
    <row r="635" spans="3:64" x14ac:dyDescent="0.2">
      <c r="C635" s="10"/>
      <c r="D635" s="10"/>
      <c r="AA635" s="87"/>
      <c r="AB635" s="87"/>
      <c r="AC635" s="87"/>
      <c r="AD635" s="87"/>
      <c r="AE635" s="87"/>
      <c r="AG635" s="112"/>
      <c r="AN635" s="87"/>
      <c r="AO635" s="87"/>
      <c r="AP635" s="87"/>
      <c r="AQ635" s="87"/>
      <c r="AR635" s="87"/>
      <c r="AS635" s="87"/>
      <c r="AT635" s="87"/>
      <c r="AU635" s="87"/>
    </row>
    <row r="636" spans="3:64" x14ac:dyDescent="0.2">
      <c r="C636" s="10"/>
      <c r="D636" s="10"/>
      <c r="AA636" s="87"/>
      <c r="AB636" s="87"/>
      <c r="AC636" s="87"/>
      <c r="AD636" s="87"/>
      <c r="AE636" s="87"/>
      <c r="AG636" s="112"/>
      <c r="AN636" s="87"/>
      <c r="AO636" s="87"/>
      <c r="AP636" s="87"/>
      <c r="AQ636" s="87"/>
      <c r="AR636" s="87"/>
      <c r="AS636" s="87"/>
      <c r="AT636" s="87"/>
      <c r="AU636" s="87"/>
    </row>
    <row r="637" spans="3:64" x14ac:dyDescent="0.2">
      <c r="C637" s="10"/>
      <c r="D637" s="10"/>
      <c r="AA637" s="87"/>
      <c r="AB637" s="87"/>
      <c r="AC637" s="87"/>
      <c r="AD637" s="87"/>
      <c r="AE637" s="87"/>
      <c r="AG637" s="112"/>
      <c r="AN637" s="87"/>
      <c r="AO637" s="87"/>
      <c r="AP637" s="87"/>
      <c r="AQ637" s="87"/>
      <c r="AR637" s="87"/>
      <c r="AS637" s="87"/>
      <c r="AT637" s="87"/>
      <c r="AU637" s="87"/>
    </row>
    <row r="638" spans="3:64" x14ac:dyDescent="0.2">
      <c r="C638" s="10"/>
      <c r="D638" s="10"/>
      <c r="AA638" s="87"/>
      <c r="AB638" s="87"/>
      <c r="AC638" s="87"/>
      <c r="AD638" s="87"/>
      <c r="AE638" s="87"/>
      <c r="AG638" s="112"/>
      <c r="AN638" s="87"/>
      <c r="AO638" s="87"/>
      <c r="AP638" s="87"/>
      <c r="AQ638" s="87"/>
      <c r="AR638" s="87"/>
      <c r="AS638" s="87"/>
      <c r="AT638" s="87"/>
      <c r="AU638" s="87"/>
    </row>
    <row r="639" spans="3:64" x14ac:dyDescent="0.2">
      <c r="C639" s="10"/>
      <c r="D639" s="10"/>
      <c r="AA639" s="87"/>
      <c r="AB639" s="87"/>
      <c r="AC639" s="87"/>
      <c r="AD639" s="87"/>
      <c r="AE639" s="87"/>
      <c r="AG639" s="112"/>
      <c r="AN639" s="87"/>
      <c r="AO639" s="87"/>
      <c r="AP639" s="87"/>
      <c r="AQ639" s="87"/>
      <c r="AR639" s="87"/>
      <c r="AS639" s="87"/>
      <c r="AT639" s="87"/>
      <c r="AU639" s="87"/>
      <c r="AV639" s="87"/>
    </row>
    <row r="640" spans="3:64" x14ac:dyDescent="0.2">
      <c r="C640" s="10"/>
      <c r="D640" s="10"/>
      <c r="AA640" s="87"/>
      <c r="AB640" s="87"/>
      <c r="AC640" s="87"/>
      <c r="AD640" s="87"/>
      <c r="AE640" s="87"/>
      <c r="AG640" s="112"/>
      <c r="AN640" s="87"/>
      <c r="AO640" s="87"/>
      <c r="AP640" s="87"/>
      <c r="AQ640" s="87"/>
      <c r="AR640" s="87"/>
      <c r="AS640" s="87"/>
      <c r="AT640" s="87"/>
      <c r="AU640" s="87"/>
    </row>
    <row r="641" spans="3:47" x14ac:dyDescent="0.2">
      <c r="C641" s="10"/>
      <c r="D641" s="10"/>
      <c r="AA641" s="87"/>
      <c r="AB641" s="87"/>
      <c r="AC641" s="87"/>
      <c r="AD641" s="87"/>
      <c r="AE641" s="87"/>
      <c r="AG641" s="112"/>
      <c r="AN641" s="87"/>
      <c r="AO641" s="87"/>
      <c r="AP641" s="87"/>
      <c r="AQ641" s="87"/>
      <c r="AR641" s="87"/>
      <c r="AS641" s="87"/>
      <c r="AT641" s="87"/>
      <c r="AU641" s="87"/>
    </row>
    <row r="642" spans="3:47" x14ac:dyDescent="0.2">
      <c r="C642" s="10"/>
      <c r="D642" s="10"/>
      <c r="AA642" s="87"/>
      <c r="AB642" s="87"/>
      <c r="AC642" s="87"/>
      <c r="AD642" s="87"/>
      <c r="AE642" s="87"/>
      <c r="AG642" s="112"/>
      <c r="AN642" s="87"/>
      <c r="AO642" s="87"/>
      <c r="AP642" s="87"/>
      <c r="AQ642" s="87"/>
      <c r="AR642" s="87"/>
      <c r="AS642" s="87"/>
      <c r="AT642" s="87"/>
      <c r="AU642" s="87"/>
    </row>
    <row r="643" spans="3:47" x14ac:dyDescent="0.2">
      <c r="C643" s="10"/>
      <c r="D643" s="10"/>
      <c r="AA643" s="87"/>
      <c r="AB643" s="87"/>
      <c r="AC643" s="87"/>
      <c r="AD643" s="87"/>
      <c r="AE643" s="87"/>
      <c r="AG643" s="112"/>
      <c r="AN643" s="87"/>
      <c r="AO643" s="87"/>
      <c r="AP643" s="87"/>
      <c r="AQ643" s="87"/>
      <c r="AR643" s="87"/>
      <c r="AS643" s="87"/>
      <c r="AT643" s="87"/>
      <c r="AU643" s="87"/>
    </row>
    <row r="644" spans="3:47" x14ac:dyDescent="0.2">
      <c r="C644" s="10"/>
      <c r="D644" s="10"/>
      <c r="AA644" s="87"/>
      <c r="AB644" s="87"/>
      <c r="AC644" s="87"/>
      <c r="AD644" s="87"/>
      <c r="AE644" s="87"/>
      <c r="AG644" s="112"/>
      <c r="AN644" s="87"/>
      <c r="AO644" s="87"/>
      <c r="AP644" s="87"/>
      <c r="AQ644" s="87"/>
      <c r="AR644" s="87"/>
      <c r="AS644" s="87"/>
      <c r="AT644" s="87"/>
      <c r="AU644" s="87"/>
    </row>
    <row r="645" spans="3:47" x14ac:dyDescent="0.2">
      <c r="C645" s="10"/>
      <c r="D645" s="10"/>
      <c r="AA645" s="87"/>
      <c r="AB645" s="87"/>
      <c r="AC645" s="87"/>
      <c r="AD645" s="87"/>
      <c r="AE645" s="87"/>
      <c r="AG645" s="112"/>
      <c r="AN645" s="87"/>
      <c r="AO645" s="87"/>
      <c r="AP645" s="87"/>
      <c r="AQ645" s="87"/>
      <c r="AR645" s="87"/>
      <c r="AS645" s="87"/>
      <c r="AT645" s="87"/>
      <c r="AU645" s="87"/>
    </row>
    <row r="646" spans="3:47" x14ac:dyDescent="0.2">
      <c r="C646" s="10"/>
      <c r="D646" s="10"/>
      <c r="AA646" s="87"/>
      <c r="AB646" s="87"/>
      <c r="AC646" s="87"/>
      <c r="AD646" s="87"/>
      <c r="AE646" s="87"/>
      <c r="AG646" s="112"/>
      <c r="AN646" s="87"/>
      <c r="AO646" s="87"/>
      <c r="AP646" s="87"/>
      <c r="AQ646" s="87"/>
      <c r="AR646" s="87"/>
      <c r="AS646" s="87"/>
      <c r="AT646" s="87"/>
      <c r="AU646" s="87"/>
    </row>
    <row r="647" spans="3:47" x14ac:dyDescent="0.2">
      <c r="C647" s="10"/>
      <c r="D647" s="10"/>
      <c r="AA647" s="87"/>
      <c r="AB647" s="87"/>
      <c r="AC647" s="87"/>
      <c r="AD647" s="87"/>
      <c r="AE647" s="87"/>
      <c r="AG647" s="112"/>
      <c r="AN647" s="87"/>
      <c r="AO647" s="87"/>
      <c r="AP647" s="87"/>
      <c r="AQ647" s="87"/>
      <c r="AR647" s="87"/>
      <c r="AS647" s="87"/>
      <c r="AT647" s="87"/>
      <c r="AU647" s="87"/>
    </row>
    <row r="648" spans="3:47" x14ac:dyDescent="0.2">
      <c r="C648" s="10"/>
      <c r="D648" s="10"/>
      <c r="AA648" s="87"/>
      <c r="AB648" s="87"/>
      <c r="AC648" s="87"/>
      <c r="AD648" s="87"/>
      <c r="AE648" s="87"/>
      <c r="AG648" s="112"/>
      <c r="AN648" s="87"/>
      <c r="AO648" s="87"/>
      <c r="AP648" s="87"/>
      <c r="AQ648" s="87"/>
      <c r="AR648" s="87"/>
      <c r="AS648" s="87"/>
      <c r="AT648" s="87"/>
      <c r="AU648" s="87"/>
    </row>
    <row r="649" spans="3:47" x14ac:dyDescent="0.2">
      <c r="C649" s="10"/>
      <c r="D649" s="10"/>
      <c r="AA649" s="87"/>
      <c r="AB649" s="87"/>
      <c r="AC649" s="87"/>
      <c r="AD649" s="87"/>
      <c r="AE649" s="87"/>
      <c r="AG649" s="112"/>
      <c r="AN649" s="87"/>
      <c r="AO649" s="87"/>
      <c r="AP649" s="87"/>
      <c r="AQ649" s="87"/>
      <c r="AR649" s="87"/>
      <c r="AS649" s="87"/>
      <c r="AT649" s="87"/>
      <c r="AU649" s="87"/>
    </row>
    <row r="650" spans="3:47" x14ac:dyDescent="0.2">
      <c r="C650" s="10"/>
      <c r="D650" s="10"/>
      <c r="AA650" s="87"/>
      <c r="AB650" s="87"/>
      <c r="AC650" s="87"/>
      <c r="AD650" s="87"/>
      <c r="AE650" s="87"/>
      <c r="AG650" s="112"/>
      <c r="AN650" s="87"/>
      <c r="AO650" s="87"/>
      <c r="AP650" s="87"/>
      <c r="AQ650" s="87"/>
      <c r="AR650" s="87"/>
      <c r="AS650" s="87"/>
      <c r="AT650" s="87"/>
      <c r="AU650" s="87"/>
    </row>
    <row r="651" spans="3:47" x14ac:dyDescent="0.2">
      <c r="C651" s="10"/>
      <c r="D651" s="10"/>
      <c r="AA651" s="87"/>
      <c r="AB651" s="87"/>
      <c r="AC651" s="87"/>
      <c r="AD651" s="87"/>
      <c r="AE651" s="87"/>
      <c r="AG651" s="112"/>
      <c r="AN651" s="87"/>
      <c r="AO651" s="87"/>
      <c r="AP651" s="87"/>
      <c r="AQ651" s="87"/>
      <c r="AR651" s="87"/>
      <c r="AS651" s="87"/>
      <c r="AT651" s="87"/>
      <c r="AU651" s="87"/>
    </row>
    <row r="652" spans="3:47" x14ac:dyDescent="0.2">
      <c r="C652" s="10"/>
      <c r="D652" s="10"/>
      <c r="AA652" s="87"/>
      <c r="AB652" s="87"/>
      <c r="AC652" s="87"/>
      <c r="AD652" s="87"/>
      <c r="AE652" s="87"/>
      <c r="AG652" s="112"/>
      <c r="AN652" s="87"/>
      <c r="AO652" s="87"/>
      <c r="AP652" s="87"/>
      <c r="AQ652" s="87"/>
      <c r="AR652" s="87"/>
      <c r="AS652" s="87"/>
      <c r="AT652" s="87"/>
      <c r="AU652" s="87"/>
    </row>
    <row r="653" spans="3:47" x14ac:dyDescent="0.2">
      <c r="C653" s="10"/>
      <c r="D653" s="10"/>
      <c r="AA653" s="87"/>
      <c r="AB653" s="87"/>
      <c r="AC653" s="87"/>
      <c r="AD653" s="87"/>
      <c r="AE653" s="87"/>
      <c r="AG653" s="112"/>
      <c r="AN653" s="87"/>
      <c r="AO653" s="87"/>
      <c r="AP653" s="87"/>
      <c r="AQ653" s="87"/>
      <c r="AR653" s="87"/>
      <c r="AS653" s="87"/>
      <c r="AT653" s="87"/>
      <c r="AU653" s="87"/>
    </row>
    <row r="654" spans="3:47" x14ac:dyDescent="0.2">
      <c r="C654" s="10"/>
      <c r="D654" s="10"/>
      <c r="AA654" s="87"/>
      <c r="AB654" s="87"/>
      <c r="AC654" s="87"/>
      <c r="AD654" s="87"/>
      <c r="AE654" s="87"/>
      <c r="AG654" s="112"/>
      <c r="AN654" s="87"/>
      <c r="AO654" s="87"/>
      <c r="AP654" s="87"/>
      <c r="AQ654" s="87"/>
      <c r="AR654" s="87"/>
      <c r="AS654" s="87"/>
      <c r="AT654" s="87"/>
      <c r="AU654" s="87"/>
    </row>
    <row r="655" spans="3:47" x14ac:dyDescent="0.2">
      <c r="C655" s="10"/>
      <c r="D655" s="10"/>
      <c r="AA655" s="87"/>
      <c r="AB655" s="87"/>
      <c r="AC655" s="87"/>
      <c r="AD655" s="87"/>
      <c r="AE655" s="87"/>
      <c r="AG655" s="112"/>
      <c r="AN655" s="87"/>
      <c r="AO655" s="87"/>
      <c r="AP655" s="87"/>
      <c r="AQ655" s="87"/>
      <c r="AR655" s="87"/>
      <c r="AS655" s="87"/>
      <c r="AT655" s="87"/>
      <c r="AU655" s="87"/>
    </row>
    <row r="656" spans="3:47" x14ac:dyDescent="0.2">
      <c r="C656" s="10"/>
      <c r="D656" s="10"/>
      <c r="AA656" s="87"/>
      <c r="AB656" s="87"/>
      <c r="AC656" s="87"/>
      <c r="AD656" s="87"/>
      <c r="AE656" s="87"/>
      <c r="AG656" s="112"/>
      <c r="AN656" s="87"/>
      <c r="AO656" s="87"/>
      <c r="AP656" s="87"/>
      <c r="AQ656" s="87"/>
      <c r="AR656" s="87"/>
      <c r="AS656" s="87"/>
      <c r="AT656" s="87"/>
      <c r="AU656" s="87"/>
    </row>
    <row r="657" spans="3:64" x14ac:dyDescent="0.2">
      <c r="C657" s="10"/>
      <c r="D657" s="10"/>
      <c r="AA657" s="87"/>
      <c r="AB657" s="87"/>
      <c r="AC657" s="87"/>
      <c r="AD657" s="87"/>
      <c r="AE657" s="87"/>
      <c r="AG657" s="112"/>
      <c r="AN657" s="87"/>
      <c r="AO657" s="87"/>
      <c r="AP657" s="87"/>
      <c r="AQ657" s="87"/>
      <c r="AR657" s="87"/>
      <c r="AS657" s="87"/>
      <c r="AT657" s="87"/>
      <c r="AU657" s="87"/>
    </row>
    <row r="658" spans="3:64" x14ac:dyDescent="0.2">
      <c r="C658" s="10"/>
      <c r="D658" s="10"/>
      <c r="AA658" s="87"/>
      <c r="AB658" s="87"/>
      <c r="AC658" s="87"/>
      <c r="AD658" s="87"/>
      <c r="AE658" s="87"/>
      <c r="AG658" s="112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</row>
    <row r="659" spans="3:64" x14ac:dyDescent="0.2">
      <c r="C659" s="10"/>
      <c r="D659" s="10"/>
      <c r="AA659" s="87"/>
      <c r="AB659" s="87"/>
      <c r="AC659" s="87"/>
      <c r="AD659" s="87"/>
      <c r="AE659" s="87"/>
      <c r="AG659" s="112"/>
      <c r="AN659" s="87"/>
      <c r="AO659" s="87"/>
      <c r="AP659" s="87"/>
      <c r="AQ659" s="87"/>
      <c r="AR659" s="87"/>
      <c r="AS659" s="87"/>
      <c r="AT659" s="87"/>
      <c r="AU659" s="87"/>
    </row>
    <row r="660" spans="3:64" x14ac:dyDescent="0.2">
      <c r="C660" s="10"/>
      <c r="D660" s="10"/>
      <c r="AA660" s="87"/>
      <c r="AB660" s="87"/>
      <c r="AC660" s="87"/>
      <c r="AD660" s="87"/>
      <c r="AE660" s="87"/>
      <c r="AG660" s="112"/>
      <c r="AN660" s="87"/>
      <c r="AO660" s="87"/>
      <c r="AP660" s="87"/>
      <c r="AQ660" s="87"/>
      <c r="AR660" s="87"/>
      <c r="AS660" s="87"/>
      <c r="AT660" s="87"/>
      <c r="AU660" s="87"/>
    </row>
    <row r="661" spans="3:64" x14ac:dyDescent="0.2">
      <c r="C661" s="10"/>
      <c r="D661" s="10"/>
      <c r="AA661" s="87"/>
      <c r="AB661" s="87"/>
      <c r="AC661" s="87"/>
      <c r="AD661" s="87"/>
      <c r="AE661" s="87"/>
      <c r="AG661" s="112"/>
      <c r="AN661" s="87"/>
      <c r="AO661" s="87"/>
      <c r="AP661" s="87"/>
      <c r="AQ661" s="87"/>
      <c r="AR661" s="87"/>
      <c r="AS661" s="87"/>
      <c r="AT661" s="87"/>
      <c r="AU661" s="87"/>
    </row>
    <row r="662" spans="3:64" x14ac:dyDescent="0.2">
      <c r="C662" s="10"/>
      <c r="D662" s="10"/>
      <c r="AA662" s="87"/>
      <c r="AB662" s="87"/>
      <c r="AC662" s="87"/>
      <c r="AD662" s="87"/>
      <c r="AE662" s="87"/>
      <c r="AG662" s="112"/>
      <c r="AN662" s="87"/>
      <c r="AO662" s="87"/>
      <c r="AP662" s="87"/>
      <c r="AQ662" s="87"/>
      <c r="AR662" s="87"/>
      <c r="AS662" s="87"/>
      <c r="AT662" s="87"/>
      <c r="AU662" s="87"/>
    </row>
    <row r="663" spans="3:64" x14ac:dyDescent="0.2">
      <c r="C663" s="10"/>
      <c r="D663" s="10"/>
      <c r="AA663" s="87"/>
      <c r="AB663" s="87"/>
      <c r="AC663" s="87"/>
      <c r="AD663" s="87"/>
      <c r="AE663" s="87"/>
      <c r="AG663" s="112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</row>
    <row r="664" spans="3:64" x14ac:dyDescent="0.2">
      <c r="C664" s="10"/>
      <c r="D664" s="10"/>
      <c r="AA664" s="87"/>
      <c r="AB664" s="87"/>
      <c r="AC664" s="87"/>
      <c r="AD664" s="87"/>
      <c r="AE664" s="87"/>
      <c r="AG664" s="112"/>
      <c r="AN664" s="87"/>
      <c r="AO664" s="87"/>
      <c r="AP664" s="87"/>
      <c r="AQ664" s="87"/>
      <c r="AR664" s="87"/>
      <c r="AS664" s="87"/>
      <c r="AT664" s="87"/>
      <c r="AU664" s="87"/>
    </row>
    <row r="665" spans="3:64" x14ac:dyDescent="0.2">
      <c r="C665" s="10"/>
      <c r="D665" s="10"/>
      <c r="AA665" s="87"/>
      <c r="AB665" s="87"/>
      <c r="AC665" s="87"/>
      <c r="AD665" s="87"/>
      <c r="AE665" s="87"/>
      <c r="AG665" s="112"/>
      <c r="AN665" s="87"/>
      <c r="AO665" s="87"/>
      <c r="AP665" s="87"/>
      <c r="AQ665" s="87"/>
      <c r="AR665" s="87"/>
      <c r="AS665" s="87"/>
      <c r="AT665" s="87"/>
      <c r="AU665" s="87"/>
    </row>
    <row r="666" spans="3:64" x14ac:dyDescent="0.2">
      <c r="C666" s="10"/>
      <c r="D666" s="10"/>
      <c r="AA666" s="87"/>
      <c r="AB666" s="87"/>
      <c r="AC666" s="87"/>
      <c r="AD666" s="87"/>
      <c r="AE666" s="87"/>
      <c r="AG666" s="112"/>
      <c r="AN666" s="87"/>
      <c r="AO666" s="87"/>
      <c r="AP666" s="87"/>
      <c r="AQ666" s="87"/>
      <c r="AR666" s="87"/>
      <c r="AS666" s="87"/>
      <c r="AT666" s="87"/>
      <c r="AU666" s="87"/>
    </row>
    <row r="667" spans="3:64" x14ac:dyDescent="0.2">
      <c r="C667" s="10"/>
      <c r="D667" s="10"/>
      <c r="AA667" s="87"/>
      <c r="AB667" s="87"/>
      <c r="AC667" s="87"/>
      <c r="AD667" s="87"/>
      <c r="AE667" s="87"/>
      <c r="AG667" s="112"/>
      <c r="AN667" s="87"/>
      <c r="AO667" s="87"/>
      <c r="AP667" s="87"/>
      <c r="AQ667" s="87"/>
      <c r="AR667" s="87"/>
      <c r="AS667" s="87"/>
      <c r="AT667" s="87"/>
      <c r="AU667" s="87"/>
    </row>
    <row r="668" spans="3:64" x14ac:dyDescent="0.2">
      <c r="C668" s="10"/>
      <c r="D668" s="10"/>
      <c r="AA668" s="87"/>
      <c r="AB668" s="87"/>
      <c r="AC668" s="87"/>
      <c r="AD668" s="87"/>
      <c r="AE668" s="87"/>
      <c r="AG668" s="112"/>
      <c r="AN668" s="87"/>
      <c r="AO668" s="87"/>
      <c r="AP668" s="87"/>
      <c r="AQ668" s="87"/>
      <c r="AR668" s="87"/>
      <c r="AS668" s="87"/>
      <c r="AT668" s="87"/>
      <c r="AU668" s="87"/>
      <c r="AV668" s="87"/>
      <c r="AX668" s="87"/>
    </row>
    <row r="669" spans="3:64" x14ac:dyDescent="0.2">
      <c r="C669" s="10"/>
      <c r="D669" s="10"/>
      <c r="AA669" s="87"/>
      <c r="AB669" s="87"/>
      <c r="AC669" s="87"/>
      <c r="AD669" s="87"/>
      <c r="AE669" s="87"/>
      <c r="AG669" s="112"/>
      <c r="AN669" s="87"/>
      <c r="AO669" s="87"/>
      <c r="AP669" s="87"/>
      <c r="AQ669" s="87"/>
      <c r="AR669" s="87"/>
      <c r="AS669" s="87"/>
      <c r="AT669" s="87"/>
      <c r="AU669" s="87"/>
    </row>
    <row r="670" spans="3:64" x14ac:dyDescent="0.2">
      <c r="C670" s="10"/>
      <c r="D670" s="10"/>
      <c r="AA670" s="87"/>
      <c r="AB670" s="87"/>
      <c r="AC670" s="87"/>
      <c r="AD670" s="87"/>
      <c r="AE670" s="87"/>
      <c r="AG670" s="112"/>
      <c r="AN670" s="87"/>
      <c r="AO670" s="87"/>
      <c r="AP670" s="87"/>
      <c r="AQ670" s="87"/>
      <c r="AR670" s="87"/>
      <c r="AS670" s="87"/>
      <c r="AT670" s="87"/>
      <c r="AU670" s="87"/>
    </row>
    <row r="671" spans="3:64" x14ac:dyDescent="0.2">
      <c r="C671" s="10"/>
      <c r="D671" s="10"/>
      <c r="AA671" s="87"/>
      <c r="AB671" s="87"/>
      <c r="AC671" s="87"/>
      <c r="AD671" s="87"/>
      <c r="AE671" s="87"/>
      <c r="AG671" s="112"/>
      <c r="AN671" s="87"/>
      <c r="AO671" s="87"/>
      <c r="AP671" s="87"/>
      <c r="AQ671" s="87"/>
      <c r="AR671" s="87"/>
      <c r="AS671" s="87"/>
      <c r="AT671" s="87"/>
      <c r="AU671" s="87"/>
    </row>
    <row r="672" spans="3:64" x14ac:dyDescent="0.2">
      <c r="C672" s="10"/>
      <c r="D672" s="10"/>
      <c r="AA672" s="87"/>
      <c r="AB672" s="87"/>
      <c r="AC672" s="87"/>
      <c r="AD672" s="87"/>
      <c r="AE672" s="87"/>
      <c r="AG672" s="112"/>
      <c r="AN672" s="87"/>
      <c r="AO672" s="87"/>
      <c r="AP672" s="87"/>
      <c r="AQ672" s="87"/>
      <c r="AR672" s="87"/>
      <c r="AS672" s="87"/>
      <c r="AT672" s="87"/>
      <c r="AU672" s="87"/>
    </row>
    <row r="673" spans="3:47" x14ac:dyDescent="0.2">
      <c r="C673" s="10"/>
      <c r="D673" s="10"/>
      <c r="AA673" s="87"/>
      <c r="AB673" s="87"/>
      <c r="AC673" s="87"/>
      <c r="AD673" s="87"/>
      <c r="AE673" s="87"/>
      <c r="AG673" s="112"/>
      <c r="AN673" s="87"/>
      <c r="AO673" s="87"/>
      <c r="AP673" s="87"/>
      <c r="AQ673" s="87"/>
      <c r="AR673" s="87"/>
      <c r="AS673" s="87"/>
      <c r="AT673" s="87"/>
      <c r="AU673" s="87"/>
    </row>
    <row r="674" spans="3:47" x14ac:dyDescent="0.2">
      <c r="C674" s="10"/>
      <c r="D674" s="10"/>
      <c r="AA674" s="87"/>
      <c r="AB674" s="87"/>
      <c r="AC674" s="87"/>
      <c r="AD674" s="87"/>
      <c r="AE674" s="87"/>
      <c r="AG674" s="112"/>
      <c r="AN674" s="87"/>
      <c r="AO674" s="87"/>
      <c r="AP674" s="87"/>
      <c r="AQ674" s="87"/>
      <c r="AR674" s="87"/>
      <c r="AS674" s="87"/>
      <c r="AT674" s="87"/>
      <c r="AU674" s="87"/>
    </row>
    <row r="675" spans="3:47" x14ac:dyDescent="0.2">
      <c r="C675" s="10"/>
      <c r="D675" s="10"/>
      <c r="AA675" s="87"/>
      <c r="AB675" s="87"/>
      <c r="AC675" s="87"/>
      <c r="AD675" s="87"/>
      <c r="AE675" s="87"/>
      <c r="AG675" s="112"/>
      <c r="AN675" s="87"/>
      <c r="AO675" s="87"/>
      <c r="AP675" s="87"/>
      <c r="AQ675" s="87"/>
      <c r="AR675" s="87"/>
      <c r="AS675" s="87"/>
      <c r="AT675" s="87"/>
      <c r="AU675" s="87"/>
    </row>
    <row r="676" spans="3:47" x14ac:dyDescent="0.2">
      <c r="C676" s="10"/>
      <c r="D676" s="10"/>
      <c r="AA676" s="87"/>
      <c r="AB676" s="87"/>
      <c r="AC676" s="87"/>
      <c r="AD676" s="87"/>
      <c r="AE676" s="87"/>
      <c r="AG676" s="112"/>
      <c r="AN676" s="87"/>
      <c r="AO676" s="87"/>
      <c r="AP676" s="87"/>
      <c r="AQ676" s="87"/>
      <c r="AR676" s="87"/>
      <c r="AS676" s="87"/>
      <c r="AT676" s="87"/>
      <c r="AU676" s="87"/>
    </row>
    <row r="677" spans="3:47" x14ac:dyDescent="0.2">
      <c r="C677" s="10"/>
      <c r="D677" s="10"/>
      <c r="AA677" s="87"/>
      <c r="AB677" s="87"/>
      <c r="AC677" s="87"/>
      <c r="AD677" s="87"/>
      <c r="AE677" s="87"/>
      <c r="AG677" s="112"/>
      <c r="AN677" s="87"/>
      <c r="AO677" s="87"/>
      <c r="AP677" s="87"/>
      <c r="AQ677" s="87"/>
      <c r="AR677" s="87"/>
      <c r="AS677" s="87"/>
      <c r="AT677" s="87"/>
      <c r="AU677" s="87"/>
    </row>
    <row r="678" spans="3:47" x14ac:dyDescent="0.2">
      <c r="C678" s="10"/>
      <c r="D678" s="10"/>
      <c r="AA678" s="87"/>
      <c r="AB678" s="87"/>
      <c r="AC678" s="87"/>
      <c r="AD678" s="87"/>
      <c r="AE678" s="87"/>
      <c r="AG678" s="112"/>
      <c r="AN678" s="87"/>
      <c r="AO678" s="87"/>
      <c r="AP678" s="87"/>
      <c r="AQ678" s="87"/>
      <c r="AR678" s="87"/>
      <c r="AS678" s="87"/>
      <c r="AT678" s="87"/>
      <c r="AU678" s="87"/>
    </row>
    <row r="679" spans="3:47" x14ac:dyDescent="0.2">
      <c r="C679" s="10"/>
      <c r="D679" s="10"/>
      <c r="AA679" s="87"/>
      <c r="AB679" s="87"/>
      <c r="AC679" s="87"/>
      <c r="AD679" s="87"/>
      <c r="AE679" s="87"/>
      <c r="AG679" s="112"/>
      <c r="AN679" s="87"/>
      <c r="AO679" s="87"/>
      <c r="AP679" s="87"/>
      <c r="AQ679" s="87"/>
      <c r="AR679" s="87"/>
      <c r="AS679" s="87"/>
      <c r="AT679" s="87"/>
      <c r="AU679" s="87"/>
    </row>
    <row r="680" spans="3:47" x14ac:dyDescent="0.2">
      <c r="C680" s="10"/>
      <c r="D680" s="10"/>
      <c r="AA680" s="87"/>
      <c r="AB680" s="87"/>
      <c r="AC680" s="87"/>
      <c r="AD680" s="87"/>
      <c r="AE680" s="87"/>
      <c r="AG680" s="112"/>
      <c r="AN680" s="87"/>
      <c r="AO680" s="87"/>
      <c r="AP680" s="87"/>
      <c r="AQ680" s="87"/>
      <c r="AR680" s="87"/>
      <c r="AS680" s="87"/>
      <c r="AT680" s="87"/>
      <c r="AU680" s="87"/>
    </row>
    <row r="681" spans="3:47" x14ac:dyDescent="0.2">
      <c r="C681" s="10"/>
      <c r="D681" s="10"/>
      <c r="AA681" s="87"/>
      <c r="AB681" s="87"/>
      <c r="AC681" s="87"/>
      <c r="AD681" s="87"/>
      <c r="AE681" s="87"/>
      <c r="AG681" s="112"/>
      <c r="AN681" s="87"/>
      <c r="AO681" s="87"/>
      <c r="AP681" s="87"/>
      <c r="AQ681" s="87"/>
      <c r="AR681" s="87"/>
      <c r="AS681" s="87"/>
      <c r="AT681" s="87"/>
      <c r="AU681" s="87"/>
    </row>
    <row r="682" spans="3:47" x14ac:dyDescent="0.2">
      <c r="C682" s="10"/>
      <c r="D682" s="10"/>
      <c r="AA682" s="87"/>
      <c r="AB682" s="87"/>
      <c r="AC682" s="87"/>
      <c r="AD682" s="87"/>
      <c r="AE682" s="87"/>
      <c r="AG682" s="112"/>
      <c r="AN682" s="87"/>
      <c r="AO682" s="87"/>
      <c r="AP682" s="87"/>
      <c r="AQ682" s="87"/>
      <c r="AR682" s="87"/>
      <c r="AS682" s="87"/>
      <c r="AT682" s="87"/>
      <c r="AU682" s="87"/>
    </row>
    <row r="683" spans="3:47" x14ac:dyDescent="0.2">
      <c r="C683" s="10"/>
      <c r="D683" s="10"/>
      <c r="AA683" s="87"/>
      <c r="AB683" s="87"/>
      <c r="AC683" s="87"/>
      <c r="AD683" s="87"/>
      <c r="AE683" s="87"/>
      <c r="AG683" s="112"/>
      <c r="AN683" s="87"/>
      <c r="AO683" s="87"/>
      <c r="AP683" s="87"/>
      <c r="AQ683" s="87"/>
      <c r="AR683" s="87"/>
      <c r="AS683" s="87"/>
      <c r="AT683" s="87"/>
      <c r="AU683" s="87"/>
    </row>
    <row r="684" spans="3:47" x14ac:dyDescent="0.2">
      <c r="C684" s="10"/>
      <c r="D684" s="10"/>
      <c r="AA684" s="87"/>
      <c r="AB684" s="87"/>
      <c r="AC684" s="87"/>
      <c r="AD684" s="87"/>
      <c r="AE684" s="87"/>
      <c r="AG684" s="112"/>
      <c r="AN684" s="87"/>
      <c r="AO684" s="87"/>
      <c r="AP684" s="87"/>
      <c r="AQ684" s="87"/>
      <c r="AR684" s="87"/>
      <c r="AS684" s="87"/>
      <c r="AT684" s="87"/>
      <c r="AU684" s="87"/>
    </row>
    <row r="685" spans="3:47" x14ac:dyDescent="0.2">
      <c r="C685" s="10"/>
      <c r="D685" s="10"/>
      <c r="AA685" s="87"/>
      <c r="AB685" s="87"/>
      <c r="AC685" s="87"/>
      <c r="AD685" s="87"/>
      <c r="AE685" s="87"/>
      <c r="AG685" s="112"/>
      <c r="AN685" s="87"/>
      <c r="AO685" s="87"/>
      <c r="AP685" s="87"/>
      <c r="AQ685" s="87"/>
      <c r="AR685" s="87"/>
      <c r="AS685" s="87"/>
      <c r="AT685" s="87"/>
      <c r="AU685" s="87"/>
    </row>
    <row r="686" spans="3:47" x14ac:dyDescent="0.2">
      <c r="C686" s="10"/>
      <c r="D686" s="10"/>
      <c r="AA686" s="87"/>
      <c r="AB686" s="87"/>
      <c r="AC686" s="87"/>
      <c r="AD686" s="87"/>
      <c r="AE686" s="87"/>
      <c r="AG686" s="112"/>
      <c r="AN686" s="87"/>
      <c r="AO686" s="87"/>
      <c r="AP686" s="87"/>
      <c r="AQ686" s="87"/>
      <c r="AR686" s="87"/>
      <c r="AS686" s="87"/>
      <c r="AT686" s="87"/>
      <c r="AU686" s="87"/>
    </row>
    <row r="687" spans="3:47" x14ac:dyDescent="0.2">
      <c r="C687" s="10"/>
      <c r="D687" s="10"/>
      <c r="AA687" s="87"/>
      <c r="AB687" s="87"/>
      <c r="AC687" s="87"/>
      <c r="AD687" s="87"/>
      <c r="AE687" s="87"/>
      <c r="AG687" s="112"/>
      <c r="AN687" s="87"/>
      <c r="AO687" s="87"/>
      <c r="AP687" s="87"/>
      <c r="AQ687" s="87"/>
      <c r="AR687" s="87"/>
      <c r="AS687" s="87"/>
      <c r="AT687" s="87"/>
      <c r="AU687" s="87"/>
    </row>
    <row r="688" spans="3:47" x14ac:dyDescent="0.2">
      <c r="C688" s="10"/>
      <c r="D688" s="10"/>
      <c r="AA688" s="87"/>
      <c r="AB688" s="87"/>
      <c r="AC688" s="87"/>
      <c r="AD688" s="87"/>
      <c r="AE688" s="87"/>
      <c r="AG688" s="112"/>
      <c r="AN688" s="87"/>
      <c r="AO688" s="87"/>
      <c r="AP688" s="87"/>
      <c r="AQ688" s="87"/>
      <c r="AR688" s="87"/>
      <c r="AS688" s="87"/>
      <c r="AT688" s="87"/>
      <c r="AU688" s="87"/>
    </row>
    <row r="689" spans="3:64" x14ac:dyDescent="0.2">
      <c r="C689" s="10"/>
      <c r="D689" s="10"/>
      <c r="AA689" s="87"/>
      <c r="AB689" s="87"/>
      <c r="AC689" s="87"/>
      <c r="AD689" s="87"/>
      <c r="AE689" s="87"/>
      <c r="AG689" s="112"/>
      <c r="AN689" s="87"/>
      <c r="AO689" s="87"/>
      <c r="AP689" s="87"/>
      <c r="AQ689" s="87"/>
      <c r="AR689" s="87"/>
      <c r="AS689" s="87"/>
      <c r="AT689" s="87"/>
      <c r="AU689" s="87"/>
    </row>
    <row r="690" spans="3:64" x14ac:dyDescent="0.2">
      <c r="C690" s="10"/>
      <c r="D690" s="10"/>
      <c r="AA690" s="87"/>
      <c r="AB690" s="87"/>
      <c r="AC690" s="87"/>
      <c r="AD690" s="87"/>
      <c r="AE690" s="87"/>
      <c r="AG690" s="112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</row>
    <row r="691" spans="3:64" x14ac:dyDescent="0.2">
      <c r="C691" s="10"/>
      <c r="D691" s="10"/>
      <c r="AA691" s="87"/>
      <c r="AB691" s="87"/>
      <c r="AC691" s="87"/>
      <c r="AD691" s="87"/>
      <c r="AE691" s="87"/>
      <c r="AG691" s="112"/>
      <c r="AN691" s="87"/>
      <c r="AO691" s="87"/>
      <c r="AP691" s="87"/>
      <c r="AQ691" s="87"/>
      <c r="AR691" s="87"/>
      <c r="AS691" s="87"/>
      <c r="AT691" s="87"/>
      <c r="AU691" s="87"/>
    </row>
    <row r="692" spans="3:64" x14ac:dyDescent="0.2">
      <c r="C692" s="10"/>
      <c r="D692" s="10"/>
      <c r="AA692" s="87"/>
      <c r="AB692" s="87"/>
      <c r="AC692" s="87"/>
      <c r="AD692" s="87"/>
      <c r="AE692" s="87"/>
      <c r="AG692" s="112"/>
      <c r="AN692" s="87"/>
      <c r="AO692" s="87"/>
      <c r="AP692" s="87"/>
      <c r="AQ692" s="87"/>
      <c r="AR692" s="87"/>
      <c r="AS692" s="87"/>
      <c r="AT692" s="87"/>
      <c r="AU692" s="87"/>
    </row>
    <row r="693" spans="3:64" x14ac:dyDescent="0.2">
      <c r="C693" s="10"/>
      <c r="D693" s="10"/>
      <c r="AA693" s="87"/>
      <c r="AB693" s="87"/>
      <c r="AC693" s="87"/>
      <c r="AD693" s="87"/>
      <c r="AE693" s="87"/>
      <c r="AG693" s="112"/>
      <c r="AN693" s="87"/>
      <c r="AO693" s="87"/>
      <c r="AP693" s="87"/>
      <c r="AQ693" s="87"/>
      <c r="AR693" s="87"/>
      <c r="AS693" s="87"/>
      <c r="AT693" s="87"/>
      <c r="AU693" s="87"/>
    </row>
    <row r="694" spans="3:64" x14ac:dyDescent="0.2">
      <c r="C694" s="10"/>
      <c r="D694" s="10"/>
      <c r="AA694" s="87"/>
      <c r="AB694" s="87"/>
      <c r="AC694" s="87"/>
      <c r="AD694" s="87"/>
      <c r="AE694" s="87"/>
      <c r="AG694" s="112"/>
      <c r="AN694" s="87"/>
      <c r="AO694" s="87"/>
      <c r="AP694" s="87"/>
      <c r="AQ694" s="87"/>
      <c r="AR694" s="87"/>
      <c r="AS694" s="87"/>
      <c r="AT694" s="87"/>
      <c r="AU694" s="87"/>
    </row>
    <row r="695" spans="3:64" x14ac:dyDescent="0.2">
      <c r="C695" s="10"/>
      <c r="D695" s="10"/>
      <c r="AA695" s="87"/>
      <c r="AB695" s="87"/>
      <c r="AC695" s="87"/>
      <c r="AD695" s="87"/>
      <c r="AE695" s="87"/>
      <c r="AG695" s="112"/>
      <c r="AN695" s="87"/>
      <c r="AO695" s="87"/>
      <c r="AP695" s="87"/>
      <c r="AQ695" s="87"/>
      <c r="AR695" s="87"/>
      <c r="AS695" s="87"/>
      <c r="AT695" s="87"/>
      <c r="AU695" s="87"/>
    </row>
    <row r="696" spans="3:64" x14ac:dyDescent="0.2">
      <c r="C696" s="10"/>
      <c r="D696" s="10"/>
      <c r="AA696" s="87"/>
      <c r="AB696" s="87"/>
      <c r="AC696" s="87"/>
      <c r="AD696" s="87"/>
      <c r="AE696" s="87"/>
      <c r="AG696" s="112"/>
      <c r="AN696" s="87"/>
      <c r="AO696" s="87"/>
      <c r="AP696" s="87"/>
      <c r="AQ696" s="87"/>
      <c r="AR696" s="87"/>
      <c r="AS696" s="87"/>
      <c r="AT696" s="87"/>
      <c r="AU696" s="87"/>
    </row>
    <row r="697" spans="3:64" x14ac:dyDescent="0.2">
      <c r="C697" s="10"/>
      <c r="D697" s="10"/>
      <c r="AA697" s="87"/>
      <c r="AB697" s="87"/>
      <c r="AC697" s="87"/>
      <c r="AD697" s="87"/>
      <c r="AE697" s="87"/>
      <c r="AG697" s="112"/>
      <c r="AN697" s="87"/>
      <c r="AO697" s="87"/>
      <c r="AP697" s="87"/>
      <c r="AQ697" s="87"/>
      <c r="AR697" s="87"/>
      <c r="AS697" s="87"/>
      <c r="AT697" s="87"/>
      <c r="AU697" s="87"/>
    </row>
    <row r="698" spans="3:64" x14ac:dyDescent="0.2">
      <c r="C698" s="10"/>
      <c r="D698" s="10"/>
      <c r="AA698" s="87"/>
      <c r="AB698" s="87"/>
      <c r="AC698" s="87"/>
      <c r="AD698" s="87"/>
      <c r="AE698" s="87"/>
      <c r="AG698" s="112"/>
      <c r="AN698" s="87"/>
      <c r="AO698" s="87"/>
      <c r="AP698" s="87"/>
      <c r="AQ698" s="87"/>
      <c r="AR698" s="87"/>
      <c r="AS698" s="87"/>
      <c r="AT698" s="87"/>
      <c r="AU698" s="87"/>
    </row>
    <row r="699" spans="3:64" x14ac:dyDescent="0.2">
      <c r="C699" s="10"/>
      <c r="D699" s="10"/>
      <c r="AA699" s="87"/>
      <c r="AB699" s="87"/>
      <c r="AC699" s="87"/>
      <c r="AD699" s="87"/>
      <c r="AE699" s="87"/>
      <c r="AG699" s="112"/>
      <c r="AN699" s="87"/>
      <c r="AO699" s="87"/>
      <c r="AP699" s="87"/>
      <c r="AQ699" s="87"/>
      <c r="AR699" s="87"/>
      <c r="AS699" s="87"/>
      <c r="AT699" s="87"/>
      <c r="AU699" s="87"/>
    </row>
    <row r="700" spans="3:64" x14ac:dyDescent="0.2">
      <c r="C700" s="10"/>
      <c r="D700" s="10"/>
      <c r="AA700" s="87"/>
      <c r="AB700" s="87"/>
      <c r="AC700" s="87"/>
      <c r="AD700" s="87"/>
      <c r="AE700" s="87"/>
      <c r="AG700" s="112"/>
      <c r="AN700" s="87"/>
      <c r="AO700" s="87"/>
      <c r="AP700" s="87"/>
      <c r="AQ700" s="87"/>
      <c r="AR700" s="87"/>
      <c r="AS700" s="87"/>
      <c r="AT700" s="87"/>
      <c r="AU700" s="87"/>
    </row>
    <row r="701" spans="3:64" x14ac:dyDescent="0.2">
      <c r="C701" s="10"/>
      <c r="D701" s="10"/>
      <c r="AA701" s="87"/>
      <c r="AB701" s="87"/>
      <c r="AC701" s="87"/>
      <c r="AD701" s="87"/>
      <c r="AE701" s="87"/>
      <c r="AG701" s="112"/>
      <c r="AN701" s="87"/>
      <c r="AO701" s="87"/>
      <c r="AP701" s="87"/>
      <c r="AQ701" s="87"/>
      <c r="AR701" s="87"/>
      <c r="AS701" s="87"/>
      <c r="AT701" s="87"/>
      <c r="AU701" s="87"/>
    </row>
    <row r="702" spans="3:64" x14ac:dyDescent="0.2">
      <c r="C702" s="10"/>
      <c r="D702" s="10"/>
      <c r="AA702" s="87"/>
      <c r="AB702" s="87"/>
      <c r="AC702" s="87"/>
      <c r="AD702" s="87"/>
      <c r="AE702" s="87"/>
      <c r="AG702" s="112"/>
      <c r="AN702" s="87"/>
      <c r="AO702" s="87"/>
      <c r="AP702" s="87"/>
      <c r="AQ702" s="87"/>
      <c r="AR702" s="87"/>
      <c r="AS702" s="87"/>
      <c r="AT702" s="87"/>
      <c r="AU702" s="87"/>
    </row>
    <row r="703" spans="3:64" x14ac:dyDescent="0.2">
      <c r="C703" s="10"/>
      <c r="D703" s="10"/>
      <c r="AA703" s="87"/>
      <c r="AB703" s="87"/>
      <c r="AC703" s="87"/>
      <c r="AD703" s="87"/>
      <c r="AE703" s="87"/>
      <c r="AG703" s="112"/>
      <c r="AN703" s="87"/>
      <c r="AO703" s="87"/>
      <c r="AP703" s="87"/>
      <c r="AQ703" s="87"/>
      <c r="AR703" s="87"/>
      <c r="AS703" s="87"/>
      <c r="AT703" s="87"/>
      <c r="AU703" s="87"/>
    </row>
    <row r="704" spans="3:64" x14ac:dyDescent="0.2">
      <c r="C704" s="10"/>
      <c r="D704" s="10"/>
      <c r="AA704" s="87"/>
      <c r="AB704" s="87"/>
      <c r="AC704" s="87"/>
      <c r="AD704" s="87"/>
      <c r="AE704" s="87"/>
      <c r="AG704" s="112"/>
      <c r="AN704" s="87"/>
      <c r="AO704" s="87"/>
      <c r="AP704" s="87"/>
      <c r="AQ704" s="87"/>
      <c r="AR704" s="87"/>
      <c r="AS704" s="87"/>
      <c r="AT704" s="87"/>
      <c r="AU704" s="87"/>
    </row>
    <row r="705" spans="3:47" x14ac:dyDescent="0.2">
      <c r="C705" s="10"/>
      <c r="D705" s="10"/>
      <c r="AA705" s="87"/>
      <c r="AB705" s="87"/>
      <c r="AC705" s="87"/>
      <c r="AD705" s="87"/>
      <c r="AE705" s="87"/>
      <c r="AG705" s="112"/>
      <c r="AN705" s="87"/>
      <c r="AO705" s="87"/>
      <c r="AP705" s="87"/>
      <c r="AQ705" s="87"/>
      <c r="AR705" s="87"/>
      <c r="AS705" s="87"/>
      <c r="AT705" s="87"/>
      <c r="AU705" s="87"/>
    </row>
    <row r="706" spans="3:47" x14ac:dyDescent="0.2">
      <c r="C706" s="10"/>
      <c r="D706" s="10"/>
      <c r="AA706" s="87"/>
      <c r="AB706" s="87"/>
      <c r="AC706" s="87"/>
      <c r="AD706" s="87"/>
      <c r="AE706" s="87"/>
      <c r="AG706" s="112"/>
      <c r="AN706" s="87"/>
      <c r="AO706" s="87"/>
      <c r="AP706" s="87"/>
      <c r="AQ706" s="87"/>
      <c r="AR706" s="87"/>
      <c r="AS706" s="87"/>
      <c r="AT706" s="87"/>
      <c r="AU706" s="87"/>
    </row>
    <row r="707" spans="3:47" x14ac:dyDescent="0.2">
      <c r="C707" s="10"/>
      <c r="D707" s="10"/>
      <c r="AA707" s="87"/>
      <c r="AB707" s="87"/>
      <c r="AC707" s="87"/>
      <c r="AD707" s="87"/>
      <c r="AE707" s="87"/>
      <c r="AG707" s="112"/>
      <c r="AN707" s="87"/>
      <c r="AO707" s="87"/>
      <c r="AP707" s="87"/>
      <c r="AQ707" s="87"/>
      <c r="AR707" s="87"/>
      <c r="AS707" s="87"/>
      <c r="AT707" s="87"/>
      <c r="AU707" s="87"/>
    </row>
    <row r="708" spans="3:47" x14ac:dyDescent="0.2">
      <c r="C708" s="10"/>
      <c r="D708" s="10"/>
      <c r="AA708" s="87"/>
      <c r="AB708" s="87"/>
      <c r="AC708" s="87"/>
      <c r="AD708" s="87"/>
      <c r="AE708" s="87"/>
      <c r="AG708" s="112"/>
      <c r="AN708" s="87"/>
      <c r="AO708" s="87"/>
      <c r="AP708" s="87"/>
      <c r="AQ708" s="87"/>
      <c r="AR708" s="87"/>
      <c r="AS708" s="87"/>
      <c r="AT708" s="87"/>
      <c r="AU708" s="87"/>
    </row>
    <row r="709" spans="3:47" x14ac:dyDescent="0.2">
      <c r="C709" s="10"/>
      <c r="D709" s="10"/>
      <c r="AA709" s="87"/>
      <c r="AB709" s="87"/>
      <c r="AC709" s="87"/>
      <c r="AD709" s="87"/>
      <c r="AE709" s="87"/>
      <c r="AG709" s="112"/>
      <c r="AN709" s="87"/>
      <c r="AO709" s="87"/>
      <c r="AP709" s="87"/>
      <c r="AQ709" s="87"/>
      <c r="AR709" s="87"/>
      <c r="AS709" s="87"/>
      <c r="AT709" s="87"/>
      <c r="AU709" s="87"/>
    </row>
    <row r="710" spans="3:47" x14ac:dyDescent="0.2">
      <c r="C710" s="10"/>
      <c r="D710" s="10"/>
      <c r="AA710" s="87"/>
      <c r="AB710" s="87"/>
      <c r="AC710" s="87"/>
      <c r="AD710" s="87"/>
      <c r="AE710" s="87"/>
      <c r="AG710" s="112"/>
      <c r="AN710" s="87"/>
      <c r="AO710" s="87"/>
      <c r="AP710" s="87"/>
      <c r="AQ710" s="87"/>
      <c r="AR710" s="87"/>
      <c r="AS710" s="87"/>
      <c r="AT710" s="87"/>
      <c r="AU710" s="87"/>
    </row>
    <row r="711" spans="3:47" x14ac:dyDescent="0.2">
      <c r="C711" s="10"/>
      <c r="D711" s="10"/>
      <c r="AA711" s="87"/>
      <c r="AB711" s="87"/>
      <c r="AC711" s="87"/>
      <c r="AD711" s="87"/>
      <c r="AE711" s="87"/>
      <c r="AG711" s="112"/>
      <c r="AN711" s="87"/>
      <c r="AO711" s="87"/>
      <c r="AP711" s="87"/>
      <c r="AQ711" s="87"/>
      <c r="AR711" s="87"/>
      <c r="AS711" s="87"/>
      <c r="AT711" s="87"/>
      <c r="AU711" s="87"/>
    </row>
    <row r="712" spans="3:47" x14ac:dyDescent="0.2">
      <c r="C712" s="10"/>
      <c r="D712" s="10"/>
      <c r="AA712" s="87"/>
      <c r="AB712" s="87"/>
      <c r="AC712" s="87"/>
      <c r="AD712" s="87"/>
      <c r="AE712" s="87"/>
      <c r="AG712" s="112"/>
      <c r="AN712" s="87"/>
      <c r="AO712" s="87"/>
      <c r="AP712" s="87"/>
      <c r="AQ712" s="87"/>
      <c r="AR712" s="87"/>
      <c r="AS712" s="87"/>
      <c r="AT712" s="87"/>
      <c r="AU712" s="87"/>
    </row>
    <row r="713" spans="3:47" x14ac:dyDescent="0.2">
      <c r="C713" s="10"/>
      <c r="D713" s="10"/>
      <c r="AA713" s="87"/>
      <c r="AB713" s="87"/>
      <c r="AC713" s="87"/>
      <c r="AD713" s="87"/>
      <c r="AE713" s="87"/>
      <c r="AG713" s="112"/>
      <c r="AN713" s="87"/>
      <c r="AO713" s="87"/>
      <c r="AP713" s="87"/>
      <c r="AQ713" s="87"/>
      <c r="AR713" s="87"/>
      <c r="AS713" s="87"/>
      <c r="AT713" s="87"/>
      <c r="AU713" s="87"/>
    </row>
    <row r="714" spans="3:47" x14ac:dyDescent="0.2">
      <c r="C714" s="10"/>
      <c r="D714" s="10"/>
      <c r="AA714" s="87"/>
      <c r="AB714" s="87"/>
      <c r="AC714" s="87"/>
      <c r="AD714" s="87"/>
      <c r="AE714" s="87"/>
      <c r="AG714" s="112"/>
      <c r="AN714" s="87"/>
      <c r="AO714" s="87"/>
      <c r="AP714" s="87"/>
      <c r="AQ714" s="87"/>
      <c r="AR714" s="87"/>
      <c r="AS714" s="87"/>
      <c r="AT714" s="87"/>
      <c r="AU714" s="87"/>
    </row>
    <row r="715" spans="3:47" x14ac:dyDescent="0.2">
      <c r="C715" s="10"/>
      <c r="D715" s="10"/>
      <c r="AA715" s="87"/>
      <c r="AB715" s="87"/>
      <c r="AC715" s="87"/>
      <c r="AD715" s="87"/>
      <c r="AE715" s="87"/>
      <c r="AG715" s="112"/>
      <c r="AN715" s="87"/>
      <c r="AO715" s="87"/>
      <c r="AP715" s="87"/>
      <c r="AQ715" s="87"/>
      <c r="AR715" s="87"/>
      <c r="AS715" s="87"/>
      <c r="AT715" s="87"/>
      <c r="AU715" s="87"/>
    </row>
    <row r="716" spans="3:47" x14ac:dyDescent="0.2">
      <c r="C716" s="10"/>
      <c r="D716" s="10"/>
      <c r="AA716" s="87"/>
      <c r="AB716" s="87"/>
      <c r="AC716" s="87"/>
      <c r="AD716" s="87"/>
      <c r="AE716" s="87"/>
      <c r="AG716" s="112"/>
      <c r="AN716" s="87"/>
      <c r="AO716" s="87"/>
      <c r="AP716" s="87"/>
      <c r="AQ716" s="87"/>
      <c r="AR716" s="87"/>
      <c r="AS716" s="87"/>
      <c r="AT716" s="87"/>
      <c r="AU716" s="87"/>
    </row>
    <row r="717" spans="3:47" x14ac:dyDescent="0.2">
      <c r="C717" s="10"/>
      <c r="D717" s="10"/>
      <c r="AA717" s="87"/>
      <c r="AB717" s="87"/>
      <c r="AC717" s="87"/>
      <c r="AD717" s="87"/>
      <c r="AE717" s="87"/>
      <c r="AG717" s="112"/>
      <c r="AN717" s="87"/>
      <c r="AO717" s="87"/>
      <c r="AP717" s="87"/>
      <c r="AQ717" s="87"/>
      <c r="AR717" s="87"/>
      <c r="AS717" s="87"/>
      <c r="AT717" s="87"/>
      <c r="AU717" s="87"/>
    </row>
    <row r="718" spans="3:47" x14ac:dyDescent="0.2">
      <c r="C718" s="10"/>
      <c r="D718" s="10"/>
      <c r="AA718" s="87"/>
      <c r="AB718" s="87"/>
      <c r="AC718" s="87"/>
      <c r="AD718" s="87"/>
      <c r="AE718" s="87"/>
      <c r="AG718" s="112"/>
      <c r="AN718" s="87"/>
      <c r="AO718" s="87"/>
      <c r="AP718" s="87"/>
      <c r="AQ718" s="87"/>
      <c r="AR718" s="87"/>
      <c r="AS718" s="87"/>
      <c r="AT718" s="87"/>
      <c r="AU718" s="87"/>
    </row>
    <row r="719" spans="3:47" x14ac:dyDescent="0.2">
      <c r="C719" s="10"/>
      <c r="D719" s="10"/>
      <c r="AA719" s="87"/>
      <c r="AB719" s="87"/>
      <c r="AC719" s="87"/>
      <c r="AD719" s="87"/>
      <c r="AE719" s="87"/>
      <c r="AG719" s="112"/>
      <c r="AN719" s="87"/>
      <c r="AO719" s="87"/>
      <c r="AP719" s="87"/>
      <c r="AQ719" s="87"/>
      <c r="AR719" s="87"/>
      <c r="AS719" s="87"/>
      <c r="AT719" s="87"/>
      <c r="AU719" s="87"/>
    </row>
    <row r="720" spans="3:47" x14ac:dyDescent="0.2">
      <c r="C720" s="10"/>
      <c r="D720" s="10"/>
      <c r="AA720" s="87"/>
      <c r="AB720" s="87"/>
      <c r="AC720" s="87"/>
      <c r="AD720" s="87"/>
      <c r="AE720" s="87"/>
      <c r="AG720" s="112"/>
      <c r="AN720" s="87"/>
      <c r="AO720" s="87"/>
      <c r="AP720" s="87"/>
      <c r="AQ720" s="87"/>
      <c r="AR720" s="87"/>
      <c r="AS720" s="87"/>
      <c r="AT720" s="87"/>
      <c r="AU720" s="87"/>
    </row>
    <row r="721" spans="3:64" x14ac:dyDescent="0.2">
      <c r="C721" s="10"/>
      <c r="D721" s="10"/>
      <c r="AA721" s="87"/>
      <c r="AB721" s="87"/>
      <c r="AC721" s="87"/>
      <c r="AD721" s="87"/>
      <c r="AE721" s="87"/>
      <c r="AG721" s="112"/>
      <c r="AN721" s="87"/>
      <c r="AO721" s="87"/>
      <c r="AP721" s="87"/>
      <c r="AQ721" s="87"/>
      <c r="AR721" s="87"/>
      <c r="AS721" s="87"/>
      <c r="AT721" s="87"/>
      <c r="AU721" s="87"/>
    </row>
    <row r="722" spans="3:64" x14ac:dyDescent="0.2">
      <c r="C722" s="10"/>
      <c r="D722" s="10"/>
      <c r="AA722" s="87"/>
      <c r="AB722" s="87"/>
      <c r="AC722" s="87"/>
      <c r="AD722" s="87"/>
      <c r="AE722" s="87"/>
      <c r="AG722" s="112"/>
      <c r="AN722" s="87"/>
      <c r="AO722" s="87"/>
      <c r="AP722" s="87"/>
      <c r="AQ722" s="87"/>
      <c r="AR722" s="87"/>
      <c r="AS722" s="87"/>
      <c r="AT722" s="87"/>
      <c r="AU722" s="87"/>
    </row>
    <row r="723" spans="3:64" x14ac:dyDescent="0.2">
      <c r="C723" s="10"/>
      <c r="D723" s="10"/>
      <c r="AA723" s="87"/>
      <c r="AB723" s="87"/>
      <c r="AC723" s="87"/>
      <c r="AD723" s="87"/>
      <c r="AE723" s="87"/>
      <c r="AG723" s="112"/>
      <c r="AN723" s="87"/>
      <c r="AO723" s="87"/>
      <c r="AP723" s="87"/>
      <c r="AQ723" s="87"/>
      <c r="AR723" s="87"/>
      <c r="AS723" s="87"/>
      <c r="AT723" s="87"/>
      <c r="AU723" s="87"/>
    </row>
    <row r="724" spans="3:64" x14ac:dyDescent="0.2">
      <c r="C724" s="10"/>
      <c r="D724" s="10"/>
      <c r="AA724" s="87"/>
      <c r="AB724" s="87"/>
      <c r="AC724" s="87"/>
      <c r="AD724" s="87"/>
      <c r="AE724" s="87"/>
      <c r="AG724" s="112"/>
      <c r="AN724" s="87"/>
      <c r="AO724" s="87"/>
      <c r="AP724" s="87"/>
      <c r="AQ724" s="87"/>
      <c r="AR724" s="87"/>
      <c r="AS724" s="87"/>
      <c r="AT724" s="87"/>
      <c r="AU724" s="87"/>
    </row>
    <row r="725" spans="3:64" x14ac:dyDescent="0.2">
      <c r="C725" s="10"/>
      <c r="D725" s="10"/>
      <c r="AA725" s="87"/>
      <c r="AB725" s="87"/>
      <c r="AC725" s="87"/>
      <c r="AD725" s="87"/>
      <c r="AE725" s="87"/>
      <c r="AG725" s="112"/>
      <c r="AN725" s="87"/>
      <c r="AO725" s="87"/>
      <c r="AP725" s="87"/>
      <c r="AQ725" s="87"/>
      <c r="AR725" s="87"/>
      <c r="AS725" s="87"/>
      <c r="AT725" s="87"/>
      <c r="AU725" s="87"/>
    </row>
    <row r="726" spans="3:64" x14ac:dyDescent="0.2">
      <c r="C726" s="10"/>
      <c r="D726" s="10"/>
      <c r="AA726" s="87"/>
      <c r="AB726" s="87"/>
      <c r="AC726" s="87"/>
      <c r="AD726" s="87"/>
      <c r="AE726" s="87"/>
      <c r="AG726" s="112"/>
      <c r="AN726" s="87"/>
      <c r="AO726" s="87"/>
      <c r="AP726" s="87"/>
      <c r="AQ726" s="87"/>
      <c r="AR726" s="87"/>
      <c r="AS726" s="87"/>
      <c r="AT726" s="87"/>
      <c r="AU726" s="87"/>
      <c r="AV726" s="87"/>
    </row>
    <row r="727" spans="3:64" x14ac:dyDescent="0.2">
      <c r="C727" s="10"/>
      <c r="D727" s="10"/>
      <c r="AA727" s="87"/>
      <c r="AB727" s="87"/>
      <c r="AC727" s="87"/>
      <c r="AD727" s="87"/>
      <c r="AE727" s="87"/>
      <c r="AG727" s="112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</row>
    <row r="728" spans="3:64" x14ac:dyDescent="0.2">
      <c r="C728" s="10"/>
      <c r="D728" s="10"/>
      <c r="AA728" s="87"/>
      <c r="AB728" s="87"/>
      <c r="AC728" s="87"/>
      <c r="AD728" s="87"/>
      <c r="AE728" s="87"/>
      <c r="AG728" s="112"/>
      <c r="AN728" s="87"/>
      <c r="AO728" s="87"/>
      <c r="AP728" s="87"/>
      <c r="AQ728" s="87"/>
      <c r="AR728" s="87"/>
      <c r="AS728" s="87"/>
      <c r="AT728" s="87"/>
      <c r="AU728" s="87"/>
    </row>
    <row r="729" spans="3:64" x14ac:dyDescent="0.2">
      <c r="C729" s="10"/>
      <c r="D729" s="10"/>
      <c r="AA729" s="87"/>
      <c r="AB729" s="87"/>
      <c r="AC729" s="87"/>
      <c r="AD729" s="87"/>
      <c r="AE729" s="87"/>
      <c r="AG729" s="112"/>
      <c r="AN729" s="87"/>
      <c r="AO729" s="87"/>
      <c r="AP729" s="87"/>
      <c r="AQ729" s="87"/>
      <c r="AR729" s="87"/>
      <c r="AS729" s="87"/>
      <c r="AT729" s="87"/>
      <c r="AU729" s="87"/>
    </row>
    <row r="730" spans="3:64" x14ac:dyDescent="0.2">
      <c r="C730" s="10"/>
      <c r="D730" s="10"/>
      <c r="AA730" s="87"/>
      <c r="AB730" s="87"/>
      <c r="AC730" s="87"/>
      <c r="AD730" s="87"/>
      <c r="AE730" s="87"/>
      <c r="AG730" s="112"/>
      <c r="AN730" s="87"/>
      <c r="AO730" s="87"/>
      <c r="AP730" s="87"/>
      <c r="AQ730" s="87"/>
      <c r="AR730" s="87"/>
      <c r="AS730" s="87"/>
      <c r="AT730" s="87"/>
      <c r="AU730" s="87"/>
    </row>
    <row r="731" spans="3:64" x14ac:dyDescent="0.2">
      <c r="C731" s="10"/>
      <c r="D731" s="10"/>
      <c r="AA731" s="87"/>
      <c r="AB731" s="87"/>
      <c r="AC731" s="87"/>
      <c r="AD731" s="87"/>
      <c r="AE731" s="87"/>
      <c r="AG731" s="112"/>
      <c r="AN731" s="87"/>
      <c r="AO731" s="87"/>
      <c r="AP731" s="87"/>
      <c r="AQ731" s="87"/>
      <c r="AR731" s="87"/>
      <c r="AS731" s="87"/>
      <c r="AT731" s="87"/>
      <c r="AU731" s="87"/>
    </row>
    <row r="732" spans="3:64" x14ac:dyDescent="0.2">
      <c r="C732" s="10"/>
      <c r="D732" s="10"/>
      <c r="AA732" s="87"/>
      <c r="AB732" s="87"/>
      <c r="AC732" s="87"/>
      <c r="AD732" s="87"/>
      <c r="AE732" s="87"/>
      <c r="AG732" s="112"/>
      <c r="AN732" s="87"/>
      <c r="AO732" s="87"/>
      <c r="AP732" s="87"/>
      <c r="AQ732" s="87"/>
      <c r="AR732" s="87"/>
      <c r="AS732" s="87"/>
      <c r="AT732" s="87"/>
      <c r="AU732" s="87"/>
    </row>
    <row r="733" spans="3:64" x14ac:dyDescent="0.2">
      <c r="C733" s="10"/>
      <c r="D733" s="10"/>
      <c r="AA733" s="87"/>
      <c r="AB733" s="87"/>
      <c r="AC733" s="87"/>
      <c r="AD733" s="87"/>
      <c r="AE733" s="87"/>
      <c r="AG733" s="112"/>
      <c r="AN733" s="87"/>
      <c r="AO733" s="87"/>
      <c r="AP733" s="87"/>
      <c r="AQ733" s="87"/>
      <c r="AR733" s="87"/>
      <c r="AS733" s="87"/>
      <c r="AT733" s="87"/>
      <c r="AU733" s="87"/>
    </row>
    <row r="734" spans="3:64" x14ac:dyDescent="0.2">
      <c r="C734" s="10"/>
      <c r="D734" s="10"/>
      <c r="AA734" s="87"/>
      <c r="AB734" s="87"/>
      <c r="AC734" s="87"/>
      <c r="AD734" s="87"/>
      <c r="AE734" s="87"/>
      <c r="AG734" s="112"/>
      <c r="AN734" s="87"/>
      <c r="AO734" s="87"/>
      <c r="AP734" s="87"/>
      <c r="AQ734" s="87"/>
      <c r="AR734" s="87"/>
      <c r="AS734" s="87"/>
      <c r="AT734" s="87"/>
      <c r="AU734" s="87"/>
    </row>
    <row r="735" spans="3:64" x14ac:dyDescent="0.2">
      <c r="C735" s="10"/>
      <c r="D735" s="10"/>
      <c r="AA735" s="87"/>
      <c r="AB735" s="87"/>
      <c r="AC735" s="87"/>
      <c r="AD735" s="87"/>
      <c r="AE735" s="87"/>
      <c r="AG735" s="112"/>
      <c r="AN735" s="87"/>
      <c r="AO735" s="87"/>
      <c r="AP735" s="87"/>
      <c r="AQ735" s="87"/>
      <c r="AR735" s="87"/>
      <c r="AS735" s="87"/>
      <c r="AT735" s="87"/>
      <c r="AU735" s="87"/>
    </row>
    <row r="736" spans="3:64" x14ac:dyDescent="0.2">
      <c r="C736" s="10"/>
      <c r="D736" s="10"/>
      <c r="AA736" s="87"/>
      <c r="AB736" s="87"/>
      <c r="AC736" s="87"/>
      <c r="AD736" s="87"/>
      <c r="AE736" s="87"/>
      <c r="AG736" s="112"/>
      <c r="AN736" s="87"/>
      <c r="AO736" s="87"/>
      <c r="AP736" s="87"/>
      <c r="AQ736" s="87"/>
      <c r="AR736" s="87"/>
      <c r="AS736" s="87"/>
      <c r="AT736" s="87"/>
      <c r="AU736" s="87"/>
    </row>
    <row r="737" spans="3:64" x14ac:dyDescent="0.2">
      <c r="C737" s="10"/>
      <c r="D737" s="10"/>
      <c r="AA737" s="87"/>
      <c r="AB737" s="87"/>
      <c r="AC737" s="87"/>
      <c r="AD737" s="87"/>
      <c r="AE737" s="87"/>
      <c r="AG737" s="112"/>
      <c r="AN737" s="87"/>
      <c r="AO737" s="87"/>
      <c r="AP737" s="87"/>
      <c r="AQ737" s="87"/>
      <c r="AR737" s="87"/>
      <c r="AS737" s="87"/>
      <c r="AT737" s="87"/>
      <c r="AU737" s="87"/>
    </row>
    <row r="738" spans="3:64" x14ac:dyDescent="0.2">
      <c r="C738" s="10"/>
      <c r="D738" s="10"/>
      <c r="AA738" s="87"/>
      <c r="AB738" s="87"/>
      <c r="AC738" s="87"/>
      <c r="AD738" s="87"/>
      <c r="AE738" s="87"/>
      <c r="AG738" s="112"/>
      <c r="AN738" s="87"/>
      <c r="AO738" s="87"/>
      <c r="AP738" s="87"/>
      <c r="AQ738" s="87"/>
      <c r="AR738" s="87"/>
      <c r="AS738" s="87"/>
      <c r="AT738" s="87"/>
      <c r="AU738" s="87"/>
    </row>
    <row r="739" spans="3:64" x14ac:dyDescent="0.2">
      <c r="C739" s="10"/>
      <c r="D739" s="10"/>
      <c r="AA739" s="87"/>
      <c r="AB739" s="87"/>
      <c r="AC739" s="87"/>
      <c r="AD739" s="87"/>
      <c r="AE739" s="87"/>
      <c r="AG739" s="112"/>
      <c r="AN739" s="87"/>
      <c r="AO739" s="87"/>
      <c r="AP739" s="87"/>
      <c r="AQ739" s="87"/>
      <c r="AR739" s="87"/>
      <c r="AS739" s="87"/>
      <c r="AT739" s="87"/>
      <c r="AU739" s="87"/>
    </row>
    <row r="740" spans="3:64" x14ac:dyDescent="0.2">
      <c r="C740" s="10"/>
      <c r="D740" s="10"/>
      <c r="AA740" s="87"/>
      <c r="AB740" s="87"/>
      <c r="AC740" s="87"/>
      <c r="AD740" s="87"/>
      <c r="AE740" s="87"/>
      <c r="AG740" s="112"/>
      <c r="AN740" s="87"/>
      <c r="AO740" s="87"/>
      <c r="AP740" s="87"/>
      <c r="AQ740" s="87"/>
      <c r="AR740" s="87"/>
      <c r="AS740" s="87"/>
      <c r="AT740" s="87"/>
      <c r="AU740" s="87"/>
    </row>
    <row r="741" spans="3:64" x14ac:dyDescent="0.2">
      <c r="C741" s="10"/>
      <c r="D741" s="10"/>
      <c r="AA741" s="87"/>
      <c r="AB741" s="87"/>
      <c r="AC741" s="87"/>
      <c r="AD741" s="87"/>
      <c r="AE741" s="87"/>
      <c r="AG741" s="112"/>
      <c r="AN741" s="87"/>
      <c r="AO741" s="87"/>
      <c r="AP741" s="87"/>
      <c r="AQ741" s="87"/>
      <c r="AR741" s="87"/>
      <c r="AS741" s="87"/>
      <c r="AT741" s="87"/>
      <c r="AU741" s="87"/>
    </row>
    <row r="742" spans="3:64" x14ac:dyDescent="0.2">
      <c r="C742" s="10"/>
      <c r="D742" s="10"/>
      <c r="AA742" s="87"/>
      <c r="AB742" s="87"/>
      <c r="AC742" s="87"/>
      <c r="AD742" s="87"/>
      <c r="AE742" s="87"/>
      <c r="AG742" s="112"/>
      <c r="AN742" s="87"/>
      <c r="AO742" s="87"/>
      <c r="AP742" s="87"/>
      <c r="AQ742" s="87"/>
      <c r="AR742" s="87"/>
      <c r="AS742" s="87"/>
      <c r="AT742" s="87"/>
      <c r="AU742" s="87"/>
    </row>
    <row r="743" spans="3:64" x14ac:dyDescent="0.2">
      <c r="C743" s="10"/>
      <c r="D743" s="10"/>
      <c r="AA743" s="87"/>
      <c r="AB743" s="87"/>
      <c r="AC743" s="87"/>
      <c r="AD743" s="87"/>
      <c r="AE743" s="87"/>
      <c r="AG743" s="112"/>
      <c r="AN743" s="87"/>
      <c r="AO743" s="87"/>
      <c r="AP743" s="87"/>
      <c r="AQ743" s="87"/>
      <c r="AR743" s="87"/>
      <c r="AS743" s="87"/>
      <c r="AT743" s="87"/>
      <c r="AU743" s="87"/>
    </row>
    <row r="744" spans="3:64" x14ac:dyDescent="0.2">
      <c r="C744" s="10"/>
      <c r="D744" s="10"/>
      <c r="AA744" s="87"/>
      <c r="AB744" s="87"/>
      <c r="AC744" s="87"/>
      <c r="AD744" s="87"/>
      <c r="AE744" s="87"/>
      <c r="AG744" s="112"/>
      <c r="AN744" s="87"/>
      <c r="AO744" s="87"/>
      <c r="AP744" s="87"/>
      <c r="AQ744" s="87"/>
      <c r="AR744" s="87"/>
      <c r="AS744" s="87"/>
      <c r="AT744" s="87"/>
      <c r="AU744" s="87"/>
    </row>
    <row r="745" spans="3:64" x14ac:dyDescent="0.2">
      <c r="C745" s="10"/>
      <c r="D745" s="10"/>
      <c r="AA745" s="87"/>
      <c r="AB745" s="87"/>
      <c r="AC745" s="87"/>
      <c r="AD745" s="87"/>
      <c r="AE745" s="87"/>
      <c r="AG745" s="112"/>
      <c r="AN745" s="87"/>
      <c r="AO745" s="87"/>
      <c r="AP745" s="87"/>
      <c r="AQ745" s="87"/>
      <c r="AR745" s="87"/>
      <c r="AS745" s="87"/>
      <c r="AT745" s="87"/>
      <c r="AU745" s="87"/>
    </row>
    <row r="746" spans="3:64" x14ac:dyDescent="0.2">
      <c r="C746" s="10"/>
      <c r="D746" s="10"/>
      <c r="AA746" s="87"/>
      <c r="AB746" s="87"/>
      <c r="AC746" s="87"/>
      <c r="AD746" s="87"/>
      <c r="AE746" s="87"/>
      <c r="AG746" s="112"/>
      <c r="AN746" s="87"/>
      <c r="AO746" s="87"/>
      <c r="AP746" s="87"/>
      <c r="AQ746" s="87"/>
      <c r="AR746" s="87"/>
      <c r="AS746" s="87"/>
      <c r="AT746" s="87"/>
      <c r="AU746" s="87"/>
    </row>
    <row r="747" spans="3:64" x14ac:dyDescent="0.2">
      <c r="C747" s="10"/>
      <c r="D747" s="10"/>
      <c r="AA747" s="87"/>
      <c r="AB747" s="87"/>
      <c r="AC747" s="87"/>
      <c r="AD747" s="87"/>
      <c r="AE747" s="87"/>
      <c r="AG747" s="112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</row>
    <row r="748" spans="3:64" x14ac:dyDescent="0.2">
      <c r="C748" s="10"/>
      <c r="D748" s="10"/>
      <c r="AA748" s="87"/>
      <c r="AB748" s="87"/>
      <c r="AC748" s="87"/>
      <c r="AD748" s="87"/>
      <c r="AE748" s="87"/>
      <c r="AG748" s="112"/>
      <c r="AN748" s="87"/>
      <c r="AO748" s="87"/>
      <c r="AP748" s="87"/>
      <c r="AQ748" s="87"/>
      <c r="AR748" s="87"/>
      <c r="AS748" s="87"/>
      <c r="AT748" s="87"/>
      <c r="AU748" s="87"/>
    </row>
    <row r="749" spans="3:64" x14ac:dyDescent="0.2">
      <c r="C749" s="10"/>
      <c r="D749" s="10"/>
      <c r="AA749" s="87"/>
      <c r="AB749" s="87"/>
      <c r="AC749" s="87"/>
      <c r="AD749" s="87"/>
      <c r="AE749" s="87"/>
      <c r="AG749" s="112"/>
      <c r="AN749" s="87"/>
      <c r="AO749" s="87"/>
      <c r="AP749" s="87"/>
      <c r="AQ749" s="87"/>
      <c r="AR749" s="87"/>
      <c r="AS749" s="87"/>
      <c r="AT749" s="87"/>
      <c r="AU749" s="87"/>
    </row>
    <row r="750" spans="3:64" x14ac:dyDescent="0.2">
      <c r="C750" s="10"/>
      <c r="D750" s="10"/>
      <c r="AA750" s="87"/>
      <c r="AB750" s="87"/>
      <c r="AC750" s="87"/>
      <c r="AD750" s="87"/>
      <c r="AE750" s="87"/>
      <c r="AG750" s="112"/>
      <c r="AN750" s="87"/>
      <c r="AO750" s="87"/>
      <c r="AP750" s="87"/>
      <c r="AQ750" s="87"/>
      <c r="AR750" s="87"/>
      <c r="AS750" s="87"/>
      <c r="AT750" s="87"/>
      <c r="AU750" s="87"/>
    </row>
    <row r="751" spans="3:64" x14ac:dyDescent="0.2">
      <c r="C751" s="10"/>
      <c r="D751" s="10"/>
      <c r="AA751" s="87"/>
      <c r="AB751" s="87"/>
      <c r="AC751" s="87"/>
      <c r="AD751" s="87"/>
      <c r="AE751" s="87"/>
      <c r="AG751" s="112"/>
      <c r="AN751" s="87"/>
      <c r="AO751" s="87"/>
      <c r="AP751" s="87"/>
      <c r="AQ751" s="87"/>
      <c r="AR751" s="87"/>
      <c r="AS751" s="87"/>
      <c r="AT751" s="87"/>
      <c r="AU751" s="87"/>
    </row>
    <row r="752" spans="3:64" x14ac:dyDescent="0.2">
      <c r="C752" s="10"/>
      <c r="D752" s="10"/>
      <c r="AA752" s="87"/>
      <c r="AB752" s="87"/>
      <c r="AC752" s="87"/>
      <c r="AD752" s="87"/>
      <c r="AE752" s="87"/>
      <c r="AG752" s="112"/>
      <c r="AN752" s="87"/>
      <c r="AO752" s="87"/>
      <c r="AP752" s="87"/>
      <c r="AQ752" s="87"/>
      <c r="AR752" s="87"/>
      <c r="AS752" s="87"/>
      <c r="AT752" s="87"/>
      <c r="AU752" s="87"/>
    </row>
    <row r="753" spans="3:64" x14ac:dyDescent="0.2">
      <c r="C753" s="10"/>
      <c r="D753" s="10"/>
      <c r="AA753" s="87"/>
      <c r="AB753" s="87"/>
      <c r="AC753" s="87"/>
      <c r="AD753" s="87"/>
      <c r="AE753" s="87"/>
      <c r="AG753" s="112"/>
      <c r="AN753" s="87"/>
      <c r="AO753" s="87"/>
      <c r="AP753" s="87"/>
      <c r="AQ753" s="87"/>
      <c r="AR753" s="87"/>
      <c r="AS753" s="87"/>
      <c r="AT753" s="87"/>
      <c r="AU753" s="87"/>
    </row>
    <row r="754" spans="3:64" x14ac:dyDescent="0.2">
      <c r="C754" s="10"/>
      <c r="D754" s="10"/>
      <c r="AA754" s="87"/>
      <c r="AB754" s="87"/>
      <c r="AC754" s="87"/>
      <c r="AD754" s="87"/>
      <c r="AE754" s="87"/>
      <c r="AG754" s="112"/>
      <c r="AN754" s="87"/>
      <c r="AO754" s="87"/>
      <c r="AP754" s="87"/>
      <c r="AQ754" s="87"/>
      <c r="AR754" s="87"/>
      <c r="AS754" s="87"/>
      <c r="AT754" s="87"/>
      <c r="AU754" s="87"/>
    </row>
    <row r="755" spans="3:64" x14ac:dyDescent="0.2">
      <c r="C755" s="10"/>
      <c r="D755" s="10"/>
      <c r="AA755" s="87"/>
      <c r="AB755" s="87"/>
      <c r="AC755" s="87"/>
      <c r="AD755" s="87"/>
      <c r="AE755" s="87"/>
      <c r="AG755" s="112"/>
      <c r="AN755" s="87"/>
      <c r="AO755" s="87"/>
      <c r="AP755" s="87"/>
      <c r="AQ755" s="87"/>
      <c r="AR755" s="87"/>
      <c r="AS755" s="87"/>
      <c r="AT755" s="87"/>
      <c r="AU755" s="87"/>
    </row>
    <row r="756" spans="3:64" x14ac:dyDescent="0.2">
      <c r="C756" s="10"/>
      <c r="D756" s="10"/>
      <c r="AA756" s="87"/>
      <c r="AB756" s="87"/>
      <c r="AC756" s="87"/>
      <c r="AD756" s="87"/>
      <c r="AE756" s="87"/>
      <c r="AG756" s="112"/>
      <c r="AN756" s="87"/>
      <c r="AO756" s="87"/>
      <c r="AP756" s="87"/>
      <c r="AQ756" s="87"/>
      <c r="AR756" s="87"/>
      <c r="AS756" s="87"/>
      <c r="AT756" s="87"/>
      <c r="AU756" s="87"/>
    </row>
    <row r="757" spans="3:64" x14ac:dyDescent="0.2">
      <c r="C757" s="10"/>
      <c r="D757" s="10"/>
      <c r="AA757" s="87"/>
      <c r="AB757" s="87"/>
      <c r="AC757" s="87"/>
      <c r="AD757" s="87"/>
      <c r="AE757" s="87"/>
      <c r="AG757" s="112"/>
      <c r="AN757" s="87"/>
      <c r="AO757" s="87"/>
      <c r="AP757" s="87"/>
      <c r="AQ757" s="87"/>
      <c r="AR757" s="87"/>
      <c r="AS757" s="87"/>
      <c r="AT757" s="87"/>
      <c r="AU757" s="87"/>
    </row>
    <row r="758" spans="3:64" x14ac:dyDescent="0.2">
      <c r="C758" s="10"/>
      <c r="D758" s="10"/>
      <c r="AA758" s="87"/>
      <c r="AB758" s="87"/>
      <c r="AC758" s="87"/>
      <c r="AD758" s="87"/>
      <c r="AE758" s="87"/>
      <c r="AG758" s="112"/>
      <c r="AN758" s="87"/>
      <c r="AO758" s="87"/>
      <c r="AP758" s="87"/>
      <c r="AQ758" s="87"/>
      <c r="AR758" s="87"/>
      <c r="AS758" s="87"/>
      <c r="AT758" s="87"/>
      <c r="AU758" s="87"/>
      <c r="AV758" s="87"/>
    </row>
    <row r="759" spans="3:64" x14ac:dyDescent="0.2">
      <c r="C759" s="10"/>
      <c r="D759" s="10"/>
      <c r="AA759" s="87"/>
      <c r="AB759" s="87"/>
      <c r="AC759" s="87"/>
      <c r="AD759" s="87"/>
      <c r="AE759" s="87"/>
      <c r="AG759" s="112"/>
      <c r="AN759" s="87"/>
      <c r="AO759" s="87"/>
      <c r="AP759" s="87"/>
      <c r="AQ759" s="87"/>
      <c r="AR759" s="87"/>
      <c r="AS759" s="87"/>
      <c r="AT759" s="87"/>
      <c r="AU759" s="87"/>
    </row>
    <row r="760" spans="3:64" x14ac:dyDescent="0.2">
      <c r="C760" s="10"/>
      <c r="D760" s="10"/>
      <c r="AA760" s="87"/>
      <c r="AB760" s="87"/>
      <c r="AC760" s="87"/>
      <c r="AD760" s="87"/>
      <c r="AE760" s="87"/>
      <c r="AG760" s="112"/>
      <c r="AN760" s="87"/>
      <c r="AO760" s="87"/>
      <c r="AP760" s="87"/>
      <c r="AQ760" s="87"/>
      <c r="AR760" s="87"/>
      <c r="AS760" s="87"/>
      <c r="AT760" s="87"/>
      <c r="AU760" s="87"/>
    </row>
    <row r="761" spans="3:64" x14ac:dyDescent="0.2">
      <c r="C761" s="10"/>
      <c r="D761" s="10"/>
      <c r="AA761" s="87"/>
      <c r="AB761" s="87"/>
      <c r="AC761" s="87"/>
      <c r="AD761" s="87"/>
      <c r="AE761" s="87"/>
      <c r="AG761" s="112"/>
      <c r="AN761" s="87"/>
      <c r="AO761" s="87"/>
      <c r="AP761" s="87"/>
      <c r="AQ761" s="87"/>
      <c r="AR761" s="87"/>
      <c r="AS761" s="87"/>
      <c r="AT761" s="87"/>
      <c r="AU761" s="87"/>
    </row>
    <row r="762" spans="3:64" x14ac:dyDescent="0.2">
      <c r="C762" s="10"/>
      <c r="D762" s="10"/>
      <c r="AA762" s="87"/>
      <c r="AB762" s="87"/>
      <c r="AC762" s="87"/>
      <c r="AD762" s="87"/>
      <c r="AE762" s="87"/>
      <c r="AG762" s="112"/>
      <c r="AN762" s="87"/>
      <c r="AO762" s="87"/>
      <c r="AP762" s="87"/>
      <c r="AQ762" s="87"/>
      <c r="AR762" s="87"/>
      <c r="AS762" s="87"/>
      <c r="AT762" s="87"/>
      <c r="AU762" s="87"/>
    </row>
    <row r="763" spans="3:64" x14ac:dyDescent="0.2">
      <c r="C763" s="10"/>
      <c r="D763" s="10"/>
      <c r="AA763" s="87"/>
      <c r="AB763" s="87"/>
      <c r="AC763" s="87"/>
      <c r="AD763" s="87"/>
      <c r="AE763" s="87"/>
      <c r="AG763" s="112"/>
      <c r="AN763" s="87"/>
      <c r="AO763" s="87"/>
      <c r="AP763" s="87"/>
      <c r="AQ763" s="87"/>
      <c r="AR763" s="87"/>
      <c r="AS763" s="87"/>
      <c r="AT763" s="87"/>
      <c r="AU763" s="87"/>
    </row>
    <row r="764" spans="3:64" x14ac:dyDescent="0.2">
      <c r="C764" s="10"/>
      <c r="D764" s="10"/>
      <c r="AA764" s="87"/>
      <c r="AB764" s="87"/>
      <c r="AC764" s="87"/>
      <c r="AD764" s="87"/>
      <c r="AE764" s="87"/>
      <c r="AG764" s="112"/>
      <c r="AN764" s="87"/>
      <c r="AO764" s="87"/>
      <c r="AP764" s="87"/>
      <c r="AQ764" s="87"/>
      <c r="AR764" s="87"/>
      <c r="AS764" s="87"/>
      <c r="AT764" s="87"/>
      <c r="AU764" s="87"/>
    </row>
    <row r="765" spans="3:64" x14ac:dyDescent="0.2">
      <c r="C765" s="10"/>
      <c r="D765" s="10"/>
      <c r="AA765" s="87"/>
      <c r="AB765" s="87"/>
      <c r="AC765" s="87"/>
      <c r="AD765" s="87"/>
      <c r="AE765" s="87"/>
      <c r="AG765" s="112"/>
      <c r="AN765" s="87"/>
      <c r="AO765" s="87"/>
      <c r="AP765" s="87"/>
      <c r="AQ765" s="87"/>
      <c r="AR765" s="87"/>
      <c r="AS765" s="87"/>
      <c r="AT765" s="87"/>
      <c r="AU765" s="87"/>
    </row>
    <row r="766" spans="3:64" x14ac:dyDescent="0.2">
      <c r="C766" s="10"/>
      <c r="D766" s="10"/>
      <c r="AA766" s="87"/>
      <c r="AB766" s="87"/>
      <c r="AC766" s="87"/>
      <c r="AD766" s="87"/>
      <c r="AE766" s="87"/>
      <c r="AG766" s="112"/>
      <c r="AN766" s="87"/>
      <c r="AO766" s="87"/>
      <c r="AP766" s="87"/>
      <c r="AQ766" s="87"/>
      <c r="AR766" s="87"/>
      <c r="AS766" s="87"/>
      <c r="AT766" s="87"/>
      <c r="AU766" s="87"/>
    </row>
    <row r="767" spans="3:64" x14ac:dyDescent="0.2">
      <c r="C767" s="10"/>
      <c r="D767" s="10"/>
      <c r="AA767" s="87"/>
      <c r="AB767" s="87"/>
      <c r="AC767" s="87"/>
      <c r="AD767" s="87"/>
      <c r="AE767" s="87"/>
      <c r="AG767" s="112"/>
      <c r="AN767" s="87"/>
      <c r="AO767" s="87"/>
      <c r="AP767" s="87"/>
      <c r="AQ767" s="87"/>
      <c r="AR767" s="87"/>
      <c r="AS767" s="87"/>
      <c r="AT767" s="87"/>
      <c r="AU767" s="87"/>
    </row>
    <row r="768" spans="3:64" x14ac:dyDescent="0.2">
      <c r="C768" s="10"/>
      <c r="D768" s="10"/>
      <c r="AA768" s="87"/>
      <c r="AB768" s="87"/>
      <c r="AC768" s="87"/>
      <c r="AD768" s="87"/>
      <c r="AE768" s="87"/>
      <c r="AG768" s="112"/>
      <c r="AN768" s="87"/>
      <c r="AO768" s="87"/>
      <c r="AP768" s="87"/>
      <c r="AQ768" s="87"/>
      <c r="AR768" s="87"/>
      <c r="AS768" s="87"/>
      <c r="AT768" s="87"/>
      <c r="AU768" s="87"/>
      <c r="AV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</row>
    <row r="769" spans="3:64" x14ac:dyDescent="0.2">
      <c r="C769" s="10"/>
      <c r="D769" s="10"/>
      <c r="AA769" s="87"/>
      <c r="AB769" s="87"/>
      <c r="AC769" s="87"/>
      <c r="AD769" s="87"/>
      <c r="AE769" s="87"/>
      <c r="AG769" s="112"/>
      <c r="AN769" s="87"/>
      <c r="AO769" s="87"/>
      <c r="AP769" s="87"/>
      <c r="AQ769" s="87"/>
      <c r="AR769" s="87"/>
      <c r="AS769" s="87"/>
      <c r="AT769" s="87"/>
      <c r="AU769" s="87"/>
    </row>
    <row r="770" spans="3:64" x14ac:dyDescent="0.2">
      <c r="C770" s="10"/>
      <c r="D770" s="10"/>
      <c r="AA770" s="87"/>
      <c r="AB770" s="87"/>
      <c r="AC770" s="87"/>
      <c r="AD770" s="87"/>
      <c r="AE770" s="87"/>
      <c r="AG770" s="112"/>
      <c r="AN770" s="87"/>
      <c r="AO770" s="87"/>
      <c r="AP770" s="87"/>
      <c r="AQ770" s="87"/>
      <c r="AR770" s="87"/>
      <c r="AS770" s="87"/>
      <c r="AT770" s="87"/>
      <c r="AU770" s="87"/>
    </row>
    <row r="771" spans="3:64" x14ac:dyDescent="0.2">
      <c r="C771" s="10"/>
      <c r="D771" s="10"/>
      <c r="AA771" s="87"/>
      <c r="AB771" s="87"/>
      <c r="AC771" s="87"/>
      <c r="AD771" s="87"/>
      <c r="AE771" s="87"/>
      <c r="AG771" s="112"/>
      <c r="AN771" s="87"/>
      <c r="AO771" s="87"/>
      <c r="AP771" s="87"/>
      <c r="AQ771" s="87"/>
      <c r="AR771" s="87"/>
      <c r="AS771" s="87"/>
      <c r="AT771" s="87"/>
      <c r="AU771" s="87"/>
    </row>
    <row r="772" spans="3:64" x14ac:dyDescent="0.2">
      <c r="C772" s="10"/>
      <c r="D772" s="10"/>
      <c r="AA772" s="87"/>
      <c r="AB772" s="87"/>
      <c r="AC772" s="87"/>
      <c r="AD772" s="87"/>
      <c r="AE772" s="87"/>
      <c r="AG772" s="112"/>
      <c r="AN772" s="87"/>
      <c r="AO772" s="87"/>
      <c r="AP772" s="87"/>
      <c r="AQ772" s="87"/>
      <c r="AR772" s="87"/>
      <c r="AS772" s="87"/>
      <c r="AT772" s="87"/>
      <c r="AU772" s="87"/>
    </row>
    <row r="773" spans="3:64" x14ac:dyDescent="0.2">
      <c r="C773" s="10"/>
      <c r="D773" s="10"/>
      <c r="AA773" s="87"/>
      <c r="AB773" s="87"/>
      <c r="AC773" s="87"/>
      <c r="AD773" s="87"/>
      <c r="AE773" s="87"/>
      <c r="AG773" s="112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</row>
    <row r="774" spans="3:64" x14ac:dyDescent="0.2">
      <c r="C774" s="10"/>
      <c r="D774" s="10"/>
      <c r="AA774" s="87"/>
      <c r="AB774" s="87"/>
      <c r="AC774" s="87"/>
      <c r="AD774" s="87"/>
      <c r="AE774" s="87"/>
      <c r="AG774" s="112"/>
      <c r="AN774" s="87"/>
      <c r="AO774" s="87"/>
      <c r="AP774" s="87"/>
      <c r="AQ774" s="87"/>
      <c r="AR774" s="87"/>
      <c r="AS774" s="87"/>
      <c r="AT774" s="87"/>
      <c r="AU774" s="87"/>
    </row>
    <row r="775" spans="3:64" x14ac:dyDescent="0.2">
      <c r="C775" s="10"/>
      <c r="D775" s="10"/>
      <c r="AA775" s="87"/>
      <c r="AB775" s="87"/>
      <c r="AC775" s="87"/>
      <c r="AD775" s="87"/>
      <c r="AE775" s="87"/>
      <c r="AG775" s="112"/>
      <c r="AN775" s="87"/>
      <c r="AO775" s="87"/>
      <c r="AP775" s="87"/>
      <c r="AQ775" s="87"/>
      <c r="AR775" s="87"/>
      <c r="AS775" s="87"/>
      <c r="AT775" s="87"/>
      <c r="AU775" s="87"/>
    </row>
    <row r="776" spans="3:64" x14ac:dyDescent="0.2">
      <c r="C776" s="10"/>
      <c r="D776" s="10"/>
      <c r="AA776" s="87"/>
      <c r="AB776" s="87"/>
      <c r="AC776" s="87"/>
      <c r="AD776" s="87"/>
      <c r="AE776" s="87"/>
      <c r="AG776" s="112"/>
      <c r="AN776" s="87"/>
      <c r="AO776" s="87"/>
      <c r="AP776" s="87"/>
      <c r="AQ776" s="87"/>
      <c r="AR776" s="87"/>
      <c r="AS776" s="87"/>
      <c r="AT776" s="87"/>
      <c r="AU776" s="87"/>
    </row>
    <row r="777" spans="3:64" x14ac:dyDescent="0.2">
      <c r="C777" s="10"/>
      <c r="D777" s="10"/>
      <c r="AA777" s="87"/>
      <c r="AB777" s="87"/>
      <c r="AC777" s="87"/>
      <c r="AD777" s="87"/>
      <c r="AE777" s="87"/>
      <c r="AG777" s="112"/>
      <c r="AN777" s="87"/>
      <c r="AO777" s="87"/>
      <c r="AP777" s="87"/>
      <c r="AQ777" s="87"/>
      <c r="AR777" s="87"/>
      <c r="AS777" s="87"/>
      <c r="AT777" s="87"/>
      <c r="AU777" s="87"/>
    </row>
    <row r="778" spans="3:64" x14ac:dyDescent="0.2">
      <c r="C778" s="10"/>
      <c r="D778" s="10"/>
      <c r="AA778" s="87"/>
      <c r="AB778" s="87"/>
      <c r="AC778" s="87"/>
      <c r="AD778" s="87"/>
      <c r="AE778" s="87"/>
      <c r="AG778" s="112"/>
      <c r="AN778" s="87"/>
      <c r="AO778" s="87"/>
      <c r="AP778" s="87"/>
      <c r="AQ778" s="87"/>
      <c r="AR778" s="87"/>
      <c r="AS778" s="87"/>
      <c r="AT778" s="87"/>
      <c r="AU778" s="87"/>
    </row>
    <row r="779" spans="3:64" x14ac:dyDescent="0.2">
      <c r="C779" s="10"/>
      <c r="D779" s="10"/>
      <c r="AA779" s="87"/>
      <c r="AB779" s="87"/>
      <c r="AC779" s="87"/>
      <c r="AD779" s="87"/>
      <c r="AE779" s="87"/>
      <c r="AG779" s="112"/>
      <c r="AN779" s="87"/>
      <c r="AO779" s="87"/>
      <c r="AP779" s="87"/>
      <c r="AQ779" s="87"/>
      <c r="AR779" s="87"/>
      <c r="AS779" s="87"/>
      <c r="AT779" s="87"/>
      <c r="AU779" s="87"/>
    </row>
    <row r="780" spans="3:64" x14ac:dyDescent="0.2">
      <c r="C780" s="10"/>
      <c r="D780" s="10"/>
      <c r="AA780" s="87"/>
      <c r="AB780" s="87"/>
      <c r="AC780" s="87"/>
      <c r="AD780" s="87"/>
      <c r="AE780" s="87"/>
      <c r="AG780" s="112"/>
      <c r="AN780" s="87"/>
      <c r="AO780" s="87"/>
      <c r="AP780" s="87"/>
      <c r="AQ780" s="87"/>
      <c r="AR780" s="87"/>
      <c r="AS780" s="87"/>
      <c r="AT780" s="87"/>
      <c r="AU780" s="87"/>
    </row>
    <row r="781" spans="3:64" x14ac:dyDescent="0.2">
      <c r="C781" s="10"/>
      <c r="D781" s="10"/>
      <c r="AA781" s="87"/>
      <c r="AB781" s="87"/>
      <c r="AC781" s="87"/>
      <c r="AD781" s="87"/>
      <c r="AE781" s="87"/>
      <c r="AG781" s="112"/>
      <c r="AN781" s="87"/>
      <c r="AO781" s="87"/>
      <c r="AP781" s="87"/>
      <c r="AQ781" s="87"/>
      <c r="AR781" s="87"/>
      <c r="AS781" s="87"/>
      <c r="AT781" s="87"/>
      <c r="AU781" s="87"/>
    </row>
    <row r="782" spans="3:64" x14ac:dyDescent="0.2">
      <c r="C782" s="10"/>
      <c r="D782" s="10"/>
      <c r="AA782" s="87"/>
      <c r="AB782" s="87"/>
      <c r="AC782" s="87"/>
      <c r="AD782" s="87"/>
      <c r="AE782" s="87"/>
      <c r="AG782" s="112"/>
      <c r="AN782" s="87"/>
      <c r="AO782" s="87"/>
      <c r="AP782" s="87"/>
      <c r="AQ782" s="87"/>
      <c r="AR782" s="87"/>
      <c r="AS782" s="87"/>
      <c r="AT782" s="87"/>
      <c r="AU782" s="87"/>
      <c r="AV782" s="87"/>
    </row>
    <row r="783" spans="3:64" x14ac:dyDescent="0.2">
      <c r="C783" s="10"/>
      <c r="D783" s="10"/>
      <c r="AA783" s="87"/>
      <c r="AB783" s="87"/>
      <c r="AC783" s="87"/>
      <c r="AD783" s="87"/>
      <c r="AE783" s="87"/>
      <c r="AG783" s="112"/>
      <c r="AN783" s="87"/>
      <c r="AO783" s="87"/>
      <c r="AP783" s="87"/>
      <c r="AQ783" s="87"/>
      <c r="AR783" s="87"/>
      <c r="AS783" s="87"/>
      <c r="AT783" s="87"/>
      <c r="AU783" s="87"/>
    </row>
    <row r="784" spans="3:64" x14ac:dyDescent="0.2">
      <c r="C784" s="10"/>
      <c r="D784" s="10"/>
      <c r="AA784" s="87"/>
      <c r="AB784" s="87"/>
      <c r="AC784" s="87"/>
      <c r="AD784" s="87"/>
      <c r="AE784" s="87"/>
      <c r="AG784" s="112"/>
      <c r="AN784" s="87"/>
      <c r="AO784" s="87"/>
      <c r="AP784" s="87"/>
      <c r="AQ784" s="87"/>
      <c r="AR784" s="87"/>
      <c r="AS784" s="87"/>
      <c r="AT784" s="87"/>
      <c r="AU784" s="87"/>
    </row>
    <row r="785" spans="3:47" x14ac:dyDescent="0.2">
      <c r="C785" s="10"/>
      <c r="D785" s="10"/>
      <c r="AA785" s="87"/>
      <c r="AB785" s="87"/>
      <c r="AC785" s="87"/>
      <c r="AD785" s="87"/>
      <c r="AE785" s="87"/>
      <c r="AG785" s="112"/>
      <c r="AN785" s="87"/>
      <c r="AO785" s="87"/>
      <c r="AP785" s="87"/>
      <c r="AQ785" s="87"/>
      <c r="AR785" s="87"/>
      <c r="AS785" s="87"/>
      <c r="AT785" s="87"/>
      <c r="AU785" s="87"/>
    </row>
    <row r="786" spans="3:47" x14ac:dyDescent="0.2">
      <c r="C786" s="10"/>
      <c r="D786" s="10"/>
      <c r="AA786" s="87"/>
      <c r="AB786" s="87"/>
      <c r="AC786" s="87"/>
      <c r="AD786" s="87"/>
      <c r="AE786" s="87"/>
      <c r="AG786" s="112"/>
      <c r="AN786" s="87"/>
      <c r="AO786" s="87"/>
      <c r="AP786" s="87"/>
      <c r="AQ786" s="87"/>
      <c r="AR786" s="87"/>
      <c r="AS786" s="87"/>
      <c r="AT786" s="87"/>
      <c r="AU786" s="87"/>
    </row>
    <row r="787" spans="3:47" x14ac:dyDescent="0.2">
      <c r="C787" s="10"/>
      <c r="D787" s="10"/>
      <c r="AA787" s="87"/>
      <c r="AB787" s="87"/>
      <c r="AC787" s="87"/>
      <c r="AD787" s="87"/>
      <c r="AE787" s="87"/>
      <c r="AG787" s="112"/>
      <c r="AN787" s="87"/>
      <c r="AO787" s="87"/>
      <c r="AP787" s="87"/>
      <c r="AQ787" s="87"/>
      <c r="AR787" s="87"/>
      <c r="AS787" s="87"/>
      <c r="AT787" s="87"/>
      <c r="AU787" s="87"/>
    </row>
    <row r="788" spans="3:47" x14ac:dyDescent="0.2">
      <c r="C788" s="10"/>
      <c r="D788" s="10"/>
      <c r="AA788" s="87"/>
      <c r="AB788" s="87"/>
      <c r="AC788" s="87"/>
      <c r="AD788" s="87"/>
      <c r="AE788" s="87"/>
      <c r="AG788" s="112"/>
      <c r="AN788" s="87"/>
      <c r="AO788" s="87"/>
      <c r="AP788" s="87"/>
      <c r="AQ788" s="87"/>
      <c r="AR788" s="87"/>
      <c r="AS788" s="87"/>
      <c r="AT788" s="87"/>
      <c r="AU788" s="87"/>
    </row>
    <row r="789" spans="3:47" x14ac:dyDescent="0.2">
      <c r="C789" s="10"/>
      <c r="D789" s="10"/>
      <c r="AA789" s="87"/>
      <c r="AB789" s="87"/>
      <c r="AC789" s="87"/>
      <c r="AD789" s="87"/>
      <c r="AE789" s="87"/>
      <c r="AG789" s="112"/>
      <c r="AN789" s="87"/>
      <c r="AO789" s="87"/>
      <c r="AP789" s="87"/>
      <c r="AQ789" s="87"/>
      <c r="AR789" s="87"/>
      <c r="AS789" s="87"/>
      <c r="AT789" s="87"/>
      <c r="AU789" s="87"/>
    </row>
    <row r="790" spans="3:47" x14ac:dyDescent="0.2">
      <c r="C790" s="10"/>
      <c r="D790" s="10"/>
      <c r="AA790" s="87"/>
      <c r="AB790" s="87"/>
      <c r="AC790" s="87"/>
      <c r="AD790" s="87"/>
      <c r="AE790" s="87"/>
      <c r="AG790" s="112"/>
      <c r="AN790" s="87"/>
      <c r="AO790" s="87"/>
      <c r="AP790" s="87"/>
      <c r="AQ790" s="87"/>
      <c r="AR790" s="87"/>
      <c r="AS790" s="87"/>
      <c r="AT790" s="87"/>
      <c r="AU790" s="87"/>
    </row>
    <row r="791" spans="3:47" x14ac:dyDescent="0.2">
      <c r="C791" s="10"/>
      <c r="D791" s="10"/>
      <c r="AA791" s="87"/>
      <c r="AB791" s="87"/>
      <c r="AC791" s="87"/>
      <c r="AD791" s="87"/>
      <c r="AE791" s="87"/>
      <c r="AG791" s="112"/>
      <c r="AN791" s="87"/>
      <c r="AO791" s="87"/>
      <c r="AP791" s="87"/>
      <c r="AQ791" s="87"/>
      <c r="AR791" s="87"/>
      <c r="AS791" s="87"/>
      <c r="AT791" s="87"/>
      <c r="AU791" s="87"/>
    </row>
    <row r="792" spans="3:47" x14ac:dyDescent="0.2">
      <c r="C792" s="10"/>
      <c r="D792" s="10"/>
      <c r="AA792" s="87"/>
      <c r="AB792" s="87"/>
      <c r="AC792" s="87"/>
      <c r="AD792" s="87"/>
      <c r="AE792" s="87"/>
      <c r="AG792" s="112"/>
      <c r="AN792" s="87"/>
      <c r="AO792" s="87"/>
      <c r="AP792" s="87"/>
      <c r="AQ792" s="87"/>
      <c r="AR792" s="87"/>
      <c r="AS792" s="87"/>
      <c r="AT792" s="87"/>
      <c r="AU792" s="87"/>
    </row>
    <row r="793" spans="3:47" x14ac:dyDescent="0.2">
      <c r="C793" s="10"/>
      <c r="D793" s="10"/>
      <c r="AA793" s="87"/>
      <c r="AB793" s="87"/>
      <c r="AC793" s="87"/>
      <c r="AD793" s="87"/>
      <c r="AE793" s="87"/>
      <c r="AG793" s="112"/>
      <c r="AN793" s="87"/>
      <c r="AO793" s="87"/>
      <c r="AP793" s="87"/>
      <c r="AQ793" s="87"/>
      <c r="AR793" s="87"/>
      <c r="AS793" s="87"/>
      <c r="AT793" s="87"/>
      <c r="AU793" s="87"/>
    </row>
    <row r="794" spans="3:47" x14ac:dyDescent="0.2">
      <c r="C794" s="10"/>
      <c r="D794" s="10"/>
      <c r="AA794" s="87"/>
      <c r="AB794" s="87"/>
      <c r="AC794" s="87"/>
      <c r="AD794" s="87"/>
      <c r="AE794" s="87"/>
      <c r="AG794" s="112"/>
      <c r="AN794" s="87"/>
      <c r="AO794" s="87"/>
      <c r="AP794" s="87"/>
      <c r="AQ794" s="87"/>
      <c r="AR794" s="87"/>
      <c r="AS794" s="87"/>
      <c r="AT794" s="87"/>
      <c r="AU794" s="87"/>
    </row>
    <row r="795" spans="3:47" x14ac:dyDescent="0.2">
      <c r="C795" s="10"/>
      <c r="D795" s="10"/>
      <c r="AA795" s="87"/>
      <c r="AB795" s="87"/>
      <c r="AC795" s="87"/>
      <c r="AD795" s="87"/>
      <c r="AE795" s="87"/>
      <c r="AG795" s="112"/>
      <c r="AN795" s="87"/>
      <c r="AO795" s="87"/>
      <c r="AP795" s="87"/>
      <c r="AQ795" s="87"/>
      <c r="AR795" s="87"/>
      <c r="AS795" s="87"/>
      <c r="AT795" s="87"/>
      <c r="AU795" s="87"/>
    </row>
    <row r="796" spans="3:47" x14ac:dyDescent="0.2">
      <c r="C796" s="10"/>
      <c r="D796" s="10"/>
      <c r="AA796" s="87"/>
      <c r="AB796" s="87"/>
      <c r="AC796" s="87"/>
      <c r="AD796" s="87"/>
      <c r="AE796" s="87"/>
      <c r="AG796" s="112"/>
      <c r="AN796" s="87"/>
      <c r="AO796" s="87"/>
      <c r="AP796" s="87"/>
      <c r="AQ796" s="87"/>
      <c r="AR796" s="87"/>
      <c r="AS796" s="87"/>
      <c r="AT796" s="87"/>
      <c r="AU796" s="87"/>
    </row>
    <row r="797" spans="3:47" x14ac:dyDescent="0.2">
      <c r="C797" s="10"/>
      <c r="D797" s="10"/>
      <c r="AA797" s="87"/>
      <c r="AB797" s="87"/>
      <c r="AC797" s="87"/>
      <c r="AD797" s="87"/>
      <c r="AE797" s="87"/>
      <c r="AG797" s="112"/>
      <c r="AN797" s="87"/>
      <c r="AO797" s="87"/>
      <c r="AP797" s="87"/>
      <c r="AQ797" s="87"/>
      <c r="AR797" s="87"/>
      <c r="AS797" s="87"/>
      <c r="AT797" s="87"/>
      <c r="AU797" s="87"/>
    </row>
    <row r="798" spans="3:47" x14ac:dyDescent="0.2">
      <c r="C798" s="10"/>
      <c r="D798" s="10"/>
      <c r="AA798" s="87"/>
      <c r="AB798" s="87"/>
      <c r="AC798" s="87"/>
      <c r="AD798" s="87"/>
      <c r="AE798" s="87"/>
      <c r="AG798" s="112"/>
      <c r="AN798" s="87"/>
      <c r="AO798" s="87"/>
      <c r="AP798" s="87"/>
      <c r="AQ798" s="87"/>
      <c r="AR798" s="87"/>
      <c r="AS798" s="87"/>
      <c r="AT798" s="87"/>
      <c r="AU798" s="87"/>
    </row>
    <row r="799" spans="3:47" x14ac:dyDescent="0.2">
      <c r="C799" s="10"/>
      <c r="D799" s="10"/>
      <c r="AA799" s="87"/>
      <c r="AB799" s="87"/>
      <c r="AC799" s="87"/>
      <c r="AD799" s="87"/>
      <c r="AE799" s="87"/>
      <c r="AG799" s="112"/>
      <c r="AN799" s="87"/>
      <c r="AO799" s="87"/>
      <c r="AP799" s="87"/>
      <c r="AQ799" s="87"/>
      <c r="AR799" s="87"/>
      <c r="AS799" s="87"/>
      <c r="AT799" s="87"/>
      <c r="AU799" s="87"/>
    </row>
    <row r="800" spans="3:47" x14ac:dyDescent="0.2">
      <c r="C800" s="10"/>
      <c r="D800" s="10"/>
      <c r="AA800" s="87"/>
      <c r="AB800" s="87"/>
      <c r="AC800" s="87"/>
      <c r="AD800" s="87"/>
      <c r="AE800" s="87"/>
      <c r="AG800" s="112"/>
      <c r="AN800" s="87"/>
      <c r="AO800" s="87"/>
      <c r="AP800" s="87"/>
      <c r="AQ800" s="87"/>
      <c r="AR800" s="87"/>
      <c r="AS800" s="87"/>
      <c r="AT800" s="87"/>
      <c r="AU800" s="87"/>
    </row>
    <row r="801" spans="3:47" x14ac:dyDescent="0.2">
      <c r="C801" s="10"/>
      <c r="D801" s="10"/>
      <c r="AA801" s="87"/>
      <c r="AB801" s="87"/>
      <c r="AC801" s="87"/>
      <c r="AD801" s="87"/>
      <c r="AE801" s="87"/>
      <c r="AG801" s="112"/>
      <c r="AN801" s="87"/>
      <c r="AO801" s="87"/>
      <c r="AP801" s="87"/>
      <c r="AQ801" s="87"/>
      <c r="AR801" s="87"/>
      <c r="AS801" s="87"/>
      <c r="AT801" s="87"/>
      <c r="AU801" s="87"/>
    </row>
    <row r="802" spans="3:47" x14ac:dyDescent="0.2">
      <c r="C802" s="10"/>
      <c r="D802" s="10"/>
      <c r="AA802" s="87"/>
      <c r="AB802" s="87"/>
      <c r="AC802" s="87"/>
      <c r="AD802" s="87"/>
      <c r="AE802" s="87"/>
      <c r="AG802" s="112"/>
      <c r="AN802" s="87"/>
      <c r="AO802" s="87"/>
      <c r="AP802" s="87"/>
      <c r="AQ802" s="87"/>
      <c r="AR802" s="87"/>
      <c r="AS802" s="87"/>
      <c r="AT802" s="87"/>
      <c r="AU802" s="87"/>
    </row>
    <row r="803" spans="3:47" x14ac:dyDescent="0.2">
      <c r="C803" s="10"/>
      <c r="D803" s="10"/>
      <c r="AA803" s="87"/>
      <c r="AB803" s="87"/>
      <c r="AC803" s="87"/>
      <c r="AD803" s="87"/>
      <c r="AE803" s="87"/>
      <c r="AG803" s="112"/>
      <c r="AN803" s="87"/>
      <c r="AO803" s="87"/>
      <c r="AP803" s="87"/>
      <c r="AQ803" s="87"/>
      <c r="AR803" s="87"/>
      <c r="AS803" s="87"/>
      <c r="AT803" s="87"/>
      <c r="AU803" s="87"/>
    </row>
    <row r="804" spans="3:47" x14ac:dyDescent="0.2">
      <c r="C804" s="10"/>
      <c r="D804" s="10"/>
      <c r="AA804" s="87"/>
      <c r="AB804" s="87"/>
      <c r="AC804" s="87"/>
      <c r="AD804" s="87"/>
      <c r="AE804" s="87"/>
      <c r="AG804" s="112"/>
      <c r="AN804" s="87"/>
      <c r="AO804" s="87"/>
      <c r="AP804" s="87"/>
      <c r="AQ804" s="87"/>
      <c r="AR804" s="87"/>
      <c r="AS804" s="87"/>
      <c r="AT804" s="87"/>
      <c r="AU804" s="87"/>
    </row>
    <row r="805" spans="3:47" x14ac:dyDescent="0.2">
      <c r="C805" s="10"/>
      <c r="D805" s="10"/>
      <c r="AA805" s="87"/>
      <c r="AB805" s="87"/>
      <c r="AC805" s="87"/>
      <c r="AD805" s="87"/>
      <c r="AE805" s="87"/>
      <c r="AG805" s="112"/>
      <c r="AN805" s="87"/>
      <c r="AO805" s="87"/>
      <c r="AP805" s="87"/>
      <c r="AQ805" s="87"/>
      <c r="AR805" s="87"/>
      <c r="AS805" s="87"/>
      <c r="AT805" s="87"/>
      <c r="AU805" s="87"/>
    </row>
    <row r="806" spans="3:47" x14ac:dyDescent="0.2">
      <c r="C806" s="10"/>
      <c r="D806" s="10"/>
      <c r="AA806" s="87"/>
      <c r="AB806" s="87"/>
      <c r="AC806" s="87"/>
      <c r="AD806" s="87"/>
      <c r="AE806" s="87"/>
      <c r="AG806" s="112"/>
      <c r="AN806" s="87"/>
      <c r="AO806" s="87"/>
      <c r="AP806" s="87"/>
      <c r="AQ806" s="87"/>
      <c r="AR806" s="87"/>
      <c r="AS806" s="87"/>
      <c r="AT806" s="87"/>
      <c r="AU806" s="87"/>
    </row>
    <row r="807" spans="3:47" x14ac:dyDescent="0.2">
      <c r="C807" s="10"/>
      <c r="D807" s="10"/>
      <c r="AA807" s="87"/>
      <c r="AB807" s="87"/>
      <c r="AC807" s="87"/>
      <c r="AD807" s="87"/>
      <c r="AE807" s="87"/>
      <c r="AG807" s="112"/>
      <c r="AN807" s="87"/>
      <c r="AO807" s="87"/>
      <c r="AP807" s="87"/>
      <c r="AQ807" s="87"/>
      <c r="AR807" s="87"/>
      <c r="AS807" s="87"/>
      <c r="AT807" s="87"/>
      <c r="AU807" s="87"/>
    </row>
    <row r="808" spans="3:47" x14ac:dyDescent="0.2">
      <c r="C808" s="10"/>
      <c r="D808" s="10"/>
      <c r="AA808" s="87"/>
      <c r="AB808" s="87"/>
      <c r="AC808" s="87"/>
      <c r="AD808" s="87"/>
      <c r="AE808" s="87"/>
      <c r="AG808" s="112"/>
      <c r="AN808" s="87"/>
      <c r="AO808" s="87"/>
      <c r="AP808" s="87"/>
      <c r="AQ808" s="87"/>
      <c r="AR808" s="87"/>
      <c r="AS808" s="87"/>
      <c r="AT808" s="87"/>
      <c r="AU808" s="87"/>
    </row>
    <row r="809" spans="3:47" x14ac:dyDescent="0.2">
      <c r="C809" s="10"/>
      <c r="D809" s="10"/>
      <c r="AA809" s="87"/>
      <c r="AB809" s="87"/>
      <c r="AC809" s="87"/>
      <c r="AD809" s="87"/>
      <c r="AE809" s="87"/>
      <c r="AG809" s="112"/>
      <c r="AN809" s="87"/>
      <c r="AO809" s="87"/>
      <c r="AP809" s="87"/>
      <c r="AQ809" s="87"/>
      <c r="AR809" s="87"/>
      <c r="AS809" s="87"/>
      <c r="AT809" s="87"/>
      <c r="AU809" s="87"/>
    </row>
    <row r="810" spans="3:47" x14ac:dyDescent="0.2">
      <c r="C810" s="10"/>
      <c r="D810" s="10"/>
      <c r="AA810" s="87"/>
      <c r="AB810" s="87"/>
      <c r="AC810" s="87"/>
      <c r="AD810" s="87"/>
      <c r="AE810" s="87"/>
      <c r="AG810" s="112"/>
      <c r="AN810" s="87"/>
      <c r="AO810" s="87"/>
      <c r="AP810" s="87"/>
      <c r="AQ810" s="87"/>
      <c r="AR810" s="87"/>
      <c r="AS810" s="87"/>
      <c r="AT810" s="87"/>
      <c r="AU810" s="87"/>
    </row>
    <row r="811" spans="3:47" x14ac:dyDescent="0.2">
      <c r="C811" s="10"/>
      <c r="D811" s="10"/>
      <c r="AA811" s="87"/>
      <c r="AB811" s="87"/>
      <c r="AC811" s="87"/>
      <c r="AD811" s="87"/>
      <c r="AE811" s="87"/>
      <c r="AG811" s="112"/>
      <c r="AN811" s="87"/>
      <c r="AO811" s="87"/>
      <c r="AP811" s="87"/>
      <c r="AQ811" s="87"/>
      <c r="AR811" s="87"/>
      <c r="AS811" s="87"/>
      <c r="AT811" s="87"/>
      <c r="AU811" s="87"/>
    </row>
    <row r="812" spans="3:47" x14ac:dyDescent="0.2">
      <c r="C812" s="10"/>
      <c r="D812" s="10"/>
      <c r="AA812" s="87"/>
      <c r="AB812" s="87"/>
      <c r="AC812" s="87"/>
      <c r="AD812" s="87"/>
      <c r="AE812" s="87"/>
      <c r="AG812" s="112"/>
      <c r="AN812" s="87"/>
      <c r="AO812" s="87"/>
      <c r="AP812" s="87"/>
      <c r="AQ812" s="87"/>
      <c r="AR812" s="87"/>
      <c r="AS812" s="87"/>
      <c r="AT812" s="87"/>
      <c r="AU812" s="87"/>
    </row>
    <row r="813" spans="3:47" x14ac:dyDescent="0.2">
      <c r="C813" s="10"/>
      <c r="D813" s="10"/>
      <c r="AA813" s="87"/>
      <c r="AB813" s="87"/>
      <c r="AC813" s="87"/>
      <c r="AD813" s="87"/>
      <c r="AE813" s="87"/>
      <c r="AG813" s="112"/>
      <c r="AN813" s="87"/>
      <c r="AO813" s="87"/>
      <c r="AP813" s="87"/>
      <c r="AQ813" s="87"/>
      <c r="AR813" s="87"/>
      <c r="AS813" s="87"/>
      <c r="AT813" s="87"/>
      <c r="AU813" s="87"/>
    </row>
    <row r="814" spans="3:47" x14ac:dyDescent="0.2">
      <c r="C814" s="10"/>
      <c r="D814" s="10"/>
      <c r="AA814" s="87"/>
      <c r="AB814" s="87"/>
      <c r="AC814" s="87"/>
      <c r="AD814" s="87"/>
      <c r="AE814" s="87"/>
      <c r="AG814" s="112"/>
      <c r="AN814" s="87"/>
      <c r="AO814" s="87"/>
      <c r="AP814" s="87"/>
      <c r="AQ814" s="87"/>
      <c r="AR814" s="87"/>
      <c r="AS814" s="87"/>
      <c r="AT814" s="87"/>
      <c r="AU814" s="87"/>
    </row>
    <row r="815" spans="3:47" x14ac:dyDescent="0.2">
      <c r="C815" s="10"/>
      <c r="D815" s="10"/>
      <c r="AA815" s="87"/>
      <c r="AB815" s="87"/>
      <c r="AC815" s="87"/>
      <c r="AD815" s="87"/>
      <c r="AE815" s="87"/>
      <c r="AG815" s="112"/>
      <c r="AN815" s="87"/>
      <c r="AO815" s="87"/>
      <c r="AP815" s="87"/>
      <c r="AQ815" s="87"/>
      <c r="AR815" s="87"/>
      <c r="AS815" s="87"/>
      <c r="AT815" s="87"/>
      <c r="AU815" s="87"/>
    </row>
    <row r="816" spans="3:47" x14ac:dyDescent="0.2">
      <c r="C816" s="10"/>
      <c r="D816" s="10"/>
      <c r="AA816" s="87"/>
      <c r="AB816" s="87"/>
      <c r="AC816" s="87"/>
      <c r="AD816" s="87"/>
      <c r="AE816" s="87"/>
      <c r="AG816" s="112"/>
      <c r="AN816" s="87"/>
      <c r="AO816" s="87"/>
      <c r="AP816" s="87"/>
      <c r="AQ816" s="87"/>
      <c r="AR816" s="87"/>
      <c r="AS816" s="87"/>
      <c r="AT816" s="87"/>
      <c r="AU816" s="87"/>
    </row>
    <row r="817" spans="3:64" x14ac:dyDescent="0.2">
      <c r="C817" s="10"/>
      <c r="D817" s="10"/>
      <c r="AA817" s="87"/>
      <c r="AB817" s="87"/>
      <c r="AC817" s="87"/>
      <c r="AD817" s="87"/>
      <c r="AE817" s="87"/>
      <c r="AG817" s="112"/>
      <c r="AN817" s="87"/>
      <c r="AO817" s="87"/>
      <c r="AP817" s="87"/>
      <c r="AQ817" s="87"/>
      <c r="AR817" s="87"/>
      <c r="AS817" s="87"/>
      <c r="AT817" s="87"/>
      <c r="AU817" s="87"/>
    </row>
    <row r="818" spans="3:64" x14ac:dyDescent="0.2">
      <c r="C818" s="10"/>
      <c r="D818" s="10"/>
      <c r="AA818" s="87"/>
      <c r="AB818" s="87"/>
      <c r="AC818" s="87"/>
      <c r="AD818" s="87"/>
      <c r="AE818" s="87"/>
      <c r="AG818" s="112"/>
      <c r="AN818" s="87"/>
      <c r="AO818" s="87"/>
      <c r="AP818" s="87"/>
      <c r="AQ818" s="87"/>
      <c r="AR818" s="87"/>
      <c r="AS818" s="87"/>
      <c r="AT818" s="87"/>
      <c r="AU818" s="87"/>
    </row>
    <row r="819" spans="3:64" x14ac:dyDescent="0.2">
      <c r="C819" s="10"/>
      <c r="D819" s="10"/>
      <c r="AA819" s="87"/>
      <c r="AB819" s="87"/>
      <c r="AC819" s="87"/>
      <c r="AD819" s="87"/>
      <c r="AE819" s="87"/>
      <c r="AG819" s="112"/>
      <c r="AN819" s="87"/>
      <c r="AO819" s="87"/>
      <c r="AP819" s="87"/>
      <c r="AQ819" s="87"/>
      <c r="AR819" s="87"/>
      <c r="AS819" s="87"/>
      <c r="AT819" s="87"/>
      <c r="AU819" s="87"/>
    </row>
    <row r="820" spans="3:64" x14ac:dyDescent="0.2">
      <c r="C820" s="10"/>
      <c r="D820" s="10"/>
      <c r="AA820" s="87"/>
      <c r="AB820" s="87"/>
      <c r="AC820" s="87"/>
      <c r="AD820" s="87"/>
      <c r="AE820" s="87"/>
      <c r="AG820" s="112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</row>
    <row r="821" spans="3:64" x14ac:dyDescent="0.2">
      <c r="C821" s="10"/>
      <c r="D821" s="10"/>
      <c r="AA821" s="87"/>
      <c r="AB821" s="87"/>
      <c r="AC821" s="87"/>
      <c r="AD821" s="87"/>
      <c r="AE821" s="87"/>
      <c r="AG821" s="112"/>
      <c r="AN821" s="87"/>
      <c r="AO821" s="87"/>
      <c r="AP821" s="87"/>
      <c r="AQ821" s="87"/>
      <c r="AR821" s="87"/>
      <c r="AS821" s="87"/>
      <c r="AT821" s="87"/>
      <c r="AU821" s="87"/>
      <c r="AV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</row>
    <row r="822" spans="3:64" x14ac:dyDescent="0.2">
      <c r="C822" s="10"/>
      <c r="D822" s="10"/>
      <c r="AA822" s="87"/>
      <c r="AB822" s="87"/>
      <c r="AC822" s="87"/>
      <c r="AD822" s="87"/>
      <c r="AE822" s="87"/>
      <c r="AG822" s="112"/>
      <c r="AN822" s="87"/>
      <c r="AO822" s="87"/>
      <c r="AP822" s="87"/>
      <c r="AQ822" s="87"/>
      <c r="AR822" s="87"/>
      <c r="AS822" s="87"/>
      <c r="AT822" s="87"/>
      <c r="AU822" s="87"/>
    </row>
    <row r="823" spans="3:64" x14ac:dyDescent="0.2">
      <c r="C823" s="10"/>
      <c r="D823" s="10"/>
      <c r="AA823" s="87"/>
      <c r="AB823" s="87"/>
      <c r="AC823" s="87"/>
      <c r="AD823" s="87"/>
      <c r="AE823" s="87"/>
      <c r="AG823" s="112"/>
      <c r="AN823" s="87"/>
      <c r="AO823" s="87"/>
      <c r="AP823" s="87"/>
      <c r="AQ823" s="87"/>
      <c r="AR823" s="87"/>
      <c r="AS823" s="87"/>
      <c r="AT823" s="87"/>
      <c r="AU823" s="87"/>
    </row>
    <row r="824" spans="3:64" x14ac:dyDescent="0.2">
      <c r="C824" s="10"/>
      <c r="D824" s="10"/>
      <c r="AA824" s="87"/>
      <c r="AB824" s="87"/>
      <c r="AC824" s="87"/>
      <c r="AD824" s="87"/>
      <c r="AE824" s="87"/>
      <c r="AG824" s="112"/>
      <c r="AN824" s="87"/>
      <c r="AO824" s="87"/>
      <c r="AP824" s="87"/>
      <c r="AQ824" s="87"/>
      <c r="AR824" s="87"/>
      <c r="AS824" s="87"/>
      <c r="AT824" s="87"/>
      <c r="AU824" s="87"/>
    </row>
    <row r="825" spans="3:64" x14ac:dyDescent="0.2">
      <c r="C825" s="10"/>
      <c r="D825" s="10"/>
      <c r="AA825" s="87"/>
      <c r="AB825" s="87"/>
      <c r="AC825" s="87"/>
      <c r="AD825" s="87"/>
      <c r="AE825" s="87"/>
      <c r="AG825" s="112"/>
      <c r="AN825" s="87"/>
      <c r="AO825" s="87"/>
      <c r="AP825" s="87"/>
      <c r="AQ825" s="87"/>
      <c r="AR825" s="87"/>
      <c r="AS825" s="87"/>
      <c r="AT825" s="87"/>
      <c r="AU825" s="87"/>
    </row>
    <row r="826" spans="3:64" x14ac:dyDescent="0.2">
      <c r="C826" s="10"/>
      <c r="D826" s="10"/>
      <c r="AA826" s="87"/>
      <c r="AB826" s="87"/>
      <c r="AC826" s="87"/>
      <c r="AD826" s="87"/>
      <c r="AE826" s="87"/>
      <c r="AG826" s="112"/>
      <c r="AN826" s="87"/>
      <c r="AO826" s="87"/>
      <c r="AP826" s="87"/>
      <c r="AQ826" s="87"/>
      <c r="AR826" s="87"/>
      <c r="AS826" s="87"/>
      <c r="AT826" s="87"/>
      <c r="AU826" s="87"/>
    </row>
    <row r="827" spans="3:64" x14ac:dyDescent="0.2">
      <c r="C827" s="10"/>
      <c r="D827" s="10"/>
      <c r="AA827" s="87"/>
      <c r="AB827" s="87"/>
      <c r="AC827" s="87"/>
      <c r="AD827" s="87"/>
      <c r="AE827" s="87"/>
      <c r="AG827" s="112"/>
      <c r="AN827" s="87"/>
      <c r="AO827" s="87"/>
      <c r="AP827" s="87"/>
      <c r="AQ827" s="87"/>
      <c r="AR827" s="87"/>
      <c r="AS827" s="87"/>
      <c r="AT827" s="87"/>
      <c r="AU827" s="87"/>
    </row>
    <row r="828" spans="3:64" x14ac:dyDescent="0.2">
      <c r="C828" s="10"/>
      <c r="D828" s="10"/>
      <c r="AA828" s="87"/>
      <c r="AB828" s="87"/>
      <c r="AC828" s="87"/>
      <c r="AD828" s="87"/>
      <c r="AE828" s="87"/>
      <c r="AG828" s="112"/>
      <c r="AN828" s="87"/>
      <c r="AO828" s="87"/>
      <c r="AP828" s="87"/>
      <c r="AQ828" s="87"/>
      <c r="AR828" s="87"/>
      <c r="AS828" s="87"/>
      <c r="AT828" s="87"/>
      <c r="AU828" s="87"/>
    </row>
    <row r="829" spans="3:64" x14ac:dyDescent="0.2">
      <c r="C829" s="10"/>
      <c r="D829" s="10"/>
      <c r="AA829" s="87"/>
      <c r="AB829" s="87"/>
      <c r="AC829" s="87"/>
      <c r="AD829" s="87"/>
      <c r="AE829" s="87"/>
      <c r="AG829" s="112"/>
      <c r="AN829" s="87"/>
      <c r="AO829" s="87"/>
      <c r="AP829" s="87"/>
      <c r="AQ829" s="87"/>
      <c r="AR829" s="87"/>
      <c r="AS829" s="87"/>
      <c r="AT829" s="87"/>
      <c r="AU829" s="87"/>
    </row>
    <row r="830" spans="3:64" x14ac:dyDescent="0.2">
      <c r="C830" s="10"/>
      <c r="D830" s="10"/>
      <c r="AA830" s="87"/>
      <c r="AB830" s="87"/>
      <c r="AC830" s="87"/>
      <c r="AD830" s="87"/>
      <c r="AE830" s="87"/>
      <c r="AG830" s="112"/>
      <c r="AN830" s="87"/>
      <c r="AO830" s="87"/>
      <c r="AP830" s="87"/>
      <c r="AQ830" s="87"/>
      <c r="AR830" s="87"/>
      <c r="AS830" s="87"/>
      <c r="AT830" s="87"/>
      <c r="AU830" s="87"/>
    </row>
    <row r="831" spans="3:64" x14ac:dyDescent="0.2">
      <c r="C831" s="10"/>
      <c r="D831" s="10"/>
      <c r="AA831" s="87"/>
      <c r="AB831" s="87"/>
      <c r="AC831" s="87"/>
      <c r="AD831" s="87"/>
      <c r="AE831" s="87"/>
      <c r="AG831" s="112"/>
      <c r="AN831" s="87"/>
      <c r="AO831" s="87"/>
      <c r="AP831" s="87"/>
      <c r="AQ831" s="87"/>
      <c r="AR831" s="87"/>
      <c r="AS831" s="87"/>
      <c r="AT831" s="87"/>
      <c r="AU831" s="87"/>
    </row>
    <row r="832" spans="3:64" x14ac:dyDescent="0.2">
      <c r="C832" s="10"/>
      <c r="D832" s="10"/>
      <c r="AA832" s="87"/>
      <c r="AB832" s="87"/>
      <c r="AC832" s="87"/>
      <c r="AD832" s="87"/>
      <c r="AE832" s="87"/>
      <c r="AG832" s="112"/>
      <c r="AN832" s="87"/>
      <c r="AO832" s="87"/>
      <c r="AP832" s="87"/>
      <c r="AQ832" s="87"/>
      <c r="AR832" s="87"/>
      <c r="AS832" s="87"/>
      <c r="AT832" s="87"/>
      <c r="AU832" s="87"/>
      <c r="AV832" s="87"/>
      <c r="AX832" s="87"/>
    </row>
    <row r="833" spans="3:47" x14ac:dyDescent="0.2">
      <c r="C833" s="10"/>
      <c r="D833" s="10"/>
      <c r="AA833" s="87"/>
      <c r="AB833" s="87"/>
      <c r="AC833" s="87"/>
      <c r="AD833" s="87"/>
      <c r="AE833" s="87"/>
      <c r="AG833" s="112"/>
      <c r="AN833" s="87"/>
      <c r="AO833" s="87"/>
      <c r="AP833" s="87"/>
      <c r="AQ833" s="87"/>
      <c r="AR833" s="87"/>
      <c r="AS833" s="87"/>
      <c r="AT833" s="87"/>
      <c r="AU833" s="87"/>
    </row>
    <row r="834" spans="3:47" x14ac:dyDescent="0.2">
      <c r="C834" s="10"/>
      <c r="D834" s="10"/>
      <c r="AA834" s="87"/>
      <c r="AB834" s="87"/>
      <c r="AC834" s="87"/>
      <c r="AD834" s="87"/>
      <c r="AE834" s="87"/>
      <c r="AG834" s="112"/>
      <c r="AN834" s="87"/>
      <c r="AO834" s="87"/>
      <c r="AP834" s="87"/>
      <c r="AQ834" s="87"/>
      <c r="AR834" s="87"/>
      <c r="AS834" s="87"/>
      <c r="AT834" s="87"/>
      <c r="AU834" s="87"/>
    </row>
    <row r="835" spans="3:47" x14ac:dyDescent="0.2">
      <c r="C835" s="10"/>
      <c r="D835" s="10"/>
      <c r="AA835" s="87"/>
      <c r="AB835" s="87"/>
      <c r="AC835" s="87"/>
      <c r="AD835" s="87"/>
      <c r="AE835" s="87"/>
      <c r="AG835" s="112"/>
      <c r="AN835" s="87"/>
      <c r="AO835" s="87"/>
      <c r="AP835" s="87"/>
      <c r="AQ835" s="87"/>
      <c r="AR835" s="87"/>
      <c r="AS835" s="87"/>
      <c r="AT835" s="87"/>
      <c r="AU835" s="87"/>
    </row>
    <row r="836" spans="3:47" x14ac:dyDescent="0.2">
      <c r="C836" s="10"/>
      <c r="D836" s="10"/>
      <c r="AA836" s="87"/>
      <c r="AB836" s="87"/>
      <c r="AC836" s="87"/>
      <c r="AD836" s="87"/>
      <c r="AE836" s="87"/>
      <c r="AG836" s="112"/>
      <c r="AN836" s="87"/>
      <c r="AO836" s="87"/>
      <c r="AP836" s="87"/>
      <c r="AQ836" s="87"/>
      <c r="AR836" s="87"/>
      <c r="AS836" s="87"/>
      <c r="AT836" s="87"/>
      <c r="AU836" s="87"/>
    </row>
    <row r="837" spans="3:47" x14ac:dyDescent="0.2">
      <c r="C837" s="10"/>
      <c r="D837" s="10"/>
      <c r="AA837" s="87"/>
      <c r="AB837" s="87"/>
      <c r="AC837" s="87"/>
      <c r="AD837" s="87"/>
      <c r="AE837" s="87"/>
      <c r="AG837" s="112"/>
      <c r="AN837" s="87"/>
      <c r="AO837" s="87"/>
      <c r="AP837" s="87"/>
      <c r="AQ837" s="87"/>
      <c r="AR837" s="87"/>
      <c r="AS837" s="87"/>
      <c r="AT837" s="87"/>
      <c r="AU837" s="87"/>
    </row>
    <row r="838" spans="3:47" x14ac:dyDescent="0.2">
      <c r="C838" s="10"/>
      <c r="D838" s="10"/>
      <c r="AA838" s="87"/>
      <c r="AB838" s="87"/>
      <c r="AC838" s="87"/>
      <c r="AD838" s="87"/>
      <c r="AE838" s="87"/>
      <c r="AG838" s="112"/>
      <c r="AN838" s="87"/>
      <c r="AO838" s="87"/>
      <c r="AP838" s="87"/>
      <c r="AQ838" s="87"/>
      <c r="AR838" s="87"/>
      <c r="AS838" s="87"/>
      <c r="AT838" s="87"/>
      <c r="AU838" s="87"/>
    </row>
    <row r="839" spans="3:47" x14ac:dyDescent="0.2">
      <c r="C839" s="10"/>
      <c r="D839" s="10"/>
      <c r="AA839" s="87"/>
      <c r="AB839" s="87"/>
      <c r="AC839" s="87"/>
      <c r="AD839" s="87"/>
      <c r="AE839" s="87"/>
      <c r="AG839" s="112"/>
      <c r="AN839" s="87"/>
      <c r="AO839" s="87"/>
      <c r="AP839" s="87"/>
      <c r="AQ839" s="87"/>
      <c r="AR839" s="87"/>
      <c r="AS839" s="87"/>
      <c r="AT839" s="87"/>
      <c r="AU839" s="87"/>
    </row>
    <row r="840" spans="3:47" x14ac:dyDescent="0.2">
      <c r="C840" s="10"/>
      <c r="D840" s="10"/>
      <c r="AA840" s="87"/>
      <c r="AB840" s="87"/>
      <c r="AC840" s="87"/>
      <c r="AD840" s="87"/>
      <c r="AE840" s="87"/>
      <c r="AG840" s="112"/>
      <c r="AN840" s="87"/>
      <c r="AO840" s="87"/>
      <c r="AP840" s="87"/>
      <c r="AQ840" s="87"/>
      <c r="AR840" s="87"/>
      <c r="AS840" s="87"/>
      <c r="AT840" s="87"/>
      <c r="AU840" s="87"/>
    </row>
    <row r="841" spans="3:47" x14ac:dyDescent="0.2">
      <c r="C841" s="10"/>
      <c r="D841" s="10"/>
      <c r="AA841" s="87"/>
      <c r="AB841" s="87"/>
      <c r="AC841" s="87"/>
      <c r="AD841" s="87"/>
      <c r="AE841" s="87"/>
      <c r="AG841" s="112"/>
      <c r="AN841" s="87"/>
      <c r="AO841" s="87"/>
      <c r="AP841" s="87"/>
      <c r="AQ841" s="87"/>
      <c r="AR841" s="87"/>
      <c r="AS841" s="87"/>
      <c r="AT841" s="87"/>
      <c r="AU841" s="87"/>
    </row>
    <row r="842" spans="3:47" x14ac:dyDescent="0.2">
      <c r="C842" s="10"/>
      <c r="D842" s="10"/>
      <c r="AA842" s="87"/>
      <c r="AB842" s="87"/>
      <c r="AC842" s="87"/>
      <c r="AD842" s="87"/>
      <c r="AE842" s="87"/>
      <c r="AG842" s="112"/>
      <c r="AN842" s="87"/>
      <c r="AO842" s="87"/>
      <c r="AP842" s="87"/>
      <c r="AQ842" s="87"/>
      <c r="AR842" s="87"/>
      <c r="AS842" s="87"/>
      <c r="AT842" s="87"/>
      <c r="AU842" s="87"/>
    </row>
    <row r="843" spans="3:47" x14ac:dyDescent="0.2">
      <c r="C843" s="10"/>
      <c r="D843" s="10"/>
      <c r="AA843" s="87"/>
      <c r="AB843" s="87"/>
      <c r="AC843" s="87"/>
      <c r="AD843" s="87"/>
      <c r="AE843" s="87"/>
      <c r="AG843" s="112"/>
      <c r="AN843" s="87"/>
      <c r="AO843" s="87"/>
      <c r="AP843" s="87"/>
      <c r="AQ843" s="87"/>
      <c r="AR843" s="87"/>
      <c r="AS843" s="87"/>
      <c r="AT843" s="87"/>
      <c r="AU843" s="87"/>
    </row>
    <row r="844" spans="3:47" x14ac:dyDescent="0.2">
      <c r="C844" s="10"/>
      <c r="D844" s="10"/>
      <c r="AA844" s="87"/>
      <c r="AB844" s="87"/>
      <c r="AC844" s="87"/>
      <c r="AD844" s="87"/>
      <c r="AE844" s="87"/>
      <c r="AG844" s="112"/>
      <c r="AN844" s="87"/>
      <c r="AO844" s="87"/>
      <c r="AP844" s="87"/>
      <c r="AQ844" s="87"/>
      <c r="AR844" s="87"/>
      <c r="AS844" s="87"/>
      <c r="AT844" s="87"/>
      <c r="AU844" s="87"/>
    </row>
    <row r="845" spans="3:47" x14ac:dyDescent="0.2">
      <c r="C845" s="10"/>
      <c r="D845" s="10"/>
      <c r="AA845" s="87"/>
      <c r="AB845" s="87"/>
      <c r="AC845" s="87"/>
      <c r="AD845" s="87"/>
      <c r="AE845" s="87"/>
      <c r="AG845" s="112"/>
      <c r="AN845" s="87"/>
      <c r="AO845" s="87"/>
      <c r="AP845" s="87"/>
      <c r="AQ845" s="87"/>
      <c r="AR845" s="87"/>
      <c r="AS845" s="87"/>
      <c r="AT845" s="87"/>
      <c r="AU845" s="87"/>
    </row>
    <row r="846" spans="3:47" x14ac:dyDescent="0.2">
      <c r="C846" s="10"/>
      <c r="D846" s="10"/>
      <c r="AA846" s="87"/>
      <c r="AB846" s="87"/>
      <c r="AC846" s="87"/>
      <c r="AD846" s="87"/>
      <c r="AE846" s="87"/>
      <c r="AG846" s="112"/>
      <c r="AN846" s="87"/>
      <c r="AO846" s="87"/>
      <c r="AP846" s="87"/>
      <c r="AQ846" s="87"/>
      <c r="AR846" s="87"/>
      <c r="AS846" s="87"/>
      <c r="AT846" s="87"/>
      <c r="AU846" s="87"/>
    </row>
    <row r="847" spans="3:47" x14ac:dyDescent="0.2">
      <c r="C847" s="10"/>
      <c r="D847" s="10"/>
      <c r="AA847" s="87"/>
      <c r="AB847" s="87"/>
      <c r="AC847" s="87"/>
      <c r="AD847" s="87"/>
      <c r="AE847" s="87"/>
      <c r="AG847" s="112"/>
      <c r="AN847" s="87"/>
      <c r="AO847" s="87"/>
      <c r="AP847" s="87"/>
      <c r="AQ847" s="87"/>
      <c r="AR847" s="87"/>
      <c r="AS847" s="87"/>
      <c r="AT847" s="87"/>
      <c r="AU847" s="87"/>
    </row>
    <row r="848" spans="3:47" x14ac:dyDescent="0.2">
      <c r="C848" s="10"/>
      <c r="D848" s="10"/>
      <c r="AA848" s="87"/>
      <c r="AB848" s="87"/>
      <c r="AC848" s="87"/>
      <c r="AD848" s="87"/>
      <c r="AE848" s="87"/>
      <c r="AG848" s="112"/>
      <c r="AN848" s="87"/>
      <c r="AO848" s="87"/>
      <c r="AP848" s="87"/>
      <c r="AQ848" s="87"/>
      <c r="AR848" s="87"/>
      <c r="AS848" s="87"/>
      <c r="AT848" s="87"/>
      <c r="AU848" s="87"/>
    </row>
    <row r="849" spans="3:47" x14ac:dyDescent="0.2">
      <c r="C849" s="10"/>
      <c r="D849" s="10"/>
      <c r="AA849" s="87"/>
      <c r="AB849" s="87"/>
      <c r="AC849" s="87"/>
      <c r="AD849" s="87"/>
      <c r="AE849" s="87"/>
      <c r="AG849" s="112"/>
      <c r="AN849" s="87"/>
      <c r="AO849" s="87"/>
      <c r="AP849" s="87"/>
      <c r="AQ849" s="87"/>
      <c r="AR849" s="87"/>
      <c r="AS849" s="87"/>
      <c r="AT849" s="87"/>
      <c r="AU849" s="87"/>
    </row>
    <row r="850" spans="3:47" x14ac:dyDescent="0.2">
      <c r="C850" s="10"/>
      <c r="D850" s="10"/>
      <c r="AA850" s="87"/>
      <c r="AB850" s="87"/>
      <c r="AC850" s="87"/>
      <c r="AD850" s="87"/>
      <c r="AE850" s="87"/>
      <c r="AG850" s="112"/>
      <c r="AN850" s="87"/>
      <c r="AO850" s="87"/>
      <c r="AP850" s="87"/>
      <c r="AQ850" s="87"/>
      <c r="AR850" s="87"/>
      <c r="AS850" s="87"/>
      <c r="AT850" s="87"/>
      <c r="AU850" s="87"/>
    </row>
    <row r="851" spans="3:47" x14ac:dyDescent="0.2">
      <c r="C851" s="10"/>
      <c r="D851" s="10"/>
      <c r="AA851" s="87"/>
      <c r="AB851" s="87"/>
      <c r="AC851" s="87"/>
      <c r="AD851" s="87"/>
      <c r="AE851" s="87"/>
      <c r="AG851" s="112"/>
      <c r="AN851" s="87"/>
      <c r="AO851" s="87"/>
      <c r="AP851" s="87"/>
      <c r="AQ851" s="87"/>
      <c r="AR851" s="87"/>
      <c r="AS851" s="87"/>
      <c r="AT851" s="87"/>
      <c r="AU851" s="87"/>
    </row>
    <row r="852" spans="3:47" x14ac:dyDescent="0.2">
      <c r="C852" s="10"/>
      <c r="D852" s="10"/>
      <c r="AA852" s="87"/>
      <c r="AB852" s="87"/>
      <c r="AC852" s="87"/>
      <c r="AD852" s="87"/>
      <c r="AE852" s="87"/>
      <c r="AG852" s="112"/>
      <c r="AN852" s="87"/>
      <c r="AO852" s="87"/>
      <c r="AP852" s="87"/>
      <c r="AQ852" s="87"/>
      <c r="AR852" s="87"/>
      <c r="AS852" s="87"/>
      <c r="AT852" s="87"/>
      <c r="AU852" s="87"/>
    </row>
    <row r="853" spans="3:47" x14ac:dyDescent="0.2">
      <c r="C853" s="10"/>
      <c r="D853" s="10"/>
      <c r="AA853" s="87"/>
      <c r="AB853" s="87"/>
      <c r="AC853" s="87"/>
      <c r="AD853" s="87"/>
      <c r="AE853" s="87"/>
      <c r="AG853" s="112"/>
      <c r="AN853" s="87"/>
      <c r="AO853" s="87"/>
      <c r="AP853" s="87"/>
      <c r="AQ853" s="87"/>
      <c r="AR853" s="87"/>
      <c r="AS853" s="87"/>
      <c r="AT853" s="87"/>
      <c r="AU853" s="87"/>
    </row>
    <row r="854" spans="3:47" x14ac:dyDescent="0.2">
      <c r="C854" s="10"/>
      <c r="D854" s="10"/>
      <c r="AA854" s="87"/>
      <c r="AB854" s="87"/>
      <c r="AC854" s="87"/>
      <c r="AD854" s="87"/>
      <c r="AE854" s="87"/>
      <c r="AG854" s="112"/>
      <c r="AN854" s="87"/>
      <c r="AO854" s="87"/>
      <c r="AP854" s="87"/>
      <c r="AQ854" s="87"/>
      <c r="AR854" s="87"/>
      <c r="AS854" s="87"/>
      <c r="AT854" s="87"/>
      <c r="AU854" s="87"/>
    </row>
    <row r="855" spans="3:47" x14ac:dyDescent="0.2">
      <c r="C855" s="10"/>
      <c r="D855" s="10"/>
      <c r="AA855" s="87"/>
      <c r="AB855" s="87"/>
      <c r="AC855" s="87"/>
      <c r="AD855" s="87"/>
      <c r="AE855" s="87"/>
      <c r="AG855" s="112"/>
      <c r="AN855" s="87"/>
      <c r="AO855" s="87"/>
      <c r="AP855" s="87"/>
      <c r="AQ855" s="87"/>
      <c r="AR855" s="87"/>
      <c r="AS855" s="87"/>
      <c r="AT855" s="87"/>
      <c r="AU855" s="87"/>
    </row>
    <row r="856" spans="3:47" x14ac:dyDescent="0.2">
      <c r="C856" s="10"/>
      <c r="D856" s="10"/>
      <c r="AA856" s="87"/>
      <c r="AB856" s="87"/>
      <c r="AC856" s="87"/>
      <c r="AD856" s="87"/>
      <c r="AE856" s="87"/>
      <c r="AG856" s="112"/>
      <c r="AN856" s="87"/>
      <c r="AO856" s="87"/>
      <c r="AP856" s="87"/>
      <c r="AQ856" s="87"/>
      <c r="AR856" s="87"/>
      <c r="AS856" s="87"/>
      <c r="AT856" s="87"/>
      <c r="AU856" s="87"/>
    </row>
    <row r="857" spans="3:47" x14ac:dyDescent="0.2">
      <c r="C857" s="10"/>
      <c r="D857" s="10"/>
      <c r="AA857" s="87"/>
      <c r="AB857" s="87"/>
      <c r="AC857" s="87"/>
      <c r="AD857" s="87"/>
      <c r="AE857" s="87"/>
      <c r="AG857" s="112"/>
      <c r="AN857" s="87"/>
      <c r="AO857" s="87"/>
      <c r="AP857" s="87"/>
      <c r="AQ857" s="87"/>
      <c r="AR857" s="87"/>
      <c r="AS857" s="87"/>
      <c r="AT857" s="87"/>
      <c r="AU857" s="87"/>
    </row>
    <row r="858" spans="3:47" x14ac:dyDescent="0.2">
      <c r="C858" s="10"/>
      <c r="D858" s="10"/>
      <c r="AA858" s="87"/>
      <c r="AB858" s="87"/>
      <c r="AC858" s="87"/>
      <c r="AD858" s="87"/>
      <c r="AE858" s="87"/>
      <c r="AG858" s="112"/>
      <c r="AN858" s="87"/>
      <c r="AO858" s="87"/>
      <c r="AP858" s="87"/>
      <c r="AQ858" s="87"/>
      <c r="AR858" s="87"/>
      <c r="AS858" s="87"/>
      <c r="AT858" s="87"/>
      <c r="AU858" s="87"/>
    </row>
    <row r="859" spans="3:47" x14ac:dyDescent="0.2">
      <c r="C859" s="10"/>
      <c r="D859" s="10"/>
      <c r="AA859" s="87"/>
      <c r="AB859" s="87"/>
      <c r="AC859" s="87"/>
      <c r="AD859" s="87"/>
      <c r="AE859" s="87"/>
      <c r="AG859" s="112"/>
      <c r="AN859" s="87"/>
      <c r="AO859" s="87"/>
      <c r="AP859" s="87"/>
      <c r="AQ859" s="87"/>
      <c r="AR859" s="87"/>
      <c r="AS859" s="87"/>
      <c r="AT859" s="87"/>
      <c r="AU859" s="87"/>
    </row>
    <row r="860" spans="3:47" x14ac:dyDescent="0.2">
      <c r="C860" s="10"/>
      <c r="D860" s="10"/>
      <c r="AA860" s="87"/>
      <c r="AB860" s="87"/>
      <c r="AC860" s="87"/>
      <c r="AD860" s="87"/>
      <c r="AE860" s="87"/>
      <c r="AG860" s="112"/>
      <c r="AN860" s="87"/>
      <c r="AO860" s="87"/>
      <c r="AP860" s="87"/>
      <c r="AQ860" s="87"/>
      <c r="AR860" s="87"/>
      <c r="AS860" s="87"/>
      <c r="AT860" s="87"/>
      <c r="AU860" s="87"/>
    </row>
    <row r="861" spans="3:47" x14ac:dyDescent="0.2">
      <c r="C861" s="10"/>
      <c r="D861" s="10"/>
      <c r="AA861" s="87"/>
      <c r="AB861" s="87"/>
      <c r="AC861" s="87"/>
      <c r="AD861" s="87"/>
      <c r="AE861" s="87"/>
      <c r="AG861" s="112"/>
      <c r="AN861" s="87"/>
      <c r="AO861" s="87"/>
      <c r="AP861" s="87"/>
      <c r="AQ861" s="87"/>
      <c r="AR861" s="87"/>
      <c r="AS861" s="87"/>
      <c r="AT861" s="87"/>
      <c r="AU861" s="87"/>
    </row>
    <row r="862" spans="3:47" x14ac:dyDescent="0.2">
      <c r="C862" s="10"/>
      <c r="D862" s="10"/>
      <c r="AA862" s="87"/>
      <c r="AB862" s="87"/>
      <c r="AC862" s="87"/>
      <c r="AD862" s="87"/>
      <c r="AE862" s="87"/>
      <c r="AG862" s="112"/>
      <c r="AN862" s="87"/>
      <c r="AO862" s="87"/>
      <c r="AP862" s="87"/>
      <c r="AQ862" s="87"/>
      <c r="AR862" s="87"/>
      <c r="AS862" s="87"/>
      <c r="AT862" s="87"/>
      <c r="AU862" s="87"/>
    </row>
    <row r="863" spans="3:47" x14ac:dyDescent="0.2">
      <c r="C863" s="10"/>
      <c r="D863" s="10"/>
      <c r="AA863" s="87"/>
      <c r="AB863" s="87"/>
      <c r="AC863" s="87"/>
      <c r="AD863" s="87"/>
      <c r="AE863" s="87"/>
      <c r="AG863" s="112"/>
      <c r="AN863" s="87"/>
      <c r="AO863" s="87"/>
      <c r="AP863" s="87"/>
      <c r="AQ863" s="87"/>
      <c r="AR863" s="87"/>
      <c r="AS863" s="87"/>
      <c r="AT863" s="87"/>
      <c r="AU863" s="87"/>
    </row>
    <row r="864" spans="3:47" x14ac:dyDescent="0.2">
      <c r="C864" s="10"/>
      <c r="D864" s="10"/>
      <c r="AA864" s="87"/>
      <c r="AB864" s="87"/>
      <c r="AC864" s="87"/>
      <c r="AD864" s="87"/>
      <c r="AE864" s="87"/>
      <c r="AG864" s="112"/>
      <c r="AN864" s="87"/>
      <c r="AO864" s="87"/>
      <c r="AP864" s="87"/>
      <c r="AQ864" s="87"/>
      <c r="AR864" s="87"/>
      <c r="AS864" s="87"/>
      <c r="AT864" s="87"/>
      <c r="AU864" s="87"/>
    </row>
    <row r="865" spans="3:47" x14ac:dyDescent="0.2">
      <c r="C865" s="10"/>
      <c r="D865" s="10"/>
      <c r="AA865" s="87"/>
      <c r="AB865" s="87"/>
      <c r="AC865" s="87"/>
      <c r="AD865" s="87"/>
      <c r="AE865" s="87"/>
      <c r="AG865" s="112"/>
      <c r="AN865" s="87"/>
      <c r="AO865" s="87"/>
      <c r="AP865" s="87"/>
      <c r="AQ865" s="87"/>
      <c r="AR865" s="87"/>
      <c r="AS865" s="87"/>
      <c r="AT865" s="87"/>
      <c r="AU865" s="87"/>
    </row>
    <row r="866" spans="3:47" x14ac:dyDescent="0.2">
      <c r="C866" s="10"/>
      <c r="D866" s="10"/>
      <c r="AA866" s="87"/>
      <c r="AB866" s="87"/>
      <c r="AC866" s="87"/>
      <c r="AD866" s="87"/>
      <c r="AE866" s="87"/>
      <c r="AG866" s="112"/>
      <c r="AN866" s="87"/>
      <c r="AO866" s="87"/>
      <c r="AP866" s="87"/>
      <c r="AQ866" s="87"/>
      <c r="AR866" s="87"/>
      <c r="AS866" s="87"/>
      <c r="AT866" s="87"/>
      <c r="AU866" s="87"/>
    </row>
    <row r="867" spans="3:47" x14ac:dyDescent="0.2">
      <c r="C867" s="10"/>
      <c r="D867" s="10"/>
      <c r="AA867" s="87"/>
      <c r="AB867" s="87"/>
      <c r="AC867" s="87"/>
      <c r="AD867" s="87"/>
      <c r="AE867" s="87"/>
      <c r="AG867" s="112"/>
      <c r="AN867" s="87"/>
      <c r="AO867" s="87"/>
      <c r="AP867" s="87"/>
      <c r="AQ867" s="87"/>
      <c r="AR867" s="87"/>
      <c r="AS867" s="87"/>
      <c r="AT867" s="87"/>
      <c r="AU867" s="87"/>
    </row>
    <row r="868" spans="3:47" x14ac:dyDescent="0.2">
      <c r="C868" s="10"/>
      <c r="D868" s="10"/>
      <c r="AA868" s="87"/>
      <c r="AB868" s="87"/>
      <c r="AC868" s="87"/>
      <c r="AD868" s="87"/>
      <c r="AE868" s="87"/>
      <c r="AG868" s="112"/>
      <c r="AN868" s="87"/>
      <c r="AO868" s="87"/>
      <c r="AP868" s="87"/>
      <c r="AQ868" s="87"/>
      <c r="AR868" s="87"/>
      <c r="AS868" s="87"/>
      <c r="AT868" s="87"/>
      <c r="AU868" s="87"/>
    </row>
    <row r="869" spans="3:47" x14ac:dyDescent="0.2">
      <c r="C869" s="10"/>
      <c r="D869" s="10"/>
      <c r="AA869" s="87"/>
      <c r="AB869" s="87"/>
      <c r="AC869" s="87"/>
      <c r="AD869" s="87"/>
      <c r="AE869" s="87"/>
      <c r="AG869" s="112"/>
      <c r="AN869" s="87"/>
      <c r="AO869" s="87"/>
      <c r="AP869" s="87"/>
      <c r="AQ869" s="87"/>
      <c r="AR869" s="87"/>
      <c r="AS869" s="87"/>
      <c r="AT869" s="87"/>
      <c r="AU869" s="87"/>
    </row>
    <row r="870" spans="3:47" x14ac:dyDescent="0.2">
      <c r="C870" s="10"/>
      <c r="D870" s="10"/>
      <c r="AA870" s="87"/>
      <c r="AB870" s="87"/>
      <c r="AC870" s="87"/>
      <c r="AD870" s="87"/>
      <c r="AE870" s="87"/>
      <c r="AG870" s="112"/>
      <c r="AN870" s="87"/>
      <c r="AO870" s="87"/>
      <c r="AP870" s="87"/>
      <c r="AQ870" s="87"/>
      <c r="AR870" s="87"/>
      <c r="AS870" s="87"/>
      <c r="AT870" s="87"/>
      <c r="AU870" s="87"/>
    </row>
    <row r="871" spans="3:47" x14ac:dyDescent="0.2">
      <c r="C871" s="10"/>
      <c r="D871" s="10"/>
      <c r="AA871" s="87"/>
      <c r="AB871" s="87"/>
      <c r="AC871" s="87"/>
      <c r="AD871" s="87"/>
      <c r="AE871" s="87"/>
      <c r="AG871" s="112"/>
      <c r="AN871" s="87"/>
      <c r="AO871" s="87"/>
      <c r="AP871" s="87"/>
      <c r="AQ871" s="87"/>
      <c r="AR871" s="87"/>
      <c r="AS871" s="87"/>
      <c r="AT871" s="87"/>
      <c r="AU871" s="87"/>
    </row>
    <row r="872" spans="3:47" x14ac:dyDescent="0.2">
      <c r="C872" s="10"/>
      <c r="D872" s="10"/>
      <c r="AA872" s="87"/>
      <c r="AB872" s="87"/>
      <c r="AC872" s="87"/>
      <c r="AD872" s="87"/>
      <c r="AE872" s="87"/>
      <c r="AG872" s="112"/>
      <c r="AN872" s="87"/>
      <c r="AO872" s="87"/>
      <c r="AP872" s="87"/>
      <c r="AQ872" s="87"/>
      <c r="AR872" s="87"/>
      <c r="AS872" s="87"/>
      <c r="AT872" s="87"/>
      <c r="AU872" s="87"/>
    </row>
    <row r="873" spans="3:47" x14ac:dyDescent="0.2">
      <c r="C873" s="10"/>
      <c r="D873" s="10"/>
      <c r="AA873" s="87"/>
      <c r="AB873" s="87"/>
      <c r="AC873" s="87"/>
      <c r="AD873" s="87"/>
      <c r="AE873" s="87"/>
      <c r="AG873" s="112"/>
      <c r="AN873" s="87"/>
      <c r="AO873" s="87"/>
      <c r="AP873" s="87"/>
      <c r="AQ873" s="87"/>
      <c r="AR873" s="87"/>
      <c r="AS873" s="87"/>
      <c r="AT873" s="87"/>
      <c r="AU873" s="87"/>
    </row>
    <row r="874" spans="3:47" x14ac:dyDescent="0.2">
      <c r="C874" s="10"/>
      <c r="D874" s="10"/>
      <c r="AA874" s="87"/>
      <c r="AB874" s="87"/>
      <c r="AC874" s="87"/>
      <c r="AD874" s="87"/>
      <c r="AE874" s="87"/>
      <c r="AG874" s="112"/>
      <c r="AN874" s="87"/>
      <c r="AO874" s="87"/>
      <c r="AP874" s="87"/>
      <c r="AQ874" s="87"/>
      <c r="AR874" s="87"/>
      <c r="AS874" s="87"/>
      <c r="AT874" s="87"/>
      <c r="AU874" s="87"/>
    </row>
    <row r="875" spans="3:47" x14ac:dyDescent="0.2">
      <c r="C875" s="10"/>
      <c r="D875" s="10"/>
      <c r="AA875" s="87"/>
      <c r="AB875" s="87"/>
      <c r="AC875" s="87"/>
      <c r="AD875" s="87"/>
      <c r="AE875" s="87"/>
      <c r="AG875" s="112"/>
      <c r="AN875" s="87"/>
      <c r="AO875" s="87"/>
      <c r="AP875" s="87"/>
      <c r="AQ875" s="87"/>
      <c r="AR875" s="87"/>
      <c r="AS875" s="87"/>
      <c r="AT875" s="87"/>
      <c r="AU875" s="87"/>
    </row>
    <row r="876" spans="3:47" x14ac:dyDescent="0.2">
      <c r="C876" s="10"/>
      <c r="D876" s="10"/>
      <c r="AA876" s="87"/>
      <c r="AB876" s="87"/>
      <c r="AC876" s="87"/>
      <c r="AD876" s="87"/>
      <c r="AE876" s="87"/>
      <c r="AG876" s="112"/>
      <c r="AN876" s="87"/>
      <c r="AO876" s="87"/>
      <c r="AP876" s="87"/>
      <c r="AQ876" s="87"/>
      <c r="AR876" s="87"/>
      <c r="AS876" s="87"/>
      <c r="AT876" s="87"/>
      <c r="AU876" s="87"/>
    </row>
    <row r="877" spans="3:47" x14ac:dyDescent="0.2">
      <c r="C877" s="10"/>
      <c r="D877" s="10"/>
      <c r="AA877" s="87"/>
      <c r="AB877" s="87"/>
      <c r="AC877" s="87"/>
      <c r="AD877" s="87"/>
      <c r="AE877" s="87"/>
      <c r="AG877" s="112"/>
      <c r="AN877" s="87"/>
      <c r="AO877" s="87"/>
      <c r="AP877" s="87"/>
      <c r="AQ877" s="87"/>
      <c r="AR877" s="87"/>
      <c r="AS877" s="87"/>
      <c r="AT877" s="87"/>
      <c r="AU877" s="87"/>
    </row>
    <row r="878" spans="3:47" x14ac:dyDescent="0.2">
      <c r="C878" s="10"/>
      <c r="D878" s="10"/>
      <c r="AA878" s="87"/>
      <c r="AB878" s="87"/>
      <c r="AC878" s="87"/>
      <c r="AD878" s="87"/>
      <c r="AE878" s="87"/>
      <c r="AG878" s="112"/>
      <c r="AN878" s="87"/>
      <c r="AO878" s="87"/>
      <c r="AP878" s="87"/>
      <c r="AQ878" s="87"/>
      <c r="AR878" s="87"/>
      <c r="AS878" s="87"/>
      <c r="AT878" s="87"/>
      <c r="AU878" s="87"/>
    </row>
    <row r="879" spans="3:47" x14ac:dyDescent="0.2">
      <c r="C879" s="10"/>
      <c r="D879" s="10"/>
      <c r="AA879" s="87"/>
      <c r="AB879" s="87"/>
      <c r="AC879" s="87"/>
      <c r="AD879" s="87"/>
      <c r="AE879" s="87"/>
      <c r="AG879" s="112"/>
      <c r="AN879" s="87"/>
      <c r="AO879" s="87"/>
      <c r="AP879" s="87"/>
      <c r="AQ879" s="87"/>
      <c r="AR879" s="87"/>
      <c r="AS879" s="87"/>
      <c r="AT879" s="87"/>
      <c r="AU879" s="87"/>
    </row>
    <row r="880" spans="3:47" x14ac:dyDescent="0.2">
      <c r="C880" s="10"/>
      <c r="D880" s="10"/>
      <c r="AA880" s="87"/>
      <c r="AB880" s="87"/>
      <c r="AC880" s="87"/>
      <c r="AD880" s="87"/>
      <c r="AE880" s="87"/>
      <c r="AG880" s="112"/>
      <c r="AN880" s="87"/>
      <c r="AO880" s="87"/>
      <c r="AP880" s="87"/>
      <c r="AQ880" s="87"/>
      <c r="AR880" s="87"/>
      <c r="AS880" s="87"/>
      <c r="AT880" s="87"/>
      <c r="AU880" s="87"/>
    </row>
    <row r="881" spans="3:48" x14ac:dyDescent="0.2">
      <c r="C881" s="10"/>
      <c r="D881" s="10"/>
      <c r="AA881" s="87"/>
      <c r="AB881" s="87"/>
      <c r="AC881" s="87"/>
      <c r="AD881" s="87"/>
      <c r="AE881" s="87"/>
      <c r="AG881" s="112"/>
      <c r="AN881" s="87"/>
      <c r="AO881" s="87"/>
      <c r="AP881" s="87"/>
      <c r="AQ881" s="87"/>
      <c r="AR881" s="87"/>
      <c r="AS881" s="87"/>
      <c r="AT881" s="87"/>
      <c r="AU881" s="87"/>
    </row>
    <row r="882" spans="3:48" x14ac:dyDescent="0.2">
      <c r="C882" s="10"/>
      <c r="D882" s="10"/>
      <c r="AA882" s="87"/>
      <c r="AB882" s="87"/>
      <c r="AC882" s="87"/>
      <c r="AD882" s="87"/>
      <c r="AE882" s="87"/>
      <c r="AG882" s="112"/>
      <c r="AN882" s="87"/>
      <c r="AO882" s="87"/>
      <c r="AP882" s="87"/>
      <c r="AQ882" s="87"/>
      <c r="AR882" s="87"/>
      <c r="AS882" s="87"/>
      <c r="AT882" s="87"/>
      <c r="AU882" s="87"/>
    </row>
    <row r="883" spans="3:48" x14ac:dyDescent="0.2">
      <c r="C883" s="10"/>
      <c r="D883" s="10"/>
      <c r="AA883" s="87"/>
      <c r="AB883" s="87"/>
      <c r="AC883" s="87"/>
      <c r="AD883" s="87"/>
      <c r="AE883" s="87"/>
      <c r="AG883" s="112"/>
      <c r="AN883" s="87"/>
      <c r="AO883" s="87"/>
      <c r="AP883" s="87"/>
      <c r="AQ883" s="87"/>
      <c r="AR883" s="87"/>
      <c r="AS883" s="87"/>
      <c r="AT883" s="87"/>
      <c r="AU883" s="87"/>
    </row>
    <row r="884" spans="3:48" x14ac:dyDescent="0.2">
      <c r="C884" s="10"/>
      <c r="D884" s="10"/>
      <c r="AA884" s="87"/>
      <c r="AB884" s="87"/>
      <c r="AC884" s="87"/>
      <c r="AD884" s="87"/>
      <c r="AE884" s="87"/>
      <c r="AG884" s="112"/>
      <c r="AN884" s="87"/>
      <c r="AO884" s="87"/>
      <c r="AP884" s="87"/>
      <c r="AQ884" s="87"/>
      <c r="AR884" s="87"/>
      <c r="AS884" s="87"/>
      <c r="AT884" s="87"/>
      <c r="AU884" s="87"/>
    </row>
    <row r="885" spans="3:48" x14ac:dyDescent="0.2">
      <c r="C885" s="10"/>
      <c r="D885" s="10"/>
      <c r="AA885" s="87"/>
      <c r="AB885" s="87"/>
      <c r="AC885" s="87"/>
      <c r="AD885" s="87"/>
      <c r="AE885" s="87"/>
      <c r="AG885" s="112"/>
      <c r="AN885" s="87"/>
      <c r="AO885" s="87"/>
      <c r="AP885" s="87"/>
      <c r="AQ885" s="87"/>
      <c r="AR885" s="87"/>
      <c r="AS885" s="87"/>
      <c r="AT885" s="87"/>
      <c r="AU885" s="87"/>
    </row>
    <row r="886" spans="3:48" x14ac:dyDescent="0.2">
      <c r="C886" s="10"/>
      <c r="D886" s="10"/>
      <c r="AA886" s="87"/>
      <c r="AB886" s="87"/>
      <c r="AC886" s="87"/>
      <c r="AD886" s="87"/>
      <c r="AE886" s="87"/>
      <c r="AG886" s="112"/>
      <c r="AN886" s="87"/>
      <c r="AO886" s="87"/>
      <c r="AP886" s="87"/>
      <c r="AQ886" s="87"/>
      <c r="AR886" s="87"/>
      <c r="AS886" s="87"/>
      <c r="AT886" s="87"/>
      <c r="AU886" s="87"/>
    </row>
    <row r="887" spans="3:48" x14ac:dyDescent="0.2">
      <c r="C887" s="10"/>
      <c r="D887" s="10"/>
      <c r="AA887" s="87"/>
      <c r="AB887" s="87"/>
      <c r="AC887" s="87"/>
      <c r="AD887" s="87"/>
      <c r="AE887" s="87"/>
      <c r="AG887" s="112"/>
      <c r="AN887" s="87"/>
      <c r="AO887" s="87"/>
      <c r="AP887" s="87"/>
      <c r="AQ887" s="87"/>
      <c r="AR887" s="87"/>
      <c r="AS887" s="87"/>
      <c r="AT887" s="87"/>
      <c r="AU887" s="87"/>
      <c r="AV887" s="87"/>
    </row>
    <row r="888" spans="3:48" x14ac:dyDescent="0.2">
      <c r="C888" s="10"/>
      <c r="D888" s="10"/>
      <c r="AA888" s="87"/>
      <c r="AB888" s="87"/>
      <c r="AC888" s="87"/>
      <c r="AD888" s="87"/>
      <c r="AE888" s="87"/>
      <c r="AG888" s="112"/>
      <c r="AN888" s="87"/>
      <c r="AO888" s="87"/>
      <c r="AP888" s="87"/>
      <c r="AQ888" s="87"/>
      <c r="AR888" s="87"/>
      <c r="AS888" s="87"/>
      <c r="AT888" s="87"/>
      <c r="AU888" s="87"/>
    </row>
    <row r="889" spans="3:48" x14ac:dyDescent="0.2">
      <c r="C889" s="10"/>
      <c r="D889" s="10"/>
      <c r="AA889" s="87"/>
      <c r="AB889" s="87"/>
      <c r="AC889" s="87"/>
      <c r="AD889" s="87"/>
      <c r="AE889" s="87"/>
      <c r="AG889" s="112"/>
      <c r="AN889" s="87"/>
      <c r="AO889" s="87"/>
      <c r="AP889" s="87"/>
      <c r="AQ889" s="87"/>
      <c r="AR889" s="87"/>
      <c r="AS889" s="87"/>
      <c r="AT889" s="87"/>
      <c r="AU889" s="87"/>
    </row>
    <row r="890" spans="3:48" x14ac:dyDescent="0.2">
      <c r="C890" s="10"/>
      <c r="D890" s="10"/>
      <c r="AA890" s="87"/>
      <c r="AB890" s="87"/>
      <c r="AC890" s="87"/>
      <c r="AD890" s="87"/>
      <c r="AE890" s="87"/>
      <c r="AG890" s="112"/>
      <c r="AN890" s="87"/>
      <c r="AO890" s="87"/>
      <c r="AP890" s="87"/>
      <c r="AQ890" s="87"/>
      <c r="AR890" s="87"/>
      <c r="AS890" s="87"/>
      <c r="AT890" s="87"/>
      <c r="AU890" s="87"/>
    </row>
    <row r="891" spans="3:48" x14ac:dyDescent="0.2">
      <c r="C891" s="10"/>
      <c r="D891" s="10"/>
      <c r="AA891" s="87"/>
      <c r="AB891" s="87"/>
      <c r="AC891" s="87"/>
      <c r="AD891" s="87"/>
      <c r="AE891" s="87"/>
      <c r="AG891" s="112"/>
      <c r="AN891" s="87"/>
      <c r="AO891" s="87"/>
      <c r="AP891" s="87"/>
      <c r="AQ891" s="87"/>
      <c r="AR891" s="87"/>
      <c r="AS891" s="87"/>
      <c r="AT891" s="87"/>
      <c r="AU891" s="87"/>
    </row>
    <row r="892" spans="3:48" x14ac:dyDescent="0.2">
      <c r="C892" s="10"/>
      <c r="D892" s="10"/>
      <c r="AA892" s="87"/>
      <c r="AB892" s="87"/>
      <c r="AC892" s="87"/>
      <c r="AD892" s="87"/>
      <c r="AE892" s="87"/>
      <c r="AG892" s="112"/>
      <c r="AN892" s="87"/>
      <c r="AO892" s="87"/>
      <c r="AP892" s="87"/>
      <c r="AQ892" s="87"/>
      <c r="AR892" s="87"/>
      <c r="AS892" s="87"/>
      <c r="AT892" s="87"/>
      <c r="AU892" s="87"/>
    </row>
    <row r="893" spans="3:48" x14ac:dyDescent="0.2">
      <c r="C893" s="10"/>
      <c r="D893" s="10"/>
      <c r="AA893" s="87"/>
      <c r="AB893" s="87"/>
      <c r="AC893" s="87"/>
      <c r="AD893" s="87"/>
      <c r="AE893" s="87"/>
      <c r="AG893" s="112"/>
      <c r="AN893" s="87"/>
      <c r="AO893" s="87"/>
      <c r="AP893" s="87"/>
      <c r="AQ893" s="87"/>
      <c r="AR893" s="87"/>
      <c r="AS893" s="87"/>
      <c r="AT893" s="87"/>
      <c r="AU893" s="87"/>
    </row>
    <row r="894" spans="3:48" x14ac:dyDescent="0.2">
      <c r="C894" s="10"/>
      <c r="D894" s="10"/>
      <c r="AA894" s="87"/>
      <c r="AB894" s="87"/>
      <c r="AC894" s="87"/>
      <c r="AD894" s="87"/>
      <c r="AE894" s="87"/>
      <c r="AG894" s="112"/>
      <c r="AN894" s="87"/>
      <c r="AO894" s="87"/>
      <c r="AP894" s="87"/>
      <c r="AQ894" s="87"/>
      <c r="AR894" s="87"/>
      <c r="AS894" s="87"/>
      <c r="AT894" s="87"/>
      <c r="AU894" s="87"/>
    </row>
    <row r="895" spans="3:48" x14ac:dyDescent="0.2">
      <c r="C895" s="10"/>
      <c r="D895" s="10"/>
      <c r="AA895" s="87"/>
      <c r="AB895" s="87"/>
      <c r="AC895" s="87"/>
      <c r="AD895" s="87"/>
      <c r="AE895" s="87"/>
      <c r="AG895" s="112"/>
      <c r="AN895" s="87"/>
      <c r="AO895" s="87"/>
      <c r="AP895" s="87"/>
      <c r="AQ895" s="87"/>
      <c r="AR895" s="87"/>
      <c r="AS895" s="87"/>
      <c r="AT895" s="87"/>
      <c r="AU895" s="87"/>
    </row>
    <row r="896" spans="3:48" x14ac:dyDescent="0.2">
      <c r="C896" s="10"/>
      <c r="D896" s="10"/>
      <c r="AA896" s="87"/>
      <c r="AB896" s="87"/>
      <c r="AC896" s="87"/>
      <c r="AD896" s="87"/>
      <c r="AE896" s="87"/>
      <c r="AG896" s="112"/>
      <c r="AN896" s="87"/>
      <c r="AO896" s="87"/>
      <c r="AP896" s="87"/>
      <c r="AQ896" s="87"/>
      <c r="AR896" s="87"/>
      <c r="AS896" s="87"/>
      <c r="AT896" s="87"/>
      <c r="AU896" s="87"/>
    </row>
    <row r="897" spans="3:64" x14ac:dyDescent="0.2">
      <c r="C897" s="10"/>
      <c r="D897" s="10"/>
      <c r="AA897" s="87"/>
      <c r="AB897" s="87"/>
      <c r="AC897" s="87"/>
      <c r="AD897" s="87"/>
      <c r="AE897" s="87"/>
      <c r="AG897" s="112"/>
      <c r="AN897" s="87"/>
      <c r="AO897" s="87"/>
      <c r="AP897" s="87"/>
      <c r="AQ897" s="87"/>
      <c r="AR897" s="87"/>
      <c r="AS897" s="87"/>
      <c r="AT897" s="87"/>
      <c r="AU897" s="87"/>
    </row>
    <row r="898" spans="3:64" x14ac:dyDescent="0.2">
      <c r="C898" s="10"/>
      <c r="D898" s="10"/>
      <c r="AA898" s="87"/>
      <c r="AB898" s="87"/>
      <c r="AC898" s="87"/>
      <c r="AD898" s="87"/>
      <c r="AE898" s="87"/>
      <c r="AG898" s="112"/>
      <c r="AN898" s="87"/>
      <c r="AO898" s="87"/>
      <c r="AP898" s="87"/>
      <c r="AQ898" s="87"/>
      <c r="AR898" s="87"/>
      <c r="AS898" s="87"/>
      <c r="AT898" s="87"/>
      <c r="AU898" s="87"/>
    </row>
    <row r="899" spans="3:64" x14ac:dyDescent="0.2">
      <c r="C899" s="10"/>
      <c r="D899" s="10"/>
      <c r="AA899" s="87"/>
      <c r="AB899" s="87"/>
      <c r="AC899" s="87"/>
      <c r="AD899" s="87"/>
      <c r="AE899" s="87"/>
      <c r="AG899" s="112"/>
      <c r="AN899" s="87"/>
      <c r="AO899" s="87"/>
      <c r="AP899" s="87"/>
      <c r="AQ899" s="87"/>
      <c r="AR899" s="87"/>
      <c r="AS899" s="87"/>
      <c r="AT899" s="87"/>
      <c r="AU899" s="87"/>
    </row>
    <row r="900" spans="3:64" x14ac:dyDescent="0.2">
      <c r="C900" s="10"/>
      <c r="D900" s="10"/>
      <c r="AA900" s="87"/>
      <c r="AB900" s="87"/>
      <c r="AC900" s="87"/>
      <c r="AD900" s="87"/>
      <c r="AE900" s="87"/>
      <c r="AG900" s="112"/>
      <c r="AN900" s="87"/>
      <c r="AO900" s="87"/>
      <c r="AP900" s="87"/>
      <c r="AQ900" s="87"/>
      <c r="AR900" s="87"/>
      <c r="AS900" s="87"/>
      <c r="AT900" s="87"/>
      <c r="AU900" s="87"/>
    </row>
    <row r="901" spans="3:64" x14ac:dyDescent="0.2">
      <c r="C901" s="10"/>
      <c r="D901" s="10"/>
      <c r="AA901" s="87"/>
      <c r="AB901" s="87"/>
      <c r="AC901" s="87"/>
      <c r="AD901" s="87"/>
      <c r="AE901" s="87"/>
      <c r="AG901" s="112"/>
      <c r="AN901" s="87"/>
      <c r="AO901" s="87"/>
      <c r="AP901" s="87"/>
      <c r="AQ901" s="87"/>
      <c r="AR901" s="87"/>
      <c r="AS901" s="87"/>
      <c r="AT901" s="87"/>
      <c r="AU901" s="87"/>
    </row>
    <row r="902" spans="3:64" x14ac:dyDescent="0.2">
      <c r="C902" s="10"/>
      <c r="D902" s="10"/>
      <c r="AA902" s="87"/>
      <c r="AB902" s="87"/>
      <c r="AC902" s="87"/>
      <c r="AD902" s="87"/>
      <c r="AE902" s="87"/>
      <c r="AG902" s="112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</row>
    <row r="903" spans="3:64" x14ac:dyDescent="0.2">
      <c r="C903" s="10"/>
      <c r="D903" s="10"/>
      <c r="AA903" s="87"/>
      <c r="AB903" s="87"/>
      <c r="AC903" s="87"/>
      <c r="AD903" s="87"/>
      <c r="AE903" s="87"/>
      <c r="AG903" s="112"/>
      <c r="AN903" s="87"/>
      <c r="AO903" s="87"/>
      <c r="AP903" s="87"/>
      <c r="AQ903" s="87"/>
      <c r="AR903" s="87"/>
      <c r="AS903" s="87"/>
      <c r="AT903" s="87"/>
      <c r="AU903" s="87"/>
    </row>
    <row r="904" spans="3:64" x14ac:dyDescent="0.2">
      <c r="C904" s="10"/>
      <c r="D904" s="10"/>
      <c r="AA904" s="87"/>
      <c r="AB904" s="87"/>
      <c r="AC904" s="87"/>
      <c r="AD904" s="87"/>
      <c r="AE904" s="87"/>
      <c r="AG904" s="112"/>
      <c r="AN904" s="87"/>
      <c r="AO904" s="87"/>
      <c r="AP904" s="87"/>
      <c r="AQ904" s="87"/>
      <c r="AR904" s="87"/>
      <c r="AS904" s="87"/>
      <c r="AT904" s="87"/>
      <c r="AU904" s="87"/>
    </row>
    <row r="905" spans="3:64" x14ac:dyDescent="0.2">
      <c r="C905" s="10"/>
      <c r="D905" s="10"/>
      <c r="AA905" s="87"/>
      <c r="AB905" s="87"/>
      <c r="AC905" s="87"/>
      <c r="AD905" s="87"/>
      <c r="AE905" s="87"/>
      <c r="AG905" s="112"/>
      <c r="AN905" s="87"/>
      <c r="AO905" s="87"/>
      <c r="AP905" s="87"/>
      <c r="AQ905" s="87"/>
      <c r="AR905" s="87"/>
      <c r="AS905" s="87"/>
      <c r="AT905" s="87"/>
      <c r="AU905" s="87"/>
    </row>
    <row r="906" spans="3:64" x14ac:dyDescent="0.2">
      <c r="C906" s="10"/>
      <c r="D906" s="10"/>
      <c r="AA906" s="87"/>
      <c r="AB906" s="87"/>
      <c r="AC906" s="87"/>
      <c r="AD906" s="87"/>
      <c r="AE906" s="87"/>
      <c r="AG906" s="112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</row>
    <row r="907" spans="3:64" x14ac:dyDescent="0.2">
      <c r="C907" s="10"/>
      <c r="D907" s="10"/>
      <c r="AA907" s="87"/>
      <c r="AB907" s="87"/>
      <c r="AC907" s="87"/>
      <c r="AD907" s="87"/>
      <c r="AE907" s="87"/>
      <c r="AG907" s="112"/>
      <c r="AN907" s="87"/>
      <c r="AO907" s="87"/>
      <c r="AP907" s="87"/>
      <c r="AQ907" s="87"/>
      <c r="AR907" s="87"/>
      <c r="AS907" s="87"/>
      <c r="AT907" s="87"/>
      <c r="AU907" s="87"/>
    </row>
    <row r="908" spans="3:64" x14ac:dyDescent="0.2">
      <c r="C908" s="10"/>
      <c r="D908" s="10"/>
      <c r="AA908" s="87"/>
      <c r="AB908" s="87"/>
      <c r="AC908" s="87"/>
      <c r="AD908" s="87"/>
      <c r="AE908" s="87"/>
      <c r="AG908" s="112"/>
      <c r="AN908" s="87"/>
      <c r="AO908" s="87"/>
      <c r="AP908" s="87"/>
      <c r="AQ908" s="87"/>
      <c r="AR908" s="87"/>
      <c r="AS908" s="87"/>
      <c r="AT908" s="87"/>
      <c r="AU908" s="87"/>
    </row>
    <row r="909" spans="3:64" x14ac:dyDescent="0.2">
      <c r="C909" s="10"/>
      <c r="D909" s="10"/>
      <c r="AA909" s="87"/>
      <c r="AB909" s="87"/>
      <c r="AC909" s="87"/>
      <c r="AD909" s="87"/>
      <c r="AE909" s="87"/>
      <c r="AG909" s="112"/>
      <c r="AN909" s="87"/>
      <c r="AO909" s="87"/>
      <c r="AP909" s="87"/>
      <c r="AQ909" s="87"/>
      <c r="AR909" s="87"/>
      <c r="AS909" s="87"/>
      <c r="AT909" s="87"/>
      <c r="AU909" s="87"/>
    </row>
    <row r="910" spans="3:64" x14ac:dyDescent="0.2">
      <c r="C910" s="10"/>
      <c r="D910" s="10"/>
      <c r="AA910" s="87"/>
      <c r="AB910" s="87"/>
      <c r="AC910" s="87"/>
      <c r="AD910" s="87"/>
      <c r="AE910" s="87"/>
      <c r="AG910" s="112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</row>
    <row r="911" spans="3:64" x14ac:dyDescent="0.2">
      <c r="C911" s="10"/>
      <c r="D911" s="10"/>
      <c r="AA911" s="87"/>
      <c r="AB911" s="87"/>
      <c r="AC911" s="87"/>
      <c r="AD911" s="87"/>
      <c r="AE911" s="87"/>
      <c r="AG911" s="112"/>
      <c r="AN911" s="87"/>
      <c r="AO911" s="87"/>
      <c r="AP911" s="87"/>
      <c r="AQ911" s="87"/>
      <c r="AR911" s="87"/>
      <c r="AS911" s="87"/>
      <c r="AT911" s="87"/>
      <c r="AU911" s="87"/>
    </row>
    <row r="912" spans="3:64" x14ac:dyDescent="0.2">
      <c r="C912" s="10"/>
      <c r="D912" s="10"/>
      <c r="AA912" s="87"/>
      <c r="AB912" s="87"/>
      <c r="AC912" s="87"/>
      <c r="AD912" s="87"/>
      <c r="AE912" s="87"/>
      <c r="AG912" s="112"/>
      <c r="AN912" s="87"/>
      <c r="AO912" s="87"/>
      <c r="AP912" s="87"/>
      <c r="AQ912" s="87"/>
      <c r="AR912" s="87"/>
      <c r="AS912" s="87"/>
      <c r="AT912" s="87"/>
      <c r="AU912" s="87"/>
    </row>
    <row r="913" spans="3:64" x14ac:dyDescent="0.2">
      <c r="C913" s="10"/>
      <c r="D913" s="10"/>
      <c r="AA913" s="87"/>
      <c r="AB913" s="87"/>
      <c r="AC913" s="87"/>
      <c r="AD913" s="87"/>
      <c r="AE913" s="87"/>
      <c r="AG913" s="112"/>
      <c r="AN913" s="87"/>
      <c r="AO913" s="87"/>
      <c r="AP913" s="87"/>
      <c r="AQ913" s="87"/>
      <c r="AR913" s="87"/>
      <c r="AS913" s="87"/>
      <c r="AT913" s="87"/>
      <c r="AU913" s="87"/>
    </row>
    <row r="914" spans="3:64" x14ac:dyDescent="0.2">
      <c r="C914" s="10"/>
      <c r="D914" s="10"/>
      <c r="AA914" s="87"/>
      <c r="AB914" s="87"/>
      <c r="AC914" s="87"/>
      <c r="AD914" s="87"/>
      <c r="AE914" s="87"/>
      <c r="AG914" s="112"/>
      <c r="AN914" s="87"/>
      <c r="AO914" s="87"/>
      <c r="AP914" s="87"/>
      <c r="AQ914" s="87"/>
      <c r="AR914" s="87"/>
      <c r="AS914" s="87"/>
      <c r="AT914" s="87"/>
      <c r="AU914" s="87"/>
    </row>
    <row r="915" spans="3:64" x14ac:dyDescent="0.2">
      <c r="C915" s="10"/>
      <c r="D915" s="10"/>
      <c r="AA915" s="87"/>
      <c r="AB915" s="87"/>
      <c r="AC915" s="87"/>
      <c r="AD915" s="87"/>
      <c r="AE915" s="87"/>
      <c r="AG915" s="112"/>
      <c r="AN915" s="87"/>
      <c r="AO915" s="87"/>
      <c r="AP915" s="87"/>
      <c r="AQ915" s="87"/>
      <c r="AR915" s="87"/>
      <c r="AS915" s="87"/>
      <c r="AT915" s="87"/>
      <c r="AU915" s="87"/>
    </row>
    <row r="916" spans="3:64" x14ac:dyDescent="0.2">
      <c r="C916" s="10"/>
      <c r="D916" s="10"/>
      <c r="AA916" s="87"/>
      <c r="AB916" s="87"/>
      <c r="AC916" s="87"/>
      <c r="AD916" s="87"/>
      <c r="AE916" s="87"/>
      <c r="AG916" s="112"/>
      <c r="AN916" s="87"/>
      <c r="AO916" s="87"/>
      <c r="AP916" s="87"/>
      <c r="AQ916" s="87"/>
      <c r="AR916" s="87"/>
      <c r="AS916" s="87"/>
      <c r="AT916" s="87"/>
      <c r="AU916" s="87"/>
    </row>
    <row r="917" spans="3:64" x14ac:dyDescent="0.2">
      <c r="C917" s="10"/>
      <c r="D917" s="10"/>
      <c r="AA917" s="87"/>
      <c r="AB917" s="87"/>
      <c r="AC917" s="87"/>
      <c r="AD917" s="87"/>
      <c r="AE917" s="87"/>
      <c r="AG917" s="112"/>
      <c r="AN917" s="87"/>
      <c r="AO917" s="87"/>
      <c r="AP917" s="87"/>
      <c r="AQ917" s="87"/>
      <c r="AR917" s="87"/>
      <c r="AS917" s="87"/>
      <c r="AT917" s="87"/>
      <c r="AU917" s="87"/>
    </row>
    <row r="918" spans="3:64" x14ac:dyDescent="0.2">
      <c r="C918" s="10"/>
      <c r="D918" s="10"/>
      <c r="AA918" s="87"/>
      <c r="AB918" s="87"/>
      <c r="AC918" s="87"/>
      <c r="AD918" s="87"/>
      <c r="AE918" s="87"/>
      <c r="AG918" s="112"/>
      <c r="AN918" s="87"/>
      <c r="AO918" s="87"/>
      <c r="AP918" s="87"/>
      <c r="AQ918" s="87"/>
      <c r="AR918" s="87"/>
      <c r="AS918" s="87"/>
      <c r="AT918" s="87"/>
      <c r="AU918" s="87"/>
    </row>
    <row r="919" spans="3:64" x14ac:dyDescent="0.2">
      <c r="C919" s="10"/>
      <c r="D919" s="10"/>
      <c r="AA919" s="87"/>
      <c r="AB919" s="87"/>
      <c r="AC919" s="87"/>
      <c r="AD919" s="87"/>
      <c r="AE919" s="87"/>
      <c r="AG919" s="112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</row>
    <row r="920" spans="3:64" x14ac:dyDescent="0.2">
      <c r="C920" s="10"/>
      <c r="D920" s="10"/>
      <c r="AA920" s="87"/>
      <c r="AB920" s="87"/>
      <c r="AC920" s="87"/>
      <c r="AD920" s="87"/>
      <c r="AE920" s="87"/>
      <c r="AG920" s="112"/>
      <c r="AN920" s="87"/>
      <c r="AO920" s="87"/>
      <c r="AP920" s="87"/>
      <c r="AQ920" s="87"/>
      <c r="AR920" s="87"/>
      <c r="AS920" s="87"/>
      <c r="AT920" s="87"/>
      <c r="AU920" s="87"/>
    </row>
    <row r="921" spans="3:64" x14ac:dyDescent="0.2">
      <c r="C921" s="10"/>
      <c r="D921" s="10"/>
      <c r="AA921" s="87"/>
      <c r="AB921" s="87"/>
      <c r="AC921" s="87"/>
      <c r="AD921" s="87"/>
      <c r="AE921" s="87"/>
      <c r="AG921" s="112"/>
      <c r="AN921" s="87"/>
      <c r="AO921" s="87"/>
      <c r="AP921" s="87"/>
      <c r="AQ921" s="87"/>
      <c r="AR921" s="87"/>
      <c r="AS921" s="87"/>
      <c r="AT921" s="87"/>
      <c r="AU921" s="87"/>
    </row>
    <row r="922" spans="3:64" x14ac:dyDescent="0.2">
      <c r="C922" s="10"/>
      <c r="D922" s="10"/>
      <c r="AA922" s="87"/>
      <c r="AB922" s="87"/>
      <c r="AC922" s="87"/>
      <c r="AD922" s="87"/>
      <c r="AE922" s="87"/>
      <c r="AG922" s="112"/>
      <c r="AN922" s="87"/>
      <c r="AO922" s="87"/>
      <c r="AP922" s="87"/>
      <c r="AQ922" s="87"/>
      <c r="AR922" s="87"/>
      <c r="AS922" s="87"/>
      <c r="AT922" s="87"/>
      <c r="AU922" s="87"/>
    </row>
    <row r="923" spans="3:64" x14ac:dyDescent="0.2">
      <c r="C923" s="10"/>
      <c r="D923" s="10"/>
      <c r="AA923" s="87"/>
      <c r="AB923" s="87"/>
      <c r="AC923" s="87"/>
      <c r="AD923" s="87"/>
      <c r="AE923" s="87"/>
      <c r="AG923" s="112"/>
      <c r="AN923" s="87"/>
      <c r="AO923" s="87"/>
      <c r="AP923" s="87"/>
      <c r="AQ923" s="87"/>
      <c r="AR923" s="87"/>
      <c r="AS923" s="87"/>
      <c r="AT923" s="87"/>
      <c r="AU923" s="87"/>
    </row>
    <row r="924" spans="3:64" x14ac:dyDescent="0.2">
      <c r="C924" s="10"/>
      <c r="D924" s="10"/>
      <c r="AA924" s="87"/>
      <c r="AB924" s="87"/>
      <c r="AC924" s="87"/>
      <c r="AD924" s="87"/>
      <c r="AE924" s="87"/>
      <c r="AG924" s="112"/>
      <c r="AN924" s="87"/>
      <c r="AO924" s="87"/>
      <c r="AP924" s="87"/>
      <c r="AQ924" s="87"/>
      <c r="AR924" s="87"/>
      <c r="AS924" s="87"/>
      <c r="AT924" s="87"/>
      <c r="AU924" s="87"/>
    </row>
    <row r="925" spans="3:64" x14ac:dyDescent="0.2">
      <c r="C925" s="10"/>
      <c r="D925" s="10"/>
      <c r="AA925" s="87"/>
      <c r="AB925" s="87"/>
      <c r="AC925" s="87"/>
      <c r="AD925" s="87"/>
      <c r="AE925" s="87"/>
      <c r="AG925" s="112"/>
      <c r="AN925" s="87"/>
      <c r="AO925" s="87"/>
      <c r="AP925" s="87"/>
      <c r="AQ925" s="87"/>
      <c r="AR925" s="87"/>
      <c r="AS925" s="87"/>
      <c r="AT925" s="87"/>
      <c r="AU925" s="87"/>
    </row>
    <row r="926" spans="3:64" x14ac:dyDescent="0.2">
      <c r="C926" s="10"/>
      <c r="D926" s="10"/>
      <c r="AA926" s="87"/>
      <c r="AB926" s="87"/>
      <c r="AC926" s="87"/>
      <c r="AD926" s="87"/>
      <c r="AE926" s="87"/>
      <c r="AG926" s="112"/>
      <c r="AN926" s="87"/>
      <c r="AO926" s="87"/>
      <c r="AP926" s="87"/>
      <c r="AQ926" s="87"/>
      <c r="AR926" s="87"/>
      <c r="AS926" s="87"/>
      <c r="AT926" s="87"/>
      <c r="AU926" s="87"/>
    </row>
    <row r="927" spans="3:64" x14ac:dyDescent="0.2">
      <c r="C927" s="10"/>
      <c r="D927" s="10"/>
      <c r="AA927" s="87"/>
      <c r="AB927" s="87"/>
      <c r="AC927" s="87"/>
      <c r="AD927" s="87"/>
      <c r="AE927" s="87"/>
      <c r="AG927" s="112"/>
      <c r="AN927" s="87"/>
      <c r="AO927" s="87"/>
      <c r="AP927" s="87"/>
      <c r="AQ927" s="87"/>
      <c r="AR927" s="87"/>
      <c r="AS927" s="87"/>
      <c r="AT927" s="87"/>
      <c r="AU927" s="87"/>
    </row>
    <row r="928" spans="3:64" x14ac:dyDescent="0.2">
      <c r="C928" s="10"/>
      <c r="D928" s="10"/>
      <c r="AA928" s="87"/>
      <c r="AB928" s="87"/>
      <c r="AC928" s="87"/>
      <c r="AD928" s="87"/>
      <c r="AE928" s="87"/>
      <c r="AG928" s="112"/>
      <c r="AN928" s="87"/>
      <c r="AO928" s="87"/>
      <c r="AP928" s="87"/>
      <c r="AQ928" s="87"/>
      <c r="AR928" s="87"/>
      <c r="AS928" s="87"/>
      <c r="AT928" s="87"/>
      <c r="AU928" s="87"/>
    </row>
    <row r="929" spans="3:64" x14ac:dyDescent="0.2">
      <c r="C929" s="10"/>
      <c r="D929" s="10"/>
      <c r="AA929" s="87"/>
      <c r="AB929" s="87"/>
      <c r="AC929" s="87"/>
      <c r="AD929" s="87"/>
      <c r="AE929" s="87"/>
      <c r="AG929" s="112"/>
      <c r="AN929" s="87"/>
      <c r="AO929" s="87"/>
      <c r="AP929" s="87"/>
      <c r="AQ929" s="87"/>
      <c r="AR929" s="87"/>
      <c r="AS929" s="87"/>
      <c r="AT929" s="87"/>
      <c r="AU929" s="87"/>
    </row>
    <row r="930" spans="3:64" x14ac:dyDescent="0.2">
      <c r="C930" s="10"/>
      <c r="D930" s="10"/>
      <c r="AA930" s="87"/>
      <c r="AB930" s="87"/>
      <c r="AC930" s="87"/>
      <c r="AD930" s="87"/>
      <c r="AE930" s="87"/>
      <c r="AG930" s="112"/>
      <c r="AN930" s="87"/>
      <c r="AO930" s="87"/>
      <c r="AP930" s="87"/>
      <c r="AQ930" s="87"/>
      <c r="AR930" s="87"/>
      <c r="AS930" s="87"/>
      <c r="AT930" s="87"/>
      <c r="AU930" s="87"/>
    </row>
    <row r="931" spans="3:64" x14ac:dyDescent="0.2">
      <c r="C931" s="10"/>
      <c r="D931" s="10"/>
      <c r="AA931" s="87"/>
      <c r="AB931" s="87"/>
      <c r="AC931" s="87"/>
      <c r="AD931" s="87"/>
      <c r="AE931" s="87"/>
      <c r="AG931" s="112"/>
      <c r="AN931" s="87"/>
      <c r="AO931" s="87"/>
      <c r="AP931" s="87"/>
      <c r="AQ931" s="87"/>
      <c r="AR931" s="87"/>
      <c r="AS931" s="87"/>
      <c r="AT931" s="87"/>
      <c r="AU931" s="87"/>
    </row>
    <row r="932" spans="3:64" x14ac:dyDescent="0.2">
      <c r="C932" s="10"/>
      <c r="D932" s="10"/>
      <c r="AA932" s="87"/>
      <c r="AB932" s="87"/>
      <c r="AC932" s="87"/>
      <c r="AD932" s="87"/>
      <c r="AE932" s="87"/>
      <c r="AG932" s="112"/>
      <c r="AN932" s="87"/>
      <c r="AO932" s="87"/>
      <c r="AP932" s="87"/>
      <c r="AQ932" s="87"/>
      <c r="AR932" s="87"/>
      <c r="AS932" s="87"/>
      <c r="AT932" s="87"/>
      <c r="AU932" s="87"/>
    </row>
    <row r="933" spans="3:64" x14ac:dyDescent="0.2">
      <c r="C933" s="10"/>
      <c r="D933" s="10"/>
      <c r="AA933" s="87"/>
      <c r="AB933" s="87"/>
      <c r="AC933" s="87"/>
      <c r="AD933" s="87"/>
      <c r="AE933" s="87"/>
      <c r="AG933" s="112"/>
      <c r="AN933" s="87"/>
      <c r="AO933" s="87"/>
      <c r="AP933" s="87"/>
      <c r="AQ933" s="87"/>
      <c r="AR933" s="87"/>
      <c r="AS933" s="87"/>
      <c r="AT933" s="87"/>
      <c r="AU933" s="87"/>
    </row>
    <row r="934" spans="3:64" x14ac:dyDescent="0.2">
      <c r="C934" s="10"/>
      <c r="D934" s="10"/>
      <c r="AA934" s="87"/>
      <c r="AB934" s="87"/>
      <c r="AC934" s="87"/>
      <c r="AD934" s="87"/>
      <c r="AE934" s="87"/>
      <c r="AG934" s="112"/>
      <c r="AN934" s="87"/>
      <c r="AO934" s="87"/>
      <c r="AP934" s="87"/>
      <c r="AQ934" s="87"/>
      <c r="AR934" s="87"/>
      <c r="AS934" s="87"/>
      <c r="AT934" s="87"/>
      <c r="AU934" s="87"/>
    </row>
    <row r="935" spans="3:64" x14ac:dyDescent="0.2">
      <c r="C935" s="10"/>
      <c r="D935" s="10"/>
      <c r="AA935" s="87"/>
      <c r="AB935" s="87"/>
      <c r="AC935" s="87"/>
      <c r="AD935" s="87"/>
      <c r="AE935" s="87"/>
      <c r="AG935" s="112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</row>
    <row r="936" spans="3:64" x14ac:dyDescent="0.2">
      <c r="C936" s="10"/>
      <c r="D936" s="10"/>
      <c r="AA936" s="87"/>
      <c r="AB936" s="87"/>
      <c r="AC936" s="87"/>
      <c r="AD936" s="87"/>
      <c r="AE936" s="87"/>
      <c r="AG936" s="112"/>
      <c r="AN936" s="87"/>
      <c r="AO936" s="87"/>
      <c r="AP936" s="87"/>
      <c r="AQ936" s="87"/>
      <c r="AR936" s="87"/>
      <c r="AS936" s="87"/>
      <c r="AT936" s="87"/>
      <c r="AU936" s="87"/>
    </row>
    <row r="937" spans="3:64" x14ac:dyDescent="0.2">
      <c r="C937" s="10"/>
      <c r="D937" s="10"/>
      <c r="AA937" s="87"/>
      <c r="AB937" s="87"/>
      <c r="AC937" s="87"/>
      <c r="AD937" s="87"/>
      <c r="AE937" s="87"/>
      <c r="AG937" s="112"/>
      <c r="AN937" s="87"/>
      <c r="AO937" s="87"/>
      <c r="AP937" s="87"/>
      <c r="AQ937" s="87"/>
      <c r="AR937" s="87"/>
      <c r="AS937" s="87"/>
      <c r="AT937" s="87"/>
      <c r="AU937" s="87"/>
    </row>
    <row r="938" spans="3:64" x14ac:dyDescent="0.2">
      <c r="C938" s="10"/>
      <c r="D938" s="10"/>
      <c r="AA938" s="87"/>
      <c r="AB938" s="87"/>
      <c r="AC938" s="87"/>
      <c r="AD938" s="87"/>
      <c r="AE938" s="87"/>
      <c r="AG938" s="112"/>
      <c r="AN938" s="87"/>
      <c r="AO938" s="87"/>
      <c r="AP938" s="87"/>
      <c r="AQ938" s="87"/>
      <c r="AR938" s="87"/>
      <c r="AS938" s="87"/>
      <c r="AT938" s="87"/>
      <c r="AU938" s="87"/>
    </row>
    <row r="939" spans="3:64" x14ac:dyDescent="0.2">
      <c r="C939" s="10"/>
      <c r="D939" s="10"/>
      <c r="AA939" s="87"/>
      <c r="AB939" s="87"/>
      <c r="AC939" s="87"/>
      <c r="AD939" s="87"/>
      <c r="AE939" s="87"/>
      <c r="AG939" s="112"/>
      <c r="AN939" s="87"/>
      <c r="AO939" s="87"/>
      <c r="AP939" s="87"/>
      <c r="AQ939" s="87"/>
      <c r="AR939" s="87"/>
      <c r="AS939" s="87"/>
      <c r="AT939" s="87"/>
      <c r="AU939" s="87"/>
    </row>
    <row r="940" spans="3:64" x14ac:dyDescent="0.2">
      <c r="C940" s="10"/>
      <c r="D940" s="10"/>
      <c r="AA940" s="87"/>
      <c r="AB940" s="87"/>
      <c r="AC940" s="87"/>
      <c r="AD940" s="87"/>
      <c r="AE940" s="87"/>
      <c r="AG940" s="112"/>
      <c r="AN940" s="87"/>
      <c r="AO940" s="87"/>
      <c r="AP940" s="87"/>
      <c r="AQ940" s="87"/>
      <c r="AR940" s="87"/>
      <c r="AS940" s="87"/>
      <c r="AT940" s="87"/>
      <c r="AU940" s="87"/>
    </row>
    <row r="941" spans="3:64" x14ac:dyDescent="0.2">
      <c r="C941" s="10"/>
      <c r="D941" s="10"/>
      <c r="AA941" s="87"/>
      <c r="AB941" s="87"/>
      <c r="AC941" s="87"/>
      <c r="AD941" s="87"/>
      <c r="AE941" s="87"/>
      <c r="AG941" s="112"/>
      <c r="AN941" s="87"/>
      <c r="AO941" s="87"/>
      <c r="AP941" s="87"/>
      <c r="AQ941" s="87"/>
      <c r="AR941" s="87"/>
      <c r="AS941" s="87"/>
      <c r="AT941" s="87"/>
      <c r="AU941" s="87"/>
    </row>
    <row r="942" spans="3:64" x14ac:dyDescent="0.2">
      <c r="C942" s="10"/>
      <c r="D942" s="10"/>
      <c r="AA942" s="87"/>
      <c r="AB942" s="87"/>
      <c r="AC942" s="87"/>
      <c r="AD942" s="87"/>
      <c r="AE942" s="87"/>
      <c r="AG942" s="112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</row>
    <row r="943" spans="3:64" x14ac:dyDescent="0.2">
      <c r="C943" s="10"/>
      <c r="D943" s="10"/>
      <c r="AA943" s="87"/>
      <c r="AB943" s="87"/>
      <c r="AC943" s="87"/>
      <c r="AD943" s="87"/>
      <c r="AE943" s="87"/>
      <c r="AG943" s="112"/>
      <c r="AN943" s="87"/>
      <c r="AO943" s="87"/>
      <c r="AP943" s="87"/>
      <c r="AQ943" s="87"/>
      <c r="AR943" s="87"/>
      <c r="AS943" s="87"/>
      <c r="AT943" s="87"/>
      <c r="AU943" s="87"/>
    </row>
    <row r="944" spans="3:64" x14ac:dyDescent="0.2">
      <c r="C944" s="10"/>
      <c r="D944" s="10"/>
      <c r="AA944" s="87"/>
      <c r="AB944" s="87"/>
      <c r="AC944" s="87"/>
      <c r="AD944" s="87"/>
      <c r="AE944" s="87"/>
      <c r="AG944" s="112"/>
      <c r="AN944" s="87"/>
      <c r="AO944" s="87"/>
      <c r="AP944" s="87"/>
      <c r="AQ944" s="87"/>
      <c r="AR944" s="87"/>
      <c r="AS944" s="87"/>
      <c r="AT944" s="87"/>
      <c r="AU944" s="87"/>
    </row>
    <row r="945" spans="3:64" x14ac:dyDescent="0.2">
      <c r="C945" s="10"/>
      <c r="D945" s="10"/>
      <c r="AA945" s="87"/>
      <c r="AB945" s="87"/>
      <c r="AC945" s="87"/>
      <c r="AD945" s="87"/>
      <c r="AE945" s="87"/>
      <c r="AG945" s="112"/>
      <c r="AN945" s="87"/>
      <c r="AO945" s="87"/>
      <c r="AP945" s="87"/>
      <c r="AQ945" s="87"/>
      <c r="AR945" s="87"/>
      <c r="AS945" s="87"/>
      <c r="AT945" s="87"/>
      <c r="AU945" s="87"/>
    </row>
    <row r="946" spans="3:64" x14ac:dyDescent="0.2">
      <c r="C946" s="10"/>
      <c r="D946" s="10"/>
      <c r="AA946" s="87"/>
      <c r="AB946" s="87"/>
      <c r="AC946" s="87"/>
      <c r="AD946" s="87"/>
      <c r="AE946" s="87"/>
      <c r="AG946" s="112"/>
      <c r="AN946" s="87"/>
      <c r="AO946" s="87"/>
      <c r="AP946" s="87"/>
      <c r="AQ946" s="87"/>
      <c r="AR946" s="87"/>
      <c r="AS946" s="87"/>
      <c r="AT946" s="87"/>
      <c r="AU946" s="87"/>
    </row>
    <row r="947" spans="3:64" x14ac:dyDescent="0.2">
      <c r="C947" s="10"/>
      <c r="D947" s="10"/>
      <c r="AA947" s="87"/>
      <c r="AB947" s="87"/>
      <c r="AC947" s="87"/>
      <c r="AD947" s="87"/>
      <c r="AE947" s="87"/>
      <c r="AG947" s="112"/>
      <c r="AN947" s="87"/>
      <c r="AO947" s="87"/>
      <c r="AP947" s="87"/>
      <c r="AQ947" s="87"/>
      <c r="AR947" s="87"/>
      <c r="AS947" s="87"/>
      <c r="AT947" s="87"/>
      <c r="AU947" s="87"/>
    </row>
    <row r="948" spans="3:64" x14ac:dyDescent="0.2">
      <c r="C948" s="10"/>
      <c r="D948" s="10"/>
      <c r="AA948" s="87"/>
      <c r="AB948" s="87"/>
      <c r="AC948" s="87"/>
      <c r="AD948" s="87"/>
      <c r="AE948" s="87"/>
      <c r="AG948" s="112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</row>
    <row r="949" spans="3:64" x14ac:dyDescent="0.2">
      <c r="C949" s="10"/>
      <c r="D949" s="10"/>
      <c r="AA949" s="87"/>
      <c r="AB949" s="87"/>
      <c r="AC949" s="87"/>
      <c r="AD949" s="87"/>
      <c r="AE949" s="87"/>
      <c r="AG949" s="112"/>
      <c r="AN949" s="87"/>
      <c r="AO949" s="87"/>
      <c r="AP949" s="87"/>
      <c r="AQ949" s="87"/>
      <c r="AR949" s="87"/>
      <c r="AS949" s="87"/>
      <c r="AT949" s="87"/>
      <c r="AU949" s="87"/>
    </row>
    <row r="950" spans="3:64" x14ac:dyDescent="0.2">
      <c r="C950" s="10"/>
      <c r="D950" s="10"/>
      <c r="AA950" s="87"/>
      <c r="AB950" s="87"/>
      <c r="AC950" s="87"/>
      <c r="AD950" s="87"/>
      <c r="AE950" s="87"/>
      <c r="AG950" s="112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</row>
    <row r="951" spans="3:64" x14ac:dyDescent="0.2">
      <c r="C951" s="10"/>
      <c r="D951" s="10"/>
      <c r="AA951" s="87"/>
      <c r="AB951" s="87"/>
      <c r="AC951" s="87"/>
      <c r="AD951" s="87"/>
      <c r="AE951" s="87"/>
      <c r="AG951" s="112"/>
      <c r="AN951" s="87"/>
      <c r="AO951" s="87"/>
      <c r="AP951" s="87"/>
      <c r="AQ951" s="87"/>
      <c r="AR951" s="87"/>
      <c r="AS951" s="87"/>
      <c r="AT951" s="87"/>
      <c r="AU951" s="87"/>
    </row>
    <row r="952" spans="3:64" x14ac:dyDescent="0.2">
      <c r="C952" s="10"/>
      <c r="D952" s="10"/>
      <c r="AA952" s="87"/>
      <c r="AB952" s="87"/>
      <c r="AC952" s="87"/>
      <c r="AD952" s="87"/>
      <c r="AE952" s="87"/>
      <c r="AG952" s="112"/>
      <c r="AN952" s="87"/>
      <c r="AO952" s="87"/>
      <c r="AP952" s="87"/>
      <c r="AQ952" s="87"/>
      <c r="AR952" s="87"/>
      <c r="AS952" s="87"/>
      <c r="AT952" s="87"/>
      <c r="AU952" s="87"/>
      <c r="AV952" s="87"/>
    </row>
    <row r="953" spans="3:64" x14ac:dyDescent="0.2">
      <c r="C953" s="10"/>
      <c r="D953" s="10"/>
      <c r="AA953" s="87"/>
      <c r="AB953" s="87"/>
      <c r="AC953" s="87"/>
      <c r="AD953" s="87"/>
      <c r="AE953" s="87"/>
      <c r="AG953" s="112"/>
      <c r="AN953" s="87"/>
      <c r="AO953" s="87"/>
      <c r="AP953" s="87"/>
      <c r="AQ953" s="87"/>
      <c r="AR953" s="87"/>
      <c r="AS953" s="87"/>
      <c r="AT953" s="87"/>
      <c r="AU953" s="87"/>
    </row>
    <row r="954" spans="3:64" x14ac:dyDescent="0.2">
      <c r="C954" s="10"/>
      <c r="D954" s="10"/>
      <c r="AA954" s="87"/>
      <c r="AB954" s="87"/>
      <c r="AC954" s="87"/>
      <c r="AD954" s="87"/>
      <c r="AE954" s="87"/>
      <c r="AG954" s="112"/>
      <c r="AN954" s="87"/>
      <c r="AO954" s="87"/>
      <c r="AP954" s="87"/>
      <c r="AQ954" s="87"/>
      <c r="AR954" s="87"/>
      <c r="AS954" s="87"/>
      <c r="AT954" s="87"/>
      <c r="AU954" s="87"/>
    </row>
    <row r="955" spans="3:64" x14ac:dyDescent="0.2">
      <c r="C955" s="10"/>
      <c r="D955" s="10"/>
      <c r="AA955" s="87"/>
      <c r="AB955" s="87"/>
      <c r="AC955" s="87"/>
      <c r="AD955" s="87"/>
      <c r="AE955" s="87"/>
      <c r="AG955" s="112"/>
      <c r="AN955" s="87"/>
      <c r="AO955" s="87"/>
      <c r="AP955" s="87"/>
      <c r="AQ955" s="87"/>
      <c r="AR955" s="87"/>
      <c r="AS955" s="87"/>
      <c r="AT955" s="87"/>
      <c r="AU955" s="87"/>
    </row>
    <row r="956" spans="3:64" x14ac:dyDescent="0.2">
      <c r="C956" s="10"/>
      <c r="D956" s="10"/>
      <c r="AA956" s="87"/>
      <c r="AB956" s="87"/>
      <c r="AC956" s="87"/>
      <c r="AD956" s="87"/>
      <c r="AE956" s="87"/>
      <c r="AG956" s="112"/>
      <c r="AN956" s="87"/>
      <c r="AO956" s="87"/>
      <c r="AP956" s="87"/>
      <c r="AQ956" s="87"/>
      <c r="AR956" s="87"/>
      <c r="AS956" s="87"/>
      <c r="AT956" s="87"/>
      <c r="AU956" s="87"/>
    </row>
    <row r="957" spans="3:64" x14ac:dyDescent="0.2">
      <c r="C957" s="10"/>
      <c r="D957" s="10"/>
      <c r="AA957" s="87"/>
      <c r="AB957" s="87"/>
      <c r="AC957" s="87"/>
      <c r="AD957" s="87"/>
      <c r="AE957" s="87"/>
      <c r="AG957" s="112"/>
      <c r="AN957" s="87"/>
      <c r="AO957" s="87"/>
      <c r="AP957" s="87"/>
      <c r="AQ957" s="87"/>
      <c r="AR957" s="87"/>
      <c r="AS957" s="87"/>
      <c r="AT957" s="87"/>
      <c r="AU957" s="87"/>
    </row>
    <row r="958" spans="3:64" x14ac:dyDescent="0.2">
      <c r="C958" s="10"/>
      <c r="D958" s="10"/>
      <c r="AA958" s="87"/>
      <c r="AB958" s="87"/>
      <c r="AC958" s="87"/>
      <c r="AD958" s="87"/>
      <c r="AE958" s="87"/>
      <c r="AG958" s="112"/>
      <c r="AN958" s="87"/>
      <c r="AO958" s="87"/>
      <c r="AP958" s="87"/>
      <c r="AQ958" s="87"/>
      <c r="AR958" s="87"/>
      <c r="AS958" s="87"/>
      <c r="AT958" s="87"/>
      <c r="AU958" s="87"/>
      <c r="AV958" s="87"/>
    </row>
    <row r="959" spans="3:64" x14ac:dyDescent="0.2">
      <c r="C959" s="10"/>
      <c r="D959" s="10"/>
      <c r="AA959" s="87"/>
      <c r="AB959" s="87"/>
      <c r="AC959" s="87"/>
      <c r="AD959" s="87"/>
      <c r="AE959" s="87"/>
      <c r="AG959" s="112"/>
      <c r="AN959" s="87"/>
      <c r="AO959" s="87"/>
      <c r="AP959" s="87"/>
      <c r="AQ959" s="87"/>
      <c r="AR959" s="87"/>
      <c r="AS959" s="87"/>
      <c r="AT959" s="87"/>
      <c r="AU959" s="87"/>
    </row>
    <row r="960" spans="3:64" x14ac:dyDescent="0.2">
      <c r="C960" s="10"/>
      <c r="D960" s="10"/>
      <c r="AA960" s="87"/>
      <c r="AB960" s="87"/>
      <c r="AC960" s="87"/>
      <c r="AD960" s="87"/>
      <c r="AE960" s="87"/>
      <c r="AG960" s="112"/>
      <c r="AN960" s="87"/>
      <c r="AO960" s="87"/>
      <c r="AP960" s="87"/>
      <c r="AQ960" s="87"/>
      <c r="AR960" s="87"/>
      <c r="AS960" s="87"/>
      <c r="AT960" s="87"/>
      <c r="AU960" s="87"/>
    </row>
    <row r="961" spans="3:48" x14ac:dyDescent="0.2">
      <c r="C961" s="10"/>
      <c r="D961" s="10"/>
      <c r="AA961" s="87"/>
      <c r="AB961" s="87"/>
      <c r="AC961" s="87"/>
      <c r="AD961" s="87"/>
      <c r="AE961" s="87"/>
      <c r="AG961" s="112"/>
      <c r="AN961" s="87"/>
      <c r="AO961" s="87"/>
      <c r="AP961" s="87"/>
      <c r="AQ961" s="87"/>
      <c r="AR961" s="87"/>
      <c r="AS961" s="87"/>
      <c r="AT961" s="87"/>
      <c r="AU961" s="87"/>
    </row>
    <row r="962" spans="3:48" x14ac:dyDescent="0.2">
      <c r="C962" s="10"/>
      <c r="D962" s="10"/>
      <c r="AA962" s="87"/>
      <c r="AB962" s="87"/>
      <c r="AC962" s="87"/>
      <c r="AD962" s="87"/>
      <c r="AE962" s="87"/>
      <c r="AG962" s="112"/>
      <c r="AN962" s="87"/>
      <c r="AO962" s="87"/>
      <c r="AP962" s="87"/>
      <c r="AQ962" s="87"/>
      <c r="AR962" s="87"/>
      <c r="AS962" s="87"/>
      <c r="AT962" s="87"/>
      <c r="AU962" s="87"/>
    </row>
    <row r="963" spans="3:48" x14ac:dyDescent="0.2">
      <c r="C963" s="10"/>
      <c r="D963" s="10"/>
      <c r="AA963" s="87"/>
      <c r="AB963" s="87"/>
      <c r="AC963" s="87"/>
      <c r="AD963" s="87"/>
      <c r="AE963" s="87"/>
      <c r="AG963" s="112"/>
      <c r="AN963" s="87"/>
      <c r="AO963" s="87"/>
      <c r="AP963" s="87"/>
      <c r="AQ963" s="87"/>
      <c r="AR963" s="87"/>
      <c r="AS963" s="87"/>
      <c r="AT963" s="87"/>
      <c r="AU963" s="87"/>
    </row>
    <row r="964" spans="3:48" x14ac:dyDescent="0.2">
      <c r="C964" s="10"/>
      <c r="D964" s="10"/>
      <c r="AA964" s="87"/>
      <c r="AB964" s="87"/>
      <c r="AC964" s="87"/>
      <c r="AD964" s="87"/>
      <c r="AE964" s="87"/>
      <c r="AG964" s="112"/>
      <c r="AN964" s="87"/>
      <c r="AO964" s="87"/>
      <c r="AP964" s="87"/>
      <c r="AQ964" s="87"/>
      <c r="AR964" s="87"/>
      <c r="AS964" s="87"/>
      <c r="AT964" s="87"/>
      <c r="AU964" s="87"/>
    </row>
    <row r="965" spans="3:48" x14ac:dyDescent="0.2">
      <c r="C965" s="10"/>
      <c r="D965" s="10"/>
      <c r="AA965" s="87"/>
      <c r="AB965" s="87"/>
      <c r="AC965" s="87"/>
      <c r="AD965" s="87"/>
      <c r="AE965" s="87"/>
      <c r="AG965" s="112"/>
      <c r="AN965" s="87"/>
      <c r="AO965" s="87"/>
      <c r="AP965" s="87"/>
      <c r="AQ965" s="87"/>
      <c r="AR965" s="87"/>
      <c r="AS965" s="87"/>
      <c r="AT965" s="87"/>
      <c r="AU965" s="87"/>
    </row>
    <row r="966" spans="3:48" x14ac:dyDescent="0.2">
      <c r="C966" s="10"/>
      <c r="D966" s="10"/>
      <c r="AA966" s="87"/>
      <c r="AB966" s="87"/>
      <c r="AC966" s="87"/>
      <c r="AD966" s="87"/>
      <c r="AE966" s="87"/>
      <c r="AG966" s="112"/>
      <c r="AN966" s="87"/>
      <c r="AO966" s="87"/>
      <c r="AP966" s="87"/>
      <c r="AQ966" s="87"/>
      <c r="AR966" s="87"/>
      <c r="AS966" s="87"/>
      <c r="AT966" s="87"/>
      <c r="AU966" s="87"/>
    </row>
    <row r="967" spans="3:48" x14ac:dyDescent="0.2">
      <c r="C967" s="10"/>
      <c r="D967" s="10"/>
      <c r="AA967" s="87"/>
      <c r="AB967" s="87"/>
      <c r="AC967" s="87"/>
      <c r="AD967" s="87"/>
      <c r="AE967" s="87"/>
      <c r="AG967" s="112"/>
      <c r="AN967" s="87"/>
      <c r="AO967" s="87"/>
      <c r="AP967" s="87"/>
      <c r="AQ967" s="87"/>
      <c r="AR967" s="87"/>
      <c r="AS967" s="87"/>
      <c r="AT967" s="87"/>
      <c r="AU967" s="87"/>
    </row>
    <row r="968" spans="3:48" x14ac:dyDescent="0.2">
      <c r="C968" s="10"/>
      <c r="D968" s="10"/>
      <c r="AA968" s="87"/>
      <c r="AB968" s="87"/>
      <c r="AC968" s="87"/>
      <c r="AD968" s="87"/>
      <c r="AE968" s="87"/>
      <c r="AG968" s="112"/>
      <c r="AN968" s="87"/>
      <c r="AO968" s="87"/>
      <c r="AP968" s="87"/>
      <c r="AQ968" s="87"/>
      <c r="AR968" s="87"/>
      <c r="AS968" s="87"/>
      <c r="AT968" s="87"/>
      <c r="AU968" s="87"/>
    </row>
    <row r="969" spans="3:48" x14ac:dyDescent="0.2">
      <c r="C969" s="10"/>
      <c r="D969" s="10"/>
      <c r="AA969" s="87"/>
      <c r="AB969" s="87"/>
      <c r="AC969" s="87"/>
      <c r="AD969" s="87"/>
      <c r="AE969" s="87"/>
      <c r="AG969" s="112"/>
      <c r="AN969" s="87"/>
      <c r="AO969" s="87"/>
      <c r="AP969" s="87"/>
      <c r="AQ969" s="87"/>
      <c r="AR969" s="87"/>
      <c r="AS969" s="87"/>
      <c r="AT969" s="87"/>
      <c r="AU969" s="87"/>
      <c r="AV969" s="87"/>
    </row>
    <row r="970" spans="3:48" x14ac:dyDescent="0.2">
      <c r="C970" s="10"/>
      <c r="D970" s="10"/>
      <c r="AA970" s="87"/>
      <c r="AB970" s="87"/>
      <c r="AC970" s="87"/>
      <c r="AD970" s="87"/>
      <c r="AE970" s="87"/>
      <c r="AG970" s="112"/>
      <c r="AN970" s="87"/>
      <c r="AO970" s="87"/>
      <c r="AP970" s="87"/>
      <c r="AQ970" s="87"/>
      <c r="AR970" s="87"/>
      <c r="AS970" s="87"/>
      <c r="AT970" s="87"/>
      <c r="AU970" s="87"/>
    </row>
    <row r="971" spans="3:48" x14ac:dyDescent="0.2">
      <c r="C971" s="10"/>
      <c r="D971" s="10"/>
      <c r="AA971" s="87"/>
      <c r="AB971" s="87"/>
      <c r="AC971" s="87"/>
      <c r="AD971" s="87"/>
      <c r="AE971" s="87"/>
      <c r="AG971" s="112"/>
      <c r="AN971" s="87"/>
      <c r="AO971" s="87"/>
      <c r="AP971" s="87"/>
      <c r="AQ971" s="87"/>
      <c r="AR971" s="87"/>
      <c r="AS971" s="87"/>
      <c r="AT971" s="87"/>
      <c r="AU971" s="87"/>
    </row>
    <row r="972" spans="3:48" x14ac:dyDescent="0.2">
      <c r="C972" s="10"/>
      <c r="D972" s="10"/>
      <c r="AA972" s="87"/>
      <c r="AB972" s="87"/>
      <c r="AC972" s="87"/>
      <c r="AD972" s="87"/>
      <c r="AE972" s="87"/>
      <c r="AG972" s="112"/>
      <c r="AN972" s="87"/>
      <c r="AO972" s="87"/>
      <c r="AP972" s="87"/>
      <c r="AQ972" s="87"/>
      <c r="AR972" s="87"/>
      <c r="AS972" s="87"/>
      <c r="AT972" s="87"/>
      <c r="AU972" s="87"/>
    </row>
    <row r="973" spans="3:48" x14ac:dyDescent="0.2">
      <c r="C973" s="10"/>
      <c r="D973" s="10"/>
      <c r="AA973" s="87"/>
      <c r="AB973" s="87"/>
      <c r="AC973" s="87"/>
      <c r="AD973" s="87"/>
      <c r="AE973" s="87"/>
      <c r="AG973" s="112"/>
      <c r="AN973" s="87"/>
      <c r="AO973" s="87"/>
      <c r="AP973" s="87"/>
      <c r="AQ973" s="87"/>
      <c r="AR973" s="87"/>
      <c r="AS973" s="87"/>
      <c r="AT973" s="87"/>
      <c r="AU973" s="87"/>
    </row>
    <row r="974" spans="3:48" x14ac:dyDescent="0.2">
      <c r="C974" s="10"/>
      <c r="D974" s="10"/>
      <c r="AA974" s="87"/>
      <c r="AB974" s="87"/>
      <c r="AC974" s="87"/>
      <c r="AD974" s="87"/>
      <c r="AE974" s="87"/>
      <c r="AG974" s="112"/>
      <c r="AN974" s="87"/>
      <c r="AO974" s="87"/>
      <c r="AP974" s="87"/>
      <c r="AQ974" s="87"/>
      <c r="AR974" s="87"/>
      <c r="AS974" s="87"/>
      <c r="AT974" s="87"/>
      <c r="AU974" s="87"/>
    </row>
    <row r="975" spans="3:48" x14ac:dyDescent="0.2">
      <c r="C975" s="10"/>
      <c r="D975" s="10"/>
      <c r="AA975" s="87"/>
      <c r="AB975" s="87"/>
      <c r="AC975" s="87"/>
      <c r="AD975" s="87"/>
      <c r="AE975" s="87"/>
      <c r="AG975" s="112"/>
      <c r="AN975" s="87"/>
      <c r="AO975" s="87"/>
      <c r="AP975" s="87"/>
      <c r="AQ975" s="87"/>
      <c r="AR975" s="87"/>
      <c r="AS975" s="87"/>
      <c r="AT975" s="87"/>
      <c r="AU975" s="87"/>
      <c r="AV975" s="87"/>
    </row>
    <row r="976" spans="3:48" x14ac:dyDescent="0.2">
      <c r="C976" s="10"/>
      <c r="D976" s="10"/>
      <c r="AA976" s="87"/>
      <c r="AB976" s="87"/>
      <c r="AC976" s="87"/>
      <c r="AD976" s="87"/>
      <c r="AE976" s="87"/>
      <c r="AG976" s="112"/>
      <c r="AN976" s="87"/>
      <c r="AO976" s="87"/>
      <c r="AP976" s="87"/>
      <c r="AQ976" s="87"/>
      <c r="AR976" s="87"/>
      <c r="AS976" s="87"/>
      <c r="AT976" s="87"/>
      <c r="AU976" s="87"/>
    </row>
    <row r="977" spans="3:64" x14ac:dyDescent="0.2">
      <c r="C977" s="10"/>
      <c r="D977" s="10"/>
      <c r="AA977" s="87"/>
      <c r="AB977" s="87"/>
      <c r="AC977" s="87"/>
      <c r="AD977" s="87"/>
      <c r="AE977" s="87"/>
      <c r="AG977" s="112"/>
      <c r="AN977" s="87"/>
      <c r="AO977" s="87"/>
      <c r="AP977" s="87"/>
      <c r="AQ977" s="87"/>
      <c r="AR977" s="87"/>
      <c r="AS977" s="87"/>
      <c r="AT977" s="87"/>
      <c r="AU977" s="87"/>
    </row>
    <row r="978" spans="3:64" x14ac:dyDescent="0.2">
      <c r="C978" s="10"/>
      <c r="D978" s="10"/>
      <c r="AA978" s="87"/>
      <c r="AB978" s="87"/>
      <c r="AC978" s="87"/>
      <c r="AD978" s="87"/>
      <c r="AE978" s="87"/>
      <c r="AG978" s="112"/>
      <c r="AN978" s="87"/>
      <c r="AO978" s="87"/>
      <c r="AP978" s="87"/>
      <c r="AQ978" s="87"/>
      <c r="AR978" s="87"/>
      <c r="AS978" s="87"/>
      <c r="AT978" s="87"/>
      <c r="AU978" s="87"/>
    </row>
    <row r="979" spans="3:64" x14ac:dyDescent="0.2">
      <c r="C979" s="10"/>
      <c r="D979" s="10"/>
      <c r="AA979" s="87"/>
      <c r="AB979" s="87"/>
      <c r="AC979" s="87"/>
      <c r="AD979" s="87"/>
      <c r="AE979" s="87"/>
      <c r="AG979" s="112"/>
      <c r="AN979" s="87"/>
      <c r="AO979" s="87"/>
      <c r="AP979" s="87"/>
      <c r="AQ979" s="87"/>
      <c r="AR979" s="87"/>
      <c r="AS979" s="87"/>
      <c r="AT979" s="87"/>
      <c r="AU979" s="87"/>
    </row>
    <row r="980" spans="3:64" x14ac:dyDescent="0.2">
      <c r="C980" s="10"/>
      <c r="D980" s="10"/>
      <c r="AA980" s="87"/>
      <c r="AB980" s="87"/>
      <c r="AC980" s="87"/>
      <c r="AD980" s="87"/>
      <c r="AE980" s="87"/>
      <c r="AG980" s="112"/>
      <c r="AN980" s="87"/>
      <c r="AO980" s="87"/>
      <c r="AP980" s="87"/>
      <c r="AQ980" s="87"/>
      <c r="AR980" s="87"/>
      <c r="AS980" s="87"/>
      <c r="AT980" s="87"/>
      <c r="AU980" s="87"/>
    </row>
    <row r="981" spans="3:64" x14ac:dyDescent="0.2">
      <c r="C981" s="10"/>
      <c r="D981" s="10"/>
      <c r="AA981" s="87"/>
      <c r="AB981" s="87"/>
      <c r="AC981" s="87"/>
      <c r="AD981" s="87"/>
      <c r="AE981" s="87"/>
      <c r="AG981" s="112"/>
      <c r="AN981" s="87"/>
      <c r="AO981" s="87"/>
      <c r="AP981" s="87"/>
      <c r="AQ981" s="87"/>
      <c r="AR981" s="87"/>
      <c r="AS981" s="87"/>
      <c r="AT981" s="87"/>
      <c r="AU981" s="87"/>
    </row>
    <row r="982" spans="3:64" x14ac:dyDescent="0.2">
      <c r="C982" s="10"/>
      <c r="D982" s="10"/>
      <c r="AA982" s="87"/>
      <c r="AB982" s="87"/>
      <c r="AC982" s="87"/>
      <c r="AD982" s="87"/>
      <c r="AE982" s="87"/>
      <c r="AG982" s="112"/>
      <c r="AN982" s="87"/>
      <c r="AO982" s="87"/>
      <c r="AP982" s="87"/>
      <c r="AQ982" s="87"/>
      <c r="AR982" s="87"/>
      <c r="AS982" s="87"/>
      <c r="AT982" s="87"/>
      <c r="AU982" s="87"/>
    </row>
    <row r="983" spans="3:64" x14ac:dyDescent="0.2">
      <c r="C983" s="10"/>
      <c r="D983" s="10"/>
      <c r="AA983" s="87"/>
      <c r="AB983" s="87"/>
      <c r="AC983" s="87"/>
      <c r="AD983" s="87"/>
      <c r="AE983" s="87"/>
      <c r="AG983" s="112"/>
      <c r="AN983" s="87"/>
      <c r="AO983" s="87"/>
      <c r="AP983" s="87"/>
      <c r="AQ983" s="87"/>
      <c r="AR983" s="87"/>
      <c r="AS983" s="87"/>
      <c r="AT983" s="87"/>
      <c r="AU983" s="87"/>
    </row>
    <row r="984" spans="3:64" x14ac:dyDescent="0.2">
      <c r="C984" s="10"/>
      <c r="D984" s="10"/>
      <c r="AA984" s="87"/>
      <c r="AB984" s="87"/>
      <c r="AC984" s="87"/>
      <c r="AD984" s="87"/>
      <c r="AE984" s="87"/>
      <c r="AG984" s="112"/>
      <c r="AN984" s="87"/>
      <c r="AO984" s="87"/>
      <c r="AP984" s="87"/>
      <c r="AQ984" s="87"/>
      <c r="AR984" s="87"/>
      <c r="AS984" s="87"/>
      <c r="AT984" s="87"/>
      <c r="AU984" s="87"/>
    </row>
    <row r="985" spans="3:64" x14ac:dyDescent="0.2">
      <c r="C985" s="10"/>
      <c r="D985" s="10"/>
      <c r="AA985" s="87"/>
      <c r="AB985" s="87"/>
      <c r="AC985" s="87"/>
      <c r="AD985" s="87"/>
      <c r="AE985" s="87"/>
      <c r="AG985" s="112"/>
      <c r="AN985" s="87"/>
      <c r="AO985" s="87"/>
      <c r="AP985" s="87"/>
      <c r="AQ985" s="87"/>
      <c r="AR985" s="87"/>
      <c r="AS985" s="87"/>
      <c r="AT985" s="87"/>
      <c r="AU985" s="87"/>
    </row>
    <row r="986" spans="3:64" x14ac:dyDescent="0.2">
      <c r="C986" s="10"/>
      <c r="D986" s="10"/>
      <c r="AA986" s="87"/>
      <c r="AB986" s="87"/>
      <c r="AC986" s="87"/>
      <c r="AD986" s="87"/>
      <c r="AE986" s="87"/>
      <c r="AG986" s="112"/>
      <c r="AN986" s="87"/>
      <c r="AO986" s="87"/>
      <c r="AP986" s="87"/>
      <c r="AQ986" s="87"/>
      <c r="AR986" s="87"/>
      <c r="AS986" s="87"/>
      <c r="AT986" s="87"/>
      <c r="AU986" s="87"/>
    </row>
    <row r="987" spans="3:64" x14ac:dyDescent="0.2">
      <c r="C987" s="10"/>
      <c r="D987" s="10"/>
      <c r="AA987" s="87"/>
      <c r="AB987" s="87"/>
      <c r="AC987" s="87"/>
      <c r="AD987" s="87"/>
      <c r="AE987" s="87"/>
      <c r="AG987" s="112"/>
      <c r="AN987" s="87"/>
      <c r="AO987" s="87"/>
      <c r="AP987" s="87"/>
      <c r="AQ987" s="87"/>
      <c r="AR987" s="87"/>
      <c r="AS987" s="87"/>
      <c r="AT987" s="87"/>
      <c r="AU987" s="87"/>
    </row>
    <row r="988" spans="3:64" x14ac:dyDescent="0.2">
      <c r="C988" s="10"/>
      <c r="D988" s="10"/>
      <c r="AA988" s="87"/>
      <c r="AB988" s="87"/>
      <c r="AC988" s="87"/>
      <c r="AD988" s="87"/>
      <c r="AE988" s="87"/>
      <c r="AG988" s="112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</row>
    <row r="989" spans="3:64" x14ac:dyDescent="0.2">
      <c r="C989" s="10"/>
      <c r="D989" s="10"/>
      <c r="AA989" s="87"/>
      <c r="AB989" s="87"/>
      <c r="AC989" s="87"/>
      <c r="AD989" s="87"/>
      <c r="AE989" s="87"/>
      <c r="AG989" s="112"/>
      <c r="AN989" s="87"/>
      <c r="AO989" s="87"/>
      <c r="AP989" s="87"/>
      <c r="AQ989" s="87"/>
      <c r="AR989" s="87"/>
      <c r="AS989" s="87"/>
      <c r="AT989" s="87"/>
      <c r="AU989" s="87"/>
    </row>
    <row r="990" spans="3:64" x14ac:dyDescent="0.2">
      <c r="C990" s="10"/>
      <c r="D990" s="10"/>
      <c r="AA990" s="87"/>
      <c r="AB990" s="87"/>
      <c r="AC990" s="87"/>
      <c r="AD990" s="87"/>
      <c r="AE990" s="87"/>
      <c r="AG990" s="112"/>
      <c r="AN990" s="87"/>
      <c r="AO990" s="87"/>
      <c r="AP990" s="87"/>
      <c r="AQ990" s="87"/>
      <c r="AR990" s="87"/>
      <c r="AS990" s="87"/>
      <c r="AT990" s="87"/>
      <c r="AU990" s="87"/>
    </row>
    <row r="991" spans="3:64" x14ac:dyDescent="0.2">
      <c r="C991" s="10"/>
      <c r="D991" s="10"/>
      <c r="AA991" s="87"/>
      <c r="AB991" s="87"/>
      <c r="AC991" s="87"/>
      <c r="AD991" s="87"/>
      <c r="AE991" s="87"/>
      <c r="AG991" s="112"/>
      <c r="AN991" s="87"/>
      <c r="AO991" s="87"/>
      <c r="AP991" s="87"/>
      <c r="AQ991" s="87"/>
      <c r="AR991" s="87"/>
      <c r="AS991" s="87"/>
      <c r="AT991" s="87"/>
      <c r="AU991" s="87"/>
    </row>
    <row r="992" spans="3:64" x14ac:dyDescent="0.2">
      <c r="C992" s="10"/>
      <c r="D992" s="10"/>
      <c r="AA992" s="87"/>
      <c r="AB992" s="87"/>
      <c r="AC992" s="87"/>
      <c r="AD992" s="87"/>
      <c r="AE992" s="87"/>
      <c r="AG992" s="112"/>
      <c r="AN992" s="87"/>
      <c r="AO992" s="87"/>
      <c r="AP992" s="87"/>
      <c r="AQ992" s="87"/>
      <c r="AR992" s="87"/>
      <c r="AS992" s="87"/>
      <c r="AT992" s="87"/>
      <c r="AU992" s="87"/>
    </row>
    <row r="993" spans="3:64" x14ac:dyDescent="0.2">
      <c r="C993" s="10"/>
      <c r="D993" s="10"/>
      <c r="AA993" s="87"/>
      <c r="AB993" s="87"/>
      <c r="AC993" s="87"/>
      <c r="AD993" s="87"/>
      <c r="AE993" s="87"/>
      <c r="AG993" s="112"/>
      <c r="AN993" s="87"/>
      <c r="AO993" s="87"/>
      <c r="AP993" s="87"/>
      <c r="AQ993" s="87"/>
      <c r="AR993" s="87"/>
      <c r="AS993" s="87"/>
      <c r="AT993" s="87"/>
      <c r="AU993" s="87"/>
    </row>
    <row r="994" spans="3:64" x14ac:dyDescent="0.2">
      <c r="C994" s="10"/>
      <c r="D994" s="10"/>
      <c r="AA994" s="87"/>
      <c r="AB994" s="87"/>
      <c r="AC994" s="87"/>
      <c r="AD994" s="87"/>
      <c r="AE994" s="87"/>
      <c r="AG994" s="112"/>
      <c r="AN994" s="87"/>
      <c r="AO994" s="87"/>
      <c r="AP994" s="87"/>
      <c r="AQ994" s="87"/>
      <c r="AR994" s="87"/>
      <c r="AS994" s="87"/>
      <c r="AT994" s="87"/>
      <c r="AU994" s="87"/>
    </row>
    <row r="995" spans="3:64" x14ac:dyDescent="0.2">
      <c r="C995" s="10"/>
      <c r="D995" s="10"/>
      <c r="AA995" s="87"/>
      <c r="AB995" s="87"/>
      <c r="AC995" s="87"/>
      <c r="AD995" s="87"/>
      <c r="AE995" s="87"/>
      <c r="AG995" s="112"/>
      <c r="AN995" s="87"/>
      <c r="AO995" s="87"/>
      <c r="AP995" s="87"/>
      <c r="AQ995" s="87"/>
      <c r="AR995" s="87"/>
      <c r="AS995" s="87"/>
      <c r="AT995" s="87"/>
      <c r="AU995" s="87"/>
    </row>
    <row r="996" spans="3:64" x14ac:dyDescent="0.2">
      <c r="C996" s="10"/>
      <c r="D996" s="10"/>
      <c r="AA996" s="87"/>
      <c r="AB996" s="87"/>
      <c r="AC996" s="87"/>
      <c r="AD996" s="87"/>
      <c r="AE996" s="87"/>
      <c r="AG996" s="112"/>
      <c r="AN996" s="87"/>
      <c r="AO996" s="87"/>
      <c r="AP996" s="87"/>
      <c r="AQ996" s="87"/>
      <c r="AR996" s="87"/>
      <c r="AS996" s="87"/>
      <c r="AT996" s="87"/>
      <c r="AU996" s="87"/>
    </row>
    <row r="997" spans="3:64" x14ac:dyDescent="0.2">
      <c r="C997" s="10"/>
      <c r="D997" s="10"/>
      <c r="AA997" s="87"/>
      <c r="AB997" s="87"/>
      <c r="AC997" s="87"/>
      <c r="AD997" s="87"/>
      <c r="AE997" s="87"/>
      <c r="AG997" s="112"/>
      <c r="AN997" s="87"/>
      <c r="AO997" s="87"/>
      <c r="AP997" s="87"/>
      <c r="AQ997" s="87"/>
      <c r="AR997" s="87"/>
      <c r="AS997" s="87"/>
      <c r="AT997" s="87"/>
      <c r="AU997" s="87"/>
    </row>
    <row r="998" spans="3:64" x14ac:dyDescent="0.2">
      <c r="C998" s="10"/>
      <c r="D998" s="10"/>
      <c r="AA998" s="87"/>
      <c r="AB998" s="87"/>
      <c r="AC998" s="87"/>
      <c r="AD998" s="87"/>
      <c r="AE998" s="87"/>
      <c r="AG998" s="112"/>
      <c r="AN998" s="87"/>
      <c r="AO998" s="87"/>
      <c r="AP998" s="87"/>
      <c r="AQ998" s="87"/>
      <c r="AR998" s="87"/>
      <c r="AS998" s="87"/>
      <c r="AT998" s="87"/>
      <c r="AU998" s="87"/>
    </row>
    <row r="999" spans="3:64" x14ac:dyDescent="0.2">
      <c r="C999" s="10"/>
      <c r="D999" s="10"/>
      <c r="AA999" s="87"/>
      <c r="AB999" s="87"/>
      <c r="AC999" s="87"/>
      <c r="AD999" s="87"/>
      <c r="AE999" s="87"/>
      <c r="AG999" s="112"/>
      <c r="AN999" s="87"/>
      <c r="AO999" s="87"/>
      <c r="AP999" s="87"/>
      <c r="AQ999" s="87"/>
      <c r="AR999" s="87"/>
      <c r="AS999" s="87"/>
      <c r="AT999" s="87"/>
      <c r="AU999" s="87"/>
    </row>
    <row r="1000" spans="3:64" x14ac:dyDescent="0.2">
      <c r="C1000" s="10"/>
      <c r="D1000" s="10"/>
      <c r="AA1000" s="87"/>
      <c r="AB1000" s="87"/>
      <c r="AC1000" s="87"/>
      <c r="AD1000" s="87"/>
      <c r="AE1000" s="87"/>
      <c r="AG1000" s="112"/>
      <c r="AN1000" s="87"/>
      <c r="AO1000" s="87"/>
      <c r="AP1000" s="87"/>
      <c r="AQ1000" s="87"/>
      <c r="AR1000" s="87"/>
      <c r="AS1000" s="87"/>
      <c r="AT1000" s="87"/>
      <c r="AU1000" s="87"/>
    </row>
    <row r="1001" spans="3:64" x14ac:dyDescent="0.2">
      <c r="C1001" s="10"/>
      <c r="D1001" s="10"/>
      <c r="AA1001" s="87"/>
      <c r="AB1001" s="87"/>
      <c r="AC1001" s="87"/>
      <c r="AD1001" s="87"/>
      <c r="AE1001" s="87"/>
      <c r="AG1001" s="112"/>
      <c r="AN1001" s="87"/>
      <c r="AO1001" s="87"/>
      <c r="AP1001" s="87"/>
      <c r="AQ1001" s="87"/>
      <c r="AR1001" s="87"/>
      <c r="AS1001" s="87"/>
      <c r="AT1001" s="87"/>
      <c r="AU1001" s="87"/>
    </row>
    <row r="1002" spans="3:64" x14ac:dyDescent="0.2">
      <c r="C1002" s="10"/>
      <c r="D1002" s="10"/>
      <c r="AA1002" s="87"/>
      <c r="AB1002" s="87"/>
      <c r="AC1002" s="87"/>
      <c r="AD1002" s="87"/>
      <c r="AE1002" s="87"/>
      <c r="AG1002" s="112"/>
      <c r="AN1002" s="87"/>
      <c r="AO1002" s="87"/>
      <c r="AP1002" s="87"/>
      <c r="AQ1002" s="87"/>
      <c r="AR1002" s="87"/>
      <c r="AS1002" s="87"/>
      <c r="AT1002" s="87"/>
      <c r="AU1002" s="87"/>
    </row>
    <row r="1003" spans="3:64" x14ac:dyDescent="0.2">
      <c r="C1003" s="10"/>
      <c r="D1003" s="10"/>
      <c r="AA1003" s="87"/>
      <c r="AB1003" s="87"/>
      <c r="AC1003" s="87"/>
      <c r="AD1003" s="87"/>
      <c r="AE1003" s="87"/>
      <c r="AG1003" s="112"/>
      <c r="AN1003" s="87"/>
      <c r="AO1003" s="87"/>
      <c r="AP1003" s="87"/>
      <c r="AQ1003" s="87"/>
      <c r="AR1003" s="87"/>
      <c r="AS1003" s="87"/>
      <c r="AT1003" s="87"/>
      <c r="AU1003" s="87"/>
    </row>
    <row r="1004" spans="3:64" x14ac:dyDescent="0.2">
      <c r="C1004" s="10"/>
      <c r="D1004" s="10"/>
      <c r="AA1004" s="87"/>
      <c r="AB1004" s="87"/>
      <c r="AC1004" s="87"/>
      <c r="AD1004" s="87"/>
      <c r="AE1004" s="87"/>
      <c r="AG1004" s="112"/>
      <c r="AN1004" s="87"/>
      <c r="AO1004" s="87"/>
      <c r="AP1004" s="87"/>
      <c r="AQ1004" s="87"/>
      <c r="AR1004" s="87"/>
      <c r="AS1004" s="87"/>
      <c r="AT1004" s="87"/>
      <c r="AU1004" s="87"/>
    </row>
    <row r="1005" spans="3:64" x14ac:dyDescent="0.2">
      <c r="C1005" s="10"/>
      <c r="D1005" s="10"/>
      <c r="AA1005" s="87"/>
      <c r="AB1005" s="87"/>
      <c r="AC1005" s="87"/>
      <c r="AD1005" s="87"/>
      <c r="AE1005" s="87"/>
      <c r="AG1005" s="112"/>
      <c r="AN1005" s="87"/>
      <c r="AO1005" s="87"/>
      <c r="AP1005" s="87"/>
      <c r="AQ1005" s="87"/>
      <c r="AR1005" s="87"/>
      <c r="AS1005" s="87"/>
      <c r="AT1005" s="87"/>
      <c r="AU1005" s="87"/>
    </row>
    <row r="1006" spans="3:64" x14ac:dyDescent="0.2">
      <c r="C1006" s="10"/>
      <c r="D1006" s="10"/>
      <c r="AA1006" s="87"/>
      <c r="AB1006" s="87"/>
      <c r="AC1006" s="87"/>
      <c r="AD1006" s="87"/>
      <c r="AE1006" s="87"/>
      <c r="AG1006" s="112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</row>
    <row r="1007" spans="3:64" x14ac:dyDescent="0.2">
      <c r="C1007" s="10"/>
      <c r="D1007" s="10"/>
      <c r="AA1007" s="87"/>
      <c r="AB1007" s="87"/>
      <c r="AC1007" s="87"/>
      <c r="AD1007" s="87"/>
      <c r="AE1007" s="87"/>
      <c r="AG1007" s="112"/>
      <c r="AN1007" s="87"/>
      <c r="AO1007" s="87"/>
      <c r="AP1007" s="87"/>
      <c r="AQ1007" s="87"/>
      <c r="AR1007" s="87"/>
      <c r="AS1007" s="87"/>
      <c r="AT1007" s="87"/>
      <c r="AU1007" s="87"/>
    </row>
    <row r="1008" spans="3:64" x14ac:dyDescent="0.2">
      <c r="C1008" s="10"/>
      <c r="D1008" s="10"/>
      <c r="AA1008" s="87"/>
      <c r="AB1008" s="87"/>
      <c r="AC1008" s="87"/>
      <c r="AD1008" s="87"/>
      <c r="AE1008" s="87"/>
      <c r="AG1008" s="112"/>
      <c r="AN1008" s="87"/>
      <c r="AO1008" s="87"/>
      <c r="AP1008" s="87"/>
      <c r="AQ1008" s="87"/>
      <c r="AR1008" s="87"/>
      <c r="AS1008" s="87"/>
      <c r="AT1008" s="87"/>
      <c r="AU1008" s="87"/>
    </row>
    <row r="1009" spans="3:47" x14ac:dyDescent="0.2">
      <c r="C1009" s="10"/>
      <c r="D1009" s="10"/>
      <c r="AA1009" s="87"/>
      <c r="AB1009" s="87"/>
      <c r="AC1009" s="87"/>
      <c r="AD1009" s="87"/>
      <c r="AE1009" s="87"/>
      <c r="AG1009" s="112"/>
      <c r="AN1009" s="87"/>
      <c r="AO1009" s="87"/>
      <c r="AP1009" s="87"/>
      <c r="AQ1009" s="87"/>
      <c r="AR1009" s="87"/>
      <c r="AS1009" s="87"/>
      <c r="AT1009" s="87"/>
      <c r="AU1009" s="87"/>
    </row>
    <row r="1010" spans="3:47" x14ac:dyDescent="0.2">
      <c r="C1010" s="10"/>
      <c r="D1010" s="10"/>
      <c r="AA1010" s="87"/>
      <c r="AB1010" s="87"/>
      <c r="AC1010" s="87"/>
      <c r="AD1010" s="87"/>
      <c r="AE1010" s="87"/>
      <c r="AG1010" s="112"/>
      <c r="AN1010" s="87"/>
      <c r="AO1010" s="87"/>
      <c r="AP1010" s="87"/>
      <c r="AQ1010" s="87"/>
      <c r="AR1010" s="87"/>
      <c r="AS1010" s="87"/>
      <c r="AT1010" s="87"/>
      <c r="AU1010" s="87"/>
    </row>
    <row r="1011" spans="3:47" x14ac:dyDescent="0.2">
      <c r="C1011" s="10"/>
      <c r="D1011" s="10"/>
      <c r="AA1011" s="87"/>
      <c r="AB1011" s="87"/>
      <c r="AC1011" s="87"/>
      <c r="AD1011" s="87"/>
      <c r="AE1011" s="87"/>
      <c r="AG1011" s="112"/>
      <c r="AN1011" s="87"/>
      <c r="AO1011" s="87"/>
      <c r="AP1011" s="87"/>
      <c r="AQ1011" s="87"/>
      <c r="AR1011" s="87"/>
      <c r="AS1011" s="87"/>
      <c r="AT1011" s="87"/>
      <c r="AU1011" s="87"/>
    </row>
    <row r="1012" spans="3:47" x14ac:dyDescent="0.2">
      <c r="C1012" s="10"/>
      <c r="D1012" s="10"/>
      <c r="AA1012" s="87"/>
      <c r="AB1012" s="87"/>
      <c r="AC1012" s="87"/>
      <c r="AD1012" s="87"/>
      <c r="AE1012" s="87"/>
      <c r="AG1012" s="112"/>
      <c r="AN1012" s="87"/>
      <c r="AO1012" s="87"/>
      <c r="AP1012" s="87"/>
      <c r="AQ1012" s="87"/>
      <c r="AR1012" s="87"/>
      <c r="AS1012" s="87"/>
      <c r="AT1012" s="87"/>
      <c r="AU1012" s="87"/>
    </row>
    <row r="1013" spans="3:47" x14ac:dyDescent="0.2">
      <c r="C1013" s="10"/>
      <c r="D1013" s="10"/>
      <c r="AA1013" s="87"/>
      <c r="AB1013" s="87"/>
      <c r="AC1013" s="87"/>
      <c r="AD1013" s="87"/>
      <c r="AE1013" s="87"/>
      <c r="AG1013" s="112"/>
      <c r="AN1013" s="87"/>
      <c r="AO1013" s="87"/>
      <c r="AP1013" s="87"/>
      <c r="AQ1013" s="87"/>
      <c r="AR1013" s="87"/>
      <c r="AS1013" s="87"/>
      <c r="AT1013" s="87"/>
      <c r="AU1013" s="87"/>
    </row>
    <row r="1014" spans="3:47" x14ac:dyDescent="0.2">
      <c r="C1014" s="10"/>
      <c r="D1014" s="10"/>
      <c r="AA1014" s="87"/>
      <c r="AB1014" s="87"/>
      <c r="AC1014" s="87"/>
      <c r="AD1014" s="87"/>
      <c r="AE1014" s="87"/>
      <c r="AG1014" s="112"/>
      <c r="AN1014" s="87"/>
      <c r="AO1014" s="87"/>
      <c r="AP1014" s="87"/>
      <c r="AQ1014" s="87"/>
      <c r="AR1014" s="87"/>
      <c r="AS1014" s="87"/>
      <c r="AT1014" s="87"/>
      <c r="AU1014" s="87"/>
    </row>
    <row r="1015" spans="3:47" x14ac:dyDescent="0.2">
      <c r="C1015" s="10"/>
      <c r="D1015" s="10"/>
      <c r="AA1015" s="87"/>
      <c r="AB1015" s="87"/>
      <c r="AC1015" s="87"/>
      <c r="AD1015" s="87"/>
      <c r="AE1015" s="87"/>
      <c r="AG1015" s="112"/>
      <c r="AN1015" s="87"/>
      <c r="AO1015" s="87"/>
      <c r="AP1015" s="87"/>
      <c r="AQ1015" s="87"/>
      <c r="AR1015" s="87"/>
      <c r="AS1015" s="87"/>
      <c r="AT1015" s="87"/>
      <c r="AU1015" s="87"/>
    </row>
    <row r="1016" spans="3:47" x14ac:dyDescent="0.2">
      <c r="C1016" s="10"/>
      <c r="D1016" s="10"/>
      <c r="AA1016" s="87"/>
      <c r="AB1016" s="87"/>
      <c r="AC1016" s="87"/>
      <c r="AD1016" s="87"/>
      <c r="AE1016" s="87"/>
      <c r="AG1016" s="112"/>
      <c r="AN1016" s="87"/>
      <c r="AO1016" s="87"/>
      <c r="AP1016" s="87"/>
      <c r="AQ1016" s="87"/>
      <c r="AR1016" s="87"/>
      <c r="AS1016" s="87"/>
      <c r="AT1016" s="87"/>
      <c r="AU1016" s="87"/>
    </row>
    <row r="1017" spans="3:47" x14ac:dyDescent="0.2">
      <c r="C1017" s="10"/>
      <c r="D1017" s="10"/>
      <c r="AA1017" s="87"/>
      <c r="AB1017" s="87"/>
      <c r="AC1017" s="87"/>
      <c r="AD1017" s="87"/>
      <c r="AE1017" s="87"/>
      <c r="AG1017" s="112"/>
      <c r="AN1017" s="87"/>
      <c r="AO1017" s="87"/>
      <c r="AP1017" s="87"/>
      <c r="AQ1017" s="87"/>
      <c r="AR1017" s="87"/>
      <c r="AS1017" s="87"/>
      <c r="AT1017" s="87"/>
      <c r="AU1017" s="87"/>
    </row>
    <row r="1018" spans="3:47" x14ac:dyDescent="0.2">
      <c r="C1018" s="10"/>
      <c r="D1018" s="10"/>
      <c r="AA1018" s="87"/>
      <c r="AB1018" s="87"/>
      <c r="AC1018" s="87"/>
      <c r="AD1018" s="87"/>
      <c r="AE1018" s="87"/>
      <c r="AG1018" s="112"/>
      <c r="AN1018" s="87"/>
      <c r="AO1018" s="87"/>
      <c r="AP1018" s="87"/>
      <c r="AQ1018" s="87"/>
      <c r="AR1018" s="87"/>
      <c r="AS1018" s="87"/>
      <c r="AT1018" s="87"/>
      <c r="AU1018" s="87"/>
    </row>
    <row r="1019" spans="3:47" x14ac:dyDescent="0.2">
      <c r="C1019" s="10"/>
      <c r="D1019" s="10"/>
      <c r="AA1019" s="87"/>
      <c r="AB1019" s="87"/>
      <c r="AC1019" s="87"/>
      <c r="AD1019" s="87"/>
      <c r="AE1019" s="87"/>
      <c r="AG1019" s="112"/>
      <c r="AN1019" s="87"/>
      <c r="AO1019" s="87"/>
      <c r="AP1019" s="87"/>
      <c r="AQ1019" s="87"/>
      <c r="AR1019" s="87"/>
      <c r="AS1019" s="87"/>
      <c r="AT1019" s="87"/>
      <c r="AU1019" s="87"/>
    </row>
    <row r="1020" spans="3:47" x14ac:dyDescent="0.2">
      <c r="C1020" s="10"/>
      <c r="D1020" s="10"/>
      <c r="AA1020" s="87"/>
      <c r="AB1020" s="87"/>
      <c r="AC1020" s="87"/>
      <c r="AD1020" s="87"/>
      <c r="AE1020" s="87"/>
      <c r="AG1020" s="112"/>
      <c r="AN1020" s="87"/>
      <c r="AO1020" s="87"/>
      <c r="AP1020" s="87"/>
      <c r="AQ1020" s="87"/>
      <c r="AR1020" s="87"/>
      <c r="AS1020" s="87"/>
      <c r="AT1020" s="87"/>
      <c r="AU1020" s="87"/>
    </row>
    <row r="1021" spans="3:47" x14ac:dyDescent="0.2">
      <c r="C1021" s="10"/>
      <c r="D1021" s="10"/>
      <c r="AA1021" s="87"/>
      <c r="AB1021" s="87"/>
      <c r="AC1021" s="87"/>
      <c r="AD1021" s="87"/>
      <c r="AE1021" s="87"/>
      <c r="AG1021" s="112"/>
      <c r="AN1021" s="87"/>
      <c r="AO1021" s="87"/>
      <c r="AP1021" s="87"/>
      <c r="AQ1021" s="87"/>
      <c r="AR1021" s="87"/>
      <c r="AS1021" s="87"/>
      <c r="AT1021" s="87"/>
      <c r="AU1021" s="87"/>
    </row>
    <row r="1022" spans="3:47" x14ac:dyDescent="0.2">
      <c r="C1022" s="10"/>
      <c r="D1022" s="10"/>
      <c r="AA1022" s="87"/>
      <c r="AB1022" s="87"/>
      <c r="AC1022" s="87"/>
      <c r="AD1022" s="87"/>
      <c r="AE1022" s="87"/>
      <c r="AG1022" s="112"/>
      <c r="AN1022" s="87"/>
      <c r="AO1022" s="87"/>
      <c r="AP1022" s="87"/>
      <c r="AQ1022" s="87"/>
      <c r="AR1022" s="87"/>
      <c r="AS1022" s="87"/>
      <c r="AT1022" s="87"/>
      <c r="AU1022" s="87"/>
    </row>
    <row r="1023" spans="3:47" x14ac:dyDescent="0.2">
      <c r="C1023" s="10"/>
      <c r="D1023" s="10"/>
      <c r="AA1023" s="87"/>
      <c r="AB1023" s="87"/>
      <c r="AC1023" s="87"/>
      <c r="AD1023" s="87"/>
      <c r="AE1023" s="87"/>
      <c r="AG1023" s="112"/>
      <c r="AN1023" s="87"/>
      <c r="AO1023" s="87"/>
      <c r="AP1023" s="87"/>
      <c r="AQ1023" s="87"/>
      <c r="AR1023" s="87"/>
      <c r="AS1023" s="87"/>
      <c r="AT1023" s="87"/>
      <c r="AU1023" s="87"/>
    </row>
    <row r="1024" spans="3:47" x14ac:dyDescent="0.2">
      <c r="C1024" s="10"/>
      <c r="D1024" s="10"/>
      <c r="AA1024" s="87"/>
      <c r="AB1024" s="87"/>
      <c r="AC1024" s="87"/>
      <c r="AD1024" s="87"/>
      <c r="AE1024" s="87"/>
      <c r="AG1024" s="112"/>
      <c r="AN1024" s="87"/>
      <c r="AO1024" s="87"/>
      <c r="AP1024" s="87"/>
      <c r="AQ1024" s="87"/>
      <c r="AR1024" s="87"/>
      <c r="AS1024" s="87"/>
      <c r="AT1024" s="87"/>
      <c r="AU1024" s="87"/>
    </row>
    <row r="1025" spans="3:47" x14ac:dyDescent="0.2">
      <c r="C1025" s="10"/>
      <c r="D1025" s="10"/>
      <c r="AA1025" s="87"/>
      <c r="AB1025" s="87"/>
      <c r="AC1025" s="87"/>
      <c r="AD1025" s="87"/>
      <c r="AE1025" s="87"/>
      <c r="AG1025" s="112"/>
      <c r="AN1025" s="87"/>
      <c r="AO1025" s="87"/>
      <c r="AP1025" s="87"/>
      <c r="AQ1025" s="87"/>
      <c r="AR1025" s="87"/>
      <c r="AS1025" s="87"/>
      <c r="AT1025" s="87"/>
      <c r="AU1025" s="87"/>
    </row>
    <row r="1026" spans="3:47" x14ac:dyDescent="0.2">
      <c r="C1026" s="10"/>
      <c r="D1026" s="10"/>
      <c r="AA1026" s="87"/>
      <c r="AB1026" s="87"/>
      <c r="AC1026" s="87"/>
      <c r="AD1026" s="87"/>
      <c r="AE1026" s="87"/>
      <c r="AG1026" s="112"/>
      <c r="AN1026" s="87"/>
      <c r="AO1026" s="87"/>
      <c r="AP1026" s="87"/>
      <c r="AQ1026" s="87"/>
      <c r="AR1026" s="87"/>
      <c r="AS1026" s="87"/>
      <c r="AT1026" s="87"/>
      <c r="AU1026" s="87"/>
    </row>
    <row r="1027" spans="3:47" x14ac:dyDescent="0.2">
      <c r="C1027" s="10"/>
      <c r="D1027" s="10"/>
      <c r="AA1027" s="87"/>
      <c r="AB1027" s="87"/>
      <c r="AC1027" s="87"/>
      <c r="AD1027" s="87"/>
      <c r="AE1027" s="87"/>
      <c r="AG1027" s="112"/>
      <c r="AN1027" s="87"/>
      <c r="AO1027" s="87"/>
      <c r="AP1027" s="87"/>
      <c r="AQ1027" s="87"/>
      <c r="AR1027" s="87"/>
      <c r="AS1027" s="87"/>
      <c r="AT1027" s="87"/>
      <c r="AU1027" s="87"/>
    </row>
    <row r="1028" spans="3:47" x14ac:dyDescent="0.2">
      <c r="C1028" s="10"/>
      <c r="D1028" s="10"/>
      <c r="AA1028" s="87"/>
      <c r="AB1028" s="87"/>
      <c r="AC1028" s="87"/>
      <c r="AD1028" s="87"/>
      <c r="AE1028" s="87"/>
      <c r="AG1028" s="112"/>
      <c r="AN1028" s="87"/>
      <c r="AO1028" s="87"/>
      <c r="AP1028" s="87"/>
      <c r="AQ1028" s="87"/>
      <c r="AR1028" s="87"/>
      <c r="AS1028" s="87"/>
      <c r="AT1028" s="87"/>
      <c r="AU1028" s="87"/>
    </row>
    <row r="1029" spans="3:47" x14ac:dyDescent="0.2">
      <c r="C1029" s="10"/>
      <c r="D1029" s="10"/>
      <c r="AA1029" s="87"/>
      <c r="AB1029" s="87"/>
      <c r="AC1029" s="87"/>
      <c r="AD1029" s="87"/>
      <c r="AE1029" s="87"/>
      <c r="AG1029" s="112"/>
      <c r="AN1029" s="87"/>
      <c r="AO1029" s="87"/>
      <c r="AP1029" s="87"/>
      <c r="AQ1029" s="87"/>
      <c r="AR1029" s="87"/>
      <c r="AS1029" s="87"/>
      <c r="AT1029" s="87"/>
      <c r="AU1029" s="87"/>
    </row>
    <row r="1030" spans="3:47" x14ac:dyDescent="0.2">
      <c r="C1030" s="10"/>
      <c r="D1030" s="10"/>
      <c r="AA1030" s="87"/>
      <c r="AB1030" s="87"/>
      <c r="AC1030" s="87"/>
      <c r="AD1030" s="87"/>
      <c r="AE1030" s="87"/>
      <c r="AG1030" s="112"/>
      <c r="AN1030" s="87"/>
      <c r="AO1030" s="87"/>
      <c r="AP1030" s="87"/>
      <c r="AQ1030" s="87"/>
      <c r="AR1030" s="87"/>
      <c r="AS1030" s="87"/>
      <c r="AT1030" s="87"/>
      <c r="AU1030" s="87"/>
    </row>
    <row r="1031" spans="3:47" x14ac:dyDescent="0.2">
      <c r="C1031" s="10"/>
      <c r="D1031" s="10"/>
      <c r="AA1031" s="87"/>
      <c r="AB1031" s="87"/>
      <c r="AC1031" s="87"/>
      <c r="AD1031" s="87"/>
      <c r="AE1031" s="87"/>
      <c r="AG1031" s="112"/>
      <c r="AN1031" s="87"/>
      <c r="AO1031" s="87"/>
      <c r="AP1031" s="87"/>
      <c r="AQ1031" s="87"/>
      <c r="AR1031" s="87"/>
      <c r="AS1031" s="87"/>
      <c r="AT1031" s="87"/>
      <c r="AU1031" s="87"/>
    </row>
    <row r="1032" spans="3:47" x14ac:dyDescent="0.2">
      <c r="C1032" s="10"/>
      <c r="D1032" s="10"/>
      <c r="AA1032" s="87"/>
      <c r="AB1032" s="87"/>
      <c r="AC1032" s="87"/>
      <c r="AD1032" s="87"/>
      <c r="AE1032" s="87"/>
      <c r="AG1032" s="112"/>
      <c r="AN1032" s="87"/>
      <c r="AO1032" s="87"/>
      <c r="AP1032" s="87"/>
      <c r="AQ1032" s="87"/>
      <c r="AR1032" s="87"/>
      <c r="AS1032" s="87"/>
      <c r="AT1032" s="87"/>
      <c r="AU1032" s="87"/>
    </row>
    <row r="1033" spans="3:47" x14ac:dyDescent="0.2">
      <c r="C1033" s="10"/>
      <c r="D1033" s="10"/>
      <c r="AA1033" s="87"/>
      <c r="AB1033" s="87"/>
      <c r="AC1033" s="87"/>
      <c r="AD1033" s="87"/>
      <c r="AE1033" s="87"/>
      <c r="AG1033" s="112"/>
      <c r="AN1033" s="87"/>
      <c r="AO1033" s="87"/>
      <c r="AP1033" s="87"/>
      <c r="AQ1033" s="87"/>
      <c r="AR1033" s="87"/>
      <c r="AS1033" s="87"/>
      <c r="AT1033" s="87"/>
      <c r="AU1033" s="87"/>
    </row>
    <row r="1034" spans="3:47" x14ac:dyDescent="0.2">
      <c r="C1034" s="10"/>
      <c r="D1034" s="10"/>
      <c r="AA1034" s="87"/>
      <c r="AB1034" s="87"/>
      <c r="AC1034" s="87"/>
      <c r="AD1034" s="87"/>
      <c r="AE1034" s="87"/>
      <c r="AG1034" s="112"/>
      <c r="AN1034" s="87"/>
      <c r="AO1034" s="87"/>
      <c r="AP1034" s="87"/>
      <c r="AQ1034" s="87"/>
      <c r="AR1034" s="87"/>
      <c r="AS1034" s="87"/>
      <c r="AT1034" s="87"/>
      <c r="AU1034" s="87"/>
    </row>
    <row r="1035" spans="3:47" x14ac:dyDescent="0.2">
      <c r="C1035" s="10"/>
      <c r="D1035" s="10"/>
      <c r="AA1035" s="87"/>
      <c r="AB1035" s="87"/>
      <c r="AC1035" s="87"/>
      <c r="AD1035" s="87"/>
      <c r="AE1035" s="87"/>
      <c r="AG1035" s="112"/>
      <c r="AN1035" s="87"/>
      <c r="AO1035" s="87"/>
      <c r="AP1035" s="87"/>
      <c r="AQ1035" s="87"/>
      <c r="AR1035" s="87"/>
      <c r="AS1035" s="87"/>
      <c r="AT1035" s="87"/>
      <c r="AU1035" s="87"/>
    </row>
    <row r="1036" spans="3:47" x14ac:dyDescent="0.2">
      <c r="C1036" s="10"/>
      <c r="D1036" s="10"/>
      <c r="AA1036" s="87"/>
      <c r="AB1036" s="87"/>
      <c r="AC1036" s="87"/>
      <c r="AD1036" s="87"/>
      <c r="AE1036" s="87"/>
      <c r="AG1036" s="112"/>
      <c r="AN1036" s="87"/>
      <c r="AO1036" s="87"/>
      <c r="AP1036" s="87"/>
      <c r="AQ1036" s="87"/>
      <c r="AR1036" s="87"/>
      <c r="AS1036" s="87"/>
      <c r="AT1036" s="87"/>
      <c r="AU1036" s="87"/>
    </row>
    <row r="1037" spans="3:47" x14ac:dyDescent="0.2">
      <c r="C1037" s="10"/>
      <c r="D1037" s="10"/>
      <c r="AA1037" s="87"/>
      <c r="AB1037" s="87"/>
      <c r="AC1037" s="87"/>
      <c r="AD1037" s="87"/>
      <c r="AE1037" s="87"/>
      <c r="AG1037" s="112"/>
      <c r="AN1037" s="87"/>
      <c r="AO1037" s="87"/>
      <c r="AP1037" s="87"/>
      <c r="AQ1037" s="87"/>
      <c r="AR1037" s="87"/>
      <c r="AS1037" s="87"/>
      <c r="AT1037" s="87"/>
      <c r="AU1037" s="87"/>
    </row>
    <row r="1038" spans="3:47" x14ac:dyDescent="0.2">
      <c r="C1038" s="10"/>
      <c r="D1038" s="10"/>
      <c r="AA1038" s="87"/>
      <c r="AB1038" s="87"/>
      <c r="AC1038" s="87"/>
      <c r="AD1038" s="87"/>
      <c r="AE1038" s="87"/>
      <c r="AG1038" s="112"/>
      <c r="AN1038" s="87"/>
      <c r="AO1038" s="87"/>
      <c r="AP1038" s="87"/>
      <c r="AQ1038" s="87"/>
      <c r="AR1038" s="87"/>
      <c r="AS1038" s="87"/>
      <c r="AT1038" s="87"/>
      <c r="AU1038" s="87"/>
    </row>
    <row r="1039" spans="3:47" x14ac:dyDescent="0.2">
      <c r="C1039" s="10"/>
      <c r="D1039" s="10"/>
      <c r="AA1039" s="87"/>
      <c r="AB1039" s="87"/>
      <c r="AC1039" s="87"/>
      <c r="AD1039" s="87"/>
      <c r="AE1039" s="87"/>
      <c r="AG1039" s="112"/>
      <c r="AN1039" s="87"/>
      <c r="AO1039" s="87"/>
      <c r="AP1039" s="87"/>
      <c r="AQ1039" s="87"/>
      <c r="AR1039" s="87"/>
      <c r="AS1039" s="87"/>
      <c r="AT1039" s="87"/>
      <c r="AU1039" s="87"/>
    </row>
    <row r="1040" spans="3:47" x14ac:dyDescent="0.2">
      <c r="C1040" s="10"/>
      <c r="D1040" s="10"/>
      <c r="AA1040" s="87"/>
      <c r="AB1040" s="87"/>
      <c r="AC1040" s="87"/>
      <c r="AD1040" s="87"/>
      <c r="AE1040" s="87"/>
      <c r="AG1040" s="112"/>
      <c r="AN1040" s="87"/>
      <c r="AO1040" s="87"/>
      <c r="AP1040" s="87"/>
      <c r="AQ1040" s="87"/>
      <c r="AR1040" s="87"/>
      <c r="AS1040" s="87"/>
      <c r="AT1040" s="87"/>
      <c r="AU1040" s="87"/>
    </row>
    <row r="1041" spans="3:48" x14ac:dyDescent="0.2">
      <c r="C1041" s="10"/>
      <c r="D1041" s="10"/>
      <c r="AA1041" s="87"/>
      <c r="AB1041" s="87"/>
      <c r="AC1041" s="87"/>
      <c r="AD1041" s="87"/>
      <c r="AE1041" s="87"/>
      <c r="AG1041" s="112"/>
      <c r="AN1041" s="87"/>
      <c r="AO1041" s="87"/>
      <c r="AP1041" s="87"/>
      <c r="AQ1041" s="87"/>
      <c r="AR1041" s="87"/>
      <c r="AS1041" s="87"/>
      <c r="AT1041" s="87"/>
      <c r="AU1041" s="87"/>
    </row>
    <row r="1042" spans="3:48" x14ac:dyDescent="0.2">
      <c r="C1042" s="10"/>
      <c r="D1042" s="10"/>
      <c r="AA1042" s="87"/>
      <c r="AB1042" s="87"/>
      <c r="AC1042" s="87"/>
      <c r="AD1042" s="87"/>
      <c r="AE1042" s="87"/>
      <c r="AG1042" s="112"/>
      <c r="AN1042" s="87"/>
      <c r="AO1042" s="87"/>
      <c r="AP1042" s="87"/>
      <c r="AQ1042" s="87"/>
      <c r="AR1042" s="87"/>
      <c r="AS1042" s="87"/>
      <c r="AT1042" s="87"/>
      <c r="AU1042" s="87"/>
    </row>
    <row r="1043" spans="3:48" x14ac:dyDescent="0.2">
      <c r="C1043" s="10"/>
      <c r="D1043" s="10"/>
      <c r="AA1043" s="87"/>
      <c r="AB1043" s="87"/>
      <c r="AC1043" s="87"/>
      <c r="AD1043" s="87"/>
      <c r="AE1043" s="87"/>
      <c r="AG1043" s="112"/>
      <c r="AN1043" s="87"/>
      <c r="AO1043" s="87"/>
      <c r="AP1043" s="87"/>
      <c r="AQ1043" s="87"/>
      <c r="AR1043" s="87"/>
      <c r="AS1043" s="87"/>
      <c r="AT1043" s="87"/>
      <c r="AU1043" s="87"/>
      <c r="AV1043" s="87"/>
    </row>
    <row r="1044" spans="3:48" x14ac:dyDescent="0.2">
      <c r="C1044" s="10"/>
      <c r="D1044" s="10"/>
      <c r="AA1044" s="87"/>
      <c r="AB1044" s="87"/>
      <c r="AC1044" s="87"/>
      <c r="AD1044" s="87"/>
      <c r="AE1044" s="87"/>
      <c r="AG1044" s="112"/>
      <c r="AN1044" s="87"/>
      <c r="AO1044" s="87"/>
      <c r="AP1044" s="87"/>
      <c r="AQ1044" s="87"/>
      <c r="AR1044" s="87"/>
      <c r="AS1044" s="87"/>
      <c r="AT1044" s="87"/>
      <c r="AU1044" s="87"/>
      <c r="AV1044" s="87"/>
    </row>
    <row r="1045" spans="3:48" x14ac:dyDescent="0.2">
      <c r="C1045" s="10"/>
      <c r="D1045" s="10"/>
      <c r="AA1045" s="87"/>
      <c r="AB1045" s="87"/>
      <c r="AC1045" s="87"/>
      <c r="AD1045" s="87"/>
      <c r="AE1045" s="87"/>
      <c r="AG1045" s="112"/>
      <c r="AN1045" s="87"/>
      <c r="AO1045" s="87"/>
      <c r="AP1045" s="87"/>
      <c r="AQ1045" s="87"/>
      <c r="AR1045" s="87"/>
      <c r="AS1045" s="87"/>
      <c r="AT1045" s="87"/>
      <c r="AU1045" s="87"/>
    </row>
    <row r="1046" spans="3:48" x14ac:dyDescent="0.2">
      <c r="C1046" s="10"/>
      <c r="D1046" s="10"/>
      <c r="AA1046" s="87"/>
      <c r="AB1046" s="87"/>
      <c r="AC1046" s="87"/>
      <c r="AD1046" s="87"/>
      <c r="AE1046" s="87"/>
      <c r="AG1046" s="112"/>
      <c r="AN1046" s="87"/>
      <c r="AO1046" s="87"/>
      <c r="AP1046" s="87"/>
      <c r="AQ1046" s="87"/>
      <c r="AR1046" s="87"/>
      <c r="AS1046" s="87"/>
      <c r="AT1046" s="87"/>
      <c r="AU1046" s="87"/>
    </row>
    <row r="1047" spans="3:48" x14ac:dyDescent="0.2">
      <c r="C1047" s="10"/>
      <c r="D1047" s="10"/>
      <c r="AA1047" s="87"/>
      <c r="AB1047" s="87"/>
      <c r="AC1047" s="87"/>
      <c r="AD1047" s="87"/>
      <c r="AE1047" s="87"/>
      <c r="AG1047" s="112"/>
      <c r="AN1047" s="87"/>
      <c r="AO1047" s="87"/>
      <c r="AP1047" s="87"/>
      <c r="AQ1047" s="87"/>
      <c r="AR1047" s="87"/>
      <c r="AS1047" s="87"/>
      <c r="AT1047" s="87"/>
      <c r="AU1047" s="87"/>
    </row>
    <row r="1048" spans="3:48" x14ac:dyDescent="0.2">
      <c r="C1048" s="10"/>
      <c r="D1048" s="10"/>
      <c r="AA1048" s="87"/>
      <c r="AB1048" s="87"/>
      <c r="AC1048" s="87"/>
      <c r="AD1048" s="87"/>
      <c r="AE1048" s="87"/>
      <c r="AG1048" s="112"/>
      <c r="AN1048" s="87"/>
      <c r="AO1048" s="87"/>
      <c r="AP1048" s="87"/>
      <c r="AQ1048" s="87"/>
      <c r="AR1048" s="87"/>
      <c r="AS1048" s="87"/>
      <c r="AT1048" s="87"/>
      <c r="AU1048" s="87"/>
    </row>
    <row r="1049" spans="3:48" x14ac:dyDescent="0.2">
      <c r="C1049" s="10"/>
      <c r="D1049" s="10"/>
      <c r="AA1049" s="87"/>
      <c r="AB1049" s="87"/>
      <c r="AC1049" s="87"/>
      <c r="AD1049" s="87"/>
      <c r="AE1049" s="87"/>
      <c r="AG1049" s="112"/>
      <c r="AN1049" s="87"/>
      <c r="AO1049" s="87"/>
      <c r="AP1049" s="87"/>
      <c r="AQ1049" s="87"/>
      <c r="AR1049" s="87"/>
      <c r="AS1049" s="87"/>
      <c r="AT1049" s="87"/>
      <c r="AU1049" s="87"/>
    </row>
    <row r="1050" spans="3:48" x14ac:dyDescent="0.2">
      <c r="C1050" s="10"/>
      <c r="D1050" s="10"/>
      <c r="AA1050" s="87"/>
      <c r="AB1050" s="87"/>
      <c r="AC1050" s="87"/>
      <c r="AD1050" s="87"/>
      <c r="AE1050" s="87"/>
      <c r="AG1050" s="112"/>
      <c r="AN1050" s="87"/>
      <c r="AO1050" s="87"/>
      <c r="AP1050" s="87"/>
      <c r="AQ1050" s="87"/>
      <c r="AR1050" s="87"/>
      <c r="AS1050" s="87"/>
      <c r="AT1050" s="87"/>
      <c r="AU1050" s="87"/>
    </row>
    <row r="1051" spans="3:48" x14ac:dyDescent="0.2">
      <c r="C1051" s="10"/>
      <c r="D1051" s="10"/>
      <c r="AA1051" s="87"/>
      <c r="AB1051" s="87"/>
      <c r="AC1051" s="87"/>
      <c r="AD1051" s="87"/>
      <c r="AE1051" s="87"/>
      <c r="AG1051" s="112"/>
      <c r="AN1051" s="87"/>
      <c r="AO1051" s="87"/>
      <c r="AP1051" s="87"/>
      <c r="AQ1051" s="87"/>
      <c r="AR1051" s="87"/>
      <c r="AS1051" s="87"/>
      <c r="AT1051" s="87"/>
      <c r="AU1051" s="87"/>
    </row>
    <row r="1052" spans="3:48" x14ac:dyDescent="0.2">
      <c r="C1052" s="10"/>
      <c r="D1052" s="10"/>
      <c r="AA1052" s="87"/>
      <c r="AB1052" s="87"/>
      <c r="AC1052" s="87"/>
      <c r="AD1052" s="87"/>
      <c r="AE1052" s="87"/>
      <c r="AG1052" s="112"/>
      <c r="AN1052" s="87"/>
      <c r="AO1052" s="87"/>
      <c r="AP1052" s="87"/>
      <c r="AQ1052" s="87"/>
      <c r="AR1052" s="87"/>
      <c r="AS1052" s="87"/>
      <c r="AT1052" s="87"/>
      <c r="AU1052" s="87"/>
    </row>
    <row r="1053" spans="3:48" x14ac:dyDescent="0.2">
      <c r="C1053" s="10"/>
      <c r="D1053" s="10"/>
      <c r="AA1053" s="87"/>
      <c r="AB1053" s="87"/>
      <c r="AC1053" s="87"/>
      <c r="AD1053" s="87"/>
      <c r="AE1053" s="87"/>
      <c r="AG1053" s="112"/>
      <c r="AN1053" s="87"/>
      <c r="AO1053" s="87"/>
      <c r="AP1053" s="87"/>
      <c r="AQ1053" s="87"/>
      <c r="AR1053" s="87"/>
      <c r="AS1053" s="87"/>
      <c r="AT1053" s="87"/>
      <c r="AU1053" s="87"/>
    </row>
    <row r="1054" spans="3:48" x14ac:dyDescent="0.2">
      <c r="C1054" s="10"/>
      <c r="D1054" s="10"/>
      <c r="AA1054" s="87"/>
      <c r="AB1054" s="87"/>
      <c r="AC1054" s="87"/>
      <c r="AD1054" s="87"/>
      <c r="AE1054" s="87"/>
      <c r="AG1054" s="112"/>
      <c r="AN1054" s="87"/>
      <c r="AO1054" s="87"/>
      <c r="AP1054" s="87"/>
      <c r="AQ1054" s="87"/>
      <c r="AR1054" s="87"/>
      <c r="AS1054" s="87"/>
      <c r="AT1054" s="87"/>
      <c r="AU1054" s="87"/>
    </row>
    <row r="1055" spans="3:48" x14ac:dyDescent="0.2">
      <c r="C1055" s="10"/>
      <c r="D1055" s="10"/>
      <c r="AA1055" s="87"/>
      <c r="AB1055" s="87"/>
      <c r="AC1055" s="87"/>
      <c r="AD1055" s="87"/>
      <c r="AE1055" s="87"/>
      <c r="AG1055" s="112"/>
      <c r="AN1055" s="87"/>
      <c r="AO1055" s="87"/>
      <c r="AP1055" s="87"/>
      <c r="AQ1055" s="87"/>
      <c r="AR1055" s="87"/>
      <c r="AS1055" s="87"/>
      <c r="AT1055" s="87"/>
      <c r="AU1055" s="87"/>
    </row>
    <row r="1056" spans="3:48" x14ac:dyDescent="0.2">
      <c r="C1056" s="10"/>
      <c r="D1056" s="10"/>
      <c r="AA1056" s="87"/>
      <c r="AB1056" s="87"/>
      <c r="AC1056" s="87"/>
      <c r="AD1056" s="87"/>
      <c r="AE1056" s="87"/>
      <c r="AG1056" s="112"/>
      <c r="AN1056" s="87"/>
      <c r="AO1056" s="87"/>
      <c r="AP1056" s="87"/>
      <c r="AQ1056" s="87"/>
      <c r="AR1056" s="87"/>
      <c r="AS1056" s="87"/>
      <c r="AT1056" s="87"/>
      <c r="AU1056" s="87"/>
    </row>
    <row r="1057" spans="3:64" x14ac:dyDescent="0.2">
      <c r="C1057" s="10"/>
      <c r="D1057" s="10"/>
      <c r="AA1057" s="87"/>
      <c r="AB1057" s="87"/>
      <c r="AC1057" s="87"/>
      <c r="AD1057" s="87"/>
      <c r="AE1057" s="87"/>
      <c r="AG1057" s="112"/>
      <c r="AN1057" s="87"/>
      <c r="AO1057" s="87"/>
      <c r="AP1057" s="87"/>
      <c r="AQ1057" s="87"/>
      <c r="AR1057" s="87"/>
      <c r="AS1057" s="87"/>
      <c r="AT1057" s="87"/>
      <c r="AU1057" s="87"/>
    </row>
    <row r="1058" spans="3:64" x14ac:dyDescent="0.2">
      <c r="C1058" s="10"/>
      <c r="D1058" s="10"/>
      <c r="AA1058" s="87"/>
      <c r="AB1058" s="87"/>
      <c r="AC1058" s="87"/>
      <c r="AD1058" s="87"/>
      <c r="AE1058" s="87"/>
      <c r="AG1058" s="112"/>
      <c r="AN1058" s="87"/>
      <c r="AO1058" s="87"/>
      <c r="AP1058" s="87"/>
      <c r="AQ1058" s="87"/>
      <c r="AR1058" s="87"/>
      <c r="AS1058" s="87"/>
      <c r="AT1058" s="87"/>
      <c r="AU1058" s="87"/>
    </row>
    <row r="1059" spans="3:64" x14ac:dyDescent="0.2">
      <c r="C1059" s="10"/>
      <c r="D1059" s="10"/>
      <c r="AA1059" s="87"/>
      <c r="AB1059" s="87"/>
      <c r="AC1059" s="87"/>
      <c r="AD1059" s="87"/>
      <c r="AE1059" s="87"/>
      <c r="AG1059" s="112"/>
      <c r="AN1059" s="87"/>
      <c r="AO1059" s="87"/>
      <c r="AP1059" s="87"/>
      <c r="AQ1059" s="87"/>
      <c r="AR1059" s="87"/>
      <c r="AS1059" s="87"/>
      <c r="AT1059" s="87"/>
      <c r="AU1059" s="87"/>
    </row>
    <row r="1060" spans="3:64" x14ac:dyDescent="0.2">
      <c r="C1060" s="10"/>
      <c r="D1060" s="10"/>
      <c r="AA1060" s="87"/>
      <c r="AB1060" s="87"/>
      <c r="AC1060" s="87"/>
      <c r="AD1060" s="87"/>
      <c r="AE1060" s="87"/>
      <c r="AG1060" s="112"/>
      <c r="AN1060" s="87"/>
      <c r="AO1060" s="87"/>
      <c r="AP1060" s="87"/>
      <c r="AQ1060" s="87"/>
      <c r="AR1060" s="87"/>
      <c r="AS1060" s="87"/>
      <c r="AT1060" s="87"/>
      <c r="AU1060" s="87"/>
    </row>
    <row r="1061" spans="3:64" x14ac:dyDescent="0.2">
      <c r="C1061" s="10"/>
      <c r="D1061" s="10"/>
      <c r="AA1061" s="87"/>
      <c r="AB1061" s="87"/>
      <c r="AC1061" s="87"/>
      <c r="AD1061" s="87"/>
      <c r="AE1061" s="87"/>
      <c r="AG1061" s="112"/>
      <c r="AN1061" s="87"/>
      <c r="AO1061" s="87"/>
      <c r="AP1061" s="87"/>
      <c r="AQ1061" s="87"/>
      <c r="AR1061" s="87"/>
      <c r="AS1061" s="87"/>
      <c r="AT1061" s="87"/>
      <c r="AU1061" s="87"/>
    </row>
    <row r="1062" spans="3:64" x14ac:dyDescent="0.2">
      <c r="C1062" s="10"/>
      <c r="D1062" s="10"/>
      <c r="AA1062" s="87"/>
      <c r="AB1062" s="87"/>
      <c r="AC1062" s="87"/>
      <c r="AD1062" s="87"/>
      <c r="AE1062" s="87"/>
      <c r="AG1062" s="112"/>
      <c r="AN1062" s="87"/>
      <c r="AO1062" s="87"/>
      <c r="AP1062" s="87"/>
      <c r="AQ1062" s="87"/>
      <c r="AR1062" s="87"/>
      <c r="AS1062" s="87"/>
      <c r="AT1062" s="87"/>
      <c r="AU1062" s="87"/>
    </row>
    <row r="1063" spans="3:64" x14ac:dyDescent="0.2">
      <c r="C1063" s="10"/>
      <c r="D1063" s="10"/>
      <c r="AA1063" s="87"/>
      <c r="AB1063" s="87"/>
      <c r="AC1063" s="87"/>
      <c r="AD1063" s="87"/>
      <c r="AE1063" s="87"/>
      <c r="AG1063" s="112"/>
      <c r="AN1063" s="87"/>
      <c r="AO1063" s="87"/>
      <c r="AP1063" s="87"/>
      <c r="AQ1063" s="87"/>
      <c r="AR1063" s="87"/>
      <c r="AS1063" s="87"/>
      <c r="AT1063" s="87"/>
      <c r="AU1063" s="87"/>
    </row>
    <row r="1064" spans="3:64" x14ac:dyDescent="0.2">
      <c r="C1064" s="10"/>
      <c r="D1064" s="10"/>
      <c r="AA1064" s="87"/>
      <c r="AB1064" s="87"/>
      <c r="AC1064" s="87"/>
      <c r="AD1064" s="87"/>
      <c r="AE1064" s="87"/>
      <c r="AG1064" s="112"/>
      <c r="AN1064" s="87"/>
      <c r="AO1064" s="87"/>
      <c r="AP1064" s="87"/>
      <c r="AQ1064" s="87"/>
      <c r="AR1064" s="87"/>
      <c r="AS1064" s="87"/>
      <c r="AT1064" s="87"/>
      <c r="AU1064" s="87"/>
    </row>
    <row r="1065" spans="3:64" x14ac:dyDescent="0.2">
      <c r="C1065" s="10"/>
      <c r="D1065" s="10"/>
      <c r="AA1065" s="87"/>
      <c r="AB1065" s="87"/>
      <c r="AC1065" s="87"/>
      <c r="AD1065" s="87"/>
      <c r="AE1065" s="87"/>
      <c r="AG1065" s="112"/>
      <c r="AN1065" s="87"/>
      <c r="AO1065" s="87"/>
      <c r="AP1065" s="87"/>
      <c r="AQ1065" s="87"/>
      <c r="AR1065" s="87"/>
      <c r="AS1065" s="87"/>
      <c r="AT1065" s="87"/>
      <c r="AU1065" s="87"/>
    </row>
    <row r="1066" spans="3:64" x14ac:dyDescent="0.2">
      <c r="C1066" s="10"/>
      <c r="D1066" s="10"/>
      <c r="AA1066" s="87"/>
      <c r="AB1066" s="87"/>
      <c r="AC1066" s="87"/>
      <c r="AD1066" s="87"/>
      <c r="AE1066" s="87"/>
      <c r="AG1066" s="112"/>
      <c r="AN1066" s="87"/>
      <c r="AO1066" s="87"/>
      <c r="AP1066" s="87"/>
      <c r="AQ1066" s="87"/>
      <c r="AR1066" s="87"/>
      <c r="AS1066" s="87"/>
      <c r="AT1066" s="87"/>
      <c r="AU1066" s="87"/>
    </row>
    <row r="1067" spans="3:64" x14ac:dyDescent="0.2">
      <c r="C1067" s="10"/>
      <c r="D1067" s="10"/>
      <c r="AA1067" s="87"/>
      <c r="AB1067" s="87"/>
      <c r="AC1067" s="87"/>
      <c r="AD1067" s="87"/>
      <c r="AE1067" s="87"/>
      <c r="AG1067" s="112"/>
      <c r="AN1067" s="87"/>
      <c r="AO1067" s="87"/>
      <c r="AP1067" s="87"/>
      <c r="AQ1067" s="87"/>
      <c r="AR1067" s="87"/>
      <c r="AS1067" s="87"/>
      <c r="AT1067" s="87"/>
      <c r="AU1067" s="87"/>
    </row>
    <row r="1068" spans="3:64" x14ac:dyDescent="0.2">
      <c r="C1068" s="10"/>
      <c r="D1068" s="10"/>
      <c r="AA1068" s="87"/>
      <c r="AB1068" s="87"/>
      <c r="AC1068" s="87"/>
      <c r="AD1068" s="87"/>
      <c r="AE1068" s="87"/>
      <c r="AG1068" s="112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</row>
    <row r="1069" spans="3:64" x14ac:dyDescent="0.2">
      <c r="C1069" s="10"/>
      <c r="D1069" s="10"/>
      <c r="AA1069" s="87"/>
      <c r="AB1069" s="87"/>
      <c r="AC1069" s="87"/>
      <c r="AD1069" s="87"/>
      <c r="AE1069" s="87"/>
      <c r="AG1069" s="112"/>
      <c r="AN1069" s="87"/>
      <c r="AO1069" s="87"/>
      <c r="AP1069" s="87"/>
      <c r="AQ1069" s="87"/>
      <c r="AR1069" s="87"/>
      <c r="AS1069" s="87"/>
      <c r="AT1069" s="87"/>
      <c r="AU1069" s="87"/>
    </row>
    <row r="1070" spans="3:64" x14ac:dyDescent="0.2">
      <c r="C1070" s="10"/>
      <c r="D1070" s="10"/>
      <c r="AA1070" s="87"/>
      <c r="AB1070" s="87"/>
      <c r="AC1070" s="87"/>
      <c r="AD1070" s="87"/>
      <c r="AE1070" s="87"/>
      <c r="AG1070" s="112"/>
      <c r="AN1070" s="87"/>
      <c r="AO1070" s="87"/>
      <c r="AP1070" s="87"/>
      <c r="AQ1070" s="87"/>
      <c r="AR1070" s="87"/>
      <c r="AS1070" s="87"/>
      <c r="AT1070" s="87"/>
      <c r="AU1070" s="87"/>
    </row>
    <row r="1071" spans="3:64" x14ac:dyDescent="0.2">
      <c r="C1071" s="10"/>
      <c r="D1071" s="10"/>
      <c r="AA1071" s="87"/>
      <c r="AB1071" s="87"/>
      <c r="AC1071" s="87"/>
      <c r="AD1071" s="87"/>
      <c r="AE1071" s="87"/>
      <c r="AG1071" s="112"/>
      <c r="AN1071" s="87"/>
      <c r="AO1071" s="87"/>
      <c r="AP1071" s="87"/>
      <c r="AQ1071" s="87"/>
      <c r="AR1071" s="87"/>
      <c r="AS1071" s="87"/>
      <c r="AT1071" s="87"/>
      <c r="AU1071" s="87"/>
    </row>
    <row r="1072" spans="3:64" x14ac:dyDescent="0.2">
      <c r="C1072" s="10"/>
      <c r="D1072" s="10"/>
      <c r="AA1072" s="87"/>
      <c r="AB1072" s="87"/>
      <c r="AC1072" s="87"/>
      <c r="AD1072" s="87"/>
      <c r="AE1072" s="87"/>
      <c r="AG1072" s="112"/>
      <c r="AN1072" s="87"/>
      <c r="AO1072" s="87"/>
      <c r="AP1072" s="87"/>
      <c r="AQ1072" s="87"/>
      <c r="AR1072" s="87"/>
      <c r="AS1072" s="87"/>
      <c r="AT1072" s="87"/>
      <c r="AU1072" s="87"/>
    </row>
    <row r="1073" spans="3:48" x14ac:dyDescent="0.2">
      <c r="C1073" s="10"/>
      <c r="D1073" s="10"/>
      <c r="AA1073" s="87"/>
      <c r="AB1073" s="87"/>
      <c r="AC1073" s="87"/>
      <c r="AD1073" s="87"/>
      <c r="AE1073" s="87"/>
      <c r="AG1073" s="112"/>
      <c r="AN1073" s="87"/>
      <c r="AO1073" s="87"/>
      <c r="AP1073" s="87"/>
      <c r="AQ1073" s="87"/>
      <c r="AR1073" s="87"/>
      <c r="AS1073" s="87"/>
      <c r="AT1073" s="87"/>
      <c r="AU1073" s="87"/>
    </row>
    <row r="1074" spans="3:48" x14ac:dyDescent="0.2">
      <c r="C1074" s="10"/>
      <c r="D1074" s="10"/>
      <c r="AA1074" s="87"/>
      <c r="AB1074" s="87"/>
      <c r="AC1074" s="87"/>
      <c r="AD1074" s="87"/>
      <c r="AE1074" s="87"/>
      <c r="AG1074" s="112"/>
      <c r="AN1074" s="87"/>
      <c r="AO1074" s="87"/>
      <c r="AP1074" s="87"/>
      <c r="AQ1074" s="87"/>
      <c r="AR1074" s="87"/>
      <c r="AS1074" s="87"/>
      <c r="AT1074" s="87"/>
      <c r="AU1074" s="87"/>
    </row>
    <row r="1075" spans="3:48" x14ac:dyDescent="0.2">
      <c r="C1075" s="10"/>
      <c r="D1075" s="10"/>
      <c r="AA1075" s="87"/>
      <c r="AB1075" s="87"/>
      <c r="AC1075" s="87"/>
      <c r="AD1075" s="87"/>
      <c r="AE1075" s="87"/>
      <c r="AG1075" s="112"/>
      <c r="AN1075" s="87"/>
      <c r="AO1075" s="87"/>
      <c r="AP1075" s="87"/>
      <c r="AQ1075" s="87"/>
      <c r="AR1075" s="87"/>
      <c r="AS1075" s="87"/>
      <c r="AT1075" s="87"/>
      <c r="AU1075" s="87"/>
    </row>
    <row r="1076" spans="3:48" x14ac:dyDescent="0.2">
      <c r="C1076" s="10"/>
      <c r="D1076" s="10"/>
      <c r="AA1076" s="87"/>
      <c r="AB1076" s="87"/>
      <c r="AC1076" s="87"/>
      <c r="AD1076" s="87"/>
      <c r="AE1076" s="87"/>
      <c r="AG1076" s="112"/>
      <c r="AN1076" s="87"/>
      <c r="AO1076" s="87"/>
      <c r="AP1076" s="87"/>
      <c r="AQ1076" s="87"/>
      <c r="AR1076" s="87"/>
      <c r="AS1076" s="87"/>
      <c r="AT1076" s="87"/>
      <c r="AU1076" s="87"/>
    </row>
    <row r="1077" spans="3:48" x14ac:dyDescent="0.2">
      <c r="C1077" s="10"/>
      <c r="D1077" s="10"/>
      <c r="AA1077" s="87"/>
      <c r="AB1077" s="87"/>
      <c r="AC1077" s="87"/>
      <c r="AD1077" s="87"/>
      <c r="AE1077" s="87"/>
      <c r="AG1077" s="112"/>
      <c r="AN1077" s="87"/>
      <c r="AO1077" s="87"/>
      <c r="AP1077" s="87"/>
      <c r="AQ1077" s="87"/>
      <c r="AR1077" s="87"/>
      <c r="AS1077" s="87"/>
      <c r="AT1077" s="87"/>
      <c r="AU1077" s="87"/>
    </row>
    <row r="1078" spans="3:48" x14ac:dyDescent="0.2">
      <c r="C1078" s="10"/>
      <c r="D1078" s="10"/>
      <c r="AA1078" s="87"/>
      <c r="AB1078" s="87"/>
      <c r="AC1078" s="87"/>
      <c r="AD1078" s="87"/>
      <c r="AE1078" s="87"/>
      <c r="AG1078" s="112"/>
      <c r="AN1078" s="87"/>
      <c r="AO1078" s="87"/>
      <c r="AP1078" s="87"/>
      <c r="AQ1078" s="87"/>
      <c r="AR1078" s="87"/>
      <c r="AS1078" s="87"/>
      <c r="AT1078" s="87"/>
      <c r="AU1078" s="87"/>
    </row>
    <row r="1079" spans="3:48" x14ac:dyDescent="0.2">
      <c r="C1079" s="10"/>
      <c r="D1079" s="10"/>
      <c r="AA1079" s="87"/>
      <c r="AB1079" s="87"/>
      <c r="AC1079" s="87"/>
      <c r="AD1079" s="87"/>
      <c r="AE1079" s="87"/>
      <c r="AG1079" s="112"/>
      <c r="AN1079" s="87"/>
      <c r="AO1079" s="87"/>
      <c r="AP1079" s="87"/>
      <c r="AQ1079" s="87"/>
      <c r="AR1079" s="87"/>
      <c r="AS1079" s="87"/>
      <c r="AT1079" s="87"/>
      <c r="AU1079" s="87"/>
    </row>
    <row r="1080" spans="3:48" x14ac:dyDescent="0.2">
      <c r="C1080" s="10"/>
      <c r="D1080" s="10"/>
      <c r="AA1080" s="87"/>
      <c r="AB1080" s="87"/>
      <c r="AC1080" s="87"/>
      <c r="AD1080" s="87"/>
      <c r="AE1080" s="87"/>
      <c r="AG1080" s="112"/>
      <c r="AN1080" s="87"/>
      <c r="AO1080" s="87"/>
      <c r="AP1080" s="87"/>
      <c r="AQ1080" s="87"/>
      <c r="AR1080" s="87"/>
      <c r="AS1080" s="87"/>
      <c r="AT1080" s="87"/>
      <c r="AU1080" s="87"/>
      <c r="AV1080" s="87"/>
    </row>
    <row r="1081" spans="3:48" x14ac:dyDescent="0.2">
      <c r="C1081" s="10"/>
      <c r="D1081" s="10"/>
      <c r="AA1081" s="87"/>
      <c r="AB1081" s="87"/>
      <c r="AC1081" s="87"/>
      <c r="AD1081" s="87"/>
      <c r="AE1081" s="87"/>
      <c r="AG1081" s="112"/>
      <c r="AN1081" s="87"/>
      <c r="AO1081" s="87"/>
      <c r="AP1081" s="87"/>
      <c r="AQ1081" s="87"/>
      <c r="AR1081" s="87"/>
      <c r="AS1081" s="87"/>
      <c r="AT1081" s="87"/>
      <c r="AU1081" s="87"/>
    </row>
    <row r="1082" spans="3:48" x14ac:dyDescent="0.2">
      <c r="C1082" s="10"/>
      <c r="D1082" s="10"/>
      <c r="AA1082" s="87"/>
      <c r="AB1082" s="87"/>
      <c r="AC1082" s="87"/>
      <c r="AD1082" s="87"/>
      <c r="AE1082" s="87"/>
      <c r="AG1082" s="112"/>
      <c r="AN1082" s="87"/>
      <c r="AO1082" s="87"/>
      <c r="AP1082" s="87"/>
      <c r="AQ1082" s="87"/>
      <c r="AR1082" s="87"/>
      <c r="AS1082" s="87"/>
      <c r="AT1082" s="87"/>
      <c r="AU1082" s="87"/>
      <c r="AV1082" s="87"/>
    </row>
    <row r="1083" spans="3:48" x14ac:dyDescent="0.2">
      <c r="C1083" s="10"/>
      <c r="D1083" s="10"/>
      <c r="AA1083" s="87"/>
      <c r="AB1083" s="87"/>
      <c r="AC1083" s="87"/>
      <c r="AD1083" s="87"/>
      <c r="AE1083" s="87"/>
      <c r="AG1083" s="112"/>
      <c r="AN1083" s="87"/>
      <c r="AO1083" s="87"/>
      <c r="AP1083" s="87"/>
      <c r="AQ1083" s="87"/>
      <c r="AR1083" s="87"/>
      <c r="AS1083" s="87"/>
      <c r="AT1083" s="87"/>
      <c r="AU1083" s="87"/>
    </row>
    <row r="1084" spans="3:48" x14ac:dyDescent="0.2">
      <c r="C1084" s="10"/>
      <c r="D1084" s="10"/>
      <c r="AA1084" s="87"/>
      <c r="AB1084" s="87"/>
      <c r="AC1084" s="87"/>
      <c r="AD1084" s="87"/>
      <c r="AE1084" s="87"/>
      <c r="AG1084" s="112"/>
      <c r="AN1084" s="87"/>
      <c r="AO1084" s="87"/>
      <c r="AP1084" s="87"/>
      <c r="AQ1084" s="87"/>
      <c r="AR1084" s="87"/>
      <c r="AS1084" s="87"/>
      <c r="AT1084" s="87"/>
      <c r="AU1084" s="87"/>
    </row>
    <row r="1085" spans="3:48" x14ac:dyDescent="0.2">
      <c r="C1085" s="10"/>
      <c r="D1085" s="10"/>
      <c r="AA1085" s="87"/>
      <c r="AB1085" s="87"/>
      <c r="AC1085" s="87"/>
      <c r="AD1085" s="87"/>
      <c r="AE1085" s="87"/>
      <c r="AG1085" s="112"/>
      <c r="AN1085" s="87"/>
      <c r="AO1085" s="87"/>
      <c r="AP1085" s="87"/>
      <c r="AQ1085" s="87"/>
      <c r="AR1085" s="87"/>
      <c r="AS1085" s="87"/>
      <c r="AT1085" s="87"/>
      <c r="AU1085" s="87"/>
    </row>
    <row r="1086" spans="3:48" x14ac:dyDescent="0.2">
      <c r="C1086" s="10"/>
      <c r="D1086" s="10"/>
      <c r="AA1086" s="87"/>
      <c r="AB1086" s="87"/>
      <c r="AC1086" s="87"/>
      <c r="AD1086" s="87"/>
      <c r="AE1086" s="87"/>
      <c r="AG1086" s="112"/>
      <c r="AN1086" s="87"/>
      <c r="AO1086" s="87"/>
      <c r="AP1086" s="87"/>
      <c r="AQ1086" s="87"/>
      <c r="AR1086" s="87"/>
      <c r="AS1086" s="87"/>
      <c r="AT1086" s="87"/>
      <c r="AU1086" s="87"/>
    </row>
    <row r="1087" spans="3:48" x14ac:dyDescent="0.2">
      <c r="C1087" s="10"/>
      <c r="D1087" s="10"/>
      <c r="AA1087" s="87"/>
      <c r="AB1087" s="87"/>
      <c r="AC1087" s="87"/>
      <c r="AD1087" s="87"/>
      <c r="AE1087" s="87"/>
      <c r="AG1087" s="112"/>
      <c r="AN1087" s="87"/>
      <c r="AO1087" s="87"/>
      <c r="AP1087" s="87"/>
      <c r="AQ1087" s="87"/>
      <c r="AR1087" s="87"/>
      <c r="AS1087" s="87"/>
      <c r="AT1087" s="87"/>
      <c r="AU1087" s="87"/>
    </row>
    <row r="1088" spans="3:48" x14ac:dyDescent="0.2">
      <c r="C1088" s="10"/>
      <c r="D1088" s="10"/>
      <c r="AA1088" s="87"/>
      <c r="AB1088" s="87"/>
      <c r="AC1088" s="87"/>
      <c r="AD1088" s="87"/>
      <c r="AE1088" s="87"/>
      <c r="AG1088" s="112"/>
      <c r="AN1088" s="87"/>
      <c r="AO1088" s="87"/>
      <c r="AP1088" s="87"/>
      <c r="AQ1088" s="87"/>
      <c r="AR1088" s="87"/>
      <c r="AS1088" s="87"/>
      <c r="AT1088" s="87"/>
      <c r="AU1088" s="87"/>
    </row>
    <row r="1089" spans="3:47" x14ac:dyDescent="0.2">
      <c r="C1089" s="10"/>
      <c r="D1089" s="10"/>
      <c r="AA1089" s="87"/>
      <c r="AB1089" s="87"/>
      <c r="AC1089" s="87"/>
      <c r="AD1089" s="87"/>
      <c r="AE1089" s="87"/>
      <c r="AG1089" s="112"/>
      <c r="AN1089" s="87"/>
      <c r="AO1089" s="87"/>
      <c r="AP1089" s="87"/>
      <c r="AQ1089" s="87"/>
      <c r="AR1089" s="87"/>
      <c r="AS1089" s="87"/>
      <c r="AT1089" s="87"/>
      <c r="AU1089" s="87"/>
    </row>
    <row r="1090" spans="3:47" x14ac:dyDescent="0.2">
      <c r="C1090" s="10"/>
      <c r="D1090" s="10"/>
      <c r="AA1090" s="87"/>
      <c r="AB1090" s="87"/>
      <c r="AC1090" s="87"/>
      <c r="AD1090" s="87"/>
      <c r="AE1090" s="87"/>
      <c r="AG1090" s="112"/>
      <c r="AN1090" s="87"/>
      <c r="AO1090" s="87"/>
      <c r="AP1090" s="87"/>
      <c r="AQ1090" s="87"/>
      <c r="AR1090" s="87"/>
      <c r="AS1090" s="87"/>
      <c r="AT1090" s="87"/>
      <c r="AU1090" s="87"/>
    </row>
    <row r="1091" spans="3:47" x14ac:dyDescent="0.2">
      <c r="C1091" s="10"/>
      <c r="D1091" s="10"/>
      <c r="AA1091" s="87"/>
      <c r="AB1091" s="87"/>
      <c r="AC1091" s="87"/>
      <c r="AD1091" s="87"/>
      <c r="AE1091" s="87"/>
      <c r="AG1091" s="112"/>
      <c r="AN1091" s="87"/>
      <c r="AO1091" s="87"/>
      <c r="AP1091" s="87"/>
      <c r="AQ1091" s="87"/>
      <c r="AR1091" s="87"/>
      <c r="AS1091" s="87"/>
      <c r="AT1091" s="87"/>
      <c r="AU1091" s="87"/>
    </row>
    <row r="1092" spans="3:47" x14ac:dyDescent="0.2">
      <c r="C1092" s="10"/>
      <c r="D1092" s="10"/>
      <c r="AA1092" s="87"/>
      <c r="AB1092" s="87"/>
      <c r="AC1092" s="87"/>
      <c r="AD1092" s="87"/>
      <c r="AE1092" s="87"/>
      <c r="AG1092" s="112"/>
      <c r="AN1092" s="87"/>
      <c r="AO1092" s="87"/>
      <c r="AP1092" s="87"/>
      <c r="AQ1092" s="87"/>
      <c r="AR1092" s="87"/>
      <c r="AS1092" s="87"/>
      <c r="AT1092" s="87"/>
      <c r="AU1092" s="87"/>
    </row>
    <row r="1093" spans="3:47" x14ac:dyDescent="0.2">
      <c r="C1093" s="10"/>
      <c r="D1093" s="10"/>
      <c r="AA1093" s="87"/>
      <c r="AB1093" s="87"/>
      <c r="AC1093" s="87"/>
      <c r="AD1093" s="87"/>
      <c r="AE1093" s="87"/>
      <c r="AG1093" s="112"/>
      <c r="AN1093" s="87"/>
      <c r="AO1093" s="87"/>
      <c r="AP1093" s="87"/>
      <c r="AQ1093" s="87"/>
      <c r="AR1093" s="87"/>
      <c r="AS1093" s="87"/>
      <c r="AT1093" s="87"/>
      <c r="AU1093" s="87"/>
    </row>
    <row r="1094" spans="3:47" x14ac:dyDescent="0.2">
      <c r="C1094" s="10"/>
      <c r="D1094" s="10"/>
      <c r="AA1094" s="87"/>
      <c r="AB1094" s="87"/>
      <c r="AC1094" s="87"/>
      <c r="AD1094" s="87"/>
      <c r="AE1094" s="87"/>
      <c r="AG1094" s="112"/>
      <c r="AN1094" s="87"/>
      <c r="AO1094" s="87"/>
      <c r="AP1094" s="87"/>
      <c r="AQ1094" s="87"/>
      <c r="AR1094" s="87"/>
      <c r="AS1094" s="87"/>
      <c r="AT1094" s="87"/>
      <c r="AU1094" s="87"/>
    </row>
    <row r="1095" spans="3:47" x14ac:dyDescent="0.2">
      <c r="C1095" s="10"/>
      <c r="D1095" s="10"/>
      <c r="AA1095" s="87"/>
      <c r="AB1095" s="87"/>
      <c r="AC1095" s="87"/>
      <c r="AD1095" s="87"/>
      <c r="AE1095" s="87"/>
      <c r="AG1095" s="112"/>
      <c r="AN1095" s="87"/>
      <c r="AO1095" s="87"/>
      <c r="AP1095" s="87"/>
      <c r="AQ1095" s="87"/>
      <c r="AR1095" s="87"/>
      <c r="AS1095" s="87"/>
      <c r="AT1095" s="87"/>
      <c r="AU1095" s="87"/>
    </row>
    <row r="1096" spans="3:47" x14ac:dyDescent="0.2">
      <c r="C1096" s="10"/>
      <c r="D1096" s="10"/>
      <c r="AA1096" s="87"/>
      <c r="AB1096" s="87"/>
      <c r="AC1096" s="87"/>
      <c r="AD1096" s="87"/>
      <c r="AE1096" s="87"/>
      <c r="AG1096" s="112"/>
      <c r="AN1096" s="87"/>
      <c r="AO1096" s="87"/>
      <c r="AP1096" s="87"/>
      <c r="AQ1096" s="87"/>
      <c r="AR1096" s="87"/>
      <c r="AS1096" s="87"/>
      <c r="AT1096" s="87"/>
      <c r="AU1096" s="87"/>
    </row>
    <row r="1097" spans="3:47" x14ac:dyDescent="0.2">
      <c r="C1097" s="10"/>
      <c r="D1097" s="10"/>
      <c r="AA1097" s="87"/>
      <c r="AB1097" s="87"/>
      <c r="AC1097" s="87"/>
      <c r="AD1097" s="87"/>
      <c r="AE1097" s="87"/>
      <c r="AG1097" s="112"/>
      <c r="AN1097" s="87"/>
      <c r="AO1097" s="87"/>
      <c r="AP1097" s="87"/>
      <c r="AQ1097" s="87"/>
      <c r="AR1097" s="87"/>
      <c r="AS1097" s="87"/>
      <c r="AT1097" s="87"/>
      <c r="AU1097" s="87"/>
    </row>
    <row r="1098" spans="3:47" x14ac:dyDescent="0.2">
      <c r="C1098" s="10"/>
      <c r="D1098" s="10"/>
      <c r="AA1098" s="87"/>
      <c r="AB1098" s="87"/>
      <c r="AC1098" s="87"/>
      <c r="AD1098" s="87"/>
      <c r="AE1098" s="87"/>
      <c r="AG1098" s="112"/>
      <c r="AN1098" s="87"/>
      <c r="AO1098" s="87"/>
      <c r="AP1098" s="87"/>
      <c r="AQ1098" s="87"/>
      <c r="AR1098" s="87"/>
      <c r="AS1098" s="87"/>
      <c r="AT1098" s="87"/>
      <c r="AU1098" s="87"/>
    </row>
    <row r="1099" spans="3:47" x14ac:dyDescent="0.2">
      <c r="C1099" s="10"/>
      <c r="D1099" s="10"/>
      <c r="AA1099" s="87"/>
      <c r="AB1099" s="87"/>
      <c r="AC1099" s="87"/>
      <c r="AD1099" s="87"/>
      <c r="AE1099" s="87"/>
      <c r="AG1099" s="112"/>
      <c r="AN1099" s="87"/>
      <c r="AO1099" s="87"/>
      <c r="AP1099" s="87"/>
      <c r="AQ1099" s="87"/>
      <c r="AR1099" s="87"/>
      <c r="AS1099" s="87"/>
      <c r="AT1099" s="87"/>
      <c r="AU1099" s="87"/>
    </row>
    <row r="1100" spans="3:47" x14ac:dyDescent="0.2">
      <c r="C1100" s="10"/>
      <c r="D1100" s="10"/>
      <c r="AA1100" s="87"/>
      <c r="AB1100" s="87"/>
      <c r="AC1100" s="87"/>
      <c r="AD1100" s="87"/>
      <c r="AE1100" s="87"/>
      <c r="AG1100" s="112"/>
      <c r="AN1100" s="87"/>
      <c r="AO1100" s="87"/>
      <c r="AP1100" s="87"/>
      <c r="AQ1100" s="87"/>
      <c r="AR1100" s="87"/>
      <c r="AS1100" s="87"/>
      <c r="AT1100" s="87"/>
      <c r="AU1100" s="87"/>
    </row>
    <row r="1101" spans="3:47" x14ac:dyDescent="0.2">
      <c r="C1101" s="10"/>
      <c r="D1101" s="10"/>
      <c r="AA1101" s="87"/>
      <c r="AB1101" s="87"/>
      <c r="AC1101" s="87"/>
      <c r="AD1101" s="87"/>
      <c r="AE1101" s="87"/>
      <c r="AG1101" s="112"/>
      <c r="AN1101" s="87"/>
      <c r="AO1101" s="87"/>
      <c r="AP1101" s="87"/>
      <c r="AQ1101" s="87"/>
      <c r="AR1101" s="87"/>
      <c r="AS1101" s="87"/>
      <c r="AT1101" s="87"/>
      <c r="AU1101" s="87"/>
    </row>
    <row r="1102" spans="3:47" x14ac:dyDescent="0.2">
      <c r="C1102" s="10"/>
      <c r="D1102" s="10"/>
      <c r="AA1102" s="87"/>
      <c r="AB1102" s="87"/>
      <c r="AC1102" s="87"/>
      <c r="AD1102" s="87"/>
      <c r="AE1102" s="87"/>
      <c r="AG1102" s="112"/>
      <c r="AN1102" s="87"/>
      <c r="AO1102" s="87"/>
      <c r="AP1102" s="87"/>
      <c r="AQ1102" s="87"/>
      <c r="AR1102" s="87"/>
      <c r="AS1102" s="87"/>
      <c r="AT1102" s="87"/>
      <c r="AU1102" s="87"/>
    </row>
    <row r="1103" spans="3:47" x14ac:dyDescent="0.2">
      <c r="C1103" s="10"/>
      <c r="D1103" s="10"/>
      <c r="AA1103" s="87"/>
      <c r="AB1103" s="87"/>
      <c r="AC1103" s="87"/>
      <c r="AD1103" s="87"/>
      <c r="AE1103" s="87"/>
      <c r="AG1103" s="112"/>
      <c r="AN1103" s="87"/>
      <c r="AO1103" s="87"/>
      <c r="AP1103" s="87"/>
      <c r="AQ1103" s="87"/>
      <c r="AR1103" s="87"/>
      <c r="AS1103" s="87"/>
      <c r="AT1103" s="87"/>
      <c r="AU1103" s="87"/>
    </row>
    <row r="1104" spans="3:47" x14ac:dyDescent="0.2">
      <c r="C1104" s="10"/>
      <c r="D1104" s="10"/>
      <c r="AA1104" s="87"/>
      <c r="AB1104" s="87"/>
      <c r="AC1104" s="87"/>
      <c r="AD1104" s="87"/>
      <c r="AE1104" s="87"/>
      <c r="AG1104" s="112"/>
      <c r="AN1104" s="87"/>
      <c r="AO1104" s="87"/>
      <c r="AP1104" s="87"/>
      <c r="AQ1104" s="87"/>
      <c r="AR1104" s="87"/>
      <c r="AS1104" s="87"/>
      <c r="AT1104" s="87"/>
      <c r="AU1104" s="87"/>
    </row>
    <row r="1105" spans="3:47" x14ac:dyDescent="0.2">
      <c r="C1105" s="10"/>
      <c r="D1105" s="10"/>
      <c r="AA1105" s="87"/>
      <c r="AB1105" s="87"/>
      <c r="AC1105" s="87"/>
      <c r="AD1105" s="87"/>
      <c r="AE1105" s="87"/>
      <c r="AG1105" s="112"/>
      <c r="AN1105" s="87"/>
      <c r="AO1105" s="87"/>
      <c r="AP1105" s="87"/>
      <c r="AQ1105" s="87"/>
      <c r="AR1105" s="87"/>
      <c r="AS1105" s="87"/>
      <c r="AT1105" s="87"/>
      <c r="AU1105" s="87"/>
    </row>
    <row r="1106" spans="3:47" x14ac:dyDescent="0.2">
      <c r="C1106" s="10"/>
      <c r="D1106" s="10"/>
      <c r="AA1106" s="87"/>
      <c r="AB1106" s="87"/>
      <c r="AC1106" s="87"/>
      <c r="AD1106" s="87"/>
      <c r="AE1106" s="87"/>
      <c r="AG1106" s="112"/>
      <c r="AN1106" s="87"/>
      <c r="AO1106" s="87"/>
      <c r="AP1106" s="87"/>
      <c r="AQ1106" s="87"/>
      <c r="AR1106" s="87"/>
      <c r="AS1106" s="87"/>
      <c r="AT1106" s="87"/>
      <c r="AU1106" s="87"/>
    </row>
    <row r="1107" spans="3:47" x14ac:dyDescent="0.2">
      <c r="C1107" s="10"/>
      <c r="D1107" s="10"/>
      <c r="AA1107" s="87"/>
      <c r="AB1107" s="87"/>
      <c r="AC1107" s="87"/>
      <c r="AD1107" s="87"/>
      <c r="AE1107" s="87"/>
      <c r="AG1107" s="112"/>
      <c r="AN1107" s="87"/>
      <c r="AO1107" s="87"/>
      <c r="AP1107" s="87"/>
      <c r="AQ1107" s="87"/>
      <c r="AR1107" s="87"/>
      <c r="AS1107" s="87"/>
      <c r="AT1107" s="87"/>
      <c r="AU1107" s="87"/>
    </row>
    <row r="1108" spans="3:47" x14ac:dyDescent="0.2">
      <c r="C1108" s="10"/>
      <c r="D1108" s="10"/>
      <c r="AA1108" s="87"/>
      <c r="AB1108" s="87"/>
      <c r="AC1108" s="87"/>
      <c r="AD1108" s="87"/>
      <c r="AE1108" s="87"/>
      <c r="AG1108" s="112"/>
      <c r="AN1108" s="87"/>
      <c r="AO1108" s="87"/>
      <c r="AP1108" s="87"/>
      <c r="AQ1108" s="87"/>
      <c r="AR1108" s="87"/>
      <c r="AS1108" s="87"/>
      <c r="AT1108" s="87"/>
      <c r="AU1108" s="87"/>
    </row>
    <row r="1109" spans="3:47" x14ac:dyDescent="0.2">
      <c r="C1109" s="10"/>
      <c r="D1109" s="10"/>
      <c r="AA1109" s="87"/>
      <c r="AB1109" s="87"/>
      <c r="AC1109" s="87"/>
      <c r="AD1109" s="87"/>
      <c r="AE1109" s="87"/>
      <c r="AG1109" s="112"/>
      <c r="AN1109" s="87"/>
      <c r="AO1109" s="87"/>
      <c r="AP1109" s="87"/>
      <c r="AQ1109" s="87"/>
      <c r="AR1109" s="87"/>
      <c r="AS1109" s="87"/>
      <c r="AT1109" s="87"/>
      <c r="AU1109" s="87"/>
    </row>
    <row r="1110" spans="3:47" x14ac:dyDescent="0.2">
      <c r="C1110" s="10"/>
      <c r="D1110" s="10"/>
      <c r="AA1110" s="87"/>
      <c r="AB1110" s="87"/>
      <c r="AC1110" s="87"/>
      <c r="AD1110" s="87"/>
      <c r="AE1110" s="87"/>
      <c r="AG1110" s="112"/>
      <c r="AN1110" s="87"/>
      <c r="AO1110" s="87"/>
      <c r="AP1110" s="87"/>
      <c r="AQ1110" s="87"/>
      <c r="AR1110" s="87"/>
      <c r="AS1110" s="87"/>
      <c r="AT1110" s="87"/>
      <c r="AU1110" s="87"/>
    </row>
    <row r="1111" spans="3:47" x14ac:dyDescent="0.2">
      <c r="C1111" s="10"/>
      <c r="D1111" s="10"/>
      <c r="AA1111" s="87"/>
      <c r="AB1111" s="87"/>
      <c r="AC1111" s="87"/>
      <c r="AD1111" s="87"/>
      <c r="AE1111" s="87"/>
      <c r="AG1111" s="112"/>
      <c r="AN1111" s="87"/>
      <c r="AO1111" s="87"/>
      <c r="AP1111" s="87"/>
      <c r="AQ1111" s="87"/>
      <c r="AR1111" s="87"/>
      <c r="AS1111" s="87"/>
      <c r="AT1111" s="87"/>
      <c r="AU1111" s="87"/>
    </row>
    <row r="1112" spans="3:47" x14ac:dyDescent="0.2">
      <c r="C1112" s="10"/>
      <c r="D1112" s="10"/>
      <c r="AA1112" s="87"/>
      <c r="AB1112" s="87"/>
      <c r="AC1112" s="87"/>
      <c r="AD1112" s="87"/>
      <c r="AE1112" s="87"/>
      <c r="AG1112" s="112"/>
      <c r="AN1112" s="87"/>
      <c r="AO1112" s="87"/>
      <c r="AP1112" s="87"/>
      <c r="AQ1112" s="87"/>
      <c r="AR1112" s="87"/>
      <c r="AS1112" s="87"/>
      <c r="AT1112" s="87"/>
      <c r="AU1112" s="87"/>
    </row>
    <row r="1113" spans="3:47" x14ac:dyDescent="0.2">
      <c r="C1113" s="10"/>
      <c r="D1113" s="10"/>
      <c r="AA1113" s="87"/>
      <c r="AB1113" s="87"/>
      <c r="AC1113" s="87"/>
      <c r="AD1113" s="87"/>
      <c r="AE1113" s="87"/>
      <c r="AG1113" s="112"/>
      <c r="AN1113" s="87"/>
      <c r="AO1113" s="87"/>
      <c r="AP1113" s="87"/>
      <c r="AQ1113" s="87"/>
      <c r="AR1113" s="87"/>
      <c r="AS1113" s="87"/>
      <c r="AT1113" s="87"/>
      <c r="AU1113" s="87"/>
    </row>
    <row r="1114" spans="3:47" x14ac:dyDescent="0.2">
      <c r="C1114" s="10"/>
      <c r="D1114" s="10"/>
      <c r="AA1114" s="87"/>
      <c r="AB1114" s="87"/>
      <c r="AC1114" s="87"/>
      <c r="AD1114" s="87"/>
      <c r="AE1114" s="87"/>
      <c r="AG1114" s="112"/>
      <c r="AN1114" s="87"/>
      <c r="AO1114" s="87"/>
      <c r="AP1114" s="87"/>
      <c r="AQ1114" s="87"/>
      <c r="AR1114" s="87"/>
      <c r="AS1114" s="87"/>
      <c r="AT1114" s="87"/>
      <c r="AU1114" s="87"/>
    </row>
    <row r="1115" spans="3:47" x14ac:dyDescent="0.2">
      <c r="C1115" s="10"/>
      <c r="D1115" s="10"/>
      <c r="AA1115" s="87"/>
      <c r="AB1115" s="87"/>
      <c r="AC1115" s="87"/>
      <c r="AD1115" s="87"/>
      <c r="AE1115" s="87"/>
      <c r="AG1115" s="112"/>
      <c r="AN1115" s="87"/>
      <c r="AO1115" s="87"/>
      <c r="AP1115" s="87"/>
      <c r="AQ1115" s="87"/>
      <c r="AR1115" s="87"/>
      <c r="AS1115" s="87"/>
      <c r="AT1115" s="87"/>
      <c r="AU1115" s="87"/>
    </row>
    <row r="1116" spans="3:47" x14ac:dyDescent="0.2">
      <c r="C1116" s="10"/>
      <c r="D1116" s="10"/>
      <c r="AA1116" s="87"/>
      <c r="AB1116" s="87"/>
      <c r="AC1116" s="87"/>
      <c r="AD1116" s="87"/>
      <c r="AE1116" s="87"/>
      <c r="AG1116" s="112"/>
      <c r="AN1116" s="87"/>
      <c r="AO1116" s="87"/>
      <c r="AP1116" s="87"/>
      <c r="AQ1116" s="87"/>
      <c r="AR1116" s="87"/>
      <c r="AS1116" s="87"/>
      <c r="AT1116" s="87"/>
      <c r="AU1116" s="87"/>
    </row>
    <row r="1117" spans="3:47" x14ac:dyDescent="0.2">
      <c r="C1117" s="10"/>
      <c r="D1117" s="10"/>
      <c r="AA1117" s="87"/>
      <c r="AB1117" s="87"/>
      <c r="AC1117" s="87"/>
      <c r="AD1117" s="87"/>
      <c r="AE1117" s="87"/>
      <c r="AG1117" s="112"/>
      <c r="AN1117" s="87"/>
      <c r="AO1117" s="87"/>
      <c r="AP1117" s="87"/>
      <c r="AQ1117" s="87"/>
      <c r="AR1117" s="87"/>
      <c r="AS1117" s="87"/>
      <c r="AT1117" s="87"/>
      <c r="AU1117" s="87"/>
    </row>
    <row r="1118" spans="3:47" x14ac:dyDescent="0.2">
      <c r="C1118" s="10"/>
      <c r="D1118" s="10"/>
      <c r="AA1118" s="87"/>
      <c r="AB1118" s="87"/>
      <c r="AC1118" s="87"/>
      <c r="AD1118" s="87"/>
      <c r="AE1118" s="87"/>
      <c r="AG1118" s="112"/>
      <c r="AN1118" s="87"/>
      <c r="AO1118" s="87"/>
      <c r="AP1118" s="87"/>
      <c r="AQ1118" s="87"/>
      <c r="AR1118" s="87"/>
      <c r="AS1118" s="87"/>
      <c r="AT1118" s="87"/>
      <c r="AU1118" s="87"/>
    </row>
    <row r="1119" spans="3:47" x14ac:dyDescent="0.2">
      <c r="C1119" s="10"/>
      <c r="D1119" s="10"/>
      <c r="AA1119" s="87"/>
      <c r="AB1119" s="87"/>
      <c r="AC1119" s="87"/>
      <c r="AD1119" s="87"/>
      <c r="AE1119" s="87"/>
      <c r="AG1119" s="112"/>
      <c r="AN1119" s="87"/>
      <c r="AO1119" s="87"/>
      <c r="AP1119" s="87"/>
      <c r="AQ1119" s="87"/>
      <c r="AR1119" s="87"/>
      <c r="AS1119" s="87"/>
      <c r="AT1119" s="87"/>
      <c r="AU1119" s="87"/>
    </row>
    <row r="1120" spans="3:47" x14ac:dyDescent="0.2">
      <c r="C1120" s="10"/>
      <c r="D1120" s="10"/>
      <c r="AA1120" s="87"/>
      <c r="AB1120" s="87"/>
      <c r="AC1120" s="87"/>
      <c r="AD1120" s="87"/>
      <c r="AE1120" s="87"/>
      <c r="AG1120" s="112"/>
      <c r="AN1120" s="87"/>
      <c r="AO1120" s="87"/>
      <c r="AP1120" s="87"/>
      <c r="AQ1120" s="87"/>
      <c r="AR1120" s="87"/>
      <c r="AS1120" s="87"/>
      <c r="AT1120" s="87"/>
      <c r="AU1120" s="87"/>
    </row>
    <row r="1121" spans="3:47" x14ac:dyDescent="0.2">
      <c r="C1121" s="10"/>
      <c r="D1121" s="10"/>
      <c r="AA1121" s="87"/>
      <c r="AB1121" s="87"/>
      <c r="AC1121" s="87"/>
      <c r="AD1121" s="87"/>
      <c r="AE1121" s="87"/>
      <c r="AG1121" s="112"/>
      <c r="AN1121" s="87"/>
      <c r="AO1121" s="87"/>
      <c r="AP1121" s="87"/>
      <c r="AQ1121" s="87"/>
      <c r="AR1121" s="87"/>
      <c r="AS1121" s="87"/>
      <c r="AT1121" s="87"/>
      <c r="AU1121" s="87"/>
    </row>
    <row r="1122" spans="3:47" x14ac:dyDescent="0.2">
      <c r="C1122" s="10"/>
      <c r="D1122" s="10"/>
      <c r="AA1122" s="87"/>
      <c r="AB1122" s="87"/>
      <c r="AC1122" s="87"/>
      <c r="AD1122" s="87"/>
      <c r="AE1122" s="87"/>
      <c r="AG1122" s="112"/>
      <c r="AN1122" s="87"/>
      <c r="AO1122" s="87"/>
      <c r="AP1122" s="87"/>
      <c r="AQ1122" s="87"/>
      <c r="AR1122" s="87"/>
      <c r="AS1122" s="87"/>
      <c r="AT1122" s="87"/>
      <c r="AU1122" s="87"/>
    </row>
    <row r="1123" spans="3:47" x14ac:dyDescent="0.2">
      <c r="C1123" s="10"/>
      <c r="D1123" s="10"/>
      <c r="AA1123" s="87"/>
      <c r="AB1123" s="87"/>
      <c r="AC1123" s="87"/>
      <c r="AD1123" s="87"/>
      <c r="AE1123" s="87"/>
      <c r="AG1123" s="112"/>
      <c r="AN1123" s="87"/>
      <c r="AO1123" s="87"/>
      <c r="AP1123" s="87"/>
      <c r="AQ1123" s="87"/>
      <c r="AR1123" s="87"/>
      <c r="AS1123" s="87"/>
      <c r="AT1123" s="87"/>
      <c r="AU1123" s="87"/>
    </row>
    <row r="1124" spans="3:47" x14ac:dyDescent="0.2">
      <c r="C1124" s="10"/>
      <c r="D1124" s="10"/>
      <c r="AA1124" s="87"/>
      <c r="AB1124" s="87"/>
      <c r="AC1124" s="87"/>
      <c r="AD1124" s="87"/>
      <c r="AE1124" s="87"/>
      <c r="AG1124" s="112"/>
      <c r="AN1124" s="87"/>
      <c r="AO1124" s="87"/>
      <c r="AP1124" s="87"/>
      <c r="AQ1124" s="87"/>
      <c r="AR1124" s="87"/>
      <c r="AS1124" s="87"/>
      <c r="AT1124" s="87"/>
      <c r="AU1124" s="87"/>
    </row>
    <row r="1125" spans="3:47" x14ac:dyDescent="0.2">
      <c r="C1125" s="10"/>
      <c r="D1125" s="10"/>
      <c r="AA1125" s="87"/>
      <c r="AB1125" s="87"/>
      <c r="AC1125" s="87"/>
      <c r="AD1125" s="87"/>
      <c r="AE1125" s="87"/>
      <c r="AG1125" s="112"/>
      <c r="AN1125" s="87"/>
      <c r="AO1125" s="87"/>
      <c r="AP1125" s="87"/>
      <c r="AQ1125" s="87"/>
      <c r="AR1125" s="87"/>
      <c r="AS1125" s="87"/>
      <c r="AT1125" s="87"/>
      <c r="AU1125" s="87"/>
    </row>
    <row r="1126" spans="3:47" x14ac:dyDescent="0.2">
      <c r="C1126" s="10"/>
      <c r="D1126" s="10"/>
      <c r="AA1126" s="87"/>
      <c r="AB1126" s="87"/>
      <c r="AC1126" s="87"/>
      <c r="AD1126" s="87"/>
      <c r="AE1126" s="87"/>
      <c r="AG1126" s="112"/>
      <c r="AN1126" s="87"/>
      <c r="AO1126" s="87"/>
      <c r="AP1126" s="87"/>
      <c r="AQ1126" s="87"/>
      <c r="AR1126" s="87"/>
      <c r="AS1126" s="87"/>
      <c r="AT1126" s="87"/>
      <c r="AU1126" s="87"/>
    </row>
    <row r="1127" spans="3:47" x14ac:dyDescent="0.2">
      <c r="C1127" s="10"/>
      <c r="D1127" s="10"/>
      <c r="AA1127" s="87"/>
      <c r="AB1127" s="87"/>
      <c r="AC1127" s="87"/>
      <c r="AD1127" s="87"/>
      <c r="AE1127" s="87"/>
      <c r="AG1127" s="112"/>
      <c r="AN1127" s="87"/>
      <c r="AO1127" s="87"/>
      <c r="AP1127" s="87"/>
      <c r="AQ1127" s="87"/>
      <c r="AR1127" s="87"/>
      <c r="AS1127" s="87"/>
      <c r="AT1127" s="87"/>
      <c r="AU1127" s="87"/>
    </row>
    <row r="1128" spans="3:47" x14ac:dyDescent="0.2">
      <c r="C1128" s="10"/>
      <c r="D1128" s="10"/>
      <c r="AA1128" s="87"/>
      <c r="AB1128" s="87"/>
      <c r="AC1128" s="87"/>
      <c r="AD1128" s="87"/>
      <c r="AE1128" s="87"/>
      <c r="AG1128" s="112"/>
      <c r="AN1128" s="87"/>
      <c r="AO1128" s="87"/>
      <c r="AP1128" s="87"/>
      <c r="AQ1128" s="87"/>
      <c r="AR1128" s="87"/>
      <c r="AS1128" s="87"/>
      <c r="AT1128" s="87"/>
      <c r="AU1128" s="87"/>
    </row>
    <row r="1129" spans="3:47" x14ac:dyDescent="0.2">
      <c r="C1129" s="10"/>
      <c r="D1129" s="10"/>
      <c r="AA1129" s="87"/>
      <c r="AB1129" s="87"/>
      <c r="AC1129" s="87"/>
      <c r="AD1129" s="87"/>
      <c r="AE1129" s="87"/>
      <c r="AG1129" s="112"/>
      <c r="AN1129" s="87"/>
      <c r="AO1129" s="87"/>
      <c r="AP1129" s="87"/>
      <c r="AQ1129" s="87"/>
      <c r="AR1129" s="87"/>
      <c r="AS1129" s="87"/>
      <c r="AT1129" s="87"/>
      <c r="AU1129" s="87"/>
    </row>
    <row r="1130" spans="3:47" x14ac:dyDescent="0.2">
      <c r="C1130" s="10"/>
      <c r="D1130" s="10"/>
      <c r="AA1130" s="87"/>
      <c r="AB1130" s="87"/>
      <c r="AC1130" s="87"/>
      <c r="AD1130" s="87"/>
      <c r="AE1130" s="87"/>
      <c r="AG1130" s="112"/>
      <c r="AN1130" s="87"/>
      <c r="AO1130" s="87"/>
      <c r="AP1130" s="87"/>
      <c r="AQ1130" s="87"/>
      <c r="AR1130" s="87"/>
      <c r="AS1130" s="87"/>
      <c r="AT1130" s="87"/>
      <c r="AU1130" s="87"/>
    </row>
    <row r="1131" spans="3:47" x14ac:dyDescent="0.2">
      <c r="C1131" s="10"/>
      <c r="D1131" s="10"/>
      <c r="AA1131" s="87"/>
      <c r="AB1131" s="87"/>
      <c r="AC1131" s="87"/>
      <c r="AD1131" s="87"/>
      <c r="AE1131" s="87"/>
      <c r="AG1131" s="112"/>
      <c r="AN1131" s="87"/>
      <c r="AO1131" s="87"/>
      <c r="AP1131" s="87"/>
      <c r="AQ1131" s="87"/>
      <c r="AR1131" s="87"/>
      <c r="AS1131" s="87"/>
      <c r="AT1131" s="87"/>
      <c r="AU1131" s="87"/>
    </row>
    <row r="1132" spans="3:47" x14ac:dyDescent="0.2">
      <c r="C1132" s="10"/>
      <c r="D1132" s="10"/>
      <c r="AA1132" s="87"/>
      <c r="AB1132" s="87"/>
      <c r="AC1132" s="87"/>
      <c r="AD1132" s="87"/>
      <c r="AE1132" s="87"/>
      <c r="AG1132" s="112"/>
      <c r="AN1132" s="87"/>
      <c r="AO1132" s="87"/>
      <c r="AP1132" s="87"/>
      <c r="AQ1132" s="87"/>
      <c r="AR1132" s="87"/>
      <c r="AS1132" s="87"/>
      <c r="AT1132" s="87"/>
      <c r="AU1132" s="87"/>
    </row>
    <row r="1133" spans="3:47" x14ac:dyDescent="0.2">
      <c r="C1133" s="10"/>
      <c r="D1133" s="10"/>
      <c r="AA1133" s="87"/>
      <c r="AB1133" s="87"/>
      <c r="AC1133" s="87"/>
      <c r="AD1133" s="87"/>
      <c r="AE1133" s="87"/>
      <c r="AG1133" s="112"/>
      <c r="AN1133" s="87"/>
      <c r="AO1133" s="87"/>
      <c r="AP1133" s="87"/>
      <c r="AQ1133" s="87"/>
      <c r="AR1133" s="87"/>
      <c r="AS1133" s="87"/>
      <c r="AT1133" s="87"/>
      <c r="AU1133" s="87"/>
    </row>
    <row r="1134" spans="3:47" x14ac:dyDescent="0.2">
      <c r="C1134" s="10"/>
      <c r="D1134" s="10"/>
      <c r="AA1134" s="87"/>
      <c r="AB1134" s="87"/>
      <c r="AC1134" s="87"/>
      <c r="AD1134" s="87"/>
      <c r="AE1134" s="87"/>
      <c r="AG1134" s="112"/>
      <c r="AN1134" s="87"/>
      <c r="AO1134" s="87"/>
      <c r="AP1134" s="87"/>
      <c r="AQ1134" s="87"/>
      <c r="AR1134" s="87"/>
      <c r="AS1134" s="87"/>
      <c r="AT1134" s="87"/>
      <c r="AU1134" s="87"/>
    </row>
    <row r="1135" spans="3:47" x14ac:dyDescent="0.2">
      <c r="C1135" s="10"/>
      <c r="D1135" s="10"/>
      <c r="AA1135" s="87"/>
      <c r="AB1135" s="87"/>
      <c r="AC1135" s="87"/>
      <c r="AD1135" s="87"/>
      <c r="AE1135" s="87"/>
      <c r="AG1135" s="112"/>
      <c r="AN1135" s="87"/>
      <c r="AO1135" s="87"/>
      <c r="AP1135" s="87"/>
      <c r="AQ1135" s="87"/>
      <c r="AR1135" s="87"/>
      <c r="AS1135" s="87"/>
      <c r="AT1135" s="87"/>
      <c r="AU1135" s="87"/>
    </row>
    <row r="1136" spans="3:47" x14ac:dyDescent="0.2">
      <c r="C1136" s="10"/>
      <c r="D1136" s="10"/>
      <c r="AA1136" s="87"/>
      <c r="AB1136" s="87"/>
      <c r="AC1136" s="87"/>
      <c r="AD1136" s="87"/>
      <c r="AE1136" s="87"/>
      <c r="AG1136" s="112"/>
      <c r="AN1136" s="87"/>
      <c r="AO1136" s="87"/>
      <c r="AP1136" s="87"/>
      <c r="AQ1136" s="87"/>
      <c r="AR1136" s="87"/>
      <c r="AS1136" s="87"/>
      <c r="AT1136" s="87"/>
      <c r="AU1136" s="87"/>
    </row>
    <row r="1137" spans="3:47" x14ac:dyDescent="0.2">
      <c r="C1137" s="10"/>
      <c r="D1137" s="10"/>
      <c r="AA1137" s="87"/>
      <c r="AB1137" s="87"/>
      <c r="AC1137" s="87"/>
      <c r="AD1137" s="87"/>
      <c r="AE1137" s="87"/>
      <c r="AG1137" s="112"/>
      <c r="AN1137" s="87"/>
      <c r="AO1137" s="87"/>
      <c r="AP1137" s="87"/>
      <c r="AQ1137" s="87"/>
      <c r="AR1137" s="87"/>
      <c r="AS1137" s="87"/>
      <c r="AT1137" s="87"/>
      <c r="AU1137" s="87"/>
    </row>
    <row r="1138" spans="3:47" x14ac:dyDescent="0.2">
      <c r="C1138" s="10"/>
      <c r="D1138" s="10"/>
      <c r="AA1138" s="87"/>
      <c r="AB1138" s="87"/>
      <c r="AC1138" s="87"/>
      <c r="AD1138" s="87"/>
      <c r="AE1138" s="87"/>
      <c r="AG1138" s="112"/>
      <c r="AN1138" s="87"/>
      <c r="AO1138" s="87"/>
      <c r="AP1138" s="87"/>
      <c r="AQ1138" s="87"/>
      <c r="AR1138" s="87"/>
      <c r="AS1138" s="87"/>
      <c r="AT1138" s="87"/>
      <c r="AU1138" s="87"/>
    </row>
    <row r="1139" spans="3:47" x14ac:dyDescent="0.2">
      <c r="C1139" s="10"/>
      <c r="D1139" s="10"/>
      <c r="AA1139" s="87"/>
      <c r="AB1139" s="87"/>
      <c r="AC1139" s="87"/>
      <c r="AD1139" s="87"/>
      <c r="AE1139" s="87"/>
      <c r="AG1139" s="112"/>
      <c r="AN1139" s="87"/>
      <c r="AO1139" s="87"/>
      <c r="AP1139" s="87"/>
      <c r="AQ1139" s="87"/>
      <c r="AR1139" s="87"/>
      <c r="AS1139" s="87"/>
      <c r="AT1139" s="87"/>
      <c r="AU1139" s="87"/>
    </row>
    <row r="1140" spans="3:47" x14ac:dyDescent="0.2">
      <c r="C1140" s="10"/>
      <c r="D1140" s="10"/>
      <c r="AA1140" s="87"/>
      <c r="AB1140" s="87"/>
      <c r="AC1140" s="87"/>
      <c r="AD1140" s="87"/>
      <c r="AE1140" s="87"/>
      <c r="AG1140" s="112"/>
      <c r="AN1140" s="87"/>
      <c r="AO1140" s="87"/>
      <c r="AP1140" s="87"/>
      <c r="AQ1140" s="87"/>
      <c r="AR1140" s="87"/>
      <c r="AS1140" s="87"/>
      <c r="AT1140" s="87"/>
      <c r="AU1140" s="87"/>
    </row>
    <row r="1141" spans="3:47" x14ac:dyDescent="0.2">
      <c r="C1141" s="10"/>
      <c r="D1141" s="10"/>
      <c r="AA1141" s="87"/>
      <c r="AB1141" s="87"/>
      <c r="AC1141" s="87"/>
      <c r="AD1141" s="87"/>
      <c r="AE1141" s="87"/>
      <c r="AG1141" s="112"/>
      <c r="AN1141" s="87"/>
      <c r="AO1141" s="87"/>
      <c r="AP1141" s="87"/>
      <c r="AQ1141" s="87"/>
      <c r="AR1141" s="87"/>
      <c r="AS1141" s="87"/>
      <c r="AT1141" s="87"/>
      <c r="AU1141" s="87"/>
    </row>
    <row r="1142" spans="3:47" x14ac:dyDescent="0.2">
      <c r="C1142" s="10"/>
      <c r="D1142" s="10"/>
      <c r="AA1142" s="87"/>
      <c r="AB1142" s="87"/>
      <c r="AC1142" s="87"/>
      <c r="AD1142" s="87"/>
      <c r="AE1142" s="87"/>
      <c r="AG1142" s="112"/>
      <c r="AN1142" s="87"/>
      <c r="AO1142" s="87"/>
      <c r="AP1142" s="87"/>
      <c r="AQ1142" s="87"/>
      <c r="AR1142" s="87"/>
      <c r="AS1142" s="87"/>
      <c r="AT1142" s="87"/>
      <c r="AU1142" s="87"/>
    </row>
    <row r="1143" spans="3:47" x14ac:dyDescent="0.2">
      <c r="C1143" s="10"/>
      <c r="D1143" s="10"/>
      <c r="AA1143" s="87"/>
      <c r="AB1143" s="87"/>
      <c r="AC1143" s="87"/>
      <c r="AD1143" s="87"/>
      <c r="AE1143" s="87"/>
      <c r="AG1143" s="112"/>
      <c r="AN1143" s="87"/>
      <c r="AO1143" s="87"/>
      <c r="AP1143" s="87"/>
      <c r="AQ1143" s="87"/>
      <c r="AR1143" s="87"/>
      <c r="AS1143" s="87"/>
      <c r="AT1143" s="87"/>
      <c r="AU1143" s="87"/>
    </row>
    <row r="1144" spans="3:47" x14ac:dyDescent="0.2">
      <c r="C1144" s="10"/>
      <c r="D1144" s="10"/>
      <c r="AA1144" s="87"/>
      <c r="AB1144" s="87"/>
      <c r="AC1144" s="87"/>
      <c r="AD1144" s="87"/>
      <c r="AE1144" s="87"/>
      <c r="AG1144" s="112"/>
      <c r="AN1144" s="87"/>
      <c r="AO1144" s="87"/>
      <c r="AP1144" s="87"/>
      <c r="AQ1144" s="87"/>
      <c r="AR1144" s="87"/>
      <c r="AS1144" s="87"/>
      <c r="AT1144" s="87"/>
      <c r="AU1144" s="87"/>
    </row>
    <row r="1145" spans="3:47" x14ac:dyDescent="0.2">
      <c r="C1145" s="10"/>
      <c r="D1145" s="10"/>
      <c r="AA1145" s="87"/>
      <c r="AB1145" s="87"/>
      <c r="AC1145" s="87"/>
      <c r="AD1145" s="87"/>
      <c r="AE1145" s="87"/>
      <c r="AG1145" s="112"/>
      <c r="AN1145" s="87"/>
      <c r="AO1145" s="87"/>
      <c r="AP1145" s="87"/>
      <c r="AQ1145" s="87"/>
      <c r="AR1145" s="87"/>
      <c r="AS1145" s="87"/>
      <c r="AT1145" s="87"/>
      <c r="AU1145" s="87"/>
    </row>
    <row r="1146" spans="3:47" x14ac:dyDescent="0.2">
      <c r="C1146" s="10"/>
      <c r="D1146" s="10"/>
      <c r="AA1146" s="87"/>
      <c r="AB1146" s="87"/>
      <c r="AC1146" s="87"/>
      <c r="AD1146" s="87"/>
      <c r="AE1146" s="87"/>
      <c r="AG1146" s="112"/>
      <c r="AN1146" s="87"/>
      <c r="AO1146" s="87"/>
      <c r="AP1146" s="87"/>
      <c r="AQ1146" s="87"/>
      <c r="AR1146" s="87"/>
      <c r="AS1146" s="87"/>
      <c r="AT1146" s="87"/>
      <c r="AU1146" s="87"/>
    </row>
    <row r="1147" spans="3:47" x14ac:dyDescent="0.2">
      <c r="C1147" s="10"/>
      <c r="D1147" s="10"/>
      <c r="AA1147" s="87"/>
      <c r="AB1147" s="87"/>
      <c r="AC1147" s="87"/>
      <c r="AD1147" s="87"/>
      <c r="AE1147" s="87"/>
      <c r="AG1147" s="112"/>
      <c r="AN1147" s="87"/>
      <c r="AO1147" s="87"/>
      <c r="AP1147" s="87"/>
      <c r="AQ1147" s="87"/>
      <c r="AR1147" s="87"/>
      <c r="AS1147" s="87"/>
      <c r="AT1147" s="87"/>
      <c r="AU1147" s="87"/>
    </row>
    <row r="1148" spans="3:47" x14ac:dyDescent="0.2">
      <c r="C1148" s="10"/>
      <c r="D1148" s="10"/>
      <c r="AA1148" s="87"/>
      <c r="AB1148" s="87"/>
      <c r="AC1148" s="87"/>
      <c r="AD1148" s="87"/>
      <c r="AE1148" s="87"/>
      <c r="AG1148" s="112"/>
      <c r="AN1148" s="87"/>
      <c r="AO1148" s="87"/>
      <c r="AP1148" s="87"/>
      <c r="AQ1148" s="87"/>
      <c r="AR1148" s="87"/>
      <c r="AS1148" s="87"/>
      <c r="AT1148" s="87"/>
      <c r="AU1148" s="87"/>
    </row>
    <row r="1149" spans="3:47" x14ac:dyDescent="0.2">
      <c r="C1149" s="10"/>
      <c r="D1149" s="10"/>
      <c r="AA1149" s="87"/>
      <c r="AB1149" s="87"/>
      <c r="AC1149" s="87"/>
      <c r="AD1149" s="87"/>
      <c r="AE1149" s="87"/>
      <c r="AG1149" s="112"/>
      <c r="AN1149" s="87"/>
      <c r="AO1149" s="87"/>
      <c r="AP1149" s="87"/>
      <c r="AQ1149" s="87"/>
      <c r="AR1149" s="87"/>
      <c r="AS1149" s="87"/>
      <c r="AT1149" s="87"/>
      <c r="AU1149" s="87"/>
    </row>
    <row r="1150" spans="3:47" x14ac:dyDescent="0.2">
      <c r="C1150" s="10"/>
      <c r="D1150" s="10"/>
      <c r="AA1150" s="87"/>
      <c r="AB1150" s="87"/>
      <c r="AC1150" s="87"/>
      <c r="AD1150" s="87"/>
      <c r="AE1150" s="87"/>
      <c r="AG1150" s="112"/>
      <c r="AN1150" s="87"/>
      <c r="AO1150" s="87"/>
      <c r="AP1150" s="87"/>
      <c r="AQ1150" s="87"/>
      <c r="AR1150" s="87"/>
      <c r="AS1150" s="87"/>
      <c r="AT1150" s="87"/>
      <c r="AU1150" s="87"/>
    </row>
    <row r="1151" spans="3:47" x14ac:dyDescent="0.2">
      <c r="C1151" s="10"/>
      <c r="D1151" s="10"/>
      <c r="AA1151" s="87"/>
      <c r="AB1151" s="87"/>
      <c r="AC1151" s="87"/>
      <c r="AD1151" s="87"/>
      <c r="AE1151" s="87"/>
      <c r="AG1151" s="112"/>
      <c r="AN1151" s="87"/>
      <c r="AO1151" s="87"/>
      <c r="AP1151" s="87"/>
      <c r="AQ1151" s="87"/>
      <c r="AR1151" s="87"/>
      <c r="AS1151" s="87"/>
      <c r="AT1151" s="87"/>
      <c r="AU1151" s="87"/>
    </row>
    <row r="1152" spans="3:47" x14ac:dyDescent="0.2">
      <c r="C1152" s="10"/>
      <c r="D1152" s="10"/>
      <c r="AA1152" s="87"/>
      <c r="AB1152" s="87"/>
      <c r="AC1152" s="87"/>
      <c r="AD1152" s="87"/>
      <c r="AE1152" s="87"/>
      <c r="AG1152" s="112"/>
      <c r="AN1152" s="87"/>
      <c r="AO1152" s="87"/>
      <c r="AP1152" s="87"/>
      <c r="AQ1152" s="87"/>
      <c r="AR1152" s="87"/>
      <c r="AS1152" s="87"/>
      <c r="AT1152" s="87"/>
      <c r="AU1152" s="87"/>
    </row>
    <row r="1153" spans="3:48" x14ac:dyDescent="0.2">
      <c r="C1153" s="10"/>
      <c r="D1153" s="10"/>
      <c r="AA1153" s="87"/>
      <c r="AB1153" s="87"/>
      <c r="AC1153" s="87"/>
      <c r="AD1153" s="87"/>
      <c r="AE1153" s="87"/>
      <c r="AG1153" s="112"/>
      <c r="AN1153" s="87"/>
      <c r="AO1153" s="87"/>
      <c r="AP1153" s="87"/>
      <c r="AQ1153" s="87"/>
      <c r="AR1153" s="87"/>
      <c r="AS1153" s="87"/>
      <c r="AT1153" s="87"/>
      <c r="AU1153" s="87"/>
    </row>
    <row r="1154" spans="3:48" x14ac:dyDescent="0.2">
      <c r="C1154" s="10"/>
      <c r="D1154" s="10"/>
      <c r="AA1154" s="87"/>
      <c r="AB1154" s="87"/>
      <c r="AC1154" s="87"/>
      <c r="AD1154" s="87"/>
      <c r="AE1154" s="87"/>
      <c r="AG1154" s="112"/>
      <c r="AN1154" s="87"/>
      <c r="AO1154" s="87"/>
      <c r="AP1154" s="87"/>
      <c r="AQ1154" s="87"/>
      <c r="AR1154" s="87"/>
      <c r="AS1154" s="87"/>
      <c r="AT1154" s="87"/>
      <c r="AU1154" s="87"/>
    </row>
    <row r="1155" spans="3:48" x14ac:dyDescent="0.2">
      <c r="C1155" s="10"/>
      <c r="D1155" s="10"/>
      <c r="AA1155" s="87"/>
      <c r="AB1155" s="87"/>
      <c r="AC1155" s="87"/>
      <c r="AD1155" s="87"/>
      <c r="AE1155" s="87"/>
      <c r="AG1155" s="112"/>
      <c r="AN1155" s="87"/>
      <c r="AO1155" s="87"/>
      <c r="AP1155" s="87"/>
      <c r="AQ1155" s="87"/>
      <c r="AR1155" s="87"/>
      <c r="AS1155" s="87"/>
      <c r="AT1155" s="87"/>
      <c r="AU1155" s="87"/>
    </row>
    <row r="1156" spans="3:48" x14ac:dyDescent="0.2">
      <c r="C1156" s="10"/>
      <c r="D1156" s="10"/>
      <c r="AA1156" s="87"/>
      <c r="AB1156" s="87"/>
      <c r="AC1156" s="87"/>
      <c r="AD1156" s="87"/>
      <c r="AE1156" s="87"/>
      <c r="AG1156" s="112"/>
      <c r="AN1156" s="87"/>
      <c r="AO1156" s="87"/>
      <c r="AP1156" s="87"/>
      <c r="AQ1156" s="87"/>
      <c r="AR1156" s="87"/>
      <c r="AS1156" s="87"/>
      <c r="AT1156" s="87"/>
      <c r="AU1156" s="87"/>
      <c r="AV1156" s="87"/>
    </row>
    <row r="1157" spans="3:48" x14ac:dyDescent="0.2">
      <c r="C1157" s="10"/>
      <c r="D1157" s="10"/>
      <c r="AA1157" s="87"/>
      <c r="AB1157" s="87"/>
      <c r="AC1157" s="87"/>
      <c r="AD1157" s="87"/>
      <c r="AE1157" s="87"/>
      <c r="AG1157" s="112"/>
      <c r="AN1157" s="87"/>
      <c r="AO1157" s="87"/>
      <c r="AP1157" s="87"/>
      <c r="AQ1157" s="87"/>
      <c r="AR1157" s="87"/>
      <c r="AS1157" s="87"/>
      <c r="AT1157" s="87"/>
      <c r="AU1157" s="87"/>
    </row>
    <row r="1158" spans="3:48" x14ac:dyDescent="0.2">
      <c r="C1158" s="10"/>
      <c r="D1158" s="10"/>
      <c r="AA1158" s="87"/>
      <c r="AB1158" s="87"/>
      <c r="AC1158" s="87"/>
      <c r="AD1158" s="87"/>
      <c r="AE1158" s="87"/>
      <c r="AG1158" s="112"/>
      <c r="AN1158" s="87"/>
      <c r="AO1158" s="87"/>
      <c r="AP1158" s="87"/>
      <c r="AQ1158" s="87"/>
      <c r="AR1158" s="87"/>
      <c r="AS1158" s="87"/>
      <c r="AT1158" s="87"/>
      <c r="AU1158" s="87"/>
    </row>
    <row r="1159" spans="3:48" x14ac:dyDescent="0.2">
      <c r="C1159" s="10"/>
      <c r="D1159" s="10"/>
      <c r="AA1159" s="87"/>
      <c r="AB1159" s="87"/>
      <c r="AC1159" s="87"/>
      <c r="AD1159" s="87"/>
      <c r="AE1159" s="87"/>
      <c r="AG1159" s="112"/>
      <c r="AN1159" s="87"/>
      <c r="AO1159" s="87"/>
      <c r="AP1159" s="87"/>
      <c r="AQ1159" s="87"/>
      <c r="AR1159" s="87"/>
      <c r="AS1159" s="87"/>
      <c r="AT1159" s="87"/>
      <c r="AU1159" s="87"/>
    </row>
    <row r="1160" spans="3:48" x14ac:dyDescent="0.2">
      <c r="C1160" s="10"/>
      <c r="D1160" s="10"/>
      <c r="AA1160" s="87"/>
      <c r="AB1160" s="87"/>
      <c r="AC1160" s="87"/>
      <c r="AD1160" s="87"/>
      <c r="AE1160" s="87"/>
      <c r="AG1160" s="112"/>
      <c r="AN1160" s="87"/>
      <c r="AO1160" s="87"/>
      <c r="AP1160" s="87"/>
      <c r="AQ1160" s="87"/>
      <c r="AR1160" s="87"/>
      <c r="AS1160" s="87"/>
      <c r="AT1160" s="87"/>
      <c r="AU1160" s="87"/>
    </row>
    <row r="1161" spans="3:48" x14ac:dyDescent="0.2">
      <c r="C1161" s="10"/>
      <c r="D1161" s="10"/>
      <c r="AA1161" s="87"/>
      <c r="AB1161" s="87"/>
      <c r="AC1161" s="87"/>
      <c r="AD1161" s="87"/>
      <c r="AE1161" s="87"/>
      <c r="AG1161" s="112"/>
      <c r="AN1161" s="87"/>
      <c r="AO1161" s="87"/>
      <c r="AP1161" s="87"/>
      <c r="AQ1161" s="87"/>
      <c r="AR1161" s="87"/>
      <c r="AS1161" s="87"/>
      <c r="AT1161" s="87"/>
      <c r="AU1161" s="87"/>
    </row>
    <row r="1162" spans="3:48" x14ac:dyDescent="0.2">
      <c r="C1162" s="10"/>
      <c r="D1162" s="10"/>
      <c r="AA1162" s="87"/>
      <c r="AB1162" s="87"/>
      <c r="AC1162" s="87"/>
      <c r="AD1162" s="87"/>
      <c r="AE1162" s="87"/>
      <c r="AG1162" s="112"/>
      <c r="AN1162" s="87"/>
      <c r="AO1162" s="87"/>
      <c r="AP1162" s="87"/>
      <c r="AQ1162" s="87"/>
      <c r="AR1162" s="87"/>
      <c r="AS1162" s="87"/>
      <c r="AT1162" s="87"/>
      <c r="AU1162" s="87"/>
    </row>
    <row r="1163" spans="3:48" x14ac:dyDescent="0.2">
      <c r="C1163" s="10"/>
      <c r="D1163" s="10"/>
      <c r="AA1163" s="87"/>
      <c r="AB1163" s="87"/>
      <c r="AC1163" s="87"/>
      <c r="AD1163" s="87"/>
      <c r="AE1163" s="87"/>
      <c r="AG1163" s="112"/>
      <c r="AN1163" s="87"/>
      <c r="AO1163" s="87"/>
      <c r="AP1163" s="87"/>
      <c r="AQ1163" s="87"/>
      <c r="AR1163" s="87"/>
      <c r="AS1163" s="87"/>
      <c r="AT1163" s="87"/>
      <c r="AU1163" s="87"/>
    </row>
    <row r="1164" spans="3:48" x14ac:dyDescent="0.2">
      <c r="C1164" s="10"/>
      <c r="D1164" s="10"/>
      <c r="AA1164" s="87"/>
      <c r="AB1164" s="87"/>
      <c r="AC1164" s="87"/>
      <c r="AD1164" s="87"/>
      <c r="AE1164" s="87"/>
      <c r="AG1164" s="112"/>
      <c r="AN1164" s="87"/>
      <c r="AO1164" s="87"/>
      <c r="AP1164" s="87"/>
      <c r="AQ1164" s="87"/>
      <c r="AR1164" s="87"/>
      <c r="AS1164" s="87"/>
      <c r="AT1164" s="87"/>
      <c r="AU1164" s="87"/>
    </row>
    <row r="1165" spans="3:48" x14ac:dyDescent="0.2">
      <c r="C1165" s="10"/>
      <c r="D1165" s="10"/>
      <c r="AA1165" s="87"/>
      <c r="AB1165" s="87"/>
      <c r="AC1165" s="87"/>
      <c r="AD1165" s="87"/>
      <c r="AE1165" s="87"/>
      <c r="AG1165" s="112"/>
      <c r="AN1165" s="87"/>
      <c r="AO1165" s="87"/>
      <c r="AP1165" s="87"/>
      <c r="AQ1165" s="87"/>
      <c r="AR1165" s="87"/>
      <c r="AS1165" s="87"/>
      <c r="AT1165" s="87"/>
      <c r="AU1165" s="87"/>
    </row>
    <row r="1166" spans="3:48" x14ac:dyDescent="0.2">
      <c r="C1166" s="10"/>
      <c r="D1166" s="10"/>
      <c r="AA1166" s="87"/>
      <c r="AB1166" s="87"/>
      <c r="AC1166" s="87"/>
      <c r="AD1166" s="87"/>
      <c r="AE1166" s="87"/>
      <c r="AG1166" s="112"/>
      <c r="AN1166" s="87"/>
      <c r="AO1166" s="87"/>
      <c r="AP1166" s="87"/>
      <c r="AQ1166" s="87"/>
      <c r="AR1166" s="87"/>
      <c r="AS1166" s="87"/>
      <c r="AT1166" s="87"/>
      <c r="AU1166" s="87"/>
    </row>
    <row r="1167" spans="3:48" x14ac:dyDescent="0.2">
      <c r="C1167" s="10"/>
      <c r="D1167" s="10"/>
      <c r="AA1167" s="87"/>
      <c r="AB1167" s="87"/>
      <c r="AC1167" s="87"/>
      <c r="AD1167" s="87"/>
      <c r="AE1167" s="87"/>
      <c r="AG1167" s="112"/>
      <c r="AN1167" s="87"/>
      <c r="AO1167" s="87"/>
      <c r="AP1167" s="87"/>
      <c r="AQ1167" s="87"/>
      <c r="AR1167" s="87"/>
      <c r="AS1167" s="87"/>
      <c r="AT1167" s="87"/>
      <c r="AU1167" s="87"/>
    </row>
    <row r="1168" spans="3:48" x14ac:dyDescent="0.2">
      <c r="C1168" s="10"/>
      <c r="D1168" s="10"/>
      <c r="AA1168" s="87"/>
      <c r="AB1168" s="87"/>
      <c r="AC1168" s="87"/>
      <c r="AD1168" s="87"/>
      <c r="AE1168" s="87"/>
      <c r="AG1168" s="112"/>
      <c r="AN1168" s="87"/>
      <c r="AO1168" s="87"/>
      <c r="AP1168" s="87"/>
      <c r="AQ1168" s="87"/>
      <c r="AR1168" s="87"/>
      <c r="AS1168" s="87"/>
      <c r="AT1168" s="87"/>
      <c r="AU1168" s="87"/>
    </row>
    <row r="1169" spans="3:64" x14ac:dyDescent="0.2">
      <c r="C1169" s="10"/>
      <c r="D1169" s="10"/>
      <c r="AA1169" s="87"/>
      <c r="AB1169" s="87"/>
      <c r="AC1169" s="87"/>
      <c r="AD1169" s="87"/>
      <c r="AE1169" s="87"/>
      <c r="AG1169" s="112"/>
      <c r="AN1169" s="87"/>
      <c r="AO1169" s="87"/>
      <c r="AP1169" s="87"/>
      <c r="AQ1169" s="87"/>
      <c r="AR1169" s="87"/>
      <c r="AS1169" s="87"/>
      <c r="AT1169" s="87"/>
      <c r="AU1169" s="87"/>
    </row>
    <row r="1170" spans="3:64" x14ac:dyDescent="0.2">
      <c r="C1170" s="10"/>
      <c r="D1170" s="10"/>
      <c r="AA1170" s="87"/>
      <c r="AB1170" s="87"/>
      <c r="AC1170" s="87"/>
      <c r="AD1170" s="87"/>
      <c r="AE1170" s="87"/>
      <c r="AG1170" s="112"/>
      <c r="AN1170" s="87"/>
      <c r="AO1170" s="87"/>
      <c r="AP1170" s="87"/>
      <c r="AQ1170" s="87"/>
      <c r="AR1170" s="87"/>
      <c r="AS1170" s="87"/>
      <c r="AT1170" s="87"/>
      <c r="AU1170" s="87"/>
    </row>
    <row r="1171" spans="3:64" x14ac:dyDescent="0.2">
      <c r="C1171" s="10"/>
      <c r="D1171" s="10"/>
      <c r="AA1171" s="87"/>
      <c r="AB1171" s="87"/>
      <c r="AC1171" s="87"/>
      <c r="AD1171" s="87"/>
      <c r="AE1171" s="87"/>
      <c r="AG1171" s="112"/>
      <c r="AN1171" s="87"/>
      <c r="AO1171" s="87"/>
      <c r="AP1171" s="87"/>
      <c r="AQ1171" s="87"/>
      <c r="AR1171" s="87"/>
      <c r="AS1171" s="87"/>
      <c r="AT1171" s="87"/>
      <c r="AU1171" s="87"/>
    </row>
    <row r="1172" spans="3:64" x14ac:dyDescent="0.2">
      <c r="C1172" s="10"/>
      <c r="D1172" s="10"/>
      <c r="AA1172" s="87"/>
      <c r="AB1172" s="87"/>
      <c r="AC1172" s="87"/>
      <c r="AD1172" s="87"/>
      <c r="AE1172" s="87"/>
      <c r="AG1172" s="112"/>
      <c r="AN1172" s="87"/>
      <c r="AO1172" s="87"/>
      <c r="AP1172" s="87"/>
      <c r="AQ1172" s="87"/>
      <c r="AR1172" s="87"/>
      <c r="AS1172" s="87"/>
      <c r="AT1172" s="87"/>
      <c r="AU1172" s="87"/>
    </row>
    <row r="1173" spans="3:64" x14ac:dyDescent="0.2">
      <c r="C1173" s="10"/>
      <c r="D1173" s="10"/>
      <c r="AA1173" s="87"/>
      <c r="AB1173" s="87"/>
      <c r="AC1173" s="87"/>
      <c r="AD1173" s="87"/>
      <c r="AE1173" s="87"/>
      <c r="AG1173" s="112"/>
      <c r="AN1173" s="87"/>
      <c r="AO1173" s="87"/>
      <c r="AP1173" s="87"/>
      <c r="AQ1173" s="87"/>
      <c r="AR1173" s="87"/>
      <c r="AS1173" s="87"/>
      <c r="AT1173" s="87"/>
      <c r="AU1173" s="87"/>
    </row>
    <row r="1174" spans="3:64" x14ac:dyDescent="0.2">
      <c r="C1174" s="10"/>
      <c r="D1174" s="10"/>
      <c r="AA1174" s="87"/>
      <c r="AB1174" s="87"/>
      <c r="AC1174" s="87"/>
      <c r="AD1174" s="87"/>
      <c r="AE1174" s="87"/>
      <c r="AG1174" s="112"/>
      <c r="AN1174" s="87"/>
      <c r="AO1174" s="87"/>
      <c r="AP1174" s="87"/>
      <c r="AQ1174" s="87"/>
      <c r="AR1174" s="87"/>
      <c r="AS1174" s="87"/>
      <c r="AT1174" s="87"/>
      <c r="AU1174" s="87"/>
    </row>
    <row r="1175" spans="3:64" x14ac:dyDescent="0.2">
      <c r="C1175" s="10"/>
      <c r="D1175" s="10"/>
      <c r="AA1175" s="87"/>
      <c r="AB1175" s="87"/>
      <c r="AC1175" s="87"/>
      <c r="AD1175" s="87"/>
      <c r="AE1175" s="87"/>
      <c r="AG1175" s="112"/>
      <c r="AN1175" s="87"/>
      <c r="AO1175" s="87"/>
      <c r="AP1175" s="87"/>
      <c r="AQ1175" s="87"/>
      <c r="AR1175" s="87"/>
      <c r="AS1175" s="87"/>
      <c r="AT1175" s="87"/>
      <c r="AU1175" s="87"/>
    </row>
    <row r="1176" spans="3:64" x14ac:dyDescent="0.2">
      <c r="C1176" s="10"/>
      <c r="D1176" s="10"/>
      <c r="AA1176" s="87"/>
      <c r="AB1176" s="87"/>
      <c r="AC1176" s="87"/>
      <c r="AD1176" s="87"/>
      <c r="AE1176" s="87"/>
      <c r="AG1176" s="112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</row>
    <row r="1177" spans="3:64" x14ac:dyDescent="0.2">
      <c r="C1177" s="10"/>
      <c r="D1177" s="10"/>
      <c r="AA1177" s="87"/>
      <c r="AB1177" s="87"/>
      <c r="AC1177" s="87"/>
      <c r="AD1177" s="87"/>
      <c r="AE1177" s="87"/>
      <c r="AG1177" s="112"/>
      <c r="AN1177" s="87"/>
      <c r="AO1177" s="87"/>
      <c r="AP1177" s="87"/>
      <c r="AQ1177" s="87"/>
      <c r="AR1177" s="87"/>
      <c r="AS1177" s="87"/>
      <c r="AT1177" s="87"/>
      <c r="AU1177" s="87"/>
    </row>
    <row r="1178" spans="3:64" x14ac:dyDescent="0.2">
      <c r="C1178" s="10"/>
      <c r="D1178" s="10"/>
      <c r="AA1178" s="87"/>
      <c r="AB1178" s="87"/>
      <c r="AC1178" s="87"/>
      <c r="AD1178" s="87"/>
      <c r="AE1178" s="87"/>
      <c r="AG1178" s="112"/>
      <c r="AN1178" s="87"/>
      <c r="AO1178" s="87"/>
      <c r="AP1178" s="87"/>
      <c r="AQ1178" s="87"/>
      <c r="AR1178" s="87"/>
      <c r="AS1178" s="87"/>
      <c r="AT1178" s="87"/>
      <c r="AU1178" s="87"/>
    </row>
    <row r="1179" spans="3:64" x14ac:dyDescent="0.2">
      <c r="C1179" s="10"/>
      <c r="D1179" s="10"/>
      <c r="AA1179" s="87"/>
      <c r="AB1179" s="87"/>
      <c r="AC1179" s="87"/>
      <c r="AD1179" s="87"/>
      <c r="AE1179" s="87"/>
      <c r="AG1179" s="112"/>
      <c r="AN1179" s="87"/>
      <c r="AO1179" s="87"/>
      <c r="AP1179" s="87"/>
      <c r="AQ1179" s="87"/>
      <c r="AR1179" s="87"/>
      <c r="AS1179" s="87"/>
      <c r="AT1179" s="87"/>
      <c r="AU1179" s="87"/>
    </row>
    <row r="1180" spans="3:64" x14ac:dyDescent="0.2">
      <c r="C1180" s="10"/>
      <c r="D1180" s="10"/>
      <c r="AA1180" s="87"/>
      <c r="AB1180" s="87"/>
      <c r="AC1180" s="87"/>
      <c r="AD1180" s="87"/>
      <c r="AE1180" s="87"/>
      <c r="AG1180" s="112"/>
      <c r="AN1180" s="87"/>
      <c r="AO1180" s="87"/>
      <c r="AP1180" s="87"/>
      <c r="AQ1180" s="87"/>
      <c r="AR1180" s="87"/>
      <c r="AS1180" s="87"/>
      <c r="AT1180" s="87"/>
      <c r="AU1180" s="87"/>
    </row>
    <row r="1181" spans="3:64" x14ac:dyDescent="0.2">
      <c r="C1181" s="10"/>
      <c r="D1181" s="10"/>
      <c r="AA1181" s="87"/>
      <c r="AB1181" s="87"/>
      <c r="AC1181" s="87"/>
      <c r="AD1181" s="87"/>
      <c r="AE1181" s="87"/>
      <c r="AG1181" s="112"/>
      <c r="AN1181" s="87"/>
      <c r="AO1181" s="87"/>
      <c r="AP1181" s="87"/>
      <c r="AQ1181" s="87"/>
      <c r="AR1181" s="87"/>
      <c r="AS1181" s="87"/>
      <c r="AT1181" s="87"/>
      <c r="AU1181" s="87"/>
    </row>
    <row r="1182" spans="3:64" x14ac:dyDescent="0.2">
      <c r="C1182" s="10"/>
      <c r="D1182" s="10"/>
      <c r="AA1182" s="87"/>
      <c r="AB1182" s="87"/>
      <c r="AC1182" s="87"/>
      <c r="AD1182" s="87"/>
      <c r="AE1182" s="87"/>
      <c r="AG1182" s="112"/>
      <c r="AN1182" s="87"/>
      <c r="AO1182" s="87"/>
      <c r="AP1182" s="87"/>
      <c r="AQ1182" s="87"/>
      <c r="AR1182" s="87"/>
      <c r="AS1182" s="87"/>
      <c r="AT1182" s="87"/>
      <c r="AU1182" s="87"/>
    </row>
    <row r="1183" spans="3:64" x14ac:dyDescent="0.2">
      <c r="C1183" s="10"/>
      <c r="D1183" s="10"/>
      <c r="AA1183" s="87"/>
      <c r="AB1183" s="87"/>
      <c r="AC1183" s="87"/>
      <c r="AD1183" s="87"/>
      <c r="AE1183" s="87"/>
      <c r="AG1183" s="112"/>
      <c r="AN1183" s="87"/>
      <c r="AO1183" s="87"/>
      <c r="AP1183" s="87"/>
      <c r="AQ1183" s="87"/>
      <c r="AR1183" s="87"/>
      <c r="AS1183" s="87"/>
      <c r="AT1183" s="87"/>
      <c r="AU1183" s="87"/>
    </row>
    <row r="1184" spans="3:64" x14ac:dyDescent="0.2">
      <c r="C1184" s="10"/>
      <c r="D1184" s="10"/>
      <c r="AA1184" s="87"/>
      <c r="AB1184" s="87"/>
      <c r="AC1184" s="87"/>
      <c r="AD1184" s="87"/>
      <c r="AE1184" s="87"/>
      <c r="AG1184" s="112"/>
      <c r="AN1184" s="87"/>
      <c r="AO1184" s="87"/>
      <c r="AP1184" s="87"/>
      <c r="AQ1184" s="87"/>
      <c r="AR1184" s="87"/>
      <c r="AS1184" s="87"/>
      <c r="AT1184" s="87"/>
      <c r="AU1184" s="87"/>
    </row>
    <row r="1185" spans="3:48" x14ac:dyDescent="0.2">
      <c r="C1185" s="10"/>
      <c r="D1185" s="10"/>
      <c r="AA1185" s="87"/>
      <c r="AB1185" s="87"/>
      <c r="AC1185" s="87"/>
      <c r="AD1185" s="87"/>
      <c r="AE1185" s="87"/>
      <c r="AG1185" s="112"/>
      <c r="AN1185" s="87"/>
      <c r="AO1185" s="87"/>
      <c r="AP1185" s="87"/>
      <c r="AQ1185" s="87"/>
      <c r="AR1185" s="87"/>
      <c r="AS1185" s="87"/>
      <c r="AT1185" s="87"/>
      <c r="AU1185" s="87"/>
    </row>
    <row r="1186" spans="3:48" x14ac:dyDescent="0.2">
      <c r="C1186" s="10"/>
      <c r="D1186" s="10"/>
      <c r="AA1186" s="87"/>
      <c r="AB1186" s="87"/>
      <c r="AC1186" s="87"/>
      <c r="AD1186" s="87"/>
      <c r="AE1186" s="87"/>
      <c r="AG1186" s="112"/>
      <c r="AN1186" s="87"/>
      <c r="AO1186" s="87"/>
      <c r="AP1186" s="87"/>
      <c r="AQ1186" s="87"/>
      <c r="AR1186" s="87"/>
      <c r="AS1186" s="87"/>
      <c r="AT1186" s="87"/>
      <c r="AU1186" s="87"/>
    </row>
    <row r="1187" spans="3:48" x14ac:dyDescent="0.2">
      <c r="C1187" s="10"/>
      <c r="D1187" s="10"/>
      <c r="AA1187" s="87"/>
      <c r="AB1187" s="87"/>
      <c r="AC1187" s="87"/>
      <c r="AD1187" s="87"/>
      <c r="AE1187" s="87"/>
      <c r="AG1187" s="112"/>
      <c r="AN1187" s="87"/>
      <c r="AO1187" s="87"/>
      <c r="AP1187" s="87"/>
      <c r="AQ1187" s="87"/>
      <c r="AR1187" s="87"/>
      <c r="AS1187" s="87"/>
      <c r="AT1187" s="87"/>
      <c r="AU1187" s="87"/>
    </row>
    <row r="1188" spans="3:48" x14ac:dyDescent="0.2">
      <c r="C1188" s="10"/>
      <c r="D1188" s="10"/>
      <c r="AA1188" s="87"/>
      <c r="AB1188" s="87"/>
      <c r="AC1188" s="87"/>
      <c r="AD1188" s="87"/>
      <c r="AE1188" s="87"/>
      <c r="AG1188" s="112"/>
      <c r="AN1188" s="87"/>
      <c r="AO1188" s="87"/>
      <c r="AP1188" s="87"/>
      <c r="AQ1188" s="87"/>
      <c r="AR1188" s="87"/>
      <c r="AS1188" s="87"/>
      <c r="AT1188" s="87"/>
      <c r="AU1188" s="87"/>
    </row>
    <row r="1189" spans="3:48" x14ac:dyDescent="0.2">
      <c r="C1189" s="10"/>
      <c r="D1189" s="10"/>
      <c r="AA1189" s="87"/>
      <c r="AB1189" s="87"/>
      <c r="AC1189" s="87"/>
      <c r="AD1189" s="87"/>
      <c r="AE1189" s="87"/>
      <c r="AG1189" s="112"/>
      <c r="AN1189" s="87"/>
      <c r="AO1189" s="87"/>
      <c r="AP1189" s="87"/>
      <c r="AQ1189" s="87"/>
      <c r="AR1189" s="87"/>
      <c r="AS1189" s="87"/>
      <c r="AT1189" s="87"/>
      <c r="AU1189" s="87"/>
      <c r="AV1189" s="87"/>
    </row>
    <row r="1190" spans="3:48" x14ac:dyDescent="0.2">
      <c r="C1190" s="10"/>
      <c r="D1190" s="10"/>
      <c r="AA1190" s="87"/>
      <c r="AB1190" s="87"/>
      <c r="AC1190" s="87"/>
      <c r="AD1190" s="87"/>
      <c r="AE1190" s="87"/>
      <c r="AG1190" s="112"/>
      <c r="AN1190" s="87"/>
      <c r="AO1190" s="87"/>
      <c r="AP1190" s="87"/>
      <c r="AQ1190" s="87"/>
      <c r="AR1190" s="87"/>
      <c r="AS1190" s="87"/>
      <c r="AT1190" s="87"/>
      <c r="AU1190" s="87"/>
    </row>
    <row r="1191" spans="3:48" x14ac:dyDescent="0.2">
      <c r="C1191" s="10"/>
      <c r="D1191" s="10"/>
      <c r="AA1191" s="87"/>
      <c r="AB1191" s="87"/>
      <c r="AC1191" s="87"/>
      <c r="AD1191" s="87"/>
      <c r="AE1191" s="87"/>
      <c r="AG1191" s="112"/>
      <c r="AN1191" s="87"/>
      <c r="AO1191" s="87"/>
      <c r="AP1191" s="87"/>
      <c r="AQ1191" s="87"/>
      <c r="AR1191" s="87"/>
      <c r="AS1191" s="87"/>
      <c r="AT1191" s="87"/>
      <c r="AU1191" s="87"/>
    </row>
    <row r="1192" spans="3:48" x14ac:dyDescent="0.2">
      <c r="C1192" s="10"/>
      <c r="D1192" s="10"/>
      <c r="AA1192" s="87"/>
      <c r="AB1192" s="87"/>
      <c r="AC1192" s="87"/>
      <c r="AD1192" s="87"/>
      <c r="AE1192" s="87"/>
      <c r="AG1192" s="112"/>
      <c r="AN1192" s="87"/>
      <c r="AO1192" s="87"/>
      <c r="AP1192" s="87"/>
      <c r="AQ1192" s="87"/>
      <c r="AR1192" s="87"/>
      <c r="AS1192" s="87"/>
      <c r="AT1192" s="87"/>
      <c r="AU1192" s="87"/>
      <c r="AV1192" s="87"/>
    </row>
    <row r="1193" spans="3:48" x14ac:dyDescent="0.2">
      <c r="C1193" s="10"/>
      <c r="D1193" s="10"/>
      <c r="AA1193" s="87"/>
      <c r="AB1193" s="87"/>
      <c r="AC1193" s="87"/>
      <c r="AD1193" s="87"/>
      <c r="AE1193" s="87"/>
      <c r="AG1193" s="112"/>
      <c r="AN1193" s="87"/>
      <c r="AO1193" s="87"/>
      <c r="AP1193" s="87"/>
      <c r="AQ1193" s="87"/>
      <c r="AR1193" s="87"/>
      <c r="AS1193" s="87"/>
      <c r="AT1193" s="87"/>
      <c r="AU1193" s="87"/>
    </row>
    <row r="1194" spans="3:48" x14ac:dyDescent="0.2">
      <c r="C1194" s="10"/>
      <c r="D1194" s="10"/>
      <c r="AA1194" s="87"/>
      <c r="AB1194" s="87"/>
      <c r="AC1194" s="87"/>
      <c r="AD1194" s="87"/>
      <c r="AE1194" s="87"/>
      <c r="AG1194" s="112"/>
      <c r="AN1194" s="87"/>
      <c r="AO1194" s="87"/>
      <c r="AP1194" s="87"/>
      <c r="AQ1194" s="87"/>
      <c r="AR1194" s="87"/>
      <c r="AS1194" s="87"/>
      <c r="AT1194" s="87"/>
      <c r="AU1194" s="87"/>
    </row>
    <row r="1195" spans="3:48" x14ac:dyDescent="0.2">
      <c r="C1195" s="10"/>
      <c r="D1195" s="10"/>
      <c r="AA1195" s="87"/>
      <c r="AB1195" s="87"/>
      <c r="AC1195" s="87"/>
      <c r="AD1195" s="87"/>
      <c r="AE1195" s="87"/>
      <c r="AG1195" s="112"/>
      <c r="AN1195" s="87"/>
      <c r="AO1195" s="87"/>
      <c r="AP1195" s="87"/>
      <c r="AQ1195" s="87"/>
      <c r="AR1195" s="87"/>
      <c r="AS1195" s="87"/>
      <c r="AT1195" s="87"/>
      <c r="AU1195" s="87"/>
    </row>
    <row r="1196" spans="3:48" x14ac:dyDescent="0.2">
      <c r="C1196" s="10"/>
      <c r="D1196" s="10"/>
      <c r="AA1196" s="87"/>
      <c r="AB1196" s="87"/>
      <c r="AC1196" s="87"/>
      <c r="AD1196" s="87"/>
      <c r="AE1196" s="87"/>
      <c r="AG1196" s="112"/>
      <c r="AN1196" s="87"/>
      <c r="AO1196" s="87"/>
      <c r="AP1196" s="87"/>
      <c r="AQ1196" s="87"/>
      <c r="AR1196" s="87"/>
      <c r="AS1196" s="87"/>
      <c r="AT1196" s="87"/>
      <c r="AU1196" s="87"/>
    </row>
    <row r="1197" spans="3:48" x14ac:dyDescent="0.2">
      <c r="C1197" s="10"/>
      <c r="D1197" s="10"/>
      <c r="AA1197" s="87"/>
      <c r="AB1197" s="87"/>
      <c r="AC1197" s="87"/>
      <c r="AD1197" s="87"/>
      <c r="AE1197" s="87"/>
      <c r="AG1197" s="112"/>
      <c r="AN1197" s="87"/>
      <c r="AO1197" s="87"/>
      <c r="AP1197" s="87"/>
      <c r="AQ1197" s="87"/>
      <c r="AR1197" s="87"/>
      <c r="AS1197" s="87"/>
      <c r="AT1197" s="87"/>
      <c r="AU1197" s="87"/>
    </row>
    <row r="1198" spans="3:48" x14ac:dyDescent="0.2">
      <c r="C1198" s="10"/>
      <c r="D1198" s="10"/>
      <c r="AA1198" s="87"/>
      <c r="AB1198" s="87"/>
      <c r="AC1198" s="87"/>
      <c r="AD1198" s="87"/>
      <c r="AE1198" s="87"/>
      <c r="AG1198" s="112"/>
      <c r="AN1198" s="87"/>
      <c r="AO1198" s="87"/>
      <c r="AP1198" s="87"/>
      <c r="AQ1198" s="87"/>
      <c r="AR1198" s="87"/>
      <c r="AS1198" s="87"/>
      <c r="AT1198" s="87"/>
      <c r="AU1198" s="87"/>
    </row>
    <row r="1199" spans="3:48" x14ac:dyDescent="0.2">
      <c r="C1199" s="10"/>
      <c r="D1199" s="10"/>
      <c r="AA1199" s="87"/>
      <c r="AB1199" s="87"/>
      <c r="AC1199" s="87"/>
      <c r="AD1199" s="87"/>
      <c r="AE1199" s="87"/>
      <c r="AG1199" s="112"/>
      <c r="AN1199" s="87"/>
      <c r="AO1199" s="87"/>
      <c r="AP1199" s="87"/>
      <c r="AQ1199" s="87"/>
      <c r="AR1199" s="87"/>
      <c r="AS1199" s="87"/>
      <c r="AT1199" s="87"/>
      <c r="AU1199" s="87"/>
    </row>
    <row r="1200" spans="3:48" x14ac:dyDescent="0.2">
      <c r="C1200" s="10"/>
      <c r="D1200" s="10"/>
      <c r="AA1200" s="87"/>
      <c r="AB1200" s="87"/>
      <c r="AC1200" s="87"/>
      <c r="AD1200" s="87"/>
      <c r="AE1200" s="87"/>
      <c r="AG1200" s="112"/>
      <c r="AN1200" s="87"/>
      <c r="AO1200" s="87"/>
      <c r="AP1200" s="87"/>
      <c r="AQ1200" s="87"/>
      <c r="AR1200" s="87"/>
      <c r="AS1200" s="87"/>
      <c r="AT1200" s="87"/>
      <c r="AU1200" s="87"/>
    </row>
    <row r="1201" spans="3:48" x14ac:dyDescent="0.2">
      <c r="C1201" s="10"/>
      <c r="D1201" s="10"/>
      <c r="AA1201" s="87"/>
      <c r="AB1201" s="87"/>
      <c r="AC1201" s="87"/>
      <c r="AD1201" s="87"/>
      <c r="AE1201" s="87"/>
      <c r="AG1201" s="112"/>
      <c r="AN1201" s="87"/>
      <c r="AO1201" s="87"/>
      <c r="AP1201" s="87"/>
      <c r="AQ1201" s="87"/>
      <c r="AR1201" s="87"/>
      <c r="AS1201" s="87"/>
      <c r="AT1201" s="87"/>
      <c r="AU1201" s="87"/>
    </row>
    <row r="1202" spans="3:48" x14ac:dyDescent="0.2">
      <c r="C1202" s="10"/>
      <c r="D1202" s="10"/>
      <c r="AA1202" s="87"/>
      <c r="AB1202" s="87"/>
      <c r="AC1202" s="87"/>
      <c r="AD1202" s="87"/>
      <c r="AE1202" s="87"/>
      <c r="AG1202" s="112"/>
      <c r="AN1202" s="87"/>
      <c r="AO1202" s="87"/>
      <c r="AP1202" s="87"/>
      <c r="AQ1202" s="87"/>
      <c r="AR1202" s="87"/>
      <c r="AS1202" s="87"/>
      <c r="AT1202" s="87"/>
      <c r="AU1202" s="87"/>
    </row>
    <row r="1203" spans="3:48" x14ac:dyDescent="0.2">
      <c r="C1203" s="10"/>
      <c r="D1203" s="10"/>
      <c r="AA1203" s="87"/>
      <c r="AB1203" s="87"/>
      <c r="AC1203" s="87"/>
      <c r="AD1203" s="87"/>
      <c r="AE1203" s="87"/>
      <c r="AG1203" s="112"/>
      <c r="AN1203" s="87"/>
      <c r="AO1203" s="87"/>
      <c r="AP1203" s="87"/>
      <c r="AQ1203" s="87"/>
      <c r="AR1203" s="87"/>
      <c r="AS1203" s="87"/>
      <c r="AT1203" s="87"/>
      <c r="AU1203" s="87"/>
    </row>
    <row r="1204" spans="3:48" x14ac:dyDescent="0.2">
      <c r="C1204" s="10"/>
      <c r="D1204" s="10"/>
      <c r="AA1204" s="87"/>
      <c r="AB1204" s="87"/>
      <c r="AC1204" s="87"/>
      <c r="AD1204" s="87"/>
      <c r="AE1204" s="87"/>
      <c r="AG1204" s="112"/>
      <c r="AN1204" s="87"/>
      <c r="AO1204" s="87"/>
      <c r="AP1204" s="87"/>
      <c r="AQ1204" s="87"/>
      <c r="AR1204" s="87"/>
      <c r="AS1204" s="87"/>
      <c r="AT1204" s="87"/>
      <c r="AU1204" s="87"/>
      <c r="AV1204" s="87"/>
    </row>
    <row r="1205" spans="3:48" x14ac:dyDescent="0.2">
      <c r="C1205" s="10"/>
      <c r="D1205" s="10"/>
      <c r="AA1205" s="87"/>
      <c r="AB1205" s="87"/>
      <c r="AC1205" s="87"/>
      <c r="AD1205" s="87"/>
      <c r="AE1205" s="87"/>
      <c r="AG1205" s="112"/>
      <c r="AN1205" s="87"/>
      <c r="AO1205" s="87"/>
      <c r="AP1205" s="87"/>
      <c r="AQ1205" s="87"/>
      <c r="AR1205" s="87"/>
      <c r="AS1205" s="87"/>
      <c r="AT1205" s="87"/>
      <c r="AU1205" s="87"/>
    </row>
    <row r="1206" spans="3:48" x14ac:dyDescent="0.2">
      <c r="C1206" s="10"/>
      <c r="D1206" s="10"/>
      <c r="AA1206" s="87"/>
      <c r="AB1206" s="87"/>
      <c r="AC1206" s="87"/>
      <c r="AD1206" s="87"/>
      <c r="AE1206" s="87"/>
      <c r="AG1206" s="112"/>
      <c r="AN1206" s="87"/>
      <c r="AO1206" s="87"/>
      <c r="AP1206" s="87"/>
      <c r="AQ1206" s="87"/>
      <c r="AR1206" s="87"/>
      <c r="AS1206" s="87"/>
      <c r="AT1206" s="87"/>
      <c r="AU1206" s="87"/>
    </row>
    <row r="1207" spans="3:48" x14ac:dyDescent="0.2">
      <c r="C1207" s="10"/>
      <c r="D1207" s="10"/>
      <c r="AA1207" s="87"/>
      <c r="AB1207" s="87"/>
      <c r="AC1207" s="87"/>
      <c r="AD1207" s="87"/>
      <c r="AE1207" s="87"/>
      <c r="AG1207" s="112"/>
      <c r="AN1207" s="87"/>
      <c r="AO1207" s="87"/>
      <c r="AP1207" s="87"/>
      <c r="AQ1207" s="87"/>
      <c r="AR1207" s="87"/>
      <c r="AS1207" s="87"/>
      <c r="AT1207" s="87"/>
      <c r="AU1207" s="87"/>
    </row>
    <row r="1208" spans="3:48" x14ac:dyDescent="0.2">
      <c r="C1208" s="10"/>
      <c r="D1208" s="10"/>
      <c r="AA1208" s="87"/>
      <c r="AB1208" s="87"/>
      <c r="AC1208" s="87"/>
      <c r="AD1208" s="87"/>
      <c r="AE1208" s="87"/>
      <c r="AG1208" s="112"/>
      <c r="AN1208" s="87"/>
      <c r="AO1208" s="87"/>
      <c r="AP1208" s="87"/>
      <c r="AQ1208" s="87"/>
      <c r="AR1208" s="87"/>
      <c r="AS1208" s="87"/>
      <c r="AT1208" s="87"/>
      <c r="AU1208" s="87"/>
    </row>
    <row r="1209" spans="3:48" x14ac:dyDescent="0.2">
      <c r="C1209" s="10"/>
      <c r="D1209" s="10"/>
      <c r="AA1209" s="87"/>
      <c r="AB1209" s="87"/>
      <c r="AC1209" s="87"/>
      <c r="AD1209" s="87"/>
      <c r="AE1209" s="87"/>
      <c r="AG1209" s="112"/>
      <c r="AN1209" s="87"/>
      <c r="AO1209" s="87"/>
      <c r="AP1209" s="87"/>
      <c r="AQ1209" s="87"/>
      <c r="AR1209" s="87"/>
      <c r="AS1209" s="87"/>
      <c r="AT1209" s="87"/>
      <c r="AU1209" s="87"/>
    </row>
    <row r="1210" spans="3:48" x14ac:dyDescent="0.2">
      <c r="C1210" s="10"/>
      <c r="D1210" s="10"/>
      <c r="AA1210" s="87"/>
      <c r="AB1210" s="87"/>
      <c r="AC1210" s="87"/>
      <c r="AD1210" s="87"/>
      <c r="AE1210" s="87"/>
      <c r="AG1210" s="112"/>
      <c r="AN1210" s="87"/>
      <c r="AO1210" s="87"/>
      <c r="AP1210" s="87"/>
      <c r="AQ1210" s="87"/>
      <c r="AR1210" s="87"/>
      <c r="AS1210" s="87"/>
      <c r="AT1210" s="87"/>
      <c r="AU1210" s="87"/>
    </row>
    <row r="1211" spans="3:48" x14ac:dyDescent="0.2">
      <c r="C1211" s="10"/>
      <c r="D1211" s="10"/>
      <c r="AA1211" s="87"/>
      <c r="AB1211" s="87"/>
      <c r="AC1211" s="87"/>
      <c r="AD1211" s="87"/>
      <c r="AE1211" s="87"/>
      <c r="AG1211" s="112"/>
      <c r="AN1211" s="87"/>
      <c r="AO1211" s="87"/>
      <c r="AP1211" s="87"/>
      <c r="AQ1211" s="87"/>
      <c r="AR1211" s="87"/>
      <c r="AS1211" s="87"/>
      <c r="AT1211" s="87"/>
      <c r="AU1211" s="87"/>
    </row>
    <row r="1212" spans="3:48" x14ac:dyDescent="0.2">
      <c r="C1212" s="10"/>
      <c r="D1212" s="10"/>
      <c r="AA1212" s="87"/>
      <c r="AB1212" s="87"/>
      <c r="AC1212" s="87"/>
      <c r="AD1212" s="87"/>
      <c r="AE1212" s="87"/>
      <c r="AG1212" s="112"/>
      <c r="AN1212" s="87"/>
      <c r="AO1212" s="87"/>
      <c r="AP1212" s="87"/>
      <c r="AQ1212" s="87"/>
      <c r="AR1212" s="87"/>
      <c r="AS1212" s="87"/>
      <c r="AT1212" s="87"/>
      <c r="AU1212" s="87"/>
    </row>
    <row r="1213" spans="3:48" x14ac:dyDescent="0.2">
      <c r="C1213" s="10"/>
      <c r="D1213" s="10"/>
      <c r="AA1213" s="87"/>
      <c r="AB1213" s="87"/>
      <c r="AC1213" s="87"/>
      <c r="AD1213" s="87"/>
      <c r="AE1213" s="87"/>
      <c r="AG1213" s="112"/>
      <c r="AN1213" s="87"/>
      <c r="AO1213" s="87"/>
      <c r="AP1213" s="87"/>
      <c r="AQ1213" s="87"/>
      <c r="AR1213" s="87"/>
      <c r="AS1213" s="87"/>
      <c r="AT1213" s="87"/>
      <c r="AU1213" s="87"/>
    </row>
    <row r="1214" spans="3:48" x14ac:dyDescent="0.2">
      <c r="C1214" s="10"/>
      <c r="D1214" s="10"/>
      <c r="AA1214" s="87"/>
      <c r="AB1214" s="87"/>
      <c r="AC1214" s="87"/>
      <c r="AD1214" s="87"/>
      <c r="AE1214" s="87"/>
      <c r="AG1214" s="112"/>
      <c r="AN1214" s="87"/>
      <c r="AO1214" s="87"/>
      <c r="AP1214" s="87"/>
      <c r="AQ1214" s="87"/>
      <c r="AR1214" s="87"/>
      <c r="AS1214" s="87"/>
      <c r="AT1214" s="87"/>
      <c r="AU1214" s="87"/>
    </row>
    <row r="1215" spans="3:48" x14ac:dyDescent="0.2">
      <c r="C1215" s="10"/>
      <c r="D1215" s="10"/>
      <c r="AA1215" s="87"/>
      <c r="AB1215" s="87"/>
      <c r="AC1215" s="87"/>
      <c r="AD1215" s="87"/>
      <c r="AE1215" s="87"/>
      <c r="AG1215" s="112"/>
      <c r="AN1215" s="87"/>
      <c r="AO1215" s="87"/>
      <c r="AP1215" s="87"/>
      <c r="AQ1215" s="87"/>
      <c r="AR1215" s="87"/>
      <c r="AS1215" s="87"/>
      <c r="AT1215" s="87"/>
      <c r="AU1215" s="87"/>
    </row>
    <row r="1216" spans="3:48" x14ac:dyDescent="0.2">
      <c r="C1216" s="10"/>
      <c r="D1216" s="10"/>
      <c r="AA1216" s="87"/>
      <c r="AB1216" s="87"/>
      <c r="AC1216" s="87"/>
      <c r="AD1216" s="87"/>
      <c r="AE1216" s="87"/>
      <c r="AG1216" s="112"/>
      <c r="AN1216" s="87"/>
      <c r="AO1216" s="87"/>
      <c r="AP1216" s="87"/>
      <c r="AQ1216" s="87"/>
      <c r="AR1216" s="87"/>
      <c r="AS1216" s="87"/>
      <c r="AT1216" s="87"/>
      <c r="AU1216" s="87"/>
    </row>
    <row r="1217" spans="3:64" x14ac:dyDescent="0.2">
      <c r="C1217" s="10"/>
      <c r="D1217" s="10"/>
      <c r="AA1217" s="87"/>
      <c r="AB1217" s="87"/>
      <c r="AC1217" s="87"/>
      <c r="AD1217" s="87"/>
      <c r="AE1217" s="87"/>
      <c r="AG1217" s="112"/>
      <c r="AN1217" s="87"/>
      <c r="AO1217" s="87"/>
      <c r="AP1217" s="87"/>
      <c r="AQ1217" s="87"/>
      <c r="AR1217" s="87"/>
      <c r="AS1217" s="87"/>
      <c r="AT1217" s="87"/>
      <c r="AU1217" s="87"/>
    </row>
    <row r="1218" spans="3:64" x14ac:dyDescent="0.2">
      <c r="C1218" s="10"/>
      <c r="D1218" s="10"/>
      <c r="AA1218" s="87"/>
      <c r="AB1218" s="87"/>
      <c r="AC1218" s="87"/>
      <c r="AD1218" s="87"/>
      <c r="AE1218" s="87"/>
      <c r="AG1218" s="112"/>
      <c r="AN1218" s="87"/>
      <c r="AO1218" s="87"/>
      <c r="AP1218" s="87"/>
      <c r="AQ1218" s="87"/>
      <c r="AR1218" s="87"/>
      <c r="AS1218" s="87"/>
      <c r="AT1218" s="87"/>
      <c r="AU1218" s="87"/>
    </row>
    <row r="1219" spans="3:64" x14ac:dyDescent="0.2">
      <c r="C1219" s="10"/>
      <c r="D1219" s="10"/>
      <c r="AA1219" s="87"/>
      <c r="AB1219" s="87"/>
      <c r="AC1219" s="87"/>
      <c r="AD1219" s="87"/>
      <c r="AE1219" s="87"/>
      <c r="AG1219" s="112"/>
      <c r="AN1219" s="87"/>
      <c r="AO1219" s="87"/>
      <c r="AP1219" s="87"/>
      <c r="AQ1219" s="87"/>
      <c r="AR1219" s="87"/>
      <c r="AS1219" s="87"/>
      <c r="AT1219" s="87"/>
      <c r="AU1219" s="87"/>
    </row>
    <row r="1220" spans="3:64" x14ac:dyDescent="0.2">
      <c r="C1220" s="10"/>
      <c r="D1220" s="10"/>
      <c r="AA1220" s="87"/>
      <c r="AB1220" s="87"/>
      <c r="AC1220" s="87"/>
      <c r="AD1220" s="87"/>
      <c r="AE1220" s="87"/>
      <c r="AG1220" s="112"/>
      <c r="AN1220" s="87"/>
      <c r="AO1220" s="87"/>
      <c r="AP1220" s="87"/>
      <c r="AQ1220" s="87"/>
      <c r="AR1220" s="87"/>
      <c r="AS1220" s="87"/>
      <c r="AT1220" s="87"/>
      <c r="AU1220" s="87"/>
    </row>
    <row r="1221" spans="3:64" x14ac:dyDescent="0.2">
      <c r="C1221" s="10"/>
      <c r="D1221" s="10"/>
      <c r="AA1221" s="87"/>
      <c r="AB1221" s="87"/>
      <c r="AC1221" s="87"/>
      <c r="AD1221" s="87"/>
      <c r="AE1221" s="87"/>
      <c r="AG1221" s="112"/>
      <c r="AN1221" s="87"/>
      <c r="AO1221" s="87"/>
      <c r="AP1221" s="87"/>
      <c r="AQ1221" s="87"/>
      <c r="AR1221" s="87"/>
      <c r="AS1221" s="87"/>
      <c r="AT1221" s="87"/>
      <c r="AU1221" s="87"/>
    </row>
    <row r="1222" spans="3:64" x14ac:dyDescent="0.2">
      <c r="C1222" s="10"/>
      <c r="D1222" s="10"/>
      <c r="AA1222" s="87"/>
      <c r="AB1222" s="87"/>
      <c r="AC1222" s="87"/>
      <c r="AD1222" s="87"/>
      <c r="AE1222" s="87"/>
      <c r="AG1222" s="112"/>
      <c r="AN1222" s="87"/>
      <c r="AO1222" s="87"/>
      <c r="AP1222" s="87"/>
      <c r="AQ1222" s="87"/>
      <c r="AR1222" s="87"/>
      <c r="AS1222" s="87"/>
      <c r="AT1222" s="87"/>
      <c r="AU1222" s="87"/>
    </row>
    <row r="1223" spans="3:64" x14ac:dyDescent="0.2">
      <c r="C1223" s="10"/>
      <c r="D1223" s="10"/>
      <c r="AA1223" s="87"/>
      <c r="AB1223" s="87"/>
      <c r="AC1223" s="87"/>
      <c r="AD1223" s="87"/>
      <c r="AE1223" s="87"/>
      <c r="AG1223" s="112"/>
      <c r="AN1223" s="87"/>
      <c r="AO1223" s="87"/>
      <c r="AP1223" s="87"/>
      <c r="AQ1223" s="87"/>
      <c r="AR1223" s="87"/>
      <c r="AS1223" s="87"/>
      <c r="AT1223" s="87"/>
      <c r="AU1223" s="87"/>
    </row>
    <row r="1224" spans="3:64" x14ac:dyDescent="0.2">
      <c r="C1224" s="10"/>
      <c r="D1224" s="10"/>
      <c r="AA1224" s="87"/>
      <c r="AB1224" s="87"/>
      <c r="AC1224" s="87"/>
      <c r="AD1224" s="87"/>
      <c r="AE1224" s="87"/>
      <c r="AG1224" s="112"/>
      <c r="AN1224" s="87"/>
      <c r="AO1224" s="87"/>
      <c r="AP1224" s="87"/>
      <c r="AQ1224" s="87"/>
      <c r="AR1224" s="87"/>
      <c r="AS1224" s="87"/>
      <c r="AT1224" s="87"/>
      <c r="AU1224" s="87"/>
    </row>
    <row r="1225" spans="3:64" x14ac:dyDescent="0.2">
      <c r="C1225" s="10"/>
      <c r="D1225" s="10"/>
      <c r="AA1225" s="87"/>
      <c r="AB1225" s="87"/>
      <c r="AC1225" s="87"/>
      <c r="AD1225" s="87"/>
      <c r="AE1225" s="87"/>
      <c r="AG1225" s="112"/>
      <c r="AN1225" s="87"/>
      <c r="AO1225" s="87"/>
      <c r="AP1225" s="87"/>
      <c r="AQ1225" s="87"/>
      <c r="AR1225" s="87"/>
      <c r="AS1225" s="87"/>
      <c r="AT1225" s="87"/>
      <c r="AU1225" s="87"/>
    </row>
    <row r="1226" spans="3:64" x14ac:dyDescent="0.2">
      <c r="C1226" s="10"/>
      <c r="D1226" s="10"/>
      <c r="AA1226" s="87"/>
      <c r="AB1226" s="87"/>
      <c r="AC1226" s="87"/>
      <c r="AD1226" s="87"/>
      <c r="AE1226" s="87"/>
      <c r="AG1226" s="112"/>
      <c r="AN1226" s="87"/>
      <c r="AO1226" s="87"/>
      <c r="AP1226" s="87"/>
      <c r="AQ1226" s="87"/>
      <c r="AR1226" s="87"/>
      <c r="AS1226" s="87"/>
      <c r="AT1226" s="87"/>
      <c r="AU1226" s="87"/>
    </row>
    <row r="1227" spans="3:64" x14ac:dyDescent="0.2">
      <c r="C1227" s="10"/>
      <c r="D1227" s="10"/>
      <c r="AA1227" s="87"/>
      <c r="AB1227" s="87"/>
      <c r="AC1227" s="87"/>
      <c r="AD1227" s="87"/>
      <c r="AE1227" s="87"/>
      <c r="AG1227" s="112"/>
      <c r="AN1227" s="87"/>
      <c r="AO1227" s="87"/>
      <c r="AP1227" s="87"/>
      <c r="AQ1227" s="87"/>
      <c r="AR1227" s="87"/>
      <c r="AS1227" s="87"/>
      <c r="AT1227" s="87"/>
      <c r="AU1227" s="87"/>
    </row>
    <row r="1228" spans="3:64" x14ac:dyDescent="0.2">
      <c r="C1228" s="10"/>
      <c r="D1228" s="10"/>
      <c r="AA1228" s="87"/>
      <c r="AB1228" s="87"/>
      <c r="AC1228" s="87"/>
      <c r="AD1228" s="87"/>
      <c r="AE1228" s="87"/>
      <c r="AG1228" s="112"/>
      <c r="AN1228" s="87"/>
      <c r="AO1228" s="87"/>
      <c r="AP1228" s="87"/>
      <c r="AQ1228" s="87"/>
      <c r="AR1228" s="87"/>
      <c r="AS1228" s="87"/>
      <c r="AT1228" s="87"/>
      <c r="AU1228" s="87"/>
    </row>
    <row r="1229" spans="3:64" x14ac:dyDescent="0.2">
      <c r="C1229" s="10"/>
      <c r="D1229" s="10"/>
      <c r="AA1229" s="87"/>
      <c r="AB1229" s="87"/>
      <c r="AC1229" s="87"/>
      <c r="AD1229" s="87"/>
      <c r="AE1229" s="87"/>
      <c r="AG1229" s="112"/>
      <c r="AN1229" s="87"/>
      <c r="AO1229" s="87"/>
      <c r="AP1229" s="87"/>
      <c r="AQ1229" s="87"/>
      <c r="AR1229" s="87"/>
      <c r="AS1229" s="87"/>
      <c r="AT1229" s="87"/>
      <c r="AU1229" s="87"/>
    </row>
    <row r="1230" spans="3:64" x14ac:dyDescent="0.2">
      <c r="C1230" s="10"/>
      <c r="D1230" s="10"/>
      <c r="AA1230" s="87"/>
      <c r="AB1230" s="87"/>
      <c r="AC1230" s="87"/>
      <c r="AD1230" s="87"/>
      <c r="AE1230" s="87"/>
      <c r="AG1230" s="112"/>
      <c r="AN1230" s="87"/>
      <c r="AO1230" s="87"/>
      <c r="AP1230" s="87"/>
      <c r="AQ1230" s="87"/>
      <c r="AR1230" s="87"/>
      <c r="AS1230" s="87"/>
      <c r="AT1230" s="87"/>
      <c r="AU1230" s="87"/>
    </row>
    <row r="1231" spans="3:64" x14ac:dyDescent="0.2">
      <c r="C1231" s="10"/>
      <c r="D1231" s="10"/>
      <c r="AA1231" s="87"/>
      <c r="AB1231" s="87"/>
      <c r="AC1231" s="87"/>
      <c r="AD1231" s="87"/>
      <c r="AE1231" s="87"/>
      <c r="AG1231" s="112"/>
      <c r="AN1231" s="87"/>
      <c r="AO1231" s="87"/>
      <c r="AP1231" s="87"/>
      <c r="AQ1231" s="87"/>
      <c r="AR1231" s="87"/>
      <c r="AS1231" s="87"/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87"/>
      <c r="BI1231" s="87"/>
      <c r="BJ1231" s="87"/>
      <c r="BK1231" s="87"/>
      <c r="BL1231" s="87"/>
    </row>
    <row r="1232" spans="3:64" x14ac:dyDescent="0.2">
      <c r="C1232" s="10"/>
      <c r="D1232" s="10"/>
      <c r="AA1232" s="87"/>
      <c r="AB1232" s="87"/>
      <c r="AC1232" s="87"/>
      <c r="AD1232" s="87"/>
      <c r="AE1232" s="87"/>
      <c r="AG1232" s="112"/>
      <c r="AN1232" s="87"/>
      <c r="AO1232" s="87"/>
      <c r="AP1232" s="87"/>
      <c r="AQ1232" s="87"/>
      <c r="AR1232" s="87"/>
      <c r="AS1232" s="87"/>
      <c r="AT1232" s="87"/>
      <c r="AU1232" s="87"/>
    </row>
    <row r="1233" spans="3:64" x14ac:dyDescent="0.2">
      <c r="C1233" s="10"/>
      <c r="D1233" s="10"/>
      <c r="AA1233" s="87"/>
      <c r="AB1233" s="87"/>
      <c r="AC1233" s="87"/>
      <c r="AD1233" s="87"/>
      <c r="AE1233" s="87"/>
      <c r="AG1233" s="112"/>
      <c r="AN1233" s="87"/>
      <c r="AO1233" s="87"/>
      <c r="AP1233" s="87"/>
      <c r="AQ1233" s="87"/>
      <c r="AR1233" s="87"/>
      <c r="AS1233" s="87"/>
      <c r="AT1233" s="87"/>
      <c r="AU1233" s="87"/>
    </row>
    <row r="1234" spans="3:64" x14ac:dyDescent="0.2">
      <c r="C1234" s="10"/>
      <c r="D1234" s="10"/>
      <c r="AA1234" s="87"/>
      <c r="AB1234" s="87"/>
      <c r="AC1234" s="87"/>
      <c r="AD1234" s="87"/>
      <c r="AE1234" s="87"/>
      <c r="AG1234" s="112"/>
      <c r="AN1234" s="87"/>
      <c r="AO1234" s="87"/>
      <c r="AP1234" s="87"/>
      <c r="AQ1234" s="87"/>
      <c r="AR1234" s="87"/>
      <c r="AS1234" s="87"/>
      <c r="AT1234" s="87"/>
      <c r="AU1234" s="87"/>
    </row>
    <row r="1235" spans="3:64" x14ac:dyDescent="0.2">
      <c r="C1235" s="10"/>
      <c r="D1235" s="10"/>
      <c r="AA1235" s="87"/>
      <c r="AB1235" s="87"/>
      <c r="AC1235" s="87"/>
      <c r="AD1235" s="87"/>
      <c r="AE1235" s="87"/>
      <c r="AG1235" s="112"/>
      <c r="AN1235" s="87"/>
      <c r="AO1235" s="87"/>
      <c r="AP1235" s="87"/>
      <c r="AQ1235" s="87"/>
      <c r="AR1235" s="87"/>
      <c r="AS1235" s="87"/>
      <c r="AT1235" s="87"/>
      <c r="AU1235" s="87"/>
    </row>
    <row r="1236" spans="3:64" x14ac:dyDescent="0.2">
      <c r="C1236" s="10"/>
      <c r="D1236" s="10"/>
      <c r="AA1236" s="87"/>
      <c r="AB1236" s="87"/>
      <c r="AC1236" s="87"/>
      <c r="AD1236" s="87"/>
      <c r="AE1236" s="87"/>
      <c r="AG1236" s="112"/>
      <c r="AN1236" s="87"/>
      <c r="AO1236" s="87"/>
      <c r="AP1236" s="87"/>
      <c r="AQ1236" s="87"/>
      <c r="AR1236" s="87"/>
      <c r="AS1236" s="87"/>
      <c r="AT1236" s="87"/>
      <c r="AU1236" s="87"/>
    </row>
    <row r="1237" spans="3:64" x14ac:dyDescent="0.2">
      <c r="C1237" s="10"/>
      <c r="D1237" s="10"/>
      <c r="AA1237" s="87"/>
      <c r="AB1237" s="87"/>
      <c r="AC1237" s="87"/>
      <c r="AD1237" s="87"/>
      <c r="AE1237" s="87"/>
      <c r="AG1237" s="112"/>
      <c r="AN1237" s="87"/>
      <c r="AO1237" s="87"/>
      <c r="AP1237" s="87"/>
      <c r="AQ1237" s="87"/>
      <c r="AR1237" s="87"/>
      <c r="AS1237" s="87"/>
      <c r="AT1237" s="87"/>
      <c r="AU1237" s="87"/>
    </row>
    <row r="1238" spans="3:64" x14ac:dyDescent="0.2">
      <c r="C1238" s="10"/>
      <c r="D1238" s="10"/>
      <c r="AA1238" s="87"/>
      <c r="AB1238" s="87"/>
      <c r="AC1238" s="87"/>
      <c r="AD1238" s="87"/>
      <c r="AE1238" s="87"/>
      <c r="AG1238" s="112"/>
      <c r="AN1238" s="87"/>
      <c r="AO1238" s="87"/>
      <c r="AP1238" s="87"/>
      <c r="AQ1238" s="87"/>
      <c r="AR1238" s="87"/>
      <c r="AS1238" s="87"/>
      <c r="AT1238" s="87"/>
      <c r="AU1238" s="87"/>
    </row>
    <row r="1239" spans="3:64" x14ac:dyDescent="0.2">
      <c r="C1239" s="10"/>
      <c r="D1239" s="10"/>
      <c r="AA1239" s="87"/>
      <c r="AB1239" s="87"/>
      <c r="AC1239" s="87"/>
      <c r="AD1239" s="87"/>
      <c r="AE1239" s="87"/>
      <c r="AG1239" s="112"/>
      <c r="AN1239" s="87"/>
      <c r="AO1239" s="87"/>
      <c r="AP1239" s="87"/>
      <c r="AQ1239" s="87"/>
      <c r="AR1239" s="87"/>
      <c r="AS1239" s="87"/>
      <c r="AT1239" s="87"/>
      <c r="AU1239" s="87"/>
    </row>
    <row r="1240" spans="3:64" x14ac:dyDescent="0.2">
      <c r="C1240" s="10"/>
      <c r="D1240" s="10"/>
      <c r="AA1240" s="87"/>
      <c r="AB1240" s="87"/>
      <c r="AC1240" s="87"/>
      <c r="AD1240" s="87"/>
      <c r="AE1240" s="87"/>
      <c r="AG1240" s="112"/>
      <c r="AN1240" s="87"/>
      <c r="AO1240" s="87"/>
      <c r="AP1240" s="87"/>
      <c r="AQ1240" s="87"/>
      <c r="AR1240" s="87"/>
      <c r="AS1240" s="87"/>
      <c r="AT1240" s="87"/>
      <c r="AU1240" s="87"/>
    </row>
    <row r="1241" spans="3:64" x14ac:dyDescent="0.2">
      <c r="C1241" s="10"/>
      <c r="D1241" s="10"/>
      <c r="AA1241" s="87"/>
      <c r="AB1241" s="87"/>
      <c r="AC1241" s="87"/>
      <c r="AD1241" s="87"/>
      <c r="AE1241" s="87"/>
      <c r="AG1241" s="112"/>
      <c r="AN1241" s="87"/>
      <c r="AO1241" s="87"/>
      <c r="AP1241" s="87"/>
      <c r="AQ1241" s="87"/>
      <c r="AR1241" s="87"/>
      <c r="AS1241" s="87"/>
      <c r="AT1241" s="87"/>
      <c r="AU1241" s="87"/>
    </row>
    <row r="1242" spans="3:64" x14ac:dyDescent="0.2">
      <c r="C1242" s="10"/>
      <c r="D1242" s="10"/>
      <c r="AA1242" s="87"/>
      <c r="AB1242" s="87"/>
      <c r="AC1242" s="87"/>
      <c r="AD1242" s="87"/>
      <c r="AE1242" s="87"/>
      <c r="AG1242" s="112"/>
      <c r="AN1242" s="87"/>
      <c r="AO1242" s="87"/>
      <c r="AP1242" s="87"/>
      <c r="AQ1242" s="87"/>
      <c r="AR1242" s="87"/>
      <c r="AS1242" s="87"/>
      <c r="AT1242" s="87"/>
      <c r="AU1242" s="87"/>
    </row>
    <row r="1243" spans="3:64" x14ac:dyDescent="0.2">
      <c r="C1243" s="10"/>
      <c r="D1243" s="10"/>
      <c r="AA1243" s="87"/>
      <c r="AB1243" s="87"/>
      <c r="AC1243" s="87"/>
      <c r="AD1243" s="87"/>
      <c r="AE1243" s="87"/>
      <c r="AG1243" s="112"/>
      <c r="AN1243" s="87"/>
      <c r="AO1243" s="87"/>
      <c r="AP1243" s="87"/>
      <c r="AQ1243" s="87"/>
      <c r="AR1243" s="87"/>
      <c r="AS1243" s="87"/>
      <c r="AT1243" s="87"/>
      <c r="AU1243" s="87"/>
    </row>
    <row r="1244" spans="3:64" x14ac:dyDescent="0.2">
      <c r="C1244" s="10"/>
      <c r="D1244" s="10"/>
      <c r="AA1244" s="87"/>
      <c r="AB1244" s="87"/>
      <c r="AC1244" s="87"/>
      <c r="AD1244" s="87"/>
      <c r="AE1244" s="87"/>
      <c r="AG1244" s="112"/>
      <c r="AN1244" s="87"/>
      <c r="AO1244" s="87"/>
      <c r="AP1244" s="87"/>
      <c r="AQ1244" s="87"/>
      <c r="AR1244" s="87"/>
      <c r="AS1244" s="87"/>
      <c r="AT1244" s="87"/>
      <c r="AU1244" s="87"/>
    </row>
    <row r="1245" spans="3:64" x14ac:dyDescent="0.2">
      <c r="C1245" s="10"/>
      <c r="D1245" s="10"/>
      <c r="AA1245" s="87"/>
      <c r="AB1245" s="87"/>
      <c r="AC1245" s="87"/>
      <c r="AD1245" s="87"/>
      <c r="AE1245" s="87"/>
      <c r="AG1245" s="112"/>
      <c r="AN1245" s="87"/>
      <c r="AO1245" s="87"/>
      <c r="AP1245" s="87"/>
      <c r="AQ1245" s="87"/>
      <c r="AR1245" s="87"/>
      <c r="AS1245" s="87"/>
      <c r="AT1245" s="87"/>
      <c r="AU1245" s="87"/>
    </row>
    <row r="1246" spans="3:64" x14ac:dyDescent="0.2">
      <c r="C1246" s="10"/>
      <c r="D1246" s="10"/>
      <c r="AA1246" s="87"/>
      <c r="AB1246" s="87"/>
      <c r="AC1246" s="87"/>
      <c r="AD1246" s="87"/>
      <c r="AE1246" s="87"/>
      <c r="AG1246" s="112"/>
      <c r="AN1246" s="87"/>
      <c r="AO1246" s="87"/>
      <c r="AP1246" s="87"/>
      <c r="AQ1246" s="87"/>
      <c r="AR1246" s="87"/>
      <c r="AS1246" s="87"/>
      <c r="AT1246" s="87"/>
      <c r="AU1246" s="87"/>
    </row>
    <row r="1247" spans="3:64" x14ac:dyDescent="0.2">
      <c r="C1247" s="10"/>
      <c r="D1247" s="10"/>
      <c r="AA1247" s="87"/>
      <c r="AB1247" s="87"/>
      <c r="AC1247" s="87"/>
      <c r="AD1247" s="87"/>
      <c r="AE1247" s="87"/>
      <c r="AG1247" s="112"/>
      <c r="AN1247" s="87"/>
      <c r="AO1247" s="87"/>
      <c r="AP1247" s="87"/>
      <c r="AQ1247" s="87"/>
      <c r="AR1247" s="87"/>
      <c r="AS1247" s="87"/>
      <c r="AT1247" s="87"/>
      <c r="AU1247" s="87"/>
    </row>
    <row r="1248" spans="3:64" x14ac:dyDescent="0.2">
      <c r="C1248" s="10"/>
      <c r="D1248" s="10"/>
      <c r="AA1248" s="87"/>
      <c r="AB1248" s="87"/>
      <c r="AC1248" s="87"/>
      <c r="AD1248" s="87"/>
      <c r="AE1248" s="87"/>
      <c r="AG1248" s="112"/>
      <c r="AN1248" s="87"/>
      <c r="AO1248" s="87"/>
      <c r="AP1248" s="87"/>
      <c r="AQ1248" s="87"/>
      <c r="AR1248" s="87"/>
      <c r="AS1248" s="87"/>
      <c r="AT1248" s="87"/>
      <c r="AU1248" s="87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87"/>
      <c r="BI1248" s="87"/>
      <c r="BJ1248" s="87"/>
      <c r="BK1248" s="87"/>
      <c r="BL1248" s="87"/>
    </row>
    <row r="1249" spans="3:64" x14ac:dyDescent="0.2">
      <c r="C1249" s="10"/>
      <c r="D1249" s="10"/>
      <c r="AA1249" s="87"/>
      <c r="AB1249" s="87"/>
      <c r="AC1249" s="87"/>
      <c r="AD1249" s="87"/>
      <c r="AE1249" s="87"/>
      <c r="AG1249" s="112"/>
      <c r="AN1249" s="87"/>
      <c r="AO1249" s="87"/>
      <c r="AP1249" s="87"/>
      <c r="AQ1249" s="87"/>
      <c r="AR1249" s="87"/>
      <c r="AS1249" s="87"/>
      <c r="AT1249" s="87"/>
      <c r="AU1249" s="87"/>
    </row>
    <row r="1250" spans="3:64" x14ac:dyDescent="0.2">
      <c r="C1250" s="10"/>
      <c r="D1250" s="10"/>
      <c r="AA1250" s="87"/>
      <c r="AB1250" s="87"/>
      <c r="AC1250" s="87"/>
      <c r="AD1250" s="87"/>
      <c r="AE1250" s="87"/>
      <c r="AG1250" s="112"/>
      <c r="AN1250" s="87"/>
      <c r="AO1250" s="87"/>
      <c r="AP1250" s="87"/>
      <c r="AQ1250" s="87"/>
      <c r="AR1250" s="87"/>
      <c r="AS1250" s="87"/>
      <c r="AT1250" s="87"/>
      <c r="AU1250" s="87"/>
    </row>
    <row r="1251" spans="3:64" x14ac:dyDescent="0.2">
      <c r="C1251" s="10"/>
      <c r="D1251" s="10"/>
      <c r="AA1251" s="87"/>
      <c r="AB1251" s="87"/>
      <c r="AC1251" s="87"/>
      <c r="AD1251" s="87"/>
      <c r="AE1251" s="87"/>
      <c r="AG1251" s="112"/>
      <c r="AN1251" s="87"/>
      <c r="AO1251" s="87"/>
      <c r="AP1251" s="87"/>
      <c r="AQ1251" s="87"/>
      <c r="AR1251" s="87"/>
      <c r="AS1251" s="87"/>
      <c r="AT1251" s="87"/>
      <c r="AU1251" s="87"/>
    </row>
    <row r="1252" spans="3:64" x14ac:dyDescent="0.2">
      <c r="C1252" s="10"/>
      <c r="D1252" s="10"/>
      <c r="AA1252" s="87"/>
      <c r="AB1252" s="87"/>
      <c r="AC1252" s="87"/>
      <c r="AD1252" s="87"/>
      <c r="AE1252" s="87"/>
      <c r="AG1252" s="112"/>
      <c r="AN1252" s="87"/>
      <c r="AO1252" s="87"/>
      <c r="AP1252" s="87"/>
      <c r="AQ1252" s="87"/>
      <c r="AR1252" s="87"/>
      <c r="AS1252" s="87"/>
      <c r="AT1252" s="87"/>
      <c r="AU1252" s="87"/>
    </row>
    <row r="1253" spans="3:64" x14ac:dyDescent="0.2">
      <c r="C1253" s="10"/>
      <c r="D1253" s="10"/>
      <c r="AA1253" s="87"/>
      <c r="AB1253" s="87"/>
      <c r="AC1253" s="87"/>
      <c r="AD1253" s="87"/>
      <c r="AE1253" s="87"/>
      <c r="AG1253" s="112"/>
      <c r="AN1253" s="87"/>
      <c r="AO1253" s="87"/>
      <c r="AP1253" s="87"/>
      <c r="AQ1253" s="87"/>
      <c r="AR1253" s="87"/>
      <c r="AS1253" s="87"/>
      <c r="AT1253" s="87"/>
      <c r="AU1253" s="87"/>
    </row>
    <row r="1254" spans="3:64" x14ac:dyDescent="0.2">
      <c r="C1254" s="10"/>
      <c r="D1254" s="10"/>
      <c r="AA1254" s="87"/>
      <c r="AB1254" s="87"/>
      <c r="AC1254" s="87"/>
      <c r="AD1254" s="87"/>
      <c r="AE1254" s="87"/>
      <c r="AG1254" s="112"/>
      <c r="AN1254" s="87"/>
      <c r="AO1254" s="87"/>
      <c r="AP1254" s="87"/>
      <c r="AQ1254" s="87"/>
      <c r="AR1254" s="87"/>
      <c r="AS1254" s="87"/>
      <c r="AT1254" s="87"/>
      <c r="AU1254" s="87"/>
    </row>
    <row r="1255" spans="3:64" x14ac:dyDescent="0.2">
      <c r="C1255" s="10"/>
      <c r="D1255" s="10"/>
      <c r="AA1255" s="87"/>
      <c r="AB1255" s="87"/>
      <c r="AC1255" s="87"/>
      <c r="AD1255" s="87"/>
      <c r="AE1255" s="87"/>
      <c r="AG1255" s="112"/>
      <c r="AN1255" s="87"/>
      <c r="AO1255" s="87"/>
      <c r="AP1255" s="87"/>
      <c r="AQ1255" s="87"/>
      <c r="AR1255" s="87"/>
      <c r="AS1255" s="87"/>
      <c r="AT1255" s="87"/>
      <c r="AU1255" s="87"/>
    </row>
    <row r="1256" spans="3:64" x14ac:dyDescent="0.2">
      <c r="C1256" s="10"/>
      <c r="D1256" s="10"/>
      <c r="AA1256" s="87"/>
      <c r="AB1256" s="87"/>
      <c r="AC1256" s="87"/>
      <c r="AD1256" s="87"/>
      <c r="AE1256" s="87"/>
      <c r="AG1256" s="112"/>
      <c r="AN1256" s="87"/>
      <c r="AO1256" s="87"/>
      <c r="AP1256" s="87"/>
      <c r="AQ1256" s="87"/>
      <c r="AR1256" s="87"/>
      <c r="AS1256" s="87"/>
      <c r="AT1256" s="87"/>
      <c r="AU1256" s="87"/>
    </row>
    <row r="1257" spans="3:64" x14ac:dyDescent="0.2">
      <c r="C1257" s="10"/>
      <c r="D1257" s="10"/>
      <c r="AA1257" s="87"/>
      <c r="AB1257" s="87"/>
      <c r="AC1257" s="87"/>
      <c r="AD1257" s="87"/>
      <c r="AE1257" s="87"/>
      <c r="AG1257" s="112"/>
      <c r="AN1257" s="87"/>
      <c r="AO1257" s="87"/>
      <c r="AP1257" s="87"/>
      <c r="AQ1257" s="87"/>
      <c r="AR1257" s="87"/>
      <c r="AS1257" s="87"/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87"/>
      <c r="BI1257" s="87"/>
      <c r="BJ1257" s="87"/>
      <c r="BK1257" s="87"/>
      <c r="BL1257" s="87"/>
    </row>
    <row r="1258" spans="3:64" x14ac:dyDescent="0.2">
      <c r="C1258" s="10"/>
      <c r="D1258" s="10"/>
      <c r="AA1258" s="87"/>
      <c r="AB1258" s="87"/>
      <c r="AC1258" s="87"/>
      <c r="AD1258" s="87"/>
      <c r="AE1258" s="87"/>
      <c r="AG1258" s="112"/>
      <c r="AN1258" s="87"/>
      <c r="AO1258" s="87"/>
      <c r="AP1258" s="87"/>
      <c r="AQ1258" s="87"/>
      <c r="AR1258" s="87"/>
      <c r="AS1258" s="87"/>
      <c r="AT1258" s="87"/>
      <c r="AU1258" s="87"/>
    </row>
    <row r="1259" spans="3:64" x14ac:dyDescent="0.2">
      <c r="C1259" s="10"/>
      <c r="D1259" s="10"/>
      <c r="AA1259" s="87"/>
      <c r="AB1259" s="87"/>
      <c r="AC1259" s="87"/>
      <c r="AD1259" s="87"/>
      <c r="AE1259" s="87"/>
      <c r="AG1259" s="112"/>
      <c r="AN1259" s="87"/>
      <c r="AO1259" s="87"/>
      <c r="AP1259" s="87"/>
      <c r="AQ1259" s="87"/>
      <c r="AR1259" s="87"/>
      <c r="AS1259" s="87"/>
      <c r="AT1259" s="87"/>
      <c r="AU1259" s="87"/>
    </row>
    <row r="1260" spans="3:64" x14ac:dyDescent="0.2">
      <c r="C1260" s="10"/>
      <c r="D1260" s="10"/>
      <c r="AA1260" s="87"/>
      <c r="AB1260" s="87"/>
      <c r="AC1260" s="87"/>
      <c r="AD1260" s="87"/>
      <c r="AE1260" s="87"/>
      <c r="AG1260" s="112"/>
      <c r="AN1260" s="87"/>
      <c r="AO1260" s="87"/>
      <c r="AP1260" s="87"/>
      <c r="AQ1260" s="87"/>
      <c r="AR1260" s="87"/>
      <c r="AS1260" s="87"/>
      <c r="AT1260" s="87"/>
      <c r="AU1260" s="87"/>
    </row>
    <row r="1261" spans="3:64" x14ac:dyDescent="0.2">
      <c r="C1261" s="10"/>
      <c r="D1261" s="10"/>
      <c r="AA1261" s="87"/>
      <c r="AB1261" s="87"/>
      <c r="AC1261" s="87"/>
      <c r="AD1261" s="87"/>
      <c r="AE1261" s="87"/>
      <c r="AG1261" s="112"/>
      <c r="AN1261" s="87"/>
      <c r="AO1261" s="87"/>
      <c r="AP1261" s="87"/>
      <c r="AQ1261" s="87"/>
      <c r="AR1261" s="87"/>
      <c r="AS1261" s="87"/>
      <c r="AT1261" s="87"/>
      <c r="AU1261" s="87"/>
    </row>
    <row r="1262" spans="3:64" x14ac:dyDescent="0.2">
      <c r="C1262" s="10"/>
      <c r="D1262" s="10"/>
      <c r="AA1262" s="87"/>
      <c r="AB1262" s="87"/>
      <c r="AC1262" s="87"/>
      <c r="AD1262" s="87"/>
      <c r="AE1262" s="87"/>
      <c r="AG1262" s="112"/>
      <c r="AN1262" s="87"/>
      <c r="AO1262" s="87"/>
      <c r="AP1262" s="87"/>
      <c r="AQ1262" s="87"/>
      <c r="AR1262" s="87"/>
      <c r="AS1262" s="87"/>
      <c r="AT1262" s="87"/>
      <c r="AU1262" s="87"/>
    </row>
    <row r="1263" spans="3:64" x14ac:dyDescent="0.2">
      <c r="C1263" s="10"/>
      <c r="D1263" s="10"/>
      <c r="AA1263" s="87"/>
      <c r="AB1263" s="87"/>
      <c r="AC1263" s="87"/>
      <c r="AD1263" s="87"/>
      <c r="AE1263" s="87"/>
      <c r="AG1263" s="112"/>
      <c r="AN1263" s="87"/>
      <c r="AO1263" s="87"/>
      <c r="AP1263" s="87"/>
      <c r="AQ1263" s="87"/>
      <c r="AR1263" s="87"/>
      <c r="AS1263" s="87"/>
      <c r="AT1263" s="87"/>
      <c r="AU1263" s="87"/>
    </row>
    <row r="1264" spans="3:64" x14ac:dyDescent="0.2">
      <c r="C1264" s="10"/>
      <c r="D1264" s="10"/>
      <c r="AA1264" s="87"/>
      <c r="AB1264" s="87"/>
      <c r="AC1264" s="87"/>
      <c r="AD1264" s="87"/>
      <c r="AE1264" s="87"/>
      <c r="AG1264" s="112"/>
      <c r="AN1264" s="87"/>
      <c r="AO1264" s="87"/>
      <c r="AP1264" s="87"/>
      <c r="AQ1264" s="87"/>
      <c r="AR1264" s="87"/>
      <c r="AS1264" s="87"/>
      <c r="AT1264" s="87"/>
      <c r="AU1264" s="87"/>
    </row>
    <row r="1265" spans="3:47" x14ac:dyDescent="0.2">
      <c r="C1265" s="10"/>
      <c r="D1265" s="10"/>
      <c r="AA1265" s="87"/>
      <c r="AB1265" s="87"/>
      <c r="AC1265" s="87"/>
      <c r="AD1265" s="87"/>
      <c r="AE1265" s="87"/>
      <c r="AG1265" s="112"/>
      <c r="AN1265" s="87"/>
      <c r="AO1265" s="87"/>
      <c r="AP1265" s="87"/>
      <c r="AQ1265" s="87"/>
      <c r="AR1265" s="87"/>
      <c r="AS1265" s="87"/>
      <c r="AT1265" s="87"/>
      <c r="AU1265" s="87"/>
    </row>
    <row r="1266" spans="3:47" x14ac:dyDescent="0.2">
      <c r="C1266" s="10"/>
      <c r="D1266" s="10"/>
      <c r="AA1266" s="87"/>
      <c r="AB1266" s="87"/>
      <c r="AC1266" s="87"/>
      <c r="AD1266" s="87"/>
      <c r="AE1266" s="87"/>
      <c r="AG1266" s="112"/>
      <c r="AN1266" s="87"/>
      <c r="AO1266" s="87"/>
      <c r="AP1266" s="87"/>
      <c r="AQ1266" s="87"/>
      <c r="AR1266" s="87"/>
      <c r="AS1266" s="87"/>
      <c r="AT1266" s="87"/>
      <c r="AU1266" s="87"/>
    </row>
    <row r="1267" spans="3:47" x14ac:dyDescent="0.2">
      <c r="C1267" s="10"/>
      <c r="D1267" s="10"/>
      <c r="AA1267" s="87"/>
      <c r="AB1267" s="87"/>
      <c r="AC1267" s="87"/>
      <c r="AD1267" s="87"/>
      <c r="AE1267" s="87"/>
      <c r="AG1267" s="112"/>
      <c r="AN1267" s="87"/>
      <c r="AO1267" s="87"/>
      <c r="AP1267" s="87"/>
      <c r="AQ1267" s="87"/>
      <c r="AR1267" s="87"/>
      <c r="AS1267" s="87"/>
      <c r="AT1267" s="87"/>
      <c r="AU1267" s="87"/>
    </row>
    <row r="1268" spans="3:47" x14ac:dyDescent="0.2">
      <c r="C1268" s="10"/>
      <c r="D1268" s="10"/>
      <c r="AA1268" s="87"/>
      <c r="AB1268" s="87"/>
      <c r="AC1268" s="87"/>
      <c r="AD1268" s="87"/>
      <c r="AE1268" s="87"/>
      <c r="AG1268" s="112"/>
      <c r="AN1268" s="87"/>
      <c r="AO1268" s="87"/>
      <c r="AP1268" s="87"/>
      <c r="AQ1268" s="87"/>
      <c r="AR1268" s="87"/>
      <c r="AS1268" s="87"/>
      <c r="AT1268" s="87"/>
      <c r="AU1268" s="87"/>
    </row>
    <row r="1269" spans="3:47" x14ac:dyDescent="0.2">
      <c r="C1269" s="10"/>
      <c r="D1269" s="10"/>
      <c r="AA1269" s="87"/>
      <c r="AB1269" s="87"/>
      <c r="AC1269" s="87"/>
      <c r="AD1269" s="87"/>
      <c r="AE1269" s="87"/>
      <c r="AG1269" s="112"/>
      <c r="AN1269" s="87"/>
      <c r="AO1269" s="87"/>
      <c r="AP1269" s="87"/>
      <c r="AQ1269" s="87"/>
      <c r="AR1269" s="87"/>
      <c r="AS1269" s="87"/>
      <c r="AT1269" s="87"/>
      <c r="AU1269" s="87"/>
    </row>
    <row r="1270" spans="3:47" x14ac:dyDescent="0.2">
      <c r="C1270" s="10"/>
      <c r="D1270" s="10"/>
      <c r="AA1270" s="87"/>
      <c r="AB1270" s="87"/>
      <c r="AC1270" s="87"/>
      <c r="AD1270" s="87"/>
      <c r="AE1270" s="87"/>
      <c r="AG1270" s="112"/>
      <c r="AN1270" s="87"/>
      <c r="AO1270" s="87"/>
      <c r="AP1270" s="87"/>
      <c r="AQ1270" s="87"/>
      <c r="AR1270" s="87"/>
      <c r="AS1270" s="87"/>
      <c r="AT1270" s="87"/>
      <c r="AU1270" s="87"/>
    </row>
    <row r="1271" spans="3:47" x14ac:dyDescent="0.2">
      <c r="C1271" s="10"/>
      <c r="D1271" s="10"/>
      <c r="AA1271" s="87"/>
      <c r="AB1271" s="87"/>
      <c r="AC1271" s="87"/>
      <c r="AD1271" s="87"/>
      <c r="AE1271" s="87"/>
      <c r="AG1271" s="112"/>
      <c r="AN1271" s="87"/>
      <c r="AO1271" s="87"/>
      <c r="AP1271" s="87"/>
      <c r="AQ1271" s="87"/>
      <c r="AR1271" s="87"/>
      <c r="AS1271" s="87"/>
      <c r="AT1271" s="87"/>
      <c r="AU1271" s="87"/>
    </row>
    <row r="1272" spans="3:47" x14ac:dyDescent="0.2">
      <c r="C1272" s="10"/>
      <c r="D1272" s="10"/>
      <c r="AA1272" s="87"/>
      <c r="AB1272" s="87"/>
      <c r="AC1272" s="87"/>
      <c r="AD1272" s="87"/>
      <c r="AE1272" s="87"/>
      <c r="AG1272" s="112"/>
      <c r="AN1272" s="87"/>
      <c r="AO1272" s="87"/>
      <c r="AP1272" s="87"/>
      <c r="AQ1272" s="87"/>
      <c r="AR1272" s="87"/>
      <c r="AS1272" s="87"/>
      <c r="AT1272" s="87"/>
      <c r="AU1272" s="87"/>
    </row>
    <row r="1273" spans="3:47" x14ac:dyDescent="0.2">
      <c r="C1273" s="10"/>
      <c r="D1273" s="10"/>
      <c r="AA1273" s="87"/>
      <c r="AB1273" s="87"/>
      <c r="AC1273" s="87"/>
      <c r="AD1273" s="87"/>
      <c r="AE1273" s="87"/>
      <c r="AG1273" s="112"/>
      <c r="AN1273" s="87"/>
      <c r="AO1273" s="87"/>
      <c r="AP1273" s="87"/>
      <c r="AQ1273" s="87"/>
      <c r="AR1273" s="87"/>
      <c r="AS1273" s="87"/>
      <c r="AT1273" s="87"/>
      <c r="AU1273" s="87"/>
    </row>
    <row r="1274" spans="3:47" x14ac:dyDescent="0.2">
      <c r="C1274" s="10"/>
      <c r="D1274" s="10"/>
      <c r="AA1274" s="87"/>
      <c r="AB1274" s="87"/>
      <c r="AC1274" s="87"/>
      <c r="AD1274" s="87"/>
      <c r="AE1274" s="87"/>
      <c r="AG1274" s="112"/>
      <c r="AN1274" s="87"/>
      <c r="AO1274" s="87"/>
      <c r="AP1274" s="87"/>
      <c r="AQ1274" s="87"/>
      <c r="AR1274" s="87"/>
      <c r="AS1274" s="87"/>
      <c r="AT1274" s="87"/>
      <c r="AU1274" s="87"/>
    </row>
    <row r="1275" spans="3:47" x14ac:dyDescent="0.2">
      <c r="C1275" s="10"/>
      <c r="D1275" s="10"/>
      <c r="AA1275" s="87"/>
      <c r="AB1275" s="87"/>
      <c r="AC1275" s="87"/>
      <c r="AD1275" s="87"/>
      <c r="AE1275" s="87"/>
      <c r="AG1275" s="112"/>
      <c r="AN1275" s="87"/>
      <c r="AO1275" s="87"/>
      <c r="AP1275" s="87"/>
      <c r="AQ1275" s="87"/>
      <c r="AR1275" s="87"/>
      <c r="AS1275" s="87"/>
      <c r="AT1275" s="87"/>
      <c r="AU1275" s="87"/>
    </row>
    <row r="1276" spans="3:47" x14ac:dyDescent="0.2">
      <c r="C1276" s="10"/>
      <c r="D1276" s="10"/>
      <c r="AA1276" s="87"/>
      <c r="AB1276" s="87"/>
      <c r="AC1276" s="87"/>
      <c r="AD1276" s="87"/>
      <c r="AE1276" s="87"/>
      <c r="AG1276" s="112"/>
      <c r="AN1276" s="87"/>
      <c r="AO1276" s="87"/>
      <c r="AP1276" s="87"/>
      <c r="AQ1276" s="87"/>
      <c r="AR1276" s="87"/>
      <c r="AS1276" s="87"/>
      <c r="AT1276" s="87"/>
      <c r="AU1276" s="87"/>
    </row>
    <row r="1277" spans="3:47" x14ac:dyDescent="0.2">
      <c r="C1277" s="10"/>
      <c r="D1277" s="10"/>
      <c r="AA1277" s="87"/>
      <c r="AB1277" s="87"/>
      <c r="AC1277" s="87"/>
      <c r="AD1277" s="87"/>
      <c r="AE1277" s="87"/>
      <c r="AG1277" s="112"/>
      <c r="AN1277" s="87"/>
      <c r="AO1277" s="87"/>
      <c r="AP1277" s="87"/>
      <c r="AQ1277" s="87"/>
      <c r="AR1277" s="87"/>
      <c r="AS1277" s="87"/>
      <c r="AT1277" s="87"/>
      <c r="AU1277" s="87"/>
    </row>
    <row r="1278" spans="3:47" x14ac:dyDescent="0.2">
      <c r="C1278" s="10"/>
      <c r="D1278" s="10"/>
      <c r="AA1278" s="87"/>
      <c r="AB1278" s="87"/>
      <c r="AC1278" s="87"/>
      <c r="AD1278" s="87"/>
      <c r="AE1278" s="87"/>
      <c r="AG1278" s="112"/>
      <c r="AN1278" s="87"/>
      <c r="AO1278" s="87"/>
      <c r="AP1278" s="87"/>
      <c r="AQ1278" s="87"/>
      <c r="AR1278" s="87"/>
      <c r="AS1278" s="87"/>
      <c r="AT1278" s="87"/>
      <c r="AU1278" s="87"/>
    </row>
    <row r="1279" spans="3:47" x14ac:dyDescent="0.2">
      <c r="C1279" s="10"/>
      <c r="D1279" s="10"/>
      <c r="AA1279" s="87"/>
      <c r="AB1279" s="87"/>
      <c r="AC1279" s="87"/>
      <c r="AD1279" s="87"/>
      <c r="AE1279" s="87"/>
      <c r="AG1279" s="112"/>
      <c r="AN1279" s="87"/>
      <c r="AO1279" s="87"/>
      <c r="AP1279" s="87"/>
      <c r="AQ1279" s="87"/>
      <c r="AR1279" s="87"/>
      <c r="AS1279" s="87"/>
      <c r="AT1279" s="87"/>
      <c r="AU1279" s="87"/>
    </row>
    <row r="1280" spans="3:47" x14ac:dyDescent="0.2">
      <c r="C1280" s="10"/>
      <c r="D1280" s="10"/>
      <c r="AA1280" s="87"/>
      <c r="AB1280" s="87"/>
      <c r="AC1280" s="87"/>
      <c r="AD1280" s="87"/>
      <c r="AE1280" s="87"/>
      <c r="AG1280" s="112"/>
      <c r="AN1280" s="87"/>
      <c r="AO1280" s="87"/>
      <c r="AP1280" s="87"/>
      <c r="AQ1280" s="87"/>
      <c r="AR1280" s="87"/>
      <c r="AS1280" s="87"/>
      <c r="AT1280" s="87"/>
      <c r="AU1280" s="87"/>
    </row>
    <row r="1281" spans="3:64" x14ac:dyDescent="0.2">
      <c r="C1281" s="10"/>
      <c r="D1281" s="10"/>
      <c r="AA1281" s="87"/>
      <c r="AB1281" s="87"/>
      <c r="AC1281" s="87"/>
      <c r="AD1281" s="87"/>
      <c r="AE1281" s="87"/>
      <c r="AG1281" s="112"/>
      <c r="AN1281" s="87"/>
      <c r="AO1281" s="87"/>
      <c r="AP1281" s="87"/>
      <c r="AQ1281" s="87"/>
      <c r="AR1281" s="87"/>
      <c r="AS1281" s="87"/>
      <c r="AT1281" s="87"/>
      <c r="AU1281" s="87"/>
    </row>
    <row r="1282" spans="3:64" x14ac:dyDescent="0.2">
      <c r="C1282" s="10"/>
      <c r="D1282" s="10"/>
      <c r="AA1282" s="87"/>
      <c r="AB1282" s="87"/>
      <c r="AC1282" s="87"/>
      <c r="AD1282" s="87"/>
      <c r="AE1282" s="87"/>
      <c r="AG1282" s="112"/>
      <c r="AN1282" s="87"/>
      <c r="AO1282" s="87"/>
      <c r="AP1282" s="87"/>
      <c r="AQ1282" s="87"/>
      <c r="AR1282" s="87"/>
      <c r="AS1282" s="87"/>
      <c r="AT1282" s="87"/>
      <c r="AU1282" s="87"/>
    </row>
    <row r="1283" spans="3:64" x14ac:dyDescent="0.2">
      <c r="C1283" s="10"/>
      <c r="D1283" s="10"/>
      <c r="AA1283" s="87"/>
      <c r="AB1283" s="87"/>
      <c r="AC1283" s="87"/>
      <c r="AD1283" s="87"/>
      <c r="AE1283" s="87"/>
      <c r="AG1283" s="112"/>
      <c r="AN1283" s="87"/>
      <c r="AO1283" s="87"/>
      <c r="AP1283" s="87"/>
      <c r="AQ1283" s="87"/>
      <c r="AR1283" s="87"/>
      <c r="AS1283" s="87"/>
      <c r="AT1283" s="87"/>
      <c r="AU1283" s="87"/>
    </row>
    <row r="1284" spans="3:64" x14ac:dyDescent="0.2">
      <c r="C1284" s="10"/>
      <c r="D1284" s="10"/>
      <c r="AA1284" s="87"/>
      <c r="AB1284" s="87"/>
      <c r="AC1284" s="87"/>
      <c r="AD1284" s="87"/>
      <c r="AE1284" s="87"/>
      <c r="AG1284" s="112"/>
      <c r="AN1284" s="87"/>
      <c r="AO1284" s="87"/>
      <c r="AP1284" s="87"/>
      <c r="AQ1284" s="87"/>
      <c r="AR1284" s="87"/>
      <c r="AS1284" s="87"/>
      <c r="AT1284" s="87"/>
      <c r="AU1284" s="87"/>
    </row>
    <row r="1285" spans="3:64" x14ac:dyDescent="0.2">
      <c r="C1285" s="10"/>
      <c r="D1285" s="10"/>
      <c r="AA1285" s="87"/>
      <c r="AB1285" s="87"/>
      <c r="AC1285" s="87"/>
      <c r="AD1285" s="87"/>
      <c r="AE1285" s="87"/>
      <c r="AG1285" s="112"/>
      <c r="AN1285" s="87"/>
      <c r="AO1285" s="87"/>
      <c r="AP1285" s="87"/>
      <c r="AQ1285" s="87"/>
      <c r="AR1285" s="87"/>
      <c r="AS1285" s="87"/>
      <c r="AT1285" s="87"/>
      <c r="AU1285" s="87"/>
    </row>
    <row r="1286" spans="3:64" x14ac:dyDescent="0.2">
      <c r="C1286" s="10"/>
      <c r="D1286" s="10"/>
      <c r="AA1286" s="87"/>
      <c r="AB1286" s="87"/>
      <c r="AC1286" s="87"/>
      <c r="AD1286" s="87"/>
      <c r="AE1286" s="87"/>
      <c r="AG1286" s="112"/>
      <c r="AN1286" s="87"/>
      <c r="AO1286" s="87"/>
      <c r="AP1286" s="87"/>
      <c r="AQ1286" s="87"/>
      <c r="AR1286" s="87"/>
      <c r="AS1286" s="87"/>
      <c r="AT1286" s="87"/>
      <c r="AU1286" s="87"/>
    </row>
    <row r="1287" spans="3:64" x14ac:dyDescent="0.2">
      <c r="C1287" s="10"/>
      <c r="D1287" s="10"/>
      <c r="AA1287" s="87"/>
      <c r="AB1287" s="87"/>
      <c r="AC1287" s="87"/>
      <c r="AD1287" s="87"/>
      <c r="AE1287" s="87"/>
      <c r="AG1287" s="112"/>
      <c r="AN1287" s="87"/>
      <c r="AO1287" s="87"/>
      <c r="AP1287" s="87"/>
      <c r="AQ1287" s="87"/>
      <c r="AR1287" s="87"/>
      <c r="AS1287" s="87"/>
      <c r="AT1287" s="87"/>
      <c r="AU1287" s="87"/>
    </row>
    <row r="1288" spans="3:64" x14ac:dyDescent="0.2">
      <c r="C1288" s="10"/>
      <c r="D1288" s="10"/>
      <c r="AA1288" s="87"/>
      <c r="AB1288" s="87"/>
      <c r="AC1288" s="87"/>
      <c r="AD1288" s="87"/>
      <c r="AE1288" s="87"/>
      <c r="AG1288" s="112"/>
      <c r="AN1288" s="87"/>
      <c r="AO1288" s="87"/>
      <c r="AP1288" s="87"/>
      <c r="AQ1288" s="87"/>
      <c r="AR1288" s="87"/>
      <c r="AS1288" s="87"/>
      <c r="AT1288" s="87"/>
      <c r="AU1288" s="87"/>
    </row>
    <row r="1289" spans="3:64" x14ac:dyDescent="0.2">
      <c r="C1289" s="10"/>
      <c r="D1289" s="10"/>
      <c r="AA1289" s="87"/>
      <c r="AB1289" s="87"/>
      <c r="AC1289" s="87"/>
      <c r="AD1289" s="87"/>
      <c r="AE1289" s="87"/>
      <c r="AG1289" s="112"/>
      <c r="AN1289" s="87"/>
      <c r="AO1289" s="87"/>
      <c r="AP1289" s="87"/>
      <c r="AQ1289" s="87"/>
      <c r="AR1289" s="87"/>
      <c r="AS1289" s="87"/>
      <c r="AT1289" s="87"/>
      <c r="AU1289" s="87"/>
    </row>
    <row r="1290" spans="3:64" x14ac:dyDescent="0.2">
      <c r="C1290" s="10"/>
      <c r="D1290" s="10"/>
      <c r="AA1290" s="87"/>
      <c r="AB1290" s="87"/>
      <c r="AC1290" s="87"/>
      <c r="AD1290" s="87"/>
      <c r="AE1290" s="87"/>
      <c r="AG1290" s="112"/>
      <c r="AN1290" s="87"/>
      <c r="AO1290" s="87"/>
      <c r="AP1290" s="87"/>
      <c r="AQ1290" s="87"/>
      <c r="AR1290" s="87"/>
      <c r="AS1290" s="87"/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87"/>
      <c r="BI1290" s="87"/>
      <c r="BJ1290" s="87"/>
      <c r="BK1290" s="87"/>
      <c r="BL1290" s="87"/>
    </row>
    <row r="1291" spans="3:64" x14ac:dyDescent="0.2">
      <c r="C1291" s="10"/>
      <c r="D1291" s="10"/>
      <c r="AA1291" s="87"/>
      <c r="AB1291" s="87"/>
      <c r="AC1291" s="87"/>
      <c r="AD1291" s="87"/>
      <c r="AE1291" s="87"/>
      <c r="AG1291" s="112"/>
      <c r="AN1291" s="87"/>
      <c r="AO1291" s="87"/>
      <c r="AP1291" s="87"/>
      <c r="AQ1291" s="87"/>
      <c r="AR1291" s="87"/>
      <c r="AS1291" s="87"/>
      <c r="AT1291" s="87"/>
      <c r="AU1291" s="87"/>
    </row>
    <row r="1292" spans="3:64" x14ac:dyDescent="0.2">
      <c r="C1292" s="10"/>
      <c r="D1292" s="10"/>
      <c r="AA1292" s="87"/>
      <c r="AB1292" s="87"/>
      <c r="AC1292" s="87"/>
      <c r="AD1292" s="87"/>
      <c r="AE1292" s="87"/>
      <c r="AG1292" s="112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87"/>
      <c r="BG1292" s="87"/>
      <c r="BH1292" s="87"/>
      <c r="BI1292" s="87"/>
      <c r="BJ1292" s="87"/>
      <c r="BK1292" s="87"/>
      <c r="BL1292" s="87"/>
    </row>
    <row r="1293" spans="3:64" x14ac:dyDescent="0.2">
      <c r="C1293" s="10"/>
      <c r="D1293" s="10"/>
      <c r="AA1293" s="87"/>
      <c r="AB1293" s="87"/>
      <c r="AC1293" s="87"/>
      <c r="AD1293" s="87"/>
      <c r="AE1293" s="87"/>
      <c r="AG1293" s="112"/>
      <c r="AN1293" s="87"/>
      <c r="AO1293" s="87"/>
      <c r="AP1293" s="87"/>
      <c r="AQ1293" s="87"/>
      <c r="AR1293" s="87"/>
      <c r="AS1293" s="87"/>
      <c r="AT1293" s="87"/>
      <c r="AU1293" s="87"/>
    </row>
    <row r="1294" spans="3:64" x14ac:dyDescent="0.2">
      <c r="C1294" s="10"/>
      <c r="D1294" s="10"/>
      <c r="AA1294" s="87"/>
      <c r="AB1294" s="87"/>
      <c r="AC1294" s="87"/>
      <c r="AD1294" s="87"/>
      <c r="AE1294" s="87"/>
      <c r="AG1294" s="112"/>
      <c r="AN1294" s="87"/>
      <c r="AO1294" s="87"/>
      <c r="AP1294" s="87"/>
      <c r="AQ1294" s="87"/>
      <c r="AR1294" s="87"/>
      <c r="AS1294" s="87"/>
      <c r="AT1294" s="87"/>
      <c r="AU1294" s="87"/>
      <c r="AV1294" s="87"/>
    </row>
    <row r="1295" spans="3:64" x14ac:dyDescent="0.2">
      <c r="C1295" s="10"/>
      <c r="D1295" s="10"/>
      <c r="AA1295" s="87"/>
      <c r="AB1295" s="87"/>
      <c r="AC1295" s="87"/>
      <c r="AD1295" s="87"/>
      <c r="AE1295" s="87"/>
      <c r="AG1295" s="112"/>
      <c r="AN1295" s="87"/>
      <c r="AO1295" s="87"/>
      <c r="AP1295" s="87"/>
      <c r="AQ1295" s="87"/>
      <c r="AR1295" s="87"/>
      <c r="AS1295" s="87"/>
      <c r="AT1295" s="87"/>
      <c r="AU1295" s="87"/>
    </row>
    <row r="1296" spans="3:64" x14ac:dyDescent="0.2">
      <c r="C1296" s="10"/>
      <c r="D1296" s="10"/>
      <c r="AA1296" s="87"/>
      <c r="AB1296" s="87"/>
      <c r="AC1296" s="87"/>
      <c r="AD1296" s="87"/>
      <c r="AE1296" s="87"/>
      <c r="AG1296" s="112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87"/>
      <c r="BI1296" s="87"/>
      <c r="BJ1296" s="87"/>
      <c r="BK1296" s="87"/>
      <c r="BL1296" s="87"/>
    </row>
    <row r="1297" spans="3:48" x14ac:dyDescent="0.2">
      <c r="C1297" s="10"/>
      <c r="D1297" s="10"/>
      <c r="AA1297" s="87"/>
      <c r="AB1297" s="87"/>
      <c r="AC1297" s="87"/>
      <c r="AD1297" s="87"/>
      <c r="AE1297" s="87"/>
      <c r="AG1297" s="112"/>
      <c r="AN1297" s="87"/>
      <c r="AO1297" s="87"/>
      <c r="AP1297" s="87"/>
      <c r="AQ1297" s="87"/>
      <c r="AR1297" s="87"/>
      <c r="AS1297" s="87"/>
      <c r="AT1297" s="87"/>
      <c r="AU1297" s="87"/>
    </row>
    <row r="1298" spans="3:48" x14ac:dyDescent="0.2">
      <c r="C1298" s="10"/>
      <c r="D1298" s="10"/>
      <c r="AA1298" s="87"/>
      <c r="AB1298" s="87"/>
      <c r="AC1298" s="87"/>
      <c r="AD1298" s="87"/>
      <c r="AE1298" s="87"/>
      <c r="AG1298" s="112"/>
      <c r="AN1298" s="87"/>
      <c r="AO1298" s="87"/>
      <c r="AP1298" s="87"/>
      <c r="AQ1298" s="87"/>
      <c r="AR1298" s="87"/>
      <c r="AS1298" s="87"/>
      <c r="AT1298" s="87"/>
      <c r="AU1298" s="87"/>
    </row>
    <row r="1299" spans="3:48" x14ac:dyDescent="0.2">
      <c r="C1299" s="10"/>
      <c r="D1299" s="10"/>
      <c r="AA1299" s="87"/>
      <c r="AB1299" s="87"/>
      <c r="AC1299" s="87"/>
      <c r="AD1299" s="87"/>
      <c r="AE1299" s="87"/>
      <c r="AG1299" s="112"/>
      <c r="AN1299" s="87"/>
      <c r="AO1299" s="87"/>
      <c r="AP1299" s="87"/>
      <c r="AQ1299" s="87"/>
      <c r="AR1299" s="87"/>
      <c r="AS1299" s="87"/>
      <c r="AT1299" s="87"/>
      <c r="AU1299" s="87"/>
    </row>
    <row r="1300" spans="3:48" x14ac:dyDescent="0.2">
      <c r="C1300" s="10"/>
      <c r="D1300" s="10"/>
      <c r="AA1300" s="87"/>
      <c r="AB1300" s="87"/>
      <c r="AC1300" s="87"/>
      <c r="AD1300" s="87"/>
      <c r="AE1300" s="87"/>
      <c r="AG1300" s="112"/>
      <c r="AN1300" s="87"/>
      <c r="AO1300" s="87"/>
      <c r="AP1300" s="87"/>
      <c r="AQ1300" s="87"/>
      <c r="AR1300" s="87"/>
      <c r="AS1300" s="87"/>
      <c r="AT1300" s="87"/>
      <c r="AU1300" s="87"/>
      <c r="AV1300" s="87"/>
    </row>
    <row r="1301" spans="3:48" x14ac:dyDescent="0.2">
      <c r="C1301" s="10"/>
      <c r="D1301" s="10"/>
      <c r="AA1301" s="87"/>
      <c r="AB1301" s="87"/>
      <c r="AC1301" s="87"/>
      <c r="AD1301" s="87"/>
      <c r="AE1301" s="87"/>
      <c r="AG1301" s="112"/>
      <c r="AN1301" s="87"/>
      <c r="AO1301" s="87"/>
      <c r="AP1301" s="87"/>
      <c r="AQ1301" s="87"/>
      <c r="AR1301" s="87"/>
      <c r="AS1301" s="87"/>
      <c r="AT1301" s="87"/>
      <c r="AU1301" s="87"/>
    </row>
    <row r="1302" spans="3:48" x14ac:dyDescent="0.2">
      <c r="C1302" s="10"/>
      <c r="D1302" s="10"/>
      <c r="AA1302" s="87"/>
      <c r="AB1302" s="87"/>
      <c r="AC1302" s="87"/>
      <c r="AD1302" s="87"/>
      <c r="AE1302" s="87"/>
      <c r="AG1302" s="112"/>
      <c r="AN1302" s="87"/>
      <c r="AO1302" s="87"/>
      <c r="AP1302" s="87"/>
      <c r="AQ1302" s="87"/>
      <c r="AR1302" s="87"/>
      <c r="AS1302" s="87"/>
      <c r="AT1302" s="87"/>
      <c r="AU1302" s="87"/>
    </row>
    <row r="1303" spans="3:48" x14ac:dyDescent="0.2">
      <c r="C1303" s="10"/>
      <c r="D1303" s="10"/>
      <c r="AA1303" s="87"/>
      <c r="AB1303" s="87"/>
      <c r="AC1303" s="87"/>
      <c r="AD1303" s="87"/>
      <c r="AE1303" s="87"/>
      <c r="AG1303" s="112"/>
      <c r="AN1303" s="87"/>
      <c r="AO1303" s="87"/>
      <c r="AP1303" s="87"/>
      <c r="AQ1303" s="87"/>
      <c r="AR1303" s="87"/>
      <c r="AS1303" s="87"/>
      <c r="AT1303" s="87"/>
      <c r="AU1303" s="87"/>
    </row>
    <row r="1304" spans="3:48" x14ac:dyDescent="0.2">
      <c r="C1304" s="10"/>
      <c r="D1304" s="10"/>
      <c r="AA1304" s="87"/>
      <c r="AB1304" s="87"/>
      <c r="AC1304" s="87"/>
      <c r="AD1304" s="87"/>
      <c r="AE1304" s="87"/>
      <c r="AG1304" s="112"/>
      <c r="AN1304" s="87"/>
      <c r="AO1304" s="87"/>
      <c r="AP1304" s="87"/>
      <c r="AQ1304" s="87"/>
      <c r="AR1304" s="87"/>
      <c r="AS1304" s="87"/>
      <c r="AT1304" s="87"/>
      <c r="AU1304" s="87"/>
    </row>
    <row r="1305" spans="3:48" x14ac:dyDescent="0.2">
      <c r="C1305" s="10"/>
      <c r="D1305" s="10"/>
      <c r="AA1305" s="87"/>
      <c r="AB1305" s="87"/>
      <c r="AC1305" s="87"/>
      <c r="AD1305" s="87"/>
      <c r="AE1305" s="87"/>
      <c r="AG1305" s="112"/>
      <c r="AN1305" s="87"/>
      <c r="AO1305" s="87"/>
      <c r="AP1305" s="87"/>
      <c r="AQ1305" s="87"/>
      <c r="AR1305" s="87"/>
      <c r="AS1305" s="87"/>
      <c r="AT1305" s="87"/>
      <c r="AU1305" s="87"/>
    </row>
    <row r="1306" spans="3:48" x14ac:dyDescent="0.2">
      <c r="C1306" s="10"/>
      <c r="D1306" s="10"/>
      <c r="AA1306" s="87"/>
      <c r="AB1306" s="87"/>
      <c r="AC1306" s="87"/>
      <c r="AD1306" s="87"/>
      <c r="AE1306" s="87"/>
      <c r="AG1306" s="112"/>
      <c r="AN1306" s="87"/>
      <c r="AO1306" s="87"/>
      <c r="AP1306" s="87"/>
      <c r="AQ1306" s="87"/>
      <c r="AR1306" s="87"/>
      <c r="AS1306" s="87"/>
      <c r="AT1306" s="87"/>
      <c r="AU1306" s="87"/>
    </row>
    <row r="1307" spans="3:48" x14ac:dyDescent="0.2">
      <c r="C1307" s="10"/>
      <c r="D1307" s="10"/>
      <c r="AA1307" s="87"/>
      <c r="AB1307" s="87"/>
      <c r="AC1307" s="87"/>
      <c r="AD1307" s="87"/>
      <c r="AE1307" s="87"/>
      <c r="AG1307" s="112"/>
      <c r="AN1307" s="87"/>
      <c r="AO1307" s="87"/>
      <c r="AP1307" s="87"/>
      <c r="AQ1307" s="87"/>
      <c r="AR1307" s="87"/>
      <c r="AS1307" s="87"/>
      <c r="AT1307" s="87"/>
      <c r="AU1307" s="87"/>
    </row>
    <row r="1308" spans="3:48" x14ac:dyDescent="0.2">
      <c r="C1308" s="10"/>
      <c r="D1308" s="10"/>
      <c r="AA1308" s="87"/>
      <c r="AB1308" s="87"/>
      <c r="AC1308" s="87"/>
      <c r="AD1308" s="87"/>
      <c r="AE1308" s="87"/>
      <c r="AG1308" s="112"/>
      <c r="AN1308" s="87"/>
      <c r="AO1308" s="87"/>
      <c r="AP1308" s="87"/>
      <c r="AQ1308" s="87"/>
      <c r="AR1308" s="87"/>
      <c r="AS1308" s="87"/>
      <c r="AT1308" s="87"/>
      <c r="AU1308" s="87"/>
    </row>
    <row r="1309" spans="3:48" x14ac:dyDescent="0.2">
      <c r="C1309" s="10"/>
      <c r="D1309" s="10"/>
      <c r="AA1309" s="87"/>
      <c r="AB1309" s="87"/>
      <c r="AC1309" s="87"/>
      <c r="AD1309" s="87"/>
      <c r="AE1309" s="87"/>
      <c r="AG1309" s="112"/>
      <c r="AN1309" s="87"/>
      <c r="AO1309" s="87"/>
      <c r="AP1309" s="87"/>
      <c r="AQ1309" s="87"/>
      <c r="AR1309" s="87"/>
      <c r="AS1309" s="87"/>
      <c r="AT1309" s="87"/>
      <c r="AU1309" s="87"/>
    </row>
    <row r="1310" spans="3:48" x14ac:dyDescent="0.2">
      <c r="C1310" s="10"/>
      <c r="D1310" s="10"/>
      <c r="AA1310" s="87"/>
      <c r="AB1310" s="87"/>
      <c r="AC1310" s="87"/>
      <c r="AD1310" s="87"/>
      <c r="AE1310" s="87"/>
      <c r="AG1310" s="112"/>
      <c r="AN1310" s="87"/>
      <c r="AO1310" s="87"/>
      <c r="AP1310" s="87"/>
      <c r="AQ1310" s="87"/>
      <c r="AR1310" s="87"/>
      <c r="AS1310" s="87"/>
      <c r="AT1310" s="87"/>
      <c r="AU1310" s="87"/>
    </row>
    <row r="1311" spans="3:48" x14ac:dyDescent="0.2">
      <c r="C1311" s="10"/>
      <c r="D1311" s="10"/>
      <c r="AA1311" s="87"/>
      <c r="AB1311" s="87"/>
      <c r="AC1311" s="87"/>
      <c r="AD1311" s="87"/>
      <c r="AE1311" s="87"/>
      <c r="AG1311" s="112"/>
      <c r="AN1311" s="87"/>
      <c r="AO1311" s="87"/>
      <c r="AP1311" s="87"/>
      <c r="AQ1311" s="87"/>
      <c r="AR1311" s="87"/>
      <c r="AS1311" s="87"/>
      <c r="AT1311" s="87"/>
      <c r="AU1311" s="87"/>
    </row>
    <row r="1312" spans="3:48" x14ac:dyDescent="0.2">
      <c r="C1312" s="10"/>
      <c r="D1312" s="10"/>
      <c r="AA1312" s="87"/>
      <c r="AB1312" s="87"/>
      <c r="AC1312" s="87"/>
      <c r="AD1312" s="87"/>
      <c r="AE1312" s="87"/>
      <c r="AG1312" s="112"/>
      <c r="AN1312" s="87"/>
      <c r="AO1312" s="87"/>
      <c r="AP1312" s="87"/>
      <c r="AQ1312" s="87"/>
      <c r="AR1312" s="87"/>
      <c r="AS1312" s="87"/>
      <c r="AT1312" s="87"/>
      <c r="AU1312" s="87"/>
    </row>
    <row r="1313" spans="3:64" x14ac:dyDescent="0.2">
      <c r="C1313" s="10"/>
      <c r="D1313" s="10"/>
      <c r="AA1313" s="87"/>
      <c r="AB1313" s="87"/>
      <c r="AC1313" s="87"/>
      <c r="AD1313" s="87"/>
      <c r="AE1313" s="87"/>
      <c r="AG1313" s="112"/>
      <c r="AN1313" s="87"/>
      <c r="AO1313" s="87"/>
      <c r="AP1313" s="87"/>
      <c r="AQ1313" s="87"/>
      <c r="AR1313" s="87"/>
      <c r="AS1313" s="87"/>
      <c r="AT1313" s="87"/>
      <c r="AU1313" s="87"/>
    </row>
    <row r="1314" spans="3:64" x14ac:dyDescent="0.2">
      <c r="C1314" s="10"/>
      <c r="D1314" s="10"/>
      <c r="AA1314" s="87"/>
      <c r="AB1314" s="87"/>
      <c r="AC1314" s="87"/>
      <c r="AD1314" s="87"/>
      <c r="AE1314" s="87"/>
      <c r="AG1314" s="112"/>
      <c r="AN1314" s="87"/>
      <c r="AO1314" s="87"/>
      <c r="AP1314" s="87"/>
      <c r="AQ1314" s="87"/>
      <c r="AR1314" s="87"/>
      <c r="AS1314" s="87"/>
      <c r="AT1314" s="87"/>
      <c r="AU1314" s="87"/>
    </row>
    <row r="1315" spans="3:64" x14ac:dyDescent="0.2">
      <c r="C1315" s="10"/>
      <c r="D1315" s="10"/>
      <c r="AA1315" s="87"/>
      <c r="AB1315" s="87"/>
      <c r="AC1315" s="87"/>
      <c r="AD1315" s="87"/>
      <c r="AE1315" s="87"/>
      <c r="AG1315" s="112"/>
      <c r="AN1315" s="87"/>
      <c r="AO1315" s="87"/>
      <c r="AP1315" s="87"/>
      <c r="AQ1315" s="87"/>
      <c r="AR1315" s="87"/>
      <c r="AS1315" s="87"/>
      <c r="AT1315" s="87"/>
      <c r="AU1315" s="87"/>
    </row>
    <row r="1316" spans="3:64" x14ac:dyDescent="0.2">
      <c r="C1316" s="10"/>
      <c r="D1316" s="10"/>
      <c r="AA1316" s="87"/>
      <c r="AB1316" s="87"/>
      <c r="AC1316" s="87"/>
      <c r="AD1316" s="87"/>
      <c r="AE1316" s="87"/>
      <c r="AG1316" s="112"/>
      <c r="AN1316" s="87"/>
      <c r="AO1316" s="87"/>
      <c r="AP1316" s="87"/>
      <c r="AQ1316" s="87"/>
      <c r="AR1316" s="87"/>
      <c r="AS1316" s="87"/>
      <c r="AT1316" s="87"/>
      <c r="AU1316" s="87"/>
    </row>
    <row r="1317" spans="3:64" x14ac:dyDescent="0.2">
      <c r="C1317" s="10"/>
      <c r="D1317" s="10"/>
      <c r="AA1317" s="87"/>
      <c r="AB1317" s="87"/>
      <c r="AC1317" s="87"/>
      <c r="AD1317" s="87"/>
      <c r="AE1317" s="87"/>
      <c r="AG1317" s="112"/>
      <c r="AN1317" s="87"/>
      <c r="AO1317" s="87"/>
      <c r="AP1317" s="87"/>
      <c r="AQ1317" s="87"/>
      <c r="AR1317" s="87"/>
      <c r="AS1317" s="87"/>
      <c r="AT1317" s="87"/>
      <c r="AU1317" s="87"/>
    </row>
    <row r="1318" spans="3:64" x14ac:dyDescent="0.2">
      <c r="C1318" s="10"/>
      <c r="D1318" s="10"/>
      <c r="AA1318" s="87"/>
      <c r="AB1318" s="87"/>
      <c r="AC1318" s="87"/>
      <c r="AD1318" s="87"/>
      <c r="AE1318" s="87"/>
      <c r="AG1318" s="112"/>
      <c r="AN1318" s="87"/>
      <c r="AO1318" s="87"/>
      <c r="AP1318" s="87"/>
      <c r="AQ1318" s="87"/>
      <c r="AR1318" s="87"/>
      <c r="AS1318" s="87"/>
      <c r="AT1318" s="87"/>
      <c r="AU1318" s="87"/>
    </row>
    <row r="1319" spans="3:64" x14ac:dyDescent="0.2">
      <c r="C1319" s="10"/>
      <c r="D1319" s="10"/>
      <c r="AA1319" s="87"/>
      <c r="AB1319" s="87"/>
      <c r="AC1319" s="87"/>
      <c r="AD1319" s="87"/>
      <c r="AE1319" s="87"/>
      <c r="AG1319" s="112"/>
      <c r="AN1319" s="87"/>
      <c r="AO1319" s="87"/>
      <c r="AP1319" s="87"/>
      <c r="AQ1319" s="87"/>
      <c r="AR1319" s="87"/>
      <c r="AS1319" s="87"/>
      <c r="AT1319" s="87"/>
      <c r="AU1319" s="87"/>
    </row>
    <row r="1320" spans="3:64" x14ac:dyDescent="0.2">
      <c r="C1320" s="10"/>
      <c r="D1320" s="10"/>
      <c r="AA1320" s="87"/>
      <c r="AB1320" s="87"/>
      <c r="AC1320" s="87"/>
      <c r="AD1320" s="87"/>
      <c r="AE1320" s="87"/>
      <c r="AG1320" s="112"/>
      <c r="AN1320" s="87"/>
      <c r="AO1320" s="87"/>
      <c r="AP1320" s="87"/>
      <c r="AQ1320" s="87"/>
      <c r="AR1320" s="87"/>
      <c r="AS1320" s="87"/>
      <c r="AT1320" s="87"/>
      <c r="AU1320" s="87"/>
    </row>
    <row r="1321" spans="3:64" x14ac:dyDescent="0.2">
      <c r="C1321" s="10"/>
      <c r="D1321" s="10"/>
      <c r="AA1321" s="87"/>
      <c r="AB1321" s="87"/>
      <c r="AC1321" s="87"/>
      <c r="AD1321" s="87"/>
      <c r="AE1321" s="87"/>
      <c r="AG1321" s="112"/>
      <c r="AN1321" s="87"/>
      <c r="AO1321" s="87"/>
      <c r="AP1321" s="87"/>
      <c r="AQ1321" s="87"/>
      <c r="AR1321" s="87"/>
      <c r="AS1321" s="87"/>
      <c r="AT1321" s="87"/>
      <c r="AU1321" s="87"/>
    </row>
    <row r="1322" spans="3:64" x14ac:dyDescent="0.2">
      <c r="C1322" s="10"/>
      <c r="D1322" s="10"/>
      <c r="AA1322" s="87"/>
      <c r="AB1322" s="87"/>
      <c r="AC1322" s="87"/>
      <c r="AD1322" s="87"/>
      <c r="AE1322" s="87"/>
      <c r="AG1322" s="112"/>
      <c r="AN1322" s="87"/>
      <c r="AO1322" s="87"/>
      <c r="AP1322" s="87"/>
      <c r="AQ1322" s="87"/>
      <c r="AR1322" s="87"/>
      <c r="AS1322" s="87"/>
      <c r="AT1322" s="87"/>
      <c r="AU1322" s="87"/>
    </row>
    <row r="1323" spans="3:64" x14ac:dyDescent="0.2">
      <c r="C1323" s="10"/>
      <c r="D1323" s="10"/>
      <c r="AA1323" s="87"/>
      <c r="AB1323" s="87"/>
      <c r="AC1323" s="87"/>
      <c r="AD1323" s="87"/>
      <c r="AE1323" s="87"/>
      <c r="AG1323" s="112"/>
      <c r="AN1323" s="87"/>
      <c r="AO1323" s="87"/>
      <c r="AP1323" s="87"/>
      <c r="AQ1323" s="87"/>
      <c r="AR1323" s="87"/>
      <c r="AS1323" s="87"/>
      <c r="AT1323" s="87"/>
      <c r="AU1323" s="87"/>
    </row>
    <row r="1324" spans="3:64" x14ac:dyDescent="0.2">
      <c r="C1324" s="10"/>
      <c r="D1324" s="10"/>
      <c r="AA1324" s="87"/>
      <c r="AB1324" s="87"/>
      <c r="AC1324" s="87"/>
      <c r="AD1324" s="87"/>
      <c r="AE1324" s="87"/>
      <c r="AG1324" s="112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87"/>
      <c r="BK1324" s="87"/>
      <c r="BL1324" s="87"/>
    </row>
    <row r="1325" spans="3:64" x14ac:dyDescent="0.2">
      <c r="C1325" s="10"/>
      <c r="D1325" s="10"/>
      <c r="AA1325" s="87"/>
      <c r="AB1325" s="87"/>
      <c r="AC1325" s="87"/>
      <c r="AD1325" s="87"/>
      <c r="AE1325" s="87"/>
      <c r="AG1325" s="112"/>
      <c r="AN1325" s="87"/>
      <c r="AO1325" s="87"/>
      <c r="AP1325" s="87"/>
      <c r="AQ1325" s="87"/>
      <c r="AR1325" s="87"/>
      <c r="AS1325" s="87"/>
      <c r="AT1325" s="87"/>
      <c r="AU1325" s="87"/>
    </row>
    <row r="1326" spans="3:64" x14ac:dyDescent="0.2">
      <c r="C1326" s="10"/>
      <c r="D1326" s="10"/>
      <c r="AA1326" s="87"/>
      <c r="AB1326" s="87"/>
      <c r="AC1326" s="87"/>
      <c r="AD1326" s="87"/>
      <c r="AE1326" s="87"/>
      <c r="AG1326" s="112"/>
      <c r="AN1326" s="87"/>
      <c r="AO1326" s="87"/>
      <c r="AP1326" s="87"/>
      <c r="AQ1326" s="87"/>
      <c r="AR1326" s="87"/>
      <c r="AS1326" s="87"/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87"/>
      <c r="BI1326" s="87"/>
      <c r="BJ1326" s="87"/>
      <c r="BK1326" s="87"/>
      <c r="BL1326" s="87"/>
    </row>
    <row r="1327" spans="3:64" x14ac:dyDescent="0.2">
      <c r="C1327" s="10"/>
      <c r="D1327" s="10"/>
      <c r="AA1327" s="87"/>
      <c r="AB1327" s="87"/>
      <c r="AC1327" s="87"/>
      <c r="AD1327" s="87"/>
      <c r="AE1327" s="87"/>
      <c r="AG1327" s="112"/>
      <c r="AN1327" s="87"/>
      <c r="AO1327" s="87"/>
      <c r="AP1327" s="87"/>
      <c r="AQ1327" s="87"/>
      <c r="AR1327" s="87"/>
      <c r="AS1327" s="87"/>
      <c r="AT1327" s="87"/>
      <c r="AU1327" s="87"/>
    </row>
    <row r="1328" spans="3:64" x14ac:dyDescent="0.2">
      <c r="C1328" s="10"/>
      <c r="D1328" s="10"/>
      <c r="AA1328" s="87"/>
      <c r="AB1328" s="87"/>
      <c r="AC1328" s="87"/>
      <c r="AD1328" s="87"/>
      <c r="AE1328" s="87"/>
      <c r="AG1328" s="112"/>
      <c r="AN1328" s="87"/>
      <c r="AO1328" s="87"/>
      <c r="AP1328" s="87"/>
      <c r="AQ1328" s="87"/>
      <c r="AR1328" s="87"/>
      <c r="AS1328" s="87"/>
      <c r="AT1328" s="87"/>
      <c r="AU1328" s="87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87"/>
      <c r="BI1328" s="87"/>
      <c r="BJ1328" s="87"/>
      <c r="BK1328" s="87"/>
      <c r="BL1328" s="87"/>
    </row>
    <row r="1329" spans="3:64" x14ac:dyDescent="0.2">
      <c r="C1329" s="10"/>
      <c r="D1329" s="10"/>
      <c r="AA1329" s="87"/>
      <c r="AB1329" s="87"/>
      <c r="AC1329" s="87"/>
      <c r="AD1329" s="87"/>
      <c r="AE1329" s="87"/>
      <c r="AG1329" s="112"/>
      <c r="AN1329" s="87"/>
      <c r="AO1329" s="87"/>
      <c r="AP1329" s="87"/>
      <c r="AQ1329" s="87"/>
      <c r="AR1329" s="87"/>
      <c r="AS1329" s="87"/>
      <c r="AT1329" s="87"/>
      <c r="AU1329" s="87"/>
    </row>
    <row r="1330" spans="3:64" x14ac:dyDescent="0.2">
      <c r="C1330" s="10"/>
      <c r="D1330" s="10"/>
      <c r="AA1330" s="87"/>
      <c r="AB1330" s="87"/>
      <c r="AC1330" s="87"/>
      <c r="AD1330" s="87"/>
      <c r="AE1330" s="87"/>
      <c r="AG1330" s="112"/>
      <c r="AN1330" s="87"/>
      <c r="AO1330" s="87"/>
      <c r="AP1330" s="87"/>
      <c r="AQ1330" s="87"/>
      <c r="AR1330" s="87"/>
      <c r="AS1330" s="87"/>
      <c r="AT1330" s="87"/>
      <c r="AU1330" s="87"/>
    </row>
    <row r="1331" spans="3:64" x14ac:dyDescent="0.2">
      <c r="C1331" s="10"/>
      <c r="D1331" s="10"/>
      <c r="AA1331" s="87"/>
      <c r="AB1331" s="87"/>
      <c r="AC1331" s="87"/>
      <c r="AD1331" s="87"/>
      <c r="AE1331" s="87"/>
      <c r="AG1331" s="112"/>
      <c r="AN1331" s="87"/>
      <c r="AO1331" s="87"/>
      <c r="AP1331" s="87"/>
      <c r="AQ1331" s="87"/>
      <c r="AR1331" s="87"/>
      <c r="AS1331" s="87"/>
      <c r="AT1331" s="87"/>
      <c r="AU1331" s="87"/>
    </row>
    <row r="1332" spans="3:64" x14ac:dyDescent="0.2">
      <c r="C1332" s="10"/>
      <c r="D1332" s="10"/>
      <c r="AA1332" s="87"/>
      <c r="AB1332" s="87"/>
      <c r="AC1332" s="87"/>
      <c r="AD1332" s="87"/>
      <c r="AE1332" s="87"/>
      <c r="AG1332" s="112"/>
      <c r="AN1332" s="87"/>
      <c r="AO1332" s="87"/>
      <c r="AP1332" s="87"/>
      <c r="AQ1332" s="87"/>
      <c r="AR1332" s="87"/>
      <c r="AS1332" s="87"/>
      <c r="AT1332" s="87"/>
      <c r="AU1332" s="87"/>
    </row>
    <row r="1333" spans="3:64" x14ac:dyDescent="0.2">
      <c r="C1333" s="10"/>
      <c r="D1333" s="10"/>
      <c r="AA1333" s="87"/>
      <c r="AB1333" s="87"/>
      <c r="AC1333" s="87"/>
      <c r="AD1333" s="87"/>
      <c r="AE1333" s="87"/>
      <c r="AG1333" s="112"/>
      <c r="AN1333" s="87"/>
      <c r="AO1333" s="87"/>
      <c r="AP1333" s="87"/>
      <c r="AQ1333" s="87"/>
      <c r="AR1333" s="87"/>
      <c r="AS1333" s="87"/>
      <c r="AT1333" s="87"/>
      <c r="AU1333" s="87"/>
    </row>
    <row r="1334" spans="3:64" x14ac:dyDescent="0.2">
      <c r="C1334" s="10"/>
      <c r="D1334" s="10"/>
      <c r="AA1334" s="87"/>
      <c r="AB1334" s="87"/>
      <c r="AC1334" s="87"/>
      <c r="AD1334" s="87"/>
      <c r="AE1334" s="87"/>
      <c r="AG1334" s="112"/>
      <c r="AN1334" s="87"/>
      <c r="AO1334" s="87"/>
      <c r="AP1334" s="87"/>
      <c r="AQ1334" s="87"/>
      <c r="AR1334" s="87"/>
      <c r="AS1334" s="87"/>
      <c r="AT1334" s="87"/>
      <c r="AU1334" s="87"/>
    </row>
    <row r="1335" spans="3:64" x14ac:dyDescent="0.2">
      <c r="C1335" s="10"/>
      <c r="D1335" s="10"/>
      <c r="AA1335" s="87"/>
      <c r="AB1335" s="87"/>
      <c r="AC1335" s="87"/>
      <c r="AD1335" s="87"/>
      <c r="AE1335" s="87"/>
      <c r="AG1335" s="112"/>
      <c r="AN1335" s="87"/>
      <c r="AO1335" s="87"/>
      <c r="AP1335" s="87"/>
      <c r="AQ1335" s="87"/>
      <c r="AR1335" s="87"/>
      <c r="AS1335" s="87"/>
      <c r="AT1335" s="87"/>
      <c r="AU1335" s="87"/>
    </row>
    <row r="1336" spans="3:64" x14ac:dyDescent="0.2">
      <c r="C1336" s="10"/>
      <c r="D1336" s="10"/>
      <c r="AA1336" s="87"/>
      <c r="AB1336" s="87"/>
      <c r="AC1336" s="87"/>
      <c r="AD1336" s="87"/>
      <c r="AE1336" s="87"/>
      <c r="AG1336" s="112"/>
      <c r="AN1336" s="87"/>
      <c r="AO1336" s="87"/>
      <c r="AP1336" s="87"/>
      <c r="AQ1336" s="87"/>
      <c r="AR1336" s="87"/>
      <c r="AS1336" s="87"/>
      <c r="AT1336" s="87"/>
      <c r="AU1336" s="87"/>
    </row>
    <row r="1337" spans="3:64" x14ac:dyDescent="0.2">
      <c r="C1337" s="10"/>
      <c r="D1337" s="10"/>
      <c r="AA1337" s="87"/>
      <c r="AB1337" s="87"/>
      <c r="AC1337" s="87"/>
      <c r="AD1337" s="87"/>
      <c r="AE1337" s="87"/>
      <c r="AG1337" s="112"/>
      <c r="AN1337" s="87"/>
      <c r="AO1337" s="87"/>
      <c r="AP1337" s="87"/>
      <c r="AQ1337" s="87"/>
      <c r="AR1337" s="87"/>
      <c r="AS1337" s="87"/>
      <c r="AT1337" s="87"/>
      <c r="AU1337" s="87"/>
      <c r="AV1337" s="87"/>
    </row>
    <row r="1338" spans="3:64" x14ac:dyDescent="0.2">
      <c r="C1338" s="10"/>
      <c r="D1338" s="10"/>
      <c r="AA1338" s="87"/>
      <c r="AB1338" s="87"/>
      <c r="AC1338" s="87"/>
      <c r="AD1338" s="87"/>
      <c r="AE1338" s="87"/>
      <c r="AG1338" s="112"/>
      <c r="AN1338" s="87"/>
      <c r="AO1338" s="87"/>
      <c r="AP1338" s="87"/>
      <c r="AQ1338" s="87"/>
      <c r="AR1338" s="87"/>
      <c r="AS1338" s="87"/>
      <c r="AT1338" s="87"/>
      <c r="AU1338" s="87"/>
    </row>
    <row r="1339" spans="3:64" x14ac:dyDescent="0.2">
      <c r="C1339" s="10"/>
      <c r="D1339" s="10"/>
      <c r="AA1339" s="87"/>
      <c r="AB1339" s="87"/>
      <c r="AC1339" s="87"/>
      <c r="AD1339" s="87"/>
      <c r="AE1339" s="87"/>
      <c r="AG1339" s="112"/>
      <c r="AN1339" s="87"/>
      <c r="AO1339" s="87"/>
      <c r="AP1339" s="87"/>
      <c r="AQ1339" s="87"/>
      <c r="AR1339" s="87"/>
      <c r="AS1339" s="87"/>
      <c r="AT1339" s="87"/>
      <c r="AU1339" s="87"/>
      <c r="AV1339" s="87"/>
    </row>
    <row r="1340" spans="3:64" x14ac:dyDescent="0.2">
      <c r="C1340" s="10"/>
      <c r="D1340" s="10"/>
      <c r="AA1340" s="87"/>
      <c r="AB1340" s="87"/>
      <c r="AC1340" s="87"/>
      <c r="AD1340" s="87"/>
      <c r="AE1340" s="87"/>
      <c r="AG1340" s="112"/>
      <c r="AN1340" s="87"/>
      <c r="AO1340" s="87"/>
      <c r="AP1340" s="87"/>
      <c r="AQ1340" s="87"/>
      <c r="AR1340" s="87"/>
      <c r="AS1340" s="87"/>
      <c r="AT1340" s="87"/>
      <c r="AU1340" s="87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87"/>
      <c r="BI1340" s="87"/>
      <c r="BJ1340" s="87"/>
      <c r="BK1340" s="87"/>
      <c r="BL1340" s="87"/>
    </row>
    <row r="1341" spans="3:64" x14ac:dyDescent="0.2">
      <c r="C1341" s="10"/>
      <c r="D1341" s="10"/>
      <c r="AA1341" s="87"/>
      <c r="AB1341" s="87"/>
      <c r="AC1341" s="87"/>
      <c r="AD1341" s="87"/>
      <c r="AE1341" s="87"/>
      <c r="AG1341" s="112"/>
      <c r="AN1341" s="87"/>
      <c r="AO1341" s="87"/>
      <c r="AP1341" s="87"/>
      <c r="AQ1341" s="87"/>
      <c r="AR1341" s="87"/>
      <c r="AS1341" s="87"/>
      <c r="AT1341" s="87"/>
      <c r="AU1341" s="87"/>
    </row>
    <row r="1342" spans="3:64" x14ac:dyDescent="0.2">
      <c r="C1342" s="10"/>
      <c r="D1342" s="10"/>
      <c r="AA1342" s="87"/>
      <c r="AB1342" s="87"/>
      <c r="AC1342" s="87"/>
      <c r="AD1342" s="87"/>
      <c r="AE1342" s="87"/>
      <c r="AG1342" s="112"/>
      <c r="AN1342" s="87"/>
      <c r="AO1342" s="87"/>
      <c r="AP1342" s="87"/>
      <c r="AQ1342" s="87"/>
      <c r="AR1342" s="87"/>
      <c r="AS1342" s="87"/>
      <c r="AT1342" s="87"/>
      <c r="AU1342" s="87"/>
    </row>
    <row r="1343" spans="3:64" x14ac:dyDescent="0.2">
      <c r="C1343" s="10"/>
      <c r="D1343" s="10"/>
      <c r="AA1343" s="87"/>
      <c r="AB1343" s="87"/>
      <c r="AC1343" s="87"/>
      <c r="AD1343" s="87"/>
      <c r="AE1343" s="87"/>
      <c r="AG1343" s="112"/>
      <c r="AN1343" s="87"/>
      <c r="AO1343" s="87"/>
      <c r="AP1343" s="87"/>
      <c r="AQ1343" s="87"/>
      <c r="AR1343" s="87"/>
      <c r="AS1343" s="87"/>
      <c r="AT1343" s="87"/>
      <c r="AU1343" s="87"/>
    </row>
    <row r="1344" spans="3:64" x14ac:dyDescent="0.2">
      <c r="C1344" s="10"/>
      <c r="D1344" s="10"/>
      <c r="AA1344" s="87"/>
      <c r="AB1344" s="87"/>
      <c r="AC1344" s="87"/>
      <c r="AD1344" s="87"/>
      <c r="AE1344" s="87"/>
      <c r="AG1344" s="112"/>
      <c r="AN1344" s="87"/>
      <c r="AO1344" s="87"/>
      <c r="AP1344" s="87"/>
      <c r="AQ1344" s="87"/>
      <c r="AR1344" s="87"/>
      <c r="AS1344" s="87"/>
      <c r="AT1344" s="87"/>
      <c r="AU1344" s="87"/>
    </row>
    <row r="1345" spans="3:64" x14ac:dyDescent="0.2">
      <c r="C1345" s="10"/>
      <c r="D1345" s="10"/>
      <c r="AA1345" s="87"/>
      <c r="AB1345" s="87"/>
      <c r="AC1345" s="87"/>
      <c r="AD1345" s="87"/>
      <c r="AE1345" s="87"/>
      <c r="AG1345" s="112"/>
      <c r="AN1345" s="87"/>
      <c r="AO1345" s="87"/>
      <c r="AP1345" s="87"/>
      <c r="AQ1345" s="87"/>
      <c r="AR1345" s="87"/>
      <c r="AS1345" s="87"/>
      <c r="AT1345" s="87"/>
      <c r="AU1345" s="87"/>
    </row>
    <row r="1346" spans="3:64" x14ac:dyDescent="0.2">
      <c r="C1346" s="10"/>
      <c r="D1346" s="10"/>
      <c r="AA1346" s="87"/>
      <c r="AB1346" s="87"/>
      <c r="AC1346" s="87"/>
      <c r="AD1346" s="87"/>
      <c r="AE1346" s="87"/>
      <c r="AG1346" s="112"/>
      <c r="AN1346" s="87"/>
      <c r="AO1346" s="87"/>
      <c r="AP1346" s="87"/>
      <c r="AQ1346" s="87"/>
      <c r="AR1346" s="87"/>
      <c r="AS1346" s="87"/>
      <c r="AT1346" s="87"/>
      <c r="AU1346" s="87"/>
    </row>
    <row r="1347" spans="3:64" x14ac:dyDescent="0.2">
      <c r="C1347" s="10"/>
      <c r="D1347" s="10"/>
      <c r="AA1347" s="87"/>
      <c r="AB1347" s="87"/>
      <c r="AC1347" s="87"/>
      <c r="AD1347" s="87"/>
      <c r="AE1347" s="87"/>
      <c r="AG1347" s="112"/>
      <c r="AN1347" s="87"/>
      <c r="AO1347" s="87"/>
      <c r="AP1347" s="87"/>
      <c r="AQ1347" s="87"/>
      <c r="AR1347" s="87"/>
      <c r="AS1347" s="87"/>
      <c r="AT1347" s="87"/>
      <c r="AU1347" s="87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87"/>
      <c r="BI1347" s="87"/>
      <c r="BJ1347" s="87"/>
      <c r="BK1347" s="87"/>
      <c r="BL1347" s="87"/>
    </row>
    <row r="1348" spans="3:64" x14ac:dyDescent="0.2">
      <c r="C1348" s="10"/>
      <c r="D1348" s="10"/>
      <c r="AA1348" s="87"/>
      <c r="AB1348" s="87"/>
      <c r="AC1348" s="87"/>
      <c r="AD1348" s="87"/>
      <c r="AE1348" s="87"/>
      <c r="AG1348" s="112"/>
      <c r="AN1348" s="87"/>
      <c r="AO1348" s="87"/>
      <c r="AP1348" s="87"/>
      <c r="AQ1348" s="87"/>
      <c r="AR1348" s="87"/>
      <c r="AS1348" s="87"/>
      <c r="AT1348" s="87"/>
      <c r="AU1348" s="87"/>
      <c r="AV1348" s="87"/>
      <c r="AX1348" s="87"/>
    </row>
    <row r="1349" spans="3:64" x14ac:dyDescent="0.2">
      <c r="C1349" s="10"/>
      <c r="D1349" s="10"/>
      <c r="AA1349" s="87"/>
      <c r="AB1349" s="87"/>
      <c r="AC1349" s="87"/>
      <c r="AD1349" s="87"/>
      <c r="AE1349" s="87"/>
      <c r="AG1349" s="112"/>
      <c r="AN1349" s="87"/>
      <c r="AO1349" s="87"/>
      <c r="AP1349" s="87"/>
      <c r="AQ1349" s="87"/>
      <c r="AR1349" s="87"/>
      <c r="AS1349" s="87"/>
      <c r="AT1349" s="87"/>
      <c r="AU1349" s="87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87"/>
      <c r="BI1349" s="87"/>
      <c r="BJ1349" s="87"/>
      <c r="BK1349" s="87"/>
      <c r="BL1349" s="87"/>
    </row>
    <row r="1350" spans="3:64" x14ac:dyDescent="0.2">
      <c r="C1350" s="10"/>
      <c r="D1350" s="10"/>
      <c r="AA1350" s="87"/>
      <c r="AB1350" s="87"/>
      <c r="AC1350" s="87"/>
      <c r="AD1350" s="87"/>
      <c r="AE1350" s="87"/>
      <c r="AG1350" s="112"/>
      <c r="AN1350" s="87"/>
      <c r="AO1350" s="87"/>
      <c r="AP1350" s="87"/>
      <c r="AQ1350" s="87"/>
      <c r="AR1350" s="87"/>
      <c r="AS1350" s="87"/>
      <c r="AT1350" s="87"/>
      <c r="AU1350" s="87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87"/>
      <c r="BI1350" s="87"/>
      <c r="BJ1350" s="87"/>
      <c r="BK1350" s="87"/>
      <c r="BL1350" s="87"/>
    </row>
    <row r="1351" spans="3:64" x14ac:dyDescent="0.2">
      <c r="C1351" s="10"/>
      <c r="D1351" s="10"/>
      <c r="AA1351" s="87"/>
      <c r="AB1351" s="87"/>
      <c r="AC1351" s="87"/>
      <c r="AD1351" s="87"/>
      <c r="AE1351" s="87"/>
      <c r="AG1351" s="112"/>
      <c r="AN1351" s="87"/>
      <c r="AO1351" s="87"/>
      <c r="AP1351" s="87"/>
      <c r="AQ1351" s="87"/>
      <c r="AR1351" s="87"/>
      <c r="AS1351" s="87"/>
      <c r="AT1351" s="87"/>
      <c r="AU1351" s="87"/>
    </row>
    <row r="1352" spans="3:64" x14ac:dyDescent="0.2">
      <c r="C1352" s="10"/>
      <c r="D1352" s="10"/>
      <c r="AA1352" s="87"/>
      <c r="AB1352" s="87"/>
      <c r="AC1352" s="87"/>
      <c r="AD1352" s="87"/>
      <c r="AE1352" s="87"/>
      <c r="AG1352" s="112"/>
      <c r="AN1352" s="87"/>
      <c r="AO1352" s="87"/>
      <c r="AP1352" s="87"/>
      <c r="AQ1352" s="87"/>
      <c r="AR1352" s="87"/>
      <c r="AS1352" s="87"/>
      <c r="AT1352" s="87"/>
      <c r="AU1352" s="87"/>
    </row>
    <row r="1353" spans="3:64" x14ac:dyDescent="0.2">
      <c r="C1353" s="10"/>
      <c r="D1353" s="10"/>
      <c r="AA1353" s="87"/>
      <c r="AB1353" s="87"/>
      <c r="AC1353" s="87"/>
      <c r="AD1353" s="87"/>
      <c r="AE1353" s="87"/>
      <c r="AG1353" s="112"/>
      <c r="AN1353" s="87"/>
      <c r="AO1353" s="87"/>
      <c r="AP1353" s="87"/>
      <c r="AQ1353" s="87"/>
      <c r="AR1353" s="87"/>
      <c r="AS1353" s="87"/>
      <c r="AT1353" s="87"/>
      <c r="AU1353" s="87"/>
    </row>
    <row r="1354" spans="3:64" x14ac:dyDescent="0.2">
      <c r="C1354" s="10"/>
      <c r="D1354" s="10"/>
      <c r="AA1354" s="87"/>
      <c r="AB1354" s="87"/>
      <c r="AC1354" s="87"/>
      <c r="AD1354" s="87"/>
      <c r="AE1354" s="87"/>
      <c r="AG1354" s="112"/>
      <c r="AN1354" s="87"/>
      <c r="AO1354" s="87"/>
      <c r="AP1354" s="87"/>
      <c r="AQ1354" s="87"/>
      <c r="AR1354" s="87"/>
      <c r="AS1354" s="87"/>
      <c r="AT1354" s="87"/>
      <c r="AU1354" s="87"/>
    </row>
    <row r="1355" spans="3:64" x14ac:dyDescent="0.2">
      <c r="C1355" s="10"/>
      <c r="D1355" s="10"/>
      <c r="AA1355" s="87"/>
      <c r="AB1355" s="87"/>
      <c r="AC1355" s="87"/>
      <c r="AD1355" s="87"/>
      <c r="AE1355" s="87"/>
      <c r="AG1355" s="112"/>
      <c r="AN1355" s="87"/>
      <c r="AO1355" s="87"/>
      <c r="AP1355" s="87"/>
      <c r="AQ1355" s="87"/>
      <c r="AR1355" s="87"/>
      <c r="AS1355" s="87"/>
      <c r="AT1355" s="87"/>
      <c r="AU1355" s="87"/>
    </row>
    <row r="1356" spans="3:64" x14ac:dyDescent="0.2">
      <c r="C1356" s="10"/>
      <c r="D1356" s="10"/>
      <c r="AA1356" s="87"/>
      <c r="AB1356" s="87"/>
      <c r="AC1356" s="87"/>
      <c r="AD1356" s="87"/>
      <c r="AE1356" s="87"/>
      <c r="AG1356" s="112"/>
      <c r="AN1356" s="87"/>
      <c r="AO1356" s="87"/>
      <c r="AP1356" s="87"/>
      <c r="AQ1356" s="87"/>
      <c r="AR1356" s="87"/>
      <c r="AS1356" s="87"/>
      <c r="AT1356" s="87"/>
      <c r="AU1356" s="87"/>
    </row>
    <row r="1357" spans="3:64" x14ac:dyDescent="0.2">
      <c r="C1357" s="10"/>
      <c r="D1357" s="10"/>
      <c r="AA1357" s="87"/>
      <c r="AB1357" s="87"/>
      <c r="AC1357" s="87"/>
      <c r="AD1357" s="87"/>
      <c r="AE1357" s="87"/>
      <c r="AG1357" s="112"/>
      <c r="AN1357" s="87"/>
      <c r="AO1357" s="87"/>
      <c r="AP1357" s="87"/>
      <c r="AQ1357" s="87"/>
      <c r="AR1357" s="87"/>
      <c r="AS1357" s="87"/>
      <c r="AT1357" s="87"/>
      <c r="AU1357" s="87"/>
    </row>
    <row r="1358" spans="3:64" x14ac:dyDescent="0.2">
      <c r="C1358" s="10"/>
      <c r="D1358" s="10"/>
      <c r="AA1358" s="87"/>
      <c r="AB1358" s="87"/>
      <c r="AC1358" s="87"/>
      <c r="AD1358" s="87"/>
      <c r="AE1358" s="87"/>
      <c r="AG1358" s="112"/>
      <c r="AN1358" s="87"/>
      <c r="AO1358" s="87"/>
      <c r="AP1358" s="87"/>
      <c r="AQ1358" s="87"/>
      <c r="AR1358" s="87"/>
      <c r="AS1358" s="87"/>
      <c r="AT1358" s="87"/>
      <c r="AU1358" s="87"/>
    </row>
    <row r="1359" spans="3:64" x14ac:dyDescent="0.2">
      <c r="C1359" s="10"/>
      <c r="D1359" s="10"/>
      <c r="AA1359" s="87"/>
      <c r="AB1359" s="87"/>
      <c r="AC1359" s="87"/>
      <c r="AD1359" s="87"/>
      <c r="AE1359" s="87"/>
      <c r="AG1359" s="112"/>
      <c r="AN1359" s="87"/>
      <c r="AO1359" s="87"/>
      <c r="AP1359" s="87"/>
      <c r="AQ1359" s="87"/>
      <c r="AR1359" s="87"/>
      <c r="AS1359" s="87"/>
      <c r="AT1359" s="87"/>
      <c r="AU1359" s="87"/>
    </row>
    <row r="1360" spans="3:64" x14ac:dyDescent="0.2">
      <c r="C1360" s="10"/>
      <c r="D1360" s="10"/>
      <c r="AA1360" s="87"/>
      <c r="AB1360" s="87"/>
      <c r="AC1360" s="87"/>
      <c r="AD1360" s="87"/>
      <c r="AE1360" s="87"/>
      <c r="AG1360" s="112"/>
      <c r="AN1360" s="87"/>
      <c r="AO1360" s="87"/>
      <c r="AP1360" s="87"/>
      <c r="AQ1360" s="87"/>
      <c r="AR1360" s="87"/>
      <c r="AS1360" s="87"/>
      <c r="AT1360" s="87"/>
      <c r="AU1360" s="87"/>
    </row>
    <row r="1361" spans="3:64" x14ac:dyDescent="0.2">
      <c r="C1361" s="10"/>
      <c r="D1361" s="10"/>
      <c r="AA1361" s="87"/>
      <c r="AB1361" s="87"/>
      <c r="AC1361" s="87"/>
      <c r="AD1361" s="87"/>
      <c r="AE1361" s="87"/>
      <c r="AG1361" s="112"/>
      <c r="AN1361" s="87"/>
      <c r="AO1361" s="87"/>
      <c r="AP1361" s="87"/>
      <c r="AQ1361" s="87"/>
      <c r="AR1361" s="87"/>
      <c r="AS1361" s="87"/>
      <c r="AT1361" s="87"/>
      <c r="AU1361" s="87"/>
    </row>
    <row r="1362" spans="3:64" x14ac:dyDescent="0.2">
      <c r="C1362" s="10"/>
      <c r="D1362" s="10"/>
      <c r="AA1362" s="87"/>
      <c r="AB1362" s="87"/>
      <c r="AC1362" s="87"/>
      <c r="AD1362" s="87"/>
      <c r="AE1362" s="87"/>
      <c r="AG1362" s="112"/>
      <c r="AN1362" s="87"/>
      <c r="AO1362" s="87"/>
      <c r="AP1362" s="87"/>
      <c r="AQ1362" s="87"/>
      <c r="AR1362" s="87"/>
      <c r="AS1362" s="87"/>
      <c r="AT1362" s="87"/>
      <c r="AU1362" s="87"/>
    </row>
    <row r="1363" spans="3:64" x14ac:dyDescent="0.2">
      <c r="C1363" s="10"/>
      <c r="D1363" s="10"/>
      <c r="AA1363" s="87"/>
      <c r="AB1363" s="87"/>
      <c r="AC1363" s="87"/>
      <c r="AD1363" s="87"/>
      <c r="AE1363" s="87"/>
      <c r="AG1363" s="112"/>
      <c r="AN1363" s="87"/>
      <c r="AO1363" s="87"/>
      <c r="AP1363" s="87"/>
      <c r="AQ1363" s="87"/>
      <c r="AR1363" s="87"/>
      <c r="AS1363" s="87"/>
      <c r="AT1363" s="87"/>
      <c r="AU1363" s="87"/>
    </row>
    <row r="1364" spans="3:64" x14ac:dyDescent="0.2">
      <c r="C1364" s="10"/>
      <c r="D1364" s="10"/>
      <c r="AA1364" s="87"/>
      <c r="AB1364" s="87"/>
      <c r="AC1364" s="87"/>
      <c r="AD1364" s="87"/>
      <c r="AE1364" s="87"/>
      <c r="AG1364" s="112"/>
      <c r="AN1364" s="87"/>
      <c r="AO1364" s="87"/>
      <c r="AP1364" s="87"/>
      <c r="AQ1364" s="87"/>
      <c r="AR1364" s="87"/>
      <c r="AS1364" s="87"/>
      <c r="AT1364" s="87"/>
      <c r="AU1364" s="87"/>
    </row>
    <row r="1365" spans="3:64" x14ac:dyDescent="0.2">
      <c r="C1365" s="10"/>
      <c r="D1365" s="10"/>
      <c r="AA1365" s="87"/>
      <c r="AB1365" s="87"/>
      <c r="AC1365" s="87"/>
      <c r="AD1365" s="87"/>
      <c r="AE1365" s="87"/>
      <c r="AG1365" s="112"/>
      <c r="AN1365" s="87"/>
      <c r="AO1365" s="87"/>
      <c r="AP1365" s="87"/>
      <c r="AQ1365" s="87"/>
      <c r="AR1365" s="87"/>
      <c r="AS1365" s="87"/>
      <c r="AT1365" s="87"/>
      <c r="AU1365" s="87"/>
    </row>
    <row r="1366" spans="3:64" x14ac:dyDescent="0.2">
      <c r="C1366" s="10"/>
      <c r="D1366" s="10"/>
      <c r="AA1366" s="87"/>
      <c r="AB1366" s="87"/>
      <c r="AC1366" s="87"/>
      <c r="AD1366" s="87"/>
      <c r="AE1366" s="87"/>
      <c r="AG1366" s="112"/>
      <c r="AN1366" s="87"/>
      <c r="AO1366" s="87"/>
      <c r="AP1366" s="87"/>
      <c r="AQ1366" s="87"/>
      <c r="AR1366" s="87"/>
      <c r="AS1366" s="87"/>
      <c r="AT1366" s="87"/>
      <c r="AU1366" s="87"/>
    </row>
    <row r="1367" spans="3:64" x14ac:dyDescent="0.2">
      <c r="C1367" s="10"/>
      <c r="D1367" s="10"/>
      <c r="AA1367" s="87"/>
      <c r="AB1367" s="87"/>
      <c r="AC1367" s="87"/>
      <c r="AD1367" s="87"/>
      <c r="AE1367" s="87"/>
      <c r="AG1367" s="112"/>
      <c r="AN1367" s="87"/>
      <c r="AO1367" s="87"/>
      <c r="AP1367" s="87"/>
      <c r="AQ1367" s="87"/>
      <c r="AR1367" s="87"/>
      <c r="AS1367" s="87"/>
      <c r="AT1367" s="87"/>
      <c r="AU1367" s="87"/>
    </row>
    <row r="1368" spans="3:64" x14ac:dyDescent="0.2">
      <c r="C1368" s="10"/>
      <c r="D1368" s="10"/>
      <c r="AA1368" s="87"/>
      <c r="AB1368" s="87"/>
      <c r="AC1368" s="87"/>
      <c r="AD1368" s="87"/>
      <c r="AE1368" s="87"/>
      <c r="AG1368" s="112"/>
      <c r="AN1368" s="87"/>
      <c r="AO1368" s="87"/>
      <c r="AP1368" s="87"/>
      <c r="AQ1368" s="87"/>
      <c r="AR1368" s="87"/>
      <c r="AS1368" s="87"/>
      <c r="AT1368" s="87"/>
      <c r="AU1368" s="87"/>
      <c r="AV1368" s="87"/>
      <c r="AX1368" s="87"/>
      <c r="AY1368" s="87"/>
      <c r="AZ1368" s="87"/>
      <c r="BA1368" s="87"/>
      <c r="BB1368" s="87"/>
      <c r="BC1368" s="87"/>
      <c r="BD1368" s="87"/>
      <c r="BE1368" s="87"/>
      <c r="BF1368" s="87"/>
      <c r="BG1368" s="87"/>
      <c r="BH1368" s="87"/>
      <c r="BI1368" s="87"/>
      <c r="BJ1368" s="87"/>
      <c r="BK1368" s="87"/>
      <c r="BL1368" s="87"/>
    </row>
    <row r="1369" spans="3:64" x14ac:dyDescent="0.2">
      <c r="C1369" s="10"/>
      <c r="D1369" s="10"/>
      <c r="AA1369" s="87"/>
      <c r="AB1369" s="87"/>
      <c r="AC1369" s="87"/>
      <c r="AD1369" s="87"/>
      <c r="AE1369" s="87"/>
      <c r="AG1369" s="112"/>
      <c r="AN1369" s="87"/>
      <c r="AO1369" s="87"/>
      <c r="AP1369" s="87"/>
      <c r="AQ1369" s="87"/>
      <c r="AR1369" s="87"/>
      <c r="AS1369" s="87"/>
      <c r="AT1369" s="87"/>
      <c r="AU1369" s="87"/>
    </row>
    <row r="1370" spans="3:64" x14ac:dyDescent="0.2">
      <c r="C1370" s="10"/>
      <c r="D1370" s="10"/>
      <c r="AA1370" s="87"/>
      <c r="AB1370" s="87"/>
      <c r="AC1370" s="87"/>
      <c r="AD1370" s="87"/>
      <c r="AE1370" s="87"/>
      <c r="AG1370" s="112"/>
      <c r="AN1370" s="87"/>
      <c r="AO1370" s="87"/>
      <c r="AP1370" s="87"/>
      <c r="AQ1370" s="87"/>
      <c r="AR1370" s="87"/>
      <c r="AS1370" s="87"/>
      <c r="AT1370" s="87"/>
      <c r="AU1370" s="87"/>
    </row>
    <row r="1371" spans="3:64" x14ac:dyDescent="0.2">
      <c r="C1371" s="10"/>
      <c r="D1371" s="10"/>
      <c r="AA1371" s="87"/>
      <c r="AB1371" s="87"/>
      <c r="AC1371" s="87"/>
      <c r="AD1371" s="87"/>
      <c r="AE1371" s="87"/>
      <c r="AG1371" s="112"/>
      <c r="AN1371" s="87"/>
      <c r="AO1371" s="87"/>
      <c r="AP1371" s="87"/>
      <c r="AQ1371" s="87"/>
      <c r="AR1371" s="87"/>
      <c r="AS1371" s="87"/>
      <c r="AT1371" s="87"/>
      <c r="AU1371" s="87"/>
    </row>
    <row r="1372" spans="3:64" x14ac:dyDescent="0.2">
      <c r="C1372" s="10"/>
      <c r="D1372" s="10"/>
      <c r="AA1372" s="87"/>
      <c r="AB1372" s="87"/>
      <c r="AC1372" s="87"/>
      <c r="AD1372" s="87"/>
      <c r="AE1372" s="87"/>
      <c r="AG1372" s="112"/>
      <c r="AN1372" s="87"/>
      <c r="AO1372" s="87"/>
      <c r="AP1372" s="87"/>
      <c r="AQ1372" s="87"/>
      <c r="AR1372" s="87"/>
      <c r="AS1372" s="87"/>
      <c r="AT1372" s="87"/>
      <c r="AU1372" s="87"/>
      <c r="AV1372" s="87"/>
      <c r="AX1372" s="87"/>
    </row>
    <row r="1373" spans="3:64" x14ac:dyDescent="0.2">
      <c r="C1373" s="10"/>
      <c r="D1373" s="10"/>
      <c r="AA1373" s="87"/>
      <c r="AB1373" s="87"/>
      <c r="AC1373" s="87"/>
      <c r="AD1373" s="87"/>
      <c r="AE1373" s="87"/>
      <c r="AG1373" s="112"/>
      <c r="AN1373" s="87"/>
      <c r="AO1373" s="87"/>
      <c r="AP1373" s="87"/>
      <c r="AQ1373" s="87"/>
      <c r="AR1373" s="87"/>
      <c r="AS1373" s="87"/>
      <c r="AT1373" s="87"/>
      <c r="AU1373" s="87"/>
    </row>
    <row r="1374" spans="3:64" x14ac:dyDescent="0.2">
      <c r="C1374" s="10"/>
      <c r="D1374" s="10"/>
      <c r="AA1374" s="87"/>
      <c r="AB1374" s="87"/>
      <c r="AC1374" s="87"/>
      <c r="AD1374" s="87"/>
      <c r="AE1374" s="87"/>
      <c r="AG1374" s="112"/>
      <c r="AN1374" s="87"/>
      <c r="AO1374" s="87"/>
      <c r="AP1374" s="87"/>
      <c r="AQ1374" s="87"/>
      <c r="AR1374" s="87"/>
      <c r="AS1374" s="87"/>
      <c r="AT1374" s="87"/>
      <c r="AU1374" s="87"/>
      <c r="AV1374" s="87"/>
      <c r="AX1374" s="87"/>
      <c r="AY1374" s="87"/>
      <c r="AZ1374" s="87"/>
      <c r="BA1374" s="87"/>
      <c r="BB1374" s="87"/>
      <c r="BC1374" s="87"/>
      <c r="BD1374" s="87"/>
      <c r="BE1374" s="87"/>
      <c r="BF1374" s="87"/>
      <c r="BG1374" s="87"/>
      <c r="BH1374" s="87"/>
      <c r="BI1374" s="87"/>
      <c r="BJ1374" s="87"/>
      <c r="BK1374" s="87"/>
      <c r="BL1374" s="87"/>
    </row>
    <row r="1375" spans="3:64" x14ac:dyDescent="0.2">
      <c r="C1375" s="10"/>
      <c r="D1375" s="10"/>
      <c r="AA1375" s="87"/>
      <c r="AB1375" s="87"/>
      <c r="AC1375" s="87"/>
      <c r="AD1375" s="87"/>
      <c r="AE1375" s="87"/>
      <c r="AG1375" s="112"/>
      <c r="AN1375" s="87"/>
      <c r="AO1375" s="87"/>
      <c r="AP1375" s="87"/>
      <c r="AQ1375" s="87"/>
      <c r="AR1375" s="87"/>
      <c r="AS1375" s="87"/>
      <c r="AT1375" s="87"/>
      <c r="AU1375" s="87"/>
    </row>
    <row r="1376" spans="3:64" x14ac:dyDescent="0.2">
      <c r="C1376" s="10"/>
      <c r="D1376" s="10"/>
      <c r="AA1376" s="87"/>
      <c r="AB1376" s="87"/>
      <c r="AC1376" s="87"/>
      <c r="AD1376" s="87"/>
      <c r="AE1376" s="87"/>
      <c r="AG1376" s="112"/>
      <c r="AN1376" s="87"/>
      <c r="AO1376" s="87"/>
      <c r="AP1376" s="87"/>
      <c r="AQ1376" s="87"/>
      <c r="AR1376" s="87"/>
      <c r="AS1376" s="87"/>
      <c r="AT1376" s="87"/>
      <c r="AU1376" s="87"/>
    </row>
    <row r="1377" spans="3:64" x14ac:dyDescent="0.2">
      <c r="C1377" s="10"/>
      <c r="D1377" s="10"/>
      <c r="AA1377" s="87"/>
      <c r="AB1377" s="87"/>
      <c r="AC1377" s="87"/>
      <c r="AD1377" s="87"/>
      <c r="AE1377" s="87"/>
      <c r="AG1377" s="112"/>
      <c r="AN1377" s="87"/>
      <c r="AO1377" s="87"/>
      <c r="AP1377" s="87"/>
      <c r="AQ1377" s="87"/>
      <c r="AR1377" s="87"/>
      <c r="AS1377" s="87"/>
      <c r="AT1377" s="87"/>
      <c r="AU1377" s="87"/>
      <c r="AV1377" s="87"/>
    </row>
    <row r="1378" spans="3:64" x14ac:dyDescent="0.2">
      <c r="C1378" s="10"/>
      <c r="D1378" s="10"/>
      <c r="AA1378" s="87"/>
      <c r="AB1378" s="87"/>
      <c r="AC1378" s="87"/>
      <c r="AD1378" s="87"/>
      <c r="AE1378" s="87"/>
      <c r="AG1378" s="112"/>
      <c r="AN1378" s="87"/>
      <c r="AO1378" s="87"/>
      <c r="AP1378" s="87"/>
      <c r="AQ1378" s="87"/>
      <c r="AR1378" s="87"/>
      <c r="AS1378" s="87"/>
      <c r="AT1378" s="87"/>
      <c r="AU1378" s="87"/>
      <c r="AV1378" s="87"/>
    </row>
    <row r="1379" spans="3:64" x14ac:dyDescent="0.2">
      <c r="C1379" s="10"/>
      <c r="D1379" s="10"/>
      <c r="AA1379" s="87"/>
      <c r="AB1379" s="87"/>
      <c r="AC1379" s="87"/>
      <c r="AD1379" s="87"/>
      <c r="AE1379" s="87"/>
      <c r="AG1379" s="112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87"/>
      <c r="BI1379" s="87"/>
      <c r="BJ1379" s="87"/>
      <c r="BK1379" s="87"/>
      <c r="BL1379" s="87"/>
    </row>
    <row r="1380" spans="3:64" x14ac:dyDescent="0.2">
      <c r="C1380" s="10"/>
      <c r="D1380" s="10"/>
      <c r="AA1380" s="87"/>
      <c r="AB1380" s="87"/>
      <c r="AC1380" s="87"/>
      <c r="AD1380" s="87"/>
      <c r="AE1380" s="87"/>
      <c r="AG1380" s="112"/>
      <c r="AN1380" s="87"/>
      <c r="AO1380" s="87"/>
      <c r="AP1380" s="87"/>
      <c r="AQ1380" s="87"/>
      <c r="AR1380" s="87"/>
      <c r="AS1380" s="87"/>
      <c r="AT1380" s="87"/>
      <c r="AU1380" s="87"/>
    </row>
    <row r="1381" spans="3:64" x14ac:dyDescent="0.2">
      <c r="C1381" s="10"/>
      <c r="D1381" s="10"/>
      <c r="AA1381" s="87"/>
      <c r="AB1381" s="87"/>
      <c r="AC1381" s="87"/>
      <c r="AD1381" s="87"/>
      <c r="AE1381" s="87"/>
      <c r="AG1381" s="112"/>
      <c r="AN1381" s="87"/>
      <c r="AO1381" s="87"/>
      <c r="AP1381" s="87"/>
      <c r="AQ1381" s="87"/>
      <c r="AR1381" s="87"/>
      <c r="AS1381" s="87"/>
      <c r="AT1381" s="87"/>
      <c r="AU1381" s="87"/>
    </row>
    <row r="1382" spans="3:64" x14ac:dyDescent="0.2">
      <c r="C1382" s="10"/>
      <c r="D1382" s="10"/>
      <c r="AA1382" s="87"/>
      <c r="AB1382" s="87"/>
      <c r="AC1382" s="87"/>
      <c r="AD1382" s="87"/>
      <c r="AE1382" s="87"/>
      <c r="AG1382" s="112"/>
      <c r="AN1382" s="87"/>
      <c r="AO1382" s="87"/>
      <c r="AP1382" s="87"/>
      <c r="AQ1382" s="87"/>
      <c r="AR1382" s="87"/>
      <c r="AS1382" s="87"/>
      <c r="AT1382" s="87"/>
      <c r="AU1382" s="87"/>
      <c r="AV1382" s="87"/>
      <c r="AX1382" s="87"/>
      <c r="AY1382" s="87"/>
      <c r="AZ1382" s="87"/>
      <c r="BA1382" s="87"/>
      <c r="BB1382" s="87"/>
      <c r="BC1382" s="87"/>
      <c r="BD1382" s="87"/>
      <c r="BE1382" s="87"/>
      <c r="BF1382" s="87"/>
      <c r="BG1382" s="87"/>
      <c r="BH1382" s="87"/>
      <c r="BI1382" s="87"/>
      <c r="BJ1382" s="87"/>
      <c r="BK1382" s="87"/>
      <c r="BL1382" s="87"/>
    </row>
    <row r="1383" spans="3:64" x14ac:dyDescent="0.2">
      <c r="C1383" s="10"/>
      <c r="D1383" s="10"/>
      <c r="AA1383" s="87"/>
      <c r="AB1383" s="87"/>
      <c r="AC1383" s="87"/>
      <c r="AD1383" s="87"/>
      <c r="AE1383" s="87"/>
      <c r="AG1383" s="112"/>
      <c r="AN1383" s="87"/>
      <c r="AO1383" s="87"/>
      <c r="AP1383" s="87"/>
      <c r="AQ1383" s="87"/>
      <c r="AR1383" s="87"/>
      <c r="AS1383" s="87"/>
      <c r="AT1383" s="87"/>
      <c r="AU1383" s="87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87"/>
      <c r="BG1383" s="87"/>
      <c r="BH1383" s="87"/>
      <c r="BI1383" s="87"/>
      <c r="BJ1383" s="87"/>
      <c r="BK1383" s="87"/>
      <c r="BL1383" s="87"/>
    </row>
    <row r="1384" spans="3:64" x14ac:dyDescent="0.2">
      <c r="C1384" s="10"/>
      <c r="D1384" s="10"/>
      <c r="AA1384" s="87"/>
      <c r="AB1384" s="87"/>
      <c r="AC1384" s="87"/>
      <c r="AD1384" s="87"/>
      <c r="AE1384" s="87"/>
      <c r="AG1384" s="112"/>
      <c r="AN1384" s="87"/>
      <c r="AO1384" s="87"/>
      <c r="AP1384" s="87"/>
      <c r="AQ1384" s="87"/>
      <c r="AR1384" s="87"/>
      <c r="AS1384" s="87"/>
      <c r="AT1384" s="87"/>
      <c r="AU1384" s="87"/>
    </row>
    <row r="1385" spans="3:64" x14ac:dyDescent="0.2">
      <c r="C1385" s="10"/>
      <c r="D1385" s="10"/>
      <c r="AA1385" s="87"/>
      <c r="AB1385" s="87"/>
      <c r="AC1385" s="87"/>
      <c r="AD1385" s="87"/>
      <c r="AE1385" s="87"/>
      <c r="AG1385" s="112"/>
      <c r="AN1385" s="87"/>
      <c r="AO1385" s="87"/>
      <c r="AP1385" s="87"/>
      <c r="AQ1385" s="87"/>
      <c r="AR1385" s="87"/>
      <c r="AS1385" s="87"/>
      <c r="AT1385" s="87"/>
      <c r="AU1385" s="87"/>
    </row>
    <row r="1386" spans="3:64" x14ac:dyDescent="0.2">
      <c r="C1386" s="10"/>
      <c r="D1386" s="10"/>
      <c r="AA1386" s="87"/>
      <c r="AB1386" s="87"/>
      <c r="AC1386" s="87"/>
      <c r="AD1386" s="87"/>
      <c r="AE1386" s="87"/>
      <c r="AG1386" s="112"/>
      <c r="AN1386" s="87"/>
      <c r="AO1386" s="87"/>
      <c r="AP1386" s="87"/>
      <c r="AQ1386" s="87"/>
      <c r="AR1386" s="87"/>
      <c r="AS1386" s="87"/>
      <c r="AT1386" s="87"/>
      <c r="AU1386" s="87"/>
    </row>
    <row r="1387" spans="3:64" x14ac:dyDescent="0.2">
      <c r="C1387" s="10"/>
      <c r="D1387" s="10"/>
      <c r="AA1387" s="87"/>
      <c r="AB1387" s="87"/>
      <c r="AC1387" s="87"/>
      <c r="AD1387" s="87"/>
      <c r="AE1387" s="87"/>
      <c r="AG1387" s="112"/>
      <c r="AN1387" s="87"/>
      <c r="AO1387" s="87"/>
      <c r="AP1387" s="87"/>
      <c r="AQ1387" s="87"/>
      <c r="AR1387" s="87"/>
      <c r="AS1387" s="87"/>
      <c r="AT1387" s="87"/>
      <c r="AU1387" s="87"/>
    </row>
    <row r="1388" spans="3:64" x14ac:dyDescent="0.2">
      <c r="C1388" s="10"/>
      <c r="D1388" s="10"/>
      <c r="AA1388" s="87"/>
      <c r="AB1388" s="87"/>
      <c r="AC1388" s="87"/>
      <c r="AD1388" s="87"/>
      <c r="AE1388" s="87"/>
      <c r="AG1388" s="112"/>
      <c r="AN1388" s="87"/>
      <c r="AO1388" s="87"/>
      <c r="AP1388" s="87"/>
      <c r="AQ1388" s="87"/>
      <c r="AR1388" s="87"/>
      <c r="AS1388" s="87"/>
      <c r="AT1388" s="87"/>
      <c r="AU1388" s="87"/>
      <c r="AV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87"/>
      <c r="BI1388" s="87"/>
      <c r="BJ1388" s="87"/>
      <c r="BK1388" s="87"/>
      <c r="BL1388" s="87"/>
    </row>
    <row r="1389" spans="3:64" x14ac:dyDescent="0.2">
      <c r="C1389" s="10"/>
      <c r="D1389" s="10"/>
      <c r="AA1389" s="87"/>
      <c r="AB1389" s="87"/>
      <c r="AC1389" s="87"/>
      <c r="AD1389" s="87"/>
      <c r="AE1389" s="87"/>
      <c r="AG1389" s="112"/>
      <c r="AN1389" s="87"/>
      <c r="AO1389" s="87"/>
      <c r="AP1389" s="87"/>
      <c r="AQ1389" s="87"/>
      <c r="AR1389" s="87"/>
      <c r="AS1389" s="87"/>
      <c r="AT1389" s="87"/>
      <c r="AU1389" s="87"/>
      <c r="AV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87"/>
      <c r="BI1389" s="87"/>
      <c r="BJ1389" s="87"/>
      <c r="BK1389" s="87"/>
      <c r="BL1389" s="87"/>
    </row>
    <row r="1390" spans="3:64" x14ac:dyDescent="0.2">
      <c r="C1390" s="10"/>
      <c r="D1390" s="10"/>
      <c r="AA1390" s="87"/>
      <c r="AB1390" s="87"/>
      <c r="AC1390" s="87"/>
      <c r="AD1390" s="87"/>
      <c r="AE1390" s="87"/>
      <c r="AG1390" s="112"/>
      <c r="AN1390" s="87"/>
      <c r="AO1390" s="87"/>
      <c r="AP1390" s="87"/>
      <c r="AQ1390" s="87"/>
      <c r="AR1390" s="87"/>
      <c r="AS1390" s="87"/>
      <c r="AT1390" s="87"/>
      <c r="AU1390" s="87"/>
    </row>
    <row r="1391" spans="3:64" x14ac:dyDescent="0.2">
      <c r="C1391" s="10"/>
      <c r="D1391" s="10"/>
      <c r="AA1391" s="87"/>
      <c r="AB1391" s="87"/>
      <c r="AC1391" s="87"/>
      <c r="AD1391" s="87"/>
      <c r="AE1391" s="87"/>
      <c r="AG1391" s="112"/>
      <c r="AN1391" s="87"/>
      <c r="AO1391" s="87"/>
      <c r="AP1391" s="87"/>
      <c r="AQ1391" s="87"/>
      <c r="AR1391" s="87"/>
      <c r="AS1391" s="87"/>
      <c r="AT1391" s="87"/>
      <c r="AU1391" s="87"/>
    </row>
    <row r="1392" spans="3:64" x14ac:dyDescent="0.2">
      <c r="C1392" s="10"/>
      <c r="D1392" s="10"/>
      <c r="AA1392" s="87"/>
      <c r="AB1392" s="87"/>
      <c r="AC1392" s="87"/>
      <c r="AD1392" s="87"/>
      <c r="AE1392" s="87"/>
      <c r="AG1392" s="112"/>
      <c r="AN1392" s="87"/>
      <c r="AO1392" s="87"/>
      <c r="AP1392" s="87"/>
      <c r="AQ1392" s="87"/>
      <c r="AR1392" s="87"/>
      <c r="AS1392" s="87"/>
      <c r="AT1392" s="87"/>
      <c r="AU1392" s="87"/>
    </row>
    <row r="1393" spans="3:64" x14ac:dyDescent="0.2">
      <c r="C1393" s="10"/>
      <c r="D1393" s="10"/>
      <c r="AA1393" s="87"/>
      <c r="AB1393" s="87"/>
      <c r="AC1393" s="87"/>
      <c r="AD1393" s="87"/>
      <c r="AE1393" s="87"/>
      <c r="AG1393" s="112"/>
      <c r="AN1393" s="87"/>
      <c r="AO1393" s="87"/>
      <c r="AP1393" s="87"/>
      <c r="AQ1393" s="87"/>
      <c r="AR1393" s="87"/>
      <c r="AS1393" s="87"/>
      <c r="AT1393" s="87"/>
      <c r="AU1393" s="87"/>
    </row>
    <row r="1394" spans="3:64" x14ac:dyDescent="0.2">
      <c r="C1394" s="10"/>
      <c r="D1394" s="10"/>
      <c r="AA1394" s="87"/>
      <c r="AB1394" s="87"/>
      <c r="AC1394" s="87"/>
      <c r="AD1394" s="87"/>
      <c r="AE1394" s="87"/>
      <c r="AG1394" s="112"/>
      <c r="AN1394" s="87"/>
      <c r="AO1394" s="87"/>
      <c r="AP1394" s="87"/>
      <c r="AQ1394" s="87"/>
      <c r="AR1394" s="87"/>
      <c r="AS1394" s="87"/>
      <c r="AT1394" s="87"/>
      <c r="AU1394" s="87"/>
    </row>
    <row r="1395" spans="3:64" x14ac:dyDescent="0.2">
      <c r="C1395" s="10"/>
      <c r="D1395" s="10"/>
      <c r="AA1395" s="87"/>
      <c r="AB1395" s="87"/>
      <c r="AC1395" s="87"/>
      <c r="AD1395" s="87"/>
      <c r="AE1395" s="87"/>
      <c r="AG1395" s="112"/>
      <c r="AN1395" s="87"/>
      <c r="AO1395" s="87"/>
      <c r="AP1395" s="87"/>
      <c r="AQ1395" s="87"/>
      <c r="AR1395" s="87"/>
      <c r="AS1395" s="87"/>
      <c r="AT1395" s="87"/>
      <c r="AU1395" s="87"/>
    </row>
    <row r="1396" spans="3:64" x14ac:dyDescent="0.2">
      <c r="C1396" s="10"/>
      <c r="D1396" s="10"/>
      <c r="AA1396" s="87"/>
      <c r="AB1396" s="87"/>
      <c r="AC1396" s="87"/>
      <c r="AD1396" s="87"/>
      <c r="AE1396" s="87"/>
      <c r="AG1396" s="112"/>
      <c r="AN1396" s="87"/>
      <c r="AO1396" s="87"/>
      <c r="AP1396" s="87"/>
      <c r="AQ1396" s="87"/>
      <c r="AR1396" s="87"/>
      <c r="AS1396" s="87"/>
      <c r="AT1396" s="87"/>
      <c r="AU1396" s="87"/>
    </row>
    <row r="1397" spans="3:64" x14ac:dyDescent="0.2">
      <c r="C1397" s="10"/>
      <c r="D1397" s="10"/>
      <c r="AA1397" s="87"/>
      <c r="AB1397" s="87"/>
      <c r="AC1397" s="87"/>
      <c r="AD1397" s="87"/>
      <c r="AE1397" s="87"/>
      <c r="AG1397" s="112"/>
      <c r="AN1397" s="87"/>
      <c r="AO1397" s="87"/>
      <c r="AP1397" s="87"/>
      <c r="AQ1397" s="87"/>
      <c r="AR1397" s="87"/>
      <c r="AS1397" s="87"/>
      <c r="AT1397" s="87"/>
      <c r="AU1397" s="87"/>
      <c r="AV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87"/>
      <c r="BI1397" s="87"/>
      <c r="BJ1397" s="87"/>
      <c r="BK1397" s="87"/>
      <c r="BL1397" s="87"/>
    </row>
    <row r="1398" spans="3:64" x14ac:dyDescent="0.2">
      <c r="C1398" s="10"/>
      <c r="D1398" s="10"/>
      <c r="AA1398" s="87"/>
      <c r="AB1398" s="87"/>
      <c r="AC1398" s="87"/>
      <c r="AD1398" s="87"/>
      <c r="AE1398" s="87"/>
      <c r="AG1398" s="112"/>
      <c r="AN1398" s="87"/>
      <c r="AO1398" s="87"/>
      <c r="AP1398" s="87"/>
      <c r="AQ1398" s="87"/>
      <c r="AR1398" s="87"/>
      <c r="AS1398" s="87"/>
      <c r="AT1398" s="87"/>
      <c r="AU1398" s="87"/>
    </row>
    <row r="1399" spans="3:64" x14ac:dyDescent="0.2">
      <c r="C1399" s="10"/>
      <c r="D1399" s="10"/>
      <c r="AA1399" s="87"/>
      <c r="AB1399" s="87"/>
      <c r="AC1399" s="87"/>
      <c r="AD1399" s="87"/>
      <c r="AE1399" s="87"/>
      <c r="AG1399" s="112"/>
      <c r="AN1399" s="87"/>
      <c r="AO1399" s="87"/>
      <c r="AP1399" s="87"/>
      <c r="AQ1399" s="87"/>
      <c r="AR1399" s="87"/>
      <c r="AS1399" s="87"/>
      <c r="AT1399" s="87"/>
      <c r="AU1399" s="87"/>
    </row>
    <row r="1400" spans="3:64" x14ac:dyDescent="0.2">
      <c r="C1400" s="10"/>
      <c r="D1400" s="10"/>
      <c r="AA1400" s="87"/>
      <c r="AB1400" s="87"/>
      <c r="AC1400" s="87"/>
      <c r="AD1400" s="87"/>
      <c r="AE1400" s="87"/>
      <c r="AG1400" s="112"/>
      <c r="AN1400" s="87"/>
      <c r="AO1400" s="87"/>
      <c r="AP1400" s="87"/>
      <c r="AQ1400" s="87"/>
      <c r="AR1400" s="87"/>
      <c r="AS1400" s="87"/>
      <c r="AT1400" s="87"/>
      <c r="AU1400" s="87"/>
    </row>
    <row r="1401" spans="3:64" x14ac:dyDescent="0.2">
      <c r="C1401" s="10"/>
      <c r="D1401" s="10"/>
      <c r="AA1401" s="87"/>
      <c r="AB1401" s="87"/>
      <c r="AC1401" s="87"/>
      <c r="AD1401" s="87"/>
      <c r="AE1401" s="87"/>
      <c r="AG1401" s="112"/>
      <c r="AN1401" s="87"/>
      <c r="AO1401" s="87"/>
      <c r="AP1401" s="87"/>
      <c r="AQ1401" s="87"/>
      <c r="AR1401" s="87"/>
      <c r="AS1401" s="87"/>
      <c r="AT1401" s="87"/>
      <c r="AU1401" s="87"/>
    </row>
    <row r="1402" spans="3:64" x14ac:dyDescent="0.2">
      <c r="C1402" s="10"/>
      <c r="D1402" s="10"/>
      <c r="AA1402" s="87"/>
      <c r="AB1402" s="87"/>
      <c r="AC1402" s="87"/>
      <c r="AD1402" s="87"/>
      <c r="AE1402" s="87"/>
      <c r="AG1402" s="112"/>
      <c r="AN1402" s="87"/>
      <c r="AO1402" s="87"/>
      <c r="AP1402" s="87"/>
      <c r="AQ1402" s="87"/>
      <c r="AR1402" s="87"/>
      <c r="AS1402" s="87"/>
      <c r="AT1402" s="87"/>
      <c r="AU1402" s="87"/>
    </row>
    <row r="1403" spans="3:64" x14ac:dyDescent="0.2">
      <c r="C1403" s="10"/>
      <c r="D1403" s="10"/>
      <c r="AA1403" s="87"/>
      <c r="AB1403" s="87"/>
      <c r="AC1403" s="87"/>
      <c r="AD1403" s="87"/>
      <c r="AE1403" s="87"/>
      <c r="AG1403" s="112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87"/>
      <c r="BI1403" s="87"/>
      <c r="BJ1403" s="87"/>
      <c r="BK1403" s="87"/>
      <c r="BL1403" s="87"/>
    </row>
    <row r="1404" spans="3:64" x14ac:dyDescent="0.2">
      <c r="C1404" s="10"/>
      <c r="D1404" s="10"/>
      <c r="AA1404" s="87"/>
      <c r="AB1404" s="87"/>
      <c r="AC1404" s="87"/>
      <c r="AD1404" s="87"/>
      <c r="AE1404" s="87"/>
      <c r="AG1404" s="112"/>
      <c r="AN1404" s="87"/>
      <c r="AO1404" s="87"/>
      <c r="AP1404" s="87"/>
      <c r="AQ1404" s="87"/>
      <c r="AR1404" s="87"/>
      <c r="AS1404" s="87"/>
      <c r="AT1404" s="87"/>
      <c r="AU1404" s="87"/>
    </row>
    <row r="1405" spans="3:64" x14ac:dyDescent="0.2">
      <c r="C1405" s="10"/>
      <c r="D1405" s="10"/>
      <c r="AA1405" s="87"/>
      <c r="AB1405" s="87"/>
      <c r="AC1405" s="87"/>
      <c r="AD1405" s="87"/>
      <c r="AE1405" s="87"/>
      <c r="AG1405" s="112"/>
      <c r="AN1405" s="87"/>
      <c r="AO1405" s="87"/>
      <c r="AP1405" s="87"/>
      <c r="AQ1405" s="87"/>
      <c r="AR1405" s="87"/>
      <c r="AS1405" s="87"/>
      <c r="AT1405" s="87"/>
      <c r="AU1405" s="87"/>
    </row>
    <row r="1406" spans="3:64" x14ac:dyDescent="0.2">
      <c r="C1406" s="10"/>
      <c r="D1406" s="10"/>
      <c r="AA1406" s="87"/>
      <c r="AB1406" s="87"/>
      <c r="AC1406" s="87"/>
      <c r="AD1406" s="87"/>
      <c r="AE1406" s="87"/>
      <c r="AG1406" s="112"/>
      <c r="AN1406" s="87"/>
      <c r="AO1406" s="87"/>
      <c r="AP1406" s="87"/>
      <c r="AQ1406" s="87"/>
      <c r="AR1406" s="87"/>
      <c r="AS1406" s="87"/>
      <c r="AT1406" s="87"/>
      <c r="AU1406" s="87"/>
    </row>
    <row r="1407" spans="3:64" x14ac:dyDescent="0.2">
      <c r="C1407" s="10"/>
      <c r="D1407" s="10"/>
      <c r="AA1407" s="87"/>
      <c r="AB1407" s="87"/>
      <c r="AC1407" s="87"/>
      <c r="AD1407" s="87"/>
      <c r="AE1407" s="87"/>
      <c r="AG1407" s="112"/>
      <c r="AN1407" s="87"/>
      <c r="AO1407" s="87"/>
      <c r="AP1407" s="87"/>
      <c r="AQ1407" s="87"/>
      <c r="AR1407" s="87"/>
      <c r="AS1407" s="87"/>
      <c r="AT1407" s="87"/>
      <c r="AU1407" s="87"/>
    </row>
    <row r="1408" spans="3:64" x14ac:dyDescent="0.2">
      <c r="C1408" s="10"/>
      <c r="D1408" s="10"/>
      <c r="AA1408" s="87"/>
      <c r="AB1408" s="87"/>
      <c r="AC1408" s="87"/>
      <c r="AD1408" s="87"/>
      <c r="AE1408" s="87"/>
      <c r="AG1408" s="112"/>
      <c r="AN1408" s="87"/>
      <c r="AO1408" s="87"/>
      <c r="AP1408" s="87"/>
      <c r="AQ1408" s="87"/>
      <c r="AR1408" s="87"/>
      <c r="AS1408" s="87"/>
      <c r="AT1408" s="87"/>
      <c r="AU1408" s="87"/>
    </row>
    <row r="1409" spans="3:64" x14ac:dyDescent="0.2">
      <c r="C1409" s="10"/>
      <c r="D1409" s="10"/>
      <c r="AA1409" s="87"/>
      <c r="AB1409" s="87"/>
      <c r="AC1409" s="87"/>
      <c r="AD1409" s="87"/>
      <c r="AE1409" s="87"/>
      <c r="AG1409" s="112"/>
      <c r="AN1409" s="87"/>
      <c r="AO1409" s="87"/>
      <c r="AP1409" s="87"/>
      <c r="AQ1409" s="87"/>
      <c r="AR1409" s="87"/>
      <c r="AS1409" s="87"/>
      <c r="AT1409" s="87"/>
      <c r="AU1409" s="87"/>
    </row>
    <row r="1410" spans="3:64" x14ac:dyDescent="0.2">
      <c r="C1410" s="10"/>
      <c r="D1410" s="10"/>
      <c r="AA1410" s="87"/>
      <c r="AB1410" s="87"/>
      <c r="AC1410" s="87"/>
      <c r="AD1410" s="87"/>
      <c r="AE1410" s="87"/>
      <c r="AG1410" s="112"/>
      <c r="AN1410" s="87"/>
      <c r="AO1410" s="87"/>
      <c r="AP1410" s="87"/>
      <c r="AQ1410" s="87"/>
      <c r="AR1410" s="87"/>
      <c r="AS1410" s="87"/>
      <c r="AT1410" s="87"/>
      <c r="AU1410" s="87"/>
    </row>
    <row r="1411" spans="3:64" x14ac:dyDescent="0.2">
      <c r="C1411" s="10"/>
      <c r="D1411" s="10"/>
      <c r="AA1411" s="87"/>
      <c r="AB1411" s="87"/>
      <c r="AC1411" s="87"/>
      <c r="AD1411" s="87"/>
      <c r="AE1411" s="87"/>
      <c r="AG1411" s="112"/>
      <c r="AN1411" s="87"/>
      <c r="AO1411" s="87"/>
      <c r="AP1411" s="87"/>
      <c r="AQ1411" s="87"/>
      <c r="AR1411" s="87"/>
      <c r="AS1411" s="87"/>
      <c r="AT1411" s="87"/>
      <c r="AU1411" s="87"/>
    </row>
    <row r="1412" spans="3:64" x14ac:dyDescent="0.2">
      <c r="C1412" s="10"/>
      <c r="D1412" s="10"/>
      <c r="AA1412" s="87"/>
      <c r="AB1412" s="87"/>
      <c r="AC1412" s="87"/>
      <c r="AD1412" s="87"/>
      <c r="AE1412" s="87"/>
      <c r="AG1412" s="112"/>
      <c r="AN1412" s="87"/>
      <c r="AO1412" s="87"/>
      <c r="AP1412" s="87"/>
      <c r="AQ1412" s="87"/>
      <c r="AR1412" s="87"/>
      <c r="AS1412" s="87"/>
      <c r="AT1412" s="87"/>
      <c r="AU1412" s="87"/>
    </row>
    <row r="1413" spans="3:64" x14ac:dyDescent="0.2">
      <c r="C1413" s="10"/>
      <c r="D1413" s="10"/>
      <c r="AA1413" s="87"/>
      <c r="AB1413" s="87"/>
      <c r="AC1413" s="87"/>
      <c r="AD1413" s="87"/>
      <c r="AE1413" s="87"/>
      <c r="AG1413" s="112"/>
      <c r="AN1413" s="87"/>
      <c r="AO1413" s="87"/>
      <c r="AP1413" s="87"/>
      <c r="AQ1413" s="87"/>
      <c r="AR1413" s="87"/>
      <c r="AS1413" s="87"/>
      <c r="AT1413" s="87"/>
      <c r="AU1413" s="87"/>
    </row>
    <row r="1414" spans="3:64" x14ac:dyDescent="0.2">
      <c r="C1414" s="10"/>
      <c r="D1414" s="10"/>
      <c r="AA1414" s="87"/>
      <c r="AB1414" s="87"/>
      <c r="AC1414" s="87"/>
      <c r="AD1414" s="87"/>
      <c r="AE1414" s="87"/>
      <c r="AG1414" s="112"/>
      <c r="AN1414" s="87"/>
      <c r="AO1414" s="87"/>
      <c r="AP1414" s="87"/>
      <c r="AQ1414" s="87"/>
      <c r="AR1414" s="87"/>
      <c r="AS1414" s="87"/>
      <c r="AT1414" s="87"/>
      <c r="AU1414" s="87"/>
    </row>
    <row r="1415" spans="3:64" x14ac:dyDescent="0.2">
      <c r="C1415" s="10"/>
      <c r="D1415" s="10"/>
      <c r="AA1415" s="87"/>
      <c r="AB1415" s="87"/>
      <c r="AC1415" s="87"/>
      <c r="AD1415" s="87"/>
      <c r="AE1415" s="87"/>
      <c r="AG1415" s="112"/>
      <c r="AN1415" s="87"/>
      <c r="AO1415" s="87"/>
      <c r="AP1415" s="87"/>
      <c r="AQ1415" s="87"/>
      <c r="AR1415" s="87"/>
      <c r="AS1415" s="87"/>
      <c r="AT1415" s="87"/>
      <c r="AU1415" s="87"/>
    </row>
    <row r="1416" spans="3:64" x14ac:dyDescent="0.2">
      <c r="C1416" s="10"/>
      <c r="D1416" s="10"/>
      <c r="AA1416" s="87"/>
      <c r="AB1416" s="87"/>
      <c r="AC1416" s="87"/>
      <c r="AD1416" s="87"/>
      <c r="AE1416" s="87"/>
      <c r="AG1416" s="112"/>
      <c r="AN1416" s="87"/>
      <c r="AO1416" s="87"/>
      <c r="AP1416" s="87"/>
      <c r="AQ1416" s="87"/>
      <c r="AR1416" s="87"/>
      <c r="AS1416" s="87"/>
      <c r="AT1416" s="87"/>
      <c r="AU1416" s="87"/>
    </row>
    <row r="1417" spans="3:64" x14ac:dyDescent="0.2">
      <c r="C1417" s="10"/>
      <c r="D1417" s="10"/>
      <c r="AA1417" s="87"/>
      <c r="AB1417" s="87"/>
      <c r="AC1417" s="87"/>
      <c r="AD1417" s="87"/>
      <c r="AE1417" s="87"/>
      <c r="AG1417" s="112"/>
      <c r="AN1417" s="87"/>
      <c r="AO1417" s="87"/>
      <c r="AP1417" s="87"/>
      <c r="AQ1417" s="87"/>
      <c r="AR1417" s="87"/>
      <c r="AS1417" s="87"/>
      <c r="AT1417" s="87"/>
      <c r="AU1417" s="87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87"/>
      <c r="BI1417" s="87"/>
      <c r="BJ1417" s="87"/>
      <c r="BK1417" s="87"/>
      <c r="BL1417" s="87"/>
    </row>
    <row r="1418" spans="3:64" x14ac:dyDescent="0.2">
      <c r="C1418" s="10"/>
      <c r="D1418" s="10"/>
      <c r="AA1418" s="87"/>
      <c r="AB1418" s="87"/>
      <c r="AC1418" s="87"/>
      <c r="AD1418" s="87"/>
      <c r="AE1418" s="87"/>
      <c r="AG1418" s="112"/>
      <c r="AN1418" s="87"/>
      <c r="AO1418" s="87"/>
      <c r="AP1418" s="87"/>
      <c r="AQ1418" s="87"/>
      <c r="AR1418" s="87"/>
      <c r="AS1418" s="87"/>
      <c r="AT1418" s="87"/>
      <c r="AU1418" s="87"/>
    </row>
    <row r="1419" spans="3:64" x14ac:dyDescent="0.2">
      <c r="C1419" s="10"/>
      <c r="D1419" s="10"/>
      <c r="AA1419" s="87"/>
      <c r="AB1419" s="87"/>
      <c r="AC1419" s="87"/>
      <c r="AD1419" s="87"/>
      <c r="AE1419" s="87"/>
      <c r="AG1419" s="112"/>
      <c r="AN1419" s="87"/>
      <c r="AO1419" s="87"/>
      <c r="AP1419" s="87"/>
      <c r="AQ1419" s="87"/>
      <c r="AR1419" s="87"/>
      <c r="AS1419" s="87"/>
      <c r="AT1419" s="87"/>
      <c r="AU1419" s="87"/>
    </row>
    <row r="1420" spans="3:64" x14ac:dyDescent="0.2">
      <c r="C1420" s="10"/>
      <c r="D1420" s="10"/>
      <c r="AA1420" s="87"/>
      <c r="AB1420" s="87"/>
      <c r="AC1420" s="87"/>
      <c r="AD1420" s="87"/>
      <c r="AE1420" s="87"/>
      <c r="AG1420" s="112"/>
      <c r="AN1420" s="87"/>
      <c r="AO1420" s="87"/>
      <c r="AP1420" s="87"/>
      <c r="AQ1420" s="87"/>
      <c r="AR1420" s="87"/>
      <c r="AS1420" s="87"/>
      <c r="AT1420" s="87"/>
      <c r="AU1420" s="87"/>
    </row>
    <row r="1421" spans="3:64" x14ac:dyDescent="0.2">
      <c r="C1421" s="10"/>
      <c r="D1421" s="10"/>
      <c r="AA1421" s="87"/>
      <c r="AB1421" s="87"/>
      <c r="AC1421" s="87"/>
      <c r="AD1421" s="87"/>
      <c r="AE1421" s="87"/>
      <c r="AG1421" s="112"/>
      <c r="AN1421" s="87"/>
      <c r="AO1421" s="87"/>
      <c r="AP1421" s="87"/>
      <c r="AQ1421" s="87"/>
      <c r="AR1421" s="87"/>
      <c r="AS1421" s="87"/>
      <c r="AT1421" s="87"/>
      <c r="AU1421" s="87"/>
    </row>
    <row r="1422" spans="3:64" x14ac:dyDescent="0.2">
      <c r="C1422" s="10"/>
      <c r="D1422" s="10"/>
      <c r="AA1422" s="87"/>
      <c r="AB1422" s="87"/>
      <c r="AC1422" s="87"/>
      <c r="AD1422" s="87"/>
      <c r="AE1422" s="87"/>
      <c r="AG1422" s="112"/>
      <c r="AN1422" s="87"/>
      <c r="AO1422" s="87"/>
      <c r="AP1422" s="87"/>
      <c r="AQ1422" s="87"/>
      <c r="AR1422" s="87"/>
      <c r="AS1422" s="87"/>
      <c r="AT1422" s="87"/>
      <c r="AU1422" s="87"/>
    </row>
    <row r="1423" spans="3:64" x14ac:dyDescent="0.2">
      <c r="C1423" s="10"/>
      <c r="D1423" s="10"/>
      <c r="AA1423" s="87"/>
      <c r="AB1423" s="87"/>
      <c r="AC1423" s="87"/>
      <c r="AD1423" s="87"/>
      <c r="AE1423" s="87"/>
      <c r="AG1423" s="112"/>
      <c r="AN1423" s="87"/>
      <c r="AO1423" s="87"/>
      <c r="AP1423" s="87"/>
      <c r="AQ1423" s="87"/>
      <c r="AR1423" s="87"/>
      <c r="AS1423" s="87"/>
      <c r="AT1423" s="87"/>
      <c r="AU1423" s="87"/>
    </row>
    <row r="1424" spans="3:64" x14ac:dyDescent="0.2">
      <c r="C1424" s="10"/>
      <c r="D1424" s="10"/>
      <c r="AA1424" s="87"/>
      <c r="AB1424" s="87"/>
      <c r="AC1424" s="87"/>
      <c r="AD1424" s="87"/>
      <c r="AE1424" s="87"/>
      <c r="AG1424" s="112"/>
      <c r="AN1424" s="87"/>
      <c r="AO1424" s="87"/>
      <c r="AP1424" s="87"/>
      <c r="AQ1424" s="87"/>
      <c r="AR1424" s="87"/>
      <c r="AS1424" s="87"/>
      <c r="AT1424" s="87"/>
      <c r="AU1424" s="87"/>
    </row>
    <row r="1425" spans="3:64" x14ac:dyDescent="0.2">
      <c r="C1425" s="10"/>
      <c r="D1425" s="10"/>
      <c r="AA1425" s="87"/>
      <c r="AB1425" s="87"/>
      <c r="AC1425" s="87"/>
      <c r="AD1425" s="87"/>
      <c r="AE1425" s="87"/>
      <c r="AG1425" s="112"/>
      <c r="AN1425" s="87"/>
      <c r="AO1425" s="87"/>
      <c r="AP1425" s="87"/>
      <c r="AQ1425" s="87"/>
      <c r="AR1425" s="87"/>
      <c r="AS1425" s="87"/>
      <c r="AT1425" s="87"/>
      <c r="AU1425" s="87"/>
    </row>
    <row r="1426" spans="3:64" x14ac:dyDescent="0.2">
      <c r="C1426" s="10"/>
      <c r="D1426" s="10"/>
      <c r="AA1426" s="87"/>
      <c r="AB1426" s="87"/>
      <c r="AC1426" s="87"/>
      <c r="AD1426" s="87"/>
      <c r="AE1426" s="87"/>
      <c r="AG1426" s="112"/>
      <c r="AN1426" s="87"/>
      <c r="AO1426" s="87"/>
      <c r="AP1426" s="87"/>
      <c r="AQ1426" s="87"/>
      <c r="AR1426" s="87"/>
      <c r="AS1426" s="87"/>
      <c r="AT1426" s="87"/>
      <c r="AU1426" s="87"/>
    </row>
    <row r="1427" spans="3:64" x14ac:dyDescent="0.2">
      <c r="C1427" s="10"/>
      <c r="D1427" s="10"/>
      <c r="AA1427" s="87"/>
      <c r="AB1427" s="87"/>
      <c r="AC1427" s="87"/>
      <c r="AD1427" s="87"/>
      <c r="AE1427" s="87"/>
      <c r="AG1427" s="112"/>
      <c r="AN1427" s="87"/>
      <c r="AO1427" s="87"/>
      <c r="AP1427" s="87"/>
      <c r="AQ1427" s="87"/>
      <c r="AR1427" s="87"/>
      <c r="AS1427" s="87"/>
      <c r="AT1427" s="87"/>
      <c r="AU1427" s="87"/>
    </row>
    <row r="1428" spans="3:64" x14ac:dyDescent="0.2">
      <c r="C1428" s="10"/>
      <c r="D1428" s="10"/>
      <c r="AA1428" s="87"/>
      <c r="AB1428" s="87"/>
      <c r="AC1428" s="87"/>
      <c r="AD1428" s="87"/>
      <c r="AE1428" s="87"/>
      <c r="AG1428" s="112"/>
      <c r="AN1428" s="87"/>
      <c r="AO1428" s="87"/>
      <c r="AP1428" s="87"/>
      <c r="AQ1428" s="87"/>
      <c r="AR1428" s="87"/>
      <c r="AS1428" s="87"/>
      <c r="AT1428" s="87"/>
      <c r="AU1428" s="87"/>
    </row>
    <row r="1429" spans="3:64" x14ac:dyDescent="0.2">
      <c r="C1429" s="10"/>
      <c r="D1429" s="10"/>
      <c r="AA1429" s="87"/>
      <c r="AB1429" s="87"/>
      <c r="AC1429" s="87"/>
      <c r="AD1429" s="87"/>
      <c r="AE1429" s="87"/>
      <c r="AG1429" s="112"/>
      <c r="AN1429" s="87"/>
      <c r="AO1429" s="87"/>
      <c r="AP1429" s="87"/>
      <c r="AQ1429" s="87"/>
      <c r="AR1429" s="87"/>
      <c r="AS1429" s="87"/>
      <c r="AT1429" s="87"/>
      <c r="AU1429" s="87"/>
    </row>
    <row r="1430" spans="3:64" x14ac:dyDescent="0.2">
      <c r="C1430" s="10"/>
      <c r="D1430" s="10"/>
      <c r="AA1430" s="87"/>
      <c r="AB1430" s="87"/>
      <c r="AC1430" s="87"/>
      <c r="AD1430" s="87"/>
      <c r="AE1430" s="87"/>
      <c r="AG1430" s="112"/>
      <c r="AN1430" s="87"/>
      <c r="AO1430" s="87"/>
      <c r="AP1430" s="87"/>
      <c r="AQ1430" s="87"/>
      <c r="AR1430" s="87"/>
      <c r="AS1430" s="87"/>
      <c r="AT1430" s="87"/>
      <c r="AU1430" s="87"/>
    </row>
    <row r="1431" spans="3:64" x14ac:dyDescent="0.2">
      <c r="C1431" s="10"/>
      <c r="D1431" s="10"/>
      <c r="AA1431" s="87"/>
      <c r="AB1431" s="87"/>
      <c r="AC1431" s="87"/>
      <c r="AD1431" s="87"/>
      <c r="AE1431" s="87"/>
      <c r="AG1431" s="112"/>
      <c r="AN1431" s="87"/>
      <c r="AO1431" s="87"/>
      <c r="AP1431" s="87"/>
      <c r="AQ1431" s="87"/>
      <c r="AR1431" s="87"/>
      <c r="AS1431" s="87"/>
      <c r="AT1431" s="87"/>
      <c r="AU1431" s="87"/>
    </row>
    <row r="1432" spans="3:64" x14ac:dyDescent="0.2">
      <c r="C1432" s="10"/>
      <c r="D1432" s="10"/>
      <c r="AA1432" s="87"/>
      <c r="AB1432" s="87"/>
      <c r="AC1432" s="87"/>
      <c r="AD1432" s="87"/>
      <c r="AE1432" s="87"/>
      <c r="AG1432" s="112"/>
      <c r="AN1432" s="87"/>
      <c r="AO1432" s="87"/>
      <c r="AP1432" s="87"/>
      <c r="AQ1432" s="87"/>
      <c r="AR1432" s="87"/>
      <c r="AS1432" s="87"/>
      <c r="AT1432" s="87"/>
      <c r="AU1432" s="87"/>
    </row>
    <row r="1433" spans="3:64" x14ac:dyDescent="0.2">
      <c r="C1433" s="10"/>
      <c r="D1433" s="10"/>
      <c r="AA1433" s="87"/>
      <c r="AB1433" s="87"/>
      <c r="AC1433" s="87"/>
      <c r="AD1433" s="87"/>
      <c r="AE1433" s="87"/>
      <c r="AG1433" s="112"/>
      <c r="AN1433" s="87"/>
      <c r="AO1433" s="87"/>
      <c r="AP1433" s="87"/>
      <c r="AQ1433" s="87"/>
      <c r="AR1433" s="87"/>
      <c r="AS1433" s="87"/>
      <c r="AT1433" s="87"/>
      <c r="AU1433" s="87"/>
    </row>
    <row r="1434" spans="3:64" x14ac:dyDescent="0.2">
      <c r="C1434" s="10"/>
      <c r="D1434" s="10"/>
      <c r="AA1434" s="87"/>
      <c r="AB1434" s="87"/>
      <c r="AC1434" s="87"/>
      <c r="AD1434" s="87"/>
      <c r="AE1434" s="87"/>
      <c r="AG1434" s="112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87"/>
      <c r="BI1434" s="87"/>
      <c r="BJ1434" s="87"/>
      <c r="BK1434" s="87"/>
      <c r="BL1434" s="87"/>
    </row>
    <row r="1435" spans="3:64" x14ac:dyDescent="0.2">
      <c r="C1435" s="10"/>
      <c r="D1435" s="10"/>
      <c r="AA1435" s="87"/>
      <c r="AB1435" s="87"/>
      <c r="AC1435" s="87"/>
      <c r="AD1435" s="87"/>
      <c r="AE1435" s="87"/>
      <c r="AG1435" s="112"/>
      <c r="AN1435" s="87"/>
      <c r="AO1435" s="87"/>
      <c r="AP1435" s="87"/>
      <c r="AQ1435" s="87"/>
      <c r="AR1435" s="87"/>
      <c r="AS1435" s="87"/>
      <c r="AT1435" s="87"/>
      <c r="AU1435" s="87"/>
    </row>
    <row r="1436" spans="3:64" x14ac:dyDescent="0.2">
      <c r="C1436" s="10"/>
      <c r="D1436" s="10"/>
      <c r="AA1436" s="87"/>
      <c r="AB1436" s="87"/>
      <c r="AC1436" s="87"/>
      <c r="AD1436" s="87"/>
      <c r="AE1436" s="87"/>
      <c r="AG1436" s="112"/>
      <c r="AN1436" s="87"/>
      <c r="AO1436" s="87"/>
      <c r="AP1436" s="87"/>
      <c r="AQ1436" s="87"/>
      <c r="AR1436" s="87"/>
      <c r="AS1436" s="87"/>
      <c r="AT1436" s="87"/>
      <c r="AU1436" s="87"/>
      <c r="AV1436" s="87"/>
    </row>
    <row r="1437" spans="3:64" x14ac:dyDescent="0.2">
      <c r="C1437" s="10"/>
      <c r="D1437" s="10"/>
      <c r="AA1437" s="87"/>
      <c r="AB1437" s="87"/>
      <c r="AC1437" s="87"/>
      <c r="AD1437" s="87"/>
      <c r="AE1437" s="87"/>
      <c r="AG1437" s="112"/>
      <c r="AN1437" s="87"/>
      <c r="AO1437" s="87"/>
      <c r="AP1437" s="87"/>
      <c r="AQ1437" s="87"/>
      <c r="AR1437" s="87"/>
      <c r="AS1437" s="87"/>
      <c r="AT1437" s="87"/>
      <c r="AU1437" s="87"/>
      <c r="AV1437" s="87"/>
    </row>
    <row r="1438" spans="3:64" x14ac:dyDescent="0.2">
      <c r="C1438" s="10"/>
      <c r="D1438" s="10"/>
      <c r="AA1438" s="87"/>
      <c r="AB1438" s="87"/>
      <c r="AC1438" s="87"/>
      <c r="AD1438" s="87"/>
      <c r="AE1438" s="87"/>
      <c r="AG1438" s="112"/>
      <c r="AN1438" s="87"/>
      <c r="AO1438" s="87"/>
      <c r="AP1438" s="87"/>
      <c r="AQ1438" s="87"/>
      <c r="AR1438" s="87"/>
      <c r="AS1438" s="87"/>
      <c r="AT1438" s="87"/>
      <c r="AU1438" s="87"/>
      <c r="AV1438" s="87"/>
    </row>
    <row r="1439" spans="3:64" x14ac:dyDescent="0.2">
      <c r="C1439" s="10"/>
      <c r="D1439" s="10"/>
      <c r="AA1439" s="87"/>
      <c r="AB1439" s="87"/>
      <c r="AC1439" s="87"/>
      <c r="AD1439" s="87"/>
      <c r="AE1439" s="87"/>
      <c r="AG1439" s="112"/>
      <c r="AN1439" s="87"/>
      <c r="AO1439" s="87"/>
      <c r="AP1439" s="87"/>
      <c r="AQ1439" s="87"/>
      <c r="AR1439" s="87"/>
      <c r="AS1439" s="87"/>
      <c r="AT1439" s="87"/>
      <c r="AU1439" s="87"/>
      <c r="AV1439" s="87"/>
      <c r="AX1439" s="87"/>
    </row>
    <row r="1440" spans="3:64" x14ac:dyDescent="0.2">
      <c r="C1440" s="10"/>
      <c r="D1440" s="10"/>
      <c r="AA1440" s="87"/>
      <c r="AB1440" s="87"/>
      <c r="AC1440" s="87"/>
      <c r="AD1440" s="87"/>
      <c r="AE1440" s="87"/>
      <c r="AG1440" s="112"/>
      <c r="AN1440" s="87"/>
      <c r="AO1440" s="87"/>
      <c r="AP1440" s="87"/>
      <c r="AQ1440" s="87"/>
      <c r="AR1440" s="87"/>
      <c r="AS1440" s="87"/>
      <c r="AT1440" s="87"/>
      <c r="AU1440" s="87"/>
      <c r="AV1440" s="87"/>
      <c r="AX1440" s="87"/>
    </row>
    <row r="1441" spans="3:64" x14ac:dyDescent="0.2">
      <c r="C1441" s="10"/>
      <c r="D1441" s="10"/>
      <c r="AA1441" s="87"/>
      <c r="AB1441" s="87"/>
      <c r="AC1441" s="87"/>
      <c r="AD1441" s="87"/>
      <c r="AE1441" s="87"/>
      <c r="AG1441" s="112"/>
      <c r="AN1441" s="87"/>
      <c r="AO1441" s="87"/>
      <c r="AP1441" s="87"/>
      <c r="AQ1441" s="87"/>
      <c r="AR1441" s="87"/>
      <c r="AS1441" s="87"/>
      <c r="AT1441" s="87"/>
      <c r="AU1441" s="87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87"/>
      <c r="BG1441" s="87"/>
      <c r="BH1441" s="87"/>
      <c r="BI1441" s="87"/>
      <c r="BJ1441" s="87"/>
      <c r="BK1441" s="87"/>
      <c r="BL1441" s="87"/>
    </row>
    <row r="1442" spans="3:64" x14ac:dyDescent="0.2">
      <c r="C1442" s="10"/>
      <c r="D1442" s="10"/>
      <c r="AA1442" s="87"/>
      <c r="AB1442" s="87"/>
      <c r="AC1442" s="87"/>
      <c r="AD1442" s="87"/>
      <c r="AE1442" s="87"/>
      <c r="AG1442" s="112"/>
      <c r="AN1442" s="87"/>
      <c r="AO1442" s="87"/>
      <c r="AP1442" s="87"/>
      <c r="AQ1442" s="87"/>
      <c r="AR1442" s="87"/>
      <c r="AS1442" s="87"/>
      <c r="AT1442" s="87"/>
      <c r="AU1442" s="87"/>
    </row>
    <row r="1443" spans="3:64" x14ac:dyDescent="0.2">
      <c r="C1443" s="10"/>
      <c r="D1443" s="10"/>
      <c r="AA1443" s="87"/>
      <c r="AB1443" s="87"/>
      <c r="AC1443" s="87"/>
      <c r="AD1443" s="87"/>
      <c r="AE1443" s="87"/>
      <c r="AG1443" s="112"/>
      <c r="AN1443" s="87"/>
      <c r="AO1443" s="87"/>
      <c r="AP1443" s="87"/>
      <c r="AQ1443" s="87"/>
      <c r="AR1443" s="87"/>
      <c r="AS1443" s="87"/>
      <c r="AT1443" s="87"/>
      <c r="AU1443" s="87"/>
    </row>
    <row r="1444" spans="3:64" x14ac:dyDescent="0.2">
      <c r="C1444" s="10"/>
      <c r="D1444" s="10"/>
      <c r="AA1444" s="87"/>
      <c r="AB1444" s="87"/>
      <c r="AC1444" s="87"/>
      <c r="AD1444" s="87"/>
      <c r="AE1444" s="87"/>
      <c r="AG1444" s="112"/>
      <c r="AN1444" s="87"/>
      <c r="AO1444" s="87"/>
      <c r="AP1444" s="87"/>
      <c r="AQ1444" s="87"/>
      <c r="AR1444" s="87"/>
      <c r="AS1444" s="87"/>
      <c r="AT1444" s="87"/>
      <c r="AU1444" s="87"/>
    </row>
    <row r="1445" spans="3:64" x14ac:dyDescent="0.2">
      <c r="C1445" s="10"/>
      <c r="D1445" s="10"/>
      <c r="AA1445" s="87"/>
      <c r="AB1445" s="87"/>
      <c r="AC1445" s="87"/>
      <c r="AD1445" s="87"/>
      <c r="AE1445" s="87"/>
      <c r="AG1445" s="112"/>
      <c r="AN1445" s="87"/>
      <c r="AO1445" s="87"/>
      <c r="AP1445" s="87"/>
      <c r="AQ1445" s="87"/>
      <c r="AR1445" s="87"/>
      <c r="AS1445" s="87"/>
      <c r="AT1445" s="87"/>
      <c r="AU1445" s="87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87"/>
      <c r="BG1445" s="87"/>
      <c r="BH1445" s="87"/>
      <c r="BI1445" s="87"/>
      <c r="BJ1445" s="87"/>
      <c r="BK1445" s="87"/>
      <c r="BL1445" s="87"/>
    </row>
    <row r="1446" spans="3:64" x14ac:dyDescent="0.2">
      <c r="C1446" s="10"/>
      <c r="D1446" s="10"/>
      <c r="AA1446" s="87"/>
      <c r="AB1446" s="87"/>
      <c r="AC1446" s="87"/>
      <c r="AD1446" s="87"/>
      <c r="AE1446" s="87"/>
      <c r="AG1446" s="112"/>
      <c r="AN1446" s="87"/>
      <c r="AO1446" s="87"/>
      <c r="AP1446" s="87"/>
      <c r="AQ1446" s="87"/>
      <c r="AR1446" s="87"/>
      <c r="AS1446" s="87"/>
      <c r="AT1446" s="87"/>
      <c r="AU1446" s="87"/>
      <c r="AV1446" s="87"/>
      <c r="AX1446" s="87"/>
    </row>
    <row r="1447" spans="3:64" x14ac:dyDescent="0.2">
      <c r="C1447" s="10"/>
      <c r="D1447" s="10"/>
      <c r="AA1447" s="87"/>
      <c r="AB1447" s="87"/>
      <c r="AC1447" s="87"/>
      <c r="AD1447" s="87"/>
      <c r="AE1447" s="87"/>
      <c r="AG1447" s="112"/>
      <c r="AN1447" s="87"/>
      <c r="AO1447" s="87"/>
      <c r="AP1447" s="87"/>
      <c r="AQ1447" s="87"/>
      <c r="AR1447" s="87"/>
      <c r="AS1447" s="87"/>
      <c r="AT1447" s="87"/>
      <c r="AU1447" s="87"/>
      <c r="AV1447" s="87"/>
      <c r="AX1447" s="87"/>
      <c r="AY1447" s="87"/>
      <c r="AZ1447" s="87"/>
      <c r="BA1447" s="87"/>
      <c r="BB1447" s="87"/>
      <c r="BC1447" s="87"/>
      <c r="BD1447" s="87"/>
      <c r="BE1447" s="87"/>
      <c r="BF1447" s="87"/>
      <c r="BG1447" s="87"/>
      <c r="BH1447" s="87"/>
      <c r="BI1447" s="87"/>
      <c r="BJ1447" s="87"/>
      <c r="BK1447" s="87"/>
      <c r="BL1447" s="87"/>
    </row>
    <row r="1448" spans="3:64" x14ac:dyDescent="0.2">
      <c r="C1448" s="10"/>
      <c r="D1448" s="10"/>
      <c r="AA1448" s="87"/>
      <c r="AB1448" s="87"/>
      <c r="AC1448" s="87"/>
      <c r="AD1448" s="87"/>
      <c r="AE1448" s="87"/>
      <c r="AG1448" s="112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87"/>
      <c r="BG1448" s="87"/>
      <c r="BH1448" s="87"/>
      <c r="BI1448" s="87"/>
      <c r="BJ1448" s="87"/>
      <c r="BK1448" s="87"/>
      <c r="BL1448" s="87"/>
    </row>
    <row r="1449" spans="3:64" x14ac:dyDescent="0.2">
      <c r="C1449" s="10"/>
      <c r="D1449" s="10"/>
      <c r="AA1449" s="87"/>
      <c r="AB1449" s="87"/>
      <c r="AC1449" s="87"/>
      <c r="AD1449" s="87"/>
      <c r="AE1449" s="87"/>
      <c r="AG1449" s="112"/>
      <c r="AN1449" s="87"/>
      <c r="AO1449" s="87"/>
      <c r="AP1449" s="87"/>
      <c r="AQ1449" s="87"/>
      <c r="AR1449" s="87"/>
      <c r="AS1449" s="87"/>
      <c r="AT1449" s="87"/>
      <c r="AU1449" s="87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87"/>
      <c r="BG1449" s="87"/>
      <c r="BH1449" s="87"/>
      <c r="BI1449" s="87"/>
      <c r="BJ1449" s="87"/>
      <c r="BK1449" s="87"/>
      <c r="BL1449" s="87"/>
    </row>
    <row r="1450" spans="3:64" x14ac:dyDescent="0.2">
      <c r="C1450" s="10"/>
      <c r="D1450" s="10"/>
      <c r="AA1450" s="87"/>
      <c r="AB1450" s="87"/>
      <c r="AC1450" s="87"/>
      <c r="AD1450" s="87"/>
      <c r="AE1450" s="87"/>
      <c r="AG1450" s="112"/>
      <c r="AN1450" s="87"/>
      <c r="AO1450" s="87"/>
      <c r="AP1450" s="87"/>
      <c r="AQ1450" s="87"/>
      <c r="AR1450" s="87"/>
      <c r="AS1450" s="87"/>
      <c r="AT1450" s="87"/>
      <c r="AU1450" s="87"/>
      <c r="AV1450" s="87"/>
    </row>
    <row r="1451" spans="3:64" x14ac:dyDescent="0.2">
      <c r="C1451" s="10"/>
      <c r="D1451" s="10"/>
      <c r="AA1451" s="87"/>
      <c r="AB1451" s="87"/>
      <c r="AC1451" s="87"/>
      <c r="AD1451" s="87"/>
      <c r="AE1451" s="87"/>
      <c r="AG1451" s="112"/>
      <c r="AN1451" s="87"/>
      <c r="AO1451" s="87"/>
      <c r="AP1451" s="87"/>
      <c r="AQ1451" s="87"/>
      <c r="AR1451" s="87"/>
      <c r="AS1451" s="87"/>
      <c r="AT1451" s="87"/>
      <c r="AU1451" s="87"/>
    </row>
    <row r="1452" spans="3:64" x14ac:dyDescent="0.2">
      <c r="C1452" s="10"/>
      <c r="D1452" s="10"/>
      <c r="AA1452" s="87"/>
      <c r="AB1452" s="87"/>
      <c r="AC1452" s="87"/>
      <c r="AD1452" s="87"/>
      <c r="AE1452" s="87"/>
      <c r="AG1452" s="112"/>
      <c r="AN1452" s="87"/>
      <c r="AO1452" s="87"/>
      <c r="AP1452" s="87"/>
      <c r="AQ1452" s="87"/>
      <c r="AR1452" s="87"/>
      <c r="AS1452" s="87"/>
      <c r="AT1452" s="87"/>
      <c r="AU1452" s="87"/>
      <c r="AV1452" s="87"/>
      <c r="AX1452" s="87"/>
    </row>
    <row r="1453" spans="3:64" x14ac:dyDescent="0.2">
      <c r="C1453" s="10"/>
      <c r="D1453" s="10"/>
      <c r="AA1453" s="87"/>
      <c r="AB1453" s="87"/>
      <c r="AC1453" s="87"/>
      <c r="AD1453" s="87"/>
      <c r="AE1453" s="87"/>
      <c r="AG1453" s="112"/>
      <c r="AN1453" s="87"/>
      <c r="AO1453" s="87"/>
      <c r="AP1453" s="87"/>
      <c r="AQ1453" s="87"/>
      <c r="AR1453" s="87"/>
      <c r="AS1453" s="87"/>
      <c r="AT1453" s="87"/>
      <c r="AU1453" s="87"/>
      <c r="AV1453" s="87"/>
      <c r="AX1453" s="87"/>
      <c r="AY1453" s="87"/>
      <c r="AZ1453" s="87"/>
      <c r="BA1453" s="87"/>
      <c r="BB1453" s="87"/>
      <c r="BC1453" s="87"/>
      <c r="BD1453" s="87"/>
      <c r="BE1453" s="87"/>
      <c r="BF1453" s="87"/>
      <c r="BG1453" s="87"/>
      <c r="BH1453" s="87"/>
      <c r="BI1453" s="87"/>
      <c r="BJ1453" s="87"/>
      <c r="BK1453" s="87"/>
      <c r="BL1453" s="87"/>
    </row>
    <row r="1454" spans="3:64" x14ac:dyDescent="0.2">
      <c r="C1454" s="10"/>
      <c r="D1454" s="10"/>
      <c r="AA1454" s="87"/>
      <c r="AB1454" s="87"/>
      <c r="AC1454" s="87"/>
      <c r="AD1454" s="87"/>
      <c r="AE1454" s="87"/>
      <c r="AG1454" s="112"/>
      <c r="AN1454" s="87"/>
      <c r="AO1454" s="87"/>
      <c r="AP1454" s="87"/>
      <c r="AQ1454" s="87"/>
      <c r="AR1454" s="87"/>
      <c r="AS1454" s="87"/>
      <c r="AT1454" s="87"/>
      <c r="AU1454" s="87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87"/>
      <c r="BG1454" s="87"/>
      <c r="BH1454" s="87"/>
      <c r="BI1454" s="87"/>
      <c r="BJ1454" s="87"/>
      <c r="BK1454" s="87"/>
      <c r="BL1454" s="87"/>
    </row>
    <row r="1455" spans="3:64" x14ac:dyDescent="0.2">
      <c r="C1455" s="10"/>
      <c r="D1455" s="10"/>
      <c r="AA1455" s="87"/>
      <c r="AB1455" s="87"/>
      <c r="AC1455" s="87"/>
      <c r="AD1455" s="87"/>
      <c r="AE1455" s="87"/>
      <c r="AG1455" s="112"/>
      <c r="AN1455" s="87"/>
      <c r="AO1455" s="87"/>
      <c r="AP1455" s="87"/>
      <c r="AQ1455" s="87"/>
      <c r="AR1455" s="87"/>
      <c r="AS1455" s="87"/>
      <c r="AT1455" s="87"/>
      <c r="AU1455" s="87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87"/>
      <c r="BG1455" s="87"/>
      <c r="BH1455" s="87"/>
      <c r="BI1455" s="87"/>
      <c r="BJ1455" s="87"/>
      <c r="BK1455" s="87"/>
      <c r="BL1455" s="87"/>
    </row>
    <row r="1456" spans="3:64" x14ac:dyDescent="0.2">
      <c r="C1456" s="10"/>
      <c r="D1456" s="10"/>
      <c r="AA1456" s="87"/>
      <c r="AB1456" s="87"/>
      <c r="AC1456" s="87"/>
      <c r="AD1456" s="87"/>
      <c r="AE1456" s="87"/>
      <c r="AG1456" s="112"/>
      <c r="AN1456" s="87"/>
      <c r="AO1456" s="87"/>
      <c r="AP1456" s="87"/>
      <c r="AQ1456" s="87"/>
      <c r="AR1456" s="87"/>
      <c r="AS1456" s="87"/>
      <c r="AT1456" s="87"/>
      <c r="AU1456" s="87"/>
    </row>
    <row r="1457" spans="3:64" x14ac:dyDescent="0.2">
      <c r="C1457" s="10"/>
      <c r="D1457" s="10"/>
      <c r="AA1457" s="87"/>
      <c r="AB1457" s="87"/>
      <c r="AC1457" s="87"/>
      <c r="AD1457" s="87"/>
      <c r="AE1457" s="87"/>
      <c r="AG1457" s="112"/>
      <c r="AN1457" s="87"/>
      <c r="AO1457" s="87"/>
      <c r="AP1457" s="87"/>
      <c r="AQ1457" s="87"/>
      <c r="AR1457" s="87"/>
      <c r="AS1457" s="87"/>
      <c r="AT1457" s="87"/>
      <c r="AU1457" s="87"/>
    </row>
    <row r="1458" spans="3:64" x14ac:dyDescent="0.2">
      <c r="C1458" s="10"/>
      <c r="D1458" s="10"/>
      <c r="AA1458" s="87"/>
      <c r="AB1458" s="87"/>
      <c r="AC1458" s="87"/>
      <c r="AD1458" s="87"/>
      <c r="AE1458" s="87"/>
      <c r="AG1458" s="112"/>
      <c r="AN1458" s="87"/>
      <c r="AO1458" s="87"/>
      <c r="AP1458" s="87"/>
      <c r="AQ1458" s="87"/>
      <c r="AR1458" s="87"/>
      <c r="AS1458" s="87"/>
      <c r="AT1458" s="87"/>
      <c r="AU1458" s="87"/>
      <c r="AV1458" s="87"/>
      <c r="AX1458" s="87"/>
      <c r="AY1458" s="87"/>
      <c r="AZ1458" s="87"/>
      <c r="BA1458" s="87"/>
      <c r="BB1458" s="87"/>
      <c r="BC1458" s="87"/>
      <c r="BD1458" s="87"/>
      <c r="BE1458" s="87"/>
      <c r="BF1458" s="87"/>
      <c r="BG1458" s="87"/>
      <c r="BH1458" s="87"/>
      <c r="BI1458" s="87"/>
      <c r="BJ1458" s="87"/>
      <c r="BK1458" s="87"/>
      <c r="BL1458" s="87"/>
    </row>
    <row r="1459" spans="3:64" x14ac:dyDescent="0.2">
      <c r="C1459" s="10"/>
      <c r="D1459" s="10"/>
      <c r="AA1459" s="87"/>
      <c r="AB1459" s="87"/>
      <c r="AC1459" s="87"/>
      <c r="AD1459" s="87"/>
      <c r="AE1459" s="87"/>
      <c r="AG1459" s="112"/>
      <c r="AN1459" s="87"/>
      <c r="AO1459" s="87"/>
      <c r="AP1459" s="87"/>
      <c r="AQ1459" s="87"/>
      <c r="AR1459" s="87"/>
      <c r="AS1459" s="87"/>
      <c r="AT1459" s="87"/>
      <c r="AU1459" s="87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87"/>
      <c r="BG1459" s="87"/>
      <c r="BH1459" s="87"/>
      <c r="BI1459" s="87"/>
      <c r="BJ1459" s="87"/>
      <c r="BK1459" s="87"/>
      <c r="BL1459" s="87"/>
    </row>
    <row r="1460" spans="3:64" x14ac:dyDescent="0.2">
      <c r="C1460" s="10"/>
      <c r="D1460" s="10"/>
      <c r="AA1460" s="87"/>
      <c r="AB1460" s="87"/>
      <c r="AC1460" s="87"/>
      <c r="AD1460" s="87"/>
      <c r="AE1460" s="87"/>
      <c r="AG1460" s="112"/>
      <c r="AN1460" s="87"/>
      <c r="AO1460" s="87"/>
      <c r="AP1460" s="87"/>
      <c r="AQ1460" s="87"/>
      <c r="AR1460" s="87"/>
      <c r="AS1460" s="87"/>
      <c r="AT1460" s="87"/>
      <c r="AU1460" s="87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87"/>
      <c r="BG1460" s="87"/>
      <c r="BH1460" s="87"/>
      <c r="BI1460" s="87"/>
      <c r="BJ1460" s="87"/>
      <c r="BK1460" s="87"/>
      <c r="BL1460" s="87"/>
    </row>
    <row r="1461" spans="3:64" x14ac:dyDescent="0.2">
      <c r="C1461" s="10"/>
      <c r="D1461" s="10"/>
      <c r="AA1461" s="87"/>
      <c r="AB1461" s="87"/>
      <c r="AC1461" s="87"/>
      <c r="AD1461" s="87"/>
      <c r="AE1461" s="87"/>
      <c r="AG1461" s="112"/>
      <c r="AN1461" s="87"/>
      <c r="AO1461" s="87"/>
      <c r="AP1461" s="87"/>
      <c r="AQ1461" s="87"/>
      <c r="AR1461" s="87"/>
      <c r="AS1461" s="87"/>
      <c r="AT1461" s="87"/>
      <c r="AU1461" s="87"/>
    </row>
    <row r="1462" spans="3:64" x14ac:dyDescent="0.2">
      <c r="C1462" s="10"/>
      <c r="D1462" s="10"/>
      <c r="AA1462" s="87"/>
      <c r="AB1462" s="87"/>
      <c r="AC1462" s="87"/>
      <c r="AD1462" s="87"/>
      <c r="AE1462" s="87"/>
      <c r="AG1462" s="112"/>
      <c r="AN1462" s="87"/>
      <c r="AO1462" s="87"/>
      <c r="AP1462" s="87"/>
      <c r="AQ1462" s="87"/>
      <c r="AR1462" s="87"/>
      <c r="AS1462" s="87"/>
      <c r="AT1462" s="87"/>
      <c r="AU1462" s="87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87"/>
      <c r="BG1462" s="87"/>
      <c r="BH1462" s="87"/>
      <c r="BI1462" s="87"/>
      <c r="BJ1462" s="87"/>
      <c r="BK1462" s="87"/>
      <c r="BL1462" s="87"/>
    </row>
    <row r="1463" spans="3:64" x14ac:dyDescent="0.2">
      <c r="C1463" s="10"/>
      <c r="D1463" s="10"/>
      <c r="AA1463" s="87"/>
      <c r="AB1463" s="87"/>
      <c r="AC1463" s="87"/>
      <c r="AD1463" s="87"/>
      <c r="AE1463" s="87"/>
      <c r="AG1463" s="112"/>
      <c r="AN1463" s="87"/>
      <c r="AO1463" s="87"/>
      <c r="AP1463" s="87"/>
      <c r="AQ1463" s="87"/>
      <c r="AR1463" s="87"/>
      <c r="AS1463" s="87"/>
      <c r="AT1463" s="87"/>
      <c r="AU1463" s="87"/>
      <c r="AV1463" s="87"/>
    </row>
    <row r="1464" spans="3:64" x14ac:dyDescent="0.2">
      <c r="C1464" s="10"/>
      <c r="D1464" s="10"/>
      <c r="AA1464" s="87"/>
      <c r="AB1464" s="87"/>
      <c r="AC1464" s="87"/>
      <c r="AD1464" s="87"/>
      <c r="AE1464" s="87"/>
      <c r="AG1464" s="112"/>
      <c r="AN1464" s="87"/>
      <c r="AO1464" s="87"/>
      <c r="AP1464" s="87"/>
      <c r="AQ1464" s="87"/>
      <c r="AR1464" s="87"/>
      <c r="AS1464" s="87"/>
      <c r="AT1464" s="87"/>
      <c r="AU1464" s="87"/>
      <c r="AV1464" s="87"/>
    </row>
    <row r="1465" spans="3:64" x14ac:dyDescent="0.2">
      <c r="C1465" s="10"/>
      <c r="D1465" s="10"/>
      <c r="AA1465" s="87"/>
      <c r="AB1465" s="87"/>
      <c r="AC1465" s="87"/>
      <c r="AD1465" s="87"/>
      <c r="AE1465" s="87"/>
      <c r="AG1465" s="112"/>
      <c r="AN1465" s="87"/>
      <c r="AO1465" s="87"/>
      <c r="AP1465" s="87"/>
      <c r="AQ1465" s="87"/>
      <c r="AR1465" s="87"/>
      <c r="AS1465" s="87"/>
      <c r="AT1465" s="87"/>
      <c r="AU1465" s="87"/>
      <c r="AV1465" s="87"/>
    </row>
    <row r="1466" spans="3:64" x14ac:dyDescent="0.2">
      <c r="C1466" s="10"/>
      <c r="D1466" s="10"/>
      <c r="AA1466" s="87"/>
      <c r="AB1466" s="87"/>
      <c r="AC1466" s="87"/>
      <c r="AD1466" s="87"/>
      <c r="AE1466" s="87"/>
      <c r="AG1466" s="112"/>
      <c r="AN1466" s="87"/>
      <c r="AO1466" s="87"/>
      <c r="AP1466" s="87"/>
      <c r="AQ1466" s="87"/>
      <c r="AR1466" s="87"/>
      <c r="AS1466" s="87"/>
      <c r="AT1466" s="87"/>
      <c r="AU1466" s="87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87"/>
      <c r="BG1466" s="87"/>
      <c r="BH1466" s="87"/>
      <c r="BI1466" s="87"/>
      <c r="BJ1466" s="87"/>
      <c r="BK1466" s="87"/>
      <c r="BL1466" s="87"/>
    </row>
    <row r="1467" spans="3:64" x14ac:dyDescent="0.2">
      <c r="C1467" s="10"/>
      <c r="D1467" s="10"/>
      <c r="AA1467" s="87"/>
      <c r="AB1467" s="87"/>
      <c r="AC1467" s="87"/>
      <c r="AD1467" s="87"/>
      <c r="AE1467" s="87"/>
      <c r="AG1467" s="112"/>
      <c r="AN1467" s="87"/>
      <c r="AO1467" s="87"/>
      <c r="AP1467" s="87"/>
      <c r="AQ1467" s="87"/>
      <c r="AR1467" s="87"/>
      <c r="AS1467" s="87"/>
      <c r="AT1467" s="87"/>
      <c r="AU1467" s="87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87"/>
      <c r="BG1467" s="87"/>
      <c r="BH1467" s="87"/>
      <c r="BI1467" s="87"/>
      <c r="BJ1467" s="87"/>
      <c r="BK1467" s="87"/>
      <c r="BL1467" s="87"/>
    </row>
    <row r="1468" spans="3:64" x14ac:dyDescent="0.2">
      <c r="C1468" s="10"/>
      <c r="D1468" s="10"/>
      <c r="AA1468" s="87"/>
      <c r="AB1468" s="87"/>
      <c r="AC1468" s="87"/>
      <c r="AD1468" s="87"/>
      <c r="AE1468" s="87"/>
      <c r="AG1468" s="112"/>
      <c r="AN1468" s="87"/>
      <c r="AO1468" s="87"/>
      <c r="AP1468" s="87"/>
      <c r="AQ1468" s="87"/>
      <c r="AR1468" s="87"/>
      <c r="AS1468" s="87"/>
      <c r="AT1468" s="87"/>
      <c r="AU1468" s="87"/>
    </row>
    <row r="1469" spans="3:64" x14ac:dyDescent="0.2">
      <c r="C1469" s="10"/>
      <c r="D1469" s="10"/>
      <c r="AA1469" s="87"/>
      <c r="AB1469" s="87"/>
      <c r="AC1469" s="87"/>
      <c r="AD1469" s="87"/>
      <c r="AE1469" s="87"/>
      <c r="AG1469" s="112"/>
      <c r="AN1469" s="87"/>
      <c r="AO1469" s="87"/>
      <c r="AP1469" s="87"/>
      <c r="AQ1469" s="87"/>
      <c r="AR1469" s="87"/>
      <c r="AS1469" s="87"/>
      <c r="AT1469" s="87"/>
      <c r="AU1469" s="87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87"/>
      <c r="BG1469" s="87"/>
      <c r="BH1469" s="87"/>
      <c r="BI1469" s="87"/>
      <c r="BJ1469" s="87"/>
      <c r="BK1469" s="87"/>
      <c r="BL1469" s="87"/>
    </row>
    <row r="1470" spans="3:64" x14ac:dyDescent="0.2">
      <c r="C1470" s="10"/>
      <c r="D1470" s="10"/>
      <c r="AA1470" s="87"/>
      <c r="AB1470" s="87"/>
      <c r="AC1470" s="87"/>
      <c r="AD1470" s="87"/>
      <c r="AE1470" s="87"/>
      <c r="AG1470" s="112"/>
      <c r="AN1470" s="87"/>
      <c r="AO1470" s="87"/>
      <c r="AP1470" s="87"/>
      <c r="AQ1470" s="87"/>
      <c r="AR1470" s="87"/>
      <c r="AS1470" s="87"/>
      <c r="AT1470" s="87"/>
      <c r="AU1470" s="87"/>
      <c r="AV1470" s="87"/>
    </row>
    <row r="1471" spans="3:64" x14ac:dyDescent="0.2">
      <c r="C1471" s="10"/>
      <c r="D1471" s="10"/>
      <c r="AA1471" s="87"/>
      <c r="AB1471" s="87"/>
      <c r="AC1471" s="87"/>
      <c r="AD1471" s="87"/>
      <c r="AE1471" s="87"/>
      <c r="AG1471" s="112"/>
      <c r="AN1471" s="87"/>
      <c r="AO1471" s="87"/>
      <c r="AP1471" s="87"/>
      <c r="AQ1471" s="87"/>
      <c r="AR1471" s="87"/>
      <c r="AS1471" s="87"/>
      <c r="AT1471" s="87"/>
      <c r="AU1471" s="87"/>
      <c r="AV1471" s="87"/>
    </row>
    <row r="1472" spans="3:64" x14ac:dyDescent="0.2">
      <c r="C1472" s="10"/>
      <c r="D1472" s="10"/>
      <c r="AA1472" s="87"/>
      <c r="AB1472" s="87"/>
      <c r="AC1472" s="87"/>
      <c r="AD1472" s="87"/>
      <c r="AE1472" s="87"/>
      <c r="AG1472" s="112"/>
      <c r="AN1472" s="87"/>
      <c r="AO1472" s="87"/>
      <c r="AP1472" s="87"/>
      <c r="AQ1472" s="87"/>
      <c r="AR1472" s="87"/>
      <c r="AS1472" s="87"/>
      <c r="AT1472" s="87"/>
      <c r="AU1472" s="87"/>
    </row>
    <row r="1473" spans="3:64" x14ac:dyDescent="0.2">
      <c r="C1473" s="10"/>
      <c r="D1473" s="10"/>
      <c r="AA1473" s="87"/>
      <c r="AB1473" s="87"/>
      <c r="AC1473" s="87"/>
      <c r="AD1473" s="87"/>
      <c r="AE1473" s="87"/>
      <c r="AG1473" s="112"/>
      <c r="AN1473" s="87"/>
      <c r="AO1473" s="87"/>
      <c r="AP1473" s="87"/>
      <c r="AQ1473" s="87"/>
      <c r="AR1473" s="87"/>
      <c r="AS1473" s="87"/>
      <c r="AT1473" s="87"/>
      <c r="AU1473" s="87"/>
      <c r="AV1473" s="87"/>
      <c r="AX1473" s="87"/>
      <c r="AY1473" s="87"/>
      <c r="AZ1473" s="87"/>
      <c r="BA1473" s="87"/>
      <c r="BB1473" s="87"/>
      <c r="BC1473" s="87"/>
      <c r="BD1473" s="87"/>
      <c r="BE1473" s="87"/>
      <c r="BF1473" s="87"/>
      <c r="BG1473" s="87"/>
      <c r="BH1473" s="87"/>
      <c r="BI1473" s="87"/>
      <c r="BJ1473" s="87"/>
      <c r="BK1473" s="87"/>
      <c r="BL1473" s="87"/>
    </row>
    <row r="1474" spans="3:64" x14ac:dyDescent="0.2">
      <c r="C1474" s="10"/>
      <c r="D1474" s="10"/>
      <c r="AA1474" s="87"/>
      <c r="AB1474" s="87"/>
      <c r="AC1474" s="87"/>
      <c r="AD1474" s="87"/>
      <c r="AE1474" s="87"/>
      <c r="AG1474" s="112"/>
      <c r="AN1474" s="87"/>
      <c r="AO1474" s="87"/>
      <c r="AP1474" s="87"/>
      <c r="AQ1474" s="87"/>
      <c r="AR1474" s="87"/>
      <c r="AS1474" s="87"/>
      <c r="AT1474" s="87"/>
      <c r="AU1474" s="87"/>
      <c r="AV1474" s="87"/>
      <c r="AX1474" s="87"/>
    </row>
    <row r="1475" spans="3:64" x14ac:dyDescent="0.2">
      <c r="C1475" s="10"/>
      <c r="D1475" s="10"/>
      <c r="AA1475" s="87"/>
      <c r="AB1475" s="87"/>
      <c r="AC1475" s="87"/>
      <c r="AD1475" s="87"/>
      <c r="AE1475" s="87"/>
      <c r="AG1475" s="112"/>
      <c r="AN1475" s="87"/>
      <c r="AO1475" s="87"/>
      <c r="AP1475" s="87"/>
      <c r="AQ1475" s="87"/>
      <c r="AR1475" s="87"/>
      <c r="AS1475" s="87"/>
      <c r="AT1475" s="87"/>
      <c r="AU1475" s="87"/>
      <c r="AV1475" s="87"/>
      <c r="AX1475" s="87"/>
    </row>
    <row r="1476" spans="3:64" x14ac:dyDescent="0.2">
      <c r="C1476" s="10"/>
      <c r="D1476" s="10"/>
      <c r="AA1476" s="87"/>
      <c r="AB1476" s="87"/>
      <c r="AC1476" s="87"/>
      <c r="AD1476" s="87"/>
      <c r="AE1476" s="87"/>
      <c r="AG1476" s="112"/>
      <c r="AN1476" s="87"/>
      <c r="AO1476" s="87"/>
      <c r="AP1476" s="87"/>
      <c r="AQ1476" s="87"/>
      <c r="AR1476" s="87"/>
      <c r="AS1476" s="87"/>
      <c r="AT1476" s="87"/>
      <c r="AU1476" s="87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87"/>
      <c r="BI1476" s="87"/>
      <c r="BJ1476" s="87"/>
      <c r="BK1476" s="87"/>
      <c r="BL1476" s="87"/>
    </row>
    <row r="1477" spans="3:64" x14ac:dyDescent="0.2">
      <c r="C1477" s="10"/>
      <c r="D1477" s="10"/>
      <c r="AA1477" s="87"/>
      <c r="AB1477" s="87"/>
      <c r="AC1477" s="87"/>
      <c r="AD1477" s="87"/>
      <c r="AE1477" s="87"/>
      <c r="AG1477" s="112"/>
      <c r="AN1477" s="87"/>
      <c r="AO1477" s="87"/>
      <c r="AP1477" s="87"/>
      <c r="AQ1477" s="87"/>
      <c r="AR1477" s="87"/>
      <c r="AS1477" s="87"/>
      <c r="AT1477" s="87"/>
      <c r="AU1477" s="87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87"/>
      <c r="BG1477" s="87"/>
      <c r="BH1477" s="87"/>
      <c r="BI1477" s="87"/>
      <c r="BJ1477" s="87"/>
      <c r="BK1477" s="87"/>
      <c r="BL1477" s="87"/>
    </row>
    <row r="1478" spans="3:64" x14ac:dyDescent="0.2">
      <c r="C1478" s="10"/>
      <c r="D1478" s="10"/>
      <c r="AA1478" s="87"/>
      <c r="AB1478" s="87"/>
      <c r="AC1478" s="87"/>
      <c r="AD1478" s="87"/>
      <c r="AE1478" s="87"/>
      <c r="AG1478" s="112"/>
      <c r="AN1478" s="87"/>
      <c r="AO1478" s="87"/>
      <c r="AP1478" s="87"/>
      <c r="AQ1478" s="87"/>
      <c r="AR1478" s="87"/>
      <c r="AS1478" s="87"/>
      <c r="AT1478" s="87"/>
      <c r="AU1478" s="87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87"/>
      <c r="BG1478" s="87"/>
      <c r="BH1478" s="87"/>
      <c r="BI1478" s="87"/>
      <c r="BJ1478" s="87"/>
      <c r="BK1478" s="87"/>
      <c r="BL1478" s="87"/>
    </row>
    <row r="1479" spans="3:64" x14ac:dyDescent="0.2">
      <c r="C1479" s="10"/>
      <c r="D1479" s="10"/>
      <c r="AA1479" s="87"/>
      <c r="AB1479" s="87"/>
      <c r="AC1479" s="87"/>
      <c r="AD1479" s="87"/>
      <c r="AE1479" s="87"/>
      <c r="AG1479" s="112"/>
      <c r="AN1479" s="87"/>
      <c r="AO1479" s="87"/>
      <c r="AP1479" s="87"/>
      <c r="AQ1479" s="87"/>
      <c r="AR1479" s="87"/>
      <c r="AS1479" s="87"/>
      <c r="AT1479" s="87"/>
      <c r="AU1479" s="87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87"/>
      <c r="BG1479" s="87"/>
      <c r="BH1479" s="87"/>
      <c r="BI1479" s="87"/>
      <c r="BJ1479" s="87"/>
      <c r="BK1479" s="87"/>
      <c r="BL1479" s="87"/>
    </row>
    <row r="1480" spans="3:64" x14ac:dyDescent="0.2">
      <c r="C1480" s="10"/>
      <c r="D1480" s="10"/>
      <c r="AA1480" s="87"/>
      <c r="AB1480" s="87"/>
      <c r="AC1480" s="87"/>
      <c r="AD1480" s="87"/>
      <c r="AE1480" s="87"/>
      <c r="AG1480" s="112"/>
      <c r="AN1480" s="87"/>
      <c r="AO1480" s="87"/>
      <c r="AP1480" s="87"/>
      <c r="AQ1480" s="87"/>
      <c r="AR1480" s="87"/>
      <c r="AS1480" s="87"/>
      <c r="AT1480" s="87"/>
      <c r="AU1480" s="87"/>
      <c r="AV1480" s="87"/>
    </row>
    <row r="1481" spans="3:64" x14ac:dyDescent="0.2">
      <c r="C1481" s="10"/>
      <c r="D1481" s="10"/>
      <c r="AA1481" s="87"/>
      <c r="AB1481" s="87"/>
      <c r="AC1481" s="87"/>
      <c r="AD1481" s="87"/>
      <c r="AE1481" s="87"/>
      <c r="AG1481" s="112"/>
      <c r="AN1481" s="87"/>
      <c r="AO1481" s="87"/>
      <c r="AP1481" s="87"/>
      <c r="AQ1481" s="87"/>
      <c r="AR1481" s="87"/>
      <c r="AS1481" s="87"/>
      <c r="AT1481" s="87"/>
      <c r="AU1481" s="87"/>
    </row>
    <row r="1482" spans="3:64" x14ac:dyDescent="0.2">
      <c r="C1482" s="10"/>
      <c r="D1482" s="10"/>
      <c r="AA1482" s="87"/>
      <c r="AB1482" s="87"/>
      <c r="AC1482" s="87"/>
      <c r="AD1482" s="87"/>
      <c r="AE1482" s="87"/>
      <c r="AG1482" s="112"/>
      <c r="AN1482" s="87"/>
      <c r="AO1482" s="87"/>
      <c r="AP1482" s="87"/>
      <c r="AQ1482" s="87"/>
      <c r="AR1482" s="87"/>
      <c r="AS1482" s="87"/>
      <c r="AT1482" s="87"/>
      <c r="AU1482" s="87"/>
    </row>
    <row r="1483" spans="3:64" x14ac:dyDescent="0.2">
      <c r="C1483" s="10"/>
      <c r="D1483" s="10"/>
      <c r="AA1483" s="87"/>
      <c r="AB1483" s="87"/>
      <c r="AC1483" s="87"/>
      <c r="AD1483" s="87"/>
      <c r="AE1483" s="87"/>
      <c r="AG1483" s="112"/>
      <c r="AN1483" s="87"/>
      <c r="AO1483" s="87"/>
      <c r="AP1483" s="87"/>
      <c r="AQ1483" s="87"/>
      <c r="AR1483" s="87"/>
      <c r="AS1483" s="87"/>
      <c r="AT1483" s="87"/>
      <c r="AU1483" s="87"/>
      <c r="AV1483" s="87"/>
    </row>
    <row r="1484" spans="3:64" x14ac:dyDescent="0.2">
      <c r="C1484" s="10"/>
      <c r="D1484" s="10"/>
      <c r="AA1484" s="87"/>
      <c r="AB1484" s="87"/>
      <c r="AC1484" s="87"/>
      <c r="AD1484" s="87"/>
      <c r="AE1484" s="87"/>
      <c r="AG1484" s="112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87"/>
      <c r="BI1484" s="87"/>
      <c r="BJ1484" s="87"/>
      <c r="BK1484" s="87"/>
      <c r="BL1484" s="87"/>
    </row>
    <row r="1485" spans="3:64" x14ac:dyDescent="0.2">
      <c r="C1485" s="10"/>
      <c r="D1485" s="10"/>
      <c r="AA1485" s="87"/>
      <c r="AB1485" s="87"/>
      <c r="AC1485" s="87"/>
      <c r="AD1485" s="87"/>
      <c r="AE1485" s="87"/>
      <c r="AG1485" s="112"/>
      <c r="AN1485" s="87"/>
      <c r="AO1485" s="87"/>
      <c r="AP1485" s="87"/>
      <c r="AQ1485" s="87"/>
      <c r="AR1485" s="87"/>
      <c r="AS1485" s="87"/>
      <c r="AT1485" s="87"/>
      <c r="AU1485" s="87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87"/>
      <c r="BI1485" s="87"/>
      <c r="BJ1485" s="87"/>
      <c r="BK1485" s="87"/>
      <c r="BL1485" s="87"/>
    </row>
    <row r="1486" spans="3:64" x14ac:dyDescent="0.2">
      <c r="C1486" s="10"/>
      <c r="D1486" s="10"/>
      <c r="AA1486" s="87"/>
      <c r="AB1486" s="87"/>
      <c r="AC1486" s="87"/>
      <c r="AD1486" s="87"/>
      <c r="AE1486" s="87"/>
      <c r="AG1486" s="112"/>
      <c r="AN1486" s="87"/>
      <c r="AO1486" s="87"/>
      <c r="AP1486" s="87"/>
      <c r="AQ1486" s="87"/>
      <c r="AR1486" s="87"/>
      <c r="AS1486" s="87"/>
      <c r="AT1486" s="87"/>
      <c r="AU1486" s="87"/>
    </row>
    <row r="1487" spans="3:64" x14ac:dyDescent="0.2">
      <c r="C1487" s="10"/>
      <c r="D1487" s="10"/>
      <c r="AA1487" s="87"/>
      <c r="AB1487" s="87"/>
      <c r="AC1487" s="87"/>
      <c r="AD1487" s="87"/>
      <c r="AE1487" s="87"/>
      <c r="AG1487" s="112"/>
      <c r="AN1487" s="87"/>
      <c r="AO1487" s="87"/>
      <c r="AP1487" s="87"/>
      <c r="AQ1487" s="87"/>
      <c r="AR1487" s="87"/>
      <c r="AS1487" s="87"/>
      <c r="AT1487" s="87"/>
      <c r="AU1487" s="87"/>
      <c r="AV1487" s="87"/>
      <c r="AX1487" s="87"/>
    </row>
    <row r="1488" spans="3:64" x14ac:dyDescent="0.2">
      <c r="C1488" s="10"/>
      <c r="D1488" s="10"/>
      <c r="AA1488" s="87"/>
      <c r="AB1488" s="87"/>
      <c r="AC1488" s="87"/>
      <c r="AD1488" s="87"/>
      <c r="AE1488" s="87"/>
      <c r="AG1488" s="112"/>
      <c r="AN1488" s="87"/>
      <c r="AO1488" s="87"/>
      <c r="AP1488" s="87"/>
      <c r="AQ1488" s="87"/>
      <c r="AR1488" s="87"/>
      <c r="AS1488" s="87"/>
      <c r="AT1488" s="87"/>
      <c r="AU1488" s="87"/>
      <c r="AV1488" s="87"/>
    </row>
    <row r="1489" spans="3:64" x14ac:dyDescent="0.2">
      <c r="C1489" s="10"/>
      <c r="D1489" s="10"/>
      <c r="AA1489" s="87"/>
      <c r="AB1489" s="87"/>
      <c r="AC1489" s="87"/>
      <c r="AD1489" s="87"/>
      <c r="AE1489" s="87"/>
      <c r="AG1489" s="112"/>
      <c r="AN1489" s="87"/>
      <c r="AO1489" s="87"/>
      <c r="AP1489" s="87"/>
      <c r="AQ1489" s="87"/>
      <c r="AR1489" s="87"/>
      <c r="AS1489" s="87"/>
      <c r="AT1489" s="87"/>
      <c r="AU1489" s="87"/>
    </row>
    <row r="1490" spans="3:64" x14ac:dyDescent="0.2">
      <c r="C1490" s="10"/>
      <c r="D1490" s="10"/>
      <c r="AA1490" s="87"/>
      <c r="AB1490" s="87"/>
      <c r="AC1490" s="87"/>
      <c r="AD1490" s="87"/>
      <c r="AE1490" s="87"/>
      <c r="AG1490" s="112"/>
      <c r="AN1490" s="87"/>
      <c r="AO1490" s="87"/>
      <c r="AP1490" s="87"/>
      <c r="AQ1490" s="87"/>
      <c r="AR1490" s="87"/>
      <c r="AS1490" s="87"/>
      <c r="AT1490" s="87"/>
      <c r="AU1490" s="87"/>
    </row>
    <row r="1491" spans="3:64" x14ac:dyDescent="0.2">
      <c r="C1491" s="10"/>
      <c r="D1491" s="10"/>
      <c r="AA1491" s="87"/>
      <c r="AB1491" s="87"/>
      <c r="AC1491" s="87"/>
      <c r="AD1491" s="87"/>
      <c r="AE1491" s="87"/>
      <c r="AG1491" s="112"/>
      <c r="AN1491" s="87"/>
      <c r="AO1491" s="87"/>
      <c r="AP1491" s="87"/>
      <c r="AQ1491" s="87"/>
      <c r="AR1491" s="87"/>
      <c r="AS1491" s="87"/>
      <c r="AT1491" s="87"/>
      <c r="AU1491" s="87"/>
    </row>
    <row r="1492" spans="3:64" x14ac:dyDescent="0.2">
      <c r="C1492" s="10"/>
      <c r="D1492" s="10"/>
      <c r="AA1492" s="87"/>
      <c r="AB1492" s="87"/>
      <c r="AC1492" s="87"/>
      <c r="AD1492" s="87"/>
      <c r="AE1492" s="87"/>
      <c r="AG1492" s="112"/>
      <c r="AN1492" s="87"/>
      <c r="AO1492" s="87"/>
      <c r="AP1492" s="87"/>
      <c r="AQ1492" s="87"/>
      <c r="AR1492" s="87"/>
      <c r="AS1492" s="87"/>
      <c r="AT1492" s="87"/>
      <c r="AU1492" s="87"/>
    </row>
    <row r="1493" spans="3:64" x14ac:dyDescent="0.2">
      <c r="C1493" s="10"/>
      <c r="D1493" s="10"/>
      <c r="AA1493" s="87"/>
      <c r="AB1493" s="87"/>
      <c r="AC1493" s="87"/>
      <c r="AD1493" s="87"/>
      <c r="AE1493" s="87"/>
      <c r="AG1493" s="112"/>
      <c r="AN1493" s="87"/>
      <c r="AO1493" s="87"/>
      <c r="AP1493" s="87"/>
      <c r="AQ1493" s="87"/>
      <c r="AR1493" s="87"/>
      <c r="AS1493" s="87"/>
      <c r="AT1493" s="87"/>
      <c r="AU1493" s="87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87"/>
      <c r="BG1493" s="87"/>
      <c r="BH1493" s="87"/>
      <c r="BI1493" s="87"/>
      <c r="BJ1493" s="87"/>
      <c r="BK1493" s="87"/>
      <c r="BL1493" s="87"/>
    </row>
    <row r="1494" spans="3:64" x14ac:dyDescent="0.2">
      <c r="C1494" s="10"/>
      <c r="D1494" s="10"/>
      <c r="AA1494" s="87"/>
      <c r="AB1494" s="87"/>
      <c r="AC1494" s="87"/>
      <c r="AD1494" s="87"/>
      <c r="AE1494" s="87"/>
      <c r="AG1494" s="112"/>
      <c r="AN1494" s="87"/>
      <c r="AO1494" s="87"/>
      <c r="AP1494" s="87"/>
      <c r="AQ1494" s="87"/>
      <c r="AR1494" s="87"/>
      <c r="AS1494" s="87"/>
      <c r="AT1494" s="87"/>
      <c r="AU1494" s="87"/>
    </row>
    <row r="1495" spans="3:64" x14ac:dyDescent="0.2">
      <c r="C1495" s="10"/>
      <c r="D1495" s="10"/>
      <c r="AA1495" s="87"/>
      <c r="AB1495" s="87"/>
      <c r="AC1495" s="87"/>
      <c r="AD1495" s="87"/>
      <c r="AE1495" s="87"/>
      <c r="AG1495" s="112"/>
      <c r="AN1495" s="87"/>
      <c r="AO1495" s="87"/>
      <c r="AP1495" s="87"/>
      <c r="AQ1495" s="87"/>
      <c r="AR1495" s="87"/>
      <c r="AS1495" s="87"/>
      <c r="AT1495" s="87"/>
      <c r="AU1495" s="87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87"/>
      <c r="BG1495" s="87"/>
      <c r="BH1495" s="87"/>
      <c r="BI1495" s="87"/>
      <c r="BJ1495" s="87"/>
      <c r="BK1495" s="87"/>
      <c r="BL1495" s="87"/>
    </row>
    <row r="1496" spans="3:64" x14ac:dyDescent="0.2">
      <c r="C1496" s="10"/>
      <c r="D1496" s="10"/>
      <c r="AA1496" s="87"/>
      <c r="AB1496" s="87"/>
      <c r="AC1496" s="87"/>
      <c r="AD1496" s="87"/>
      <c r="AE1496" s="87"/>
      <c r="AG1496" s="112"/>
      <c r="AN1496" s="87"/>
      <c r="AO1496" s="87"/>
      <c r="AP1496" s="87"/>
      <c r="AQ1496" s="87"/>
      <c r="AR1496" s="87"/>
      <c r="AS1496" s="87"/>
      <c r="AT1496" s="87"/>
      <c r="AU1496" s="87"/>
      <c r="AV1496" s="87"/>
      <c r="AX1496" s="87"/>
    </row>
    <row r="1497" spans="3:64" x14ac:dyDescent="0.2">
      <c r="C1497" s="10"/>
      <c r="D1497" s="10"/>
      <c r="AA1497" s="87"/>
      <c r="AB1497" s="87"/>
      <c r="AC1497" s="87"/>
      <c r="AD1497" s="87"/>
      <c r="AE1497" s="87"/>
      <c r="AG1497" s="112"/>
      <c r="AN1497" s="87"/>
      <c r="AO1497" s="87"/>
      <c r="AP1497" s="87"/>
      <c r="AQ1497" s="87"/>
      <c r="AR1497" s="87"/>
      <c r="AS1497" s="87"/>
      <c r="AT1497" s="87"/>
      <c r="AU1497" s="87"/>
      <c r="AV1497" s="87"/>
    </row>
    <row r="1498" spans="3:64" x14ac:dyDescent="0.2">
      <c r="C1498" s="10"/>
      <c r="D1498" s="10"/>
      <c r="AA1498" s="87"/>
      <c r="AB1498" s="87"/>
      <c r="AC1498" s="87"/>
      <c r="AD1498" s="87"/>
      <c r="AE1498" s="87"/>
      <c r="AG1498" s="112"/>
      <c r="AN1498" s="87"/>
      <c r="AO1498" s="87"/>
      <c r="AP1498" s="87"/>
      <c r="AQ1498" s="87"/>
      <c r="AR1498" s="87"/>
      <c r="AS1498" s="87"/>
      <c r="AT1498" s="87"/>
      <c r="AU1498" s="87"/>
      <c r="AV1498" s="87"/>
    </row>
    <row r="1499" spans="3:64" x14ac:dyDescent="0.2">
      <c r="C1499" s="10"/>
      <c r="D1499" s="10"/>
      <c r="AA1499" s="87"/>
      <c r="AB1499" s="87"/>
      <c r="AC1499" s="87"/>
      <c r="AD1499" s="87"/>
      <c r="AE1499" s="87"/>
      <c r="AG1499" s="112"/>
      <c r="AN1499" s="87"/>
      <c r="AO1499" s="87"/>
      <c r="AP1499" s="87"/>
      <c r="AQ1499" s="87"/>
      <c r="AR1499" s="87"/>
      <c r="AS1499" s="87"/>
      <c r="AT1499" s="87"/>
      <c r="AU1499" s="87"/>
      <c r="AV1499" s="87"/>
      <c r="AX1499" s="87"/>
    </row>
    <row r="1500" spans="3:64" x14ac:dyDescent="0.2">
      <c r="C1500" s="10"/>
      <c r="D1500" s="10"/>
      <c r="AA1500" s="87"/>
      <c r="AB1500" s="87"/>
      <c r="AC1500" s="87"/>
      <c r="AD1500" s="87"/>
      <c r="AE1500" s="87"/>
      <c r="AG1500" s="112"/>
      <c r="AN1500" s="87"/>
      <c r="AO1500" s="87"/>
      <c r="AP1500" s="87"/>
      <c r="AQ1500" s="87"/>
      <c r="AR1500" s="87"/>
      <c r="AS1500" s="87"/>
      <c r="AT1500" s="87"/>
      <c r="AU1500" s="87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87"/>
      <c r="BG1500" s="87"/>
      <c r="BH1500" s="87"/>
      <c r="BI1500" s="87"/>
      <c r="BJ1500" s="87"/>
      <c r="BK1500" s="87"/>
      <c r="BL1500" s="87"/>
    </row>
    <row r="1501" spans="3:64" x14ac:dyDescent="0.2">
      <c r="C1501" s="10"/>
      <c r="D1501" s="10"/>
      <c r="AA1501" s="87"/>
      <c r="AB1501" s="87"/>
      <c r="AC1501" s="87"/>
      <c r="AD1501" s="87"/>
      <c r="AE1501" s="87"/>
      <c r="AG1501" s="112"/>
      <c r="AN1501" s="87"/>
      <c r="AO1501" s="87"/>
      <c r="AP1501" s="87"/>
      <c r="AQ1501" s="87"/>
      <c r="AR1501" s="87"/>
      <c r="AS1501" s="87"/>
      <c r="AT1501" s="87"/>
      <c r="AU1501" s="87"/>
      <c r="AV1501" s="87"/>
    </row>
    <row r="1502" spans="3:64" x14ac:dyDescent="0.2">
      <c r="C1502" s="10"/>
      <c r="D1502" s="10"/>
      <c r="AA1502" s="87"/>
      <c r="AB1502" s="87"/>
      <c r="AC1502" s="87"/>
      <c r="AD1502" s="87"/>
      <c r="AE1502" s="87"/>
      <c r="AG1502" s="112"/>
      <c r="AN1502" s="87"/>
      <c r="AO1502" s="87"/>
      <c r="AP1502" s="87"/>
      <c r="AQ1502" s="87"/>
      <c r="AR1502" s="87"/>
      <c r="AS1502" s="87"/>
      <c r="AT1502" s="87"/>
      <c r="AU1502" s="87"/>
      <c r="AV1502" s="87"/>
      <c r="AX1502" s="87"/>
    </row>
    <row r="1503" spans="3:64" x14ac:dyDescent="0.2">
      <c r="C1503" s="10"/>
      <c r="D1503" s="10"/>
      <c r="AA1503" s="87"/>
      <c r="AB1503" s="87"/>
      <c r="AC1503" s="87"/>
      <c r="AD1503" s="87"/>
      <c r="AE1503" s="87"/>
      <c r="AG1503" s="112"/>
      <c r="AN1503" s="87"/>
      <c r="AO1503" s="87"/>
      <c r="AP1503" s="87"/>
      <c r="AQ1503" s="87"/>
      <c r="AR1503" s="87"/>
      <c r="AS1503" s="87"/>
      <c r="AT1503" s="87"/>
      <c r="AU1503" s="87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87"/>
      <c r="BK1503" s="87"/>
      <c r="BL1503" s="87"/>
    </row>
    <row r="1504" spans="3:64" x14ac:dyDescent="0.2">
      <c r="C1504" s="10"/>
      <c r="D1504" s="10"/>
      <c r="AA1504" s="87"/>
      <c r="AB1504" s="87"/>
      <c r="AC1504" s="87"/>
      <c r="AD1504" s="87"/>
      <c r="AE1504" s="87"/>
      <c r="AG1504" s="112"/>
      <c r="AN1504" s="87"/>
      <c r="AO1504" s="87"/>
      <c r="AP1504" s="87"/>
      <c r="AQ1504" s="87"/>
      <c r="AR1504" s="87"/>
      <c r="AS1504" s="87"/>
      <c r="AT1504" s="87"/>
      <c r="AU1504" s="87"/>
      <c r="AV1504" s="87"/>
    </row>
    <row r="1505" spans="3:64" x14ac:dyDescent="0.2">
      <c r="C1505" s="10"/>
      <c r="D1505" s="10"/>
      <c r="AA1505" s="87"/>
      <c r="AB1505" s="87"/>
      <c r="AC1505" s="87"/>
      <c r="AD1505" s="87"/>
      <c r="AE1505" s="87"/>
      <c r="AG1505" s="112"/>
      <c r="AN1505" s="87"/>
      <c r="AO1505" s="87"/>
      <c r="AP1505" s="87"/>
      <c r="AQ1505" s="87"/>
      <c r="AR1505" s="87"/>
      <c r="AS1505" s="87"/>
      <c r="AT1505" s="87"/>
      <c r="AU1505" s="87"/>
      <c r="AV1505" s="87"/>
    </row>
    <row r="1506" spans="3:64" x14ac:dyDescent="0.2">
      <c r="C1506" s="10"/>
      <c r="D1506" s="10"/>
      <c r="AA1506" s="87"/>
      <c r="AB1506" s="87"/>
      <c r="AC1506" s="87"/>
      <c r="AD1506" s="87"/>
      <c r="AE1506" s="87"/>
      <c r="AG1506" s="112"/>
      <c r="AN1506" s="87"/>
      <c r="AO1506" s="87"/>
      <c r="AP1506" s="87"/>
      <c r="AQ1506" s="87"/>
      <c r="AR1506" s="87"/>
      <c r="AS1506" s="87"/>
      <c r="AT1506" s="87"/>
      <c r="AU1506" s="87"/>
      <c r="AV1506" s="87"/>
      <c r="AX1506" s="87"/>
      <c r="AY1506" s="87"/>
      <c r="AZ1506" s="87"/>
      <c r="BA1506" s="87"/>
      <c r="BB1506" s="87"/>
      <c r="BC1506" s="87"/>
      <c r="BD1506" s="87"/>
      <c r="BE1506" s="87"/>
      <c r="BF1506" s="87"/>
      <c r="BG1506" s="87"/>
      <c r="BH1506" s="87"/>
      <c r="BI1506" s="87"/>
      <c r="BJ1506" s="87"/>
      <c r="BK1506" s="87"/>
      <c r="BL1506" s="87"/>
    </row>
    <row r="1507" spans="3:64" x14ac:dyDescent="0.2">
      <c r="C1507" s="10"/>
      <c r="D1507" s="10"/>
      <c r="AA1507" s="87"/>
      <c r="AB1507" s="87"/>
      <c r="AC1507" s="87"/>
      <c r="AD1507" s="87"/>
      <c r="AE1507" s="87"/>
      <c r="AG1507" s="112"/>
      <c r="AN1507" s="87"/>
      <c r="AO1507" s="87"/>
      <c r="AP1507" s="87"/>
      <c r="AQ1507" s="87"/>
      <c r="AR1507" s="87"/>
      <c r="AS1507" s="87"/>
      <c r="AT1507" s="87"/>
      <c r="AU1507" s="87"/>
      <c r="AV1507" s="87"/>
    </row>
    <row r="1508" spans="3:64" x14ac:dyDescent="0.2">
      <c r="C1508" s="10"/>
      <c r="D1508" s="10"/>
      <c r="AA1508" s="87"/>
      <c r="AB1508" s="87"/>
      <c r="AC1508" s="87"/>
      <c r="AD1508" s="87"/>
      <c r="AE1508" s="87"/>
      <c r="AG1508" s="112"/>
      <c r="AN1508" s="87"/>
      <c r="AO1508" s="87"/>
      <c r="AP1508" s="87"/>
      <c r="AQ1508" s="87"/>
      <c r="AR1508" s="87"/>
      <c r="AS1508" s="87"/>
      <c r="AT1508" s="87"/>
      <c r="AU1508" s="87"/>
      <c r="AV1508" s="87"/>
      <c r="AX1508" s="87"/>
      <c r="AY1508" s="87"/>
      <c r="AZ1508" s="87"/>
      <c r="BA1508" s="87"/>
      <c r="BB1508" s="87"/>
      <c r="BC1508" s="87"/>
      <c r="BD1508" s="87"/>
      <c r="BE1508" s="87"/>
      <c r="BF1508" s="87"/>
      <c r="BG1508" s="87"/>
      <c r="BH1508" s="87"/>
      <c r="BI1508" s="87"/>
      <c r="BJ1508" s="87"/>
      <c r="BK1508" s="87"/>
      <c r="BL1508" s="87"/>
    </row>
    <row r="1509" spans="3:64" x14ac:dyDescent="0.2">
      <c r="C1509" s="10"/>
      <c r="D1509" s="10"/>
      <c r="AA1509" s="87"/>
      <c r="AB1509" s="87"/>
      <c r="AC1509" s="87"/>
      <c r="AD1509" s="87"/>
      <c r="AE1509" s="87"/>
      <c r="AG1509" s="112"/>
      <c r="AN1509" s="87"/>
      <c r="AO1509" s="87"/>
      <c r="AP1509" s="87"/>
      <c r="AQ1509" s="87"/>
      <c r="AR1509" s="87"/>
      <c r="AS1509" s="87"/>
      <c r="AT1509" s="87"/>
      <c r="AU1509" s="87"/>
    </row>
    <row r="1510" spans="3:64" x14ac:dyDescent="0.2">
      <c r="C1510" s="10"/>
      <c r="D1510" s="10"/>
      <c r="AA1510" s="87"/>
      <c r="AB1510" s="87"/>
      <c r="AC1510" s="87"/>
      <c r="AD1510" s="87"/>
      <c r="AE1510" s="87"/>
      <c r="AG1510" s="112"/>
      <c r="AN1510" s="87"/>
      <c r="AO1510" s="87"/>
      <c r="AP1510" s="87"/>
      <c r="AQ1510" s="87"/>
      <c r="AR1510" s="87"/>
      <c r="AS1510" s="87"/>
      <c r="AT1510" s="87"/>
      <c r="AU1510" s="87"/>
      <c r="AV1510" s="87"/>
      <c r="AX1510" s="87"/>
    </row>
    <row r="1511" spans="3:64" x14ac:dyDescent="0.2">
      <c r="C1511" s="10"/>
      <c r="D1511" s="10"/>
      <c r="AA1511" s="87"/>
      <c r="AB1511" s="87"/>
      <c r="AC1511" s="87"/>
      <c r="AD1511" s="87"/>
      <c r="AE1511" s="87"/>
      <c r="AG1511" s="112"/>
      <c r="AN1511" s="87"/>
      <c r="AO1511" s="87"/>
      <c r="AP1511" s="87"/>
      <c r="AQ1511" s="87"/>
      <c r="AR1511" s="87"/>
      <c r="AS1511" s="87"/>
      <c r="AT1511" s="87"/>
      <c r="AU1511" s="87"/>
    </row>
    <row r="1512" spans="3:64" x14ac:dyDescent="0.2">
      <c r="C1512" s="10"/>
      <c r="D1512" s="10"/>
      <c r="AA1512" s="87"/>
      <c r="AB1512" s="87"/>
      <c r="AC1512" s="87"/>
      <c r="AD1512" s="87"/>
      <c r="AE1512" s="87"/>
      <c r="AG1512" s="112"/>
      <c r="AN1512" s="87"/>
      <c r="AO1512" s="87"/>
      <c r="AP1512" s="87"/>
      <c r="AQ1512" s="87"/>
      <c r="AR1512" s="87"/>
      <c r="AS1512" s="87"/>
      <c r="AT1512" s="87"/>
      <c r="AU1512" s="87"/>
      <c r="AV1512" s="87"/>
    </row>
    <row r="1513" spans="3:64" x14ac:dyDescent="0.2">
      <c r="C1513" s="10"/>
      <c r="D1513" s="10"/>
      <c r="AA1513" s="87"/>
      <c r="AB1513" s="87"/>
      <c r="AC1513" s="87"/>
      <c r="AD1513" s="87"/>
      <c r="AE1513" s="87"/>
      <c r="AG1513" s="112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87"/>
      <c r="BG1513" s="87"/>
      <c r="BH1513" s="87"/>
      <c r="BI1513" s="87"/>
      <c r="BJ1513" s="87"/>
      <c r="BK1513" s="87"/>
      <c r="BL1513" s="87"/>
    </row>
    <row r="1514" spans="3:64" x14ac:dyDescent="0.2">
      <c r="C1514" s="10"/>
      <c r="D1514" s="10"/>
      <c r="AA1514" s="87"/>
      <c r="AB1514" s="87"/>
      <c r="AC1514" s="87"/>
      <c r="AD1514" s="87"/>
      <c r="AE1514" s="87"/>
      <c r="AG1514" s="112"/>
      <c r="AN1514" s="87"/>
      <c r="AO1514" s="87"/>
      <c r="AP1514" s="87"/>
      <c r="AQ1514" s="87"/>
      <c r="AR1514" s="87"/>
      <c r="AS1514" s="87"/>
      <c r="AT1514" s="87"/>
      <c r="AU1514" s="87"/>
    </row>
    <row r="1515" spans="3:64" x14ac:dyDescent="0.2">
      <c r="C1515" s="10"/>
      <c r="D1515" s="10"/>
      <c r="AA1515" s="87"/>
      <c r="AB1515" s="87"/>
      <c r="AC1515" s="87"/>
      <c r="AD1515" s="87"/>
      <c r="AE1515" s="87"/>
      <c r="AG1515" s="112"/>
      <c r="AN1515" s="87"/>
      <c r="AO1515" s="87"/>
      <c r="AP1515" s="87"/>
      <c r="AQ1515" s="87"/>
      <c r="AR1515" s="87"/>
      <c r="AS1515" s="87"/>
      <c r="AT1515" s="87"/>
      <c r="AU1515" s="87"/>
      <c r="AV1515" s="87"/>
      <c r="AX1515" s="87"/>
    </row>
    <row r="1516" spans="3:64" x14ac:dyDescent="0.2">
      <c r="C1516" s="10"/>
      <c r="D1516" s="10"/>
      <c r="AA1516" s="87"/>
      <c r="AB1516" s="87"/>
      <c r="AC1516" s="87"/>
      <c r="AD1516" s="87"/>
      <c r="AE1516" s="87"/>
      <c r="AG1516" s="112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87"/>
      <c r="BG1516" s="87"/>
      <c r="BH1516" s="87"/>
      <c r="BI1516" s="87"/>
      <c r="BJ1516" s="87"/>
      <c r="BK1516" s="87"/>
      <c r="BL1516" s="87"/>
    </row>
    <row r="1517" spans="3:64" x14ac:dyDescent="0.2">
      <c r="C1517" s="10"/>
      <c r="D1517" s="10"/>
      <c r="AA1517" s="87"/>
      <c r="AB1517" s="87"/>
      <c r="AC1517" s="87"/>
      <c r="AD1517" s="87"/>
      <c r="AE1517" s="87"/>
      <c r="AG1517" s="112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87"/>
      <c r="BG1517" s="87"/>
      <c r="BH1517" s="87"/>
      <c r="BI1517" s="87"/>
      <c r="BJ1517" s="87"/>
      <c r="BK1517" s="87"/>
      <c r="BL1517" s="87"/>
    </row>
    <row r="1518" spans="3:64" x14ac:dyDescent="0.2">
      <c r="C1518" s="10"/>
      <c r="D1518" s="10"/>
      <c r="AA1518" s="87"/>
      <c r="AB1518" s="87"/>
      <c r="AC1518" s="87"/>
      <c r="AD1518" s="87"/>
      <c r="AE1518" s="87"/>
      <c r="AG1518" s="112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87"/>
      <c r="BG1518" s="87"/>
      <c r="BH1518" s="87"/>
      <c r="BI1518" s="87"/>
      <c r="BJ1518" s="87"/>
      <c r="BK1518" s="87"/>
      <c r="BL1518" s="87"/>
    </row>
    <row r="1519" spans="3:64" x14ac:dyDescent="0.2">
      <c r="C1519" s="10"/>
      <c r="D1519" s="10"/>
      <c r="AA1519" s="87"/>
      <c r="AB1519" s="87"/>
      <c r="AC1519" s="87"/>
      <c r="AD1519" s="87"/>
      <c r="AE1519" s="87"/>
      <c r="AG1519" s="112"/>
      <c r="AN1519" s="87"/>
      <c r="AO1519" s="87"/>
      <c r="AP1519" s="87"/>
      <c r="AQ1519" s="87"/>
      <c r="AR1519" s="87"/>
      <c r="AS1519" s="87"/>
      <c r="AT1519" s="87"/>
      <c r="AU1519" s="87"/>
      <c r="AV1519" s="87"/>
    </row>
    <row r="1520" spans="3:64" x14ac:dyDescent="0.2">
      <c r="C1520" s="10"/>
      <c r="D1520" s="10"/>
      <c r="AA1520" s="87"/>
      <c r="AB1520" s="87"/>
      <c r="AC1520" s="87"/>
      <c r="AD1520" s="87"/>
      <c r="AE1520" s="87"/>
      <c r="AG1520" s="112"/>
      <c r="AN1520" s="87"/>
      <c r="AO1520" s="87"/>
      <c r="AP1520" s="87"/>
      <c r="AQ1520" s="87"/>
      <c r="AR1520" s="87"/>
      <c r="AS1520" s="87"/>
      <c r="AT1520" s="87"/>
      <c r="AU1520" s="87"/>
      <c r="AV1520" s="87"/>
    </row>
    <row r="1521" spans="3:64" x14ac:dyDescent="0.2">
      <c r="C1521" s="10"/>
      <c r="D1521" s="10"/>
      <c r="AA1521" s="87"/>
      <c r="AB1521" s="87"/>
      <c r="AC1521" s="87"/>
      <c r="AD1521" s="87"/>
      <c r="AE1521" s="87"/>
      <c r="AG1521" s="112"/>
      <c r="AN1521" s="87"/>
      <c r="AO1521" s="87"/>
      <c r="AP1521" s="87"/>
      <c r="AQ1521" s="87"/>
      <c r="AR1521" s="87"/>
      <c r="AS1521" s="87"/>
      <c r="AT1521" s="87"/>
      <c r="AU1521" s="87"/>
      <c r="AV1521" s="87"/>
      <c r="AX1521" s="87"/>
      <c r="AY1521" s="87"/>
      <c r="AZ1521" s="87"/>
      <c r="BA1521" s="87"/>
      <c r="BB1521" s="87"/>
      <c r="BC1521" s="87"/>
      <c r="BD1521" s="87"/>
      <c r="BE1521" s="87"/>
      <c r="BF1521" s="87"/>
      <c r="BG1521" s="87"/>
      <c r="BH1521" s="87"/>
      <c r="BI1521" s="87"/>
      <c r="BJ1521" s="87"/>
      <c r="BK1521" s="87"/>
      <c r="BL1521" s="87"/>
    </row>
    <row r="1522" spans="3:64" x14ac:dyDescent="0.2">
      <c r="C1522" s="10"/>
      <c r="D1522" s="10"/>
      <c r="AA1522" s="87"/>
      <c r="AB1522" s="87"/>
      <c r="AC1522" s="87"/>
      <c r="AD1522" s="87"/>
      <c r="AE1522" s="87"/>
      <c r="AG1522" s="112"/>
      <c r="AN1522" s="87"/>
      <c r="AO1522" s="87"/>
      <c r="AP1522" s="87"/>
      <c r="AQ1522" s="87"/>
      <c r="AR1522" s="87"/>
      <c r="AS1522" s="87"/>
      <c r="AT1522" s="87"/>
      <c r="AU1522" s="87"/>
      <c r="AV1522" s="87"/>
    </row>
    <row r="1523" spans="3:64" x14ac:dyDescent="0.2">
      <c r="C1523" s="10"/>
      <c r="D1523" s="10"/>
      <c r="AA1523" s="87"/>
      <c r="AB1523" s="87"/>
      <c r="AC1523" s="87"/>
      <c r="AD1523" s="87"/>
      <c r="AE1523" s="87"/>
      <c r="AG1523" s="112"/>
      <c r="AN1523" s="87"/>
      <c r="AO1523" s="87"/>
      <c r="AP1523" s="87"/>
      <c r="AQ1523" s="87"/>
      <c r="AR1523" s="87"/>
      <c r="AS1523" s="87"/>
      <c r="AT1523" s="87"/>
      <c r="AU1523" s="87"/>
      <c r="AV1523" s="87"/>
      <c r="AX1523" s="87"/>
      <c r="AY1523" s="87"/>
      <c r="AZ1523" s="87"/>
      <c r="BA1523" s="87"/>
      <c r="BB1523" s="87"/>
      <c r="BC1523" s="87"/>
      <c r="BD1523" s="87"/>
      <c r="BE1523" s="87"/>
      <c r="BF1523" s="87"/>
      <c r="BG1523" s="87"/>
      <c r="BH1523" s="87"/>
      <c r="BI1523" s="87"/>
      <c r="BJ1523" s="87"/>
      <c r="BK1523" s="87"/>
      <c r="BL1523" s="87"/>
    </row>
    <row r="1524" spans="3:64" x14ac:dyDescent="0.2">
      <c r="C1524" s="10"/>
      <c r="D1524" s="10"/>
      <c r="AA1524" s="87"/>
      <c r="AB1524" s="87"/>
      <c r="AC1524" s="87"/>
      <c r="AD1524" s="87"/>
      <c r="AE1524" s="87"/>
      <c r="AG1524" s="112"/>
      <c r="AN1524" s="87"/>
      <c r="AO1524" s="87"/>
      <c r="AP1524" s="87"/>
      <c r="AQ1524" s="87"/>
      <c r="AR1524" s="87"/>
      <c r="AS1524" s="87"/>
      <c r="AT1524" s="87"/>
      <c r="AU1524" s="87"/>
      <c r="AV1524" s="87"/>
    </row>
    <row r="1525" spans="3:64" x14ac:dyDescent="0.2">
      <c r="C1525" s="10"/>
      <c r="D1525" s="10"/>
      <c r="AA1525" s="87"/>
      <c r="AB1525" s="87"/>
      <c r="AC1525" s="87"/>
      <c r="AD1525" s="87"/>
      <c r="AE1525" s="87"/>
      <c r="AG1525" s="112"/>
      <c r="AN1525" s="87"/>
      <c r="AO1525" s="87"/>
      <c r="AP1525" s="87"/>
      <c r="AQ1525" s="87"/>
      <c r="AR1525" s="87"/>
      <c r="AS1525" s="87"/>
      <c r="AT1525" s="87"/>
      <c r="AU1525" s="87"/>
      <c r="AV1525" s="87"/>
    </row>
    <row r="1526" spans="3:64" x14ac:dyDescent="0.2">
      <c r="C1526" s="10"/>
      <c r="D1526" s="10"/>
      <c r="AA1526" s="87"/>
      <c r="AB1526" s="87"/>
      <c r="AC1526" s="87"/>
      <c r="AD1526" s="87"/>
      <c r="AE1526" s="87"/>
      <c r="AG1526" s="112"/>
      <c r="AN1526" s="87"/>
      <c r="AO1526" s="87"/>
      <c r="AP1526" s="87"/>
      <c r="AQ1526" s="87"/>
      <c r="AR1526" s="87"/>
      <c r="AS1526" s="87"/>
      <c r="AT1526" s="87"/>
      <c r="AU1526" s="87"/>
      <c r="AV1526" s="87"/>
      <c r="AX1526" s="87"/>
    </row>
    <row r="1527" spans="3:64" x14ac:dyDescent="0.2">
      <c r="C1527" s="10"/>
      <c r="D1527" s="10"/>
      <c r="AA1527" s="87"/>
      <c r="AB1527" s="87"/>
      <c r="AC1527" s="87"/>
      <c r="AD1527" s="87"/>
      <c r="AE1527" s="87"/>
      <c r="AG1527" s="112"/>
      <c r="AN1527" s="87"/>
      <c r="AO1527" s="87"/>
      <c r="AP1527" s="87"/>
      <c r="AQ1527" s="87"/>
      <c r="AR1527" s="87"/>
      <c r="AS1527" s="87"/>
      <c r="AT1527" s="87"/>
      <c r="AU1527" s="87"/>
      <c r="AV1527" s="87"/>
    </row>
    <row r="1528" spans="3:64" x14ac:dyDescent="0.2">
      <c r="C1528" s="10"/>
      <c r="D1528" s="10"/>
      <c r="AA1528" s="87"/>
      <c r="AB1528" s="87"/>
      <c r="AC1528" s="87"/>
      <c r="AD1528" s="87"/>
      <c r="AE1528" s="87"/>
      <c r="AG1528" s="112"/>
      <c r="AN1528" s="87"/>
      <c r="AO1528" s="87"/>
      <c r="AP1528" s="87"/>
      <c r="AQ1528" s="87"/>
      <c r="AR1528" s="87"/>
      <c r="AS1528" s="87"/>
      <c r="AT1528" s="87"/>
      <c r="AU1528" s="87"/>
      <c r="AV1528" s="87"/>
      <c r="AX1528" s="87"/>
    </row>
    <row r="1529" spans="3:64" x14ac:dyDescent="0.2">
      <c r="C1529" s="10"/>
      <c r="D1529" s="10"/>
      <c r="AA1529" s="87"/>
      <c r="AB1529" s="87"/>
      <c r="AC1529" s="87"/>
      <c r="AD1529" s="87"/>
      <c r="AE1529" s="87"/>
      <c r="AG1529" s="112"/>
      <c r="AN1529" s="87"/>
      <c r="AO1529" s="87"/>
      <c r="AP1529" s="87"/>
      <c r="AQ1529" s="87"/>
      <c r="AR1529" s="87"/>
      <c r="AS1529" s="87"/>
      <c r="AT1529" s="87"/>
      <c r="AU1529" s="87"/>
      <c r="AV1529" s="87"/>
    </row>
    <row r="1530" spans="3:64" x14ac:dyDescent="0.2">
      <c r="C1530" s="10"/>
      <c r="D1530" s="10"/>
      <c r="AA1530" s="87"/>
      <c r="AB1530" s="87"/>
      <c r="AC1530" s="87"/>
      <c r="AD1530" s="87"/>
      <c r="AE1530" s="87"/>
      <c r="AG1530" s="112"/>
      <c r="AN1530" s="87"/>
      <c r="AO1530" s="87"/>
      <c r="AP1530" s="87"/>
      <c r="AQ1530" s="87"/>
      <c r="AR1530" s="87"/>
      <c r="AS1530" s="87"/>
      <c r="AT1530" s="87"/>
      <c r="AU1530" s="87"/>
      <c r="AV1530" s="87"/>
    </row>
    <row r="1531" spans="3:64" x14ac:dyDescent="0.2">
      <c r="C1531" s="10"/>
      <c r="D1531" s="10"/>
      <c r="AA1531" s="87"/>
      <c r="AB1531" s="87"/>
      <c r="AC1531" s="87"/>
      <c r="AD1531" s="87"/>
      <c r="AE1531" s="87"/>
      <c r="AG1531" s="112"/>
      <c r="AN1531" s="87"/>
      <c r="AO1531" s="87"/>
      <c r="AP1531" s="87"/>
      <c r="AQ1531" s="87"/>
      <c r="AR1531" s="87"/>
      <c r="AS1531" s="87"/>
      <c r="AT1531" s="87"/>
      <c r="AU1531" s="87"/>
      <c r="AV1531" s="87"/>
    </row>
    <row r="1532" spans="3:64" x14ac:dyDescent="0.2">
      <c r="C1532" s="10"/>
      <c r="D1532" s="10"/>
      <c r="AA1532" s="87"/>
      <c r="AB1532" s="87"/>
      <c r="AC1532" s="87"/>
      <c r="AD1532" s="87"/>
      <c r="AE1532" s="87"/>
      <c r="AG1532" s="112"/>
      <c r="AN1532" s="87"/>
      <c r="AO1532" s="87"/>
      <c r="AP1532" s="87"/>
      <c r="AQ1532" s="87"/>
      <c r="AR1532" s="87"/>
      <c r="AS1532" s="87"/>
      <c r="AT1532" s="87"/>
      <c r="AU1532" s="87"/>
    </row>
    <row r="1533" spans="3:64" x14ac:dyDescent="0.2">
      <c r="C1533" s="10"/>
      <c r="D1533" s="10"/>
      <c r="AA1533" s="87"/>
      <c r="AB1533" s="87"/>
      <c r="AC1533" s="87"/>
      <c r="AD1533" s="87"/>
      <c r="AE1533" s="87"/>
      <c r="AG1533" s="112"/>
      <c r="AN1533" s="87"/>
      <c r="AO1533" s="87"/>
      <c r="AP1533" s="87"/>
      <c r="AQ1533" s="87"/>
      <c r="AR1533" s="87"/>
      <c r="AS1533" s="87"/>
      <c r="AT1533" s="87"/>
      <c r="AU1533" s="87"/>
      <c r="AV1533" s="87"/>
    </row>
    <row r="1534" spans="3:64" x14ac:dyDescent="0.2">
      <c r="C1534" s="10"/>
      <c r="D1534" s="10"/>
      <c r="AA1534" s="87"/>
      <c r="AB1534" s="87"/>
      <c r="AC1534" s="87"/>
      <c r="AD1534" s="87"/>
      <c r="AE1534" s="87"/>
      <c r="AG1534" s="112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87"/>
      <c r="BK1534" s="87"/>
      <c r="BL1534" s="87"/>
    </row>
    <row r="1535" spans="3:64" x14ac:dyDescent="0.2">
      <c r="C1535" s="10"/>
      <c r="D1535" s="10"/>
      <c r="AA1535" s="87"/>
      <c r="AB1535" s="87"/>
      <c r="AC1535" s="87"/>
      <c r="AD1535" s="87"/>
      <c r="AE1535" s="87"/>
      <c r="AG1535" s="112"/>
      <c r="AN1535" s="87"/>
      <c r="AO1535" s="87"/>
      <c r="AP1535" s="87"/>
      <c r="AQ1535" s="87"/>
      <c r="AR1535" s="87"/>
      <c r="AS1535" s="87"/>
      <c r="AT1535" s="87"/>
      <c r="AU1535" s="87"/>
    </row>
    <row r="1536" spans="3:64" x14ac:dyDescent="0.2">
      <c r="C1536" s="10"/>
      <c r="D1536" s="10"/>
      <c r="AA1536" s="87"/>
      <c r="AB1536" s="87"/>
      <c r="AC1536" s="87"/>
      <c r="AD1536" s="87"/>
      <c r="AE1536" s="87"/>
      <c r="AG1536" s="112"/>
      <c r="AN1536" s="87"/>
      <c r="AO1536" s="87"/>
      <c r="AP1536" s="87"/>
      <c r="AQ1536" s="87"/>
      <c r="AR1536" s="87"/>
      <c r="AS1536" s="87"/>
      <c r="AT1536" s="87"/>
      <c r="AU1536" s="87"/>
    </row>
    <row r="1537" spans="3:64" x14ac:dyDescent="0.2">
      <c r="C1537" s="10"/>
      <c r="D1537" s="10"/>
      <c r="AA1537" s="87"/>
      <c r="AB1537" s="87"/>
      <c r="AC1537" s="87"/>
      <c r="AD1537" s="87"/>
      <c r="AE1537" s="87"/>
      <c r="AG1537" s="112"/>
      <c r="AN1537" s="87"/>
      <c r="AO1537" s="87"/>
      <c r="AP1537" s="87"/>
      <c r="AQ1537" s="87"/>
      <c r="AR1537" s="87"/>
      <c r="AS1537" s="87"/>
      <c r="AT1537" s="87"/>
      <c r="AU1537" s="87"/>
    </row>
    <row r="1538" spans="3:64" x14ac:dyDescent="0.2">
      <c r="C1538" s="10"/>
      <c r="D1538" s="10"/>
      <c r="AA1538" s="87"/>
      <c r="AB1538" s="87"/>
      <c r="AC1538" s="87"/>
      <c r="AD1538" s="87"/>
      <c r="AE1538" s="87"/>
      <c r="AG1538" s="112"/>
      <c r="AN1538" s="87"/>
      <c r="AO1538" s="87"/>
      <c r="AP1538" s="87"/>
      <c r="AQ1538" s="87"/>
      <c r="AR1538" s="87"/>
      <c r="AS1538" s="87"/>
      <c r="AT1538" s="87"/>
      <c r="AU1538" s="87"/>
      <c r="AV1538" s="87"/>
    </row>
    <row r="1539" spans="3:64" x14ac:dyDescent="0.2">
      <c r="C1539" s="10"/>
      <c r="D1539" s="10"/>
      <c r="AA1539" s="87"/>
      <c r="AB1539" s="87"/>
      <c r="AC1539" s="87"/>
      <c r="AD1539" s="87"/>
      <c r="AE1539" s="87"/>
      <c r="AG1539" s="112"/>
      <c r="AN1539" s="87"/>
      <c r="AO1539" s="87"/>
      <c r="AP1539" s="87"/>
      <c r="AQ1539" s="87"/>
      <c r="AR1539" s="87"/>
      <c r="AS1539" s="87"/>
      <c r="AT1539" s="87"/>
      <c r="AU1539" s="87"/>
      <c r="AV1539" s="87"/>
    </row>
    <row r="1540" spans="3:64" x14ac:dyDescent="0.2">
      <c r="C1540" s="10"/>
      <c r="D1540" s="10"/>
      <c r="AA1540" s="87"/>
      <c r="AB1540" s="87"/>
      <c r="AC1540" s="87"/>
      <c r="AD1540" s="87"/>
      <c r="AE1540" s="87"/>
      <c r="AG1540" s="112"/>
      <c r="AN1540" s="87"/>
      <c r="AO1540" s="87"/>
      <c r="AP1540" s="87"/>
      <c r="AQ1540" s="87"/>
      <c r="AR1540" s="87"/>
      <c r="AS1540" s="87"/>
      <c r="AT1540" s="87"/>
      <c r="AU1540" s="87"/>
      <c r="AV1540" s="87"/>
    </row>
    <row r="1541" spans="3:64" x14ac:dyDescent="0.2">
      <c r="C1541" s="10"/>
      <c r="D1541" s="10"/>
      <c r="AA1541" s="87"/>
      <c r="AB1541" s="87"/>
      <c r="AC1541" s="87"/>
      <c r="AD1541" s="87"/>
      <c r="AE1541" s="87"/>
      <c r="AG1541" s="112"/>
      <c r="AN1541" s="87"/>
      <c r="AO1541" s="87"/>
      <c r="AP1541" s="87"/>
      <c r="AQ1541" s="87"/>
      <c r="AR1541" s="87"/>
      <c r="AS1541" s="87"/>
      <c r="AT1541" s="87"/>
      <c r="AU1541" s="87"/>
    </row>
    <row r="1542" spans="3:64" x14ac:dyDescent="0.2">
      <c r="C1542" s="10"/>
      <c r="D1542" s="10"/>
      <c r="AA1542" s="87"/>
      <c r="AB1542" s="87"/>
      <c r="AC1542" s="87"/>
      <c r="AD1542" s="87"/>
      <c r="AE1542" s="87"/>
      <c r="AG1542" s="112"/>
      <c r="AN1542" s="87"/>
      <c r="AO1542" s="87"/>
      <c r="AP1542" s="87"/>
      <c r="AQ1542" s="87"/>
      <c r="AR1542" s="87"/>
      <c r="AS1542" s="87"/>
      <c r="AT1542" s="87"/>
      <c r="AU1542" s="87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87"/>
      <c r="BG1542" s="87"/>
      <c r="BH1542" s="87"/>
      <c r="BI1542" s="87"/>
      <c r="BJ1542" s="87"/>
      <c r="BK1542" s="87"/>
      <c r="BL1542" s="87"/>
    </row>
    <row r="1543" spans="3:64" x14ac:dyDescent="0.2">
      <c r="C1543" s="10"/>
      <c r="D1543" s="10"/>
      <c r="AA1543" s="87"/>
      <c r="AB1543" s="87"/>
      <c r="AC1543" s="87"/>
      <c r="AD1543" s="87"/>
      <c r="AE1543" s="87"/>
      <c r="AG1543" s="112"/>
      <c r="AN1543" s="87"/>
      <c r="AO1543" s="87"/>
      <c r="AP1543" s="87"/>
      <c r="AQ1543" s="87"/>
      <c r="AR1543" s="87"/>
      <c r="AS1543" s="87"/>
      <c r="AT1543" s="87"/>
      <c r="AU1543" s="87"/>
      <c r="AV1543" s="87"/>
      <c r="AX1543" s="87"/>
      <c r="AY1543" s="87"/>
      <c r="AZ1543" s="87"/>
      <c r="BA1543" s="87"/>
      <c r="BB1543" s="87"/>
      <c r="BC1543" s="87"/>
      <c r="BD1543" s="87"/>
      <c r="BE1543" s="87"/>
      <c r="BF1543" s="87"/>
      <c r="BG1543" s="87"/>
      <c r="BH1543" s="87"/>
      <c r="BI1543" s="87"/>
      <c r="BJ1543" s="87"/>
      <c r="BK1543" s="87"/>
      <c r="BL1543" s="87"/>
    </row>
    <row r="1544" spans="3:64" x14ac:dyDescent="0.2">
      <c r="C1544" s="10"/>
      <c r="D1544" s="10"/>
      <c r="AA1544" s="87"/>
      <c r="AB1544" s="87"/>
      <c r="AC1544" s="87"/>
      <c r="AD1544" s="87"/>
      <c r="AE1544" s="87"/>
      <c r="AG1544" s="112"/>
      <c r="AN1544" s="87"/>
      <c r="AO1544" s="87"/>
      <c r="AP1544" s="87"/>
      <c r="AQ1544" s="87"/>
      <c r="AR1544" s="87"/>
      <c r="AS1544" s="87"/>
      <c r="AT1544" s="87"/>
      <c r="AU1544" s="87"/>
    </row>
    <row r="1545" spans="3:64" x14ac:dyDescent="0.2">
      <c r="C1545" s="10"/>
      <c r="D1545" s="10"/>
      <c r="AA1545" s="87"/>
      <c r="AB1545" s="87"/>
      <c r="AC1545" s="87"/>
      <c r="AD1545" s="87"/>
      <c r="AE1545" s="87"/>
      <c r="AG1545" s="112"/>
      <c r="AN1545" s="87"/>
      <c r="AO1545" s="87"/>
      <c r="AP1545" s="87"/>
      <c r="AQ1545" s="87"/>
      <c r="AR1545" s="87"/>
      <c r="AS1545" s="87"/>
      <c r="AT1545" s="87"/>
      <c r="AU1545" s="87"/>
      <c r="AV1545" s="87"/>
    </row>
    <row r="1546" spans="3:64" x14ac:dyDescent="0.2">
      <c r="C1546" s="10"/>
      <c r="D1546" s="10"/>
      <c r="AA1546" s="87"/>
      <c r="AB1546" s="87"/>
      <c r="AC1546" s="87"/>
      <c r="AD1546" s="87"/>
      <c r="AE1546" s="87"/>
      <c r="AG1546" s="112"/>
      <c r="AN1546" s="87"/>
      <c r="AO1546" s="87"/>
      <c r="AP1546" s="87"/>
      <c r="AQ1546" s="87"/>
      <c r="AR1546" s="87"/>
      <c r="AS1546" s="87"/>
      <c r="AT1546" s="87"/>
      <c r="AU1546" s="87"/>
    </row>
    <row r="1547" spans="3:64" x14ac:dyDescent="0.2">
      <c r="C1547" s="10"/>
      <c r="D1547" s="10"/>
      <c r="AA1547" s="87"/>
      <c r="AB1547" s="87"/>
      <c r="AC1547" s="87"/>
      <c r="AD1547" s="87"/>
      <c r="AE1547" s="87"/>
      <c r="AG1547" s="112"/>
      <c r="AN1547" s="87"/>
      <c r="AO1547" s="87"/>
      <c r="AP1547" s="87"/>
      <c r="AQ1547" s="87"/>
      <c r="AR1547" s="87"/>
      <c r="AS1547" s="87"/>
      <c r="AT1547" s="87"/>
      <c r="AU1547" s="87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87"/>
      <c r="BG1547" s="87"/>
      <c r="BH1547" s="87"/>
      <c r="BI1547" s="87"/>
      <c r="BJ1547" s="87"/>
      <c r="BK1547" s="87"/>
      <c r="BL1547" s="87"/>
    </row>
    <row r="1548" spans="3:64" x14ac:dyDescent="0.2">
      <c r="C1548" s="10"/>
      <c r="D1548" s="10"/>
      <c r="AA1548" s="87"/>
      <c r="AB1548" s="87"/>
      <c r="AC1548" s="87"/>
      <c r="AD1548" s="87"/>
      <c r="AE1548" s="87"/>
      <c r="AG1548" s="112"/>
      <c r="AN1548" s="87"/>
      <c r="AO1548" s="87"/>
      <c r="AP1548" s="87"/>
      <c r="AQ1548" s="87"/>
      <c r="AR1548" s="87"/>
      <c r="AS1548" s="87"/>
      <c r="AT1548" s="87"/>
      <c r="AU1548" s="87"/>
    </row>
    <row r="1549" spans="3:64" x14ac:dyDescent="0.2">
      <c r="C1549" s="10"/>
      <c r="D1549" s="10"/>
      <c r="AA1549" s="87"/>
      <c r="AB1549" s="87"/>
      <c r="AC1549" s="87"/>
      <c r="AD1549" s="87"/>
      <c r="AE1549" s="87"/>
      <c r="AG1549" s="112"/>
      <c r="AN1549" s="87"/>
      <c r="AO1549" s="87"/>
      <c r="AP1549" s="87"/>
      <c r="AQ1549" s="87"/>
      <c r="AR1549" s="87"/>
      <c r="AS1549" s="87"/>
      <c r="AT1549" s="87"/>
      <c r="AU1549" s="87"/>
      <c r="AV1549" s="87"/>
      <c r="AX1549" s="87"/>
    </row>
    <row r="1550" spans="3:64" x14ac:dyDescent="0.2">
      <c r="C1550" s="10"/>
      <c r="D1550" s="10"/>
      <c r="AA1550" s="87"/>
      <c r="AB1550" s="87"/>
      <c r="AC1550" s="87"/>
      <c r="AD1550" s="87"/>
      <c r="AE1550" s="87"/>
      <c r="AG1550" s="112"/>
      <c r="AN1550" s="87"/>
      <c r="AO1550" s="87"/>
      <c r="AP1550" s="87"/>
      <c r="AQ1550" s="87"/>
      <c r="AR1550" s="87"/>
      <c r="AS1550" s="87"/>
      <c r="AT1550" s="87"/>
      <c r="AU1550" s="87"/>
      <c r="AV1550" s="87"/>
      <c r="AX1550" s="87"/>
    </row>
    <row r="1551" spans="3:64" x14ac:dyDescent="0.2">
      <c r="C1551" s="10"/>
      <c r="D1551" s="10"/>
      <c r="AA1551" s="87"/>
      <c r="AB1551" s="87"/>
      <c r="AC1551" s="87"/>
      <c r="AD1551" s="87"/>
      <c r="AE1551" s="87"/>
      <c r="AG1551" s="112"/>
      <c r="AN1551" s="87"/>
      <c r="AO1551" s="87"/>
      <c r="AP1551" s="87"/>
      <c r="AQ1551" s="87"/>
      <c r="AR1551" s="87"/>
      <c r="AS1551" s="87"/>
      <c r="AT1551" s="87"/>
      <c r="AU1551" s="87"/>
      <c r="AV1551" s="87"/>
      <c r="AX1551" s="87"/>
    </row>
    <row r="1552" spans="3:64" x14ac:dyDescent="0.2">
      <c r="C1552" s="10"/>
      <c r="D1552" s="10"/>
      <c r="AA1552" s="87"/>
      <c r="AB1552" s="87"/>
      <c r="AC1552" s="87"/>
      <c r="AD1552" s="87"/>
      <c r="AE1552" s="87"/>
      <c r="AG1552" s="112"/>
      <c r="AN1552" s="87"/>
      <c r="AO1552" s="87"/>
      <c r="AP1552" s="87"/>
      <c r="AQ1552" s="87"/>
      <c r="AR1552" s="87"/>
      <c r="AS1552" s="87"/>
      <c r="AT1552" s="87"/>
      <c r="AU1552" s="87"/>
      <c r="AV1552" s="87"/>
    </row>
    <row r="1553" spans="3:64" x14ac:dyDescent="0.2">
      <c r="C1553" s="10"/>
      <c r="D1553" s="10"/>
      <c r="AA1553" s="87"/>
      <c r="AB1553" s="87"/>
      <c r="AC1553" s="87"/>
      <c r="AD1553" s="87"/>
      <c r="AE1553" s="87"/>
      <c r="AG1553" s="112"/>
      <c r="AN1553" s="87"/>
      <c r="AO1553" s="87"/>
      <c r="AP1553" s="87"/>
      <c r="AQ1553" s="87"/>
      <c r="AR1553" s="87"/>
      <c r="AS1553" s="87"/>
      <c r="AT1553" s="87"/>
      <c r="AU1553" s="87"/>
    </row>
    <row r="1554" spans="3:64" x14ac:dyDescent="0.2">
      <c r="C1554" s="10"/>
      <c r="D1554" s="10"/>
      <c r="AA1554" s="87"/>
      <c r="AB1554" s="87"/>
      <c r="AC1554" s="87"/>
      <c r="AD1554" s="87"/>
      <c r="AE1554" s="87"/>
      <c r="AG1554" s="112"/>
      <c r="AN1554" s="87"/>
      <c r="AO1554" s="87"/>
      <c r="AP1554" s="87"/>
      <c r="AQ1554" s="87"/>
      <c r="AR1554" s="87"/>
      <c r="AS1554" s="87"/>
      <c r="AT1554" s="87"/>
      <c r="AU1554" s="87"/>
      <c r="AV1554" s="87"/>
    </row>
    <row r="1555" spans="3:64" x14ac:dyDescent="0.2">
      <c r="C1555" s="10"/>
      <c r="D1555" s="10"/>
      <c r="AA1555" s="87"/>
      <c r="AB1555" s="87"/>
      <c r="AC1555" s="87"/>
      <c r="AD1555" s="87"/>
      <c r="AE1555" s="87"/>
      <c r="AG1555" s="112"/>
      <c r="AN1555" s="87"/>
      <c r="AO1555" s="87"/>
      <c r="AP1555" s="87"/>
      <c r="AQ1555" s="87"/>
      <c r="AR1555" s="87"/>
      <c r="AS1555" s="87"/>
      <c r="AT1555" s="87"/>
      <c r="AU1555" s="87"/>
      <c r="AV1555" s="87"/>
    </row>
    <row r="1556" spans="3:64" x14ac:dyDescent="0.2">
      <c r="C1556" s="10"/>
      <c r="D1556" s="10"/>
      <c r="AA1556" s="87"/>
      <c r="AB1556" s="87"/>
      <c r="AC1556" s="87"/>
      <c r="AD1556" s="87"/>
      <c r="AE1556" s="87"/>
      <c r="AG1556" s="112"/>
      <c r="AN1556" s="87"/>
      <c r="AO1556" s="87"/>
      <c r="AP1556" s="87"/>
      <c r="AQ1556" s="87"/>
      <c r="AR1556" s="87"/>
      <c r="AS1556" s="87"/>
      <c r="AT1556" s="87"/>
      <c r="AU1556" s="87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87"/>
      <c r="BG1556" s="87"/>
      <c r="BH1556" s="87"/>
      <c r="BI1556" s="87"/>
      <c r="BJ1556" s="87"/>
      <c r="BK1556" s="87"/>
      <c r="BL1556" s="87"/>
    </row>
    <row r="1557" spans="3:64" x14ac:dyDescent="0.2">
      <c r="C1557" s="10"/>
      <c r="D1557" s="10"/>
      <c r="AA1557" s="87"/>
      <c r="AB1557" s="87"/>
      <c r="AC1557" s="87"/>
      <c r="AD1557" s="87"/>
      <c r="AE1557" s="87"/>
      <c r="AG1557" s="112"/>
      <c r="AN1557" s="87"/>
      <c r="AO1557" s="87"/>
      <c r="AP1557" s="87"/>
      <c r="AQ1557" s="87"/>
      <c r="AR1557" s="87"/>
      <c r="AS1557" s="87"/>
      <c r="AT1557" s="87"/>
      <c r="AU1557" s="87"/>
    </row>
    <row r="1558" spans="3:64" x14ac:dyDescent="0.2">
      <c r="C1558" s="10"/>
      <c r="D1558" s="10"/>
      <c r="AA1558" s="87"/>
      <c r="AB1558" s="87"/>
      <c r="AC1558" s="87"/>
      <c r="AD1558" s="87"/>
      <c r="AE1558" s="87"/>
      <c r="AG1558" s="112"/>
      <c r="AN1558" s="87"/>
      <c r="AO1558" s="87"/>
      <c r="AP1558" s="87"/>
      <c r="AQ1558" s="87"/>
      <c r="AR1558" s="87"/>
      <c r="AS1558" s="87"/>
      <c r="AT1558" s="87"/>
      <c r="AU1558" s="87"/>
    </row>
    <row r="1559" spans="3:64" x14ac:dyDescent="0.2">
      <c r="C1559" s="10"/>
      <c r="D1559" s="10"/>
      <c r="AA1559" s="87"/>
      <c r="AB1559" s="87"/>
      <c r="AC1559" s="87"/>
      <c r="AD1559" s="87"/>
      <c r="AE1559" s="87"/>
      <c r="AG1559" s="112"/>
      <c r="AN1559" s="87"/>
      <c r="AO1559" s="87"/>
      <c r="AP1559" s="87"/>
      <c r="AQ1559" s="87"/>
      <c r="AR1559" s="87"/>
      <c r="AS1559" s="87"/>
      <c r="AT1559" s="87"/>
      <c r="AU1559" s="87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87"/>
      <c r="BG1559" s="87"/>
      <c r="BH1559" s="87"/>
      <c r="BI1559" s="87"/>
      <c r="BJ1559" s="87"/>
      <c r="BK1559" s="87"/>
      <c r="BL1559" s="87"/>
    </row>
    <row r="1560" spans="3:64" x14ac:dyDescent="0.2">
      <c r="C1560" s="10"/>
      <c r="D1560" s="10"/>
      <c r="AA1560" s="87"/>
      <c r="AB1560" s="87"/>
      <c r="AC1560" s="87"/>
      <c r="AD1560" s="87"/>
      <c r="AE1560" s="87"/>
      <c r="AG1560" s="112"/>
      <c r="AN1560" s="87"/>
      <c r="AO1560" s="87"/>
      <c r="AP1560" s="87"/>
      <c r="AQ1560" s="87"/>
      <c r="AR1560" s="87"/>
      <c r="AS1560" s="87"/>
      <c r="AT1560" s="87"/>
      <c r="AU1560" s="87"/>
      <c r="AV1560" s="87"/>
      <c r="AX1560" s="87"/>
      <c r="AY1560" s="87"/>
      <c r="AZ1560" s="87"/>
      <c r="BA1560" s="87"/>
      <c r="BB1560" s="87"/>
      <c r="BC1560" s="87"/>
      <c r="BD1560" s="87"/>
      <c r="BE1560" s="87"/>
      <c r="BF1560" s="87"/>
      <c r="BG1560" s="87"/>
      <c r="BH1560" s="87"/>
      <c r="BI1560" s="87"/>
      <c r="BJ1560" s="87"/>
      <c r="BK1560" s="87"/>
      <c r="BL1560" s="87"/>
    </row>
    <row r="1561" spans="3:64" x14ac:dyDescent="0.2">
      <c r="C1561" s="10"/>
      <c r="D1561" s="10"/>
      <c r="AA1561" s="87"/>
      <c r="AB1561" s="87"/>
      <c r="AC1561" s="87"/>
      <c r="AD1561" s="87"/>
      <c r="AE1561" s="87"/>
      <c r="AG1561" s="112"/>
      <c r="AN1561" s="87"/>
      <c r="AO1561" s="87"/>
      <c r="AP1561" s="87"/>
      <c r="AQ1561" s="87"/>
      <c r="AR1561" s="87"/>
      <c r="AS1561" s="87"/>
      <c r="AT1561" s="87"/>
      <c r="AU1561" s="87"/>
      <c r="AV1561" s="87"/>
      <c r="AX1561" s="87"/>
    </row>
    <row r="1562" spans="3:64" x14ac:dyDescent="0.2">
      <c r="C1562" s="10"/>
      <c r="D1562" s="10"/>
      <c r="AA1562" s="87"/>
      <c r="AB1562" s="87"/>
      <c r="AC1562" s="87"/>
      <c r="AD1562" s="87"/>
      <c r="AE1562" s="87"/>
      <c r="AG1562" s="112"/>
      <c r="AN1562" s="87"/>
      <c r="AO1562" s="87"/>
      <c r="AP1562" s="87"/>
      <c r="AQ1562" s="87"/>
      <c r="AR1562" s="87"/>
      <c r="AS1562" s="87"/>
      <c r="AT1562" s="87"/>
      <c r="AU1562" s="87"/>
    </row>
    <row r="1563" spans="3:64" x14ac:dyDescent="0.2">
      <c r="C1563" s="10"/>
      <c r="D1563" s="10"/>
      <c r="AA1563" s="87"/>
      <c r="AB1563" s="87"/>
      <c r="AC1563" s="87"/>
      <c r="AD1563" s="87"/>
      <c r="AE1563" s="87"/>
      <c r="AG1563" s="112"/>
      <c r="AN1563" s="87"/>
      <c r="AO1563" s="87"/>
      <c r="AP1563" s="87"/>
      <c r="AQ1563" s="87"/>
      <c r="AR1563" s="87"/>
      <c r="AS1563" s="87"/>
      <c r="AT1563" s="87"/>
      <c r="AU1563" s="87"/>
      <c r="AV1563" s="87"/>
    </row>
    <row r="1564" spans="3:64" x14ac:dyDescent="0.2">
      <c r="C1564" s="10"/>
      <c r="D1564" s="10"/>
      <c r="AA1564" s="87"/>
      <c r="AB1564" s="87"/>
      <c r="AC1564" s="87"/>
      <c r="AD1564" s="87"/>
      <c r="AE1564" s="87"/>
      <c r="AG1564" s="112"/>
      <c r="AN1564" s="87"/>
      <c r="AO1564" s="87"/>
      <c r="AP1564" s="87"/>
      <c r="AQ1564" s="87"/>
      <c r="AR1564" s="87"/>
      <c r="AS1564" s="87"/>
      <c r="AT1564" s="87"/>
      <c r="AU1564" s="87"/>
      <c r="AV1564" s="87"/>
    </row>
    <row r="1565" spans="3:64" x14ac:dyDescent="0.2">
      <c r="C1565" s="10"/>
      <c r="D1565" s="10"/>
      <c r="AA1565" s="87"/>
      <c r="AB1565" s="87"/>
      <c r="AC1565" s="87"/>
      <c r="AD1565" s="87"/>
      <c r="AE1565" s="87"/>
      <c r="AG1565" s="112"/>
      <c r="AN1565" s="87"/>
      <c r="AO1565" s="87"/>
      <c r="AP1565" s="87"/>
      <c r="AQ1565" s="87"/>
      <c r="AR1565" s="87"/>
      <c r="AS1565" s="87"/>
      <c r="AT1565" s="87"/>
      <c r="AU1565" s="87"/>
      <c r="AV1565" s="87"/>
      <c r="AX1565" s="87"/>
    </row>
    <row r="1566" spans="3:64" x14ac:dyDescent="0.2">
      <c r="C1566" s="10"/>
      <c r="D1566" s="10"/>
      <c r="AA1566" s="87"/>
      <c r="AB1566" s="87"/>
      <c r="AC1566" s="87"/>
      <c r="AD1566" s="87"/>
      <c r="AE1566" s="87"/>
      <c r="AG1566" s="112"/>
      <c r="AN1566" s="87"/>
      <c r="AO1566" s="87"/>
      <c r="AP1566" s="87"/>
      <c r="AQ1566" s="87"/>
      <c r="AR1566" s="87"/>
      <c r="AS1566" s="87"/>
      <c r="AT1566" s="87"/>
      <c r="AU1566" s="87"/>
      <c r="AV1566" s="87"/>
      <c r="AX1566" s="87"/>
      <c r="AY1566" s="87"/>
      <c r="AZ1566" s="87"/>
      <c r="BA1566" s="87"/>
      <c r="BB1566" s="87"/>
      <c r="BC1566" s="87"/>
      <c r="BD1566" s="87"/>
      <c r="BE1566" s="87"/>
      <c r="BF1566" s="87"/>
      <c r="BG1566" s="87"/>
      <c r="BH1566" s="87"/>
      <c r="BI1566" s="87"/>
      <c r="BJ1566" s="87"/>
      <c r="BK1566" s="87"/>
      <c r="BL1566" s="87"/>
    </row>
    <row r="1567" spans="3:64" x14ac:dyDescent="0.2">
      <c r="C1567" s="10"/>
      <c r="D1567" s="10"/>
      <c r="AA1567" s="87"/>
      <c r="AB1567" s="87"/>
      <c r="AC1567" s="87"/>
      <c r="AD1567" s="87"/>
      <c r="AE1567" s="87"/>
      <c r="AG1567" s="112"/>
      <c r="AN1567" s="87"/>
      <c r="AO1567" s="87"/>
      <c r="AP1567" s="87"/>
      <c r="AQ1567" s="87"/>
      <c r="AR1567" s="87"/>
      <c r="AS1567" s="87"/>
      <c r="AT1567" s="87"/>
      <c r="AU1567" s="87"/>
      <c r="AV1567" s="87"/>
    </row>
    <row r="1568" spans="3:64" x14ac:dyDescent="0.2">
      <c r="C1568" s="10"/>
      <c r="D1568" s="10"/>
      <c r="AA1568" s="87"/>
      <c r="AB1568" s="87"/>
      <c r="AC1568" s="87"/>
      <c r="AD1568" s="87"/>
      <c r="AE1568" s="87"/>
      <c r="AG1568" s="112"/>
      <c r="AN1568" s="87"/>
      <c r="AO1568" s="87"/>
      <c r="AP1568" s="87"/>
      <c r="AQ1568" s="87"/>
      <c r="AR1568" s="87"/>
      <c r="AS1568" s="87"/>
      <c r="AT1568" s="87"/>
      <c r="AU1568" s="87"/>
      <c r="AV1568" s="87"/>
    </row>
    <row r="1569" spans="3:64" x14ac:dyDescent="0.2">
      <c r="C1569" s="10"/>
      <c r="D1569" s="10"/>
      <c r="AA1569" s="87"/>
      <c r="AB1569" s="87"/>
      <c r="AC1569" s="87"/>
      <c r="AD1569" s="87"/>
      <c r="AE1569" s="87"/>
      <c r="AG1569" s="112"/>
      <c r="AN1569" s="87"/>
      <c r="AO1569" s="87"/>
      <c r="AP1569" s="87"/>
      <c r="AQ1569" s="87"/>
      <c r="AR1569" s="87"/>
      <c r="AS1569" s="87"/>
      <c r="AT1569" s="87"/>
      <c r="AU1569" s="87"/>
      <c r="AV1569" s="87"/>
    </row>
    <row r="1570" spans="3:64" x14ac:dyDescent="0.2">
      <c r="C1570" s="10"/>
      <c r="D1570" s="10"/>
      <c r="AA1570" s="87"/>
      <c r="AB1570" s="87"/>
      <c r="AC1570" s="87"/>
      <c r="AD1570" s="87"/>
      <c r="AE1570" s="87"/>
      <c r="AG1570" s="112"/>
      <c r="AN1570" s="87"/>
      <c r="AO1570" s="87"/>
      <c r="AP1570" s="87"/>
      <c r="AQ1570" s="87"/>
      <c r="AR1570" s="87"/>
      <c r="AS1570" s="87"/>
      <c r="AT1570" s="87"/>
      <c r="AU1570" s="87"/>
      <c r="AV1570" s="87"/>
      <c r="AX1570" s="87"/>
    </row>
    <row r="1571" spans="3:64" x14ac:dyDescent="0.2">
      <c r="C1571" s="10"/>
      <c r="D1571" s="10"/>
      <c r="AA1571" s="87"/>
      <c r="AB1571" s="87"/>
      <c r="AC1571" s="87"/>
      <c r="AD1571" s="87"/>
      <c r="AE1571" s="87"/>
      <c r="AG1571" s="112"/>
      <c r="AN1571" s="87"/>
      <c r="AO1571" s="87"/>
      <c r="AP1571" s="87"/>
      <c r="AQ1571" s="87"/>
      <c r="AR1571" s="87"/>
      <c r="AS1571" s="87"/>
      <c r="AT1571" s="87"/>
      <c r="AU1571" s="87"/>
      <c r="AV1571" s="87"/>
      <c r="AX1571" s="87"/>
      <c r="AY1571" s="87"/>
      <c r="AZ1571" s="87"/>
      <c r="BA1571" s="87"/>
      <c r="BB1571" s="87"/>
      <c r="BC1571" s="87"/>
      <c r="BD1571" s="87"/>
      <c r="BE1571" s="87"/>
      <c r="BF1571" s="87"/>
      <c r="BG1571" s="87"/>
      <c r="BH1571" s="87"/>
      <c r="BI1571" s="87"/>
      <c r="BJ1571" s="87"/>
      <c r="BK1571" s="87"/>
      <c r="BL1571" s="87"/>
    </row>
    <row r="1572" spans="3:64" x14ac:dyDescent="0.2">
      <c r="C1572" s="10"/>
      <c r="D1572" s="10"/>
      <c r="AA1572" s="87"/>
      <c r="AB1572" s="87"/>
      <c r="AC1572" s="87"/>
      <c r="AD1572" s="87"/>
      <c r="AE1572" s="87"/>
      <c r="AG1572" s="112"/>
      <c r="AN1572" s="87"/>
      <c r="AO1572" s="87"/>
      <c r="AP1572" s="87"/>
      <c r="AQ1572" s="87"/>
      <c r="AR1572" s="87"/>
      <c r="AS1572" s="87"/>
      <c r="AT1572" s="87"/>
      <c r="AU1572" s="87"/>
    </row>
    <row r="1573" spans="3:64" x14ac:dyDescent="0.2">
      <c r="C1573" s="10"/>
      <c r="D1573" s="10"/>
      <c r="AA1573" s="87"/>
      <c r="AB1573" s="87"/>
      <c r="AC1573" s="87"/>
      <c r="AD1573" s="87"/>
      <c r="AE1573" s="87"/>
      <c r="AG1573" s="112"/>
      <c r="AN1573" s="87"/>
      <c r="AO1573" s="87"/>
      <c r="AP1573" s="87"/>
      <c r="AQ1573" s="87"/>
      <c r="AR1573" s="87"/>
      <c r="AS1573" s="87"/>
      <c r="AT1573" s="87"/>
      <c r="AU1573" s="87"/>
      <c r="AV1573" s="87"/>
    </row>
    <row r="1574" spans="3:64" x14ac:dyDescent="0.2">
      <c r="C1574" s="10"/>
      <c r="D1574" s="10"/>
      <c r="AA1574" s="87"/>
      <c r="AB1574" s="87"/>
      <c r="AC1574" s="87"/>
      <c r="AD1574" s="87"/>
      <c r="AE1574" s="87"/>
      <c r="AG1574" s="112"/>
      <c r="AN1574" s="87"/>
      <c r="AO1574" s="87"/>
      <c r="AP1574" s="87"/>
      <c r="AQ1574" s="87"/>
      <c r="AR1574" s="87"/>
      <c r="AS1574" s="87"/>
      <c r="AT1574" s="87"/>
      <c r="AU1574" s="87"/>
      <c r="AV1574" s="87"/>
    </row>
    <row r="1575" spans="3:64" x14ac:dyDescent="0.2">
      <c r="C1575" s="10"/>
      <c r="D1575" s="10"/>
      <c r="AA1575" s="87"/>
      <c r="AB1575" s="87"/>
      <c r="AC1575" s="87"/>
      <c r="AD1575" s="87"/>
      <c r="AE1575" s="87"/>
      <c r="AG1575" s="112"/>
      <c r="AN1575" s="87"/>
      <c r="AO1575" s="87"/>
      <c r="AP1575" s="87"/>
      <c r="AQ1575" s="87"/>
      <c r="AR1575" s="87"/>
      <c r="AS1575" s="87"/>
      <c r="AT1575" s="87"/>
      <c r="AU1575" s="87"/>
      <c r="AV1575" s="87"/>
      <c r="AX1575" s="87"/>
    </row>
    <row r="1576" spans="3:64" x14ac:dyDescent="0.2">
      <c r="C1576" s="10"/>
      <c r="D1576" s="10"/>
      <c r="AA1576" s="87"/>
      <c r="AB1576" s="87"/>
      <c r="AC1576" s="87"/>
      <c r="AD1576" s="87"/>
      <c r="AE1576" s="87"/>
      <c r="AG1576" s="112"/>
      <c r="AN1576" s="87"/>
      <c r="AO1576" s="87"/>
      <c r="AP1576" s="87"/>
      <c r="AQ1576" s="87"/>
      <c r="AR1576" s="87"/>
      <c r="AS1576" s="87"/>
      <c r="AT1576" s="87"/>
      <c r="AU1576" s="87"/>
      <c r="AV1576" s="87"/>
    </row>
    <row r="1577" spans="3:64" x14ac:dyDescent="0.2">
      <c r="C1577" s="10"/>
      <c r="D1577" s="10"/>
      <c r="AA1577" s="87"/>
      <c r="AB1577" s="87"/>
      <c r="AC1577" s="87"/>
      <c r="AD1577" s="87"/>
      <c r="AE1577" s="87"/>
      <c r="AG1577" s="112"/>
      <c r="AN1577" s="87"/>
      <c r="AO1577" s="87"/>
      <c r="AP1577" s="87"/>
      <c r="AQ1577" s="87"/>
      <c r="AR1577" s="87"/>
      <c r="AS1577" s="87"/>
      <c r="AT1577" s="87"/>
      <c r="AU1577" s="87"/>
    </row>
    <row r="1578" spans="3:64" x14ac:dyDescent="0.2">
      <c r="C1578" s="10"/>
      <c r="D1578" s="10"/>
      <c r="AA1578" s="87"/>
      <c r="AB1578" s="87"/>
      <c r="AC1578" s="87"/>
      <c r="AD1578" s="87"/>
      <c r="AE1578" s="87"/>
      <c r="AG1578" s="112"/>
      <c r="AN1578" s="87"/>
      <c r="AO1578" s="87"/>
      <c r="AP1578" s="87"/>
      <c r="AQ1578" s="87"/>
      <c r="AR1578" s="87"/>
      <c r="AS1578" s="87"/>
      <c r="AT1578" s="87"/>
      <c r="AU1578" s="87"/>
    </row>
    <row r="1579" spans="3:64" x14ac:dyDescent="0.2">
      <c r="C1579" s="10"/>
      <c r="D1579" s="10"/>
      <c r="AA1579" s="87"/>
      <c r="AB1579" s="87"/>
      <c r="AC1579" s="87"/>
      <c r="AD1579" s="87"/>
      <c r="AE1579" s="87"/>
      <c r="AG1579" s="112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87"/>
      <c r="BG1579" s="87"/>
      <c r="BH1579" s="87"/>
      <c r="BI1579" s="87"/>
      <c r="BJ1579" s="87"/>
      <c r="BK1579" s="87"/>
      <c r="BL1579" s="87"/>
    </row>
    <row r="1580" spans="3:64" x14ac:dyDescent="0.2">
      <c r="C1580" s="10"/>
      <c r="D1580" s="10"/>
      <c r="AA1580" s="87"/>
      <c r="AB1580" s="87"/>
      <c r="AC1580" s="87"/>
      <c r="AD1580" s="87"/>
      <c r="AE1580" s="87"/>
      <c r="AG1580" s="112"/>
      <c r="AN1580" s="87"/>
      <c r="AO1580" s="87"/>
      <c r="AP1580" s="87"/>
      <c r="AQ1580" s="87"/>
      <c r="AR1580" s="87"/>
      <c r="AS1580" s="87"/>
      <c r="AT1580" s="87"/>
      <c r="AU1580" s="87"/>
    </row>
    <row r="1581" spans="3:64" x14ac:dyDescent="0.2">
      <c r="C1581" s="10"/>
      <c r="D1581" s="10"/>
      <c r="AA1581" s="87"/>
      <c r="AB1581" s="87"/>
      <c r="AC1581" s="87"/>
      <c r="AD1581" s="87"/>
      <c r="AE1581" s="87"/>
      <c r="AG1581" s="112"/>
      <c r="AN1581" s="87"/>
      <c r="AO1581" s="87"/>
      <c r="AP1581" s="87"/>
      <c r="AQ1581" s="87"/>
      <c r="AR1581" s="87"/>
      <c r="AS1581" s="87"/>
      <c r="AT1581" s="87"/>
      <c r="AU1581" s="87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87"/>
      <c r="BG1581" s="87"/>
      <c r="BH1581" s="87"/>
      <c r="BI1581" s="87"/>
      <c r="BJ1581" s="87"/>
      <c r="BK1581" s="87"/>
      <c r="BL1581" s="87"/>
    </row>
    <row r="1582" spans="3:64" x14ac:dyDescent="0.2">
      <c r="C1582" s="10"/>
      <c r="D1582" s="10"/>
      <c r="AA1582" s="87"/>
      <c r="AB1582" s="87"/>
      <c r="AC1582" s="87"/>
      <c r="AD1582" s="87"/>
      <c r="AE1582" s="87"/>
      <c r="AG1582" s="112"/>
      <c r="AN1582" s="87"/>
      <c r="AO1582" s="87"/>
      <c r="AP1582" s="87"/>
      <c r="AQ1582" s="87"/>
      <c r="AR1582" s="87"/>
      <c r="AS1582" s="87"/>
      <c r="AT1582" s="87"/>
      <c r="AU1582" s="87"/>
      <c r="AV1582" s="87"/>
      <c r="AX1582" s="87"/>
      <c r="AY1582" s="87"/>
      <c r="AZ1582" s="87"/>
      <c r="BA1582" s="87"/>
      <c r="BB1582" s="87"/>
      <c r="BC1582" s="87"/>
      <c r="BD1582" s="87"/>
      <c r="BE1582" s="87"/>
      <c r="BF1582" s="87"/>
      <c r="BG1582" s="87"/>
      <c r="BH1582" s="87"/>
      <c r="BI1582" s="87"/>
      <c r="BJ1582" s="87"/>
      <c r="BK1582" s="87"/>
      <c r="BL1582" s="87"/>
    </row>
    <row r="1583" spans="3:64" x14ac:dyDescent="0.2">
      <c r="C1583" s="10"/>
      <c r="D1583" s="10"/>
      <c r="AA1583" s="87"/>
      <c r="AB1583" s="87"/>
      <c r="AC1583" s="87"/>
      <c r="AD1583" s="87"/>
      <c r="AE1583" s="87"/>
      <c r="AG1583" s="112"/>
      <c r="AN1583" s="87"/>
      <c r="AO1583" s="87"/>
      <c r="AP1583" s="87"/>
      <c r="AQ1583" s="87"/>
      <c r="AR1583" s="87"/>
      <c r="AS1583" s="87"/>
      <c r="AT1583" s="87"/>
      <c r="AU1583" s="87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87"/>
      <c r="BG1583" s="87"/>
      <c r="BH1583" s="87"/>
      <c r="BI1583" s="87"/>
      <c r="BJ1583" s="87"/>
      <c r="BK1583" s="87"/>
      <c r="BL1583" s="87"/>
    </row>
    <row r="1584" spans="3:64" x14ac:dyDescent="0.2">
      <c r="C1584" s="10"/>
      <c r="D1584" s="10"/>
      <c r="AA1584" s="87"/>
      <c r="AB1584" s="87"/>
      <c r="AC1584" s="87"/>
      <c r="AD1584" s="87"/>
      <c r="AE1584" s="87"/>
      <c r="AG1584" s="112"/>
      <c r="AN1584" s="87"/>
      <c r="AO1584" s="87"/>
      <c r="AP1584" s="87"/>
      <c r="AQ1584" s="87"/>
      <c r="AR1584" s="87"/>
      <c r="AS1584" s="87"/>
      <c r="AT1584" s="87"/>
      <c r="AU1584" s="87"/>
      <c r="AV1584" s="87"/>
      <c r="AX1584" s="87"/>
      <c r="AY1584" s="87"/>
      <c r="AZ1584" s="87"/>
      <c r="BA1584" s="87"/>
      <c r="BB1584" s="87"/>
      <c r="BC1584" s="87"/>
      <c r="BD1584" s="87"/>
      <c r="BE1584" s="87"/>
      <c r="BF1584" s="87"/>
      <c r="BG1584" s="87"/>
      <c r="BH1584" s="87"/>
      <c r="BI1584" s="87"/>
      <c r="BJ1584" s="87"/>
      <c r="BK1584" s="87"/>
      <c r="BL1584" s="87"/>
    </row>
    <row r="1585" spans="3:64" x14ac:dyDescent="0.2">
      <c r="C1585" s="10"/>
      <c r="D1585" s="10"/>
      <c r="AA1585" s="87"/>
      <c r="AB1585" s="87"/>
      <c r="AC1585" s="87"/>
      <c r="AD1585" s="87"/>
      <c r="AE1585" s="87"/>
      <c r="AG1585" s="112"/>
      <c r="AN1585" s="87"/>
      <c r="AO1585" s="87"/>
      <c r="AP1585" s="87"/>
      <c r="AQ1585" s="87"/>
      <c r="AR1585" s="87"/>
      <c r="AS1585" s="87"/>
      <c r="AT1585" s="87"/>
      <c r="AU1585" s="87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87"/>
      <c r="BG1585" s="87"/>
      <c r="BH1585" s="87"/>
      <c r="BI1585" s="87"/>
      <c r="BJ1585" s="87"/>
      <c r="BK1585" s="87"/>
      <c r="BL1585" s="87"/>
    </row>
    <row r="1586" spans="3:64" x14ac:dyDescent="0.2">
      <c r="C1586" s="10"/>
      <c r="D1586" s="10"/>
      <c r="AA1586" s="87"/>
      <c r="AB1586" s="87"/>
      <c r="AC1586" s="87"/>
      <c r="AD1586" s="87"/>
      <c r="AE1586" s="87"/>
      <c r="AG1586" s="112"/>
      <c r="AN1586" s="87"/>
      <c r="AO1586" s="87"/>
      <c r="AP1586" s="87"/>
      <c r="AQ1586" s="87"/>
      <c r="AR1586" s="87"/>
      <c r="AS1586" s="87"/>
      <c r="AT1586" s="87"/>
      <c r="AU1586" s="87"/>
      <c r="AV1586" s="87"/>
      <c r="AX1586" s="87"/>
    </row>
    <row r="1587" spans="3:64" x14ac:dyDescent="0.2">
      <c r="C1587" s="10"/>
      <c r="D1587" s="10"/>
      <c r="AA1587" s="87"/>
      <c r="AB1587" s="87"/>
      <c r="AC1587" s="87"/>
      <c r="AD1587" s="87"/>
      <c r="AE1587" s="87"/>
      <c r="AG1587" s="112"/>
      <c r="AN1587" s="87"/>
      <c r="AO1587" s="87"/>
      <c r="AP1587" s="87"/>
      <c r="AQ1587" s="87"/>
      <c r="AR1587" s="87"/>
      <c r="AS1587" s="87"/>
      <c r="AT1587" s="87"/>
      <c r="AU1587" s="87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87"/>
      <c r="BG1587" s="87"/>
      <c r="BH1587" s="87"/>
      <c r="BI1587" s="87"/>
      <c r="BJ1587" s="87"/>
      <c r="BK1587" s="87"/>
      <c r="BL1587" s="87"/>
    </row>
    <row r="1588" spans="3:64" x14ac:dyDescent="0.2">
      <c r="C1588" s="10"/>
      <c r="D1588" s="10"/>
      <c r="AA1588" s="87"/>
      <c r="AB1588" s="87"/>
      <c r="AC1588" s="87"/>
      <c r="AD1588" s="87"/>
      <c r="AE1588" s="87"/>
      <c r="AG1588" s="112"/>
      <c r="AN1588" s="87"/>
      <c r="AO1588" s="87"/>
      <c r="AP1588" s="87"/>
      <c r="AQ1588" s="87"/>
      <c r="AR1588" s="87"/>
      <c r="AS1588" s="87"/>
      <c r="AT1588" s="87"/>
      <c r="AU1588" s="87"/>
      <c r="AV1588" s="87"/>
      <c r="AX1588" s="87"/>
    </row>
    <row r="1589" spans="3:64" x14ac:dyDescent="0.2">
      <c r="C1589" s="10"/>
      <c r="D1589" s="10"/>
      <c r="AA1589" s="87"/>
      <c r="AB1589" s="87"/>
      <c r="AC1589" s="87"/>
      <c r="AD1589" s="87"/>
      <c r="AE1589" s="87"/>
      <c r="AG1589" s="112"/>
      <c r="AN1589" s="87"/>
      <c r="AO1589" s="87"/>
      <c r="AP1589" s="87"/>
      <c r="AQ1589" s="87"/>
      <c r="AR1589" s="87"/>
      <c r="AS1589" s="87"/>
      <c r="AT1589" s="87"/>
      <c r="AU1589" s="87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87"/>
      <c r="BG1589" s="87"/>
      <c r="BH1589" s="87"/>
      <c r="BI1589" s="87"/>
      <c r="BJ1589" s="87"/>
      <c r="BK1589" s="87"/>
      <c r="BL1589" s="87"/>
    </row>
    <row r="1590" spans="3:64" x14ac:dyDescent="0.2">
      <c r="C1590" s="10"/>
      <c r="D1590" s="10"/>
      <c r="AA1590" s="87"/>
      <c r="AB1590" s="87"/>
      <c r="AC1590" s="87"/>
      <c r="AD1590" s="87"/>
      <c r="AE1590" s="87"/>
      <c r="AG1590" s="112"/>
      <c r="AN1590" s="87"/>
      <c r="AO1590" s="87"/>
      <c r="AP1590" s="87"/>
      <c r="AQ1590" s="87"/>
      <c r="AR1590" s="87"/>
      <c r="AS1590" s="87"/>
      <c r="AT1590" s="87"/>
      <c r="AU1590" s="87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87"/>
      <c r="BG1590" s="87"/>
      <c r="BH1590" s="87"/>
      <c r="BI1590" s="87"/>
      <c r="BJ1590" s="87"/>
      <c r="BK1590" s="87"/>
      <c r="BL1590" s="87"/>
    </row>
    <row r="1591" spans="3:64" x14ac:dyDescent="0.2">
      <c r="C1591" s="10"/>
      <c r="D1591" s="10"/>
      <c r="AA1591" s="87"/>
      <c r="AB1591" s="87"/>
      <c r="AC1591" s="87"/>
      <c r="AD1591" s="87"/>
      <c r="AE1591" s="87"/>
      <c r="AG1591" s="112"/>
      <c r="AN1591" s="87"/>
      <c r="AO1591" s="87"/>
      <c r="AP1591" s="87"/>
      <c r="AQ1591" s="87"/>
      <c r="AR1591" s="87"/>
      <c r="AS1591" s="87"/>
      <c r="AT1591" s="87"/>
      <c r="AU1591" s="87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87"/>
      <c r="BG1591" s="87"/>
      <c r="BH1591" s="87"/>
      <c r="BI1591" s="87"/>
      <c r="BJ1591" s="87"/>
      <c r="BK1591" s="87"/>
      <c r="BL1591" s="87"/>
    </row>
    <row r="1592" spans="3:64" x14ac:dyDescent="0.2">
      <c r="C1592" s="10"/>
      <c r="D1592" s="10"/>
      <c r="AA1592" s="87"/>
      <c r="AB1592" s="87"/>
      <c r="AC1592" s="87"/>
      <c r="AD1592" s="87"/>
      <c r="AE1592" s="87"/>
      <c r="AG1592" s="112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87"/>
      <c r="BG1592" s="87"/>
      <c r="BH1592" s="87"/>
      <c r="BI1592" s="87"/>
      <c r="BJ1592" s="87"/>
      <c r="BK1592" s="87"/>
      <c r="BL1592" s="87"/>
    </row>
    <row r="1593" spans="3:64" x14ac:dyDescent="0.2">
      <c r="C1593" s="10"/>
      <c r="D1593" s="10"/>
      <c r="AA1593" s="87"/>
      <c r="AB1593" s="87"/>
      <c r="AC1593" s="87"/>
      <c r="AD1593" s="87"/>
      <c r="AE1593" s="87"/>
      <c r="AG1593" s="112"/>
      <c r="AN1593" s="87"/>
      <c r="AO1593" s="87"/>
      <c r="AP1593" s="87"/>
      <c r="AQ1593" s="87"/>
      <c r="AR1593" s="87"/>
      <c r="AS1593" s="87"/>
      <c r="AT1593" s="87"/>
      <c r="AU1593" s="87"/>
      <c r="AV1593" s="87"/>
      <c r="AX1593" s="87"/>
    </row>
    <row r="1594" spans="3:64" x14ac:dyDescent="0.2">
      <c r="C1594" s="10"/>
      <c r="D1594" s="10"/>
      <c r="AA1594" s="87"/>
      <c r="AB1594" s="87"/>
      <c r="AC1594" s="87"/>
      <c r="AD1594" s="87"/>
      <c r="AE1594" s="87"/>
      <c r="AG1594" s="112"/>
      <c r="AN1594" s="87"/>
      <c r="AO1594" s="87"/>
      <c r="AP1594" s="87"/>
      <c r="AQ1594" s="87"/>
      <c r="AR1594" s="87"/>
      <c r="AS1594" s="87"/>
      <c r="AT1594" s="87"/>
      <c r="AU1594" s="87"/>
    </row>
    <row r="1595" spans="3:64" x14ac:dyDescent="0.2">
      <c r="C1595" s="10"/>
      <c r="D1595" s="10"/>
      <c r="AA1595" s="87"/>
      <c r="AB1595" s="87"/>
      <c r="AC1595" s="87"/>
      <c r="AD1595" s="87"/>
      <c r="AE1595" s="87"/>
      <c r="AG1595" s="112"/>
      <c r="AN1595" s="87"/>
      <c r="AO1595" s="87"/>
      <c r="AP1595" s="87"/>
      <c r="AQ1595" s="87"/>
      <c r="AR1595" s="87"/>
      <c r="AS1595" s="87"/>
      <c r="AT1595" s="87"/>
      <c r="AU1595" s="87"/>
    </row>
    <row r="1596" spans="3:64" x14ac:dyDescent="0.2">
      <c r="C1596" s="10"/>
      <c r="D1596" s="10"/>
      <c r="AA1596" s="87"/>
      <c r="AB1596" s="87"/>
      <c r="AC1596" s="87"/>
      <c r="AD1596" s="87"/>
      <c r="AE1596" s="87"/>
      <c r="AG1596" s="112"/>
      <c r="AN1596" s="87"/>
      <c r="AO1596" s="87"/>
      <c r="AP1596" s="87"/>
      <c r="AQ1596" s="87"/>
      <c r="AR1596" s="87"/>
      <c r="AS1596" s="87"/>
      <c r="AT1596" s="87"/>
      <c r="AU1596" s="87"/>
    </row>
    <row r="1597" spans="3:64" x14ac:dyDescent="0.2">
      <c r="C1597" s="10"/>
      <c r="D1597" s="10"/>
      <c r="AA1597" s="87"/>
      <c r="AB1597" s="87"/>
      <c r="AC1597" s="87"/>
      <c r="AD1597" s="87"/>
      <c r="AE1597" s="87"/>
      <c r="AG1597" s="112"/>
      <c r="AN1597" s="87"/>
      <c r="AO1597" s="87"/>
      <c r="AP1597" s="87"/>
      <c r="AQ1597" s="87"/>
      <c r="AR1597" s="87"/>
      <c r="AS1597" s="87"/>
      <c r="AT1597" s="87"/>
      <c r="AU1597" s="87"/>
      <c r="AV1597" s="87"/>
    </row>
    <row r="1598" spans="3:64" x14ac:dyDescent="0.2">
      <c r="C1598" s="10"/>
      <c r="D1598" s="10"/>
      <c r="AA1598" s="87"/>
      <c r="AB1598" s="87"/>
      <c r="AC1598" s="87"/>
      <c r="AD1598" s="87"/>
      <c r="AE1598" s="87"/>
      <c r="AG1598" s="112"/>
      <c r="AN1598" s="87"/>
      <c r="AO1598" s="87"/>
      <c r="AP1598" s="87"/>
      <c r="AQ1598" s="87"/>
      <c r="AR1598" s="87"/>
      <c r="AS1598" s="87"/>
      <c r="AT1598" s="87"/>
      <c r="AU1598" s="87"/>
      <c r="AV1598" s="87"/>
      <c r="AX1598" s="87"/>
    </row>
    <row r="1599" spans="3:64" x14ac:dyDescent="0.2">
      <c r="C1599" s="10"/>
      <c r="D1599" s="10"/>
      <c r="AA1599" s="87"/>
      <c r="AB1599" s="87"/>
      <c r="AC1599" s="87"/>
      <c r="AD1599" s="87"/>
      <c r="AE1599" s="87"/>
      <c r="AG1599" s="112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87"/>
      <c r="BG1599" s="87"/>
      <c r="BH1599" s="87"/>
      <c r="BI1599" s="87"/>
      <c r="BJ1599" s="87"/>
      <c r="BK1599" s="87"/>
      <c r="BL1599" s="87"/>
    </row>
    <row r="1600" spans="3:64" x14ac:dyDescent="0.2">
      <c r="C1600" s="10"/>
      <c r="D1600" s="10"/>
      <c r="AA1600" s="87"/>
      <c r="AB1600" s="87"/>
      <c r="AC1600" s="87"/>
      <c r="AD1600" s="87"/>
      <c r="AE1600" s="87"/>
      <c r="AG1600" s="112"/>
      <c r="AN1600" s="87"/>
      <c r="AO1600" s="87"/>
      <c r="AP1600" s="87"/>
      <c r="AQ1600" s="87"/>
      <c r="AR1600" s="87"/>
      <c r="AS1600" s="87"/>
      <c r="AT1600" s="87"/>
      <c r="AU1600" s="87"/>
      <c r="AV1600" s="87"/>
    </row>
    <row r="1601" spans="3:64" x14ac:dyDescent="0.2">
      <c r="C1601" s="10"/>
      <c r="D1601" s="10"/>
      <c r="AA1601" s="87"/>
      <c r="AB1601" s="87"/>
      <c r="AC1601" s="87"/>
      <c r="AD1601" s="87"/>
      <c r="AE1601" s="87"/>
      <c r="AG1601" s="112"/>
      <c r="AN1601" s="87"/>
      <c r="AO1601" s="87"/>
      <c r="AP1601" s="87"/>
      <c r="AQ1601" s="87"/>
      <c r="AR1601" s="87"/>
      <c r="AS1601" s="87"/>
      <c r="AT1601" s="87"/>
      <c r="AU1601" s="87"/>
      <c r="AV1601" s="87"/>
      <c r="AX1601" s="87"/>
    </row>
    <row r="1602" spans="3:64" x14ac:dyDescent="0.2">
      <c r="C1602" s="10"/>
      <c r="D1602" s="10"/>
      <c r="AA1602" s="87"/>
      <c r="AB1602" s="87"/>
      <c r="AC1602" s="87"/>
      <c r="AD1602" s="87"/>
      <c r="AE1602" s="87"/>
      <c r="AG1602" s="112"/>
      <c r="AN1602" s="87"/>
      <c r="AO1602" s="87"/>
      <c r="AP1602" s="87"/>
      <c r="AQ1602" s="87"/>
      <c r="AR1602" s="87"/>
      <c r="AS1602" s="87"/>
      <c r="AT1602" s="87"/>
      <c r="AU1602" s="87"/>
    </row>
    <row r="1603" spans="3:64" x14ac:dyDescent="0.2">
      <c r="C1603" s="10"/>
      <c r="D1603" s="10"/>
      <c r="AA1603" s="87"/>
      <c r="AB1603" s="87"/>
      <c r="AC1603" s="87"/>
      <c r="AD1603" s="87"/>
      <c r="AE1603" s="87"/>
      <c r="AG1603" s="112"/>
      <c r="AN1603" s="87"/>
      <c r="AO1603" s="87"/>
      <c r="AP1603" s="87"/>
      <c r="AQ1603" s="87"/>
      <c r="AR1603" s="87"/>
      <c r="AS1603" s="87"/>
      <c r="AT1603" s="87"/>
      <c r="AU1603" s="87"/>
      <c r="AV1603" s="87"/>
      <c r="AX1603" s="87"/>
    </row>
    <row r="1604" spans="3:64" x14ac:dyDescent="0.2">
      <c r="C1604" s="10"/>
      <c r="D1604" s="10"/>
      <c r="AA1604" s="87"/>
      <c r="AB1604" s="87"/>
      <c r="AC1604" s="87"/>
      <c r="AD1604" s="87"/>
      <c r="AE1604" s="87"/>
      <c r="AG1604" s="112"/>
      <c r="AN1604" s="87"/>
      <c r="AO1604" s="87"/>
      <c r="AP1604" s="87"/>
      <c r="AQ1604" s="87"/>
      <c r="AR1604" s="87"/>
      <c r="AS1604" s="87"/>
      <c r="AT1604" s="87"/>
      <c r="AU1604" s="87"/>
    </row>
    <row r="1605" spans="3:64" x14ac:dyDescent="0.2">
      <c r="C1605" s="10"/>
      <c r="D1605" s="10"/>
      <c r="AA1605" s="87"/>
      <c r="AB1605" s="87"/>
      <c r="AC1605" s="87"/>
      <c r="AD1605" s="87"/>
      <c r="AE1605" s="87"/>
      <c r="AG1605" s="112"/>
      <c r="AN1605" s="87"/>
      <c r="AO1605" s="87"/>
      <c r="AP1605" s="87"/>
      <c r="AQ1605" s="87"/>
      <c r="AR1605" s="87"/>
      <c r="AS1605" s="87"/>
      <c r="AT1605" s="87"/>
      <c r="AU1605" s="87"/>
      <c r="AV1605" s="87"/>
    </row>
    <row r="1606" spans="3:64" x14ac:dyDescent="0.2">
      <c r="C1606" s="10"/>
      <c r="D1606" s="10"/>
      <c r="AA1606" s="87"/>
      <c r="AB1606" s="87"/>
      <c r="AC1606" s="87"/>
      <c r="AD1606" s="87"/>
      <c r="AE1606" s="87"/>
      <c r="AG1606" s="112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87"/>
      <c r="BG1606" s="87"/>
      <c r="BH1606" s="87"/>
      <c r="BI1606" s="87"/>
      <c r="BJ1606" s="87"/>
      <c r="BK1606" s="87"/>
      <c r="BL1606" s="87"/>
    </row>
    <row r="1607" spans="3:64" x14ac:dyDescent="0.2">
      <c r="C1607" s="10"/>
      <c r="D1607" s="10"/>
      <c r="AA1607" s="87"/>
      <c r="AB1607" s="87"/>
      <c r="AC1607" s="87"/>
      <c r="AD1607" s="87"/>
      <c r="AE1607" s="87"/>
      <c r="AG1607" s="112"/>
      <c r="AN1607" s="87"/>
      <c r="AO1607" s="87"/>
      <c r="AP1607" s="87"/>
      <c r="AQ1607" s="87"/>
      <c r="AR1607" s="87"/>
      <c r="AS1607" s="87"/>
      <c r="AT1607" s="87"/>
      <c r="AU1607" s="87"/>
    </row>
    <row r="1608" spans="3:64" x14ac:dyDescent="0.2">
      <c r="C1608" s="10"/>
      <c r="D1608" s="10"/>
      <c r="AA1608" s="87"/>
      <c r="AB1608" s="87"/>
      <c r="AC1608" s="87"/>
      <c r="AD1608" s="87"/>
      <c r="AE1608" s="87"/>
      <c r="AG1608" s="112"/>
      <c r="AN1608" s="87"/>
      <c r="AO1608" s="87"/>
      <c r="AP1608" s="87"/>
      <c r="AQ1608" s="87"/>
      <c r="AR1608" s="87"/>
      <c r="AS1608" s="87"/>
      <c r="AT1608" s="87"/>
      <c r="AU1608" s="87"/>
      <c r="AV1608" s="87"/>
    </row>
    <row r="1609" spans="3:64" x14ac:dyDescent="0.2">
      <c r="C1609" s="10"/>
      <c r="D1609" s="10"/>
      <c r="AA1609" s="87"/>
      <c r="AB1609" s="87"/>
      <c r="AC1609" s="87"/>
      <c r="AD1609" s="87"/>
      <c r="AE1609" s="87"/>
      <c r="AG1609" s="112"/>
      <c r="AN1609" s="87"/>
      <c r="AO1609" s="87"/>
      <c r="AP1609" s="87"/>
      <c r="AQ1609" s="87"/>
      <c r="AR1609" s="87"/>
      <c r="AS1609" s="87"/>
      <c r="AT1609" s="87"/>
      <c r="AU1609" s="87"/>
    </row>
    <row r="1610" spans="3:64" x14ac:dyDescent="0.2">
      <c r="C1610" s="10"/>
      <c r="D1610" s="10"/>
      <c r="AA1610" s="87"/>
      <c r="AB1610" s="87"/>
      <c r="AC1610" s="87"/>
      <c r="AD1610" s="87"/>
      <c r="AE1610" s="87"/>
      <c r="AG1610" s="112"/>
      <c r="AN1610" s="87"/>
      <c r="AO1610" s="87"/>
      <c r="AP1610" s="87"/>
      <c r="AQ1610" s="87"/>
      <c r="AR1610" s="87"/>
      <c r="AS1610" s="87"/>
      <c r="AT1610" s="87"/>
      <c r="AU1610" s="87"/>
      <c r="AV1610" s="87"/>
      <c r="AX1610" s="87"/>
    </row>
    <row r="1611" spans="3:64" x14ac:dyDescent="0.2">
      <c r="C1611" s="10"/>
      <c r="D1611" s="10"/>
      <c r="AA1611" s="87"/>
      <c r="AB1611" s="87"/>
      <c r="AC1611" s="87"/>
      <c r="AD1611" s="87"/>
      <c r="AE1611" s="87"/>
      <c r="AG1611" s="112"/>
      <c r="AN1611" s="87"/>
      <c r="AO1611" s="87"/>
      <c r="AP1611" s="87"/>
      <c r="AQ1611" s="87"/>
      <c r="AR1611" s="87"/>
      <c r="AS1611" s="87"/>
      <c r="AT1611" s="87"/>
      <c r="AU1611" s="87"/>
      <c r="AV1611" s="87"/>
    </row>
    <row r="1612" spans="3:64" x14ac:dyDescent="0.2">
      <c r="C1612" s="10"/>
      <c r="D1612" s="10"/>
      <c r="AA1612" s="87"/>
      <c r="AB1612" s="87"/>
      <c r="AC1612" s="87"/>
      <c r="AD1612" s="87"/>
      <c r="AE1612" s="87"/>
      <c r="AG1612" s="112"/>
      <c r="AN1612" s="87"/>
      <c r="AO1612" s="87"/>
      <c r="AP1612" s="87"/>
      <c r="AQ1612" s="87"/>
      <c r="AR1612" s="87"/>
      <c r="AS1612" s="87"/>
      <c r="AT1612" s="87"/>
      <c r="AU1612" s="87"/>
    </row>
    <row r="1613" spans="3:64" x14ac:dyDescent="0.2">
      <c r="C1613" s="10"/>
      <c r="D1613" s="10"/>
      <c r="AA1613" s="87"/>
      <c r="AB1613" s="87"/>
      <c r="AC1613" s="87"/>
      <c r="AD1613" s="87"/>
      <c r="AE1613" s="87"/>
      <c r="AG1613" s="112"/>
      <c r="AN1613" s="87"/>
      <c r="AO1613" s="87"/>
      <c r="AP1613" s="87"/>
      <c r="AQ1613" s="87"/>
      <c r="AR1613" s="87"/>
      <c r="AS1613" s="87"/>
      <c r="AT1613" s="87"/>
      <c r="AU1613" s="87"/>
    </row>
    <row r="1614" spans="3:64" x14ac:dyDescent="0.2">
      <c r="C1614" s="10"/>
      <c r="D1614" s="10"/>
      <c r="AA1614" s="87"/>
      <c r="AB1614" s="87"/>
      <c r="AC1614" s="87"/>
      <c r="AD1614" s="87"/>
      <c r="AE1614" s="87"/>
      <c r="AG1614" s="112"/>
      <c r="AN1614" s="87"/>
      <c r="AO1614" s="87"/>
      <c r="AP1614" s="87"/>
      <c r="AQ1614" s="87"/>
      <c r="AR1614" s="87"/>
      <c r="AS1614" s="87"/>
      <c r="AT1614" s="87"/>
      <c r="AU1614" s="87"/>
      <c r="AV1614" s="87"/>
      <c r="AX1614" s="87"/>
      <c r="AY1614" s="87"/>
      <c r="AZ1614" s="87"/>
      <c r="BA1614" s="87"/>
      <c r="BB1614" s="87"/>
      <c r="BC1614" s="87"/>
      <c r="BD1614" s="87"/>
      <c r="BE1614" s="87"/>
      <c r="BF1614" s="87"/>
      <c r="BG1614" s="87"/>
      <c r="BH1614" s="87"/>
      <c r="BI1614" s="87"/>
      <c r="BJ1614" s="87"/>
      <c r="BK1614" s="87"/>
      <c r="BL1614" s="87"/>
    </row>
    <row r="1615" spans="3:64" x14ac:dyDescent="0.2">
      <c r="C1615" s="10"/>
      <c r="D1615" s="10"/>
      <c r="AA1615" s="87"/>
      <c r="AB1615" s="87"/>
      <c r="AC1615" s="87"/>
      <c r="AD1615" s="87"/>
      <c r="AE1615" s="87"/>
      <c r="AG1615" s="112"/>
      <c r="AN1615" s="87"/>
      <c r="AO1615" s="87"/>
      <c r="AP1615" s="87"/>
      <c r="AQ1615" s="87"/>
      <c r="AR1615" s="87"/>
      <c r="AS1615" s="87"/>
      <c r="AT1615" s="87"/>
      <c r="AU1615" s="87"/>
      <c r="AV1615" s="87"/>
    </row>
    <row r="1616" spans="3:64" x14ac:dyDescent="0.2">
      <c r="C1616" s="10"/>
      <c r="D1616" s="10"/>
      <c r="AA1616" s="87"/>
      <c r="AB1616" s="87"/>
      <c r="AC1616" s="87"/>
      <c r="AD1616" s="87"/>
      <c r="AE1616" s="87"/>
      <c r="AG1616" s="112"/>
      <c r="AN1616" s="87"/>
      <c r="AO1616" s="87"/>
      <c r="AP1616" s="87"/>
      <c r="AQ1616" s="87"/>
      <c r="AR1616" s="87"/>
      <c r="AS1616" s="87"/>
      <c r="AT1616" s="87"/>
      <c r="AU1616" s="87"/>
      <c r="AV1616" s="87"/>
    </row>
    <row r="1617" spans="3:64" x14ac:dyDescent="0.2">
      <c r="C1617" s="10"/>
      <c r="D1617" s="10"/>
      <c r="AA1617" s="87"/>
      <c r="AB1617" s="87"/>
      <c r="AC1617" s="87"/>
      <c r="AD1617" s="87"/>
      <c r="AE1617" s="87"/>
      <c r="AG1617" s="112"/>
      <c r="AN1617" s="87"/>
      <c r="AO1617" s="87"/>
      <c r="AP1617" s="87"/>
      <c r="AQ1617" s="87"/>
      <c r="AR1617" s="87"/>
      <c r="AS1617" s="87"/>
      <c r="AT1617" s="87"/>
      <c r="AU1617" s="87"/>
      <c r="AV1617" s="87"/>
    </row>
    <row r="1618" spans="3:64" x14ac:dyDescent="0.2">
      <c r="C1618" s="10"/>
      <c r="D1618" s="10"/>
      <c r="AA1618" s="87"/>
      <c r="AB1618" s="87"/>
      <c r="AC1618" s="87"/>
      <c r="AD1618" s="87"/>
      <c r="AE1618" s="87"/>
      <c r="AG1618" s="112"/>
      <c r="AN1618" s="87"/>
      <c r="AO1618" s="87"/>
      <c r="AP1618" s="87"/>
      <c r="AQ1618" s="87"/>
      <c r="AR1618" s="87"/>
      <c r="AS1618" s="87"/>
      <c r="AT1618" s="87"/>
      <c r="AU1618" s="87"/>
      <c r="AV1618" s="87"/>
      <c r="AX1618" s="87"/>
    </row>
    <row r="1619" spans="3:64" x14ac:dyDescent="0.2">
      <c r="C1619" s="10"/>
      <c r="D1619" s="10"/>
      <c r="AA1619" s="87"/>
      <c r="AB1619" s="87"/>
      <c r="AC1619" s="87"/>
      <c r="AD1619" s="87"/>
      <c r="AE1619" s="87"/>
      <c r="AG1619" s="112"/>
      <c r="AN1619" s="87"/>
      <c r="AO1619" s="87"/>
      <c r="AP1619" s="87"/>
      <c r="AQ1619" s="87"/>
      <c r="AR1619" s="87"/>
      <c r="AS1619" s="87"/>
      <c r="AT1619" s="87"/>
      <c r="AU1619" s="87"/>
      <c r="AV1619" s="87"/>
    </row>
    <row r="1620" spans="3:64" x14ac:dyDescent="0.2">
      <c r="C1620" s="10"/>
      <c r="D1620" s="10"/>
      <c r="AA1620" s="87"/>
      <c r="AB1620" s="87"/>
      <c r="AC1620" s="87"/>
      <c r="AD1620" s="87"/>
      <c r="AE1620" s="87"/>
      <c r="AG1620" s="112"/>
      <c r="AN1620" s="87"/>
      <c r="AO1620" s="87"/>
      <c r="AP1620" s="87"/>
      <c r="AQ1620" s="87"/>
      <c r="AR1620" s="87"/>
      <c r="AS1620" s="87"/>
      <c r="AT1620" s="87"/>
      <c r="AU1620" s="87"/>
      <c r="AV1620" s="87"/>
    </row>
    <row r="1621" spans="3:64" x14ac:dyDescent="0.2">
      <c r="C1621" s="10"/>
      <c r="D1621" s="10"/>
      <c r="AA1621" s="87"/>
      <c r="AB1621" s="87"/>
      <c r="AC1621" s="87"/>
      <c r="AD1621" s="87"/>
      <c r="AE1621" s="87"/>
      <c r="AG1621" s="112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87"/>
      <c r="BG1621" s="87"/>
      <c r="BH1621" s="87"/>
      <c r="BI1621" s="87"/>
      <c r="BJ1621" s="87"/>
      <c r="BK1621" s="87"/>
      <c r="BL1621" s="87"/>
    </row>
    <row r="1622" spans="3:64" x14ac:dyDescent="0.2">
      <c r="C1622" s="10"/>
      <c r="D1622" s="10"/>
      <c r="AA1622" s="87"/>
      <c r="AB1622" s="87"/>
      <c r="AC1622" s="87"/>
      <c r="AD1622" s="87"/>
      <c r="AE1622" s="87"/>
      <c r="AG1622" s="112"/>
      <c r="AN1622" s="87"/>
      <c r="AO1622" s="87"/>
      <c r="AP1622" s="87"/>
      <c r="AQ1622" s="87"/>
      <c r="AR1622" s="87"/>
      <c r="AS1622" s="87"/>
      <c r="AT1622" s="87"/>
      <c r="AU1622" s="87"/>
      <c r="AV1622" s="87"/>
      <c r="AX1622" s="87"/>
      <c r="AY1622" s="87"/>
      <c r="AZ1622" s="87"/>
      <c r="BA1622" s="87"/>
      <c r="BB1622" s="87"/>
      <c r="BC1622" s="87"/>
      <c r="BD1622" s="87"/>
      <c r="BE1622" s="87"/>
      <c r="BF1622" s="87"/>
      <c r="BG1622" s="87"/>
      <c r="BH1622" s="87"/>
      <c r="BI1622" s="87"/>
      <c r="BJ1622" s="87"/>
      <c r="BK1622" s="87"/>
      <c r="BL1622" s="87"/>
    </row>
    <row r="1623" spans="3:64" x14ac:dyDescent="0.2">
      <c r="C1623" s="10"/>
      <c r="D1623" s="10"/>
      <c r="AA1623" s="87"/>
      <c r="AB1623" s="87"/>
      <c r="AC1623" s="87"/>
      <c r="AD1623" s="87"/>
      <c r="AE1623" s="87"/>
      <c r="AG1623" s="112"/>
      <c r="AN1623" s="87"/>
      <c r="AO1623" s="87"/>
      <c r="AP1623" s="87"/>
      <c r="AQ1623" s="87"/>
      <c r="AR1623" s="87"/>
      <c r="AS1623" s="87"/>
      <c r="AT1623" s="87"/>
      <c r="AU1623" s="87"/>
      <c r="AV1623" s="87"/>
      <c r="AX1623" s="87"/>
    </row>
    <row r="1624" spans="3:64" x14ac:dyDescent="0.2">
      <c r="C1624" s="10"/>
      <c r="D1624" s="10"/>
      <c r="AA1624" s="87"/>
      <c r="AB1624" s="87"/>
      <c r="AC1624" s="87"/>
      <c r="AD1624" s="87"/>
      <c r="AE1624" s="87"/>
      <c r="AG1624" s="112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/>
      <c r="BG1624" s="87"/>
      <c r="BH1624" s="87"/>
      <c r="BI1624" s="87"/>
      <c r="BJ1624" s="87"/>
      <c r="BK1624" s="87"/>
      <c r="BL1624" s="87"/>
    </row>
    <row r="1625" spans="3:64" x14ac:dyDescent="0.2">
      <c r="C1625" s="10"/>
      <c r="D1625" s="10"/>
      <c r="AA1625" s="87"/>
      <c r="AB1625" s="87"/>
      <c r="AC1625" s="87"/>
      <c r="AD1625" s="87"/>
      <c r="AE1625" s="87"/>
      <c r="AG1625" s="112"/>
      <c r="AN1625" s="87"/>
      <c r="AO1625" s="87"/>
      <c r="AP1625" s="87"/>
      <c r="AQ1625" s="87"/>
      <c r="AR1625" s="87"/>
      <c r="AS1625" s="87"/>
      <c r="AT1625" s="87"/>
      <c r="AU1625" s="87"/>
    </row>
    <row r="1626" spans="3:64" x14ac:dyDescent="0.2">
      <c r="C1626" s="10"/>
      <c r="D1626" s="10"/>
      <c r="AA1626" s="87"/>
      <c r="AB1626" s="87"/>
      <c r="AC1626" s="87"/>
      <c r="AD1626" s="87"/>
      <c r="AE1626" s="87"/>
      <c r="AG1626" s="112"/>
      <c r="AN1626" s="87"/>
      <c r="AO1626" s="87"/>
      <c r="AP1626" s="87"/>
      <c r="AQ1626" s="87"/>
      <c r="AR1626" s="87"/>
      <c r="AS1626" s="87"/>
      <c r="AT1626" s="87"/>
      <c r="AU1626" s="87"/>
    </row>
    <row r="1627" spans="3:64" x14ac:dyDescent="0.2">
      <c r="C1627" s="10"/>
      <c r="D1627" s="10"/>
      <c r="AA1627" s="87"/>
      <c r="AB1627" s="87"/>
      <c r="AC1627" s="87"/>
      <c r="AD1627" s="87"/>
      <c r="AE1627" s="87"/>
      <c r="AG1627" s="112"/>
      <c r="AN1627" s="87"/>
      <c r="AO1627" s="87"/>
      <c r="AP1627" s="87"/>
      <c r="AQ1627" s="87"/>
      <c r="AR1627" s="87"/>
      <c r="AS1627" s="87"/>
      <c r="AT1627" s="87"/>
      <c r="AU1627" s="87"/>
      <c r="AV1627" s="87"/>
      <c r="AX1627" s="87"/>
      <c r="AY1627" s="87"/>
      <c r="AZ1627" s="87"/>
      <c r="BA1627" s="87"/>
      <c r="BB1627" s="87"/>
      <c r="BC1627" s="87"/>
      <c r="BD1627" s="87"/>
      <c r="BE1627" s="87"/>
      <c r="BF1627" s="87"/>
      <c r="BG1627" s="87"/>
      <c r="BH1627" s="87"/>
      <c r="BI1627" s="87"/>
      <c r="BJ1627" s="87"/>
      <c r="BK1627" s="87"/>
      <c r="BL1627" s="87"/>
    </row>
    <row r="1628" spans="3:64" x14ac:dyDescent="0.2">
      <c r="C1628" s="10"/>
      <c r="D1628" s="10"/>
      <c r="AA1628" s="87"/>
      <c r="AB1628" s="87"/>
      <c r="AC1628" s="87"/>
      <c r="AD1628" s="87"/>
      <c r="AE1628" s="87"/>
      <c r="AG1628" s="112"/>
      <c r="AN1628" s="87"/>
      <c r="AO1628" s="87"/>
      <c r="AP1628" s="87"/>
      <c r="AQ1628" s="87"/>
      <c r="AR1628" s="87"/>
      <c r="AS1628" s="87"/>
      <c r="AT1628" s="87"/>
      <c r="AU1628" s="87"/>
      <c r="AV1628" s="87"/>
    </row>
    <row r="1629" spans="3:64" x14ac:dyDescent="0.2">
      <c r="C1629" s="10"/>
      <c r="D1629" s="10"/>
      <c r="AA1629" s="87"/>
      <c r="AB1629" s="87"/>
      <c r="AC1629" s="87"/>
      <c r="AD1629" s="87"/>
      <c r="AE1629" s="87"/>
      <c r="AG1629" s="112"/>
      <c r="AN1629" s="87"/>
      <c r="AO1629" s="87"/>
      <c r="AP1629" s="87"/>
      <c r="AQ1629" s="87"/>
      <c r="AR1629" s="87"/>
      <c r="AS1629" s="87"/>
      <c r="AT1629" s="87"/>
      <c r="AU1629" s="87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/>
      <c r="BG1629" s="87"/>
      <c r="BH1629" s="87"/>
      <c r="BI1629" s="87"/>
      <c r="BJ1629" s="87"/>
      <c r="BK1629" s="87"/>
      <c r="BL1629" s="87"/>
    </row>
    <row r="1630" spans="3:64" x14ac:dyDescent="0.2">
      <c r="C1630" s="10"/>
      <c r="D1630" s="10"/>
      <c r="AA1630" s="87"/>
      <c r="AB1630" s="87"/>
      <c r="AC1630" s="87"/>
      <c r="AD1630" s="87"/>
      <c r="AE1630" s="87"/>
      <c r="AG1630" s="112"/>
      <c r="AN1630" s="87"/>
      <c r="AO1630" s="87"/>
      <c r="AP1630" s="87"/>
      <c r="AQ1630" s="87"/>
      <c r="AR1630" s="87"/>
      <c r="AS1630" s="87"/>
      <c r="AT1630" s="87"/>
      <c r="AU1630" s="87"/>
    </row>
    <row r="1631" spans="3:64" x14ac:dyDescent="0.2">
      <c r="C1631" s="10"/>
      <c r="D1631" s="10"/>
      <c r="AA1631" s="87"/>
      <c r="AB1631" s="87"/>
      <c r="AC1631" s="87"/>
      <c r="AD1631" s="87"/>
      <c r="AE1631" s="87"/>
      <c r="AG1631" s="112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/>
      <c r="BG1631" s="87"/>
      <c r="BH1631" s="87"/>
      <c r="BI1631" s="87"/>
      <c r="BJ1631" s="87"/>
      <c r="BK1631" s="87"/>
      <c r="BL1631" s="87"/>
    </row>
    <row r="1632" spans="3:64" x14ac:dyDescent="0.2">
      <c r="C1632" s="10"/>
      <c r="D1632" s="10"/>
      <c r="AA1632" s="87"/>
      <c r="AB1632" s="87"/>
      <c r="AC1632" s="87"/>
      <c r="AD1632" s="87"/>
      <c r="AE1632" s="87"/>
      <c r="AG1632" s="112"/>
      <c r="AN1632" s="87"/>
      <c r="AO1632" s="87"/>
      <c r="AP1632" s="87"/>
      <c r="AQ1632" s="87"/>
      <c r="AR1632" s="87"/>
      <c r="AS1632" s="87"/>
      <c r="AT1632" s="87"/>
      <c r="AU1632" s="87"/>
    </row>
    <row r="1633" spans="3:64" x14ac:dyDescent="0.2">
      <c r="C1633" s="10"/>
      <c r="D1633" s="10"/>
      <c r="AA1633" s="87"/>
      <c r="AB1633" s="87"/>
      <c r="AC1633" s="87"/>
      <c r="AD1633" s="87"/>
      <c r="AE1633" s="87"/>
      <c r="AG1633" s="112"/>
      <c r="AN1633" s="87"/>
      <c r="AO1633" s="87"/>
      <c r="AP1633" s="87"/>
      <c r="AQ1633" s="87"/>
      <c r="AR1633" s="87"/>
      <c r="AS1633" s="87"/>
      <c r="AT1633" s="87"/>
      <c r="AU1633" s="87"/>
    </row>
    <row r="1634" spans="3:64" x14ac:dyDescent="0.2">
      <c r="C1634" s="10"/>
      <c r="D1634" s="10"/>
      <c r="AA1634" s="87"/>
      <c r="AB1634" s="87"/>
      <c r="AC1634" s="87"/>
      <c r="AD1634" s="87"/>
      <c r="AE1634" s="87"/>
      <c r="AG1634" s="112"/>
      <c r="AN1634" s="87"/>
      <c r="AO1634" s="87"/>
      <c r="AP1634" s="87"/>
      <c r="AQ1634" s="87"/>
      <c r="AR1634" s="87"/>
      <c r="AS1634" s="87"/>
      <c r="AT1634" s="87"/>
      <c r="AU1634" s="87"/>
    </row>
    <row r="1635" spans="3:64" x14ac:dyDescent="0.2">
      <c r="C1635" s="10"/>
      <c r="D1635" s="10"/>
      <c r="AA1635" s="87"/>
      <c r="AB1635" s="87"/>
      <c r="AC1635" s="87"/>
      <c r="AD1635" s="87"/>
      <c r="AE1635" s="87"/>
      <c r="AG1635" s="112"/>
      <c r="AN1635" s="87"/>
      <c r="AO1635" s="87"/>
      <c r="AP1635" s="87"/>
      <c r="AQ1635" s="87"/>
      <c r="AR1635" s="87"/>
      <c r="AS1635" s="87"/>
      <c r="AT1635" s="87"/>
      <c r="AU1635" s="87"/>
    </row>
    <row r="1636" spans="3:64" x14ac:dyDescent="0.2">
      <c r="C1636" s="10"/>
      <c r="D1636" s="10"/>
      <c r="AA1636" s="87"/>
      <c r="AB1636" s="87"/>
      <c r="AC1636" s="87"/>
      <c r="AD1636" s="87"/>
      <c r="AE1636" s="87"/>
      <c r="AG1636" s="112"/>
      <c r="AN1636" s="87"/>
      <c r="AO1636" s="87"/>
      <c r="AP1636" s="87"/>
      <c r="AQ1636" s="87"/>
      <c r="AR1636" s="87"/>
      <c r="AS1636" s="87"/>
      <c r="AT1636" s="87"/>
      <c r="AU1636" s="87"/>
    </row>
    <row r="1637" spans="3:64" x14ac:dyDescent="0.2">
      <c r="C1637" s="10"/>
      <c r="D1637" s="10"/>
      <c r="AA1637" s="87"/>
      <c r="AB1637" s="87"/>
      <c r="AC1637" s="87"/>
      <c r="AD1637" s="87"/>
      <c r="AE1637" s="87"/>
      <c r="AG1637" s="112"/>
      <c r="AN1637" s="87"/>
      <c r="AO1637" s="87"/>
      <c r="AP1637" s="87"/>
      <c r="AQ1637" s="87"/>
      <c r="AR1637" s="87"/>
      <c r="AS1637" s="87"/>
      <c r="AT1637" s="87"/>
      <c r="AU1637" s="87"/>
      <c r="AV1637" s="87"/>
      <c r="AX1637" s="87"/>
    </row>
    <row r="1638" spans="3:64" x14ac:dyDescent="0.2">
      <c r="C1638" s="10"/>
      <c r="D1638" s="10"/>
      <c r="AA1638" s="87"/>
      <c r="AB1638" s="87"/>
      <c r="AC1638" s="87"/>
      <c r="AD1638" s="87"/>
      <c r="AE1638" s="87"/>
      <c r="AG1638" s="112"/>
      <c r="AN1638" s="87"/>
      <c r="AO1638" s="87"/>
      <c r="AP1638" s="87"/>
      <c r="AQ1638" s="87"/>
      <c r="AR1638" s="87"/>
      <c r="AS1638" s="87"/>
      <c r="AT1638" s="87"/>
      <c r="AU1638" s="87"/>
      <c r="AV1638" s="87"/>
      <c r="AX1638" s="87"/>
    </row>
    <row r="1639" spans="3:64" x14ac:dyDescent="0.2">
      <c r="C1639" s="10"/>
      <c r="D1639" s="10"/>
      <c r="AA1639" s="87"/>
      <c r="AB1639" s="87"/>
      <c r="AC1639" s="87"/>
      <c r="AD1639" s="87"/>
      <c r="AE1639" s="87"/>
      <c r="AG1639" s="112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87"/>
      <c r="BI1639" s="87"/>
      <c r="BJ1639" s="87"/>
      <c r="BK1639" s="87"/>
      <c r="BL1639" s="87"/>
    </row>
    <row r="1640" spans="3:64" x14ac:dyDescent="0.2">
      <c r="C1640" s="10"/>
      <c r="D1640" s="10"/>
      <c r="AA1640" s="87"/>
      <c r="AB1640" s="87"/>
      <c r="AC1640" s="87"/>
      <c r="AD1640" s="87"/>
      <c r="AE1640" s="87"/>
      <c r="AG1640" s="112"/>
      <c r="AN1640" s="87"/>
      <c r="AO1640" s="87"/>
      <c r="AP1640" s="87"/>
      <c r="AQ1640" s="87"/>
      <c r="AR1640" s="87"/>
      <c r="AS1640" s="87"/>
      <c r="AT1640" s="87"/>
      <c r="AU1640" s="87"/>
    </row>
    <row r="1641" spans="3:64" x14ac:dyDescent="0.2">
      <c r="C1641" s="10"/>
      <c r="D1641" s="10"/>
      <c r="AA1641" s="87"/>
      <c r="AB1641" s="87"/>
      <c r="AC1641" s="87"/>
      <c r="AD1641" s="87"/>
      <c r="AE1641" s="87"/>
      <c r="AG1641" s="112"/>
      <c r="AN1641" s="87"/>
      <c r="AO1641" s="87"/>
      <c r="AP1641" s="87"/>
      <c r="AQ1641" s="87"/>
      <c r="AR1641" s="87"/>
      <c r="AS1641" s="87"/>
      <c r="AT1641" s="87"/>
      <c r="AU1641" s="87"/>
      <c r="AV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87"/>
      <c r="BI1641" s="87"/>
      <c r="BJ1641" s="87"/>
      <c r="BK1641" s="87"/>
      <c r="BL1641" s="87"/>
    </row>
    <row r="1642" spans="3:64" x14ac:dyDescent="0.2">
      <c r="C1642" s="10"/>
      <c r="D1642" s="10"/>
      <c r="AA1642" s="87"/>
      <c r="AB1642" s="87"/>
      <c r="AC1642" s="87"/>
      <c r="AD1642" s="87"/>
      <c r="AE1642" s="87"/>
      <c r="AG1642" s="112"/>
      <c r="AN1642" s="87"/>
      <c r="AO1642" s="87"/>
      <c r="AP1642" s="87"/>
      <c r="AQ1642" s="87"/>
      <c r="AR1642" s="87"/>
      <c r="AS1642" s="87"/>
      <c r="AT1642" s="87"/>
      <c r="AU1642" s="87"/>
      <c r="AV1642" s="5"/>
    </row>
    <row r="1643" spans="3:64" x14ac:dyDescent="0.2">
      <c r="C1643" s="10"/>
      <c r="D1643" s="10"/>
      <c r="AA1643" s="87"/>
      <c r="AB1643" s="87"/>
      <c r="AC1643" s="87"/>
      <c r="AD1643" s="87"/>
      <c r="AE1643" s="87"/>
      <c r="AG1643" s="112"/>
      <c r="AN1643" s="87"/>
      <c r="AO1643" s="87"/>
      <c r="AP1643" s="87"/>
      <c r="AQ1643" s="87"/>
      <c r="AR1643" s="87"/>
      <c r="AS1643" s="87"/>
      <c r="AT1643" s="87"/>
      <c r="AU1643" s="87"/>
      <c r="AV1643" s="87"/>
    </row>
    <row r="1644" spans="3:64" x14ac:dyDescent="0.2">
      <c r="C1644" s="10"/>
      <c r="D1644" s="10"/>
      <c r="AA1644" s="87"/>
      <c r="AB1644" s="87"/>
      <c r="AC1644" s="87"/>
      <c r="AD1644" s="87"/>
      <c r="AE1644" s="87"/>
      <c r="AG1644" s="112"/>
      <c r="AN1644" s="87"/>
      <c r="AO1644" s="87"/>
      <c r="AP1644" s="87"/>
      <c r="AQ1644" s="87"/>
      <c r="AR1644" s="87"/>
      <c r="AS1644" s="87"/>
      <c r="AT1644" s="87"/>
      <c r="AU1644" s="87"/>
      <c r="AV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87"/>
      <c r="BI1644" s="87"/>
      <c r="BJ1644" s="87"/>
      <c r="BK1644" s="87"/>
      <c r="BL1644" s="87"/>
    </row>
    <row r="1645" spans="3:64" x14ac:dyDescent="0.2">
      <c r="C1645" s="10"/>
      <c r="D1645" s="10"/>
      <c r="AA1645" s="87"/>
      <c r="AB1645" s="87"/>
      <c r="AC1645" s="87"/>
      <c r="AD1645" s="87"/>
      <c r="AE1645" s="87"/>
      <c r="AG1645" s="112"/>
      <c r="AN1645" s="87"/>
      <c r="AO1645" s="87"/>
      <c r="AP1645" s="87"/>
      <c r="AQ1645" s="87"/>
      <c r="AR1645" s="87"/>
      <c r="AS1645" s="87"/>
      <c r="AT1645" s="87"/>
      <c r="AU1645" s="87"/>
      <c r="AV1645" s="87"/>
    </row>
    <row r="1646" spans="3:64" x14ac:dyDescent="0.2">
      <c r="C1646" s="10"/>
      <c r="D1646" s="10"/>
      <c r="AA1646" s="87"/>
      <c r="AB1646" s="87"/>
      <c r="AC1646" s="87"/>
      <c r="AD1646" s="87"/>
      <c r="AE1646" s="87"/>
      <c r="AG1646" s="112"/>
      <c r="AN1646" s="87"/>
      <c r="AO1646" s="87"/>
      <c r="AP1646" s="87"/>
      <c r="AQ1646" s="87"/>
      <c r="AR1646" s="87"/>
      <c r="AS1646" s="87"/>
      <c r="AT1646" s="87"/>
      <c r="AU1646" s="87"/>
      <c r="AV1646" s="87"/>
    </row>
    <row r="1647" spans="3:64" x14ac:dyDescent="0.2">
      <c r="C1647" s="10"/>
      <c r="D1647" s="10"/>
      <c r="AA1647" s="87"/>
      <c r="AB1647" s="87"/>
      <c r="AC1647" s="87"/>
      <c r="AD1647" s="87"/>
      <c r="AE1647" s="87"/>
      <c r="AG1647" s="112"/>
      <c r="AN1647" s="87"/>
      <c r="AO1647" s="87"/>
      <c r="AP1647" s="87"/>
      <c r="AQ1647" s="87"/>
      <c r="AR1647" s="87"/>
      <c r="AS1647" s="87"/>
      <c r="AT1647" s="87"/>
      <c r="AU1647" s="87"/>
    </row>
    <row r="1648" spans="3:64" x14ac:dyDescent="0.2">
      <c r="C1648" s="10"/>
      <c r="D1648" s="10"/>
      <c r="AA1648" s="87"/>
      <c r="AB1648" s="87"/>
      <c r="AC1648" s="87"/>
      <c r="AD1648" s="87"/>
      <c r="AE1648" s="87"/>
      <c r="AG1648" s="112"/>
      <c r="AN1648" s="87"/>
      <c r="AO1648" s="87"/>
      <c r="AP1648" s="87"/>
      <c r="AQ1648" s="87"/>
      <c r="AR1648" s="87"/>
      <c r="AS1648" s="87"/>
      <c r="AT1648" s="87"/>
      <c r="AU1648" s="87"/>
    </row>
    <row r="1649" spans="3:64" x14ac:dyDescent="0.2">
      <c r="C1649" s="10"/>
      <c r="D1649" s="10"/>
      <c r="AA1649" s="87"/>
      <c r="AB1649" s="87"/>
      <c r="AC1649" s="87"/>
      <c r="AD1649" s="87"/>
      <c r="AE1649" s="87"/>
      <c r="AG1649" s="112"/>
      <c r="AN1649" s="87"/>
      <c r="AO1649" s="87"/>
      <c r="AP1649" s="87"/>
      <c r="AQ1649" s="87"/>
      <c r="AR1649" s="87"/>
      <c r="AS1649" s="87"/>
      <c r="AT1649" s="87"/>
      <c r="AU1649" s="87"/>
    </row>
    <row r="1650" spans="3:64" x14ac:dyDescent="0.2">
      <c r="C1650" s="10"/>
      <c r="D1650" s="10"/>
      <c r="AA1650" s="87"/>
      <c r="AB1650" s="87"/>
      <c r="AC1650" s="87"/>
      <c r="AD1650" s="87"/>
      <c r="AE1650" s="87"/>
      <c r="AG1650" s="112"/>
      <c r="AN1650" s="87"/>
      <c r="AO1650" s="87"/>
      <c r="AP1650" s="87"/>
      <c r="AQ1650" s="87"/>
      <c r="AR1650" s="87"/>
      <c r="AS1650" s="87"/>
      <c r="AT1650" s="87"/>
      <c r="AU1650" s="87"/>
    </row>
    <row r="1651" spans="3:64" x14ac:dyDescent="0.2">
      <c r="C1651" s="10"/>
      <c r="D1651" s="10"/>
      <c r="AA1651" s="87"/>
      <c r="AB1651" s="87"/>
      <c r="AC1651" s="87"/>
      <c r="AD1651" s="87"/>
      <c r="AE1651" s="87"/>
      <c r="AG1651" s="112"/>
      <c r="AN1651" s="87"/>
      <c r="AO1651" s="87"/>
      <c r="AP1651" s="87"/>
      <c r="AQ1651" s="87"/>
      <c r="AR1651" s="87"/>
      <c r="AS1651" s="87"/>
      <c r="AT1651" s="87"/>
      <c r="AU1651" s="87"/>
    </row>
    <row r="1652" spans="3:64" x14ac:dyDescent="0.2">
      <c r="C1652" s="10"/>
      <c r="D1652" s="10"/>
      <c r="AA1652" s="87"/>
      <c r="AB1652" s="87"/>
      <c r="AC1652" s="87"/>
      <c r="AD1652" s="87"/>
      <c r="AE1652" s="87"/>
      <c r="AG1652" s="112"/>
      <c r="AN1652" s="87"/>
      <c r="AO1652" s="87"/>
      <c r="AP1652" s="87"/>
      <c r="AQ1652" s="87"/>
      <c r="AR1652" s="87"/>
      <c r="AS1652" s="87"/>
      <c r="AT1652" s="87"/>
      <c r="AU1652" s="87"/>
    </row>
    <row r="1653" spans="3:64" x14ac:dyDescent="0.2">
      <c r="C1653" s="10"/>
      <c r="D1653" s="10"/>
      <c r="AA1653" s="87"/>
      <c r="AB1653" s="87"/>
      <c r="AC1653" s="87"/>
      <c r="AD1653" s="87"/>
      <c r="AE1653" s="87"/>
      <c r="AG1653" s="112"/>
      <c r="AN1653" s="87"/>
      <c r="AO1653" s="87"/>
      <c r="AP1653" s="87"/>
      <c r="AQ1653" s="87"/>
      <c r="AR1653" s="87"/>
      <c r="AS1653" s="87"/>
      <c r="AT1653" s="87"/>
      <c r="AU1653" s="87"/>
    </row>
    <row r="1654" spans="3:64" x14ac:dyDescent="0.2">
      <c r="C1654" s="10"/>
      <c r="D1654" s="10"/>
      <c r="AA1654" s="87"/>
      <c r="AB1654" s="87"/>
      <c r="AC1654" s="87"/>
      <c r="AD1654" s="87"/>
      <c r="AE1654" s="87"/>
      <c r="AG1654" s="112"/>
      <c r="AN1654" s="87"/>
      <c r="AO1654" s="87"/>
      <c r="AP1654" s="87"/>
      <c r="AQ1654" s="87"/>
      <c r="AR1654" s="87"/>
      <c r="AS1654" s="87"/>
      <c r="AT1654" s="87"/>
      <c r="AU1654" s="87"/>
      <c r="AV1654" s="87"/>
    </row>
    <row r="1655" spans="3:64" x14ac:dyDescent="0.2">
      <c r="C1655" s="10"/>
      <c r="D1655" s="10"/>
      <c r="AA1655" s="87"/>
      <c r="AB1655" s="87"/>
      <c r="AC1655" s="87"/>
      <c r="AD1655" s="87"/>
      <c r="AE1655" s="87"/>
      <c r="AG1655" s="112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87"/>
      <c r="BI1655" s="87"/>
      <c r="BJ1655" s="87"/>
      <c r="BK1655" s="87"/>
      <c r="BL1655" s="87"/>
    </row>
    <row r="1656" spans="3:64" x14ac:dyDescent="0.2">
      <c r="C1656" s="10"/>
      <c r="D1656" s="10"/>
      <c r="AA1656" s="87"/>
      <c r="AB1656" s="87"/>
      <c r="AC1656" s="87"/>
      <c r="AD1656" s="87"/>
      <c r="AE1656" s="87"/>
      <c r="AG1656" s="112"/>
      <c r="AN1656" s="87"/>
      <c r="AO1656" s="87"/>
      <c r="AP1656" s="87"/>
      <c r="AQ1656" s="87"/>
      <c r="AR1656" s="87"/>
      <c r="AS1656" s="87"/>
      <c r="AT1656" s="87"/>
      <c r="AU1656" s="87"/>
    </row>
    <row r="1657" spans="3:64" x14ac:dyDescent="0.2">
      <c r="C1657" s="10"/>
      <c r="D1657" s="10"/>
      <c r="AA1657" s="87"/>
      <c r="AB1657" s="87"/>
      <c r="AC1657" s="87"/>
      <c r="AD1657" s="87"/>
      <c r="AE1657" s="87"/>
      <c r="AG1657" s="112"/>
      <c r="AN1657" s="87"/>
      <c r="AO1657" s="87"/>
      <c r="AP1657" s="87"/>
      <c r="AQ1657" s="87"/>
      <c r="AR1657" s="87"/>
      <c r="AS1657" s="87"/>
      <c r="AT1657" s="87"/>
      <c r="AU1657" s="87"/>
    </row>
    <row r="1658" spans="3:64" x14ac:dyDescent="0.2">
      <c r="C1658" s="10"/>
      <c r="D1658" s="10"/>
      <c r="AA1658" s="87"/>
      <c r="AB1658" s="87"/>
      <c r="AC1658" s="87"/>
      <c r="AD1658" s="87"/>
      <c r="AE1658" s="87"/>
      <c r="AG1658" s="112"/>
      <c r="AN1658" s="87"/>
      <c r="AO1658" s="87"/>
      <c r="AP1658" s="87"/>
      <c r="AQ1658" s="87"/>
      <c r="AR1658" s="87"/>
      <c r="AS1658" s="87"/>
      <c r="AT1658" s="87"/>
      <c r="AU1658" s="87"/>
    </row>
    <row r="1659" spans="3:64" x14ac:dyDescent="0.2">
      <c r="C1659" s="10"/>
      <c r="D1659" s="10"/>
      <c r="AA1659" s="87"/>
      <c r="AB1659" s="87"/>
      <c r="AC1659" s="87"/>
      <c r="AD1659" s="87"/>
      <c r="AE1659" s="87"/>
      <c r="AG1659" s="112"/>
      <c r="AN1659" s="87"/>
      <c r="AO1659" s="87"/>
      <c r="AP1659" s="87"/>
      <c r="AQ1659" s="87"/>
      <c r="AR1659" s="87"/>
      <c r="AS1659" s="87"/>
      <c r="AT1659" s="87"/>
      <c r="AU1659" s="87"/>
    </row>
    <row r="1660" spans="3:64" x14ac:dyDescent="0.2">
      <c r="C1660" s="10"/>
      <c r="D1660" s="10"/>
      <c r="AA1660" s="87"/>
      <c r="AB1660" s="87"/>
      <c r="AC1660" s="87"/>
      <c r="AD1660" s="87"/>
      <c r="AE1660" s="87"/>
      <c r="AG1660" s="112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87"/>
      <c r="BI1660" s="87"/>
      <c r="BJ1660" s="87"/>
      <c r="BK1660" s="87"/>
      <c r="BL1660" s="87"/>
    </row>
    <row r="1661" spans="3:64" x14ac:dyDescent="0.2">
      <c r="C1661" s="10"/>
      <c r="D1661" s="10"/>
      <c r="AA1661" s="87"/>
      <c r="AB1661" s="87"/>
      <c r="AC1661" s="87"/>
      <c r="AD1661" s="87"/>
      <c r="AE1661" s="87"/>
      <c r="AG1661" s="112"/>
      <c r="AN1661" s="87"/>
      <c r="AO1661" s="87"/>
      <c r="AP1661" s="87"/>
      <c r="AQ1661" s="87"/>
      <c r="AR1661" s="87"/>
      <c r="AS1661" s="87"/>
      <c r="AT1661" s="87"/>
      <c r="AU1661" s="87"/>
    </row>
    <row r="1662" spans="3:64" x14ac:dyDescent="0.2">
      <c r="C1662" s="10"/>
      <c r="D1662" s="10"/>
      <c r="AA1662" s="87"/>
      <c r="AB1662" s="87"/>
      <c r="AC1662" s="87"/>
      <c r="AD1662" s="87"/>
      <c r="AE1662" s="87"/>
      <c r="AG1662" s="112"/>
      <c r="AN1662" s="87"/>
      <c r="AO1662" s="87"/>
      <c r="AP1662" s="87"/>
      <c r="AQ1662" s="87"/>
      <c r="AR1662" s="87"/>
      <c r="AS1662" s="87"/>
      <c r="AT1662" s="87"/>
      <c r="AU1662" s="87"/>
    </row>
    <row r="1663" spans="3:64" x14ac:dyDescent="0.2">
      <c r="C1663" s="10"/>
      <c r="D1663" s="10"/>
      <c r="AA1663" s="87"/>
      <c r="AB1663" s="87"/>
      <c r="AC1663" s="87"/>
      <c r="AD1663" s="87"/>
      <c r="AE1663" s="87"/>
      <c r="AG1663" s="112"/>
      <c r="AN1663" s="87"/>
      <c r="AO1663" s="87"/>
      <c r="AP1663" s="87"/>
      <c r="AQ1663" s="87"/>
      <c r="AR1663" s="87"/>
      <c r="AS1663" s="87"/>
      <c r="AT1663" s="87"/>
      <c r="AU1663" s="87"/>
      <c r="AV1663" s="87"/>
      <c r="AX1663" s="87"/>
    </row>
    <row r="1664" spans="3:64" x14ac:dyDescent="0.2">
      <c r="C1664" s="10"/>
      <c r="D1664" s="10"/>
      <c r="AA1664" s="87"/>
      <c r="AB1664" s="87"/>
      <c r="AC1664" s="87"/>
      <c r="AD1664" s="87"/>
      <c r="AE1664" s="87"/>
      <c r="AG1664" s="112"/>
      <c r="AN1664" s="87"/>
      <c r="AO1664" s="87"/>
      <c r="AP1664" s="87"/>
      <c r="AQ1664" s="87"/>
      <c r="AR1664" s="87"/>
      <c r="AS1664" s="87"/>
      <c r="AT1664" s="87"/>
      <c r="AU1664" s="87"/>
      <c r="AV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87"/>
      <c r="BI1664" s="87"/>
      <c r="BJ1664" s="87"/>
      <c r="BK1664" s="87"/>
      <c r="BL1664" s="87"/>
    </row>
    <row r="1665" spans="3:64" x14ac:dyDescent="0.2">
      <c r="C1665" s="10"/>
      <c r="D1665" s="10"/>
      <c r="AA1665" s="87"/>
      <c r="AB1665" s="87"/>
      <c r="AC1665" s="87"/>
      <c r="AD1665" s="87"/>
      <c r="AE1665" s="87"/>
      <c r="AG1665" s="112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87"/>
      <c r="BI1665" s="87"/>
      <c r="BJ1665" s="87"/>
      <c r="BK1665" s="87"/>
      <c r="BL1665" s="87"/>
    </row>
    <row r="1666" spans="3:64" x14ac:dyDescent="0.2">
      <c r="C1666" s="10"/>
      <c r="D1666" s="10"/>
      <c r="AA1666" s="87"/>
      <c r="AB1666" s="87"/>
      <c r="AC1666" s="87"/>
      <c r="AD1666" s="87"/>
      <c r="AE1666" s="87"/>
      <c r="AG1666" s="112"/>
      <c r="AN1666" s="87"/>
      <c r="AO1666" s="87"/>
      <c r="AP1666" s="87"/>
      <c r="AQ1666" s="87"/>
      <c r="AR1666" s="87"/>
      <c r="AS1666" s="87"/>
      <c r="AT1666" s="87"/>
      <c r="AU1666" s="87"/>
      <c r="AV1666" s="87"/>
    </row>
    <row r="1667" spans="3:64" x14ac:dyDescent="0.2">
      <c r="C1667" s="10"/>
      <c r="D1667" s="10"/>
      <c r="AA1667" s="87"/>
      <c r="AB1667" s="87"/>
      <c r="AC1667" s="87"/>
      <c r="AD1667" s="87"/>
      <c r="AE1667" s="87"/>
      <c r="AG1667" s="112"/>
      <c r="AN1667" s="87"/>
      <c r="AO1667" s="87"/>
      <c r="AP1667" s="87"/>
      <c r="AQ1667" s="87"/>
      <c r="AR1667" s="87"/>
      <c r="AS1667" s="87"/>
      <c r="AT1667" s="87"/>
      <c r="AU1667" s="87"/>
    </row>
    <row r="1668" spans="3:64" x14ac:dyDescent="0.2">
      <c r="C1668" s="10"/>
      <c r="D1668" s="10"/>
      <c r="AA1668" s="87"/>
      <c r="AB1668" s="87"/>
      <c r="AC1668" s="87"/>
      <c r="AD1668" s="87"/>
      <c r="AE1668" s="87"/>
      <c r="AG1668" s="112"/>
      <c r="AN1668" s="87"/>
      <c r="AO1668" s="87"/>
      <c r="AP1668" s="87"/>
      <c r="AQ1668" s="87"/>
      <c r="AR1668" s="87"/>
      <c r="AS1668" s="87"/>
      <c r="AT1668" s="87"/>
      <c r="AU1668" s="87"/>
      <c r="AV1668" s="87"/>
    </row>
    <row r="1669" spans="3:64" x14ac:dyDescent="0.2">
      <c r="C1669" s="10"/>
      <c r="D1669" s="10"/>
      <c r="AA1669" s="87"/>
      <c r="AB1669" s="87"/>
      <c r="AC1669" s="87"/>
      <c r="AD1669" s="87"/>
      <c r="AE1669" s="87"/>
      <c r="AG1669" s="112"/>
      <c r="AN1669" s="87"/>
      <c r="AO1669" s="87"/>
      <c r="AP1669" s="87"/>
      <c r="AQ1669" s="87"/>
      <c r="AR1669" s="87"/>
      <c r="AS1669" s="87"/>
      <c r="AT1669" s="87"/>
      <c r="AU1669" s="87"/>
      <c r="AV1669" s="87"/>
    </row>
    <row r="1670" spans="3:64" x14ac:dyDescent="0.2">
      <c r="C1670" s="10"/>
      <c r="D1670" s="10"/>
      <c r="AA1670" s="87"/>
      <c r="AB1670" s="87"/>
      <c r="AC1670" s="87"/>
      <c r="AD1670" s="87"/>
      <c r="AE1670" s="87"/>
      <c r="AG1670" s="112"/>
      <c r="AN1670" s="87"/>
      <c r="AO1670" s="87"/>
      <c r="AP1670" s="87"/>
      <c r="AQ1670" s="87"/>
      <c r="AR1670" s="87"/>
      <c r="AS1670" s="87"/>
      <c r="AT1670" s="87"/>
      <c r="AU1670" s="87"/>
    </row>
    <row r="1671" spans="3:64" x14ac:dyDescent="0.2">
      <c r="C1671" s="10"/>
      <c r="D1671" s="10"/>
      <c r="AA1671" s="87"/>
      <c r="AB1671" s="87"/>
      <c r="AC1671" s="87"/>
      <c r="AD1671" s="87"/>
      <c r="AE1671" s="87"/>
      <c r="AG1671" s="112"/>
      <c r="AN1671" s="87"/>
      <c r="AO1671" s="87"/>
      <c r="AP1671" s="87"/>
      <c r="AQ1671" s="87"/>
      <c r="AR1671" s="87"/>
      <c r="AS1671" s="87"/>
      <c r="AT1671" s="87"/>
      <c r="AU1671" s="87"/>
      <c r="AV1671" s="87"/>
      <c r="AX1671" s="87"/>
    </row>
    <row r="1672" spans="3:64" x14ac:dyDescent="0.2">
      <c r="C1672" s="10"/>
      <c r="D1672" s="10"/>
      <c r="AA1672" s="87"/>
      <c r="AB1672" s="87"/>
      <c r="AC1672" s="87"/>
      <c r="AD1672" s="87"/>
      <c r="AE1672" s="87"/>
      <c r="AG1672" s="112"/>
      <c r="AN1672" s="87"/>
      <c r="AO1672" s="87"/>
      <c r="AP1672" s="87"/>
      <c r="AQ1672" s="87"/>
      <c r="AR1672" s="87"/>
      <c r="AS1672" s="87"/>
      <c r="AT1672" s="87"/>
      <c r="AU1672" s="87"/>
    </row>
    <row r="1673" spans="3:64" x14ac:dyDescent="0.2">
      <c r="C1673" s="10"/>
      <c r="D1673" s="10"/>
      <c r="AA1673" s="87"/>
      <c r="AB1673" s="87"/>
      <c r="AC1673" s="87"/>
      <c r="AD1673" s="87"/>
      <c r="AE1673" s="87"/>
      <c r="AG1673" s="112"/>
      <c r="AN1673" s="87"/>
      <c r="AO1673" s="87"/>
      <c r="AP1673" s="87"/>
      <c r="AQ1673" s="87"/>
      <c r="AR1673" s="87"/>
      <c r="AS1673" s="87"/>
      <c r="AT1673" s="87"/>
      <c r="AU1673" s="87"/>
    </row>
    <row r="1674" spans="3:64" x14ac:dyDescent="0.2">
      <c r="C1674" s="10"/>
      <c r="D1674" s="10"/>
      <c r="AA1674" s="87"/>
      <c r="AB1674" s="87"/>
      <c r="AC1674" s="87"/>
      <c r="AD1674" s="87"/>
      <c r="AE1674" s="87"/>
      <c r="AG1674" s="112"/>
      <c r="AN1674" s="87"/>
      <c r="AO1674" s="87"/>
      <c r="AP1674" s="87"/>
      <c r="AQ1674" s="87"/>
      <c r="AR1674" s="87"/>
      <c r="AS1674" s="87"/>
      <c r="AT1674" s="87"/>
      <c r="AU1674" s="87"/>
    </row>
    <row r="1675" spans="3:64" x14ac:dyDescent="0.2">
      <c r="C1675" s="10"/>
      <c r="D1675" s="10"/>
      <c r="AA1675" s="87"/>
      <c r="AB1675" s="87"/>
      <c r="AC1675" s="87"/>
      <c r="AD1675" s="87"/>
      <c r="AE1675" s="87"/>
      <c r="AG1675" s="112"/>
      <c r="AN1675" s="87"/>
      <c r="AO1675" s="87"/>
      <c r="AP1675" s="87"/>
      <c r="AQ1675" s="87"/>
      <c r="AR1675" s="87"/>
      <c r="AS1675" s="87"/>
      <c r="AT1675" s="87"/>
      <c r="AU1675" s="87"/>
      <c r="AV1675" s="87"/>
      <c r="AX1675" s="87"/>
    </row>
    <row r="1676" spans="3:64" x14ac:dyDescent="0.2">
      <c r="C1676" s="10"/>
      <c r="D1676" s="10"/>
      <c r="AA1676" s="87"/>
      <c r="AB1676" s="87"/>
      <c r="AC1676" s="87"/>
      <c r="AD1676" s="87"/>
      <c r="AE1676" s="87"/>
      <c r="AG1676" s="112"/>
      <c r="AN1676" s="87"/>
      <c r="AO1676" s="87"/>
      <c r="AP1676" s="87"/>
      <c r="AQ1676" s="87"/>
      <c r="AR1676" s="87"/>
      <c r="AS1676" s="87"/>
      <c r="AT1676" s="87"/>
      <c r="AU1676" s="87"/>
      <c r="AV1676" s="87"/>
    </row>
    <row r="1677" spans="3:64" x14ac:dyDescent="0.2">
      <c r="C1677" s="10"/>
      <c r="D1677" s="10"/>
      <c r="AA1677" s="87"/>
      <c r="AB1677" s="87"/>
      <c r="AC1677" s="87"/>
      <c r="AD1677" s="87"/>
      <c r="AE1677" s="87"/>
      <c r="AG1677" s="112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87"/>
      <c r="BI1677" s="87"/>
      <c r="BJ1677" s="87"/>
      <c r="BK1677" s="87"/>
      <c r="BL1677" s="87"/>
    </row>
    <row r="1678" spans="3:64" x14ac:dyDescent="0.2">
      <c r="C1678" s="10"/>
      <c r="D1678" s="10"/>
      <c r="AA1678" s="87"/>
      <c r="AB1678" s="87"/>
      <c r="AC1678" s="87"/>
      <c r="AD1678" s="87"/>
      <c r="AE1678" s="87"/>
      <c r="AG1678" s="112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87"/>
      <c r="BI1678" s="87"/>
      <c r="BJ1678" s="87"/>
      <c r="BK1678" s="87"/>
      <c r="BL1678" s="87"/>
    </row>
    <row r="1679" spans="3:64" x14ac:dyDescent="0.2">
      <c r="C1679" s="10"/>
      <c r="D1679" s="10"/>
      <c r="AA1679" s="87"/>
      <c r="AB1679" s="87"/>
      <c r="AC1679" s="87"/>
      <c r="AD1679" s="87"/>
      <c r="AE1679" s="87"/>
      <c r="AG1679" s="112"/>
      <c r="AN1679" s="87"/>
      <c r="AO1679" s="87"/>
      <c r="AP1679" s="87"/>
      <c r="AQ1679" s="87"/>
      <c r="AR1679" s="87"/>
      <c r="AS1679" s="87"/>
      <c r="AT1679" s="87"/>
      <c r="AU1679" s="87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87"/>
      <c r="BI1679" s="87"/>
      <c r="BJ1679" s="87"/>
      <c r="BK1679" s="87"/>
      <c r="BL1679" s="87"/>
    </row>
    <row r="1680" spans="3:64" x14ac:dyDescent="0.2">
      <c r="C1680" s="10"/>
      <c r="D1680" s="10"/>
      <c r="AA1680" s="87"/>
      <c r="AB1680" s="87"/>
      <c r="AC1680" s="87"/>
      <c r="AD1680" s="87"/>
      <c r="AE1680" s="87"/>
      <c r="AG1680" s="112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87"/>
      <c r="BI1680" s="87"/>
      <c r="BJ1680" s="87"/>
      <c r="BK1680" s="87"/>
      <c r="BL1680" s="87"/>
    </row>
    <row r="1681" spans="3:64" x14ac:dyDescent="0.2">
      <c r="C1681" s="10"/>
      <c r="D1681" s="10"/>
      <c r="AA1681" s="87"/>
      <c r="AB1681" s="87"/>
      <c r="AC1681" s="87"/>
      <c r="AD1681" s="87"/>
      <c r="AE1681" s="87"/>
      <c r="AG1681" s="112"/>
      <c r="AN1681" s="87"/>
      <c r="AO1681" s="87"/>
      <c r="AP1681" s="87"/>
      <c r="AQ1681" s="87"/>
      <c r="AR1681" s="87"/>
      <c r="AS1681" s="87"/>
      <c r="AT1681" s="87"/>
      <c r="AU1681" s="87"/>
      <c r="AV1681" s="87"/>
      <c r="AX1681" s="87"/>
    </row>
    <row r="1682" spans="3:64" x14ac:dyDescent="0.2">
      <c r="C1682" s="10"/>
      <c r="D1682" s="10"/>
      <c r="AA1682" s="87"/>
      <c r="AB1682" s="87"/>
      <c r="AC1682" s="87"/>
      <c r="AD1682" s="87"/>
      <c r="AE1682" s="87"/>
      <c r="AG1682" s="112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87"/>
      <c r="BI1682" s="87"/>
      <c r="BJ1682" s="87"/>
      <c r="BK1682" s="87"/>
      <c r="BL1682" s="87"/>
    </row>
    <row r="1683" spans="3:64" x14ac:dyDescent="0.2">
      <c r="C1683" s="10"/>
      <c r="D1683" s="10"/>
      <c r="AA1683" s="87"/>
      <c r="AB1683" s="87"/>
      <c r="AC1683" s="87"/>
      <c r="AD1683" s="87"/>
      <c r="AE1683" s="87"/>
      <c r="AG1683" s="112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87"/>
      <c r="BI1683" s="87"/>
      <c r="BJ1683" s="87"/>
      <c r="BK1683" s="87"/>
      <c r="BL1683" s="87"/>
    </row>
    <row r="1684" spans="3:64" x14ac:dyDescent="0.2">
      <c r="C1684" s="10"/>
      <c r="D1684" s="10"/>
      <c r="AA1684" s="87"/>
      <c r="AB1684" s="87"/>
      <c r="AC1684" s="87"/>
      <c r="AD1684" s="87"/>
      <c r="AE1684" s="87"/>
      <c r="AG1684" s="112"/>
      <c r="AN1684" s="87"/>
      <c r="AO1684" s="87"/>
      <c r="AP1684" s="87"/>
      <c r="AQ1684" s="87"/>
      <c r="AR1684" s="87"/>
      <c r="AS1684" s="87"/>
      <c r="AT1684" s="87"/>
      <c r="AU1684" s="87"/>
      <c r="AV1684" s="87"/>
      <c r="AX1684" s="87"/>
    </row>
    <row r="1685" spans="3:64" x14ac:dyDescent="0.2">
      <c r="C1685" s="10"/>
      <c r="D1685" s="10"/>
      <c r="AA1685" s="87"/>
      <c r="AB1685" s="87"/>
      <c r="AC1685" s="87"/>
      <c r="AD1685" s="87"/>
      <c r="AE1685" s="87"/>
      <c r="AG1685" s="112"/>
      <c r="AN1685" s="87"/>
      <c r="AO1685" s="87"/>
      <c r="AP1685" s="87"/>
      <c r="AQ1685" s="87"/>
      <c r="AR1685" s="87"/>
      <c r="AS1685" s="87"/>
      <c r="AT1685" s="87"/>
      <c r="AU1685" s="87"/>
      <c r="AV1685" s="87"/>
      <c r="AX1685" s="87"/>
    </row>
    <row r="1686" spans="3:64" x14ac:dyDescent="0.2">
      <c r="C1686" s="10"/>
      <c r="D1686" s="10"/>
      <c r="AA1686" s="87"/>
      <c r="AB1686" s="87"/>
      <c r="AC1686" s="87"/>
      <c r="AD1686" s="87"/>
      <c r="AE1686" s="87"/>
      <c r="AG1686" s="112"/>
      <c r="AN1686" s="87"/>
      <c r="AO1686" s="87"/>
      <c r="AP1686" s="87"/>
      <c r="AQ1686" s="87"/>
      <c r="AR1686" s="87"/>
      <c r="AS1686" s="87"/>
      <c r="AT1686" s="87"/>
      <c r="AU1686" s="87"/>
      <c r="AV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87"/>
      <c r="BI1686" s="87"/>
      <c r="BJ1686" s="87"/>
      <c r="BK1686" s="87"/>
      <c r="BL1686" s="87"/>
    </row>
    <row r="1687" spans="3:64" x14ac:dyDescent="0.2">
      <c r="C1687" s="10"/>
      <c r="D1687" s="10"/>
      <c r="AA1687" s="87"/>
      <c r="AB1687" s="87"/>
      <c r="AC1687" s="87"/>
      <c r="AD1687" s="87"/>
      <c r="AE1687" s="87"/>
      <c r="AG1687" s="112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87"/>
      <c r="BI1687" s="87"/>
      <c r="BJ1687" s="87"/>
      <c r="BK1687" s="87"/>
      <c r="BL1687" s="87"/>
    </row>
    <row r="1688" spans="3:64" x14ac:dyDescent="0.2">
      <c r="C1688" s="10"/>
      <c r="D1688" s="10"/>
      <c r="AA1688" s="87"/>
      <c r="AB1688" s="87"/>
      <c r="AC1688" s="87"/>
      <c r="AD1688" s="87"/>
      <c r="AE1688" s="87"/>
      <c r="AG1688" s="112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87"/>
      <c r="BI1688" s="87"/>
      <c r="BJ1688" s="87"/>
      <c r="BK1688" s="87"/>
      <c r="BL1688" s="87"/>
    </row>
    <row r="1689" spans="3:64" x14ac:dyDescent="0.2">
      <c r="C1689" s="10"/>
      <c r="D1689" s="10"/>
      <c r="AA1689" s="87"/>
      <c r="AB1689" s="87"/>
      <c r="AC1689" s="87"/>
      <c r="AD1689" s="87"/>
      <c r="AE1689" s="87"/>
      <c r="AG1689" s="112"/>
      <c r="AN1689" s="87"/>
      <c r="AO1689" s="87"/>
      <c r="AP1689" s="87"/>
      <c r="AQ1689" s="87"/>
      <c r="AR1689" s="87"/>
      <c r="AS1689" s="87"/>
      <c r="AT1689" s="87"/>
      <c r="AU1689" s="87"/>
      <c r="AV1689" s="87"/>
    </row>
    <row r="1690" spans="3:64" x14ac:dyDescent="0.2">
      <c r="C1690" s="10"/>
      <c r="D1690" s="10"/>
      <c r="AA1690" s="87"/>
      <c r="AB1690" s="87"/>
      <c r="AC1690" s="87"/>
      <c r="AD1690" s="87"/>
      <c r="AE1690" s="87"/>
      <c r="AG1690" s="112"/>
      <c r="AN1690" s="87"/>
      <c r="AO1690" s="87"/>
      <c r="AP1690" s="87"/>
      <c r="AQ1690" s="87"/>
      <c r="AR1690" s="87"/>
      <c r="AS1690" s="87"/>
      <c r="AT1690" s="87"/>
      <c r="AU1690" s="87"/>
      <c r="AV1690" s="87"/>
    </row>
    <row r="1691" spans="3:64" x14ac:dyDescent="0.2">
      <c r="C1691" s="10"/>
      <c r="D1691" s="10"/>
      <c r="AA1691" s="87"/>
      <c r="AB1691" s="87"/>
      <c r="AC1691" s="87"/>
      <c r="AD1691" s="87"/>
      <c r="AE1691" s="87"/>
      <c r="AG1691" s="112"/>
      <c r="AN1691" s="87"/>
      <c r="AO1691" s="87"/>
      <c r="AP1691" s="87"/>
      <c r="AQ1691" s="87"/>
      <c r="AR1691" s="87"/>
      <c r="AS1691" s="87"/>
      <c r="AT1691" s="87"/>
      <c r="AU1691" s="87"/>
      <c r="AV1691" s="87"/>
    </row>
    <row r="1692" spans="3:64" x14ac:dyDescent="0.2">
      <c r="C1692" s="10"/>
      <c r="D1692" s="10"/>
      <c r="AA1692" s="87"/>
      <c r="AB1692" s="87"/>
      <c r="AC1692" s="87"/>
      <c r="AD1692" s="87"/>
      <c r="AE1692" s="87"/>
      <c r="AG1692" s="112"/>
      <c r="AN1692" s="87"/>
      <c r="AO1692" s="87"/>
      <c r="AP1692" s="87"/>
      <c r="AQ1692" s="87"/>
      <c r="AR1692" s="87"/>
      <c r="AS1692" s="87"/>
      <c r="AT1692" s="87"/>
      <c r="AU1692" s="87"/>
      <c r="AV1692" s="87"/>
      <c r="AX1692" s="87"/>
    </row>
    <row r="1693" spans="3:64" x14ac:dyDescent="0.2">
      <c r="C1693" s="10"/>
      <c r="D1693" s="10"/>
      <c r="AA1693" s="87"/>
      <c r="AB1693" s="87"/>
      <c r="AC1693" s="87"/>
      <c r="AD1693" s="87"/>
      <c r="AE1693" s="87"/>
      <c r="AG1693" s="112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87"/>
      <c r="BI1693" s="87"/>
      <c r="BJ1693" s="87"/>
      <c r="BK1693" s="87"/>
      <c r="BL1693" s="87"/>
    </row>
    <row r="1694" spans="3:64" x14ac:dyDescent="0.2">
      <c r="C1694" s="10"/>
      <c r="D1694" s="10"/>
      <c r="AA1694" s="87"/>
      <c r="AB1694" s="87"/>
      <c r="AC1694" s="87"/>
      <c r="AD1694" s="87"/>
      <c r="AE1694" s="87"/>
      <c r="AG1694" s="112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87"/>
      <c r="BI1694" s="87"/>
      <c r="BJ1694" s="87"/>
      <c r="BK1694" s="87"/>
      <c r="BL1694" s="87"/>
    </row>
    <row r="1695" spans="3:64" x14ac:dyDescent="0.2">
      <c r="C1695" s="10"/>
      <c r="D1695" s="10"/>
      <c r="AA1695" s="87"/>
      <c r="AB1695" s="87"/>
      <c r="AC1695" s="87"/>
      <c r="AD1695" s="87"/>
      <c r="AE1695" s="87"/>
      <c r="AG1695" s="112"/>
      <c r="AN1695" s="87"/>
      <c r="AO1695" s="87"/>
      <c r="AP1695" s="87"/>
      <c r="AQ1695" s="87"/>
      <c r="AR1695" s="87"/>
      <c r="AS1695" s="87"/>
      <c r="AT1695" s="87"/>
      <c r="AU1695" s="87"/>
    </row>
    <row r="1696" spans="3:64" x14ac:dyDescent="0.2">
      <c r="C1696" s="10"/>
      <c r="D1696" s="10"/>
      <c r="AA1696" s="87"/>
      <c r="AB1696" s="87"/>
      <c r="AC1696" s="87"/>
      <c r="AD1696" s="87"/>
      <c r="AE1696" s="87"/>
      <c r="AG1696" s="112"/>
      <c r="AN1696" s="87"/>
      <c r="AO1696" s="87"/>
      <c r="AP1696" s="87"/>
      <c r="AQ1696" s="87"/>
      <c r="AR1696" s="87"/>
      <c r="AS1696" s="87"/>
      <c r="AT1696" s="87"/>
      <c r="AU1696" s="87"/>
      <c r="AV1696" s="87"/>
      <c r="AX1696" s="87"/>
    </row>
    <row r="1697" spans="3:64" x14ac:dyDescent="0.2">
      <c r="C1697" s="10"/>
      <c r="D1697" s="10"/>
      <c r="AA1697" s="87"/>
      <c r="AB1697" s="87"/>
      <c r="AC1697" s="87"/>
      <c r="AD1697" s="87"/>
      <c r="AE1697" s="87"/>
      <c r="AG1697" s="112"/>
      <c r="AN1697" s="87"/>
      <c r="AO1697" s="87"/>
      <c r="AP1697" s="87"/>
      <c r="AQ1697" s="87"/>
      <c r="AR1697" s="87"/>
      <c r="AS1697" s="87"/>
      <c r="AT1697" s="87"/>
      <c r="AU1697" s="87"/>
      <c r="AV1697" s="87"/>
    </row>
    <row r="1698" spans="3:64" x14ac:dyDescent="0.2">
      <c r="C1698" s="10"/>
      <c r="D1698" s="10"/>
      <c r="AA1698" s="87"/>
      <c r="AB1698" s="87"/>
      <c r="AC1698" s="87"/>
      <c r="AD1698" s="87"/>
      <c r="AE1698" s="87"/>
      <c r="AG1698" s="112"/>
      <c r="AN1698" s="87"/>
      <c r="AO1698" s="87"/>
      <c r="AP1698" s="87"/>
      <c r="AQ1698" s="87"/>
      <c r="AR1698" s="87"/>
      <c r="AS1698" s="87"/>
      <c r="AT1698" s="87"/>
      <c r="AU1698" s="87"/>
      <c r="AV1698" s="87"/>
    </row>
    <row r="1699" spans="3:64" x14ac:dyDescent="0.2">
      <c r="C1699" s="10"/>
      <c r="D1699" s="10"/>
      <c r="AA1699" s="87"/>
      <c r="AB1699" s="87"/>
      <c r="AC1699" s="87"/>
      <c r="AD1699" s="87"/>
      <c r="AE1699" s="87"/>
      <c r="AG1699" s="112"/>
      <c r="AN1699" s="87"/>
      <c r="AO1699" s="87"/>
      <c r="AP1699" s="87"/>
      <c r="AQ1699" s="87"/>
      <c r="AR1699" s="87"/>
      <c r="AS1699" s="87"/>
      <c r="AT1699" s="87"/>
      <c r="AU1699" s="87"/>
    </row>
    <row r="1700" spans="3:64" x14ac:dyDescent="0.2">
      <c r="C1700" s="10"/>
      <c r="D1700" s="10"/>
      <c r="AA1700" s="87"/>
      <c r="AB1700" s="87"/>
      <c r="AC1700" s="87"/>
      <c r="AD1700" s="87"/>
      <c r="AE1700" s="87"/>
      <c r="AG1700" s="112"/>
      <c r="AN1700" s="87"/>
      <c r="AO1700" s="87"/>
      <c r="AP1700" s="87"/>
      <c r="AQ1700" s="87"/>
      <c r="AR1700" s="87"/>
      <c r="AS1700" s="87"/>
      <c r="AT1700" s="87"/>
      <c r="AU1700" s="87"/>
    </row>
    <row r="1701" spans="3:64" x14ac:dyDescent="0.2">
      <c r="C1701" s="10"/>
      <c r="D1701" s="10"/>
      <c r="AA1701" s="87"/>
      <c r="AB1701" s="87"/>
      <c r="AC1701" s="87"/>
      <c r="AD1701" s="87"/>
      <c r="AE1701" s="87"/>
      <c r="AG1701" s="112"/>
      <c r="AN1701" s="87"/>
      <c r="AO1701" s="87"/>
      <c r="AP1701" s="87"/>
      <c r="AQ1701" s="87"/>
      <c r="AR1701" s="87"/>
      <c r="AS1701" s="87"/>
      <c r="AT1701" s="87"/>
      <c r="AU1701" s="87"/>
    </row>
    <row r="1702" spans="3:64" x14ac:dyDescent="0.2">
      <c r="C1702" s="10"/>
      <c r="D1702" s="10"/>
      <c r="AA1702" s="87"/>
      <c r="AB1702" s="87"/>
      <c r="AC1702" s="87"/>
      <c r="AD1702" s="87"/>
      <c r="AE1702" s="87"/>
      <c r="AG1702" s="112"/>
      <c r="AN1702" s="87"/>
      <c r="AO1702" s="87"/>
      <c r="AP1702" s="87"/>
      <c r="AQ1702" s="87"/>
      <c r="AR1702" s="87"/>
      <c r="AS1702" s="87"/>
      <c r="AT1702" s="87"/>
      <c r="AU1702" s="87"/>
    </row>
    <row r="1703" spans="3:64" x14ac:dyDescent="0.2">
      <c r="C1703" s="10"/>
      <c r="D1703" s="10"/>
      <c r="AA1703" s="87"/>
      <c r="AB1703" s="87"/>
      <c r="AC1703" s="87"/>
      <c r="AD1703" s="87"/>
      <c r="AE1703" s="87"/>
      <c r="AG1703" s="112"/>
      <c r="AN1703" s="87"/>
      <c r="AO1703" s="87"/>
      <c r="AP1703" s="87"/>
      <c r="AQ1703" s="87"/>
      <c r="AR1703" s="87"/>
      <c r="AS1703" s="87"/>
      <c r="AT1703" s="87"/>
      <c r="AU1703" s="87"/>
    </row>
    <row r="1704" spans="3:64" x14ac:dyDescent="0.2">
      <c r="C1704" s="10"/>
      <c r="D1704" s="10"/>
      <c r="AA1704" s="87"/>
      <c r="AB1704" s="87"/>
      <c r="AC1704" s="87"/>
      <c r="AD1704" s="87"/>
      <c r="AE1704" s="87"/>
      <c r="AG1704" s="112"/>
      <c r="AN1704" s="87"/>
      <c r="AO1704" s="87"/>
      <c r="AP1704" s="87"/>
      <c r="AQ1704" s="87"/>
      <c r="AR1704" s="87"/>
      <c r="AS1704" s="87"/>
      <c r="AT1704" s="87"/>
      <c r="AU1704" s="87"/>
    </row>
    <row r="1705" spans="3:64" x14ac:dyDescent="0.2">
      <c r="C1705" s="10"/>
      <c r="D1705" s="10"/>
      <c r="AA1705" s="87"/>
      <c r="AB1705" s="87"/>
      <c r="AC1705" s="87"/>
      <c r="AD1705" s="87"/>
      <c r="AE1705" s="87"/>
      <c r="AG1705" s="112"/>
      <c r="AN1705" s="87"/>
      <c r="AO1705" s="87"/>
      <c r="AP1705" s="87"/>
      <c r="AQ1705" s="87"/>
      <c r="AR1705" s="87"/>
      <c r="AS1705" s="87"/>
      <c r="AT1705" s="87"/>
      <c r="AU1705" s="87"/>
    </row>
    <row r="1706" spans="3:64" x14ac:dyDescent="0.2">
      <c r="C1706" s="10"/>
      <c r="D1706" s="10"/>
      <c r="AA1706" s="87"/>
      <c r="AB1706" s="87"/>
      <c r="AC1706" s="87"/>
      <c r="AD1706" s="87"/>
      <c r="AE1706" s="87"/>
      <c r="AG1706" s="112"/>
      <c r="AN1706" s="87"/>
      <c r="AO1706" s="87"/>
      <c r="AP1706" s="87"/>
      <c r="AQ1706" s="87"/>
      <c r="AR1706" s="87"/>
      <c r="AS1706" s="87"/>
      <c r="AT1706" s="87"/>
      <c r="AU1706" s="87"/>
    </row>
    <row r="1707" spans="3:64" x14ac:dyDescent="0.2">
      <c r="C1707" s="10"/>
      <c r="D1707" s="10"/>
      <c r="AA1707" s="87"/>
      <c r="AB1707" s="87"/>
      <c r="AC1707" s="87"/>
      <c r="AD1707" s="87"/>
      <c r="AE1707" s="87"/>
      <c r="AG1707" s="112"/>
      <c r="AN1707" s="87"/>
      <c r="AO1707" s="87"/>
      <c r="AP1707" s="87"/>
      <c r="AQ1707" s="87"/>
      <c r="AR1707" s="87"/>
      <c r="AS1707" s="87"/>
      <c r="AT1707" s="87"/>
      <c r="AU1707" s="87"/>
      <c r="AV1707" s="87"/>
    </row>
    <row r="1708" spans="3:64" x14ac:dyDescent="0.2">
      <c r="C1708" s="10"/>
      <c r="D1708" s="10"/>
      <c r="AA1708" s="87"/>
      <c r="AB1708" s="87"/>
      <c r="AC1708" s="87"/>
      <c r="AD1708" s="87"/>
      <c r="AE1708" s="87"/>
      <c r="AG1708" s="112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87"/>
      <c r="BI1708" s="87"/>
      <c r="BJ1708" s="87"/>
      <c r="BK1708" s="87"/>
      <c r="BL1708" s="87"/>
    </row>
    <row r="1709" spans="3:64" x14ac:dyDescent="0.2">
      <c r="C1709" s="10"/>
      <c r="D1709" s="10"/>
      <c r="AA1709" s="87"/>
      <c r="AB1709" s="87"/>
      <c r="AC1709" s="87"/>
      <c r="AD1709" s="87"/>
      <c r="AE1709" s="87"/>
      <c r="AG1709" s="112"/>
      <c r="AN1709" s="87"/>
      <c r="AO1709" s="87"/>
      <c r="AP1709" s="87"/>
      <c r="AQ1709" s="87"/>
      <c r="AR1709" s="87"/>
      <c r="AS1709" s="87"/>
      <c r="AT1709" s="87"/>
      <c r="AU1709" s="87"/>
      <c r="AV1709" s="87"/>
    </row>
    <row r="1710" spans="3:64" x14ac:dyDescent="0.2">
      <c r="C1710" s="10"/>
      <c r="D1710" s="10"/>
      <c r="AA1710" s="87"/>
      <c r="AB1710" s="87"/>
      <c r="AC1710" s="87"/>
      <c r="AD1710" s="87"/>
      <c r="AE1710" s="87"/>
      <c r="AG1710" s="112"/>
      <c r="AN1710" s="87"/>
      <c r="AO1710" s="87"/>
      <c r="AP1710" s="87"/>
      <c r="AQ1710" s="87"/>
      <c r="AR1710" s="87"/>
      <c r="AS1710" s="87"/>
      <c r="AT1710" s="87"/>
      <c r="AU1710" s="87"/>
      <c r="AV1710" s="87"/>
    </row>
    <row r="1711" spans="3:64" x14ac:dyDescent="0.2">
      <c r="C1711" s="10"/>
      <c r="D1711" s="10"/>
      <c r="AA1711" s="87"/>
      <c r="AB1711" s="87"/>
      <c r="AC1711" s="87"/>
      <c r="AD1711" s="87"/>
      <c r="AE1711" s="87"/>
      <c r="AG1711" s="112"/>
      <c r="AN1711" s="87"/>
      <c r="AO1711" s="87"/>
      <c r="AP1711" s="87"/>
      <c r="AQ1711" s="87"/>
      <c r="AR1711" s="87"/>
      <c r="AS1711" s="87"/>
      <c r="AT1711" s="87"/>
      <c r="AU1711" s="87"/>
      <c r="AV1711" s="87"/>
      <c r="AX1711" s="87"/>
    </row>
    <row r="1712" spans="3:64" x14ac:dyDescent="0.2">
      <c r="C1712" s="10"/>
      <c r="D1712" s="10"/>
      <c r="AA1712" s="87"/>
      <c r="AB1712" s="87"/>
      <c r="AC1712" s="87"/>
      <c r="AD1712" s="87"/>
      <c r="AE1712" s="87"/>
      <c r="AG1712" s="112"/>
      <c r="AN1712" s="87"/>
      <c r="AO1712" s="87"/>
      <c r="AP1712" s="87"/>
      <c r="AQ1712" s="87"/>
      <c r="AR1712" s="87"/>
      <c r="AS1712" s="87"/>
      <c r="AT1712" s="87"/>
      <c r="AU1712" s="87"/>
      <c r="AV1712" s="87"/>
    </row>
    <row r="1713" spans="3:64" x14ac:dyDescent="0.2">
      <c r="C1713" s="10"/>
      <c r="D1713" s="10"/>
      <c r="AA1713" s="87"/>
      <c r="AB1713" s="87"/>
      <c r="AC1713" s="87"/>
      <c r="AD1713" s="87"/>
      <c r="AE1713" s="87"/>
      <c r="AG1713" s="112"/>
      <c r="AN1713" s="87"/>
      <c r="AO1713" s="87"/>
      <c r="AP1713" s="87"/>
      <c r="AQ1713" s="87"/>
      <c r="AR1713" s="87"/>
      <c r="AS1713" s="87"/>
      <c r="AT1713" s="87"/>
      <c r="AU1713" s="87"/>
    </row>
    <row r="1714" spans="3:64" x14ac:dyDescent="0.2">
      <c r="C1714" s="10"/>
      <c r="D1714" s="10"/>
      <c r="AA1714" s="87"/>
      <c r="AB1714" s="87"/>
      <c r="AC1714" s="87"/>
      <c r="AD1714" s="87"/>
      <c r="AE1714" s="87"/>
      <c r="AG1714" s="112"/>
      <c r="AN1714" s="87"/>
      <c r="AO1714" s="87"/>
      <c r="AP1714" s="87"/>
      <c r="AQ1714" s="87"/>
      <c r="AR1714" s="87"/>
      <c r="AS1714" s="87"/>
      <c r="AT1714" s="87"/>
      <c r="AU1714" s="87"/>
      <c r="AV1714" s="87"/>
      <c r="AX1714" s="87"/>
    </row>
    <row r="1715" spans="3:64" x14ac:dyDescent="0.2">
      <c r="C1715" s="10"/>
      <c r="D1715" s="10"/>
      <c r="AA1715" s="87"/>
      <c r="AB1715" s="87"/>
      <c r="AC1715" s="87"/>
      <c r="AD1715" s="87"/>
      <c r="AE1715" s="87"/>
      <c r="AG1715" s="112"/>
      <c r="AN1715" s="87"/>
      <c r="AO1715" s="87"/>
      <c r="AP1715" s="87"/>
      <c r="AQ1715" s="87"/>
      <c r="AR1715" s="87"/>
      <c r="AS1715" s="87"/>
      <c r="AT1715" s="87"/>
      <c r="AU1715" s="87"/>
      <c r="AV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87"/>
      <c r="BI1715" s="87"/>
      <c r="BJ1715" s="87"/>
      <c r="BK1715" s="87"/>
      <c r="BL1715" s="87"/>
    </row>
    <row r="1716" spans="3:64" x14ac:dyDescent="0.2">
      <c r="C1716" s="10"/>
      <c r="D1716" s="10"/>
      <c r="AA1716" s="87"/>
      <c r="AB1716" s="87"/>
      <c r="AC1716" s="87"/>
      <c r="AD1716" s="87"/>
      <c r="AE1716" s="87"/>
      <c r="AG1716" s="112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87"/>
      <c r="BI1716" s="87"/>
      <c r="BJ1716" s="87"/>
      <c r="BK1716" s="87"/>
      <c r="BL1716" s="87"/>
    </row>
    <row r="1717" spans="3:64" x14ac:dyDescent="0.2">
      <c r="C1717" s="10"/>
      <c r="D1717" s="10"/>
      <c r="AA1717" s="87"/>
      <c r="AB1717" s="87"/>
      <c r="AC1717" s="87"/>
      <c r="AD1717" s="87"/>
      <c r="AE1717" s="87"/>
      <c r="AG1717" s="112"/>
      <c r="AN1717" s="87"/>
      <c r="AO1717" s="87"/>
      <c r="AP1717" s="87"/>
      <c r="AQ1717" s="87"/>
      <c r="AR1717" s="87"/>
      <c r="AS1717" s="87"/>
      <c r="AT1717" s="87"/>
      <c r="AU1717" s="87"/>
      <c r="AV1717" s="87"/>
    </row>
    <row r="1718" spans="3:64" x14ac:dyDescent="0.2">
      <c r="C1718" s="10"/>
      <c r="D1718" s="10"/>
      <c r="AA1718" s="87"/>
      <c r="AB1718" s="87"/>
      <c r="AC1718" s="87"/>
      <c r="AD1718" s="87"/>
      <c r="AE1718" s="87"/>
      <c r="AG1718" s="112"/>
      <c r="AN1718" s="87"/>
      <c r="AO1718" s="87"/>
      <c r="AP1718" s="87"/>
      <c r="AQ1718" s="87"/>
      <c r="AR1718" s="87"/>
      <c r="AS1718" s="87"/>
      <c r="AT1718" s="87"/>
      <c r="AU1718" s="87"/>
    </row>
    <row r="1719" spans="3:64" x14ac:dyDescent="0.2">
      <c r="C1719" s="10"/>
      <c r="D1719" s="10"/>
      <c r="AA1719" s="87"/>
      <c r="AB1719" s="87"/>
      <c r="AC1719" s="87"/>
      <c r="AD1719" s="87"/>
      <c r="AE1719" s="87"/>
      <c r="AG1719" s="112"/>
      <c r="AN1719" s="87"/>
      <c r="AO1719" s="87"/>
      <c r="AP1719" s="87"/>
      <c r="AQ1719" s="87"/>
      <c r="AR1719" s="87"/>
      <c r="AS1719" s="87"/>
      <c r="AT1719" s="87"/>
      <c r="AU1719" s="87"/>
      <c r="AV1719" s="87"/>
    </row>
    <row r="1720" spans="3:64" x14ac:dyDescent="0.2">
      <c r="C1720" s="10"/>
      <c r="D1720" s="10"/>
      <c r="AA1720" s="87"/>
      <c r="AB1720" s="87"/>
      <c r="AC1720" s="87"/>
      <c r="AD1720" s="87"/>
      <c r="AE1720" s="87"/>
      <c r="AG1720" s="112"/>
      <c r="AN1720" s="87"/>
      <c r="AO1720" s="87"/>
      <c r="AP1720" s="87"/>
      <c r="AQ1720" s="87"/>
      <c r="AR1720" s="87"/>
      <c r="AS1720" s="87"/>
      <c r="AT1720" s="87"/>
      <c r="AU1720" s="87"/>
      <c r="AV1720" s="87"/>
    </row>
    <row r="1721" spans="3:64" x14ac:dyDescent="0.2">
      <c r="C1721" s="10"/>
      <c r="D1721" s="10"/>
      <c r="AA1721" s="87"/>
      <c r="AB1721" s="87"/>
      <c r="AC1721" s="87"/>
      <c r="AD1721" s="87"/>
      <c r="AE1721" s="87"/>
      <c r="AG1721" s="112"/>
      <c r="AN1721" s="87"/>
      <c r="AO1721" s="87"/>
      <c r="AP1721" s="87"/>
      <c r="AQ1721" s="87"/>
      <c r="AR1721" s="87"/>
      <c r="AS1721" s="87"/>
      <c r="AT1721" s="87"/>
      <c r="AU1721" s="87"/>
      <c r="AV1721" s="87"/>
    </row>
    <row r="1722" spans="3:64" x14ac:dyDescent="0.2">
      <c r="C1722" s="10"/>
      <c r="D1722" s="10"/>
      <c r="AA1722" s="87"/>
      <c r="AB1722" s="87"/>
      <c r="AC1722" s="87"/>
      <c r="AD1722" s="87"/>
      <c r="AE1722" s="87"/>
      <c r="AG1722" s="112"/>
      <c r="AN1722" s="87"/>
      <c r="AO1722" s="87"/>
      <c r="AP1722" s="87"/>
      <c r="AQ1722" s="87"/>
      <c r="AR1722" s="87"/>
      <c r="AS1722" s="87"/>
      <c r="AT1722" s="87"/>
      <c r="AU1722" s="87"/>
      <c r="AV1722" s="87"/>
    </row>
    <row r="1723" spans="3:64" x14ac:dyDescent="0.2">
      <c r="C1723" s="10"/>
      <c r="D1723" s="10"/>
      <c r="AA1723" s="87"/>
      <c r="AB1723" s="87"/>
      <c r="AC1723" s="87"/>
      <c r="AD1723" s="87"/>
      <c r="AE1723" s="87"/>
      <c r="AG1723" s="112"/>
      <c r="AN1723" s="87"/>
      <c r="AO1723" s="87"/>
      <c r="AP1723" s="87"/>
      <c r="AQ1723" s="87"/>
      <c r="AR1723" s="87"/>
      <c r="AS1723" s="87"/>
      <c r="AT1723" s="87"/>
      <c r="AU1723" s="87"/>
      <c r="AV1723" s="87"/>
    </row>
    <row r="1724" spans="3:64" x14ac:dyDescent="0.2">
      <c r="C1724" s="10"/>
      <c r="D1724" s="10"/>
      <c r="AA1724" s="87"/>
      <c r="AB1724" s="87"/>
      <c r="AC1724" s="87"/>
      <c r="AD1724" s="87"/>
      <c r="AE1724" s="87"/>
      <c r="AG1724" s="112"/>
      <c r="AN1724" s="87"/>
      <c r="AO1724" s="87"/>
      <c r="AP1724" s="87"/>
      <c r="AQ1724" s="87"/>
      <c r="AR1724" s="87"/>
      <c r="AS1724" s="87"/>
      <c r="AT1724" s="87"/>
      <c r="AU1724" s="87"/>
      <c r="AV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87"/>
      <c r="BI1724" s="87"/>
      <c r="BJ1724" s="87"/>
      <c r="BK1724" s="87"/>
      <c r="BL1724" s="87"/>
    </row>
    <row r="1725" spans="3:64" x14ac:dyDescent="0.2">
      <c r="C1725" s="10"/>
      <c r="D1725" s="10"/>
      <c r="AA1725" s="87"/>
      <c r="AB1725" s="87"/>
      <c r="AC1725" s="87"/>
      <c r="AD1725" s="87"/>
      <c r="AE1725" s="87"/>
      <c r="AG1725" s="112"/>
      <c r="AN1725" s="87"/>
      <c r="AO1725" s="87"/>
      <c r="AP1725" s="87"/>
      <c r="AQ1725" s="87"/>
      <c r="AR1725" s="87"/>
      <c r="AS1725" s="87"/>
      <c r="AT1725" s="87"/>
      <c r="AU1725" s="87"/>
    </row>
    <row r="1726" spans="3:64" x14ac:dyDescent="0.2">
      <c r="C1726" s="10"/>
      <c r="D1726" s="10"/>
      <c r="AA1726" s="87"/>
      <c r="AB1726" s="87"/>
      <c r="AC1726" s="87"/>
      <c r="AD1726" s="87"/>
      <c r="AE1726" s="87"/>
      <c r="AG1726" s="112"/>
      <c r="AN1726" s="87"/>
      <c r="AO1726" s="87"/>
      <c r="AP1726" s="87"/>
      <c r="AQ1726" s="87"/>
      <c r="AR1726" s="87"/>
      <c r="AS1726" s="87"/>
      <c r="AT1726" s="87"/>
      <c r="AU1726" s="87"/>
      <c r="AV1726" s="87"/>
    </row>
    <row r="1727" spans="3:64" x14ac:dyDescent="0.2">
      <c r="C1727" s="10"/>
      <c r="D1727" s="10"/>
      <c r="AA1727" s="87"/>
      <c r="AB1727" s="87"/>
      <c r="AC1727" s="87"/>
      <c r="AD1727" s="87"/>
      <c r="AE1727" s="87"/>
      <c r="AG1727" s="112"/>
      <c r="AN1727" s="87"/>
      <c r="AO1727" s="87"/>
      <c r="AP1727" s="87"/>
      <c r="AQ1727" s="87"/>
      <c r="AR1727" s="87"/>
      <c r="AS1727" s="87"/>
      <c r="AT1727" s="87"/>
      <c r="AU1727" s="87"/>
      <c r="AV1727" s="87"/>
    </row>
    <row r="1728" spans="3:64" x14ac:dyDescent="0.2">
      <c r="C1728" s="10"/>
      <c r="D1728" s="10"/>
      <c r="AA1728" s="87"/>
      <c r="AB1728" s="87"/>
      <c r="AC1728" s="87"/>
      <c r="AD1728" s="87"/>
      <c r="AE1728" s="87"/>
      <c r="AG1728" s="112"/>
      <c r="AN1728" s="87"/>
      <c r="AO1728" s="87"/>
      <c r="AP1728" s="87"/>
      <c r="AQ1728" s="87"/>
      <c r="AR1728" s="87"/>
      <c r="AS1728" s="87"/>
      <c r="AT1728" s="87"/>
      <c r="AU1728" s="87"/>
    </row>
    <row r="1729" spans="3:64" x14ac:dyDescent="0.2">
      <c r="C1729" s="10"/>
      <c r="D1729" s="10"/>
      <c r="AA1729" s="87"/>
      <c r="AB1729" s="87"/>
      <c r="AC1729" s="87"/>
      <c r="AD1729" s="87"/>
      <c r="AE1729" s="87"/>
      <c r="AG1729" s="112"/>
      <c r="AN1729" s="87"/>
      <c r="AO1729" s="87"/>
      <c r="AP1729" s="87"/>
      <c r="AQ1729" s="87"/>
      <c r="AR1729" s="87"/>
      <c r="AS1729" s="87"/>
      <c r="AT1729" s="87"/>
      <c r="AU1729" s="87"/>
      <c r="AV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87"/>
      <c r="BI1729" s="87"/>
      <c r="BJ1729" s="87"/>
      <c r="BK1729" s="87"/>
      <c r="BL1729" s="87"/>
    </row>
    <row r="1730" spans="3:64" x14ac:dyDescent="0.2">
      <c r="C1730" s="10"/>
      <c r="D1730" s="10"/>
      <c r="AA1730" s="87"/>
      <c r="AB1730" s="87"/>
      <c r="AC1730" s="87"/>
      <c r="AD1730" s="87"/>
      <c r="AE1730" s="87"/>
      <c r="AG1730" s="112"/>
      <c r="AN1730" s="87"/>
      <c r="AO1730" s="87"/>
      <c r="AP1730" s="87"/>
      <c r="AQ1730" s="87"/>
      <c r="AR1730" s="87"/>
      <c r="AS1730" s="87"/>
      <c r="AT1730" s="87"/>
      <c r="AU1730" s="87"/>
      <c r="AV1730" s="87"/>
    </row>
    <row r="1731" spans="3:64" x14ac:dyDescent="0.2">
      <c r="C1731" s="10"/>
      <c r="D1731" s="10"/>
      <c r="AA1731" s="87"/>
      <c r="AB1731" s="87"/>
      <c r="AC1731" s="87"/>
      <c r="AD1731" s="87"/>
      <c r="AE1731" s="87"/>
      <c r="AG1731" s="112"/>
      <c r="AN1731" s="87"/>
      <c r="AO1731" s="87"/>
      <c r="AP1731" s="87"/>
      <c r="AQ1731" s="87"/>
      <c r="AR1731" s="87"/>
      <c r="AS1731" s="87"/>
      <c r="AT1731" s="87"/>
      <c r="AU1731" s="87"/>
    </row>
    <row r="1732" spans="3:64" x14ac:dyDescent="0.2">
      <c r="C1732" s="10"/>
      <c r="D1732" s="10"/>
      <c r="AA1732" s="87"/>
      <c r="AB1732" s="87"/>
      <c r="AC1732" s="87"/>
      <c r="AD1732" s="87"/>
      <c r="AE1732" s="87"/>
      <c r="AG1732" s="112"/>
      <c r="AN1732" s="87"/>
      <c r="AO1732" s="87"/>
      <c r="AP1732" s="87"/>
      <c r="AQ1732" s="87"/>
      <c r="AR1732" s="87"/>
      <c r="AS1732" s="87"/>
      <c r="AT1732" s="87"/>
      <c r="AU1732" s="87"/>
    </row>
    <row r="1733" spans="3:64" x14ac:dyDescent="0.2">
      <c r="C1733" s="10"/>
      <c r="D1733" s="10"/>
      <c r="AA1733" s="87"/>
      <c r="AB1733" s="87"/>
      <c r="AC1733" s="87"/>
      <c r="AD1733" s="87"/>
      <c r="AE1733" s="87"/>
      <c r="AG1733" s="112"/>
      <c r="AN1733" s="87"/>
      <c r="AO1733" s="87"/>
      <c r="AP1733" s="87"/>
      <c r="AQ1733" s="87"/>
      <c r="AR1733" s="87"/>
      <c r="AS1733" s="87"/>
      <c r="AT1733" s="87"/>
      <c r="AU1733" s="87"/>
    </row>
    <row r="1734" spans="3:64" x14ac:dyDescent="0.2">
      <c r="C1734" s="10"/>
      <c r="D1734" s="10"/>
      <c r="AA1734" s="87"/>
      <c r="AB1734" s="87"/>
      <c r="AC1734" s="87"/>
      <c r="AD1734" s="87"/>
      <c r="AE1734" s="87"/>
      <c r="AG1734" s="112"/>
      <c r="AN1734" s="87"/>
      <c r="AO1734" s="87"/>
      <c r="AP1734" s="87"/>
      <c r="AQ1734" s="87"/>
      <c r="AR1734" s="87"/>
      <c r="AS1734" s="87"/>
      <c r="AT1734" s="87"/>
      <c r="AU1734" s="87"/>
      <c r="AV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87"/>
      <c r="BI1734" s="87"/>
      <c r="BJ1734" s="87"/>
      <c r="BK1734" s="87"/>
      <c r="BL1734" s="87"/>
    </row>
    <row r="1735" spans="3:64" x14ac:dyDescent="0.2">
      <c r="C1735" s="10"/>
      <c r="D1735" s="10"/>
      <c r="AA1735" s="87"/>
      <c r="AB1735" s="87"/>
      <c r="AC1735" s="87"/>
      <c r="AD1735" s="87"/>
      <c r="AE1735" s="87"/>
      <c r="AG1735" s="112"/>
      <c r="AN1735" s="87"/>
      <c r="AO1735" s="87"/>
      <c r="AP1735" s="87"/>
      <c r="AQ1735" s="87"/>
      <c r="AR1735" s="87"/>
      <c r="AS1735" s="87"/>
      <c r="AT1735" s="87"/>
      <c r="AU1735" s="87"/>
    </row>
    <row r="1736" spans="3:64" x14ac:dyDescent="0.2">
      <c r="C1736" s="10"/>
      <c r="D1736" s="10"/>
      <c r="AA1736" s="87"/>
      <c r="AB1736" s="87"/>
      <c r="AC1736" s="87"/>
      <c r="AD1736" s="87"/>
      <c r="AE1736" s="87"/>
      <c r="AG1736" s="112"/>
      <c r="AN1736" s="87"/>
      <c r="AO1736" s="87"/>
      <c r="AP1736" s="87"/>
      <c r="AQ1736" s="87"/>
      <c r="AR1736" s="87"/>
      <c r="AS1736" s="87"/>
      <c r="AT1736" s="87"/>
      <c r="AU1736" s="87"/>
      <c r="AV1736" s="87"/>
      <c r="AX1736" s="87"/>
    </row>
    <row r="1737" spans="3:64" x14ac:dyDescent="0.2">
      <c r="C1737" s="10"/>
      <c r="D1737" s="10"/>
      <c r="AA1737" s="87"/>
      <c r="AB1737" s="87"/>
      <c r="AC1737" s="87"/>
      <c r="AD1737" s="87"/>
      <c r="AE1737" s="87"/>
      <c r="AG1737" s="112"/>
      <c r="AN1737" s="87"/>
      <c r="AO1737" s="87"/>
      <c r="AP1737" s="87"/>
      <c r="AQ1737" s="87"/>
      <c r="AR1737" s="87"/>
      <c r="AS1737" s="87"/>
      <c r="AT1737" s="87"/>
      <c r="AU1737" s="87"/>
    </row>
    <row r="1738" spans="3:64" x14ac:dyDescent="0.2">
      <c r="C1738" s="10"/>
      <c r="D1738" s="10"/>
      <c r="AA1738" s="87"/>
      <c r="AB1738" s="87"/>
      <c r="AC1738" s="87"/>
      <c r="AD1738" s="87"/>
      <c r="AE1738" s="87"/>
      <c r="AG1738" s="112"/>
      <c r="AN1738" s="87"/>
      <c r="AO1738" s="87"/>
      <c r="AP1738" s="87"/>
      <c r="AQ1738" s="87"/>
      <c r="AR1738" s="87"/>
      <c r="AS1738" s="87"/>
      <c r="AT1738" s="87"/>
      <c r="AU1738" s="87"/>
    </row>
    <row r="1739" spans="3:64" x14ac:dyDescent="0.2">
      <c r="C1739" s="10"/>
      <c r="D1739" s="10"/>
      <c r="AA1739" s="87"/>
      <c r="AB1739" s="87"/>
      <c r="AC1739" s="87"/>
      <c r="AD1739" s="87"/>
      <c r="AE1739" s="87"/>
      <c r="AG1739" s="112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87"/>
      <c r="BI1739" s="87"/>
      <c r="BJ1739" s="87"/>
      <c r="BK1739" s="87"/>
      <c r="BL1739" s="87"/>
    </row>
    <row r="1740" spans="3:64" x14ac:dyDescent="0.2">
      <c r="C1740" s="10"/>
      <c r="D1740" s="10"/>
      <c r="AA1740" s="87"/>
      <c r="AB1740" s="87"/>
      <c r="AC1740" s="87"/>
      <c r="AD1740" s="87"/>
      <c r="AE1740" s="87"/>
      <c r="AG1740" s="112"/>
      <c r="AN1740" s="87"/>
      <c r="AO1740" s="87"/>
      <c r="AP1740" s="87"/>
      <c r="AQ1740" s="87"/>
      <c r="AR1740" s="87"/>
      <c r="AS1740" s="87"/>
      <c r="AT1740" s="87"/>
      <c r="AU1740" s="87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87"/>
      <c r="BI1740" s="87"/>
      <c r="BJ1740" s="87"/>
      <c r="BK1740" s="87"/>
      <c r="BL1740" s="87"/>
    </row>
    <row r="1741" spans="3:64" x14ac:dyDescent="0.2">
      <c r="C1741" s="10"/>
      <c r="D1741" s="10"/>
      <c r="AA1741" s="87"/>
      <c r="AB1741" s="87"/>
      <c r="AC1741" s="87"/>
      <c r="AD1741" s="87"/>
      <c r="AE1741" s="87"/>
      <c r="AG1741" s="112"/>
      <c r="AN1741" s="87"/>
      <c r="AO1741" s="87"/>
      <c r="AP1741" s="87"/>
      <c r="AQ1741" s="87"/>
      <c r="AR1741" s="87"/>
      <c r="AS1741" s="87"/>
      <c r="AT1741" s="87"/>
      <c r="AU1741" s="87"/>
    </row>
    <row r="1742" spans="3:64" x14ac:dyDescent="0.2">
      <c r="C1742" s="10"/>
      <c r="D1742" s="10"/>
      <c r="AA1742" s="87"/>
      <c r="AB1742" s="87"/>
      <c r="AC1742" s="87"/>
      <c r="AD1742" s="87"/>
      <c r="AE1742" s="87"/>
      <c r="AG1742" s="112"/>
      <c r="AN1742" s="87"/>
      <c r="AO1742" s="87"/>
      <c r="AP1742" s="87"/>
      <c r="AQ1742" s="87"/>
      <c r="AR1742" s="87"/>
      <c r="AS1742" s="87"/>
      <c r="AT1742" s="87"/>
      <c r="AU1742" s="87"/>
    </row>
    <row r="1743" spans="3:64" x14ac:dyDescent="0.2">
      <c r="C1743" s="10"/>
      <c r="D1743" s="10"/>
      <c r="AA1743" s="87"/>
      <c r="AB1743" s="87"/>
      <c r="AC1743" s="87"/>
      <c r="AD1743" s="87"/>
      <c r="AE1743" s="87"/>
      <c r="AG1743" s="112"/>
      <c r="AN1743" s="87"/>
      <c r="AO1743" s="87"/>
      <c r="AP1743" s="87"/>
      <c r="AQ1743" s="87"/>
      <c r="AR1743" s="87"/>
      <c r="AS1743" s="87"/>
      <c r="AT1743" s="87"/>
      <c r="AU1743" s="87"/>
      <c r="AV1743" s="87"/>
    </row>
    <row r="1744" spans="3:64" x14ac:dyDescent="0.2">
      <c r="C1744" s="10"/>
      <c r="D1744" s="10"/>
      <c r="AA1744" s="87"/>
      <c r="AB1744" s="87"/>
      <c r="AC1744" s="87"/>
      <c r="AD1744" s="87"/>
      <c r="AE1744" s="87"/>
      <c r="AG1744" s="112"/>
      <c r="AN1744" s="87"/>
      <c r="AO1744" s="87"/>
      <c r="AP1744" s="87"/>
      <c r="AQ1744" s="87"/>
      <c r="AR1744" s="87"/>
      <c r="AS1744" s="87"/>
      <c r="AT1744" s="87"/>
      <c r="AU1744" s="87"/>
    </row>
    <row r="1745" spans="3:64" x14ac:dyDescent="0.2">
      <c r="C1745" s="10"/>
      <c r="D1745" s="10"/>
      <c r="AA1745" s="87"/>
      <c r="AB1745" s="87"/>
      <c r="AC1745" s="87"/>
      <c r="AD1745" s="87"/>
      <c r="AE1745" s="87"/>
      <c r="AG1745" s="112"/>
      <c r="AN1745" s="87"/>
      <c r="AO1745" s="87"/>
      <c r="AP1745" s="87"/>
      <c r="AQ1745" s="87"/>
      <c r="AR1745" s="87"/>
      <c r="AS1745" s="87"/>
      <c r="AT1745" s="87"/>
      <c r="AU1745" s="87"/>
    </row>
    <row r="1746" spans="3:64" x14ac:dyDescent="0.2">
      <c r="C1746" s="10"/>
      <c r="D1746" s="10"/>
      <c r="AA1746" s="87"/>
      <c r="AB1746" s="87"/>
      <c r="AC1746" s="87"/>
      <c r="AD1746" s="87"/>
      <c r="AE1746" s="87"/>
      <c r="AG1746" s="112"/>
      <c r="AN1746" s="87"/>
      <c r="AO1746" s="87"/>
      <c r="AP1746" s="87"/>
      <c r="AQ1746" s="87"/>
      <c r="AR1746" s="87"/>
      <c r="AS1746" s="87"/>
      <c r="AT1746" s="87"/>
      <c r="AU1746" s="87"/>
    </row>
    <row r="1747" spans="3:64" x14ac:dyDescent="0.2">
      <c r="C1747" s="10"/>
      <c r="D1747" s="10"/>
      <c r="AA1747" s="87"/>
      <c r="AB1747" s="87"/>
      <c r="AC1747" s="87"/>
      <c r="AD1747" s="87"/>
      <c r="AE1747" s="87"/>
      <c r="AG1747" s="112"/>
      <c r="AN1747" s="87"/>
      <c r="AO1747" s="87"/>
      <c r="AP1747" s="87"/>
      <c r="AQ1747" s="87"/>
      <c r="AR1747" s="87"/>
      <c r="AS1747" s="87"/>
      <c r="AT1747" s="87"/>
      <c r="AU1747" s="87"/>
    </row>
    <row r="1748" spans="3:64" x14ac:dyDescent="0.2">
      <c r="C1748" s="10"/>
      <c r="D1748" s="10"/>
      <c r="AA1748" s="87"/>
      <c r="AB1748" s="87"/>
      <c r="AC1748" s="87"/>
      <c r="AD1748" s="87"/>
      <c r="AE1748" s="87"/>
      <c r="AG1748" s="112"/>
      <c r="AN1748" s="87"/>
      <c r="AO1748" s="87"/>
      <c r="AP1748" s="87"/>
      <c r="AQ1748" s="87"/>
      <c r="AR1748" s="87"/>
      <c r="AS1748" s="87"/>
      <c r="AT1748" s="87"/>
      <c r="AU1748" s="87"/>
    </row>
    <row r="1749" spans="3:64" x14ac:dyDescent="0.2">
      <c r="C1749" s="10"/>
      <c r="D1749" s="10"/>
      <c r="AA1749" s="87"/>
      <c r="AB1749" s="87"/>
      <c r="AC1749" s="87"/>
      <c r="AD1749" s="87"/>
      <c r="AE1749" s="87"/>
      <c r="AG1749" s="112"/>
      <c r="AN1749" s="87"/>
      <c r="AO1749" s="87"/>
      <c r="AP1749" s="87"/>
      <c r="AQ1749" s="87"/>
      <c r="AR1749" s="87"/>
      <c r="AS1749" s="87"/>
      <c r="AT1749" s="87"/>
      <c r="AU1749" s="87"/>
      <c r="AV1749" s="87"/>
    </row>
    <row r="1750" spans="3:64" x14ac:dyDescent="0.2">
      <c r="C1750" s="10"/>
      <c r="D1750" s="10"/>
      <c r="AA1750" s="87"/>
      <c r="AB1750" s="87"/>
      <c r="AC1750" s="87"/>
      <c r="AD1750" s="87"/>
      <c r="AE1750" s="87"/>
      <c r="AG1750" s="112"/>
      <c r="AN1750" s="87"/>
      <c r="AO1750" s="87"/>
      <c r="AP1750" s="87"/>
      <c r="AQ1750" s="87"/>
      <c r="AR1750" s="87"/>
      <c r="AS1750" s="87"/>
      <c r="AT1750" s="87"/>
      <c r="AU1750" s="87"/>
    </row>
    <row r="1751" spans="3:64" x14ac:dyDescent="0.2">
      <c r="C1751" s="10"/>
      <c r="D1751" s="10"/>
      <c r="AA1751" s="87"/>
      <c r="AB1751" s="87"/>
      <c r="AC1751" s="87"/>
      <c r="AD1751" s="87"/>
      <c r="AE1751" s="87"/>
      <c r="AG1751" s="112"/>
      <c r="AN1751" s="87"/>
      <c r="AO1751" s="87"/>
      <c r="AP1751" s="87"/>
      <c r="AQ1751" s="87"/>
      <c r="AR1751" s="87"/>
      <c r="AS1751" s="87"/>
      <c r="AT1751" s="87"/>
      <c r="AU1751" s="87"/>
    </row>
    <row r="1752" spans="3:64" x14ac:dyDescent="0.2">
      <c r="C1752" s="10"/>
      <c r="D1752" s="10"/>
      <c r="AA1752" s="87"/>
      <c r="AB1752" s="87"/>
      <c r="AC1752" s="87"/>
      <c r="AD1752" s="87"/>
      <c r="AE1752" s="87"/>
      <c r="AG1752" s="112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87"/>
      <c r="BI1752" s="87"/>
      <c r="BJ1752" s="87"/>
      <c r="BK1752" s="87"/>
      <c r="BL1752" s="87"/>
    </row>
    <row r="1753" spans="3:64" x14ac:dyDescent="0.2">
      <c r="C1753" s="10"/>
      <c r="D1753" s="10"/>
      <c r="AA1753" s="87"/>
      <c r="AB1753" s="87"/>
      <c r="AC1753" s="87"/>
      <c r="AD1753" s="87"/>
      <c r="AE1753" s="87"/>
      <c r="AG1753" s="112"/>
      <c r="AN1753" s="87"/>
      <c r="AO1753" s="87"/>
      <c r="AP1753" s="87"/>
      <c r="AQ1753" s="87"/>
      <c r="AR1753" s="87"/>
      <c r="AS1753" s="87"/>
      <c r="AT1753" s="87"/>
      <c r="AU1753" s="87"/>
    </row>
    <row r="1754" spans="3:64" x14ac:dyDescent="0.2">
      <c r="C1754" s="10"/>
      <c r="D1754" s="10"/>
      <c r="AA1754" s="87"/>
      <c r="AB1754" s="87"/>
      <c r="AC1754" s="87"/>
      <c r="AD1754" s="87"/>
      <c r="AE1754" s="87"/>
      <c r="AG1754" s="112"/>
      <c r="AN1754" s="87"/>
      <c r="AO1754" s="87"/>
      <c r="AP1754" s="87"/>
      <c r="AQ1754" s="87"/>
      <c r="AR1754" s="87"/>
      <c r="AS1754" s="87"/>
      <c r="AT1754" s="87"/>
      <c r="AU1754" s="87"/>
    </row>
    <row r="1755" spans="3:64" x14ac:dyDescent="0.2">
      <c r="C1755" s="10"/>
      <c r="D1755" s="10"/>
      <c r="AA1755" s="87"/>
      <c r="AB1755" s="87"/>
      <c r="AC1755" s="87"/>
      <c r="AD1755" s="87"/>
      <c r="AE1755" s="87"/>
      <c r="AG1755" s="112"/>
      <c r="AN1755" s="87"/>
      <c r="AO1755" s="87"/>
      <c r="AP1755" s="87"/>
      <c r="AQ1755" s="87"/>
      <c r="AR1755" s="87"/>
      <c r="AS1755" s="87"/>
      <c r="AT1755" s="87"/>
      <c r="AU1755" s="87"/>
    </row>
    <row r="1756" spans="3:64" x14ac:dyDescent="0.2">
      <c r="C1756" s="10"/>
      <c r="D1756" s="10"/>
      <c r="AA1756" s="87"/>
      <c r="AB1756" s="87"/>
      <c r="AC1756" s="87"/>
      <c r="AD1756" s="87"/>
      <c r="AE1756" s="87"/>
      <c r="AG1756" s="112"/>
      <c r="AN1756" s="87"/>
      <c r="AO1756" s="87"/>
      <c r="AP1756" s="87"/>
      <c r="AQ1756" s="87"/>
      <c r="AR1756" s="87"/>
      <c r="AS1756" s="87"/>
      <c r="AT1756" s="87"/>
      <c r="AU1756" s="87"/>
    </row>
    <row r="1757" spans="3:64" x14ac:dyDescent="0.2">
      <c r="C1757" s="10"/>
      <c r="D1757" s="10"/>
      <c r="AA1757" s="87"/>
      <c r="AB1757" s="87"/>
      <c r="AC1757" s="87"/>
      <c r="AD1757" s="87"/>
      <c r="AE1757" s="87"/>
      <c r="AG1757" s="112"/>
      <c r="AN1757" s="87"/>
      <c r="AO1757" s="87"/>
      <c r="AP1757" s="87"/>
      <c r="AQ1757" s="87"/>
      <c r="AR1757" s="87"/>
      <c r="AS1757" s="87"/>
      <c r="AT1757" s="87"/>
      <c r="AU1757" s="87"/>
    </row>
    <row r="1758" spans="3:64" x14ac:dyDescent="0.2">
      <c r="C1758" s="10"/>
      <c r="D1758" s="10"/>
      <c r="AA1758" s="87"/>
      <c r="AB1758" s="87"/>
      <c r="AC1758" s="87"/>
      <c r="AD1758" s="87"/>
      <c r="AE1758" s="87"/>
      <c r="AG1758" s="112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87"/>
      <c r="BI1758" s="87"/>
      <c r="BJ1758" s="87"/>
      <c r="BK1758" s="87"/>
      <c r="BL1758" s="87"/>
    </row>
    <row r="1759" spans="3:64" x14ac:dyDescent="0.2">
      <c r="C1759" s="10"/>
      <c r="D1759" s="10"/>
      <c r="AA1759" s="87"/>
      <c r="AB1759" s="87"/>
      <c r="AC1759" s="87"/>
      <c r="AD1759" s="87"/>
      <c r="AE1759" s="87"/>
      <c r="AG1759" s="112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87"/>
      <c r="BI1759" s="87"/>
      <c r="BJ1759" s="87"/>
      <c r="BK1759" s="87"/>
      <c r="BL1759" s="87"/>
    </row>
    <row r="1760" spans="3:64" x14ac:dyDescent="0.2">
      <c r="C1760" s="10"/>
      <c r="D1760" s="10"/>
      <c r="AA1760" s="87"/>
      <c r="AB1760" s="87"/>
      <c r="AC1760" s="87"/>
      <c r="AD1760" s="87"/>
      <c r="AE1760" s="87"/>
      <c r="AG1760" s="112"/>
      <c r="AN1760" s="87"/>
      <c r="AO1760" s="87"/>
      <c r="AP1760" s="87"/>
      <c r="AQ1760" s="87"/>
      <c r="AR1760" s="87"/>
      <c r="AS1760" s="87"/>
      <c r="AT1760" s="87"/>
      <c r="AU1760" s="87"/>
      <c r="AV1760" s="87"/>
    </row>
    <row r="1761" spans="3:64" x14ac:dyDescent="0.2">
      <c r="C1761" s="10"/>
      <c r="D1761" s="10"/>
      <c r="AA1761" s="87"/>
      <c r="AB1761" s="87"/>
      <c r="AC1761" s="87"/>
      <c r="AD1761" s="87"/>
      <c r="AE1761" s="87"/>
      <c r="AG1761" s="112"/>
      <c r="AN1761" s="87"/>
      <c r="AO1761" s="87"/>
      <c r="AP1761" s="87"/>
      <c r="AQ1761" s="87"/>
      <c r="AR1761" s="87"/>
      <c r="AS1761" s="87"/>
      <c r="AT1761" s="87"/>
      <c r="AU1761" s="87"/>
      <c r="AV1761" s="87"/>
    </row>
    <row r="1762" spans="3:64" x14ac:dyDescent="0.2">
      <c r="C1762" s="10"/>
      <c r="D1762" s="10"/>
      <c r="AA1762" s="87"/>
      <c r="AB1762" s="87"/>
      <c r="AC1762" s="87"/>
      <c r="AD1762" s="87"/>
      <c r="AE1762" s="87"/>
      <c r="AG1762" s="112"/>
      <c r="AN1762" s="87"/>
      <c r="AO1762" s="87"/>
      <c r="AP1762" s="87"/>
      <c r="AQ1762" s="87"/>
      <c r="AR1762" s="87"/>
      <c r="AS1762" s="87"/>
      <c r="AT1762" s="87"/>
      <c r="AU1762" s="87"/>
    </row>
    <row r="1763" spans="3:64" x14ac:dyDescent="0.2">
      <c r="C1763" s="10"/>
      <c r="D1763" s="10"/>
      <c r="AA1763" s="87"/>
      <c r="AB1763" s="87"/>
      <c r="AC1763" s="87"/>
      <c r="AD1763" s="87"/>
      <c r="AE1763" s="87"/>
      <c r="AG1763" s="112"/>
      <c r="AN1763" s="87"/>
      <c r="AO1763" s="87"/>
      <c r="AP1763" s="87"/>
      <c r="AQ1763" s="87"/>
      <c r="AR1763" s="87"/>
      <c r="AS1763" s="87"/>
      <c r="AT1763" s="87"/>
      <c r="AU1763" s="87"/>
    </row>
    <row r="1764" spans="3:64" x14ac:dyDescent="0.2">
      <c r="C1764" s="10"/>
      <c r="D1764" s="10"/>
      <c r="AA1764" s="87"/>
      <c r="AB1764" s="87"/>
      <c r="AC1764" s="87"/>
      <c r="AD1764" s="87"/>
      <c r="AE1764" s="87"/>
      <c r="AG1764" s="112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87"/>
      <c r="BI1764" s="87"/>
      <c r="BJ1764" s="87"/>
      <c r="BK1764" s="87"/>
      <c r="BL1764" s="87"/>
    </row>
    <row r="1765" spans="3:64" x14ac:dyDescent="0.2">
      <c r="C1765" s="10"/>
      <c r="D1765" s="10"/>
      <c r="AA1765" s="87"/>
      <c r="AB1765" s="87"/>
      <c r="AC1765" s="87"/>
      <c r="AD1765" s="87"/>
      <c r="AE1765" s="87"/>
      <c r="AG1765" s="112"/>
      <c r="AN1765" s="87"/>
      <c r="AO1765" s="87"/>
      <c r="AP1765" s="87"/>
      <c r="AQ1765" s="87"/>
      <c r="AR1765" s="87"/>
      <c r="AS1765" s="87"/>
      <c r="AT1765" s="87"/>
      <c r="AU1765" s="87"/>
      <c r="AV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87"/>
      <c r="BI1765" s="87"/>
      <c r="BJ1765" s="87"/>
      <c r="BK1765" s="87"/>
      <c r="BL1765" s="87"/>
    </row>
    <row r="1766" spans="3:64" x14ac:dyDescent="0.2">
      <c r="C1766" s="10"/>
      <c r="D1766" s="10"/>
      <c r="AA1766" s="87"/>
      <c r="AB1766" s="87"/>
      <c r="AC1766" s="87"/>
      <c r="AD1766" s="87"/>
      <c r="AE1766" s="87"/>
      <c r="AG1766" s="112"/>
      <c r="AN1766" s="87"/>
      <c r="AO1766" s="87"/>
      <c r="AP1766" s="87"/>
      <c r="AQ1766" s="87"/>
      <c r="AR1766" s="87"/>
      <c r="AS1766" s="87"/>
      <c r="AT1766" s="87"/>
      <c r="AU1766" s="87"/>
    </row>
    <row r="1767" spans="3:64" x14ac:dyDescent="0.2">
      <c r="C1767" s="10"/>
      <c r="D1767" s="10"/>
      <c r="AA1767" s="87"/>
      <c r="AB1767" s="87"/>
      <c r="AC1767" s="87"/>
      <c r="AD1767" s="87"/>
      <c r="AE1767" s="87"/>
      <c r="AG1767" s="112"/>
      <c r="AN1767" s="87"/>
      <c r="AO1767" s="87"/>
      <c r="AP1767" s="87"/>
      <c r="AQ1767" s="87"/>
      <c r="AR1767" s="87"/>
      <c r="AS1767" s="87"/>
      <c r="AT1767" s="87"/>
      <c r="AU1767" s="87"/>
      <c r="AV1767" s="87"/>
    </row>
    <row r="1768" spans="3:64" x14ac:dyDescent="0.2">
      <c r="C1768" s="10"/>
      <c r="D1768" s="10"/>
      <c r="AA1768" s="87"/>
      <c r="AB1768" s="87"/>
      <c r="AC1768" s="87"/>
      <c r="AD1768" s="87"/>
      <c r="AE1768" s="87"/>
      <c r="AG1768" s="112"/>
      <c r="AN1768" s="87"/>
      <c r="AO1768" s="87"/>
      <c r="AP1768" s="87"/>
      <c r="AQ1768" s="87"/>
      <c r="AR1768" s="87"/>
      <c r="AS1768" s="87"/>
      <c r="AT1768" s="87"/>
      <c r="AU1768" s="87"/>
    </row>
    <row r="1769" spans="3:64" x14ac:dyDescent="0.2">
      <c r="C1769" s="10"/>
      <c r="D1769" s="10"/>
      <c r="AA1769" s="87"/>
      <c r="AB1769" s="87"/>
      <c r="AC1769" s="87"/>
      <c r="AD1769" s="87"/>
      <c r="AE1769" s="87"/>
      <c r="AG1769" s="112"/>
      <c r="AN1769" s="87"/>
      <c r="AO1769" s="87"/>
      <c r="AP1769" s="87"/>
      <c r="AQ1769" s="87"/>
      <c r="AR1769" s="87"/>
      <c r="AS1769" s="87"/>
      <c r="AT1769" s="87"/>
      <c r="AU1769" s="87"/>
      <c r="AV1769" s="87"/>
    </row>
    <row r="1770" spans="3:64" x14ac:dyDescent="0.2">
      <c r="C1770" s="10"/>
      <c r="D1770" s="10"/>
      <c r="AA1770" s="87"/>
      <c r="AB1770" s="87"/>
      <c r="AC1770" s="87"/>
      <c r="AD1770" s="87"/>
      <c r="AE1770" s="87"/>
      <c r="AG1770" s="112"/>
      <c r="AN1770" s="87"/>
      <c r="AO1770" s="87"/>
      <c r="AP1770" s="87"/>
      <c r="AQ1770" s="87"/>
      <c r="AR1770" s="87"/>
      <c r="AS1770" s="87"/>
      <c r="AT1770" s="87"/>
      <c r="AU1770" s="87"/>
    </row>
    <row r="1771" spans="3:64" x14ac:dyDescent="0.2">
      <c r="C1771" s="10"/>
      <c r="D1771" s="10"/>
      <c r="AA1771" s="87"/>
      <c r="AB1771" s="87"/>
      <c r="AC1771" s="87"/>
      <c r="AD1771" s="87"/>
      <c r="AE1771" s="87"/>
      <c r="AG1771" s="112"/>
      <c r="AN1771" s="87"/>
      <c r="AO1771" s="87"/>
      <c r="AP1771" s="87"/>
      <c r="AQ1771" s="87"/>
      <c r="AR1771" s="87"/>
      <c r="AS1771" s="87"/>
      <c r="AT1771" s="87"/>
      <c r="AU1771" s="87"/>
      <c r="AV1771" s="87"/>
    </row>
    <row r="1772" spans="3:64" x14ac:dyDescent="0.2">
      <c r="C1772" s="10"/>
      <c r="D1772" s="10"/>
      <c r="AA1772" s="87"/>
      <c r="AB1772" s="87"/>
      <c r="AC1772" s="87"/>
      <c r="AD1772" s="87"/>
      <c r="AE1772" s="87"/>
      <c r="AG1772" s="112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87"/>
      <c r="BI1772" s="87"/>
      <c r="BJ1772" s="87"/>
      <c r="BK1772" s="87"/>
      <c r="BL1772" s="87"/>
    </row>
    <row r="1773" spans="3:64" x14ac:dyDescent="0.2">
      <c r="C1773" s="10"/>
      <c r="D1773" s="10"/>
      <c r="AA1773" s="87"/>
      <c r="AB1773" s="87"/>
      <c r="AC1773" s="87"/>
      <c r="AD1773" s="87"/>
      <c r="AE1773" s="87"/>
      <c r="AG1773" s="112"/>
      <c r="AN1773" s="87"/>
      <c r="AO1773" s="87"/>
      <c r="AP1773" s="87"/>
      <c r="AQ1773" s="87"/>
      <c r="AR1773" s="87"/>
      <c r="AS1773" s="87"/>
      <c r="AT1773" s="87"/>
      <c r="AU1773" s="87"/>
    </row>
    <row r="1774" spans="3:64" x14ac:dyDescent="0.2">
      <c r="C1774" s="10"/>
      <c r="D1774" s="10"/>
      <c r="AA1774" s="87"/>
      <c r="AB1774" s="87"/>
      <c r="AC1774" s="87"/>
      <c r="AD1774" s="87"/>
      <c r="AE1774" s="87"/>
      <c r="AG1774" s="112"/>
      <c r="AN1774" s="87"/>
      <c r="AO1774" s="87"/>
      <c r="AP1774" s="87"/>
      <c r="AQ1774" s="87"/>
      <c r="AR1774" s="87"/>
      <c r="AS1774" s="87"/>
      <c r="AT1774" s="87"/>
      <c r="AU1774" s="87"/>
    </row>
    <row r="1775" spans="3:64" x14ac:dyDescent="0.2">
      <c r="C1775" s="10"/>
      <c r="D1775" s="10"/>
      <c r="AA1775" s="87"/>
      <c r="AB1775" s="87"/>
      <c r="AC1775" s="87"/>
      <c r="AD1775" s="87"/>
      <c r="AE1775" s="87"/>
      <c r="AG1775" s="112"/>
      <c r="AN1775" s="87"/>
      <c r="AO1775" s="87"/>
      <c r="AP1775" s="87"/>
      <c r="AQ1775" s="87"/>
      <c r="AR1775" s="87"/>
      <c r="AS1775" s="87"/>
      <c r="AT1775" s="87"/>
      <c r="AU1775" s="87"/>
    </row>
    <row r="1776" spans="3:64" x14ac:dyDescent="0.2">
      <c r="C1776" s="10"/>
      <c r="D1776" s="10"/>
      <c r="AA1776" s="87"/>
      <c r="AB1776" s="87"/>
      <c r="AC1776" s="87"/>
      <c r="AD1776" s="87"/>
      <c r="AE1776" s="87"/>
      <c r="AG1776" s="112"/>
      <c r="AN1776" s="87"/>
      <c r="AO1776" s="87"/>
      <c r="AP1776" s="87"/>
      <c r="AQ1776" s="87"/>
      <c r="AR1776" s="87"/>
      <c r="AS1776" s="87"/>
      <c r="AT1776" s="87"/>
      <c r="AU1776" s="87"/>
    </row>
    <row r="1777" spans="3:48" x14ac:dyDescent="0.2">
      <c r="C1777" s="10"/>
      <c r="D1777" s="10"/>
      <c r="AA1777" s="87"/>
      <c r="AB1777" s="87"/>
      <c r="AC1777" s="87"/>
      <c r="AD1777" s="87"/>
      <c r="AE1777" s="87"/>
      <c r="AG1777" s="112"/>
      <c r="AN1777" s="87"/>
      <c r="AO1777" s="87"/>
      <c r="AP1777" s="87"/>
      <c r="AQ1777" s="87"/>
      <c r="AR1777" s="87"/>
      <c r="AS1777" s="87"/>
      <c r="AT1777" s="87"/>
      <c r="AU1777" s="87"/>
    </row>
    <row r="1778" spans="3:48" x14ac:dyDescent="0.2">
      <c r="C1778" s="10"/>
      <c r="D1778" s="10"/>
      <c r="AA1778" s="87"/>
      <c r="AB1778" s="87"/>
      <c r="AC1778" s="87"/>
      <c r="AD1778" s="87"/>
      <c r="AE1778" s="87"/>
      <c r="AG1778" s="112"/>
      <c r="AN1778" s="87"/>
      <c r="AO1778" s="87"/>
      <c r="AP1778" s="87"/>
      <c r="AQ1778" s="87"/>
      <c r="AR1778" s="87"/>
      <c r="AS1778" s="87"/>
      <c r="AT1778" s="87"/>
      <c r="AU1778" s="87"/>
    </row>
    <row r="1779" spans="3:48" x14ac:dyDescent="0.2">
      <c r="C1779" s="10"/>
      <c r="D1779" s="10"/>
      <c r="AA1779" s="87"/>
      <c r="AB1779" s="87"/>
      <c r="AC1779" s="87"/>
      <c r="AD1779" s="87"/>
      <c r="AE1779" s="87"/>
      <c r="AG1779" s="112"/>
      <c r="AN1779" s="87"/>
      <c r="AO1779" s="87"/>
      <c r="AP1779" s="87"/>
      <c r="AQ1779" s="87"/>
      <c r="AR1779" s="87"/>
      <c r="AS1779" s="87"/>
      <c r="AT1779" s="87"/>
      <c r="AU1779" s="87"/>
    </row>
    <row r="1780" spans="3:48" x14ac:dyDescent="0.2">
      <c r="C1780" s="10"/>
      <c r="D1780" s="10"/>
      <c r="AA1780" s="87"/>
      <c r="AB1780" s="87"/>
      <c r="AC1780" s="87"/>
      <c r="AD1780" s="87"/>
      <c r="AE1780" s="87"/>
      <c r="AG1780" s="112"/>
      <c r="AN1780" s="87"/>
      <c r="AO1780" s="87"/>
      <c r="AP1780" s="87"/>
      <c r="AQ1780" s="87"/>
      <c r="AR1780" s="87"/>
      <c r="AS1780" s="87"/>
      <c r="AT1780" s="87"/>
      <c r="AU1780" s="87"/>
    </row>
    <row r="1781" spans="3:48" x14ac:dyDescent="0.2">
      <c r="C1781" s="10"/>
      <c r="D1781" s="10"/>
      <c r="AA1781" s="87"/>
      <c r="AB1781" s="87"/>
      <c r="AC1781" s="87"/>
      <c r="AD1781" s="87"/>
      <c r="AE1781" s="87"/>
      <c r="AG1781" s="112"/>
      <c r="AN1781" s="87"/>
      <c r="AO1781" s="87"/>
      <c r="AP1781" s="87"/>
      <c r="AQ1781" s="87"/>
      <c r="AR1781" s="87"/>
      <c r="AS1781" s="87"/>
      <c r="AT1781" s="87"/>
      <c r="AU1781" s="87"/>
    </row>
    <row r="1782" spans="3:48" x14ac:dyDescent="0.2">
      <c r="C1782" s="10"/>
      <c r="D1782" s="10"/>
      <c r="AA1782" s="87"/>
      <c r="AB1782" s="87"/>
      <c r="AC1782" s="87"/>
      <c r="AD1782" s="87"/>
      <c r="AE1782" s="87"/>
      <c r="AG1782" s="112"/>
      <c r="AN1782" s="87"/>
      <c r="AO1782" s="87"/>
      <c r="AP1782" s="87"/>
      <c r="AQ1782" s="87"/>
      <c r="AR1782" s="87"/>
      <c r="AS1782" s="87"/>
      <c r="AT1782" s="87"/>
      <c r="AU1782" s="87"/>
    </row>
    <row r="1783" spans="3:48" x14ac:dyDescent="0.2">
      <c r="C1783" s="10"/>
      <c r="D1783" s="10"/>
      <c r="AA1783" s="87"/>
      <c r="AB1783" s="87"/>
      <c r="AC1783" s="87"/>
      <c r="AD1783" s="87"/>
      <c r="AE1783" s="87"/>
      <c r="AG1783" s="112"/>
      <c r="AN1783" s="87"/>
      <c r="AO1783" s="87"/>
      <c r="AP1783" s="87"/>
      <c r="AQ1783" s="87"/>
      <c r="AR1783" s="87"/>
      <c r="AS1783" s="87"/>
      <c r="AT1783" s="87"/>
      <c r="AU1783" s="87"/>
      <c r="AV1783" s="87"/>
    </row>
    <row r="1784" spans="3:48" x14ac:dyDescent="0.2">
      <c r="C1784" s="10"/>
      <c r="D1784" s="10"/>
      <c r="AA1784" s="87"/>
      <c r="AB1784" s="87"/>
      <c r="AC1784" s="87"/>
      <c r="AD1784" s="87"/>
      <c r="AE1784" s="87"/>
      <c r="AG1784" s="112"/>
      <c r="AN1784" s="87"/>
      <c r="AO1784" s="87"/>
      <c r="AP1784" s="87"/>
      <c r="AQ1784" s="87"/>
      <c r="AR1784" s="87"/>
      <c r="AS1784" s="87"/>
      <c r="AT1784" s="87"/>
      <c r="AU1784" s="87"/>
    </row>
    <row r="1785" spans="3:48" x14ac:dyDescent="0.2">
      <c r="C1785" s="10"/>
      <c r="D1785" s="10"/>
      <c r="AA1785" s="87"/>
      <c r="AB1785" s="87"/>
      <c r="AC1785" s="87"/>
      <c r="AD1785" s="87"/>
      <c r="AE1785" s="87"/>
      <c r="AG1785" s="112"/>
      <c r="AN1785" s="87"/>
      <c r="AO1785" s="87"/>
      <c r="AP1785" s="87"/>
      <c r="AQ1785" s="87"/>
      <c r="AR1785" s="87"/>
      <c r="AS1785" s="87"/>
      <c r="AT1785" s="87"/>
      <c r="AU1785" s="87"/>
    </row>
    <row r="1786" spans="3:48" x14ac:dyDescent="0.2">
      <c r="C1786" s="10"/>
      <c r="D1786" s="10"/>
      <c r="AA1786" s="87"/>
      <c r="AB1786" s="87"/>
      <c r="AC1786" s="87"/>
      <c r="AD1786" s="87"/>
      <c r="AE1786" s="87"/>
      <c r="AG1786" s="112"/>
      <c r="AN1786" s="87"/>
      <c r="AO1786" s="87"/>
      <c r="AP1786" s="87"/>
      <c r="AQ1786" s="87"/>
      <c r="AR1786" s="87"/>
      <c r="AS1786" s="87"/>
      <c r="AT1786" s="87"/>
      <c r="AU1786" s="87"/>
    </row>
    <row r="1787" spans="3:48" x14ac:dyDescent="0.2">
      <c r="C1787" s="10"/>
      <c r="D1787" s="10"/>
      <c r="AA1787" s="87"/>
      <c r="AB1787" s="87"/>
      <c r="AC1787" s="87"/>
      <c r="AD1787" s="87"/>
      <c r="AE1787" s="87"/>
      <c r="AG1787" s="112"/>
      <c r="AN1787" s="87"/>
      <c r="AO1787" s="87"/>
      <c r="AP1787" s="87"/>
      <c r="AQ1787" s="87"/>
      <c r="AR1787" s="87"/>
      <c r="AS1787" s="87"/>
      <c r="AT1787" s="87"/>
      <c r="AU1787" s="87"/>
    </row>
    <row r="1788" spans="3:48" x14ac:dyDescent="0.2">
      <c r="C1788" s="10"/>
      <c r="D1788" s="10"/>
      <c r="AA1788" s="87"/>
      <c r="AB1788" s="87"/>
      <c r="AC1788" s="87"/>
      <c r="AD1788" s="87"/>
      <c r="AE1788" s="87"/>
      <c r="AG1788" s="112"/>
      <c r="AN1788" s="87"/>
      <c r="AO1788" s="87"/>
      <c r="AP1788" s="87"/>
      <c r="AQ1788" s="87"/>
      <c r="AR1788" s="87"/>
      <c r="AS1788" s="87"/>
      <c r="AT1788" s="87"/>
      <c r="AU1788" s="87"/>
      <c r="AV1788" s="87"/>
    </row>
    <row r="1789" spans="3:48" x14ac:dyDescent="0.2">
      <c r="C1789" s="10"/>
      <c r="D1789" s="10"/>
      <c r="AA1789" s="87"/>
      <c r="AB1789" s="87"/>
      <c r="AC1789" s="87"/>
      <c r="AD1789" s="87"/>
      <c r="AE1789" s="87"/>
      <c r="AG1789" s="112"/>
      <c r="AN1789" s="87"/>
      <c r="AO1789" s="87"/>
      <c r="AP1789" s="87"/>
      <c r="AQ1789" s="87"/>
      <c r="AR1789" s="87"/>
      <c r="AS1789" s="87"/>
      <c r="AT1789" s="87"/>
      <c r="AU1789" s="87"/>
    </row>
    <row r="1790" spans="3:48" x14ac:dyDescent="0.2">
      <c r="C1790" s="10"/>
      <c r="D1790" s="10"/>
      <c r="AA1790" s="87"/>
      <c r="AB1790" s="87"/>
      <c r="AC1790" s="87"/>
      <c r="AD1790" s="87"/>
      <c r="AE1790" s="87"/>
      <c r="AG1790" s="112"/>
      <c r="AN1790" s="87"/>
      <c r="AO1790" s="87"/>
      <c r="AP1790" s="87"/>
      <c r="AQ1790" s="87"/>
      <c r="AR1790" s="87"/>
      <c r="AS1790" s="87"/>
      <c r="AT1790" s="87"/>
      <c r="AU1790" s="87"/>
    </row>
    <row r="1791" spans="3:48" x14ac:dyDescent="0.2">
      <c r="C1791" s="10"/>
      <c r="D1791" s="10"/>
      <c r="AA1791" s="87"/>
      <c r="AB1791" s="87"/>
      <c r="AC1791" s="87"/>
      <c r="AD1791" s="87"/>
      <c r="AE1791" s="87"/>
      <c r="AG1791" s="112"/>
      <c r="AN1791" s="87"/>
      <c r="AO1791" s="87"/>
      <c r="AP1791" s="87"/>
      <c r="AQ1791" s="87"/>
      <c r="AR1791" s="87"/>
      <c r="AS1791" s="87"/>
      <c r="AT1791" s="87"/>
      <c r="AU1791" s="87"/>
    </row>
    <row r="1792" spans="3:48" x14ac:dyDescent="0.2">
      <c r="C1792" s="10"/>
      <c r="D1792" s="10"/>
      <c r="AA1792" s="87"/>
      <c r="AB1792" s="87"/>
      <c r="AC1792" s="87"/>
      <c r="AD1792" s="87"/>
      <c r="AE1792" s="87"/>
      <c r="AG1792" s="112"/>
      <c r="AN1792" s="87"/>
      <c r="AO1792" s="87"/>
      <c r="AP1792" s="87"/>
      <c r="AQ1792" s="87"/>
      <c r="AR1792" s="87"/>
      <c r="AS1792" s="87"/>
      <c r="AT1792" s="87"/>
      <c r="AU1792" s="87"/>
    </row>
    <row r="1793" spans="3:64" x14ac:dyDescent="0.2">
      <c r="C1793" s="10"/>
      <c r="D1793" s="10"/>
      <c r="AA1793" s="87"/>
      <c r="AB1793" s="87"/>
      <c r="AC1793" s="87"/>
      <c r="AD1793" s="87"/>
      <c r="AE1793" s="87"/>
      <c r="AG1793" s="112"/>
      <c r="AN1793" s="87"/>
      <c r="AO1793" s="87"/>
      <c r="AP1793" s="87"/>
      <c r="AQ1793" s="87"/>
      <c r="AR1793" s="87"/>
      <c r="AS1793" s="87"/>
      <c r="AT1793" s="87"/>
      <c r="AU1793" s="87"/>
    </row>
    <row r="1794" spans="3:64" x14ac:dyDescent="0.2">
      <c r="C1794" s="10"/>
      <c r="D1794" s="10"/>
      <c r="AA1794" s="87"/>
      <c r="AB1794" s="87"/>
      <c r="AC1794" s="87"/>
      <c r="AD1794" s="87"/>
      <c r="AE1794" s="87"/>
      <c r="AG1794" s="112"/>
      <c r="AN1794" s="87"/>
      <c r="AO1794" s="87"/>
      <c r="AP1794" s="87"/>
      <c r="AQ1794" s="87"/>
      <c r="AR1794" s="87"/>
      <c r="AS1794" s="87"/>
      <c r="AT1794" s="87"/>
      <c r="AU1794" s="87"/>
    </row>
    <row r="1795" spans="3:64" x14ac:dyDescent="0.2">
      <c r="C1795" s="10"/>
      <c r="D1795" s="10"/>
      <c r="AA1795" s="87"/>
      <c r="AB1795" s="87"/>
      <c r="AC1795" s="87"/>
      <c r="AD1795" s="87"/>
      <c r="AE1795" s="87"/>
      <c r="AG1795" s="112"/>
      <c r="AN1795" s="87"/>
      <c r="AO1795" s="87"/>
      <c r="AP1795" s="87"/>
      <c r="AQ1795" s="87"/>
      <c r="AR1795" s="87"/>
      <c r="AS1795" s="87"/>
      <c r="AT1795" s="87"/>
      <c r="AU1795" s="87"/>
    </row>
    <row r="1796" spans="3:64" x14ac:dyDescent="0.2">
      <c r="C1796" s="10"/>
      <c r="D1796" s="10"/>
      <c r="AA1796" s="87"/>
      <c r="AB1796" s="87"/>
      <c r="AC1796" s="87"/>
      <c r="AD1796" s="87"/>
      <c r="AE1796" s="87"/>
      <c r="AG1796" s="112"/>
      <c r="AN1796" s="87"/>
      <c r="AO1796" s="87"/>
      <c r="AP1796" s="87"/>
      <c r="AQ1796" s="87"/>
      <c r="AR1796" s="87"/>
      <c r="AS1796" s="87"/>
      <c r="AT1796" s="87"/>
      <c r="AU1796" s="87"/>
    </row>
    <row r="1797" spans="3:64" x14ac:dyDescent="0.2">
      <c r="C1797" s="10"/>
      <c r="D1797" s="10"/>
      <c r="AA1797" s="87"/>
      <c r="AB1797" s="87"/>
      <c r="AC1797" s="87"/>
      <c r="AD1797" s="87"/>
      <c r="AE1797" s="87"/>
      <c r="AG1797" s="112"/>
      <c r="AN1797" s="87"/>
      <c r="AO1797" s="87"/>
      <c r="AP1797" s="87"/>
      <c r="AQ1797" s="87"/>
      <c r="AR1797" s="87"/>
      <c r="AS1797" s="87"/>
      <c r="AT1797" s="87"/>
      <c r="AU1797" s="87"/>
      <c r="AV1797" s="87"/>
    </row>
    <row r="1798" spans="3:64" x14ac:dyDescent="0.2">
      <c r="C1798" s="10"/>
      <c r="D1798" s="10"/>
      <c r="AA1798" s="87"/>
      <c r="AB1798" s="87"/>
      <c r="AC1798" s="87"/>
      <c r="AD1798" s="87"/>
      <c r="AE1798" s="87"/>
      <c r="AG1798" s="112"/>
      <c r="AN1798" s="87"/>
      <c r="AO1798" s="87"/>
      <c r="AP1798" s="87"/>
      <c r="AQ1798" s="87"/>
      <c r="AR1798" s="87"/>
      <c r="AS1798" s="87"/>
      <c r="AT1798" s="87"/>
      <c r="AU1798" s="87"/>
    </row>
    <row r="1799" spans="3:64" x14ac:dyDescent="0.2">
      <c r="C1799" s="10"/>
      <c r="D1799" s="10"/>
      <c r="AA1799" s="87"/>
      <c r="AB1799" s="87"/>
      <c r="AC1799" s="87"/>
      <c r="AD1799" s="87"/>
      <c r="AE1799" s="87"/>
      <c r="AG1799" s="112"/>
      <c r="AN1799" s="87"/>
      <c r="AO1799" s="87"/>
      <c r="AP1799" s="87"/>
      <c r="AQ1799" s="87"/>
      <c r="AR1799" s="87"/>
      <c r="AS1799" s="87"/>
      <c r="AT1799" s="87"/>
      <c r="AU1799" s="87"/>
      <c r="AV1799" s="87"/>
      <c r="AX1799" s="87"/>
    </row>
    <row r="1800" spans="3:64" x14ac:dyDescent="0.2">
      <c r="C1800" s="10"/>
      <c r="D1800" s="10"/>
      <c r="AA1800" s="87"/>
      <c r="AB1800" s="87"/>
      <c r="AC1800" s="87"/>
      <c r="AD1800" s="87"/>
      <c r="AE1800" s="87"/>
      <c r="AG1800" s="112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87"/>
      <c r="BI1800" s="87"/>
      <c r="BJ1800" s="87"/>
      <c r="BK1800" s="87"/>
      <c r="BL1800" s="87"/>
    </row>
    <row r="1801" spans="3:64" x14ac:dyDescent="0.2">
      <c r="C1801" s="10"/>
      <c r="D1801" s="10"/>
      <c r="AA1801" s="87"/>
      <c r="AB1801" s="87"/>
      <c r="AC1801" s="87"/>
      <c r="AD1801" s="87"/>
      <c r="AE1801" s="87"/>
      <c r="AG1801" s="112"/>
      <c r="AN1801" s="87"/>
      <c r="AO1801" s="87"/>
      <c r="AP1801" s="87"/>
      <c r="AQ1801" s="87"/>
      <c r="AR1801" s="87"/>
      <c r="AS1801" s="87"/>
      <c r="AT1801" s="87"/>
      <c r="AU1801" s="87"/>
    </row>
    <row r="1802" spans="3:64" x14ac:dyDescent="0.2">
      <c r="C1802" s="10"/>
      <c r="D1802" s="10"/>
      <c r="AA1802" s="87"/>
      <c r="AB1802" s="87"/>
      <c r="AC1802" s="87"/>
      <c r="AD1802" s="87"/>
      <c r="AE1802" s="87"/>
      <c r="AG1802" s="112"/>
      <c r="AN1802" s="87"/>
      <c r="AO1802" s="87"/>
      <c r="AP1802" s="87"/>
      <c r="AQ1802" s="87"/>
      <c r="AR1802" s="87"/>
      <c r="AS1802" s="87"/>
      <c r="AT1802" s="87"/>
      <c r="AU1802" s="87"/>
    </row>
    <row r="1803" spans="3:64" x14ac:dyDescent="0.2">
      <c r="C1803" s="10"/>
      <c r="D1803" s="10"/>
      <c r="AA1803" s="87"/>
      <c r="AB1803" s="87"/>
      <c r="AC1803" s="87"/>
      <c r="AD1803" s="87"/>
      <c r="AE1803" s="87"/>
      <c r="AG1803" s="112"/>
      <c r="AN1803" s="87"/>
      <c r="AO1803" s="87"/>
      <c r="AP1803" s="87"/>
      <c r="AQ1803" s="87"/>
      <c r="AR1803" s="87"/>
      <c r="AS1803" s="87"/>
      <c r="AT1803" s="87"/>
      <c r="AU1803" s="87"/>
      <c r="AV1803" s="87"/>
      <c r="AX1803" s="87"/>
    </row>
    <row r="1804" spans="3:64" x14ac:dyDescent="0.2">
      <c r="C1804" s="10"/>
      <c r="D1804" s="10"/>
      <c r="AA1804" s="87"/>
      <c r="AB1804" s="87"/>
      <c r="AC1804" s="87"/>
      <c r="AD1804" s="87"/>
      <c r="AE1804" s="87"/>
      <c r="AG1804" s="112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87"/>
      <c r="BK1804" s="87"/>
      <c r="BL1804" s="87"/>
    </row>
    <row r="1805" spans="3:64" x14ac:dyDescent="0.2">
      <c r="C1805" s="10"/>
      <c r="D1805" s="10"/>
      <c r="AA1805" s="87"/>
      <c r="AB1805" s="87"/>
      <c r="AC1805" s="87"/>
      <c r="AD1805" s="87"/>
      <c r="AE1805" s="87"/>
      <c r="AG1805" s="112"/>
      <c r="AN1805" s="87"/>
      <c r="AO1805" s="87"/>
      <c r="AP1805" s="87"/>
      <c r="AQ1805" s="87"/>
      <c r="AR1805" s="87"/>
      <c r="AS1805" s="87"/>
      <c r="AT1805" s="87"/>
      <c r="AU1805" s="87"/>
    </row>
    <row r="1806" spans="3:64" x14ac:dyDescent="0.2">
      <c r="C1806" s="10"/>
      <c r="D1806" s="10"/>
      <c r="AA1806" s="87"/>
      <c r="AB1806" s="87"/>
      <c r="AC1806" s="87"/>
      <c r="AD1806" s="87"/>
      <c r="AE1806" s="87"/>
      <c r="AG1806" s="112"/>
      <c r="AN1806" s="87"/>
      <c r="AO1806" s="87"/>
      <c r="AP1806" s="87"/>
      <c r="AQ1806" s="87"/>
      <c r="AR1806" s="87"/>
      <c r="AS1806" s="87"/>
      <c r="AT1806" s="87"/>
      <c r="AU1806" s="87"/>
    </row>
    <row r="1807" spans="3:64" x14ac:dyDescent="0.2">
      <c r="C1807" s="10"/>
      <c r="D1807" s="10"/>
      <c r="AA1807" s="87"/>
      <c r="AB1807" s="87"/>
      <c r="AC1807" s="87"/>
      <c r="AD1807" s="87"/>
      <c r="AE1807" s="87"/>
      <c r="AG1807" s="112"/>
      <c r="AN1807" s="87"/>
      <c r="AO1807" s="87"/>
      <c r="AP1807" s="87"/>
      <c r="AQ1807" s="87"/>
      <c r="AR1807" s="87"/>
      <c r="AS1807" s="87"/>
      <c r="AT1807" s="87"/>
      <c r="AU1807" s="87"/>
    </row>
    <row r="1808" spans="3:64" x14ac:dyDescent="0.2">
      <c r="C1808" s="10"/>
      <c r="D1808" s="10"/>
      <c r="AA1808" s="87"/>
      <c r="AB1808" s="87"/>
      <c r="AC1808" s="87"/>
      <c r="AD1808" s="87"/>
      <c r="AE1808" s="87"/>
      <c r="AG1808" s="112"/>
      <c r="AN1808" s="87"/>
      <c r="AO1808" s="87"/>
      <c r="AP1808" s="87"/>
      <c r="AQ1808" s="87"/>
      <c r="AR1808" s="87"/>
      <c r="AS1808" s="87"/>
      <c r="AT1808" s="87"/>
      <c r="AU1808" s="87"/>
    </row>
    <row r="1809" spans="3:64" x14ac:dyDescent="0.2">
      <c r="C1809" s="10"/>
      <c r="D1809" s="10"/>
      <c r="AA1809" s="87"/>
      <c r="AB1809" s="87"/>
      <c r="AC1809" s="87"/>
      <c r="AD1809" s="87"/>
      <c r="AE1809" s="87"/>
      <c r="AG1809" s="112"/>
      <c r="AN1809" s="87"/>
      <c r="AO1809" s="87"/>
      <c r="AP1809" s="87"/>
      <c r="AQ1809" s="87"/>
      <c r="AR1809" s="87"/>
      <c r="AS1809" s="87"/>
      <c r="AT1809" s="87"/>
      <c r="AU1809" s="87"/>
      <c r="AV1809" s="87"/>
      <c r="AX1809" s="87"/>
    </row>
    <row r="1810" spans="3:64" x14ac:dyDescent="0.2">
      <c r="C1810" s="10"/>
      <c r="D1810" s="10"/>
      <c r="AA1810" s="87"/>
      <c r="AB1810" s="87"/>
      <c r="AC1810" s="87"/>
      <c r="AD1810" s="87"/>
      <c r="AE1810" s="87"/>
      <c r="AG1810" s="112"/>
      <c r="AN1810" s="87"/>
      <c r="AO1810" s="87"/>
      <c r="AP1810" s="87"/>
      <c r="AQ1810" s="87"/>
      <c r="AR1810" s="87"/>
      <c r="AS1810" s="87"/>
      <c r="AT1810" s="87"/>
      <c r="AU1810" s="87"/>
    </row>
    <row r="1811" spans="3:64" x14ac:dyDescent="0.2">
      <c r="C1811" s="10"/>
      <c r="D1811" s="10"/>
      <c r="AA1811" s="87"/>
      <c r="AB1811" s="87"/>
      <c r="AC1811" s="87"/>
      <c r="AD1811" s="87"/>
      <c r="AE1811" s="87"/>
      <c r="AG1811" s="112"/>
      <c r="AN1811" s="87"/>
      <c r="AO1811" s="87"/>
      <c r="AP1811" s="87"/>
      <c r="AQ1811" s="87"/>
      <c r="AR1811" s="87"/>
      <c r="AS1811" s="87"/>
      <c r="AT1811" s="87"/>
      <c r="AU1811" s="87"/>
    </row>
    <row r="1812" spans="3:64" x14ac:dyDescent="0.2">
      <c r="C1812" s="10"/>
      <c r="D1812" s="10"/>
      <c r="AA1812" s="87"/>
      <c r="AB1812" s="87"/>
      <c r="AC1812" s="87"/>
      <c r="AD1812" s="87"/>
      <c r="AE1812" s="87"/>
      <c r="AG1812" s="112"/>
      <c r="AN1812" s="87"/>
      <c r="AO1812" s="87"/>
      <c r="AP1812" s="87"/>
      <c r="AQ1812" s="87"/>
      <c r="AR1812" s="87"/>
      <c r="AS1812" s="87"/>
      <c r="AT1812" s="87"/>
      <c r="AU1812" s="87"/>
    </row>
    <row r="1813" spans="3:64" x14ac:dyDescent="0.2">
      <c r="C1813" s="10"/>
      <c r="D1813" s="10"/>
      <c r="AA1813" s="87"/>
      <c r="AB1813" s="87"/>
      <c r="AC1813" s="87"/>
      <c r="AD1813" s="87"/>
      <c r="AE1813" s="87"/>
      <c r="AG1813" s="112"/>
      <c r="AN1813" s="87"/>
      <c r="AO1813" s="87"/>
      <c r="AP1813" s="87"/>
      <c r="AQ1813" s="87"/>
      <c r="AR1813" s="87"/>
      <c r="AS1813" s="87"/>
      <c r="AT1813" s="87"/>
      <c r="AU1813" s="87"/>
    </row>
    <row r="1814" spans="3:64" x14ac:dyDescent="0.2">
      <c r="C1814" s="10"/>
      <c r="D1814" s="10"/>
      <c r="AA1814" s="87"/>
      <c r="AB1814" s="87"/>
      <c r="AC1814" s="87"/>
      <c r="AD1814" s="87"/>
      <c r="AE1814" s="87"/>
      <c r="AG1814" s="112"/>
      <c r="AN1814" s="87"/>
      <c r="AO1814" s="87"/>
      <c r="AP1814" s="87"/>
      <c r="AQ1814" s="87"/>
      <c r="AR1814" s="87"/>
      <c r="AS1814" s="87"/>
      <c r="AT1814" s="87"/>
      <c r="AU1814" s="87"/>
    </row>
    <row r="1815" spans="3:64" x14ac:dyDescent="0.2">
      <c r="C1815" s="10"/>
      <c r="D1815" s="10"/>
      <c r="AA1815" s="87"/>
      <c r="AB1815" s="87"/>
      <c r="AC1815" s="87"/>
      <c r="AD1815" s="87"/>
      <c r="AE1815" s="87"/>
      <c r="AG1815" s="112"/>
      <c r="AN1815" s="87"/>
      <c r="AO1815" s="87"/>
      <c r="AP1815" s="87"/>
      <c r="AQ1815" s="87"/>
      <c r="AR1815" s="87"/>
      <c r="AS1815" s="87"/>
      <c r="AT1815" s="87"/>
      <c r="AU1815" s="87"/>
    </row>
    <row r="1816" spans="3:64" x14ac:dyDescent="0.2">
      <c r="C1816" s="10"/>
      <c r="D1816" s="10"/>
      <c r="AA1816" s="87"/>
      <c r="AB1816" s="87"/>
      <c r="AC1816" s="87"/>
      <c r="AD1816" s="87"/>
      <c r="AE1816" s="87"/>
      <c r="AG1816" s="112"/>
      <c r="AN1816" s="87"/>
      <c r="AO1816" s="87"/>
      <c r="AP1816" s="87"/>
      <c r="AQ1816" s="87"/>
      <c r="AR1816" s="87"/>
      <c r="AS1816" s="87"/>
      <c r="AT1816" s="87"/>
      <c r="AU1816" s="87"/>
      <c r="AV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87"/>
      <c r="BI1816" s="87"/>
      <c r="BJ1816" s="87"/>
      <c r="BK1816" s="87"/>
      <c r="BL1816" s="87"/>
    </row>
    <row r="1817" spans="3:64" x14ac:dyDescent="0.2">
      <c r="C1817" s="10"/>
      <c r="D1817" s="10"/>
      <c r="AA1817" s="87"/>
      <c r="AB1817" s="87"/>
      <c r="AC1817" s="87"/>
      <c r="AD1817" s="87"/>
      <c r="AE1817" s="87"/>
      <c r="AG1817" s="112"/>
      <c r="AN1817" s="87"/>
      <c r="AO1817" s="87"/>
      <c r="AP1817" s="87"/>
      <c r="AQ1817" s="87"/>
      <c r="AR1817" s="87"/>
      <c r="AS1817" s="87"/>
      <c r="AT1817" s="87"/>
      <c r="AU1817" s="87"/>
      <c r="AV1817" s="87"/>
    </row>
    <row r="1818" spans="3:64" x14ac:dyDescent="0.2">
      <c r="C1818" s="10"/>
      <c r="D1818" s="10"/>
      <c r="AA1818" s="87"/>
      <c r="AB1818" s="87"/>
      <c r="AC1818" s="87"/>
      <c r="AD1818" s="87"/>
      <c r="AE1818" s="87"/>
      <c r="AG1818" s="112"/>
      <c r="AN1818" s="87"/>
      <c r="AO1818" s="87"/>
      <c r="AP1818" s="87"/>
      <c r="AQ1818" s="87"/>
      <c r="AR1818" s="87"/>
      <c r="AS1818" s="87"/>
      <c r="AT1818" s="87"/>
      <c r="AU1818" s="87"/>
    </row>
    <row r="1819" spans="3:64" x14ac:dyDescent="0.2">
      <c r="C1819" s="10"/>
      <c r="D1819" s="10"/>
      <c r="AA1819" s="87"/>
      <c r="AB1819" s="87"/>
      <c r="AC1819" s="87"/>
      <c r="AD1819" s="87"/>
      <c r="AE1819" s="87"/>
      <c r="AG1819" s="112"/>
      <c r="AN1819" s="87"/>
      <c r="AO1819" s="87"/>
      <c r="AP1819" s="87"/>
      <c r="AQ1819" s="87"/>
      <c r="AR1819" s="87"/>
      <c r="AS1819" s="87"/>
      <c r="AT1819" s="87"/>
      <c r="AU1819" s="87"/>
      <c r="AV1819" s="87"/>
    </row>
    <row r="1820" spans="3:64" x14ac:dyDescent="0.2">
      <c r="C1820" s="10"/>
      <c r="D1820" s="10"/>
      <c r="AA1820" s="87"/>
      <c r="AB1820" s="87"/>
      <c r="AC1820" s="87"/>
      <c r="AD1820" s="87"/>
      <c r="AE1820" s="87"/>
      <c r="AG1820" s="112"/>
      <c r="AN1820" s="87"/>
      <c r="AO1820" s="87"/>
      <c r="AP1820" s="87"/>
      <c r="AQ1820" s="87"/>
      <c r="AR1820" s="87"/>
      <c r="AS1820" s="87"/>
      <c r="AT1820" s="87"/>
      <c r="AU1820" s="87"/>
    </row>
    <row r="1821" spans="3:64" x14ac:dyDescent="0.2">
      <c r="C1821" s="10"/>
      <c r="D1821" s="10"/>
      <c r="AA1821" s="87"/>
      <c r="AB1821" s="87"/>
      <c r="AC1821" s="87"/>
      <c r="AD1821" s="87"/>
      <c r="AE1821" s="87"/>
      <c r="AG1821" s="112"/>
      <c r="AN1821" s="87"/>
      <c r="AO1821" s="87"/>
      <c r="AP1821" s="87"/>
      <c r="AQ1821" s="87"/>
      <c r="AR1821" s="87"/>
      <c r="AS1821" s="87"/>
      <c r="AT1821" s="87"/>
      <c r="AU1821" s="87"/>
    </row>
    <row r="1822" spans="3:64" x14ac:dyDescent="0.2">
      <c r="C1822" s="10"/>
      <c r="D1822" s="10"/>
      <c r="AA1822" s="87"/>
      <c r="AB1822" s="87"/>
      <c r="AC1822" s="87"/>
      <c r="AD1822" s="87"/>
      <c r="AE1822" s="87"/>
      <c r="AG1822" s="112"/>
      <c r="AN1822" s="87"/>
      <c r="AO1822" s="87"/>
      <c r="AP1822" s="87"/>
      <c r="AQ1822" s="87"/>
      <c r="AR1822" s="87"/>
      <c r="AS1822" s="87"/>
      <c r="AT1822" s="87"/>
      <c r="AU1822" s="87"/>
    </row>
    <row r="1823" spans="3:64" x14ac:dyDescent="0.2">
      <c r="C1823" s="10"/>
      <c r="D1823" s="10"/>
      <c r="AA1823" s="87"/>
      <c r="AB1823" s="87"/>
      <c r="AC1823" s="87"/>
      <c r="AD1823" s="87"/>
      <c r="AE1823" s="87"/>
      <c r="AG1823" s="112"/>
      <c r="AN1823" s="87"/>
      <c r="AO1823" s="87"/>
      <c r="AP1823" s="87"/>
      <c r="AQ1823" s="87"/>
      <c r="AR1823" s="87"/>
      <c r="AS1823" s="87"/>
      <c r="AT1823" s="87"/>
      <c r="AU1823" s="87"/>
    </row>
    <row r="1824" spans="3:64" x14ac:dyDescent="0.2">
      <c r="C1824" s="10"/>
      <c r="D1824" s="10"/>
      <c r="AA1824" s="87"/>
      <c r="AB1824" s="87"/>
      <c r="AC1824" s="87"/>
      <c r="AD1824" s="87"/>
      <c r="AE1824" s="87"/>
      <c r="AG1824" s="112"/>
      <c r="AN1824" s="87"/>
      <c r="AO1824" s="87"/>
      <c r="AP1824" s="87"/>
      <c r="AQ1824" s="87"/>
      <c r="AR1824" s="87"/>
      <c r="AS1824" s="87"/>
      <c r="AT1824" s="87"/>
      <c r="AU1824" s="87"/>
    </row>
    <row r="1825" spans="3:64" x14ac:dyDescent="0.2">
      <c r="C1825" s="10"/>
      <c r="D1825" s="10"/>
      <c r="AA1825" s="87"/>
      <c r="AB1825" s="87"/>
      <c r="AC1825" s="87"/>
      <c r="AD1825" s="87"/>
      <c r="AE1825" s="87"/>
      <c r="AG1825" s="112"/>
      <c r="AN1825" s="87"/>
      <c r="AO1825" s="87"/>
      <c r="AP1825" s="87"/>
      <c r="AQ1825" s="87"/>
      <c r="AR1825" s="87"/>
      <c r="AS1825" s="87"/>
      <c r="AT1825" s="87"/>
      <c r="AU1825" s="87"/>
    </row>
    <row r="1826" spans="3:64" x14ac:dyDescent="0.2">
      <c r="C1826" s="10"/>
      <c r="D1826" s="10"/>
      <c r="AA1826" s="87"/>
      <c r="AB1826" s="87"/>
      <c r="AC1826" s="87"/>
      <c r="AD1826" s="87"/>
      <c r="AE1826" s="87"/>
      <c r="AG1826" s="112"/>
      <c r="AN1826" s="87"/>
      <c r="AO1826" s="87"/>
      <c r="AP1826" s="87"/>
      <c r="AQ1826" s="87"/>
      <c r="AR1826" s="87"/>
      <c r="AS1826" s="87"/>
      <c r="AT1826" s="87"/>
      <c r="AU1826" s="87"/>
    </row>
    <row r="1827" spans="3:64" x14ac:dyDescent="0.2">
      <c r="C1827" s="10"/>
      <c r="D1827" s="10"/>
      <c r="AA1827" s="87"/>
      <c r="AB1827" s="87"/>
      <c r="AC1827" s="87"/>
      <c r="AD1827" s="87"/>
      <c r="AE1827" s="87"/>
      <c r="AG1827" s="112"/>
      <c r="AN1827" s="87"/>
      <c r="AO1827" s="87"/>
      <c r="AP1827" s="87"/>
      <c r="AQ1827" s="87"/>
      <c r="AR1827" s="87"/>
      <c r="AS1827" s="87"/>
      <c r="AT1827" s="87"/>
      <c r="AU1827" s="87"/>
    </row>
    <row r="1828" spans="3:64" x14ac:dyDescent="0.2">
      <c r="C1828" s="10"/>
      <c r="D1828" s="10"/>
      <c r="AA1828" s="87"/>
      <c r="AB1828" s="87"/>
      <c r="AC1828" s="87"/>
      <c r="AD1828" s="87"/>
      <c r="AE1828" s="87"/>
      <c r="AG1828" s="112"/>
      <c r="AN1828" s="87"/>
      <c r="AO1828" s="87"/>
      <c r="AP1828" s="87"/>
      <c r="AQ1828" s="87"/>
      <c r="AR1828" s="87"/>
      <c r="AS1828" s="87"/>
      <c r="AT1828" s="87"/>
      <c r="AU1828" s="87"/>
    </row>
    <row r="1829" spans="3:64" x14ac:dyDescent="0.2">
      <c r="C1829" s="10"/>
      <c r="D1829" s="10"/>
      <c r="AA1829" s="87"/>
      <c r="AB1829" s="87"/>
      <c r="AC1829" s="87"/>
      <c r="AD1829" s="87"/>
      <c r="AE1829" s="87"/>
      <c r="AG1829" s="112"/>
      <c r="AN1829" s="87"/>
      <c r="AO1829" s="87"/>
      <c r="AP1829" s="87"/>
      <c r="AQ1829" s="87"/>
      <c r="AR1829" s="87"/>
      <c r="AS1829" s="87"/>
      <c r="AT1829" s="87"/>
      <c r="AU1829" s="87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87"/>
      <c r="BI1829" s="87"/>
      <c r="BJ1829" s="87"/>
      <c r="BK1829" s="87"/>
      <c r="BL1829" s="87"/>
    </row>
    <row r="1830" spans="3:64" x14ac:dyDescent="0.2">
      <c r="C1830" s="10"/>
      <c r="D1830" s="10"/>
      <c r="AA1830" s="87"/>
      <c r="AB1830" s="87"/>
      <c r="AC1830" s="87"/>
      <c r="AD1830" s="87"/>
      <c r="AE1830" s="87"/>
      <c r="AG1830" s="112"/>
      <c r="AN1830" s="87"/>
      <c r="AO1830" s="87"/>
      <c r="AP1830" s="87"/>
      <c r="AQ1830" s="87"/>
      <c r="AR1830" s="87"/>
      <c r="AS1830" s="87"/>
      <c r="AT1830" s="87"/>
      <c r="AU1830" s="87"/>
    </row>
    <row r="1831" spans="3:64" x14ac:dyDescent="0.2">
      <c r="C1831" s="10"/>
      <c r="D1831" s="10"/>
      <c r="AA1831" s="87"/>
      <c r="AB1831" s="87"/>
      <c r="AC1831" s="87"/>
      <c r="AD1831" s="87"/>
      <c r="AE1831" s="87"/>
      <c r="AG1831" s="112"/>
      <c r="AN1831" s="87"/>
      <c r="AO1831" s="87"/>
      <c r="AP1831" s="87"/>
      <c r="AQ1831" s="87"/>
      <c r="AR1831" s="87"/>
      <c r="AS1831" s="87"/>
      <c r="AT1831" s="87"/>
      <c r="AU1831" s="87"/>
    </row>
    <row r="1832" spans="3:64" x14ac:dyDescent="0.2">
      <c r="C1832" s="10"/>
      <c r="D1832" s="10"/>
      <c r="AA1832" s="87"/>
      <c r="AB1832" s="87"/>
      <c r="AC1832" s="87"/>
      <c r="AD1832" s="87"/>
      <c r="AE1832" s="87"/>
      <c r="AG1832" s="112"/>
      <c r="AN1832" s="87"/>
      <c r="AO1832" s="87"/>
      <c r="AP1832" s="87"/>
      <c r="AQ1832" s="87"/>
      <c r="AR1832" s="87"/>
      <c r="AS1832" s="87"/>
      <c r="AT1832" s="87"/>
      <c r="AU1832" s="87"/>
    </row>
    <row r="1833" spans="3:64" x14ac:dyDescent="0.2">
      <c r="C1833" s="10"/>
      <c r="D1833" s="10"/>
      <c r="AA1833" s="87"/>
      <c r="AB1833" s="87"/>
      <c r="AC1833" s="87"/>
      <c r="AD1833" s="87"/>
      <c r="AE1833" s="87"/>
      <c r="AG1833" s="112"/>
      <c r="AN1833" s="87"/>
      <c r="AO1833" s="87"/>
      <c r="AP1833" s="87"/>
      <c r="AQ1833" s="87"/>
      <c r="AR1833" s="87"/>
      <c r="AS1833" s="87"/>
      <c r="AT1833" s="87"/>
      <c r="AU1833" s="87"/>
    </row>
    <row r="1834" spans="3:64" x14ac:dyDescent="0.2">
      <c r="C1834" s="10"/>
      <c r="D1834" s="10"/>
      <c r="AA1834" s="87"/>
      <c r="AB1834" s="87"/>
      <c r="AC1834" s="87"/>
      <c r="AD1834" s="87"/>
      <c r="AE1834" s="87"/>
      <c r="AG1834" s="112"/>
      <c r="AN1834" s="87"/>
      <c r="AO1834" s="87"/>
      <c r="AP1834" s="87"/>
      <c r="AQ1834" s="87"/>
      <c r="AR1834" s="87"/>
      <c r="AS1834" s="87"/>
      <c r="AT1834" s="87"/>
      <c r="AU1834" s="87"/>
    </row>
    <row r="1835" spans="3:64" x14ac:dyDescent="0.2">
      <c r="C1835" s="10"/>
      <c r="D1835" s="10"/>
      <c r="AA1835" s="87"/>
      <c r="AB1835" s="87"/>
      <c r="AC1835" s="87"/>
      <c r="AD1835" s="87"/>
      <c r="AE1835" s="87"/>
      <c r="AG1835" s="112"/>
      <c r="AN1835" s="87"/>
      <c r="AO1835" s="87"/>
      <c r="AP1835" s="87"/>
      <c r="AQ1835" s="87"/>
      <c r="AR1835" s="87"/>
      <c r="AS1835" s="87"/>
      <c r="AT1835" s="87"/>
      <c r="AU1835" s="87"/>
    </row>
    <row r="1836" spans="3:64" x14ac:dyDescent="0.2">
      <c r="C1836" s="10"/>
      <c r="D1836" s="10"/>
      <c r="AA1836" s="87"/>
      <c r="AB1836" s="87"/>
      <c r="AC1836" s="87"/>
      <c r="AD1836" s="87"/>
      <c r="AE1836" s="87"/>
      <c r="AG1836" s="112"/>
      <c r="AN1836" s="87"/>
      <c r="AO1836" s="87"/>
      <c r="AP1836" s="87"/>
      <c r="AQ1836" s="87"/>
      <c r="AR1836" s="87"/>
      <c r="AS1836" s="87"/>
      <c r="AT1836" s="87"/>
      <c r="AU1836" s="87"/>
    </row>
    <row r="1837" spans="3:64" x14ac:dyDescent="0.2">
      <c r="C1837" s="10"/>
      <c r="D1837" s="10"/>
      <c r="AA1837" s="87"/>
      <c r="AB1837" s="87"/>
      <c r="AC1837" s="87"/>
      <c r="AD1837" s="87"/>
      <c r="AE1837" s="87"/>
      <c r="AG1837" s="112"/>
      <c r="AN1837" s="87"/>
      <c r="AO1837" s="87"/>
      <c r="AP1837" s="87"/>
      <c r="AQ1837" s="87"/>
      <c r="AR1837" s="87"/>
      <c r="AS1837" s="87"/>
      <c r="AT1837" s="87"/>
      <c r="AU1837" s="87"/>
    </row>
    <row r="1838" spans="3:64" x14ac:dyDescent="0.2">
      <c r="C1838" s="10"/>
      <c r="D1838" s="10"/>
      <c r="AA1838" s="87"/>
      <c r="AB1838" s="87"/>
      <c r="AC1838" s="87"/>
      <c r="AD1838" s="87"/>
      <c r="AE1838" s="87"/>
      <c r="AG1838" s="112"/>
      <c r="AN1838" s="87"/>
      <c r="AO1838" s="87"/>
      <c r="AP1838" s="87"/>
      <c r="AQ1838" s="87"/>
      <c r="AR1838" s="87"/>
      <c r="AS1838" s="87"/>
      <c r="AT1838" s="87"/>
      <c r="AU1838" s="87"/>
    </row>
    <row r="1839" spans="3:64" x14ac:dyDescent="0.2">
      <c r="C1839" s="10"/>
      <c r="D1839" s="10"/>
      <c r="AA1839" s="87"/>
      <c r="AB1839" s="87"/>
      <c r="AC1839" s="87"/>
      <c r="AD1839" s="87"/>
      <c r="AE1839" s="87"/>
      <c r="AG1839" s="112"/>
      <c r="AN1839" s="87"/>
      <c r="AO1839" s="87"/>
      <c r="AP1839" s="87"/>
      <c r="AQ1839" s="87"/>
      <c r="AR1839" s="87"/>
      <c r="AS1839" s="87"/>
      <c r="AT1839" s="87"/>
      <c r="AU1839" s="87"/>
    </row>
    <row r="1840" spans="3:64" x14ac:dyDescent="0.2">
      <c r="C1840" s="10"/>
      <c r="D1840" s="10"/>
      <c r="AA1840" s="87"/>
      <c r="AB1840" s="87"/>
      <c r="AC1840" s="87"/>
      <c r="AD1840" s="87"/>
      <c r="AE1840" s="87"/>
      <c r="AG1840" s="112"/>
      <c r="AN1840" s="87"/>
      <c r="AO1840" s="87"/>
      <c r="AP1840" s="87"/>
      <c r="AQ1840" s="87"/>
      <c r="AR1840" s="87"/>
      <c r="AS1840" s="87"/>
      <c r="AT1840" s="87"/>
      <c r="AU1840" s="87"/>
    </row>
    <row r="1841" spans="3:64" x14ac:dyDescent="0.2">
      <c r="C1841" s="10"/>
      <c r="D1841" s="10"/>
      <c r="AA1841" s="87"/>
      <c r="AB1841" s="87"/>
      <c r="AC1841" s="87"/>
      <c r="AD1841" s="87"/>
      <c r="AE1841" s="87"/>
      <c r="AG1841" s="112"/>
      <c r="AN1841" s="87"/>
      <c r="AO1841" s="87"/>
      <c r="AP1841" s="87"/>
      <c r="AQ1841" s="87"/>
      <c r="AR1841" s="87"/>
      <c r="AS1841" s="87"/>
      <c r="AT1841" s="87"/>
      <c r="AU1841" s="87"/>
    </row>
    <row r="1842" spans="3:64" x14ac:dyDescent="0.2">
      <c r="C1842" s="10"/>
      <c r="D1842" s="10"/>
      <c r="AA1842" s="87"/>
      <c r="AB1842" s="87"/>
      <c r="AC1842" s="87"/>
      <c r="AD1842" s="87"/>
      <c r="AE1842" s="87"/>
      <c r="AG1842" s="112"/>
      <c r="AN1842" s="87"/>
      <c r="AO1842" s="87"/>
      <c r="AP1842" s="87"/>
      <c r="AQ1842" s="87"/>
      <c r="AR1842" s="87"/>
      <c r="AS1842" s="87"/>
      <c r="AT1842" s="87"/>
      <c r="AU1842" s="87"/>
    </row>
    <row r="1843" spans="3:64" x14ac:dyDescent="0.2">
      <c r="C1843" s="10"/>
      <c r="D1843" s="10"/>
      <c r="AA1843" s="87"/>
      <c r="AB1843" s="87"/>
      <c r="AC1843" s="87"/>
      <c r="AD1843" s="87"/>
      <c r="AE1843" s="87"/>
      <c r="AG1843" s="112"/>
      <c r="AN1843" s="87"/>
      <c r="AO1843" s="87"/>
      <c r="AP1843" s="87"/>
      <c r="AQ1843" s="87"/>
      <c r="AR1843" s="87"/>
      <c r="AS1843" s="87"/>
      <c r="AT1843" s="87"/>
      <c r="AU1843" s="87"/>
    </row>
    <row r="1844" spans="3:64" x14ac:dyDescent="0.2">
      <c r="C1844" s="10"/>
      <c r="D1844" s="10"/>
      <c r="AA1844" s="87"/>
      <c r="AB1844" s="87"/>
      <c r="AC1844" s="87"/>
      <c r="AD1844" s="87"/>
      <c r="AE1844" s="87"/>
      <c r="AG1844" s="112"/>
      <c r="AN1844" s="87"/>
      <c r="AO1844" s="87"/>
      <c r="AP1844" s="87"/>
      <c r="AQ1844" s="87"/>
      <c r="AR1844" s="87"/>
      <c r="AS1844" s="87"/>
      <c r="AT1844" s="87"/>
      <c r="AU1844" s="87"/>
    </row>
    <row r="1845" spans="3:64" x14ac:dyDescent="0.2">
      <c r="C1845" s="10"/>
      <c r="D1845" s="10"/>
      <c r="AA1845" s="87"/>
      <c r="AB1845" s="87"/>
      <c r="AC1845" s="87"/>
      <c r="AD1845" s="87"/>
      <c r="AE1845" s="87"/>
      <c r="AG1845" s="112"/>
      <c r="AN1845" s="87"/>
      <c r="AO1845" s="87"/>
      <c r="AP1845" s="87"/>
      <c r="AQ1845" s="87"/>
      <c r="AR1845" s="87"/>
      <c r="AS1845" s="87"/>
      <c r="AT1845" s="87"/>
      <c r="AU1845" s="87"/>
    </row>
    <row r="1846" spans="3:64" x14ac:dyDescent="0.2">
      <c r="C1846" s="10"/>
      <c r="D1846" s="10"/>
      <c r="AA1846" s="87"/>
      <c r="AB1846" s="87"/>
      <c r="AC1846" s="87"/>
      <c r="AD1846" s="87"/>
      <c r="AE1846" s="87"/>
      <c r="AG1846" s="112"/>
      <c r="AN1846" s="87"/>
      <c r="AO1846" s="87"/>
      <c r="AP1846" s="87"/>
      <c r="AQ1846" s="87"/>
      <c r="AR1846" s="87"/>
      <c r="AS1846" s="87"/>
      <c r="AT1846" s="87"/>
      <c r="AU1846" s="87"/>
    </row>
    <row r="1847" spans="3:64" x14ac:dyDescent="0.2">
      <c r="C1847" s="10"/>
      <c r="D1847" s="10"/>
      <c r="AA1847" s="87"/>
      <c r="AB1847" s="87"/>
      <c r="AC1847" s="87"/>
      <c r="AD1847" s="87"/>
      <c r="AE1847" s="87"/>
      <c r="AG1847" s="112"/>
      <c r="AN1847" s="87"/>
      <c r="AO1847" s="87"/>
      <c r="AP1847" s="87"/>
      <c r="AQ1847" s="87"/>
      <c r="AR1847" s="87"/>
      <c r="AS1847" s="87"/>
      <c r="AT1847" s="87"/>
      <c r="AU1847" s="87"/>
    </row>
    <row r="1848" spans="3:64" x14ac:dyDescent="0.2">
      <c r="C1848" s="10"/>
      <c r="D1848" s="10"/>
      <c r="AA1848" s="87"/>
      <c r="AB1848" s="87"/>
      <c r="AC1848" s="87"/>
      <c r="AD1848" s="87"/>
      <c r="AE1848" s="87"/>
      <c r="AG1848" s="112"/>
      <c r="AN1848" s="87"/>
      <c r="AO1848" s="87"/>
      <c r="AP1848" s="87"/>
      <c r="AQ1848" s="87"/>
      <c r="AR1848" s="87"/>
      <c r="AS1848" s="87"/>
      <c r="AT1848" s="87"/>
      <c r="AU1848" s="87"/>
      <c r="AV1848" s="87"/>
    </row>
    <row r="1849" spans="3:64" x14ac:dyDescent="0.2">
      <c r="C1849" s="10"/>
      <c r="D1849" s="10"/>
      <c r="AA1849" s="87"/>
      <c r="AB1849" s="87"/>
      <c r="AC1849" s="87"/>
      <c r="AD1849" s="87"/>
      <c r="AE1849" s="87"/>
      <c r="AG1849" s="112"/>
      <c r="AN1849" s="87"/>
      <c r="AO1849" s="87"/>
      <c r="AP1849" s="87"/>
      <c r="AQ1849" s="87"/>
      <c r="AR1849" s="87"/>
      <c r="AS1849" s="87"/>
      <c r="AT1849" s="87"/>
      <c r="AU1849" s="87"/>
    </row>
    <row r="1850" spans="3:64" x14ac:dyDescent="0.2">
      <c r="C1850" s="10"/>
      <c r="D1850" s="10"/>
      <c r="AA1850" s="87"/>
      <c r="AB1850" s="87"/>
      <c r="AC1850" s="87"/>
      <c r="AD1850" s="87"/>
      <c r="AE1850" s="87"/>
      <c r="AG1850" s="112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87"/>
      <c r="BK1850" s="87"/>
      <c r="BL1850" s="87"/>
    </row>
    <row r="1851" spans="3:64" x14ac:dyDescent="0.2">
      <c r="C1851" s="10"/>
      <c r="D1851" s="10"/>
      <c r="AA1851" s="87"/>
      <c r="AB1851" s="87"/>
      <c r="AC1851" s="87"/>
      <c r="AD1851" s="87"/>
      <c r="AE1851" s="87"/>
      <c r="AG1851" s="112"/>
      <c r="AN1851" s="87"/>
      <c r="AO1851" s="87"/>
      <c r="AP1851" s="87"/>
      <c r="AQ1851" s="87"/>
      <c r="AR1851" s="87"/>
      <c r="AS1851" s="87"/>
      <c r="AT1851" s="87"/>
      <c r="AU1851" s="87"/>
      <c r="AV1851" s="87"/>
    </row>
    <row r="1852" spans="3:64" x14ac:dyDescent="0.2">
      <c r="C1852" s="10"/>
      <c r="D1852" s="10"/>
      <c r="AA1852" s="87"/>
      <c r="AB1852" s="87"/>
      <c r="AC1852" s="87"/>
      <c r="AD1852" s="87"/>
      <c r="AE1852" s="87"/>
      <c r="AG1852" s="112"/>
      <c r="AN1852" s="87"/>
      <c r="AO1852" s="87"/>
      <c r="AP1852" s="87"/>
      <c r="AQ1852" s="87"/>
      <c r="AR1852" s="87"/>
      <c r="AS1852" s="87"/>
      <c r="AT1852" s="87"/>
      <c r="AU1852" s="87"/>
    </row>
    <row r="1853" spans="3:64" x14ac:dyDescent="0.2">
      <c r="C1853" s="10"/>
      <c r="D1853" s="10"/>
      <c r="AA1853" s="87"/>
      <c r="AB1853" s="87"/>
      <c r="AC1853" s="87"/>
      <c r="AD1853" s="87"/>
      <c r="AE1853" s="87"/>
      <c r="AG1853" s="112"/>
      <c r="AN1853" s="87"/>
      <c r="AO1853" s="87"/>
      <c r="AP1853" s="87"/>
      <c r="AQ1853" s="87"/>
      <c r="AR1853" s="87"/>
      <c r="AS1853" s="87"/>
      <c r="AT1853" s="87"/>
      <c r="AU1853" s="87"/>
    </row>
    <row r="1854" spans="3:64" x14ac:dyDescent="0.2">
      <c r="C1854" s="10"/>
      <c r="D1854" s="10"/>
      <c r="AA1854" s="87"/>
      <c r="AB1854" s="87"/>
      <c r="AC1854" s="87"/>
      <c r="AD1854" s="87"/>
      <c r="AE1854" s="87"/>
      <c r="AG1854" s="112"/>
      <c r="AN1854" s="87"/>
      <c r="AO1854" s="87"/>
      <c r="AP1854" s="87"/>
      <c r="AQ1854" s="87"/>
      <c r="AR1854" s="87"/>
      <c r="AS1854" s="87"/>
      <c r="AT1854" s="87"/>
      <c r="AU1854" s="87"/>
    </row>
    <row r="1855" spans="3:64" x14ac:dyDescent="0.2">
      <c r="C1855" s="10"/>
      <c r="D1855" s="10"/>
      <c r="AA1855" s="87"/>
      <c r="AB1855" s="87"/>
      <c r="AC1855" s="87"/>
      <c r="AD1855" s="87"/>
      <c r="AE1855" s="87"/>
      <c r="AG1855" s="112"/>
      <c r="AN1855" s="87"/>
      <c r="AO1855" s="87"/>
      <c r="AP1855" s="87"/>
      <c r="AQ1855" s="87"/>
      <c r="AR1855" s="87"/>
      <c r="AS1855" s="87"/>
      <c r="AT1855" s="87"/>
      <c r="AU1855" s="87"/>
    </row>
    <row r="1856" spans="3:64" x14ac:dyDescent="0.2">
      <c r="C1856" s="10"/>
      <c r="D1856" s="10"/>
      <c r="AA1856" s="87"/>
      <c r="AB1856" s="87"/>
      <c r="AC1856" s="87"/>
      <c r="AD1856" s="87"/>
      <c r="AE1856" s="87"/>
      <c r="AG1856" s="112"/>
      <c r="AN1856" s="87"/>
      <c r="AO1856" s="87"/>
      <c r="AP1856" s="87"/>
      <c r="AQ1856" s="87"/>
      <c r="AR1856" s="87"/>
      <c r="AS1856" s="87"/>
      <c r="AT1856" s="87"/>
      <c r="AU1856" s="87"/>
    </row>
    <row r="1857" spans="3:47" x14ac:dyDescent="0.2">
      <c r="C1857" s="10"/>
      <c r="D1857" s="10"/>
      <c r="AA1857" s="87"/>
      <c r="AB1857" s="87"/>
      <c r="AC1857" s="87"/>
      <c r="AD1857" s="87"/>
      <c r="AE1857" s="87"/>
      <c r="AG1857" s="112"/>
      <c r="AN1857" s="87"/>
      <c r="AO1857" s="87"/>
      <c r="AP1857" s="87"/>
      <c r="AQ1857" s="87"/>
      <c r="AR1857" s="87"/>
      <c r="AS1857" s="87"/>
      <c r="AT1857" s="87"/>
      <c r="AU1857" s="87"/>
    </row>
    <row r="1858" spans="3:47" x14ac:dyDescent="0.2">
      <c r="C1858" s="10"/>
      <c r="D1858" s="10"/>
      <c r="AA1858" s="87"/>
      <c r="AB1858" s="87"/>
      <c r="AC1858" s="87"/>
      <c r="AD1858" s="87"/>
      <c r="AE1858" s="87"/>
      <c r="AG1858" s="112"/>
      <c r="AN1858" s="87"/>
      <c r="AO1858" s="87"/>
      <c r="AP1858" s="87"/>
      <c r="AQ1858" s="87"/>
      <c r="AR1858" s="87"/>
      <c r="AS1858" s="87"/>
      <c r="AT1858" s="87"/>
      <c r="AU1858" s="87"/>
    </row>
    <row r="1859" spans="3:47" x14ac:dyDescent="0.2">
      <c r="C1859" s="10"/>
      <c r="D1859" s="10"/>
      <c r="AA1859" s="87"/>
      <c r="AB1859" s="87"/>
      <c r="AC1859" s="87"/>
      <c r="AD1859" s="87"/>
      <c r="AE1859" s="87"/>
      <c r="AG1859" s="112"/>
      <c r="AN1859" s="87"/>
      <c r="AO1859" s="87"/>
      <c r="AP1859" s="87"/>
      <c r="AQ1859" s="87"/>
      <c r="AR1859" s="87"/>
      <c r="AS1859" s="87"/>
      <c r="AT1859" s="87"/>
      <c r="AU1859" s="87"/>
    </row>
    <row r="1860" spans="3:47" x14ac:dyDescent="0.2">
      <c r="C1860" s="10"/>
      <c r="D1860" s="10"/>
      <c r="AA1860" s="87"/>
      <c r="AB1860" s="87"/>
      <c r="AC1860" s="87"/>
      <c r="AD1860" s="87"/>
      <c r="AE1860" s="87"/>
      <c r="AG1860" s="112"/>
      <c r="AN1860" s="87"/>
      <c r="AO1860" s="87"/>
      <c r="AP1860" s="87"/>
      <c r="AQ1860" s="87"/>
      <c r="AR1860" s="87"/>
      <c r="AS1860" s="87"/>
      <c r="AT1860" s="87"/>
      <c r="AU1860" s="87"/>
    </row>
    <row r="1861" spans="3:47" x14ac:dyDescent="0.2">
      <c r="C1861" s="10"/>
      <c r="D1861" s="10"/>
      <c r="AA1861" s="87"/>
      <c r="AB1861" s="87"/>
      <c r="AC1861" s="87"/>
      <c r="AD1861" s="87"/>
      <c r="AE1861" s="87"/>
      <c r="AG1861" s="112"/>
      <c r="AN1861" s="87"/>
      <c r="AO1861" s="87"/>
      <c r="AP1861" s="87"/>
      <c r="AQ1861" s="87"/>
      <c r="AR1861" s="87"/>
      <c r="AS1861" s="87"/>
      <c r="AT1861" s="87"/>
      <c r="AU1861" s="87"/>
    </row>
    <row r="1862" spans="3:47" x14ac:dyDescent="0.2">
      <c r="C1862" s="10"/>
      <c r="D1862" s="10"/>
      <c r="AA1862" s="87"/>
      <c r="AB1862" s="87"/>
      <c r="AC1862" s="87"/>
      <c r="AD1862" s="87"/>
      <c r="AE1862" s="87"/>
      <c r="AG1862" s="112"/>
      <c r="AN1862" s="87"/>
      <c r="AO1862" s="87"/>
      <c r="AP1862" s="87"/>
      <c r="AQ1862" s="87"/>
      <c r="AR1862" s="87"/>
      <c r="AS1862" s="87"/>
      <c r="AT1862" s="87"/>
      <c r="AU1862" s="87"/>
    </row>
    <row r="1863" spans="3:47" x14ac:dyDescent="0.2">
      <c r="C1863" s="10"/>
      <c r="D1863" s="10"/>
      <c r="AA1863" s="87"/>
      <c r="AB1863" s="87"/>
      <c r="AC1863" s="87"/>
      <c r="AD1863" s="87"/>
      <c r="AE1863" s="87"/>
      <c r="AG1863" s="112"/>
      <c r="AN1863" s="87"/>
      <c r="AO1863" s="87"/>
      <c r="AP1863" s="87"/>
      <c r="AQ1863" s="87"/>
      <c r="AR1863" s="87"/>
      <c r="AS1863" s="87"/>
      <c r="AT1863" s="87"/>
      <c r="AU1863" s="87"/>
    </row>
    <row r="1864" spans="3:47" x14ac:dyDescent="0.2">
      <c r="C1864" s="10"/>
      <c r="D1864" s="10"/>
      <c r="AA1864" s="87"/>
      <c r="AB1864" s="87"/>
      <c r="AC1864" s="87"/>
      <c r="AD1864" s="87"/>
      <c r="AE1864" s="87"/>
      <c r="AG1864" s="112"/>
      <c r="AN1864" s="87"/>
      <c r="AO1864" s="87"/>
      <c r="AP1864" s="87"/>
      <c r="AQ1864" s="87"/>
      <c r="AR1864" s="87"/>
      <c r="AS1864" s="87"/>
      <c r="AT1864" s="87"/>
      <c r="AU1864" s="87"/>
    </row>
    <row r="1865" spans="3:47" x14ac:dyDescent="0.2">
      <c r="C1865" s="10"/>
      <c r="D1865" s="10"/>
      <c r="AA1865" s="87"/>
      <c r="AB1865" s="87"/>
      <c r="AC1865" s="87"/>
      <c r="AD1865" s="87"/>
      <c r="AE1865" s="87"/>
      <c r="AG1865" s="112"/>
      <c r="AN1865" s="87"/>
      <c r="AO1865" s="87"/>
      <c r="AP1865" s="87"/>
      <c r="AQ1865" s="87"/>
      <c r="AR1865" s="87"/>
      <c r="AS1865" s="87"/>
      <c r="AT1865" s="87"/>
      <c r="AU1865" s="87"/>
    </row>
    <row r="1866" spans="3:47" x14ac:dyDescent="0.2">
      <c r="C1866" s="10"/>
      <c r="D1866" s="10"/>
      <c r="AA1866" s="87"/>
      <c r="AB1866" s="87"/>
      <c r="AC1866" s="87"/>
      <c r="AD1866" s="87"/>
      <c r="AE1866" s="87"/>
      <c r="AG1866" s="112"/>
      <c r="AN1866" s="87"/>
      <c r="AO1866" s="87"/>
      <c r="AP1866" s="87"/>
      <c r="AQ1866" s="87"/>
      <c r="AR1866" s="87"/>
      <c r="AS1866" s="87"/>
      <c r="AT1866" s="87"/>
      <c r="AU1866" s="87"/>
    </row>
    <row r="1867" spans="3:47" x14ac:dyDescent="0.2">
      <c r="C1867" s="10"/>
      <c r="D1867" s="10"/>
      <c r="AA1867" s="87"/>
      <c r="AB1867" s="87"/>
      <c r="AC1867" s="87"/>
      <c r="AD1867" s="87"/>
      <c r="AE1867" s="87"/>
      <c r="AG1867" s="112"/>
      <c r="AN1867" s="87"/>
      <c r="AO1867" s="87"/>
      <c r="AP1867" s="87"/>
      <c r="AQ1867" s="87"/>
      <c r="AR1867" s="87"/>
      <c r="AS1867" s="87"/>
      <c r="AT1867" s="87"/>
      <c r="AU1867" s="87"/>
    </row>
    <row r="1868" spans="3:47" x14ac:dyDescent="0.2">
      <c r="C1868" s="10"/>
      <c r="D1868" s="10"/>
      <c r="AA1868" s="87"/>
      <c r="AB1868" s="87"/>
      <c r="AC1868" s="87"/>
      <c r="AD1868" s="87"/>
      <c r="AE1868" s="87"/>
      <c r="AG1868" s="112"/>
      <c r="AN1868" s="87"/>
      <c r="AO1868" s="87"/>
      <c r="AP1868" s="87"/>
      <c r="AQ1868" s="87"/>
      <c r="AR1868" s="87"/>
      <c r="AS1868" s="87"/>
      <c r="AT1868" s="87"/>
      <c r="AU1868" s="87"/>
    </row>
    <row r="1869" spans="3:47" x14ac:dyDescent="0.2">
      <c r="C1869" s="10"/>
      <c r="D1869" s="10"/>
      <c r="AA1869" s="87"/>
      <c r="AB1869" s="87"/>
      <c r="AC1869" s="87"/>
      <c r="AD1869" s="87"/>
      <c r="AE1869" s="87"/>
      <c r="AG1869" s="112"/>
      <c r="AN1869" s="87"/>
      <c r="AO1869" s="87"/>
      <c r="AP1869" s="87"/>
      <c r="AQ1869" s="87"/>
      <c r="AR1869" s="87"/>
      <c r="AS1869" s="87"/>
      <c r="AT1869" s="87"/>
      <c r="AU1869" s="87"/>
    </row>
    <row r="1870" spans="3:47" x14ac:dyDescent="0.2">
      <c r="C1870" s="10"/>
      <c r="D1870" s="10"/>
      <c r="AA1870" s="87"/>
      <c r="AB1870" s="87"/>
      <c r="AC1870" s="87"/>
      <c r="AD1870" s="87"/>
      <c r="AE1870" s="87"/>
      <c r="AG1870" s="112"/>
      <c r="AN1870" s="87"/>
      <c r="AO1870" s="87"/>
      <c r="AP1870" s="87"/>
      <c r="AQ1870" s="87"/>
      <c r="AR1870" s="87"/>
      <c r="AS1870" s="87"/>
      <c r="AT1870" s="87"/>
      <c r="AU1870" s="87"/>
    </row>
    <row r="1871" spans="3:47" x14ac:dyDescent="0.2">
      <c r="C1871" s="10"/>
      <c r="D1871" s="10"/>
      <c r="AA1871" s="87"/>
      <c r="AB1871" s="87"/>
      <c r="AC1871" s="87"/>
      <c r="AD1871" s="87"/>
      <c r="AE1871" s="87"/>
      <c r="AG1871" s="112"/>
      <c r="AN1871" s="87"/>
      <c r="AO1871" s="87"/>
      <c r="AP1871" s="87"/>
      <c r="AQ1871" s="87"/>
      <c r="AR1871" s="87"/>
      <c r="AS1871" s="87"/>
      <c r="AT1871" s="87"/>
      <c r="AU1871" s="87"/>
    </row>
    <row r="1872" spans="3:47" x14ac:dyDescent="0.2">
      <c r="C1872" s="10"/>
      <c r="D1872" s="10"/>
      <c r="AA1872" s="87"/>
      <c r="AB1872" s="87"/>
      <c r="AC1872" s="87"/>
      <c r="AD1872" s="87"/>
      <c r="AE1872" s="87"/>
      <c r="AG1872" s="112"/>
      <c r="AN1872" s="87"/>
      <c r="AO1872" s="87"/>
      <c r="AP1872" s="87"/>
      <c r="AQ1872" s="87"/>
      <c r="AR1872" s="87"/>
      <c r="AS1872" s="87"/>
      <c r="AT1872" s="87"/>
      <c r="AU1872" s="87"/>
    </row>
    <row r="1873" spans="3:47" x14ac:dyDescent="0.2">
      <c r="C1873" s="10"/>
      <c r="D1873" s="10"/>
      <c r="AA1873" s="87"/>
      <c r="AB1873" s="87"/>
      <c r="AC1873" s="87"/>
      <c r="AD1873" s="87"/>
      <c r="AE1873" s="87"/>
      <c r="AG1873" s="112"/>
      <c r="AN1873" s="87"/>
      <c r="AO1873" s="87"/>
      <c r="AP1873" s="87"/>
      <c r="AQ1873" s="87"/>
      <c r="AR1873" s="87"/>
      <c r="AS1873" s="87"/>
      <c r="AT1873" s="87"/>
      <c r="AU1873" s="87"/>
    </row>
    <row r="1874" spans="3:47" x14ac:dyDescent="0.2">
      <c r="C1874" s="10"/>
      <c r="D1874" s="10"/>
      <c r="AA1874" s="87"/>
      <c r="AB1874" s="87"/>
      <c r="AC1874" s="87"/>
      <c r="AD1874" s="87"/>
      <c r="AE1874" s="87"/>
      <c r="AG1874" s="112"/>
      <c r="AN1874" s="87"/>
      <c r="AO1874" s="87"/>
      <c r="AP1874" s="87"/>
      <c r="AQ1874" s="87"/>
      <c r="AR1874" s="87"/>
      <c r="AS1874" s="87"/>
      <c r="AT1874" s="87"/>
      <c r="AU1874" s="87"/>
    </row>
    <row r="1875" spans="3:47" x14ac:dyDescent="0.2">
      <c r="C1875" s="10"/>
      <c r="D1875" s="10"/>
      <c r="AA1875" s="87"/>
      <c r="AB1875" s="87"/>
      <c r="AC1875" s="87"/>
      <c r="AD1875" s="87"/>
      <c r="AE1875" s="87"/>
      <c r="AG1875" s="112"/>
      <c r="AN1875" s="87"/>
      <c r="AO1875" s="87"/>
      <c r="AP1875" s="87"/>
      <c r="AQ1875" s="87"/>
      <c r="AR1875" s="87"/>
      <c r="AS1875" s="87"/>
      <c r="AT1875" s="87"/>
      <c r="AU1875" s="87"/>
    </row>
    <row r="1876" spans="3:47" x14ac:dyDescent="0.2">
      <c r="C1876" s="10"/>
      <c r="D1876" s="10"/>
      <c r="AA1876" s="87"/>
      <c r="AB1876" s="87"/>
      <c r="AC1876" s="87"/>
      <c r="AD1876" s="87"/>
      <c r="AE1876" s="87"/>
      <c r="AG1876" s="112"/>
      <c r="AN1876" s="87"/>
      <c r="AO1876" s="87"/>
      <c r="AP1876" s="87"/>
      <c r="AQ1876" s="87"/>
      <c r="AR1876" s="87"/>
      <c r="AS1876" s="87"/>
      <c r="AT1876" s="87"/>
      <c r="AU1876" s="87"/>
    </row>
    <row r="1877" spans="3:47" x14ac:dyDescent="0.2">
      <c r="C1877" s="10"/>
      <c r="D1877" s="10"/>
      <c r="AA1877" s="87"/>
      <c r="AB1877" s="87"/>
      <c r="AC1877" s="87"/>
      <c r="AD1877" s="87"/>
      <c r="AE1877" s="87"/>
      <c r="AG1877" s="112"/>
      <c r="AN1877" s="87"/>
      <c r="AO1877" s="87"/>
      <c r="AP1877" s="87"/>
      <c r="AQ1877" s="87"/>
      <c r="AR1877" s="87"/>
      <c r="AS1877" s="87"/>
      <c r="AT1877" s="87"/>
      <c r="AU1877" s="87"/>
    </row>
    <row r="1878" spans="3:47" x14ac:dyDescent="0.2">
      <c r="C1878" s="10"/>
      <c r="D1878" s="10"/>
      <c r="AA1878" s="87"/>
      <c r="AB1878" s="87"/>
      <c r="AC1878" s="87"/>
      <c r="AD1878" s="87"/>
      <c r="AE1878" s="87"/>
      <c r="AG1878" s="112"/>
      <c r="AN1878" s="87"/>
      <c r="AO1878" s="87"/>
      <c r="AP1878" s="87"/>
      <c r="AQ1878" s="87"/>
      <c r="AR1878" s="87"/>
      <c r="AS1878" s="87"/>
      <c r="AT1878" s="87"/>
      <c r="AU1878" s="87"/>
    </row>
    <row r="1879" spans="3:47" x14ac:dyDescent="0.2">
      <c r="C1879" s="10"/>
      <c r="D1879" s="10"/>
      <c r="AA1879" s="87"/>
      <c r="AB1879" s="87"/>
      <c r="AC1879" s="87"/>
      <c r="AD1879" s="87"/>
      <c r="AE1879" s="87"/>
      <c r="AG1879" s="112"/>
      <c r="AN1879" s="87"/>
      <c r="AO1879" s="87"/>
      <c r="AP1879" s="87"/>
      <c r="AQ1879" s="87"/>
      <c r="AR1879" s="87"/>
      <c r="AS1879" s="87"/>
      <c r="AT1879" s="87"/>
      <c r="AU1879" s="87"/>
    </row>
    <row r="1880" spans="3:47" x14ac:dyDescent="0.2">
      <c r="C1880" s="10"/>
      <c r="D1880" s="10"/>
      <c r="AA1880" s="87"/>
      <c r="AB1880" s="87"/>
      <c r="AC1880" s="87"/>
      <c r="AD1880" s="87"/>
      <c r="AE1880" s="87"/>
      <c r="AG1880" s="112"/>
      <c r="AN1880" s="87"/>
      <c r="AO1880" s="87"/>
      <c r="AP1880" s="87"/>
      <c r="AQ1880" s="87"/>
      <c r="AR1880" s="87"/>
      <c r="AS1880" s="87"/>
      <c r="AT1880" s="87"/>
      <c r="AU1880" s="87"/>
    </row>
    <row r="1881" spans="3:47" x14ac:dyDescent="0.2">
      <c r="C1881" s="10"/>
      <c r="D1881" s="10"/>
      <c r="AA1881" s="87"/>
      <c r="AB1881" s="87"/>
      <c r="AC1881" s="87"/>
      <c r="AD1881" s="87"/>
      <c r="AE1881" s="87"/>
      <c r="AG1881" s="112"/>
      <c r="AN1881" s="87"/>
      <c r="AO1881" s="87"/>
      <c r="AP1881" s="87"/>
      <c r="AQ1881" s="87"/>
      <c r="AR1881" s="87"/>
      <c r="AS1881" s="87"/>
      <c r="AT1881" s="87"/>
      <c r="AU1881" s="87"/>
    </row>
    <row r="1882" spans="3:47" x14ac:dyDescent="0.2">
      <c r="C1882" s="10"/>
      <c r="D1882" s="10"/>
      <c r="AA1882" s="87"/>
      <c r="AB1882" s="87"/>
      <c r="AC1882" s="87"/>
      <c r="AD1882" s="87"/>
      <c r="AE1882" s="87"/>
      <c r="AG1882" s="112"/>
      <c r="AN1882" s="87"/>
      <c r="AO1882" s="87"/>
      <c r="AP1882" s="87"/>
      <c r="AQ1882" s="87"/>
      <c r="AR1882" s="87"/>
      <c r="AS1882" s="87"/>
      <c r="AT1882" s="87"/>
      <c r="AU1882" s="87"/>
    </row>
    <row r="1883" spans="3:47" x14ac:dyDescent="0.2">
      <c r="C1883" s="10"/>
      <c r="D1883" s="10"/>
      <c r="AA1883" s="87"/>
      <c r="AB1883" s="87"/>
      <c r="AC1883" s="87"/>
      <c r="AD1883" s="87"/>
      <c r="AE1883" s="87"/>
      <c r="AG1883" s="112"/>
      <c r="AN1883" s="87"/>
      <c r="AO1883" s="87"/>
      <c r="AP1883" s="87"/>
      <c r="AQ1883" s="87"/>
      <c r="AR1883" s="87"/>
      <c r="AS1883" s="87"/>
      <c r="AT1883" s="87"/>
      <c r="AU1883" s="87"/>
    </row>
    <row r="1884" spans="3:47" x14ac:dyDescent="0.2">
      <c r="C1884" s="10"/>
      <c r="D1884" s="10"/>
      <c r="AA1884" s="87"/>
      <c r="AB1884" s="87"/>
      <c r="AC1884" s="87"/>
      <c r="AD1884" s="87"/>
      <c r="AE1884" s="87"/>
      <c r="AG1884" s="112"/>
      <c r="AN1884" s="87"/>
      <c r="AO1884" s="87"/>
      <c r="AP1884" s="87"/>
      <c r="AQ1884" s="87"/>
      <c r="AR1884" s="87"/>
      <c r="AS1884" s="87"/>
      <c r="AT1884" s="87"/>
      <c r="AU1884" s="87"/>
    </row>
    <row r="1885" spans="3:47" x14ac:dyDescent="0.2">
      <c r="C1885" s="10"/>
      <c r="D1885" s="10"/>
      <c r="AA1885" s="87"/>
      <c r="AB1885" s="87"/>
      <c r="AC1885" s="87"/>
      <c r="AD1885" s="87"/>
      <c r="AE1885" s="87"/>
      <c r="AG1885" s="112"/>
      <c r="AN1885" s="87"/>
      <c r="AO1885" s="87"/>
      <c r="AP1885" s="87"/>
      <c r="AQ1885" s="87"/>
      <c r="AR1885" s="87"/>
      <c r="AS1885" s="87"/>
      <c r="AT1885" s="87"/>
      <c r="AU1885" s="87"/>
    </row>
    <row r="1886" spans="3:47" x14ac:dyDescent="0.2">
      <c r="C1886" s="10"/>
      <c r="D1886" s="10"/>
      <c r="AA1886" s="87"/>
      <c r="AB1886" s="87"/>
      <c r="AC1886" s="87"/>
      <c r="AD1886" s="87"/>
      <c r="AE1886" s="87"/>
      <c r="AG1886" s="112"/>
      <c r="AN1886" s="87"/>
      <c r="AO1886" s="87"/>
      <c r="AP1886" s="87"/>
      <c r="AQ1886" s="87"/>
      <c r="AR1886" s="87"/>
      <c r="AS1886" s="87"/>
      <c r="AT1886" s="87"/>
      <c r="AU1886" s="87"/>
    </row>
    <row r="1887" spans="3:47" x14ac:dyDescent="0.2">
      <c r="C1887" s="10"/>
      <c r="D1887" s="10"/>
      <c r="AA1887" s="87"/>
      <c r="AB1887" s="87"/>
      <c r="AC1887" s="87"/>
      <c r="AD1887" s="87"/>
      <c r="AE1887" s="87"/>
      <c r="AG1887" s="112"/>
      <c r="AN1887" s="87"/>
      <c r="AO1887" s="87"/>
      <c r="AP1887" s="87"/>
      <c r="AQ1887" s="87"/>
      <c r="AR1887" s="87"/>
      <c r="AS1887" s="87"/>
      <c r="AT1887" s="87"/>
      <c r="AU1887" s="87"/>
    </row>
    <row r="1888" spans="3:47" x14ac:dyDescent="0.2">
      <c r="C1888" s="10"/>
      <c r="D1888" s="10"/>
      <c r="AA1888" s="87"/>
      <c r="AB1888" s="87"/>
      <c r="AC1888" s="87"/>
      <c r="AD1888" s="87"/>
      <c r="AE1888" s="87"/>
      <c r="AG1888" s="112"/>
      <c r="AN1888" s="87"/>
      <c r="AO1888" s="87"/>
      <c r="AP1888" s="87"/>
      <c r="AQ1888" s="87"/>
      <c r="AR1888" s="87"/>
      <c r="AS1888" s="87"/>
      <c r="AT1888" s="87"/>
      <c r="AU1888" s="87"/>
    </row>
    <row r="1889" spans="3:47" x14ac:dyDescent="0.2">
      <c r="C1889" s="10"/>
      <c r="D1889" s="10"/>
      <c r="AA1889" s="87"/>
      <c r="AB1889" s="87"/>
      <c r="AC1889" s="87"/>
      <c r="AD1889" s="87"/>
      <c r="AE1889" s="87"/>
      <c r="AG1889" s="112"/>
      <c r="AN1889" s="87"/>
      <c r="AO1889" s="87"/>
      <c r="AP1889" s="87"/>
      <c r="AQ1889" s="87"/>
      <c r="AR1889" s="87"/>
      <c r="AS1889" s="87"/>
      <c r="AT1889" s="87"/>
      <c r="AU1889" s="87"/>
    </row>
    <row r="1890" spans="3:47" x14ac:dyDescent="0.2">
      <c r="C1890" s="10"/>
      <c r="D1890" s="10"/>
      <c r="AA1890" s="87"/>
      <c r="AB1890" s="87"/>
      <c r="AC1890" s="87"/>
      <c r="AD1890" s="87"/>
      <c r="AE1890" s="87"/>
      <c r="AG1890" s="112"/>
      <c r="AN1890" s="87"/>
      <c r="AO1890" s="87"/>
      <c r="AP1890" s="87"/>
      <c r="AQ1890" s="87"/>
      <c r="AR1890" s="87"/>
      <c r="AS1890" s="87"/>
      <c r="AT1890" s="87"/>
      <c r="AU1890" s="87"/>
    </row>
    <row r="1891" spans="3:47" x14ac:dyDescent="0.2">
      <c r="C1891" s="10"/>
      <c r="D1891" s="10"/>
      <c r="AA1891" s="87"/>
      <c r="AB1891" s="87"/>
      <c r="AC1891" s="87"/>
      <c r="AD1891" s="87"/>
      <c r="AE1891" s="87"/>
      <c r="AG1891" s="112"/>
      <c r="AN1891" s="87"/>
      <c r="AO1891" s="87"/>
      <c r="AP1891" s="87"/>
      <c r="AQ1891" s="87"/>
      <c r="AR1891" s="87"/>
      <c r="AS1891" s="87"/>
      <c r="AT1891" s="87"/>
      <c r="AU1891" s="87"/>
    </row>
    <row r="1892" spans="3:47" x14ac:dyDescent="0.2">
      <c r="C1892" s="10"/>
      <c r="D1892" s="10"/>
      <c r="AA1892" s="87"/>
      <c r="AB1892" s="87"/>
      <c r="AC1892" s="87"/>
      <c r="AD1892" s="87"/>
      <c r="AE1892" s="87"/>
      <c r="AG1892" s="112"/>
      <c r="AN1892" s="87"/>
      <c r="AO1892" s="87"/>
      <c r="AP1892" s="87"/>
      <c r="AQ1892" s="87"/>
      <c r="AR1892" s="87"/>
      <c r="AS1892" s="87"/>
      <c r="AT1892" s="87"/>
      <c r="AU1892" s="87"/>
    </row>
    <row r="1893" spans="3:47" x14ac:dyDescent="0.2">
      <c r="C1893" s="10"/>
      <c r="D1893" s="10"/>
      <c r="AA1893" s="87"/>
      <c r="AB1893" s="87"/>
      <c r="AC1893" s="87"/>
      <c r="AD1893" s="87"/>
      <c r="AE1893" s="87"/>
      <c r="AG1893" s="112"/>
      <c r="AN1893" s="87"/>
      <c r="AO1893" s="87"/>
      <c r="AP1893" s="87"/>
      <c r="AQ1893" s="87"/>
      <c r="AR1893" s="87"/>
      <c r="AS1893" s="87"/>
      <c r="AT1893" s="87"/>
      <c r="AU1893" s="87"/>
    </row>
    <row r="1894" spans="3:47" x14ac:dyDescent="0.2">
      <c r="C1894" s="10"/>
      <c r="D1894" s="10"/>
      <c r="AA1894" s="87"/>
      <c r="AB1894" s="87"/>
      <c r="AC1894" s="87"/>
      <c r="AD1894" s="87"/>
      <c r="AE1894" s="87"/>
      <c r="AG1894" s="112"/>
      <c r="AN1894" s="87"/>
      <c r="AO1894" s="87"/>
      <c r="AP1894" s="87"/>
      <c r="AQ1894" s="87"/>
      <c r="AR1894" s="87"/>
      <c r="AS1894" s="87"/>
      <c r="AT1894" s="87"/>
      <c r="AU1894" s="87"/>
    </row>
    <row r="1895" spans="3:47" x14ac:dyDescent="0.2">
      <c r="C1895" s="10"/>
      <c r="D1895" s="10"/>
      <c r="AA1895" s="87"/>
      <c r="AB1895" s="87"/>
      <c r="AC1895" s="87"/>
      <c r="AD1895" s="87"/>
      <c r="AE1895" s="87"/>
      <c r="AG1895" s="112"/>
      <c r="AN1895" s="87"/>
      <c r="AO1895" s="87"/>
      <c r="AP1895" s="87"/>
      <c r="AQ1895" s="87"/>
      <c r="AR1895" s="87"/>
      <c r="AS1895" s="87"/>
      <c r="AT1895" s="87"/>
      <c r="AU1895" s="87"/>
    </row>
    <row r="1896" spans="3:47" x14ac:dyDescent="0.2">
      <c r="C1896" s="10"/>
      <c r="D1896" s="10"/>
      <c r="AA1896" s="87"/>
      <c r="AB1896" s="87"/>
      <c r="AC1896" s="87"/>
      <c r="AD1896" s="87"/>
      <c r="AE1896" s="87"/>
      <c r="AG1896" s="112"/>
      <c r="AN1896" s="87"/>
      <c r="AO1896" s="87"/>
      <c r="AP1896" s="87"/>
      <c r="AQ1896" s="87"/>
      <c r="AR1896" s="87"/>
      <c r="AS1896" s="87"/>
      <c r="AT1896" s="87"/>
      <c r="AU1896" s="87"/>
    </row>
    <row r="1897" spans="3:47" x14ac:dyDescent="0.2">
      <c r="C1897" s="10"/>
      <c r="D1897" s="10"/>
      <c r="AA1897" s="87"/>
      <c r="AB1897" s="87"/>
      <c r="AC1897" s="87"/>
      <c r="AD1897" s="87"/>
      <c r="AE1897" s="87"/>
      <c r="AG1897" s="112"/>
      <c r="AN1897" s="87"/>
      <c r="AO1897" s="87"/>
      <c r="AP1897" s="87"/>
      <c r="AQ1897" s="87"/>
      <c r="AR1897" s="87"/>
      <c r="AS1897" s="87"/>
      <c r="AT1897" s="87"/>
      <c r="AU1897" s="87"/>
    </row>
    <row r="1898" spans="3:47" x14ac:dyDescent="0.2">
      <c r="C1898" s="10"/>
      <c r="D1898" s="10"/>
      <c r="AA1898" s="87"/>
      <c r="AB1898" s="87"/>
      <c r="AC1898" s="87"/>
      <c r="AD1898" s="87"/>
      <c r="AE1898" s="87"/>
      <c r="AG1898" s="112"/>
      <c r="AN1898" s="87"/>
      <c r="AO1898" s="87"/>
      <c r="AP1898" s="87"/>
      <c r="AQ1898" s="87"/>
      <c r="AR1898" s="87"/>
      <c r="AS1898" s="87"/>
      <c r="AT1898" s="87"/>
      <c r="AU1898" s="87"/>
    </row>
    <row r="1899" spans="3:47" x14ac:dyDescent="0.2">
      <c r="C1899" s="10"/>
      <c r="D1899" s="10"/>
      <c r="AA1899" s="87"/>
      <c r="AB1899" s="87"/>
      <c r="AC1899" s="87"/>
      <c r="AD1899" s="87"/>
      <c r="AE1899" s="87"/>
      <c r="AG1899" s="112"/>
      <c r="AN1899" s="87"/>
      <c r="AO1899" s="87"/>
      <c r="AP1899" s="87"/>
      <c r="AQ1899" s="87"/>
      <c r="AR1899" s="87"/>
      <c r="AS1899" s="87"/>
      <c r="AT1899" s="87"/>
      <c r="AU1899" s="87"/>
    </row>
    <row r="1900" spans="3:47" x14ac:dyDescent="0.2">
      <c r="C1900" s="10"/>
      <c r="D1900" s="10"/>
      <c r="AA1900" s="87"/>
      <c r="AB1900" s="87"/>
      <c r="AC1900" s="87"/>
      <c r="AD1900" s="87"/>
      <c r="AE1900" s="87"/>
      <c r="AG1900" s="112"/>
      <c r="AN1900" s="87"/>
      <c r="AO1900" s="87"/>
      <c r="AP1900" s="87"/>
      <c r="AQ1900" s="87"/>
      <c r="AR1900" s="87"/>
      <c r="AS1900" s="87"/>
      <c r="AT1900" s="87"/>
      <c r="AU1900" s="87"/>
    </row>
    <row r="1901" spans="3:47" x14ac:dyDescent="0.2">
      <c r="C1901" s="10"/>
      <c r="D1901" s="10"/>
      <c r="AA1901" s="87"/>
      <c r="AB1901" s="87"/>
      <c r="AC1901" s="87"/>
      <c r="AD1901" s="87"/>
      <c r="AE1901" s="87"/>
      <c r="AG1901" s="112"/>
      <c r="AN1901" s="87"/>
      <c r="AO1901" s="87"/>
      <c r="AP1901" s="87"/>
      <c r="AQ1901" s="87"/>
      <c r="AR1901" s="87"/>
      <c r="AS1901" s="87"/>
      <c r="AT1901" s="87"/>
      <c r="AU1901" s="87"/>
    </row>
    <row r="1902" spans="3:47" x14ac:dyDescent="0.2">
      <c r="C1902" s="10"/>
      <c r="D1902" s="10"/>
      <c r="AA1902" s="87"/>
      <c r="AB1902" s="87"/>
      <c r="AC1902" s="87"/>
      <c r="AD1902" s="87"/>
      <c r="AE1902" s="87"/>
      <c r="AG1902" s="112"/>
      <c r="AN1902" s="87"/>
      <c r="AO1902" s="87"/>
      <c r="AP1902" s="87"/>
      <c r="AQ1902" s="87"/>
      <c r="AR1902" s="87"/>
      <c r="AS1902" s="87"/>
      <c r="AT1902" s="87"/>
      <c r="AU1902" s="87"/>
    </row>
    <row r="1903" spans="3:47" x14ac:dyDescent="0.2">
      <c r="C1903" s="10"/>
      <c r="D1903" s="10"/>
      <c r="AA1903" s="87"/>
      <c r="AB1903" s="87"/>
      <c r="AC1903" s="87"/>
      <c r="AD1903" s="87"/>
      <c r="AE1903" s="87"/>
      <c r="AG1903" s="112"/>
      <c r="AN1903" s="87"/>
      <c r="AO1903" s="87"/>
      <c r="AP1903" s="87"/>
      <c r="AQ1903" s="87"/>
      <c r="AR1903" s="87"/>
      <c r="AS1903" s="87"/>
      <c r="AT1903" s="87"/>
      <c r="AU1903" s="87"/>
    </row>
    <row r="1904" spans="3:47" x14ac:dyDescent="0.2">
      <c r="C1904" s="10"/>
      <c r="D1904" s="10"/>
      <c r="AA1904" s="87"/>
      <c r="AB1904" s="87"/>
      <c r="AC1904" s="87"/>
      <c r="AD1904" s="87"/>
      <c r="AE1904" s="87"/>
      <c r="AG1904" s="112"/>
      <c r="AN1904" s="87"/>
      <c r="AO1904" s="87"/>
      <c r="AP1904" s="87"/>
      <c r="AQ1904" s="87"/>
      <c r="AR1904" s="87"/>
      <c r="AS1904" s="87"/>
      <c r="AT1904" s="87"/>
      <c r="AU1904" s="87"/>
    </row>
    <row r="1905" spans="3:48" x14ac:dyDescent="0.2">
      <c r="C1905" s="10"/>
      <c r="D1905" s="10"/>
      <c r="AA1905" s="87"/>
      <c r="AB1905" s="87"/>
      <c r="AC1905" s="87"/>
      <c r="AD1905" s="87"/>
      <c r="AE1905" s="87"/>
      <c r="AG1905" s="112"/>
      <c r="AN1905" s="87"/>
      <c r="AO1905" s="87"/>
      <c r="AP1905" s="87"/>
      <c r="AQ1905" s="87"/>
      <c r="AR1905" s="87"/>
      <c r="AS1905" s="87"/>
      <c r="AT1905" s="87"/>
      <c r="AU1905" s="87"/>
    </row>
    <row r="1906" spans="3:48" x14ac:dyDescent="0.2">
      <c r="C1906" s="10"/>
      <c r="D1906" s="10"/>
      <c r="AA1906" s="87"/>
      <c r="AB1906" s="87"/>
      <c r="AC1906" s="87"/>
      <c r="AD1906" s="87"/>
      <c r="AE1906" s="87"/>
      <c r="AG1906" s="112"/>
      <c r="AN1906" s="87"/>
      <c r="AO1906" s="87"/>
      <c r="AP1906" s="87"/>
      <c r="AQ1906" s="87"/>
      <c r="AR1906" s="87"/>
      <c r="AS1906" s="87"/>
      <c r="AT1906" s="87"/>
      <c r="AU1906" s="87"/>
    </row>
    <row r="1907" spans="3:48" x14ac:dyDescent="0.2">
      <c r="C1907" s="10"/>
      <c r="D1907" s="10"/>
      <c r="AA1907" s="87"/>
      <c r="AB1907" s="87"/>
      <c r="AC1907" s="87"/>
      <c r="AD1907" s="87"/>
      <c r="AE1907" s="87"/>
      <c r="AG1907" s="112"/>
      <c r="AN1907" s="87"/>
      <c r="AO1907" s="87"/>
      <c r="AP1907" s="87"/>
      <c r="AQ1907" s="87"/>
      <c r="AR1907" s="87"/>
      <c r="AS1907" s="87"/>
      <c r="AT1907" s="87"/>
      <c r="AU1907" s="87"/>
    </row>
    <row r="1908" spans="3:48" x14ac:dyDescent="0.2">
      <c r="C1908" s="10"/>
      <c r="D1908" s="10"/>
      <c r="AA1908" s="87"/>
      <c r="AB1908" s="87"/>
      <c r="AC1908" s="87"/>
      <c r="AD1908" s="87"/>
      <c r="AE1908" s="87"/>
      <c r="AG1908" s="112"/>
      <c r="AN1908" s="87"/>
      <c r="AO1908" s="87"/>
      <c r="AP1908" s="87"/>
      <c r="AQ1908" s="87"/>
      <c r="AR1908" s="87"/>
      <c r="AS1908" s="87"/>
      <c r="AT1908" s="87"/>
      <c r="AU1908" s="87"/>
    </row>
    <row r="1909" spans="3:48" x14ac:dyDescent="0.2">
      <c r="C1909" s="10"/>
      <c r="D1909" s="10"/>
      <c r="AA1909" s="87"/>
      <c r="AB1909" s="87"/>
      <c r="AC1909" s="87"/>
      <c r="AD1909" s="87"/>
      <c r="AE1909" s="87"/>
      <c r="AG1909" s="112"/>
      <c r="AN1909" s="87"/>
      <c r="AO1909" s="87"/>
      <c r="AP1909" s="87"/>
      <c r="AQ1909" s="87"/>
      <c r="AR1909" s="87"/>
      <c r="AS1909" s="87"/>
      <c r="AT1909" s="87"/>
      <c r="AU1909" s="87"/>
    </row>
    <row r="1910" spans="3:48" x14ac:dyDescent="0.2">
      <c r="C1910" s="10"/>
      <c r="D1910" s="10"/>
      <c r="AA1910" s="87"/>
      <c r="AB1910" s="87"/>
      <c r="AC1910" s="87"/>
      <c r="AD1910" s="87"/>
      <c r="AE1910" s="87"/>
      <c r="AG1910" s="112"/>
      <c r="AN1910" s="87"/>
      <c r="AO1910" s="87"/>
      <c r="AP1910" s="87"/>
      <c r="AQ1910" s="87"/>
      <c r="AR1910" s="87"/>
      <c r="AS1910" s="87"/>
      <c r="AT1910" s="87"/>
      <c r="AU1910" s="87"/>
    </row>
    <row r="1911" spans="3:48" x14ac:dyDescent="0.2">
      <c r="C1911" s="10"/>
      <c r="D1911" s="10"/>
      <c r="AA1911" s="87"/>
      <c r="AB1911" s="87"/>
      <c r="AC1911" s="87"/>
      <c r="AD1911" s="87"/>
      <c r="AE1911" s="87"/>
      <c r="AG1911" s="112"/>
      <c r="AN1911" s="87"/>
      <c r="AO1911" s="87"/>
      <c r="AP1911" s="87"/>
      <c r="AQ1911" s="87"/>
      <c r="AR1911" s="87"/>
      <c r="AS1911" s="87"/>
      <c r="AT1911" s="87"/>
      <c r="AU1911" s="87"/>
    </row>
    <row r="1912" spans="3:48" x14ac:dyDescent="0.2">
      <c r="C1912" s="10"/>
      <c r="D1912" s="10"/>
      <c r="AA1912" s="87"/>
      <c r="AB1912" s="87"/>
      <c r="AC1912" s="87"/>
      <c r="AD1912" s="87"/>
      <c r="AE1912" s="87"/>
      <c r="AG1912" s="112"/>
      <c r="AN1912" s="87"/>
      <c r="AO1912" s="87"/>
      <c r="AP1912" s="87"/>
      <c r="AQ1912" s="87"/>
      <c r="AR1912" s="87"/>
      <c r="AS1912" s="87"/>
      <c r="AT1912" s="87"/>
      <c r="AU1912" s="87"/>
    </row>
    <row r="1913" spans="3:48" x14ac:dyDescent="0.2">
      <c r="C1913" s="10"/>
      <c r="D1913" s="10"/>
      <c r="AA1913" s="87"/>
      <c r="AB1913" s="87"/>
      <c r="AC1913" s="87"/>
      <c r="AD1913" s="87"/>
      <c r="AE1913" s="87"/>
      <c r="AG1913" s="112"/>
      <c r="AN1913" s="87"/>
      <c r="AO1913" s="87"/>
      <c r="AP1913" s="87"/>
      <c r="AQ1913" s="87"/>
      <c r="AR1913" s="87"/>
      <c r="AS1913" s="87"/>
      <c r="AT1913" s="87"/>
      <c r="AU1913" s="87"/>
    </row>
    <row r="1914" spans="3:48" x14ac:dyDescent="0.2">
      <c r="C1914" s="10"/>
      <c r="D1914" s="10"/>
      <c r="AA1914" s="87"/>
      <c r="AB1914" s="87"/>
      <c r="AC1914" s="87"/>
      <c r="AD1914" s="87"/>
      <c r="AE1914" s="87"/>
      <c r="AG1914" s="112"/>
      <c r="AN1914" s="87"/>
      <c r="AO1914" s="87"/>
      <c r="AP1914" s="87"/>
      <c r="AQ1914" s="87"/>
      <c r="AR1914" s="87"/>
      <c r="AS1914" s="87"/>
      <c r="AT1914" s="87"/>
      <c r="AU1914" s="87"/>
      <c r="AV1914" s="87"/>
    </row>
    <row r="1915" spans="3:48" x14ac:dyDescent="0.2">
      <c r="C1915" s="10"/>
      <c r="D1915" s="10"/>
      <c r="AA1915" s="87"/>
      <c r="AB1915" s="87"/>
      <c r="AC1915" s="87"/>
      <c r="AD1915" s="87"/>
      <c r="AE1915" s="87"/>
      <c r="AG1915" s="112"/>
      <c r="AN1915" s="87"/>
      <c r="AO1915" s="87"/>
      <c r="AP1915" s="87"/>
      <c r="AQ1915" s="87"/>
      <c r="AR1915" s="87"/>
      <c r="AS1915" s="87"/>
      <c r="AT1915" s="87"/>
      <c r="AU1915" s="87"/>
    </row>
    <row r="1916" spans="3:48" x14ac:dyDescent="0.2">
      <c r="C1916" s="10"/>
      <c r="D1916" s="10"/>
      <c r="AA1916" s="87"/>
      <c r="AB1916" s="87"/>
      <c r="AC1916" s="87"/>
      <c r="AD1916" s="87"/>
      <c r="AE1916" s="87"/>
      <c r="AG1916" s="112"/>
      <c r="AN1916" s="87"/>
      <c r="AO1916" s="87"/>
      <c r="AP1916" s="87"/>
      <c r="AQ1916" s="87"/>
      <c r="AR1916" s="87"/>
      <c r="AS1916" s="87"/>
      <c r="AT1916" s="87"/>
      <c r="AU1916" s="87"/>
    </row>
    <row r="1917" spans="3:48" x14ac:dyDescent="0.2">
      <c r="C1917" s="10"/>
      <c r="D1917" s="10"/>
      <c r="AA1917" s="87"/>
      <c r="AB1917" s="87"/>
      <c r="AC1917" s="87"/>
      <c r="AD1917" s="87"/>
      <c r="AE1917" s="87"/>
      <c r="AG1917" s="112"/>
      <c r="AN1917" s="87"/>
      <c r="AO1917" s="87"/>
      <c r="AP1917" s="87"/>
      <c r="AQ1917" s="87"/>
      <c r="AR1917" s="87"/>
      <c r="AS1917" s="87"/>
      <c r="AT1917" s="87"/>
      <c r="AU1917" s="87"/>
    </row>
    <row r="1918" spans="3:48" x14ac:dyDescent="0.2">
      <c r="C1918" s="10"/>
      <c r="D1918" s="10"/>
      <c r="AA1918" s="87"/>
      <c r="AB1918" s="87"/>
      <c r="AC1918" s="87"/>
      <c r="AD1918" s="87"/>
      <c r="AE1918" s="87"/>
      <c r="AG1918" s="112"/>
      <c r="AN1918" s="87"/>
      <c r="AO1918" s="87"/>
      <c r="AP1918" s="87"/>
      <c r="AQ1918" s="87"/>
      <c r="AR1918" s="87"/>
      <c r="AS1918" s="87"/>
      <c r="AT1918" s="87"/>
      <c r="AU1918" s="87"/>
      <c r="AV1918" s="87"/>
    </row>
    <row r="1919" spans="3:48" x14ac:dyDescent="0.2">
      <c r="C1919" s="10"/>
      <c r="D1919" s="10"/>
      <c r="AA1919" s="87"/>
      <c r="AB1919" s="87"/>
      <c r="AC1919" s="87"/>
      <c r="AD1919" s="87"/>
      <c r="AE1919" s="87"/>
      <c r="AG1919" s="112"/>
      <c r="AN1919" s="87"/>
      <c r="AO1919" s="87"/>
      <c r="AP1919" s="87"/>
      <c r="AQ1919" s="87"/>
      <c r="AR1919" s="87"/>
      <c r="AS1919" s="87"/>
      <c r="AT1919" s="87"/>
      <c r="AU1919" s="87"/>
    </row>
    <row r="1920" spans="3:48" x14ac:dyDescent="0.2">
      <c r="C1920" s="10"/>
      <c r="D1920" s="10"/>
      <c r="AA1920" s="87"/>
      <c r="AB1920" s="87"/>
      <c r="AC1920" s="87"/>
      <c r="AD1920" s="87"/>
      <c r="AE1920" s="87"/>
      <c r="AG1920" s="112"/>
      <c r="AN1920" s="87"/>
      <c r="AO1920" s="87"/>
      <c r="AP1920" s="87"/>
      <c r="AQ1920" s="87"/>
      <c r="AR1920" s="87"/>
      <c r="AS1920" s="87"/>
      <c r="AT1920" s="87"/>
      <c r="AU1920" s="87"/>
    </row>
    <row r="1921" spans="3:48" x14ac:dyDescent="0.2">
      <c r="C1921" s="10"/>
      <c r="D1921" s="10"/>
      <c r="AA1921" s="87"/>
      <c r="AB1921" s="87"/>
      <c r="AC1921" s="87"/>
      <c r="AD1921" s="87"/>
      <c r="AE1921" s="87"/>
      <c r="AG1921" s="112"/>
      <c r="AN1921" s="87"/>
      <c r="AO1921" s="87"/>
      <c r="AP1921" s="87"/>
      <c r="AQ1921" s="87"/>
      <c r="AR1921" s="87"/>
      <c r="AS1921" s="87"/>
      <c r="AT1921" s="87"/>
      <c r="AU1921" s="87"/>
      <c r="AV1921" s="87"/>
    </row>
    <row r="1922" spans="3:48" x14ac:dyDescent="0.2">
      <c r="C1922" s="10"/>
      <c r="D1922" s="10"/>
      <c r="AA1922" s="87"/>
      <c r="AB1922" s="87"/>
      <c r="AC1922" s="87"/>
      <c r="AD1922" s="87"/>
      <c r="AE1922" s="87"/>
      <c r="AG1922" s="112"/>
      <c r="AN1922" s="87"/>
      <c r="AO1922" s="87"/>
      <c r="AP1922" s="87"/>
      <c r="AQ1922" s="87"/>
      <c r="AR1922" s="87"/>
      <c r="AS1922" s="87"/>
      <c r="AT1922" s="87"/>
      <c r="AU1922" s="87"/>
    </row>
    <row r="1923" spans="3:48" x14ac:dyDescent="0.2">
      <c r="C1923" s="10"/>
      <c r="D1923" s="10"/>
      <c r="AA1923" s="87"/>
      <c r="AB1923" s="87"/>
      <c r="AC1923" s="87"/>
      <c r="AD1923" s="87"/>
      <c r="AE1923" s="87"/>
      <c r="AG1923" s="112"/>
      <c r="AN1923" s="87"/>
      <c r="AO1923" s="87"/>
      <c r="AP1923" s="87"/>
      <c r="AQ1923" s="87"/>
      <c r="AR1923" s="87"/>
      <c r="AS1923" s="87"/>
      <c r="AT1923" s="87"/>
      <c r="AU1923" s="87"/>
    </row>
    <row r="1924" spans="3:48" x14ac:dyDescent="0.2">
      <c r="C1924" s="10"/>
      <c r="D1924" s="10"/>
      <c r="AA1924" s="87"/>
      <c r="AB1924" s="87"/>
      <c r="AC1924" s="87"/>
      <c r="AD1924" s="87"/>
      <c r="AE1924" s="87"/>
      <c r="AG1924" s="112"/>
      <c r="AN1924" s="87"/>
      <c r="AO1924" s="87"/>
      <c r="AP1924" s="87"/>
      <c r="AQ1924" s="87"/>
      <c r="AR1924" s="87"/>
      <c r="AS1924" s="87"/>
      <c r="AT1924" s="87"/>
      <c r="AU1924" s="87"/>
    </row>
    <row r="1925" spans="3:48" x14ac:dyDescent="0.2">
      <c r="C1925" s="10"/>
      <c r="D1925" s="10"/>
      <c r="AA1925" s="87"/>
      <c r="AB1925" s="87"/>
      <c r="AC1925" s="87"/>
      <c r="AD1925" s="87"/>
      <c r="AE1925" s="87"/>
      <c r="AG1925" s="112"/>
      <c r="AN1925" s="87"/>
      <c r="AO1925" s="87"/>
      <c r="AP1925" s="87"/>
      <c r="AQ1925" s="87"/>
      <c r="AR1925" s="87"/>
      <c r="AS1925" s="87"/>
      <c r="AT1925" s="87"/>
      <c r="AU1925" s="87"/>
    </row>
    <row r="1926" spans="3:48" x14ac:dyDescent="0.2">
      <c r="C1926" s="10"/>
      <c r="D1926" s="10"/>
      <c r="AA1926" s="87"/>
      <c r="AB1926" s="87"/>
      <c r="AC1926" s="87"/>
      <c r="AD1926" s="87"/>
      <c r="AE1926" s="87"/>
      <c r="AG1926" s="112"/>
      <c r="AN1926" s="87"/>
      <c r="AO1926" s="87"/>
      <c r="AP1926" s="87"/>
      <c r="AQ1926" s="87"/>
      <c r="AR1926" s="87"/>
      <c r="AS1926" s="87"/>
      <c r="AT1926" s="87"/>
      <c r="AU1926" s="87"/>
    </row>
    <row r="1927" spans="3:48" x14ac:dyDescent="0.2">
      <c r="C1927" s="10"/>
      <c r="D1927" s="10"/>
      <c r="AA1927" s="87"/>
      <c r="AB1927" s="87"/>
      <c r="AC1927" s="87"/>
      <c r="AD1927" s="87"/>
      <c r="AE1927" s="87"/>
      <c r="AG1927" s="112"/>
      <c r="AN1927" s="87"/>
      <c r="AO1927" s="87"/>
      <c r="AP1927" s="87"/>
      <c r="AQ1927" s="87"/>
      <c r="AR1927" s="87"/>
      <c r="AS1927" s="87"/>
      <c r="AT1927" s="87"/>
      <c r="AU1927" s="87"/>
    </row>
    <row r="1928" spans="3:48" x14ac:dyDescent="0.2">
      <c r="C1928" s="10"/>
      <c r="D1928" s="10"/>
      <c r="AA1928" s="87"/>
      <c r="AB1928" s="87"/>
      <c r="AC1928" s="87"/>
      <c r="AD1928" s="87"/>
      <c r="AE1928" s="87"/>
      <c r="AG1928" s="112"/>
      <c r="AN1928" s="87"/>
      <c r="AO1928" s="87"/>
      <c r="AP1928" s="87"/>
      <c r="AQ1928" s="87"/>
      <c r="AR1928" s="87"/>
      <c r="AS1928" s="87"/>
      <c r="AT1928" s="87"/>
      <c r="AU1928" s="87"/>
    </row>
    <row r="1929" spans="3:48" x14ac:dyDescent="0.2">
      <c r="C1929" s="10"/>
      <c r="D1929" s="10"/>
      <c r="AA1929" s="87"/>
      <c r="AB1929" s="87"/>
      <c r="AC1929" s="87"/>
      <c r="AD1929" s="87"/>
      <c r="AE1929" s="87"/>
      <c r="AG1929" s="112"/>
      <c r="AN1929" s="87"/>
      <c r="AO1929" s="87"/>
      <c r="AP1929" s="87"/>
      <c r="AQ1929" s="87"/>
      <c r="AR1929" s="87"/>
      <c r="AS1929" s="87"/>
      <c r="AT1929" s="87"/>
      <c r="AU1929" s="87"/>
    </row>
    <row r="1930" spans="3:48" x14ac:dyDescent="0.2">
      <c r="C1930" s="10"/>
      <c r="D1930" s="10"/>
      <c r="AA1930" s="87"/>
      <c r="AB1930" s="87"/>
      <c r="AC1930" s="87"/>
      <c r="AD1930" s="87"/>
      <c r="AE1930" s="87"/>
      <c r="AG1930" s="112"/>
      <c r="AN1930" s="87"/>
      <c r="AO1930" s="87"/>
      <c r="AP1930" s="87"/>
      <c r="AQ1930" s="87"/>
      <c r="AR1930" s="87"/>
      <c r="AS1930" s="87"/>
      <c r="AT1930" s="87"/>
      <c r="AU1930" s="87"/>
    </row>
    <row r="1931" spans="3:48" x14ac:dyDescent="0.2">
      <c r="C1931" s="10"/>
      <c r="D1931" s="10"/>
      <c r="AA1931" s="87"/>
      <c r="AB1931" s="87"/>
      <c r="AC1931" s="87"/>
      <c r="AD1931" s="87"/>
      <c r="AE1931" s="87"/>
      <c r="AG1931" s="112"/>
      <c r="AN1931" s="87"/>
      <c r="AO1931" s="87"/>
      <c r="AP1931" s="87"/>
      <c r="AQ1931" s="87"/>
      <c r="AR1931" s="87"/>
      <c r="AS1931" s="87"/>
      <c r="AT1931" s="87"/>
      <c r="AU1931" s="87"/>
    </row>
    <row r="1932" spans="3:48" x14ac:dyDescent="0.2">
      <c r="C1932" s="10"/>
      <c r="D1932" s="10"/>
      <c r="AA1932" s="87"/>
      <c r="AB1932" s="87"/>
      <c r="AC1932" s="87"/>
      <c r="AD1932" s="87"/>
      <c r="AE1932" s="87"/>
      <c r="AG1932" s="112"/>
      <c r="AN1932" s="87"/>
      <c r="AO1932" s="87"/>
      <c r="AP1932" s="87"/>
      <c r="AQ1932" s="87"/>
      <c r="AR1932" s="87"/>
      <c r="AS1932" s="87"/>
      <c r="AT1932" s="87"/>
      <c r="AU1932" s="87"/>
    </row>
    <row r="1933" spans="3:48" x14ac:dyDescent="0.2">
      <c r="C1933" s="10"/>
      <c r="D1933" s="10"/>
      <c r="AA1933" s="87"/>
      <c r="AB1933" s="87"/>
      <c r="AC1933" s="87"/>
      <c r="AD1933" s="87"/>
      <c r="AE1933" s="87"/>
      <c r="AG1933" s="112"/>
      <c r="AN1933" s="87"/>
      <c r="AO1933" s="87"/>
      <c r="AP1933" s="87"/>
      <c r="AQ1933" s="87"/>
      <c r="AR1933" s="87"/>
      <c r="AS1933" s="87"/>
      <c r="AT1933" s="87"/>
      <c r="AU1933" s="87"/>
    </row>
    <row r="1934" spans="3:48" x14ac:dyDescent="0.2">
      <c r="C1934" s="10"/>
      <c r="D1934" s="10"/>
      <c r="AA1934" s="87"/>
      <c r="AB1934" s="87"/>
      <c r="AC1934" s="87"/>
      <c r="AD1934" s="87"/>
      <c r="AE1934" s="87"/>
      <c r="AG1934" s="112"/>
      <c r="AN1934" s="87"/>
      <c r="AO1934" s="87"/>
      <c r="AP1934" s="87"/>
      <c r="AQ1934" s="87"/>
      <c r="AR1934" s="87"/>
      <c r="AS1934" s="87"/>
      <c r="AT1934" s="87"/>
      <c r="AU1934" s="87"/>
    </row>
    <row r="1935" spans="3:48" x14ac:dyDescent="0.2">
      <c r="C1935" s="10"/>
      <c r="D1935" s="10"/>
      <c r="AA1935" s="87"/>
      <c r="AB1935" s="87"/>
      <c r="AC1935" s="87"/>
      <c r="AD1935" s="87"/>
      <c r="AE1935" s="87"/>
      <c r="AG1935" s="112"/>
      <c r="AN1935" s="87"/>
      <c r="AO1935" s="87"/>
      <c r="AP1935" s="87"/>
      <c r="AQ1935" s="87"/>
      <c r="AR1935" s="87"/>
      <c r="AS1935" s="87"/>
      <c r="AT1935" s="87"/>
      <c r="AU1935" s="87"/>
    </row>
    <row r="1936" spans="3:48" x14ac:dyDescent="0.2">
      <c r="C1936" s="10"/>
      <c r="D1936" s="10"/>
      <c r="AA1936" s="87"/>
      <c r="AB1936" s="87"/>
      <c r="AC1936" s="87"/>
      <c r="AD1936" s="87"/>
      <c r="AE1936" s="87"/>
      <c r="AG1936" s="112"/>
      <c r="AN1936" s="87"/>
      <c r="AO1936" s="87"/>
      <c r="AP1936" s="87"/>
      <c r="AQ1936" s="87"/>
      <c r="AR1936" s="87"/>
      <c r="AS1936" s="87"/>
      <c r="AT1936" s="87"/>
      <c r="AU1936" s="87"/>
    </row>
    <row r="1937" spans="3:47" x14ac:dyDescent="0.2">
      <c r="C1937" s="10"/>
      <c r="D1937" s="10"/>
      <c r="AA1937" s="87"/>
      <c r="AB1937" s="87"/>
      <c r="AC1937" s="87"/>
      <c r="AD1937" s="87"/>
      <c r="AE1937" s="87"/>
      <c r="AG1937" s="112"/>
      <c r="AN1937" s="87"/>
      <c r="AO1937" s="87"/>
      <c r="AP1937" s="87"/>
      <c r="AQ1937" s="87"/>
      <c r="AR1937" s="87"/>
      <c r="AS1937" s="87"/>
      <c r="AT1937" s="87"/>
      <c r="AU1937" s="87"/>
    </row>
    <row r="1938" spans="3:47" x14ac:dyDescent="0.2">
      <c r="C1938" s="10"/>
      <c r="D1938" s="10"/>
      <c r="AA1938" s="87"/>
      <c r="AB1938" s="87"/>
      <c r="AC1938" s="87"/>
      <c r="AD1938" s="87"/>
      <c r="AE1938" s="87"/>
      <c r="AG1938" s="112"/>
      <c r="AN1938" s="87"/>
      <c r="AO1938" s="87"/>
      <c r="AP1938" s="87"/>
      <c r="AQ1938" s="87"/>
      <c r="AR1938" s="87"/>
      <c r="AS1938" s="87"/>
      <c r="AT1938" s="87"/>
      <c r="AU1938" s="87"/>
    </row>
    <row r="1939" spans="3:47" x14ac:dyDescent="0.2">
      <c r="C1939" s="10"/>
      <c r="D1939" s="10"/>
      <c r="AA1939" s="87"/>
      <c r="AB1939" s="87"/>
      <c r="AC1939" s="87"/>
      <c r="AD1939" s="87"/>
      <c r="AE1939" s="87"/>
      <c r="AG1939" s="112"/>
      <c r="AN1939" s="87"/>
      <c r="AO1939" s="87"/>
      <c r="AP1939" s="87"/>
      <c r="AQ1939" s="87"/>
      <c r="AR1939" s="87"/>
      <c r="AS1939" s="87"/>
      <c r="AT1939" s="87"/>
      <c r="AU1939" s="87"/>
    </row>
    <row r="1940" spans="3:47" x14ac:dyDescent="0.2">
      <c r="C1940" s="10"/>
      <c r="D1940" s="10"/>
      <c r="AA1940" s="87"/>
      <c r="AB1940" s="87"/>
      <c r="AC1940" s="87"/>
      <c r="AD1940" s="87"/>
      <c r="AE1940" s="87"/>
      <c r="AG1940" s="112"/>
      <c r="AN1940" s="87"/>
      <c r="AO1940" s="87"/>
      <c r="AP1940" s="87"/>
      <c r="AQ1940" s="87"/>
      <c r="AR1940" s="87"/>
      <c r="AS1940" s="87"/>
      <c r="AT1940" s="87"/>
      <c r="AU1940" s="87"/>
    </row>
    <row r="1941" spans="3:47" x14ac:dyDescent="0.2">
      <c r="C1941" s="10"/>
      <c r="D1941" s="10"/>
      <c r="AA1941" s="87"/>
      <c r="AB1941" s="87"/>
      <c r="AC1941" s="87"/>
      <c r="AD1941" s="87"/>
      <c r="AE1941" s="87"/>
      <c r="AG1941" s="112"/>
      <c r="AN1941" s="87"/>
      <c r="AO1941" s="87"/>
      <c r="AP1941" s="87"/>
      <c r="AQ1941" s="87"/>
      <c r="AR1941" s="87"/>
      <c r="AS1941" s="87"/>
      <c r="AT1941" s="87"/>
      <c r="AU1941" s="87"/>
    </row>
    <row r="1942" spans="3:47" x14ac:dyDescent="0.2">
      <c r="C1942" s="10"/>
      <c r="D1942" s="10"/>
      <c r="AA1942" s="87"/>
      <c r="AB1942" s="87"/>
      <c r="AC1942" s="87"/>
      <c r="AD1942" s="87"/>
      <c r="AE1942" s="87"/>
      <c r="AG1942" s="112"/>
      <c r="AN1942" s="87"/>
      <c r="AO1942" s="87"/>
      <c r="AP1942" s="87"/>
      <c r="AQ1942" s="87"/>
      <c r="AR1942" s="87"/>
      <c r="AS1942" s="87"/>
      <c r="AT1942" s="87"/>
      <c r="AU1942" s="87"/>
    </row>
    <row r="1943" spans="3:47" x14ac:dyDescent="0.2">
      <c r="C1943" s="10"/>
      <c r="D1943" s="10"/>
      <c r="AA1943" s="87"/>
      <c r="AB1943" s="87"/>
      <c r="AC1943" s="87"/>
      <c r="AD1943" s="87"/>
      <c r="AE1943" s="87"/>
      <c r="AG1943" s="112"/>
      <c r="AN1943" s="87"/>
      <c r="AO1943" s="87"/>
      <c r="AP1943" s="87"/>
      <c r="AQ1943" s="87"/>
      <c r="AR1943" s="87"/>
      <c r="AS1943" s="87"/>
      <c r="AT1943" s="87"/>
      <c r="AU1943" s="87"/>
    </row>
    <row r="1944" spans="3:47" x14ac:dyDescent="0.2">
      <c r="C1944" s="10"/>
      <c r="D1944" s="10"/>
      <c r="AA1944" s="87"/>
      <c r="AB1944" s="87"/>
      <c r="AC1944" s="87"/>
      <c r="AD1944" s="87"/>
      <c r="AE1944" s="87"/>
      <c r="AG1944" s="112"/>
      <c r="AN1944" s="87"/>
      <c r="AO1944" s="87"/>
      <c r="AP1944" s="87"/>
      <c r="AQ1944" s="87"/>
      <c r="AR1944" s="87"/>
      <c r="AS1944" s="87"/>
      <c r="AT1944" s="87"/>
      <c r="AU1944" s="87"/>
    </row>
    <row r="1945" spans="3:47" x14ac:dyDescent="0.2">
      <c r="C1945" s="10"/>
      <c r="D1945" s="10"/>
      <c r="AA1945" s="87"/>
      <c r="AB1945" s="87"/>
      <c r="AC1945" s="87"/>
      <c r="AD1945" s="87"/>
      <c r="AE1945" s="87"/>
      <c r="AG1945" s="112"/>
      <c r="AN1945" s="87"/>
      <c r="AO1945" s="87"/>
      <c r="AP1945" s="87"/>
      <c r="AQ1945" s="87"/>
      <c r="AR1945" s="87"/>
      <c r="AS1945" s="87"/>
      <c r="AT1945" s="87"/>
      <c r="AU1945" s="87"/>
    </row>
    <row r="1946" spans="3:47" x14ac:dyDescent="0.2">
      <c r="C1946" s="10"/>
      <c r="D1946" s="10"/>
      <c r="AA1946" s="87"/>
      <c r="AB1946" s="87"/>
      <c r="AC1946" s="87"/>
      <c r="AD1946" s="87"/>
      <c r="AE1946" s="87"/>
      <c r="AG1946" s="112"/>
      <c r="AN1946" s="87"/>
      <c r="AO1946" s="87"/>
      <c r="AP1946" s="87"/>
      <c r="AQ1946" s="87"/>
      <c r="AR1946" s="87"/>
      <c r="AS1946" s="87"/>
      <c r="AT1946" s="87"/>
      <c r="AU1946" s="87"/>
    </row>
    <row r="1947" spans="3:47" x14ac:dyDescent="0.2">
      <c r="C1947" s="10"/>
      <c r="D1947" s="10"/>
      <c r="AA1947" s="87"/>
      <c r="AB1947" s="87"/>
      <c r="AC1947" s="87"/>
      <c r="AD1947" s="87"/>
      <c r="AE1947" s="87"/>
      <c r="AG1947" s="112"/>
      <c r="AN1947" s="87"/>
      <c r="AO1947" s="87"/>
      <c r="AP1947" s="87"/>
      <c r="AQ1947" s="87"/>
      <c r="AR1947" s="87"/>
      <c r="AS1947" s="87"/>
      <c r="AT1947" s="87"/>
      <c r="AU1947" s="87"/>
    </row>
    <row r="1948" spans="3:47" x14ac:dyDescent="0.2">
      <c r="C1948" s="10"/>
      <c r="D1948" s="10"/>
      <c r="AA1948" s="87"/>
      <c r="AB1948" s="87"/>
      <c r="AC1948" s="87"/>
      <c r="AD1948" s="87"/>
      <c r="AE1948" s="87"/>
      <c r="AG1948" s="112"/>
      <c r="AN1948" s="87"/>
      <c r="AO1948" s="87"/>
      <c r="AP1948" s="87"/>
      <c r="AQ1948" s="87"/>
      <c r="AR1948" s="87"/>
      <c r="AS1948" s="87"/>
      <c r="AT1948" s="87"/>
      <c r="AU1948" s="87"/>
    </row>
    <row r="1949" spans="3:47" x14ac:dyDescent="0.2">
      <c r="C1949" s="10"/>
      <c r="D1949" s="10"/>
      <c r="AA1949" s="87"/>
      <c r="AB1949" s="87"/>
      <c r="AC1949" s="87"/>
      <c r="AD1949" s="87"/>
      <c r="AE1949" s="87"/>
      <c r="AG1949" s="112"/>
      <c r="AN1949" s="87"/>
      <c r="AO1949" s="87"/>
      <c r="AP1949" s="87"/>
      <c r="AQ1949" s="87"/>
      <c r="AR1949" s="87"/>
      <c r="AS1949" s="87"/>
      <c r="AT1949" s="87"/>
      <c r="AU1949" s="87"/>
    </row>
    <row r="1950" spans="3:47" x14ac:dyDescent="0.2">
      <c r="C1950" s="10"/>
      <c r="D1950" s="10"/>
      <c r="AA1950" s="87"/>
      <c r="AB1950" s="87"/>
      <c r="AC1950" s="87"/>
      <c r="AD1950" s="87"/>
      <c r="AE1950" s="87"/>
      <c r="AG1950" s="112"/>
      <c r="AN1950" s="87"/>
      <c r="AO1950" s="87"/>
      <c r="AP1950" s="87"/>
      <c r="AQ1950" s="87"/>
      <c r="AR1950" s="87"/>
      <c r="AS1950" s="87"/>
      <c r="AT1950" s="87"/>
      <c r="AU1950" s="87"/>
    </row>
    <row r="1951" spans="3:47" x14ac:dyDescent="0.2">
      <c r="C1951" s="10"/>
      <c r="D1951" s="10"/>
      <c r="AA1951" s="87"/>
      <c r="AB1951" s="87"/>
      <c r="AC1951" s="87"/>
      <c r="AD1951" s="87"/>
      <c r="AE1951" s="87"/>
      <c r="AG1951" s="112"/>
      <c r="AN1951" s="87"/>
      <c r="AO1951" s="87"/>
      <c r="AP1951" s="87"/>
      <c r="AQ1951" s="87"/>
      <c r="AR1951" s="87"/>
      <c r="AS1951" s="87"/>
      <c r="AT1951" s="87"/>
      <c r="AU1951" s="87"/>
    </row>
    <row r="1952" spans="3:47" x14ac:dyDescent="0.2">
      <c r="C1952" s="10"/>
      <c r="D1952" s="10"/>
      <c r="AA1952" s="87"/>
      <c r="AB1952" s="87"/>
      <c r="AC1952" s="87"/>
      <c r="AD1952" s="87"/>
      <c r="AE1952" s="87"/>
      <c r="AG1952" s="112"/>
      <c r="AN1952" s="87"/>
      <c r="AO1952" s="87"/>
      <c r="AP1952" s="87"/>
      <c r="AQ1952" s="87"/>
      <c r="AR1952" s="87"/>
      <c r="AS1952" s="87"/>
      <c r="AT1952" s="87"/>
      <c r="AU1952" s="87"/>
    </row>
    <row r="1953" spans="3:47" x14ac:dyDescent="0.2">
      <c r="C1953" s="10"/>
      <c r="D1953" s="10"/>
      <c r="AA1953" s="87"/>
      <c r="AB1953" s="87"/>
      <c r="AC1953" s="87"/>
      <c r="AD1953" s="87"/>
      <c r="AE1953" s="87"/>
      <c r="AG1953" s="112"/>
      <c r="AN1953" s="87"/>
      <c r="AO1953" s="87"/>
      <c r="AP1953" s="87"/>
      <c r="AQ1953" s="87"/>
      <c r="AR1953" s="87"/>
      <c r="AS1953" s="87"/>
      <c r="AT1953" s="87"/>
      <c r="AU1953" s="87"/>
    </row>
    <row r="1954" spans="3:47" x14ac:dyDescent="0.2">
      <c r="C1954" s="10"/>
      <c r="D1954" s="10"/>
      <c r="AA1954" s="87"/>
      <c r="AB1954" s="87"/>
      <c r="AC1954" s="87"/>
      <c r="AD1954" s="87"/>
      <c r="AE1954" s="87"/>
      <c r="AG1954" s="112"/>
      <c r="AN1954" s="87"/>
      <c r="AO1954" s="87"/>
      <c r="AP1954" s="87"/>
      <c r="AQ1954" s="87"/>
      <c r="AR1954" s="87"/>
      <c r="AS1954" s="87"/>
      <c r="AT1954" s="87"/>
      <c r="AU1954" s="87"/>
    </row>
    <row r="1955" spans="3:47" x14ac:dyDescent="0.2">
      <c r="C1955" s="10"/>
      <c r="D1955" s="10"/>
      <c r="AA1955" s="87"/>
      <c r="AB1955" s="87"/>
      <c r="AC1955" s="87"/>
      <c r="AD1955" s="87"/>
      <c r="AE1955" s="87"/>
      <c r="AG1955" s="112"/>
      <c r="AN1955" s="87"/>
      <c r="AO1955" s="87"/>
      <c r="AP1955" s="87"/>
      <c r="AQ1955" s="87"/>
      <c r="AR1955" s="87"/>
      <c r="AS1955" s="87"/>
      <c r="AT1955" s="87"/>
      <c r="AU1955" s="87"/>
    </row>
    <row r="1956" spans="3:47" x14ac:dyDescent="0.2">
      <c r="C1956" s="10"/>
      <c r="D1956" s="10"/>
      <c r="AA1956" s="87"/>
      <c r="AB1956" s="87"/>
      <c r="AC1956" s="87"/>
      <c r="AD1956" s="87"/>
      <c r="AE1956" s="87"/>
      <c r="AG1956" s="112"/>
      <c r="AN1956" s="87"/>
      <c r="AO1956" s="87"/>
      <c r="AP1956" s="87"/>
      <c r="AQ1956" s="87"/>
      <c r="AR1956" s="87"/>
      <c r="AS1956" s="87"/>
      <c r="AT1956" s="87"/>
      <c r="AU1956" s="87"/>
    </row>
    <row r="1957" spans="3:47" x14ac:dyDescent="0.2">
      <c r="C1957" s="10"/>
      <c r="D1957" s="10"/>
      <c r="AA1957" s="87"/>
      <c r="AB1957" s="87"/>
      <c r="AC1957" s="87"/>
      <c r="AD1957" s="87"/>
      <c r="AE1957" s="87"/>
      <c r="AG1957" s="112"/>
      <c r="AN1957" s="87"/>
      <c r="AO1957" s="87"/>
      <c r="AP1957" s="87"/>
      <c r="AQ1957" s="87"/>
      <c r="AR1957" s="87"/>
      <c r="AS1957" s="87"/>
      <c r="AT1957" s="87"/>
      <c r="AU1957" s="87"/>
    </row>
    <row r="1958" spans="3:47" x14ac:dyDescent="0.2">
      <c r="C1958" s="10"/>
      <c r="D1958" s="10"/>
      <c r="AA1958" s="87"/>
      <c r="AB1958" s="87"/>
      <c r="AC1958" s="87"/>
      <c r="AD1958" s="87"/>
      <c r="AE1958" s="87"/>
      <c r="AG1958" s="112"/>
      <c r="AN1958" s="87"/>
      <c r="AO1958" s="87"/>
      <c r="AP1958" s="87"/>
      <c r="AQ1958" s="87"/>
      <c r="AR1958" s="87"/>
      <c r="AS1958" s="87"/>
      <c r="AT1958" s="87"/>
      <c r="AU1958" s="87"/>
    </row>
    <row r="1959" spans="3:47" x14ac:dyDescent="0.2">
      <c r="C1959" s="10"/>
      <c r="D1959" s="10"/>
      <c r="AA1959" s="87"/>
      <c r="AB1959" s="87"/>
      <c r="AC1959" s="87"/>
      <c r="AD1959" s="87"/>
      <c r="AE1959" s="87"/>
      <c r="AG1959" s="112"/>
      <c r="AN1959" s="87"/>
      <c r="AO1959" s="87"/>
      <c r="AP1959" s="87"/>
      <c r="AQ1959" s="87"/>
      <c r="AR1959" s="87"/>
      <c r="AS1959" s="87"/>
      <c r="AT1959" s="87"/>
      <c r="AU1959" s="87"/>
    </row>
    <row r="1960" spans="3:47" x14ac:dyDescent="0.2">
      <c r="C1960" s="10"/>
      <c r="D1960" s="10"/>
      <c r="AA1960" s="87"/>
      <c r="AB1960" s="87"/>
      <c r="AC1960" s="87"/>
      <c r="AD1960" s="87"/>
      <c r="AE1960" s="87"/>
      <c r="AG1960" s="112"/>
      <c r="AN1960" s="87"/>
      <c r="AO1960" s="87"/>
      <c r="AP1960" s="87"/>
      <c r="AQ1960" s="87"/>
      <c r="AR1960" s="87"/>
      <c r="AS1960" s="87"/>
      <c r="AT1960" s="87"/>
      <c r="AU1960" s="87"/>
    </row>
    <row r="1961" spans="3:47" x14ac:dyDescent="0.2">
      <c r="C1961" s="10"/>
      <c r="D1961" s="10"/>
      <c r="AA1961" s="87"/>
      <c r="AB1961" s="87"/>
      <c r="AC1961" s="87"/>
      <c r="AD1961" s="87"/>
      <c r="AE1961" s="87"/>
      <c r="AG1961" s="112"/>
      <c r="AN1961" s="87"/>
      <c r="AO1961" s="87"/>
      <c r="AP1961" s="87"/>
      <c r="AQ1961" s="87"/>
      <c r="AR1961" s="87"/>
      <c r="AS1961" s="87"/>
      <c r="AT1961" s="87"/>
      <c r="AU1961" s="87"/>
    </row>
    <row r="1962" spans="3:47" x14ac:dyDescent="0.2">
      <c r="C1962" s="10"/>
      <c r="D1962" s="10"/>
      <c r="AA1962" s="87"/>
      <c r="AB1962" s="87"/>
      <c r="AC1962" s="87"/>
      <c r="AD1962" s="87"/>
      <c r="AE1962" s="87"/>
      <c r="AG1962" s="112"/>
      <c r="AN1962" s="87"/>
      <c r="AO1962" s="87"/>
      <c r="AP1962" s="87"/>
      <c r="AQ1962" s="87"/>
      <c r="AR1962" s="87"/>
      <c r="AS1962" s="87"/>
      <c r="AT1962" s="87"/>
      <c r="AU1962" s="87"/>
    </row>
    <row r="1963" spans="3:47" x14ac:dyDescent="0.2">
      <c r="C1963" s="10"/>
      <c r="D1963" s="10"/>
      <c r="AA1963" s="87"/>
      <c r="AB1963" s="87"/>
      <c r="AC1963" s="87"/>
      <c r="AD1963" s="87"/>
      <c r="AE1963" s="87"/>
      <c r="AG1963" s="112"/>
      <c r="AN1963" s="87"/>
      <c r="AO1963" s="87"/>
      <c r="AP1963" s="87"/>
      <c r="AQ1963" s="87"/>
      <c r="AR1963" s="87"/>
      <c r="AS1963" s="87"/>
      <c r="AT1963" s="87"/>
      <c r="AU1963" s="87"/>
    </row>
    <row r="1964" spans="3:47" x14ac:dyDescent="0.2">
      <c r="C1964" s="10"/>
      <c r="D1964" s="10"/>
      <c r="AA1964" s="87"/>
      <c r="AB1964" s="87"/>
      <c r="AC1964" s="87"/>
      <c r="AD1964" s="87"/>
      <c r="AE1964" s="87"/>
      <c r="AG1964" s="112"/>
      <c r="AN1964" s="87"/>
      <c r="AO1964" s="87"/>
      <c r="AP1964" s="87"/>
      <c r="AQ1964" s="87"/>
      <c r="AR1964" s="87"/>
      <c r="AS1964" s="87"/>
      <c r="AT1964" s="87"/>
      <c r="AU1964" s="87"/>
    </row>
    <row r="1965" spans="3:47" x14ac:dyDescent="0.2">
      <c r="C1965" s="10"/>
      <c r="D1965" s="10"/>
      <c r="AA1965" s="87"/>
      <c r="AB1965" s="87"/>
      <c r="AC1965" s="87"/>
      <c r="AD1965" s="87"/>
      <c r="AE1965" s="87"/>
      <c r="AG1965" s="112"/>
      <c r="AN1965" s="87"/>
      <c r="AO1965" s="87"/>
      <c r="AP1965" s="87"/>
      <c r="AQ1965" s="87"/>
      <c r="AR1965" s="87"/>
      <c r="AS1965" s="87"/>
      <c r="AT1965" s="87"/>
      <c r="AU1965" s="87"/>
    </row>
    <row r="1966" spans="3:47" x14ac:dyDescent="0.2">
      <c r="C1966" s="10"/>
      <c r="D1966" s="10"/>
      <c r="AA1966" s="87"/>
      <c r="AB1966" s="87"/>
      <c r="AC1966" s="87"/>
      <c r="AD1966" s="87"/>
      <c r="AE1966" s="87"/>
      <c r="AG1966" s="112"/>
      <c r="AN1966" s="87"/>
      <c r="AO1966" s="87"/>
      <c r="AP1966" s="87"/>
      <c r="AQ1966" s="87"/>
      <c r="AR1966" s="87"/>
      <c r="AS1966" s="87"/>
      <c r="AT1966" s="87"/>
      <c r="AU1966" s="87"/>
    </row>
    <row r="1967" spans="3:47" x14ac:dyDescent="0.2">
      <c r="C1967" s="10"/>
      <c r="D1967" s="10"/>
      <c r="AA1967" s="87"/>
      <c r="AB1967" s="87"/>
      <c r="AC1967" s="87"/>
      <c r="AD1967" s="87"/>
      <c r="AE1967" s="87"/>
      <c r="AG1967" s="112"/>
      <c r="AN1967" s="87"/>
      <c r="AO1967" s="87"/>
      <c r="AP1967" s="87"/>
      <c r="AQ1967" s="87"/>
      <c r="AR1967" s="87"/>
      <c r="AS1967" s="87"/>
      <c r="AT1967" s="87"/>
      <c r="AU1967" s="87"/>
    </row>
    <row r="1968" spans="3:47" x14ac:dyDescent="0.2">
      <c r="C1968" s="10"/>
      <c r="D1968" s="10"/>
      <c r="AA1968" s="87"/>
      <c r="AB1968" s="87"/>
      <c r="AC1968" s="87"/>
      <c r="AD1968" s="87"/>
      <c r="AE1968" s="87"/>
      <c r="AG1968" s="112"/>
      <c r="AN1968" s="87"/>
      <c r="AO1968" s="87"/>
      <c r="AP1968" s="87"/>
      <c r="AQ1968" s="87"/>
      <c r="AR1968" s="87"/>
      <c r="AS1968" s="87"/>
      <c r="AT1968" s="87"/>
      <c r="AU1968" s="87"/>
    </row>
    <row r="1969" spans="3:47" x14ac:dyDescent="0.2">
      <c r="C1969" s="10"/>
      <c r="D1969" s="10"/>
      <c r="AA1969" s="87"/>
      <c r="AB1969" s="87"/>
      <c r="AC1969" s="87"/>
      <c r="AD1969" s="87"/>
      <c r="AE1969" s="87"/>
      <c r="AG1969" s="112"/>
      <c r="AN1969" s="87"/>
      <c r="AO1969" s="87"/>
      <c r="AP1969" s="87"/>
      <c r="AQ1969" s="87"/>
      <c r="AR1969" s="87"/>
      <c r="AS1969" s="87"/>
      <c r="AT1969" s="87"/>
      <c r="AU1969" s="87"/>
    </row>
    <row r="1970" spans="3:47" x14ac:dyDescent="0.2">
      <c r="C1970" s="10"/>
      <c r="D1970" s="10"/>
      <c r="AA1970" s="87"/>
      <c r="AB1970" s="87"/>
      <c r="AC1970" s="87"/>
      <c r="AD1970" s="87"/>
      <c r="AE1970" s="87"/>
      <c r="AG1970" s="112"/>
      <c r="AN1970" s="87"/>
      <c r="AO1970" s="87"/>
      <c r="AP1970" s="87"/>
      <c r="AQ1970" s="87"/>
      <c r="AR1970" s="87"/>
      <c r="AS1970" s="87"/>
      <c r="AT1970" s="87"/>
      <c r="AU1970" s="87"/>
    </row>
    <row r="1971" spans="3:47" x14ac:dyDescent="0.2">
      <c r="C1971" s="10"/>
      <c r="D1971" s="10"/>
      <c r="AA1971" s="87"/>
      <c r="AB1971" s="87"/>
      <c r="AC1971" s="87"/>
      <c r="AD1971" s="87"/>
      <c r="AE1971" s="87"/>
      <c r="AG1971" s="112"/>
      <c r="AN1971" s="87"/>
      <c r="AO1971" s="87"/>
      <c r="AP1971" s="87"/>
      <c r="AQ1971" s="87"/>
      <c r="AR1971" s="87"/>
      <c r="AS1971" s="87"/>
      <c r="AT1971" s="87"/>
      <c r="AU1971" s="87"/>
    </row>
    <row r="1972" spans="3:47" x14ac:dyDescent="0.2">
      <c r="C1972" s="10"/>
      <c r="D1972" s="10"/>
      <c r="AA1972" s="87"/>
      <c r="AB1972" s="87"/>
      <c r="AC1972" s="87"/>
      <c r="AD1972" s="87"/>
      <c r="AE1972" s="87"/>
      <c r="AG1972" s="112"/>
      <c r="AN1972" s="87"/>
      <c r="AO1972" s="87"/>
      <c r="AP1972" s="87"/>
      <c r="AQ1972" s="87"/>
      <c r="AR1972" s="87"/>
      <c r="AS1972" s="87"/>
      <c r="AT1972" s="87"/>
      <c r="AU1972" s="87"/>
    </row>
    <row r="1973" spans="3:47" x14ac:dyDescent="0.2">
      <c r="C1973" s="10"/>
      <c r="D1973" s="10"/>
      <c r="AA1973" s="87"/>
      <c r="AB1973" s="87"/>
      <c r="AC1973" s="87"/>
      <c r="AD1973" s="87"/>
      <c r="AE1973" s="87"/>
      <c r="AG1973" s="112"/>
      <c r="AN1973" s="87"/>
      <c r="AO1973" s="87"/>
      <c r="AP1973" s="87"/>
      <c r="AQ1973" s="87"/>
      <c r="AR1973" s="87"/>
      <c r="AS1973" s="87"/>
      <c r="AT1973" s="87"/>
      <c r="AU1973" s="87"/>
    </row>
    <row r="1974" spans="3:47" x14ac:dyDescent="0.2">
      <c r="C1974" s="10"/>
      <c r="D1974" s="10"/>
      <c r="AA1974" s="87"/>
      <c r="AB1974" s="87"/>
      <c r="AC1974" s="87"/>
      <c r="AD1974" s="87"/>
      <c r="AE1974" s="87"/>
      <c r="AG1974" s="112"/>
      <c r="AN1974" s="87"/>
      <c r="AO1974" s="87"/>
      <c r="AP1974" s="87"/>
      <c r="AQ1974" s="87"/>
      <c r="AR1974" s="87"/>
      <c r="AS1974" s="87"/>
      <c r="AT1974" s="87"/>
      <c r="AU1974" s="87"/>
    </row>
    <row r="1975" spans="3:47" x14ac:dyDescent="0.2">
      <c r="C1975" s="10"/>
      <c r="D1975" s="10"/>
      <c r="AA1975" s="87"/>
      <c r="AB1975" s="87"/>
      <c r="AC1975" s="87"/>
      <c r="AD1975" s="87"/>
      <c r="AE1975" s="87"/>
      <c r="AG1975" s="112"/>
      <c r="AN1975" s="87"/>
      <c r="AO1975" s="87"/>
      <c r="AP1975" s="87"/>
      <c r="AQ1975" s="87"/>
      <c r="AR1975" s="87"/>
      <c r="AS1975" s="87"/>
      <c r="AT1975" s="87"/>
      <c r="AU1975" s="87"/>
    </row>
    <row r="1976" spans="3:47" x14ac:dyDescent="0.2">
      <c r="C1976" s="10"/>
      <c r="D1976" s="10"/>
      <c r="AA1976" s="87"/>
      <c r="AB1976" s="87"/>
      <c r="AC1976" s="87"/>
      <c r="AD1976" s="87"/>
      <c r="AE1976" s="87"/>
      <c r="AG1976" s="112"/>
      <c r="AN1976" s="87"/>
      <c r="AO1976" s="87"/>
      <c r="AP1976" s="87"/>
      <c r="AQ1976" s="87"/>
      <c r="AR1976" s="87"/>
      <c r="AS1976" s="87"/>
      <c r="AT1976" s="87"/>
      <c r="AU1976" s="87"/>
    </row>
    <row r="1977" spans="3:47" x14ac:dyDescent="0.2">
      <c r="C1977" s="10"/>
      <c r="D1977" s="10"/>
      <c r="AA1977" s="87"/>
      <c r="AB1977" s="87"/>
      <c r="AC1977" s="87"/>
      <c r="AD1977" s="87"/>
      <c r="AE1977" s="87"/>
      <c r="AG1977" s="112"/>
      <c r="AN1977" s="87"/>
      <c r="AO1977" s="87"/>
      <c r="AP1977" s="87"/>
      <c r="AQ1977" s="87"/>
      <c r="AR1977" s="87"/>
      <c r="AS1977" s="87"/>
      <c r="AT1977" s="87"/>
      <c r="AU1977" s="87"/>
    </row>
    <row r="1978" spans="3:47" x14ac:dyDescent="0.2">
      <c r="C1978" s="10"/>
      <c r="D1978" s="10"/>
      <c r="AA1978" s="87"/>
      <c r="AB1978" s="87"/>
      <c r="AC1978" s="87"/>
      <c r="AD1978" s="87"/>
      <c r="AE1978" s="87"/>
      <c r="AG1978" s="112"/>
      <c r="AN1978" s="87"/>
      <c r="AO1978" s="87"/>
      <c r="AP1978" s="87"/>
      <c r="AQ1978" s="87"/>
      <c r="AR1978" s="87"/>
      <c r="AS1978" s="87"/>
      <c r="AT1978" s="87"/>
      <c r="AU1978" s="87"/>
    </row>
    <row r="1979" spans="3:47" x14ac:dyDescent="0.2">
      <c r="C1979" s="10"/>
      <c r="D1979" s="10"/>
      <c r="AA1979" s="87"/>
      <c r="AB1979" s="87"/>
      <c r="AC1979" s="87"/>
      <c r="AD1979" s="87"/>
      <c r="AE1979" s="87"/>
      <c r="AG1979" s="112"/>
      <c r="AN1979" s="87"/>
      <c r="AO1979" s="87"/>
      <c r="AP1979" s="87"/>
      <c r="AQ1979" s="87"/>
      <c r="AR1979" s="87"/>
      <c r="AS1979" s="87"/>
      <c r="AT1979" s="87"/>
      <c r="AU1979" s="87"/>
    </row>
    <row r="1980" spans="3:47" x14ac:dyDescent="0.2">
      <c r="C1980" s="10"/>
      <c r="D1980" s="10"/>
      <c r="AA1980" s="87"/>
      <c r="AB1980" s="87"/>
      <c r="AC1980" s="87"/>
      <c r="AD1980" s="87"/>
      <c r="AE1980" s="87"/>
      <c r="AG1980" s="112"/>
      <c r="AN1980" s="87"/>
      <c r="AO1980" s="87"/>
      <c r="AP1980" s="87"/>
      <c r="AQ1980" s="87"/>
      <c r="AR1980" s="87"/>
      <c r="AS1980" s="87"/>
      <c r="AT1980" s="87"/>
      <c r="AU1980" s="87"/>
    </row>
    <row r="1981" spans="3:47" x14ac:dyDescent="0.2">
      <c r="C1981" s="10"/>
      <c r="D1981" s="10"/>
      <c r="AA1981" s="87"/>
      <c r="AB1981" s="87"/>
      <c r="AC1981" s="87"/>
      <c r="AD1981" s="87"/>
      <c r="AE1981" s="87"/>
      <c r="AG1981" s="112"/>
      <c r="AN1981" s="87"/>
      <c r="AO1981" s="87"/>
      <c r="AP1981" s="87"/>
      <c r="AQ1981" s="87"/>
      <c r="AR1981" s="87"/>
      <c r="AS1981" s="87"/>
      <c r="AT1981" s="87"/>
      <c r="AU1981" s="87"/>
    </row>
    <row r="1982" spans="3:47" x14ac:dyDescent="0.2">
      <c r="C1982" s="10"/>
      <c r="D1982" s="10"/>
      <c r="AA1982" s="87"/>
      <c r="AB1982" s="87"/>
      <c r="AC1982" s="87"/>
      <c r="AD1982" s="87"/>
      <c r="AE1982" s="87"/>
      <c r="AG1982" s="112"/>
      <c r="AN1982" s="87"/>
      <c r="AO1982" s="87"/>
      <c r="AP1982" s="87"/>
      <c r="AQ1982" s="87"/>
      <c r="AR1982" s="87"/>
      <c r="AS1982" s="87"/>
      <c r="AT1982" s="87"/>
      <c r="AU1982" s="87"/>
    </row>
    <row r="1983" spans="3:47" x14ac:dyDescent="0.2">
      <c r="C1983" s="10"/>
      <c r="D1983" s="10"/>
      <c r="AA1983" s="87"/>
      <c r="AB1983" s="87"/>
      <c r="AC1983" s="87"/>
      <c r="AD1983" s="87"/>
      <c r="AE1983" s="87"/>
      <c r="AG1983" s="112"/>
      <c r="AN1983" s="87"/>
      <c r="AO1983" s="87"/>
      <c r="AP1983" s="87"/>
      <c r="AQ1983" s="87"/>
      <c r="AR1983" s="87"/>
      <c r="AS1983" s="87"/>
      <c r="AT1983" s="87"/>
      <c r="AU1983" s="87"/>
    </row>
    <row r="1984" spans="3:47" x14ac:dyDescent="0.2">
      <c r="C1984" s="10"/>
      <c r="D1984" s="10"/>
      <c r="AA1984" s="87"/>
      <c r="AB1984" s="87"/>
      <c r="AC1984" s="87"/>
      <c r="AD1984" s="87"/>
      <c r="AE1984" s="87"/>
      <c r="AG1984" s="112"/>
      <c r="AN1984" s="87"/>
      <c r="AO1984" s="87"/>
      <c r="AP1984" s="87"/>
      <c r="AQ1984" s="87"/>
      <c r="AR1984" s="87"/>
      <c r="AS1984" s="87"/>
      <c r="AT1984" s="87"/>
      <c r="AU1984" s="87"/>
    </row>
    <row r="1985" spans="3:47" x14ac:dyDescent="0.2">
      <c r="C1985" s="10"/>
      <c r="D1985" s="10"/>
      <c r="AA1985" s="87"/>
      <c r="AB1985" s="87"/>
      <c r="AC1985" s="87"/>
      <c r="AD1985" s="87"/>
      <c r="AE1985" s="87"/>
      <c r="AG1985" s="112"/>
      <c r="AN1985" s="87"/>
      <c r="AO1985" s="87"/>
      <c r="AP1985" s="87"/>
      <c r="AQ1985" s="87"/>
      <c r="AR1985" s="87"/>
      <c r="AS1985" s="87"/>
      <c r="AT1985" s="87"/>
      <c r="AU1985" s="87"/>
    </row>
    <row r="1986" spans="3:47" x14ac:dyDescent="0.2">
      <c r="C1986" s="10"/>
      <c r="D1986" s="10"/>
      <c r="AA1986" s="87"/>
      <c r="AB1986" s="87"/>
      <c r="AC1986" s="87"/>
      <c r="AD1986" s="87"/>
      <c r="AE1986" s="87"/>
      <c r="AG1986" s="112"/>
      <c r="AN1986" s="87"/>
      <c r="AO1986" s="87"/>
      <c r="AP1986" s="87"/>
      <c r="AQ1986" s="87"/>
      <c r="AR1986" s="87"/>
      <c r="AS1986" s="87"/>
      <c r="AT1986" s="87"/>
      <c r="AU1986" s="87"/>
    </row>
    <row r="1987" spans="3:47" x14ac:dyDescent="0.2">
      <c r="C1987" s="10"/>
      <c r="D1987" s="10"/>
      <c r="AA1987" s="87"/>
      <c r="AB1987" s="87"/>
      <c r="AC1987" s="87"/>
      <c r="AD1987" s="87"/>
      <c r="AE1987" s="87"/>
      <c r="AG1987" s="112"/>
      <c r="AN1987" s="87"/>
      <c r="AO1987" s="87"/>
      <c r="AP1987" s="87"/>
      <c r="AQ1987" s="87"/>
      <c r="AR1987" s="87"/>
      <c r="AS1987" s="87"/>
      <c r="AT1987" s="87"/>
      <c r="AU1987" s="87"/>
    </row>
    <row r="1988" spans="3:47" x14ac:dyDescent="0.2">
      <c r="C1988" s="10"/>
      <c r="D1988" s="10"/>
      <c r="AA1988" s="87"/>
      <c r="AB1988" s="87"/>
      <c r="AC1988" s="87"/>
      <c r="AD1988" s="87"/>
      <c r="AE1988" s="87"/>
      <c r="AG1988" s="112"/>
      <c r="AN1988" s="87"/>
      <c r="AO1988" s="87"/>
      <c r="AP1988" s="87"/>
      <c r="AQ1988" s="87"/>
      <c r="AR1988" s="87"/>
      <c r="AS1988" s="87"/>
      <c r="AT1988" s="87"/>
      <c r="AU1988" s="87"/>
    </row>
    <row r="1989" spans="3:47" x14ac:dyDescent="0.2">
      <c r="C1989" s="10"/>
      <c r="D1989" s="10"/>
      <c r="AA1989" s="87"/>
      <c r="AB1989" s="87"/>
      <c r="AC1989" s="87"/>
      <c r="AD1989" s="87"/>
      <c r="AE1989" s="87"/>
      <c r="AG1989" s="112"/>
      <c r="AN1989" s="87"/>
      <c r="AO1989" s="87"/>
      <c r="AP1989" s="87"/>
      <c r="AQ1989" s="87"/>
      <c r="AR1989" s="87"/>
      <c r="AS1989" s="87"/>
      <c r="AT1989" s="87"/>
      <c r="AU1989" s="87"/>
    </row>
    <row r="1990" spans="3:47" x14ac:dyDescent="0.2">
      <c r="C1990" s="10"/>
      <c r="D1990" s="10"/>
      <c r="AA1990" s="87"/>
      <c r="AB1990" s="87"/>
      <c r="AC1990" s="87"/>
      <c r="AD1990" s="87"/>
      <c r="AE1990" s="87"/>
      <c r="AG1990" s="112"/>
      <c r="AN1990" s="87"/>
      <c r="AO1990" s="87"/>
      <c r="AP1990" s="87"/>
      <c r="AQ1990" s="87"/>
      <c r="AR1990" s="87"/>
      <c r="AS1990" s="87"/>
      <c r="AT1990" s="87"/>
      <c r="AU1990" s="87"/>
    </row>
    <row r="1991" spans="3:47" x14ac:dyDescent="0.2">
      <c r="C1991" s="10"/>
      <c r="D1991" s="10"/>
      <c r="AA1991" s="87"/>
      <c r="AB1991" s="87"/>
      <c r="AC1991" s="87"/>
      <c r="AD1991" s="87"/>
      <c r="AE1991" s="87"/>
      <c r="AG1991" s="112"/>
      <c r="AN1991" s="87"/>
      <c r="AO1991" s="87"/>
      <c r="AP1991" s="87"/>
      <c r="AQ1991" s="87"/>
      <c r="AR1991" s="87"/>
      <c r="AS1991" s="87"/>
      <c r="AT1991" s="87"/>
      <c r="AU1991" s="87"/>
    </row>
    <row r="1992" spans="3:47" x14ac:dyDescent="0.2">
      <c r="C1992" s="10"/>
      <c r="D1992" s="10"/>
      <c r="AA1992" s="87"/>
      <c r="AB1992" s="87"/>
      <c r="AC1992" s="87"/>
      <c r="AD1992" s="87"/>
      <c r="AE1992" s="87"/>
      <c r="AG1992" s="112"/>
      <c r="AN1992" s="87"/>
      <c r="AO1992" s="87"/>
      <c r="AP1992" s="87"/>
      <c r="AQ1992" s="87"/>
      <c r="AR1992" s="87"/>
      <c r="AS1992" s="87"/>
      <c r="AT1992" s="87"/>
      <c r="AU1992" s="87"/>
    </row>
    <row r="1993" spans="3:47" x14ac:dyDescent="0.2">
      <c r="C1993" s="10"/>
      <c r="D1993" s="10"/>
      <c r="AA1993" s="87"/>
      <c r="AB1993" s="87"/>
      <c r="AC1993" s="87"/>
      <c r="AD1993" s="87"/>
      <c r="AE1993" s="87"/>
      <c r="AG1993" s="112"/>
      <c r="AN1993" s="87"/>
      <c r="AO1993" s="87"/>
      <c r="AP1993" s="87"/>
      <c r="AQ1993" s="87"/>
      <c r="AR1993" s="87"/>
      <c r="AS1993" s="87"/>
      <c r="AT1993" s="87"/>
      <c r="AU1993" s="87"/>
    </row>
    <row r="1994" spans="3:47" x14ac:dyDescent="0.2">
      <c r="C1994" s="10"/>
      <c r="D1994" s="10"/>
      <c r="AA1994" s="87"/>
      <c r="AB1994" s="87"/>
      <c r="AC1994" s="87"/>
      <c r="AD1994" s="87"/>
      <c r="AE1994" s="87"/>
      <c r="AG1994" s="112"/>
      <c r="AN1994" s="87"/>
      <c r="AO1994" s="87"/>
      <c r="AP1994" s="87"/>
      <c r="AQ1994" s="87"/>
      <c r="AR1994" s="87"/>
      <c r="AS1994" s="87"/>
      <c r="AT1994" s="87"/>
      <c r="AU1994" s="87"/>
    </row>
    <row r="1995" spans="3:47" x14ac:dyDescent="0.2">
      <c r="C1995" s="10"/>
      <c r="D1995" s="10"/>
      <c r="AA1995" s="87"/>
      <c r="AB1995" s="87"/>
      <c r="AC1995" s="87"/>
      <c r="AD1995" s="87"/>
      <c r="AE1995" s="87"/>
      <c r="AG1995" s="112"/>
      <c r="AN1995" s="87"/>
      <c r="AO1995" s="87"/>
      <c r="AP1995" s="87"/>
      <c r="AQ1995" s="87"/>
      <c r="AR1995" s="87"/>
      <c r="AS1995" s="87"/>
      <c r="AT1995" s="87"/>
      <c r="AU1995" s="87"/>
    </row>
    <row r="1996" spans="3:47" x14ac:dyDescent="0.2">
      <c r="C1996" s="10"/>
      <c r="D1996" s="10"/>
      <c r="AA1996" s="87"/>
      <c r="AB1996" s="87"/>
      <c r="AC1996" s="87"/>
      <c r="AD1996" s="87"/>
      <c r="AE1996" s="87"/>
      <c r="AG1996" s="112"/>
      <c r="AN1996" s="87"/>
      <c r="AO1996" s="87"/>
      <c r="AP1996" s="87"/>
      <c r="AQ1996" s="87"/>
      <c r="AR1996" s="87"/>
      <c r="AS1996" s="87"/>
      <c r="AT1996" s="87"/>
      <c r="AU1996" s="87"/>
    </row>
    <row r="1997" spans="3:47" x14ac:dyDescent="0.2">
      <c r="C1997" s="10"/>
      <c r="D1997" s="10"/>
      <c r="AA1997" s="87"/>
      <c r="AB1997" s="87"/>
      <c r="AC1997" s="87"/>
      <c r="AD1997" s="87"/>
      <c r="AE1997" s="87"/>
      <c r="AG1997" s="112"/>
      <c r="AN1997" s="87"/>
      <c r="AO1997" s="87"/>
      <c r="AP1997" s="87"/>
      <c r="AQ1997" s="87"/>
      <c r="AR1997" s="87"/>
      <c r="AS1997" s="87"/>
      <c r="AT1997" s="87"/>
      <c r="AU1997" s="87"/>
    </row>
    <row r="1998" spans="3:47" x14ac:dyDescent="0.2">
      <c r="C1998" s="10"/>
      <c r="D1998" s="10"/>
      <c r="AA1998" s="87"/>
      <c r="AB1998" s="87"/>
      <c r="AC1998" s="87"/>
      <c r="AD1998" s="87"/>
      <c r="AE1998" s="87"/>
      <c r="AG1998" s="112"/>
      <c r="AN1998" s="87"/>
      <c r="AO1998" s="87"/>
      <c r="AP1998" s="87"/>
      <c r="AQ1998" s="87"/>
      <c r="AR1998" s="87"/>
      <c r="AS1998" s="87"/>
      <c r="AT1998" s="87"/>
      <c r="AU1998" s="87"/>
    </row>
    <row r="1999" spans="3:47" x14ac:dyDescent="0.2">
      <c r="C1999" s="10"/>
      <c r="D1999" s="10"/>
      <c r="AA1999" s="87"/>
      <c r="AB1999" s="87"/>
      <c r="AC1999" s="87"/>
      <c r="AD1999" s="87"/>
      <c r="AE1999" s="87"/>
      <c r="AG1999" s="112"/>
      <c r="AN1999" s="87"/>
      <c r="AO1999" s="87"/>
      <c r="AP1999" s="87"/>
      <c r="AQ1999" s="87"/>
      <c r="AR1999" s="87"/>
      <c r="AS1999" s="87"/>
      <c r="AT1999" s="87"/>
      <c r="AU1999" s="87"/>
    </row>
    <row r="2000" spans="3:47" x14ac:dyDescent="0.2">
      <c r="C2000" s="10"/>
      <c r="D2000" s="10"/>
      <c r="AA2000" s="87"/>
      <c r="AB2000" s="87"/>
      <c r="AC2000" s="87"/>
      <c r="AD2000" s="87"/>
      <c r="AE2000" s="87"/>
      <c r="AG2000" s="112"/>
      <c r="AN2000" s="87"/>
      <c r="AO2000" s="87"/>
      <c r="AP2000" s="87"/>
      <c r="AQ2000" s="87"/>
      <c r="AR2000" s="87"/>
      <c r="AS2000" s="87"/>
      <c r="AT2000" s="87"/>
      <c r="AU2000" s="87"/>
    </row>
    <row r="2001" spans="3:47" x14ac:dyDescent="0.2">
      <c r="C2001" s="10"/>
      <c r="D2001" s="10"/>
      <c r="AA2001" s="87"/>
      <c r="AB2001" s="87"/>
      <c r="AC2001" s="87"/>
      <c r="AD2001" s="87"/>
      <c r="AE2001" s="87"/>
      <c r="AG2001" s="112"/>
      <c r="AN2001" s="87"/>
      <c r="AO2001" s="87"/>
      <c r="AP2001" s="87"/>
      <c r="AQ2001" s="87"/>
      <c r="AR2001" s="87"/>
      <c r="AS2001" s="87"/>
      <c r="AT2001" s="87"/>
      <c r="AU2001" s="87"/>
    </row>
    <row r="2002" spans="3:47" x14ac:dyDescent="0.2">
      <c r="C2002" s="10"/>
      <c r="D2002" s="10"/>
      <c r="AA2002" s="87"/>
      <c r="AB2002" s="87"/>
      <c r="AC2002" s="87"/>
      <c r="AD2002" s="87"/>
      <c r="AE2002" s="87"/>
      <c r="AG2002" s="112"/>
      <c r="AN2002" s="87"/>
      <c r="AO2002" s="87"/>
      <c r="AP2002" s="87"/>
      <c r="AQ2002" s="87"/>
      <c r="AR2002" s="87"/>
      <c r="AS2002" s="87"/>
      <c r="AT2002" s="87"/>
      <c r="AU2002" s="87"/>
    </row>
    <row r="2003" spans="3:47" x14ac:dyDescent="0.2">
      <c r="C2003" s="10"/>
      <c r="D2003" s="10"/>
      <c r="AA2003" s="87"/>
      <c r="AB2003" s="87"/>
      <c r="AC2003" s="87"/>
      <c r="AD2003" s="87"/>
      <c r="AE2003" s="87"/>
      <c r="AG2003" s="112"/>
      <c r="AN2003" s="87"/>
      <c r="AO2003" s="87"/>
      <c r="AP2003" s="87"/>
      <c r="AQ2003" s="87"/>
      <c r="AR2003" s="87"/>
      <c r="AS2003" s="87"/>
      <c r="AT2003" s="87"/>
      <c r="AU2003" s="87"/>
    </row>
    <row r="2004" spans="3:47" x14ac:dyDescent="0.2">
      <c r="C2004" s="10"/>
      <c r="D2004" s="10"/>
      <c r="AA2004" s="87"/>
      <c r="AB2004" s="87"/>
      <c r="AC2004" s="87"/>
      <c r="AD2004" s="87"/>
      <c r="AE2004" s="87"/>
      <c r="AG2004" s="112"/>
      <c r="AN2004" s="87"/>
      <c r="AO2004" s="87"/>
      <c r="AP2004" s="87"/>
      <c r="AQ2004" s="87"/>
      <c r="AR2004" s="87"/>
      <c r="AS2004" s="87"/>
      <c r="AT2004" s="87"/>
      <c r="AU2004" s="87"/>
    </row>
    <row r="2005" spans="3:47" x14ac:dyDescent="0.2">
      <c r="C2005" s="10"/>
      <c r="D2005" s="10"/>
      <c r="AA2005" s="87"/>
      <c r="AB2005" s="87"/>
      <c r="AC2005" s="87"/>
      <c r="AD2005" s="87"/>
      <c r="AE2005" s="87"/>
      <c r="AG2005" s="112"/>
      <c r="AN2005" s="87"/>
      <c r="AO2005" s="87"/>
      <c r="AP2005" s="87"/>
      <c r="AQ2005" s="87"/>
      <c r="AR2005" s="87"/>
      <c r="AS2005" s="87"/>
      <c r="AT2005" s="87"/>
      <c r="AU2005" s="87"/>
    </row>
    <row r="2006" spans="3:47" x14ac:dyDescent="0.2">
      <c r="C2006" s="10"/>
      <c r="D2006" s="10"/>
      <c r="AA2006" s="87"/>
      <c r="AB2006" s="87"/>
      <c r="AC2006" s="87"/>
      <c r="AD2006" s="87"/>
      <c r="AE2006" s="87"/>
      <c r="AG2006" s="112"/>
      <c r="AN2006" s="87"/>
      <c r="AO2006" s="87"/>
      <c r="AP2006" s="87"/>
      <c r="AQ2006" s="87"/>
      <c r="AR2006" s="87"/>
      <c r="AS2006" s="87"/>
      <c r="AT2006" s="87"/>
      <c r="AU2006" s="87"/>
    </row>
    <row r="2007" spans="3:47" x14ac:dyDescent="0.2">
      <c r="C2007" s="10"/>
      <c r="D2007" s="10"/>
      <c r="AA2007" s="87"/>
      <c r="AB2007" s="87"/>
      <c r="AC2007" s="87"/>
      <c r="AD2007" s="87"/>
      <c r="AE2007" s="87"/>
      <c r="AG2007" s="112"/>
      <c r="AN2007" s="87"/>
      <c r="AO2007" s="87"/>
      <c r="AP2007" s="87"/>
      <c r="AQ2007" s="87"/>
      <c r="AR2007" s="87"/>
      <c r="AS2007" s="87"/>
      <c r="AT2007" s="87"/>
      <c r="AU2007" s="87"/>
    </row>
    <row r="2008" spans="3:47" x14ac:dyDescent="0.2">
      <c r="C2008" s="10"/>
      <c r="D2008" s="10"/>
      <c r="AA2008" s="87"/>
      <c r="AB2008" s="87"/>
      <c r="AC2008" s="87"/>
      <c r="AD2008" s="87"/>
      <c r="AE2008" s="87"/>
      <c r="AG2008" s="112"/>
      <c r="AN2008" s="87"/>
      <c r="AO2008" s="87"/>
      <c r="AP2008" s="87"/>
      <c r="AQ2008" s="87"/>
      <c r="AR2008" s="87"/>
      <c r="AS2008" s="87"/>
      <c r="AT2008" s="87"/>
      <c r="AU2008" s="87"/>
    </row>
    <row r="2009" spans="3:47" x14ac:dyDescent="0.2">
      <c r="C2009" s="10"/>
      <c r="D2009" s="10"/>
      <c r="AA2009" s="87"/>
      <c r="AB2009" s="87"/>
      <c r="AC2009" s="87"/>
      <c r="AD2009" s="87"/>
      <c r="AE2009" s="87"/>
      <c r="AG2009" s="112"/>
      <c r="AN2009" s="87"/>
      <c r="AO2009" s="87"/>
      <c r="AP2009" s="87"/>
      <c r="AQ2009" s="87"/>
      <c r="AR2009" s="87"/>
      <c r="AS2009" s="87"/>
      <c r="AT2009" s="87"/>
      <c r="AU2009" s="87"/>
    </row>
    <row r="2010" spans="3:47" x14ac:dyDescent="0.2">
      <c r="C2010" s="10"/>
      <c r="D2010" s="10"/>
      <c r="AA2010" s="87"/>
      <c r="AB2010" s="87"/>
      <c r="AC2010" s="87"/>
      <c r="AD2010" s="87"/>
      <c r="AE2010" s="87"/>
      <c r="AG2010" s="112"/>
      <c r="AN2010" s="87"/>
      <c r="AO2010" s="87"/>
      <c r="AP2010" s="87"/>
      <c r="AQ2010" s="87"/>
      <c r="AR2010" s="87"/>
      <c r="AS2010" s="87"/>
      <c r="AT2010" s="87"/>
      <c r="AU2010" s="87"/>
    </row>
    <row r="2011" spans="3:47" x14ac:dyDescent="0.2">
      <c r="C2011" s="10"/>
      <c r="D2011" s="10"/>
      <c r="AA2011" s="87"/>
      <c r="AB2011" s="87"/>
      <c r="AC2011" s="87"/>
      <c r="AD2011" s="87"/>
      <c r="AE2011" s="87"/>
      <c r="AG2011" s="112"/>
      <c r="AN2011" s="87"/>
      <c r="AO2011" s="87"/>
      <c r="AP2011" s="87"/>
      <c r="AQ2011" s="87"/>
      <c r="AR2011" s="87"/>
      <c r="AS2011" s="87"/>
      <c r="AT2011" s="87"/>
      <c r="AU2011" s="87"/>
    </row>
    <row r="2012" spans="3:47" x14ac:dyDescent="0.2">
      <c r="C2012" s="10"/>
      <c r="D2012" s="10"/>
      <c r="AA2012" s="87"/>
      <c r="AB2012" s="87"/>
      <c r="AC2012" s="87"/>
      <c r="AD2012" s="87"/>
      <c r="AE2012" s="87"/>
      <c r="AG2012" s="112"/>
      <c r="AN2012" s="87"/>
      <c r="AO2012" s="87"/>
      <c r="AP2012" s="87"/>
      <c r="AQ2012" s="87"/>
      <c r="AR2012" s="87"/>
      <c r="AS2012" s="87"/>
      <c r="AT2012" s="87"/>
      <c r="AU2012" s="87"/>
    </row>
    <row r="2013" spans="3:47" x14ac:dyDescent="0.2">
      <c r="C2013" s="10"/>
      <c r="D2013" s="10"/>
      <c r="AA2013" s="87"/>
      <c r="AB2013" s="87"/>
      <c r="AC2013" s="87"/>
      <c r="AD2013" s="87"/>
      <c r="AE2013" s="87"/>
      <c r="AG2013" s="112"/>
      <c r="AN2013" s="87"/>
      <c r="AO2013" s="87"/>
      <c r="AP2013" s="87"/>
      <c r="AQ2013" s="87"/>
      <c r="AR2013" s="87"/>
      <c r="AS2013" s="87"/>
      <c r="AT2013" s="87"/>
      <c r="AU2013" s="87"/>
    </row>
    <row r="2014" spans="3:47" x14ac:dyDescent="0.2">
      <c r="C2014" s="10"/>
      <c r="D2014" s="10"/>
      <c r="AA2014" s="87"/>
      <c r="AB2014" s="87"/>
      <c r="AC2014" s="87"/>
      <c r="AD2014" s="87"/>
      <c r="AE2014" s="87"/>
      <c r="AG2014" s="112"/>
      <c r="AN2014" s="87"/>
      <c r="AO2014" s="87"/>
      <c r="AP2014" s="87"/>
      <c r="AQ2014" s="87"/>
      <c r="AR2014" s="87"/>
      <c r="AS2014" s="87"/>
      <c r="AT2014" s="87"/>
      <c r="AU2014" s="87"/>
    </row>
    <row r="2015" spans="3:47" x14ac:dyDescent="0.2">
      <c r="C2015" s="10"/>
      <c r="D2015" s="10"/>
      <c r="AA2015" s="87"/>
      <c r="AB2015" s="87"/>
      <c r="AC2015" s="87"/>
      <c r="AD2015" s="87"/>
      <c r="AE2015" s="87"/>
      <c r="AG2015" s="112"/>
      <c r="AN2015" s="87"/>
      <c r="AO2015" s="87"/>
      <c r="AP2015" s="87"/>
      <c r="AQ2015" s="87"/>
      <c r="AR2015" s="87"/>
      <c r="AS2015" s="87"/>
      <c r="AT2015" s="87"/>
      <c r="AU2015" s="87"/>
    </row>
    <row r="2016" spans="3:47" x14ac:dyDescent="0.2">
      <c r="C2016" s="10"/>
      <c r="D2016" s="10"/>
      <c r="AA2016" s="87"/>
      <c r="AB2016" s="87"/>
      <c r="AC2016" s="87"/>
      <c r="AD2016" s="87"/>
      <c r="AE2016" s="87"/>
      <c r="AG2016" s="112"/>
      <c r="AN2016" s="87"/>
      <c r="AO2016" s="87"/>
      <c r="AP2016" s="87"/>
      <c r="AQ2016" s="87"/>
      <c r="AR2016" s="87"/>
      <c r="AS2016" s="87"/>
      <c r="AT2016" s="87"/>
      <c r="AU2016" s="87"/>
    </row>
    <row r="2017" spans="3:47" x14ac:dyDescent="0.2">
      <c r="C2017" s="10"/>
      <c r="D2017" s="10"/>
      <c r="AA2017" s="87"/>
      <c r="AB2017" s="87"/>
      <c r="AC2017" s="87"/>
      <c r="AD2017" s="87"/>
      <c r="AE2017" s="87"/>
      <c r="AG2017" s="112"/>
      <c r="AN2017" s="87"/>
      <c r="AO2017" s="87"/>
      <c r="AP2017" s="87"/>
      <c r="AQ2017" s="87"/>
      <c r="AR2017" s="87"/>
      <c r="AS2017" s="87"/>
      <c r="AT2017" s="87"/>
      <c r="AU2017" s="87"/>
    </row>
    <row r="2018" spans="3:47" x14ac:dyDescent="0.2">
      <c r="C2018" s="10"/>
      <c r="D2018" s="10"/>
      <c r="AA2018" s="87"/>
      <c r="AB2018" s="87"/>
      <c r="AC2018" s="87"/>
      <c r="AD2018" s="87"/>
      <c r="AE2018" s="87"/>
      <c r="AG2018" s="112"/>
      <c r="AN2018" s="87"/>
      <c r="AO2018" s="87"/>
      <c r="AP2018" s="87"/>
      <c r="AQ2018" s="87"/>
      <c r="AR2018" s="87"/>
      <c r="AS2018" s="87"/>
      <c r="AT2018" s="87"/>
      <c r="AU2018" s="87"/>
    </row>
    <row r="2019" spans="3:47" x14ac:dyDescent="0.2">
      <c r="C2019" s="10"/>
      <c r="D2019" s="10"/>
      <c r="AA2019" s="87"/>
      <c r="AB2019" s="87"/>
      <c r="AC2019" s="87"/>
      <c r="AD2019" s="87"/>
      <c r="AE2019" s="87"/>
      <c r="AG2019" s="112"/>
      <c r="AN2019" s="87"/>
      <c r="AO2019" s="87"/>
      <c r="AP2019" s="87"/>
      <c r="AQ2019" s="87"/>
      <c r="AR2019" s="87"/>
      <c r="AS2019" s="87"/>
      <c r="AT2019" s="87"/>
      <c r="AU2019" s="87"/>
    </row>
    <row r="2020" spans="3:47" x14ac:dyDescent="0.2">
      <c r="C2020" s="10"/>
      <c r="D2020" s="10"/>
      <c r="AA2020" s="87"/>
      <c r="AB2020" s="87"/>
      <c r="AC2020" s="87"/>
      <c r="AD2020" s="87"/>
      <c r="AE2020" s="87"/>
      <c r="AG2020" s="112"/>
      <c r="AN2020" s="87"/>
      <c r="AO2020" s="87"/>
      <c r="AP2020" s="87"/>
      <c r="AQ2020" s="87"/>
      <c r="AR2020" s="87"/>
      <c r="AS2020" s="87"/>
      <c r="AT2020" s="87"/>
      <c r="AU2020" s="87"/>
    </row>
    <row r="2021" spans="3:47" x14ac:dyDescent="0.2">
      <c r="C2021" s="10"/>
      <c r="D2021" s="10"/>
      <c r="AA2021" s="87"/>
      <c r="AB2021" s="87"/>
      <c r="AC2021" s="87"/>
      <c r="AD2021" s="87"/>
      <c r="AE2021" s="87"/>
      <c r="AG2021" s="112"/>
      <c r="AN2021" s="87"/>
      <c r="AO2021" s="87"/>
      <c r="AP2021" s="87"/>
      <c r="AQ2021" s="87"/>
      <c r="AR2021" s="87"/>
      <c r="AS2021" s="87"/>
      <c r="AT2021" s="87"/>
      <c r="AU2021" s="87"/>
    </row>
    <row r="2022" spans="3:47" x14ac:dyDescent="0.2">
      <c r="C2022" s="10"/>
      <c r="D2022" s="10"/>
      <c r="AA2022" s="87"/>
      <c r="AB2022" s="87"/>
      <c r="AC2022" s="87"/>
      <c r="AD2022" s="87"/>
      <c r="AE2022" s="87"/>
      <c r="AG2022" s="112"/>
      <c r="AN2022" s="87"/>
      <c r="AO2022" s="87"/>
      <c r="AP2022" s="87"/>
      <c r="AQ2022" s="87"/>
      <c r="AR2022" s="87"/>
      <c r="AS2022" s="87"/>
      <c r="AT2022" s="87"/>
      <c r="AU2022" s="87"/>
    </row>
    <row r="2023" spans="3:47" x14ac:dyDescent="0.2">
      <c r="C2023" s="10"/>
      <c r="D2023" s="10"/>
      <c r="AA2023" s="87"/>
      <c r="AB2023" s="87"/>
      <c r="AC2023" s="87"/>
      <c r="AD2023" s="87"/>
      <c r="AE2023" s="87"/>
      <c r="AG2023" s="112"/>
      <c r="AN2023" s="87"/>
      <c r="AO2023" s="87"/>
      <c r="AP2023" s="87"/>
      <c r="AQ2023" s="87"/>
      <c r="AR2023" s="87"/>
      <c r="AS2023" s="87"/>
      <c r="AT2023" s="87"/>
      <c r="AU2023" s="87"/>
    </row>
    <row r="2024" spans="3:47" x14ac:dyDescent="0.2">
      <c r="C2024" s="10"/>
      <c r="D2024" s="10"/>
      <c r="AA2024" s="87"/>
      <c r="AB2024" s="87"/>
      <c r="AC2024" s="87"/>
      <c r="AD2024" s="87"/>
      <c r="AE2024" s="87"/>
      <c r="AG2024" s="112"/>
      <c r="AN2024" s="87"/>
      <c r="AO2024" s="87"/>
      <c r="AP2024" s="87"/>
      <c r="AQ2024" s="87"/>
      <c r="AR2024" s="87"/>
      <c r="AS2024" s="87"/>
      <c r="AT2024" s="87"/>
      <c r="AU2024" s="87"/>
    </row>
    <row r="2025" spans="3:47" x14ac:dyDescent="0.2">
      <c r="C2025" s="10"/>
      <c r="D2025" s="10"/>
      <c r="AA2025" s="87"/>
      <c r="AB2025" s="87"/>
      <c r="AC2025" s="87"/>
      <c r="AD2025" s="87"/>
      <c r="AE2025" s="87"/>
      <c r="AG2025" s="112"/>
      <c r="AN2025" s="87"/>
      <c r="AO2025" s="87"/>
      <c r="AP2025" s="87"/>
      <c r="AQ2025" s="87"/>
      <c r="AR2025" s="87"/>
      <c r="AS2025" s="87"/>
      <c r="AT2025" s="87"/>
      <c r="AU2025" s="87"/>
    </row>
    <row r="2026" spans="3:47" x14ac:dyDescent="0.2">
      <c r="C2026" s="10"/>
      <c r="D2026" s="10"/>
      <c r="AA2026" s="87"/>
      <c r="AB2026" s="87"/>
      <c r="AC2026" s="87"/>
      <c r="AD2026" s="87"/>
      <c r="AE2026" s="87"/>
      <c r="AG2026" s="112"/>
      <c r="AN2026" s="87"/>
      <c r="AO2026" s="87"/>
      <c r="AP2026" s="87"/>
      <c r="AQ2026" s="87"/>
      <c r="AR2026" s="87"/>
      <c r="AS2026" s="87"/>
      <c r="AT2026" s="87"/>
      <c r="AU2026" s="87"/>
    </row>
    <row r="2027" spans="3:47" x14ac:dyDescent="0.2">
      <c r="C2027" s="10"/>
      <c r="D2027" s="10"/>
      <c r="AA2027" s="87"/>
      <c r="AB2027" s="87"/>
      <c r="AC2027" s="87"/>
      <c r="AD2027" s="87"/>
      <c r="AE2027" s="87"/>
      <c r="AG2027" s="112"/>
      <c r="AN2027" s="87"/>
      <c r="AO2027" s="87"/>
      <c r="AP2027" s="87"/>
      <c r="AQ2027" s="87"/>
      <c r="AR2027" s="87"/>
      <c r="AS2027" s="87"/>
      <c r="AT2027" s="87"/>
      <c r="AU2027" s="87"/>
    </row>
    <row r="2028" spans="3:47" x14ac:dyDescent="0.2">
      <c r="C2028" s="10"/>
      <c r="D2028" s="10"/>
      <c r="AA2028" s="87"/>
      <c r="AB2028" s="87"/>
      <c r="AC2028" s="87"/>
      <c r="AD2028" s="87"/>
      <c r="AE2028" s="87"/>
      <c r="AG2028" s="112"/>
      <c r="AN2028" s="87"/>
      <c r="AO2028" s="87"/>
      <c r="AP2028" s="87"/>
      <c r="AQ2028" s="87"/>
      <c r="AR2028" s="87"/>
      <c r="AS2028" s="87"/>
      <c r="AT2028" s="87"/>
      <c r="AU2028" s="87"/>
    </row>
    <row r="2029" spans="3:47" x14ac:dyDescent="0.2">
      <c r="C2029" s="10"/>
      <c r="D2029" s="10"/>
      <c r="AA2029" s="87"/>
      <c r="AB2029" s="87"/>
      <c r="AC2029" s="87"/>
      <c r="AD2029" s="87"/>
      <c r="AE2029" s="87"/>
      <c r="AG2029" s="112"/>
      <c r="AN2029" s="87"/>
      <c r="AO2029" s="87"/>
      <c r="AP2029" s="87"/>
      <c r="AQ2029" s="87"/>
      <c r="AR2029" s="87"/>
      <c r="AS2029" s="87"/>
      <c r="AT2029" s="87"/>
      <c r="AU2029" s="87"/>
    </row>
    <row r="2030" spans="3:47" x14ac:dyDescent="0.2">
      <c r="C2030" s="10"/>
      <c r="D2030" s="10"/>
      <c r="AA2030" s="87"/>
      <c r="AB2030" s="87"/>
      <c r="AC2030" s="87"/>
      <c r="AD2030" s="87"/>
      <c r="AE2030" s="87"/>
      <c r="AG2030" s="112"/>
      <c r="AN2030" s="87"/>
      <c r="AO2030" s="87"/>
      <c r="AP2030" s="87"/>
      <c r="AQ2030" s="87"/>
      <c r="AR2030" s="87"/>
      <c r="AS2030" s="87"/>
      <c r="AT2030" s="87"/>
      <c r="AU2030" s="87"/>
    </row>
    <row r="2031" spans="3:47" x14ac:dyDescent="0.2">
      <c r="C2031" s="10"/>
      <c r="D2031" s="10"/>
      <c r="AA2031" s="87"/>
      <c r="AB2031" s="87"/>
      <c r="AC2031" s="87"/>
      <c r="AD2031" s="87"/>
      <c r="AE2031" s="87"/>
      <c r="AG2031" s="112"/>
      <c r="AN2031" s="87"/>
      <c r="AO2031" s="87"/>
      <c r="AP2031" s="87"/>
      <c r="AQ2031" s="87"/>
      <c r="AR2031" s="87"/>
      <c r="AS2031" s="87"/>
      <c r="AT2031" s="87"/>
      <c r="AU2031" s="87"/>
    </row>
    <row r="2032" spans="3:47" x14ac:dyDescent="0.2">
      <c r="C2032" s="10"/>
      <c r="D2032" s="10"/>
      <c r="AA2032" s="87"/>
      <c r="AB2032" s="87"/>
      <c r="AC2032" s="87"/>
      <c r="AD2032" s="87"/>
      <c r="AE2032" s="87"/>
      <c r="AG2032" s="112"/>
      <c r="AN2032" s="87"/>
      <c r="AO2032" s="87"/>
      <c r="AP2032" s="87"/>
      <c r="AQ2032" s="87"/>
      <c r="AR2032" s="87"/>
      <c r="AS2032" s="87"/>
      <c r="AT2032" s="87"/>
      <c r="AU2032" s="87"/>
    </row>
    <row r="2033" spans="3:47" x14ac:dyDescent="0.2">
      <c r="C2033" s="10"/>
      <c r="D2033" s="10"/>
      <c r="AA2033" s="87"/>
      <c r="AB2033" s="87"/>
      <c r="AC2033" s="87"/>
      <c r="AD2033" s="87"/>
      <c r="AE2033" s="87"/>
      <c r="AG2033" s="112"/>
      <c r="AN2033" s="87"/>
      <c r="AO2033" s="87"/>
      <c r="AP2033" s="87"/>
      <c r="AQ2033" s="87"/>
      <c r="AR2033" s="87"/>
      <c r="AS2033" s="87"/>
      <c r="AT2033" s="87"/>
      <c r="AU2033" s="87"/>
    </row>
    <row r="2034" spans="3:47" x14ac:dyDescent="0.2">
      <c r="C2034" s="10"/>
      <c r="D2034" s="10"/>
      <c r="AA2034" s="87"/>
      <c r="AB2034" s="87"/>
      <c r="AC2034" s="87"/>
      <c r="AD2034" s="87"/>
      <c r="AE2034" s="87"/>
      <c r="AG2034" s="112"/>
      <c r="AN2034" s="87"/>
      <c r="AO2034" s="87"/>
      <c r="AP2034" s="87"/>
      <c r="AQ2034" s="87"/>
      <c r="AR2034" s="87"/>
      <c r="AS2034" s="87"/>
      <c r="AT2034" s="87"/>
      <c r="AU2034" s="87"/>
    </row>
    <row r="2035" spans="3:47" x14ac:dyDescent="0.2">
      <c r="C2035" s="10"/>
      <c r="D2035" s="10"/>
      <c r="AA2035" s="87"/>
      <c r="AB2035" s="87"/>
      <c r="AC2035" s="87"/>
      <c r="AD2035" s="87"/>
      <c r="AE2035" s="87"/>
      <c r="AG2035" s="112"/>
      <c r="AN2035" s="87"/>
      <c r="AO2035" s="87"/>
      <c r="AP2035" s="87"/>
      <c r="AQ2035" s="87"/>
      <c r="AR2035" s="87"/>
      <c r="AS2035" s="87"/>
      <c r="AT2035" s="87"/>
      <c r="AU2035" s="87"/>
    </row>
    <row r="2036" spans="3:47" x14ac:dyDescent="0.2">
      <c r="C2036" s="10"/>
      <c r="D2036" s="10"/>
      <c r="AA2036" s="87"/>
      <c r="AB2036" s="87"/>
      <c r="AC2036" s="87"/>
      <c r="AD2036" s="87"/>
      <c r="AE2036" s="87"/>
      <c r="AG2036" s="112"/>
      <c r="AN2036" s="87"/>
      <c r="AO2036" s="87"/>
      <c r="AP2036" s="87"/>
      <c r="AQ2036" s="87"/>
      <c r="AR2036" s="87"/>
      <c r="AS2036" s="87"/>
      <c r="AT2036" s="87"/>
      <c r="AU2036" s="87"/>
    </row>
    <row r="2037" spans="3:47" x14ac:dyDescent="0.2">
      <c r="C2037" s="10"/>
      <c r="D2037" s="10"/>
      <c r="AA2037" s="87"/>
      <c r="AB2037" s="87"/>
      <c r="AC2037" s="87"/>
      <c r="AD2037" s="87"/>
      <c r="AE2037" s="87"/>
      <c r="AG2037" s="112"/>
      <c r="AN2037" s="87"/>
      <c r="AO2037" s="87"/>
      <c r="AP2037" s="87"/>
      <c r="AQ2037" s="87"/>
      <c r="AR2037" s="87"/>
      <c r="AS2037" s="87"/>
      <c r="AT2037" s="87"/>
      <c r="AU2037" s="87"/>
    </row>
    <row r="2038" spans="3:47" x14ac:dyDescent="0.2">
      <c r="C2038" s="10"/>
      <c r="D2038" s="10"/>
      <c r="AA2038" s="87"/>
      <c r="AB2038" s="87"/>
      <c r="AC2038" s="87"/>
      <c r="AD2038" s="87"/>
      <c r="AE2038" s="87"/>
      <c r="AG2038" s="112"/>
      <c r="AN2038" s="87"/>
      <c r="AO2038" s="87"/>
      <c r="AP2038" s="87"/>
      <c r="AQ2038" s="87"/>
      <c r="AR2038" s="87"/>
      <c r="AS2038" s="87"/>
      <c r="AT2038" s="87"/>
      <c r="AU2038" s="87"/>
    </row>
    <row r="2039" spans="3:47" x14ac:dyDescent="0.2">
      <c r="C2039" s="10"/>
      <c r="D2039" s="10"/>
      <c r="AA2039" s="87"/>
      <c r="AB2039" s="87"/>
      <c r="AC2039" s="87"/>
      <c r="AD2039" s="87"/>
      <c r="AE2039" s="87"/>
      <c r="AG2039" s="112"/>
      <c r="AN2039" s="87"/>
      <c r="AO2039" s="87"/>
      <c r="AP2039" s="87"/>
      <c r="AQ2039" s="87"/>
      <c r="AR2039" s="87"/>
      <c r="AS2039" s="87"/>
      <c r="AT2039" s="87"/>
      <c r="AU2039" s="87"/>
    </row>
    <row r="2040" spans="3:47" x14ac:dyDescent="0.2">
      <c r="C2040" s="10"/>
      <c r="D2040" s="10"/>
      <c r="AA2040" s="87"/>
      <c r="AB2040" s="87"/>
      <c r="AC2040" s="87"/>
      <c r="AD2040" s="87"/>
      <c r="AE2040" s="87"/>
      <c r="AG2040" s="112"/>
      <c r="AN2040" s="87"/>
      <c r="AO2040" s="87"/>
      <c r="AP2040" s="87"/>
      <c r="AQ2040" s="87"/>
      <c r="AR2040" s="87"/>
      <c r="AS2040" s="87"/>
      <c r="AT2040" s="87"/>
      <c r="AU2040" s="87"/>
    </row>
    <row r="2041" spans="3:47" x14ac:dyDescent="0.2">
      <c r="C2041" s="10"/>
      <c r="D2041" s="10"/>
      <c r="AA2041" s="87"/>
      <c r="AB2041" s="87"/>
      <c r="AC2041" s="87"/>
      <c r="AD2041" s="87"/>
      <c r="AE2041" s="87"/>
      <c r="AG2041" s="112"/>
      <c r="AN2041" s="87"/>
      <c r="AO2041" s="87"/>
      <c r="AP2041" s="87"/>
      <c r="AQ2041" s="87"/>
      <c r="AR2041" s="87"/>
      <c r="AS2041" s="87"/>
      <c r="AT2041" s="87"/>
      <c r="AU2041" s="87"/>
    </row>
    <row r="2042" spans="3:47" x14ac:dyDescent="0.2">
      <c r="C2042" s="10"/>
      <c r="D2042" s="10"/>
      <c r="AA2042" s="87"/>
      <c r="AB2042" s="87"/>
      <c r="AC2042" s="87"/>
      <c r="AD2042" s="87"/>
      <c r="AE2042" s="87"/>
      <c r="AG2042" s="112"/>
      <c r="AN2042" s="87"/>
      <c r="AO2042" s="87"/>
      <c r="AP2042" s="87"/>
      <c r="AQ2042" s="87"/>
      <c r="AR2042" s="87"/>
      <c r="AS2042" s="87"/>
      <c r="AT2042" s="87"/>
      <c r="AU2042" s="87"/>
    </row>
    <row r="2043" spans="3:47" x14ac:dyDescent="0.2">
      <c r="C2043" s="10"/>
      <c r="D2043" s="10"/>
      <c r="AA2043" s="87"/>
      <c r="AB2043" s="87"/>
      <c r="AC2043" s="87"/>
      <c r="AD2043" s="87"/>
      <c r="AE2043" s="87"/>
      <c r="AG2043" s="112"/>
      <c r="AN2043" s="87"/>
      <c r="AO2043" s="87"/>
      <c r="AP2043" s="87"/>
      <c r="AQ2043" s="87"/>
      <c r="AR2043" s="87"/>
      <c r="AS2043" s="87"/>
      <c r="AT2043" s="87"/>
      <c r="AU2043" s="87"/>
    </row>
    <row r="2044" spans="3:47" x14ac:dyDescent="0.2">
      <c r="C2044" s="10"/>
      <c r="D2044" s="10"/>
      <c r="AA2044" s="87"/>
      <c r="AB2044" s="87"/>
      <c r="AC2044" s="87"/>
      <c r="AD2044" s="87"/>
      <c r="AE2044" s="87"/>
      <c r="AG2044" s="112"/>
      <c r="AN2044" s="87"/>
      <c r="AO2044" s="87"/>
      <c r="AP2044" s="87"/>
      <c r="AQ2044" s="87"/>
      <c r="AR2044" s="87"/>
      <c r="AS2044" s="87"/>
      <c r="AT2044" s="87"/>
      <c r="AU2044" s="87"/>
    </row>
    <row r="2045" spans="3:47" x14ac:dyDescent="0.2">
      <c r="C2045" s="10"/>
      <c r="D2045" s="10"/>
      <c r="AA2045" s="87"/>
      <c r="AB2045" s="87"/>
      <c r="AC2045" s="87"/>
      <c r="AD2045" s="87"/>
      <c r="AE2045" s="87"/>
      <c r="AG2045" s="112"/>
      <c r="AN2045" s="87"/>
      <c r="AO2045" s="87"/>
      <c r="AP2045" s="87"/>
      <c r="AQ2045" s="87"/>
      <c r="AR2045" s="87"/>
      <c r="AS2045" s="87"/>
      <c r="AT2045" s="87"/>
      <c r="AU2045" s="87"/>
    </row>
    <row r="2046" spans="3:47" x14ac:dyDescent="0.2">
      <c r="C2046" s="10"/>
      <c r="D2046" s="10"/>
      <c r="AA2046" s="87"/>
      <c r="AB2046" s="87"/>
      <c r="AC2046" s="87"/>
      <c r="AD2046" s="87"/>
      <c r="AE2046" s="87"/>
      <c r="AG2046" s="112"/>
      <c r="AN2046" s="87"/>
      <c r="AO2046" s="87"/>
      <c r="AP2046" s="87"/>
      <c r="AQ2046" s="87"/>
      <c r="AR2046" s="87"/>
      <c r="AS2046" s="87"/>
      <c r="AT2046" s="87"/>
      <c r="AU2046" s="87"/>
    </row>
    <row r="2047" spans="3:47" x14ac:dyDescent="0.2">
      <c r="C2047" s="10"/>
      <c r="D2047" s="10"/>
      <c r="AA2047" s="87"/>
      <c r="AB2047" s="87"/>
      <c r="AC2047" s="87"/>
      <c r="AD2047" s="87"/>
      <c r="AE2047" s="87"/>
      <c r="AG2047" s="112"/>
      <c r="AN2047" s="87"/>
      <c r="AO2047" s="87"/>
      <c r="AP2047" s="87"/>
      <c r="AQ2047" s="87"/>
      <c r="AR2047" s="87"/>
      <c r="AS2047" s="87"/>
      <c r="AT2047" s="87"/>
      <c r="AU2047" s="87"/>
    </row>
    <row r="2048" spans="3:47" x14ac:dyDescent="0.2">
      <c r="C2048" s="10"/>
      <c r="D2048" s="10"/>
      <c r="AA2048" s="87"/>
      <c r="AB2048" s="87"/>
      <c r="AC2048" s="87"/>
      <c r="AD2048" s="87"/>
      <c r="AE2048" s="87"/>
      <c r="AG2048" s="112"/>
      <c r="AN2048" s="87"/>
      <c r="AO2048" s="87"/>
      <c r="AP2048" s="87"/>
      <c r="AQ2048" s="87"/>
      <c r="AR2048" s="87"/>
      <c r="AS2048" s="87"/>
      <c r="AT2048" s="87"/>
      <c r="AU2048" s="87"/>
    </row>
    <row r="2049" spans="3:47" x14ac:dyDescent="0.2">
      <c r="C2049" s="10"/>
      <c r="D2049" s="10"/>
      <c r="AA2049" s="87"/>
      <c r="AB2049" s="87"/>
      <c r="AC2049" s="87"/>
      <c r="AD2049" s="87"/>
      <c r="AE2049" s="87"/>
      <c r="AG2049" s="112"/>
      <c r="AN2049" s="87"/>
      <c r="AO2049" s="87"/>
      <c r="AP2049" s="87"/>
      <c r="AQ2049" s="87"/>
      <c r="AR2049" s="87"/>
      <c r="AS2049" s="87"/>
      <c r="AT2049" s="87"/>
      <c r="AU2049" s="87"/>
    </row>
    <row r="2050" spans="3:47" x14ac:dyDescent="0.2">
      <c r="C2050" s="10"/>
      <c r="D2050" s="10"/>
      <c r="AA2050" s="87"/>
      <c r="AB2050" s="87"/>
      <c r="AC2050" s="87"/>
      <c r="AD2050" s="87"/>
      <c r="AE2050" s="87"/>
      <c r="AG2050" s="112"/>
      <c r="AN2050" s="87"/>
      <c r="AO2050" s="87"/>
      <c r="AP2050" s="87"/>
      <c r="AQ2050" s="87"/>
      <c r="AR2050" s="87"/>
      <c r="AS2050" s="87"/>
      <c r="AT2050" s="87"/>
      <c r="AU2050" s="87"/>
    </row>
    <row r="2051" spans="3:47" x14ac:dyDescent="0.2">
      <c r="C2051" s="10"/>
      <c r="D2051" s="10"/>
      <c r="AA2051" s="87"/>
      <c r="AB2051" s="87"/>
      <c r="AC2051" s="87"/>
      <c r="AD2051" s="87"/>
      <c r="AE2051" s="87"/>
      <c r="AG2051" s="112"/>
      <c r="AN2051" s="87"/>
      <c r="AO2051" s="87"/>
      <c r="AP2051" s="87"/>
      <c r="AQ2051" s="87"/>
      <c r="AR2051" s="87"/>
      <c r="AS2051" s="87"/>
      <c r="AT2051" s="87"/>
      <c r="AU2051" s="87"/>
    </row>
    <row r="2052" spans="3:47" x14ac:dyDescent="0.2">
      <c r="C2052" s="10"/>
      <c r="D2052" s="10"/>
      <c r="AA2052" s="87"/>
      <c r="AB2052" s="87"/>
      <c r="AC2052" s="87"/>
      <c r="AD2052" s="87"/>
      <c r="AE2052" s="87"/>
      <c r="AG2052" s="112"/>
      <c r="AN2052" s="87"/>
      <c r="AO2052" s="87"/>
      <c r="AP2052" s="87"/>
      <c r="AQ2052" s="87"/>
      <c r="AR2052" s="87"/>
      <c r="AS2052" s="87"/>
      <c r="AT2052" s="87"/>
      <c r="AU2052" s="87"/>
    </row>
    <row r="2053" spans="3:47" x14ac:dyDescent="0.2">
      <c r="C2053" s="10"/>
      <c r="D2053" s="10"/>
      <c r="AA2053" s="87"/>
      <c r="AB2053" s="87"/>
      <c r="AC2053" s="87"/>
      <c r="AD2053" s="87"/>
      <c r="AE2053" s="87"/>
      <c r="AG2053" s="112"/>
      <c r="AN2053" s="87"/>
      <c r="AO2053" s="87"/>
      <c r="AP2053" s="87"/>
      <c r="AQ2053" s="87"/>
      <c r="AR2053" s="87"/>
      <c r="AS2053" s="87"/>
      <c r="AT2053" s="87"/>
      <c r="AU2053" s="87"/>
    </row>
    <row r="2054" spans="3:47" x14ac:dyDescent="0.2">
      <c r="C2054" s="10"/>
      <c r="D2054" s="10"/>
      <c r="AA2054" s="87"/>
      <c r="AB2054" s="87"/>
      <c r="AC2054" s="87"/>
      <c r="AD2054" s="87"/>
      <c r="AE2054" s="87"/>
      <c r="AG2054" s="112"/>
      <c r="AN2054" s="87"/>
      <c r="AO2054" s="87"/>
      <c r="AP2054" s="87"/>
      <c r="AQ2054" s="87"/>
      <c r="AR2054" s="87"/>
      <c r="AS2054" s="87"/>
      <c r="AT2054" s="87"/>
      <c r="AU2054" s="87"/>
    </row>
    <row r="2055" spans="3:47" x14ac:dyDescent="0.2">
      <c r="C2055" s="10"/>
      <c r="D2055" s="10"/>
      <c r="AA2055" s="87"/>
      <c r="AB2055" s="87"/>
      <c r="AC2055" s="87"/>
      <c r="AD2055" s="87"/>
      <c r="AE2055" s="87"/>
      <c r="AG2055" s="112"/>
      <c r="AN2055" s="87"/>
      <c r="AO2055" s="87"/>
      <c r="AP2055" s="87"/>
      <c r="AQ2055" s="87"/>
      <c r="AR2055" s="87"/>
      <c r="AS2055" s="87"/>
      <c r="AT2055" s="87"/>
      <c r="AU2055" s="87"/>
    </row>
    <row r="2056" spans="3:47" x14ac:dyDescent="0.2">
      <c r="C2056" s="10"/>
      <c r="D2056" s="10"/>
      <c r="AA2056" s="87"/>
      <c r="AB2056" s="87"/>
      <c r="AC2056" s="87"/>
      <c r="AD2056" s="87"/>
      <c r="AE2056" s="87"/>
      <c r="AG2056" s="112"/>
      <c r="AN2056" s="87"/>
      <c r="AO2056" s="87"/>
      <c r="AP2056" s="87"/>
      <c r="AQ2056" s="87"/>
      <c r="AR2056" s="87"/>
      <c r="AS2056" s="87"/>
      <c r="AT2056" s="87"/>
      <c r="AU2056" s="87"/>
    </row>
    <row r="2057" spans="3:47" x14ac:dyDescent="0.2">
      <c r="C2057" s="10"/>
      <c r="D2057" s="10"/>
      <c r="AA2057" s="87"/>
      <c r="AB2057" s="87"/>
      <c r="AC2057" s="87"/>
      <c r="AD2057" s="87"/>
      <c r="AE2057" s="87"/>
      <c r="AG2057" s="112"/>
      <c r="AN2057" s="87"/>
      <c r="AO2057" s="87"/>
      <c r="AP2057" s="87"/>
      <c r="AQ2057" s="87"/>
      <c r="AR2057" s="87"/>
      <c r="AS2057" s="87"/>
      <c r="AT2057" s="87"/>
      <c r="AU2057" s="87"/>
    </row>
    <row r="2058" spans="3:47" x14ac:dyDescent="0.2">
      <c r="C2058" s="10"/>
      <c r="D2058" s="10"/>
      <c r="AA2058" s="87"/>
      <c r="AB2058" s="87"/>
      <c r="AC2058" s="87"/>
      <c r="AD2058" s="87"/>
      <c r="AE2058" s="87"/>
      <c r="AG2058" s="112"/>
      <c r="AN2058" s="87"/>
      <c r="AO2058" s="87"/>
      <c r="AP2058" s="87"/>
      <c r="AQ2058" s="87"/>
      <c r="AR2058" s="87"/>
      <c r="AS2058" s="87"/>
      <c r="AT2058" s="87"/>
      <c r="AU2058" s="87"/>
    </row>
    <row r="2059" spans="3:47" x14ac:dyDescent="0.2">
      <c r="C2059" s="10"/>
      <c r="D2059" s="10"/>
      <c r="AA2059" s="87"/>
      <c r="AB2059" s="87"/>
      <c r="AC2059" s="87"/>
      <c r="AD2059" s="87"/>
      <c r="AE2059" s="87"/>
      <c r="AG2059" s="112"/>
      <c r="AN2059" s="87"/>
      <c r="AO2059" s="87"/>
      <c r="AP2059" s="87"/>
      <c r="AQ2059" s="87"/>
      <c r="AR2059" s="87"/>
      <c r="AS2059" s="87"/>
      <c r="AT2059" s="87"/>
      <c r="AU2059" s="87"/>
    </row>
    <row r="2060" spans="3:47" x14ac:dyDescent="0.2">
      <c r="C2060" s="10"/>
      <c r="D2060" s="10"/>
      <c r="AA2060" s="87"/>
      <c r="AB2060" s="87"/>
      <c r="AC2060" s="87"/>
      <c r="AD2060" s="87"/>
      <c r="AE2060" s="87"/>
      <c r="AG2060" s="112"/>
      <c r="AN2060" s="87"/>
      <c r="AO2060" s="87"/>
      <c r="AP2060" s="87"/>
      <c r="AQ2060" s="87"/>
      <c r="AR2060" s="87"/>
      <c r="AS2060" s="87"/>
      <c r="AT2060" s="87"/>
      <c r="AU2060" s="87"/>
    </row>
    <row r="2061" spans="3:47" x14ac:dyDescent="0.2">
      <c r="C2061" s="10"/>
      <c r="D2061" s="10"/>
      <c r="AA2061" s="87"/>
      <c r="AB2061" s="87"/>
      <c r="AC2061" s="87"/>
      <c r="AD2061" s="87"/>
      <c r="AE2061" s="87"/>
      <c r="AG2061" s="112"/>
      <c r="AN2061" s="87"/>
      <c r="AO2061" s="87"/>
      <c r="AP2061" s="87"/>
      <c r="AQ2061" s="87"/>
      <c r="AR2061" s="87"/>
      <c r="AS2061" s="87"/>
      <c r="AT2061" s="87"/>
      <c r="AU2061" s="87"/>
    </row>
    <row r="2062" spans="3:47" x14ac:dyDescent="0.2">
      <c r="C2062" s="10"/>
      <c r="D2062" s="10"/>
      <c r="AA2062" s="87"/>
      <c r="AB2062" s="87"/>
      <c r="AC2062" s="87"/>
      <c r="AD2062" s="87"/>
      <c r="AE2062" s="87"/>
      <c r="AG2062" s="112"/>
      <c r="AN2062" s="87"/>
      <c r="AO2062" s="87"/>
      <c r="AP2062" s="87"/>
      <c r="AQ2062" s="87"/>
      <c r="AR2062" s="87"/>
      <c r="AS2062" s="87"/>
      <c r="AT2062" s="87"/>
      <c r="AU2062" s="87"/>
    </row>
    <row r="2063" spans="3:47" x14ac:dyDescent="0.2">
      <c r="C2063" s="10"/>
      <c r="D2063" s="10"/>
      <c r="AA2063" s="87"/>
      <c r="AB2063" s="87"/>
      <c r="AC2063" s="87"/>
      <c r="AD2063" s="87"/>
      <c r="AE2063" s="87"/>
      <c r="AG2063" s="112"/>
      <c r="AN2063" s="87"/>
      <c r="AO2063" s="87"/>
      <c r="AP2063" s="87"/>
      <c r="AQ2063" s="87"/>
      <c r="AR2063" s="87"/>
      <c r="AS2063" s="87"/>
      <c r="AT2063" s="87"/>
      <c r="AU2063" s="87"/>
    </row>
    <row r="2064" spans="3:47" x14ac:dyDescent="0.2">
      <c r="C2064" s="10"/>
      <c r="D2064" s="10"/>
      <c r="AA2064" s="87"/>
      <c r="AB2064" s="87"/>
      <c r="AC2064" s="87"/>
      <c r="AD2064" s="87"/>
      <c r="AE2064" s="87"/>
      <c r="AG2064" s="112"/>
      <c r="AN2064" s="87"/>
      <c r="AO2064" s="87"/>
      <c r="AP2064" s="87"/>
      <c r="AQ2064" s="87"/>
      <c r="AR2064" s="87"/>
      <c r="AS2064" s="87"/>
      <c r="AT2064" s="87"/>
      <c r="AU2064" s="87"/>
    </row>
    <row r="2065" spans="3:47" x14ac:dyDescent="0.2">
      <c r="C2065" s="10"/>
      <c r="D2065" s="10"/>
      <c r="AA2065" s="87"/>
      <c r="AB2065" s="87"/>
      <c r="AC2065" s="87"/>
      <c r="AD2065" s="87"/>
      <c r="AE2065" s="87"/>
      <c r="AG2065" s="112"/>
      <c r="AN2065" s="87"/>
      <c r="AO2065" s="87"/>
      <c r="AP2065" s="87"/>
      <c r="AQ2065" s="87"/>
      <c r="AR2065" s="87"/>
      <c r="AS2065" s="87"/>
      <c r="AT2065" s="87"/>
      <c r="AU2065" s="87"/>
    </row>
    <row r="2066" spans="3:47" x14ac:dyDescent="0.2">
      <c r="C2066" s="10"/>
      <c r="D2066" s="10"/>
      <c r="AA2066" s="87"/>
      <c r="AB2066" s="87"/>
      <c r="AC2066" s="87"/>
      <c r="AD2066" s="87"/>
      <c r="AE2066" s="87"/>
      <c r="AG2066" s="112"/>
      <c r="AN2066" s="87"/>
      <c r="AO2066" s="87"/>
      <c r="AP2066" s="87"/>
      <c r="AQ2066" s="87"/>
      <c r="AR2066" s="87"/>
      <c r="AS2066" s="87"/>
      <c r="AT2066" s="87"/>
      <c r="AU2066" s="87"/>
    </row>
    <row r="2067" spans="3:47" x14ac:dyDescent="0.2">
      <c r="C2067" s="10"/>
      <c r="D2067" s="10"/>
      <c r="AA2067" s="87"/>
      <c r="AB2067" s="87"/>
      <c r="AC2067" s="87"/>
      <c r="AD2067" s="87"/>
      <c r="AE2067" s="87"/>
      <c r="AG2067" s="112"/>
      <c r="AN2067" s="87"/>
      <c r="AO2067" s="87"/>
      <c r="AP2067" s="87"/>
      <c r="AQ2067" s="87"/>
      <c r="AR2067" s="87"/>
      <c r="AS2067" s="87"/>
      <c r="AT2067" s="87"/>
      <c r="AU2067" s="87"/>
    </row>
    <row r="2068" spans="3:47" x14ac:dyDescent="0.2">
      <c r="C2068" s="10"/>
      <c r="D2068" s="10"/>
      <c r="AA2068" s="87"/>
      <c r="AB2068" s="87"/>
      <c r="AC2068" s="87"/>
      <c r="AD2068" s="87"/>
      <c r="AE2068" s="87"/>
      <c r="AG2068" s="112"/>
      <c r="AN2068" s="87"/>
      <c r="AO2068" s="87"/>
      <c r="AP2068" s="87"/>
      <c r="AQ2068" s="87"/>
      <c r="AR2068" s="87"/>
      <c r="AS2068" s="87"/>
      <c r="AT2068" s="87"/>
      <c r="AU2068" s="87"/>
    </row>
    <row r="2069" spans="3:47" x14ac:dyDescent="0.2">
      <c r="C2069" s="10"/>
      <c r="D2069" s="10"/>
      <c r="AA2069" s="87"/>
      <c r="AB2069" s="87"/>
      <c r="AC2069" s="87"/>
      <c r="AD2069" s="87"/>
      <c r="AE2069" s="87"/>
      <c r="AG2069" s="112"/>
      <c r="AN2069" s="87"/>
      <c r="AO2069" s="87"/>
      <c r="AP2069" s="87"/>
      <c r="AQ2069" s="87"/>
      <c r="AR2069" s="87"/>
      <c r="AS2069" s="87"/>
      <c r="AT2069" s="87"/>
      <c r="AU2069" s="87"/>
    </row>
    <row r="2070" spans="3:47" x14ac:dyDescent="0.2">
      <c r="C2070" s="10"/>
      <c r="D2070" s="10"/>
      <c r="AA2070" s="87"/>
      <c r="AB2070" s="87"/>
      <c r="AC2070" s="87"/>
      <c r="AD2070" s="87"/>
      <c r="AE2070" s="87"/>
      <c r="AF2070" s="113"/>
      <c r="AG2070" s="112"/>
      <c r="AN2070" s="87"/>
      <c r="AO2070" s="87"/>
      <c r="AP2070" s="87"/>
      <c r="AQ2070" s="87"/>
      <c r="AR2070" s="87"/>
      <c r="AS2070" s="87"/>
      <c r="AT2070" s="87"/>
      <c r="AU2070" s="87"/>
    </row>
    <row r="2071" spans="3:47" x14ac:dyDescent="0.2">
      <c r="C2071" s="10"/>
      <c r="D2071" s="10"/>
      <c r="AA2071" s="87"/>
      <c r="AB2071" s="87"/>
      <c r="AC2071" s="87"/>
      <c r="AD2071" s="87"/>
      <c r="AE2071" s="87"/>
      <c r="AF2071" s="113"/>
      <c r="AG2071" s="112"/>
      <c r="AN2071" s="87"/>
      <c r="AO2071" s="87"/>
      <c r="AP2071" s="87"/>
      <c r="AQ2071" s="87"/>
      <c r="AR2071" s="87"/>
      <c r="AS2071" s="87"/>
      <c r="AT2071" s="87"/>
      <c r="AU2071" s="87"/>
    </row>
    <row r="2072" spans="3:47" x14ac:dyDescent="0.2">
      <c r="C2072" s="10"/>
      <c r="D2072" s="10"/>
      <c r="AA2072" s="87"/>
      <c r="AB2072" s="87"/>
      <c r="AC2072" s="87"/>
      <c r="AD2072" s="87"/>
      <c r="AE2072" s="87"/>
      <c r="AF2072" s="113"/>
      <c r="AG2072" s="112"/>
      <c r="AN2072" s="87"/>
      <c r="AO2072" s="87"/>
      <c r="AP2072" s="87"/>
      <c r="AQ2072" s="87"/>
      <c r="AR2072" s="87"/>
      <c r="AS2072" s="87"/>
      <c r="AT2072" s="87"/>
      <c r="AU2072" s="87"/>
    </row>
    <row r="2073" spans="3:47" x14ac:dyDescent="0.2">
      <c r="C2073" s="10"/>
      <c r="D2073" s="10"/>
      <c r="AA2073" s="87"/>
      <c r="AB2073" s="87"/>
      <c r="AC2073" s="87"/>
      <c r="AD2073" s="87"/>
      <c r="AE2073" s="87"/>
      <c r="AF2073" s="113"/>
      <c r="AG2073" s="112"/>
      <c r="AN2073" s="87"/>
      <c r="AO2073" s="87"/>
      <c r="AP2073" s="87"/>
      <c r="AQ2073" s="87"/>
      <c r="AR2073" s="87"/>
      <c r="AS2073" s="87"/>
      <c r="AT2073" s="87"/>
      <c r="AU2073" s="87"/>
    </row>
    <row r="2074" spans="3:47" x14ac:dyDescent="0.2">
      <c r="C2074" s="10"/>
      <c r="D2074" s="10"/>
      <c r="AA2074" s="87"/>
      <c r="AB2074" s="87"/>
      <c r="AC2074" s="87"/>
      <c r="AD2074" s="87"/>
      <c r="AE2074" s="87"/>
      <c r="AF2074" s="113"/>
      <c r="AG2074" s="112"/>
      <c r="AN2074" s="87"/>
      <c r="AO2074" s="87"/>
      <c r="AP2074" s="87"/>
      <c r="AQ2074" s="87"/>
      <c r="AR2074" s="87"/>
      <c r="AS2074" s="87"/>
      <c r="AT2074" s="87"/>
      <c r="AU2074" s="87"/>
    </row>
    <row r="2075" spans="3:47" x14ac:dyDescent="0.2">
      <c r="C2075" s="10"/>
      <c r="D2075" s="10"/>
      <c r="AA2075" s="87"/>
      <c r="AB2075" s="87"/>
      <c r="AC2075" s="87"/>
      <c r="AD2075" s="87"/>
      <c r="AE2075" s="87"/>
      <c r="AF2075" s="113"/>
      <c r="AG2075" s="112"/>
      <c r="AN2075" s="87"/>
      <c r="AO2075" s="87"/>
      <c r="AP2075" s="87"/>
      <c r="AQ2075" s="87"/>
      <c r="AR2075" s="87"/>
      <c r="AS2075" s="87"/>
      <c r="AT2075" s="87"/>
      <c r="AU2075" s="87"/>
    </row>
    <row r="2076" spans="3:47" x14ac:dyDescent="0.2">
      <c r="C2076" s="10"/>
      <c r="D2076" s="10"/>
      <c r="AA2076" s="87"/>
      <c r="AB2076" s="87"/>
      <c r="AC2076" s="87"/>
      <c r="AD2076" s="87"/>
      <c r="AE2076" s="87"/>
      <c r="AF2076" s="113"/>
      <c r="AG2076" s="112"/>
      <c r="AN2076" s="87"/>
      <c r="AO2076" s="87"/>
      <c r="AP2076" s="87"/>
      <c r="AQ2076" s="87"/>
      <c r="AR2076" s="87"/>
      <c r="AS2076" s="87"/>
      <c r="AT2076" s="87"/>
      <c r="AU2076" s="87"/>
    </row>
    <row r="2077" spans="3:47" x14ac:dyDescent="0.2">
      <c r="C2077" s="10"/>
      <c r="D2077" s="10"/>
      <c r="AA2077" s="87"/>
      <c r="AB2077" s="87"/>
      <c r="AC2077" s="87"/>
      <c r="AD2077" s="87"/>
      <c r="AE2077" s="87"/>
      <c r="AF2077" s="113"/>
      <c r="AG2077" s="112"/>
      <c r="AN2077" s="87"/>
      <c r="AO2077" s="87"/>
      <c r="AP2077" s="87"/>
      <c r="AQ2077" s="87"/>
      <c r="AR2077" s="87"/>
      <c r="AS2077" s="87"/>
      <c r="AT2077" s="87"/>
      <c r="AU2077" s="87"/>
    </row>
    <row r="2078" spans="3:47" x14ac:dyDescent="0.2">
      <c r="C2078" s="10"/>
      <c r="D2078" s="10"/>
      <c r="AA2078" s="87"/>
      <c r="AB2078" s="87"/>
      <c r="AC2078" s="87"/>
      <c r="AD2078" s="87"/>
      <c r="AE2078" s="87"/>
      <c r="AF2078" s="113"/>
      <c r="AG2078" s="112"/>
      <c r="AN2078" s="87"/>
      <c r="AO2078" s="87"/>
      <c r="AP2078" s="87"/>
      <c r="AQ2078" s="87"/>
      <c r="AR2078" s="87"/>
      <c r="AS2078" s="87"/>
      <c r="AT2078" s="87"/>
      <c r="AU2078" s="87"/>
    </row>
    <row r="2079" spans="3:47" x14ac:dyDescent="0.2">
      <c r="C2079" s="10"/>
      <c r="D2079" s="10"/>
      <c r="AA2079" s="87"/>
      <c r="AB2079" s="87"/>
      <c r="AC2079" s="87"/>
      <c r="AD2079" s="87"/>
      <c r="AE2079" s="87"/>
      <c r="AF2079" s="113"/>
      <c r="AG2079" s="112"/>
      <c r="AN2079" s="87"/>
      <c r="AO2079" s="87"/>
      <c r="AP2079" s="87"/>
      <c r="AQ2079" s="87"/>
      <c r="AR2079" s="87"/>
      <c r="AS2079" s="87"/>
      <c r="AT2079" s="87"/>
      <c r="AU2079" s="87"/>
    </row>
    <row r="2080" spans="3:47" x14ac:dyDescent="0.2">
      <c r="C2080" s="10"/>
      <c r="D2080" s="10"/>
      <c r="AA2080" s="87"/>
      <c r="AB2080" s="87"/>
      <c r="AC2080" s="87"/>
      <c r="AD2080" s="87"/>
      <c r="AE2080" s="87"/>
      <c r="AF2080" s="113"/>
      <c r="AG2080" s="112"/>
      <c r="AN2080" s="87"/>
      <c r="AO2080" s="87"/>
      <c r="AP2080" s="87"/>
      <c r="AQ2080" s="87"/>
      <c r="AR2080" s="87"/>
      <c r="AS2080" s="87"/>
      <c r="AT2080" s="87"/>
      <c r="AU2080" s="87"/>
    </row>
    <row r="2081" spans="3:47" x14ac:dyDescent="0.2">
      <c r="C2081" s="10"/>
      <c r="D2081" s="10"/>
      <c r="AA2081" s="87"/>
      <c r="AB2081" s="87"/>
      <c r="AC2081" s="87"/>
      <c r="AD2081" s="87"/>
      <c r="AE2081" s="87"/>
      <c r="AF2081" s="113"/>
      <c r="AG2081" s="112"/>
      <c r="AN2081" s="87"/>
      <c r="AO2081" s="87"/>
      <c r="AP2081" s="87"/>
      <c r="AQ2081" s="87"/>
      <c r="AR2081" s="87"/>
      <c r="AS2081" s="87"/>
      <c r="AT2081" s="87"/>
      <c r="AU2081" s="87"/>
    </row>
    <row r="2082" spans="3:47" x14ac:dyDescent="0.2">
      <c r="C2082" s="10"/>
      <c r="D2082" s="10"/>
      <c r="AA2082" s="87"/>
      <c r="AB2082" s="87"/>
      <c r="AC2082" s="87"/>
      <c r="AD2082" s="87"/>
      <c r="AE2082" s="87"/>
      <c r="AF2082" s="113"/>
      <c r="AG2082" s="112"/>
      <c r="AN2082" s="87"/>
      <c r="AO2082" s="87"/>
      <c r="AP2082" s="87"/>
      <c r="AQ2082" s="87"/>
      <c r="AR2082" s="87"/>
      <c r="AS2082" s="87"/>
      <c r="AT2082" s="87"/>
      <c r="AU2082" s="87"/>
    </row>
    <row r="2083" spans="3:47" x14ac:dyDescent="0.2">
      <c r="C2083" s="10"/>
      <c r="D2083" s="10"/>
      <c r="AA2083" s="87"/>
      <c r="AB2083" s="87"/>
      <c r="AC2083" s="87"/>
      <c r="AD2083" s="87"/>
      <c r="AE2083" s="87"/>
      <c r="AF2083" s="113"/>
      <c r="AG2083" s="112"/>
      <c r="AN2083" s="87"/>
      <c r="AO2083" s="87"/>
      <c r="AP2083" s="87"/>
      <c r="AQ2083" s="87"/>
      <c r="AR2083" s="87"/>
      <c r="AS2083" s="87"/>
      <c r="AT2083" s="87"/>
      <c r="AU2083" s="87"/>
    </row>
    <row r="2084" spans="3:47" x14ac:dyDescent="0.2">
      <c r="C2084" s="10"/>
      <c r="D2084" s="10"/>
      <c r="AA2084" s="87"/>
      <c r="AB2084" s="87"/>
      <c r="AC2084" s="87"/>
      <c r="AD2084" s="87"/>
      <c r="AE2084" s="87"/>
      <c r="AF2084" s="113"/>
      <c r="AG2084" s="112"/>
      <c r="AN2084" s="87"/>
      <c r="AO2084" s="87"/>
      <c r="AP2084" s="87"/>
      <c r="AQ2084" s="87"/>
      <c r="AR2084" s="87"/>
      <c r="AS2084" s="87"/>
      <c r="AT2084" s="87"/>
      <c r="AU2084" s="87"/>
    </row>
    <row r="2085" spans="3:47" x14ac:dyDescent="0.2">
      <c r="C2085" s="10"/>
      <c r="D2085" s="10"/>
      <c r="AA2085" s="87"/>
      <c r="AB2085" s="87"/>
      <c r="AC2085" s="87"/>
      <c r="AD2085" s="87"/>
      <c r="AE2085" s="87"/>
      <c r="AF2085" s="113"/>
      <c r="AG2085" s="112"/>
      <c r="AN2085" s="87"/>
      <c r="AO2085" s="87"/>
      <c r="AP2085" s="87"/>
      <c r="AQ2085" s="87"/>
      <c r="AR2085" s="87"/>
      <c r="AS2085" s="87"/>
      <c r="AT2085" s="87"/>
      <c r="AU2085" s="87"/>
    </row>
    <row r="2086" spans="3:47" x14ac:dyDescent="0.2">
      <c r="C2086" s="10"/>
      <c r="D2086" s="10"/>
      <c r="AA2086" s="87"/>
      <c r="AB2086" s="87"/>
      <c r="AC2086" s="87"/>
      <c r="AD2086" s="87"/>
      <c r="AE2086" s="87"/>
      <c r="AF2086" s="113"/>
      <c r="AG2086" s="112"/>
      <c r="AN2086" s="87"/>
      <c r="AO2086" s="87"/>
      <c r="AP2086" s="87"/>
      <c r="AQ2086" s="87"/>
      <c r="AR2086" s="87"/>
      <c r="AS2086" s="87"/>
      <c r="AT2086" s="87"/>
      <c r="AU2086" s="87"/>
    </row>
    <row r="2087" spans="3:47" x14ac:dyDescent="0.2">
      <c r="C2087" s="10"/>
      <c r="D2087" s="10"/>
      <c r="AA2087" s="87"/>
      <c r="AB2087" s="87"/>
      <c r="AC2087" s="87"/>
      <c r="AD2087" s="87"/>
      <c r="AE2087" s="87"/>
      <c r="AF2087" s="113"/>
      <c r="AG2087" s="112"/>
      <c r="AN2087" s="87"/>
      <c r="AO2087" s="87"/>
      <c r="AP2087" s="87"/>
      <c r="AQ2087" s="87"/>
      <c r="AR2087" s="87"/>
      <c r="AS2087" s="87"/>
      <c r="AT2087" s="87"/>
      <c r="AU2087" s="87"/>
    </row>
    <row r="2088" spans="3:47" x14ac:dyDescent="0.2">
      <c r="C2088" s="10"/>
      <c r="D2088" s="10"/>
      <c r="AA2088" s="87"/>
      <c r="AB2088" s="87"/>
      <c r="AC2088" s="87"/>
      <c r="AD2088" s="87"/>
      <c r="AE2088" s="87"/>
      <c r="AF2088" s="113"/>
      <c r="AG2088" s="112"/>
      <c r="AN2088" s="87"/>
      <c r="AO2088" s="87"/>
      <c r="AP2088" s="87"/>
      <c r="AQ2088" s="87"/>
      <c r="AR2088" s="87"/>
      <c r="AS2088" s="87"/>
      <c r="AT2088" s="87"/>
      <c r="AU2088" s="87"/>
    </row>
    <row r="2089" spans="3:47" x14ac:dyDescent="0.2">
      <c r="C2089" s="10"/>
      <c r="D2089" s="10"/>
      <c r="AA2089" s="87"/>
      <c r="AB2089" s="87"/>
      <c r="AC2089" s="87"/>
      <c r="AD2089" s="87"/>
      <c r="AE2089" s="87"/>
      <c r="AF2089" s="113"/>
      <c r="AG2089" s="112"/>
      <c r="AN2089" s="87"/>
      <c r="AO2089" s="87"/>
      <c r="AP2089" s="87"/>
      <c r="AQ2089" s="87"/>
      <c r="AR2089" s="87"/>
      <c r="AS2089" s="87"/>
      <c r="AT2089" s="87"/>
      <c r="AU2089" s="87"/>
    </row>
    <row r="2090" spans="3:47" x14ac:dyDescent="0.2">
      <c r="C2090" s="10"/>
      <c r="D2090" s="10"/>
      <c r="AA2090" s="87"/>
      <c r="AB2090" s="87"/>
      <c r="AC2090" s="87"/>
      <c r="AD2090" s="87"/>
      <c r="AE2090" s="87"/>
      <c r="AF2090" s="113"/>
      <c r="AG2090" s="112"/>
      <c r="AN2090" s="87"/>
      <c r="AO2090" s="87"/>
      <c r="AP2090" s="87"/>
      <c r="AQ2090" s="87"/>
      <c r="AR2090" s="87"/>
      <c r="AS2090" s="87"/>
      <c r="AT2090" s="87"/>
      <c r="AU2090" s="87"/>
    </row>
    <row r="2091" spans="3:47" x14ac:dyDescent="0.2">
      <c r="C2091" s="10"/>
      <c r="D2091" s="10"/>
      <c r="AA2091" s="87"/>
      <c r="AB2091" s="87"/>
      <c r="AC2091" s="87"/>
      <c r="AD2091" s="87"/>
      <c r="AE2091" s="87"/>
      <c r="AF2091" s="113"/>
      <c r="AG2091" s="112"/>
      <c r="AN2091" s="87"/>
      <c r="AO2091" s="87"/>
      <c r="AP2091" s="87"/>
      <c r="AQ2091" s="87"/>
      <c r="AR2091" s="87"/>
      <c r="AS2091" s="87"/>
      <c r="AT2091" s="87"/>
      <c r="AU2091" s="87"/>
    </row>
    <row r="2092" spans="3:47" x14ac:dyDescent="0.2">
      <c r="C2092" s="10"/>
      <c r="D2092" s="10"/>
      <c r="AA2092" s="87"/>
      <c r="AB2092" s="87"/>
      <c r="AC2092" s="87"/>
      <c r="AD2092" s="87"/>
      <c r="AE2092" s="87"/>
      <c r="AF2092" s="113"/>
      <c r="AG2092" s="112"/>
      <c r="AN2092" s="87"/>
      <c r="AO2092" s="87"/>
      <c r="AP2092" s="87"/>
      <c r="AQ2092" s="87"/>
      <c r="AR2092" s="87"/>
      <c r="AS2092" s="87"/>
      <c r="AT2092" s="87"/>
      <c r="AU2092" s="87"/>
    </row>
    <row r="2093" spans="3:47" x14ac:dyDescent="0.2">
      <c r="C2093" s="10"/>
      <c r="D2093" s="10"/>
      <c r="AA2093" s="87"/>
      <c r="AB2093" s="87"/>
      <c r="AC2093" s="87"/>
      <c r="AD2093" s="87"/>
      <c r="AE2093" s="87"/>
      <c r="AF2093" s="113"/>
      <c r="AG2093" s="112"/>
      <c r="AN2093" s="87"/>
      <c r="AO2093" s="87"/>
      <c r="AP2093" s="87"/>
      <c r="AQ2093" s="87"/>
      <c r="AR2093" s="87"/>
      <c r="AS2093" s="87"/>
      <c r="AT2093" s="87"/>
      <c r="AU2093" s="87"/>
    </row>
    <row r="2094" spans="3:47" x14ac:dyDescent="0.2">
      <c r="C2094" s="10"/>
      <c r="D2094" s="10"/>
      <c r="AA2094" s="87"/>
      <c r="AB2094" s="87"/>
      <c r="AC2094" s="87"/>
      <c r="AD2094" s="87"/>
      <c r="AE2094" s="87"/>
      <c r="AF2094" s="113"/>
      <c r="AG2094" s="112"/>
      <c r="AN2094" s="87"/>
      <c r="AO2094" s="87"/>
      <c r="AP2094" s="87"/>
      <c r="AQ2094" s="87"/>
      <c r="AR2094" s="87"/>
      <c r="AS2094" s="87"/>
      <c r="AT2094" s="87"/>
      <c r="AU2094" s="87"/>
    </row>
    <row r="2095" spans="3:47" x14ac:dyDescent="0.2">
      <c r="C2095" s="10"/>
      <c r="D2095" s="10"/>
      <c r="AA2095" s="87"/>
      <c r="AB2095" s="87"/>
      <c r="AC2095" s="87"/>
      <c r="AD2095" s="87"/>
      <c r="AE2095" s="87"/>
      <c r="AF2095" s="113"/>
      <c r="AG2095" s="112"/>
      <c r="AN2095" s="87"/>
      <c r="AO2095" s="87"/>
      <c r="AP2095" s="87"/>
      <c r="AQ2095" s="87"/>
      <c r="AR2095" s="87"/>
      <c r="AS2095" s="87"/>
      <c r="AT2095" s="87"/>
      <c r="AU2095" s="87"/>
    </row>
    <row r="2096" spans="3:47" x14ac:dyDescent="0.2">
      <c r="C2096" s="10"/>
      <c r="D2096" s="10"/>
      <c r="AA2096" s="87"/>
      <c r="AB2096" s="87"/>
      <c r="AC2096" s="87"/>
      <c r="AD2096" s="87"/>
      <c r="AE2096" s="87"/>
      <c r="AF2096" s="113"/>
      <c r="AG2096" s="112"/>
      <c r="AN2096" s="87"/>
      <c r="AO2096" s="87"/>
      <c r="AP2096" s="87"/>
      <c r="AQ2096" s="87"/>
      <c r="AR2096" s="87"/>
      <c r="AS2096" s="87"/>
      <c r="AT2096" s="87"/>
      <c r="AU2096" s="87"/>
    </row>
    <row r="2097" spans="3:47" x14ac:dyDescent="0.2">
      <c r="C2097" s="10"/>
      <c r="D2097" s="10"/>
      <c r="AA2097" s="87"/>
      <c r="AB2097" s="87"/>
      <c r="AC2097" s="87"/>
      <c r="AD2097" s="87"/>
      <c r="AE2097" s="87"/>
      <c r="AF2097" s="113"/>
      <c r="AG2097" s="112"/>
      <c r="AN2097" s="87"/>
      <c r="AO2097" s="87"/>
      <c r="AP2097" s="87"/>
      <c r="AQ2097" s="87"/>
      <c r="AR2097" s="87"/>
      <c r="AS2097" s="87"/>
      <c r="AT2097" s="87"/>
      <c r="AU2097" s="87"/>
    </row>
    <row r="2098" spans="3:47" x14ac:dyDescent="0.2">
      <c r="C2098" s="10"/>
      <c r="D2098" s="10"/>
      <c r="AA2098" s="87"/>
      <c r="AB2098" s="87"/>
      <c r="AC2098" s="87"/>
      <c r="AD2098" s="87"/>
      <c r="AE2098" s="87"/>
      <c r="AF2098" s="113"/>
      <c r="AG2098" s="112"/>
      <c r="AN2098" s="87"/>
      <c r="AO2098" s="87"/>
      <c r="AP2098" s="87"/>
      <c r="AQ2098" s="87"/>
      <c r="AR2098" s="87"/>
      <c r="AS2098" s="87"/>
      <c r="AT2098" s="87"/>
      <c r="AU2098" s="87"/>
    </row>
    <row r="2099" spans="3:47" x14ac:dyDescent="0.2">
      <c r="C2099" s="10"/>
      <c r="D2099" s="10"/>
      <c r="AA2099" s="87"/>
      <c r="AB2099" s="87"/>
      <c r="AC2099" s="87"/>
      <c r="AD2099" s="87"/>
      <c r="AE2099" s="87"/>
      <c r="AF2099" s="113"/>
      <c r="AG2099" s="112"/>
      <c r="AN2099" s="87"/>
      <c r="AO2099" s="87"/>
      <c r="AP2099" s="87"/>
      <c r="AQ2099" s="87"/>
      <c r="AR2099" s="87"/>
      <c r="AS2099" s="87"/>
      <c r="AT2099" s="87"/>
      <c r="AU2099" s="87"/>
    </row>
    <row r="2100" spans="3:47" x14ac:dyDescent="0.2">
      <c r="C2100" s="10"/>
      <c r="D2100" s="10"/>
      <c r="AA2100" s="87"/>
      <c r="AB2100" s="87"/>
      <c r="AC2100" s="87"/>
      <c r="AD2100" s="87"/>
      <c r="AE2100" s="87"/>
      <c r="AF2100" s="113"/>
      <c r="AG2100" s="112"/>
      <c r="AN2100" s="87"/>
      <c r="AO2100" s="87"/>
      <c r="AP2100" s="87"/>
      <c r="AQ2100" s="87"/>
      <c r="AR2100" s="87"/>
      <c r="AS2100" s="87"/>
      <c r="AT2100" s="87"/>
      <c r="AU2100" s="87"/>
    </row>
    <row r="2101" spans="3:47" x14ac:dyDescent="0.2">
      <c r="C2101" s="10"/>
      <c r="D2101" s="10"/>
      <c r="AA2101" s="87"/>
      <c r="AB2101" s="87"/>
      <c r="AC2101" s="87"/>
      <c r="AD2101" s="87"/>
      <c r="AE2101" s="87"/>
      <c r="AF2101" s="113"/>
      <c r="AG2101" s="112"/>
      <c r="AN2101" s="87"/>
      <c r="AO2101" s="87"/>
      <c r="AP2101" s="87"/>
      <c r="AQ2101" s="87"/>
      <c r="AR2101" s="87"/>
      <c r="AS2101" s="87"/>
      <c r="AT2101" s="87"/>
      <c r="AU2101" s="87"/>
    </row>
    <row r="2102" spans="3:47" x14ac:dyDescent="0.2">
      <c r="C2102" s="10"/>
      <c r="D2102" s="10"/>
      <c r="AA2102" s="87"/>
      <c r="AB2102" s="87"/>
      <c r="AC2102" s="87"/>
      <c r="AD2102" s="87"/>
      <c r="AE2102" s="87"/>
      <c r="AF2102" s="113"/>
      <c r="AG2102" s="112"/>
      <c r="AN2102" s="87"/>
      <c r="AO2102" s="87"/>
      <c r="AP2102" s="87"/>
      <c r="AQ2102" s="87"/>
      <c r="AR2102" s="87"/>
      <c r="AS2102" s="87"/>
      <c r="AT2102" s="87"/>
      <c r="AU2102" s="87"/>
    </row>
    <row r="2103" spans="3:47" x14ac:dyDescent="0.2">
      <c r="C2103" s="10"/>
      <c r="D2103" s="10"/>
      <c r="AA2103" s="87"/>
      <c r="AB2103" s="87"/>
      <c r="AC2103" s="87"/>
      <c r="AD2103" s="87"/>
      <c r="AE2103" s="87"/>
      <c r="AF2103" s="113"/>
      <c r="AG2103" s="112"/>
      <c r="AN2103" s="87"/>
      <c r="AO2103" s="87"/>
      <c r="AP2103" s="87"/>
      <c r="AQ2103" s="87"/>
      <c r="AR2103" s="87"/>
      <c r="AS2103" s="87"/>
      <c r="AT2103" s="87"/>
      <c r="AU2103" s="87"/>
    </row>
    <row r="2104" spans="3:47" x14ac:dyDescent="0.2">
      <c r="C2104" s="10"/>
      <c r="D2104" s="10"/>
      <c r="AA2104" s="87"/>
      <c r="AB2104" s="87"/>
      <c r="AC2104" s="87"/>
      <c r="AD2104" s="87"/>
      <c r="AE2104" s="87"/>
      <c r="AF2104" s="113"/>
      <c r="AG2104" s="112"/>
      <c r="AN2104" s="87"/>
      <c r="AO2104" s="87"/>
      <c r="AP2104" s="87"/>
      <c r="AQ2104" s="87"/>
      <c r="AR2104" s="87"/>
      <c r="AS2104" s="87"/>
      <c r="AT2104" s="87"/>
      <c r="AU2104" s="87"/>
    </row>
    <row r="2105" spans="3:47" x14ac:dyDescent="0.2">
      <c r="C2105" s="10"/>
      <c r="D2105" s="10"/>
      <c r="AA2105" s="87"/>
      <c r="AB2105" s="87"/>
      <c r="AC2105" s="87"/>
      <c r="AD2105" s="87"/>
      <c r="AE2105" s="87"/>
      <c r="AF2105" s="113"/>
      <c r="AG2105" s="112"/>
      <c r="AN2105" s="87"/>
      <c r="AO2105" s="87"/>
      <c r="AP2105" s="87"/>
      <c r="AQ2105" s="87"/>
      <c r="AR2105" s="87"/>
      <c r="AS2105" s="87"/>
      <c r="AT2105" s="87"/>
      <c r="AU2105" s="87"/>
    </row>
    <row r="2106" spans="3:47" x14ac:dyDescent="0.2">
      <c r="C2106" s="10"/>
      <c r="D2106" s="10"/>
      <c r="AA2106" s="87"/>
      <c r="AB2106" s="87"/>
      <c r="AC2106" s="87"/>
      <c r="AD2106" s="87"/>
      <c r="AE2106" s="87"/>
      <c r="AF2106" s="113"/>
      <c r="AG2106" s="112"/>
      <c r="AN2106" s="87"/>
      <c r="AO2106" s="87"/>
      <c r="AP2106" s="87"/>
      <c r="AQ2106" s="87"/>
      <c r="AR2106" s="87"/>
      <c r="AS2106" s="87"/>
      <c r="AT2106" s="87"/>
      <c r="AU2106" s="87"/>
    </row>
    <row r="2107" spans="3:47" x14ac:dyDescent="0.2">
      <c r="C2107" s="10"/>
      <c r="D2107" s="10"/>
      <c r="AA2107" s="87"/>
      <c r="AB2107" s="87"/>
      <c r="AC2107" s="87"/>
      <c r="AD2107" s="87"/>
      <c r="AE2107" s="87"/>
      <c r="AF2107" s="113"/>
      <c r="AG2107" s="112"/>
      <c r="AN2107" s="87"/>
      <c r="AO2107" s="87"/>
      <c r="AP2107" s="87"/>
      <c r="AQ2107" s="87"/>
      <c r="AR2107" s="87"/>
      <c r="AS2107" s="87"/>
      <c r="AT2107" s="87"/>
      <c r="AU2107" s="87"/>
    </row>
    <row r="2108" spans="3:47" x14ac:dyDescent="0.2">
      <c r="C2108" s="10"/>
      <c r="D2108" s="10"/>
      <c r="AA2108" s="87"/>
      <c r="AB2108" s="87"/>
      <c r="AC2108" s="87"/>
      <c r="AD2108" s="87"/>
      <c r="AE2108" s="87"/>
      <c r="AF2108" s="113"/>
      <c r="AG2108" s="112"/>
      <c r="AN2108" s="87"/>
      <c r="AO2108" s="87"/>
      <c r="AP2108" s="87"/>
      <c r="AQ2108" s="87"/>
      <c r="AR2108" s="87"/>
      <c r="AS2108" s="87"/>
      <c r="AT2108" s="87"/>
      <c r="AU2108" s="87"/>
    </row>
    <row r="2109" spans="3:47" x14ac:dyDescent="0.2">
      <c r="C2109" s="10"/>
      <c r="D2109" s="10"/>
      <c r="AA2109" s="87"/>
      <c r="AB2109" s="87"/>
      <c r="AC2109" s="87"/>
      <c r="AD2109" s="87"/>
      <c r="AE2109" s="87"/>
      <c r="AF2109" s="113"/>
      <c r="AG2109" s="112"/>
      <c r="AN2109" s="87"/>
      <c r="AO2109" s="87"/>
      <c r="AP2109" s="87"/>
      <c r="AQ2109" s="87"/>
      <c r="AR2109" s="87"/>
      <c r="AS2109" s="87"/>
      <c r="AT2109" s="87"/>
      <c r="AU2109" s="87"/>
    </row>
    <row r="2110" spans="3:47" x14ac:dyDescent="0.2">
      <c r="C2110" s="10"/>
      <c r="D2110" s="10"/>
      <c r="AA2110" s="87"/>
      <c r="AB2110" s="87"/>
      <c r="AC2110" s="87"/>
      <c r="AD2110" s="87"/>
      <c r="AE2110" s="87"/>
      <c r="AF2110" s="113"/>
      <c r="AG2110" s="112"/>
      <c r="AN2110" s="87"/>
      <c r="AO2110" s="87"/>
      <c r="AP2110" s="87"/>
      <c r="AQ2110" s="87"/>
      <c r="AR2110" s="87"/>
      <c r="AS2110" s="87"/>
      <c r="AT2110" s="87"/>
      <c r="AU2110" s="87"/>
    </row>
    <row r="2111" spans="3:47" x14ac:dyDescent="0.2">
      <c r="C2111" s="10"/>
      <c r="D2111" s="10"/>
      <c r="AA2111" s="87"/>
      <c r="AB2111" s="87"/>
      <c r="AC2111" s="87"/>
      <c r="AD2111" s="87"/>
      <c r="AE2111" s="87"/>
      <c r="AF2111" s="113"/>
      <c r="AG2111" s="112"/>
      <c r="AN2111" s="87"/>
      <c r="AO2111" s="87"/>
      <c r="AP2111" s="87"/>
      <c r="AQ2111" s="87"/>
      <c r="AR2111" s="87"/>
      <c r="AS2111" s="87"/>
      <c r="AT2111" s="87"/>
      <c r="AU2111" s="87"/>
    </row>
    <row r="2112" spans="3:47" x14ac:dyDescent="0.2">
      <c r="C2112" s="10"/>
      <c r="D2112" s="10"/>
      <c r="AA2112" s="87"/>
      <c r="AB2112" s="87"/>
      <c r="AC2112" s="87"/>
      <c r="AD2112" s="87"/>
      <c r="AE2112" s="87"/>
      <c r="AF2112" s="113"/>
      <c r="AG2112" s="112"/>
      <c r="AN2112" s="87"/>
      <c r="AO2112" s="87"/>
      <c r="AP2112" s="87"/>
      <c r="AQ2112" s="87"/>
      <c r="AR2112" s="87"/>
      <c r="AS2112" s="87"/>
      <c r="AT2112" s="87"/>
      <c r="AU2112" s="87"/>
    </row>
    <row r="2113" spans="3:47" x14ac:dyDescent="0.2">
      <c r="C2113" s="10"/>
      <c r="D2113" s="10"/>
      <c r="AA2113" s="87"/>
      <c r="AB2113" s="87"/>
      <c r="AC2113" s="87"/>
      <c r="AD2113" s="87"/>
      <c r="AE2113" s="87"/>
      <c r="AF2113" s="113"/>
      <c r="AG2113" s="112"/>
      <c r="AN2113" s="87"/>
      <c r="AO2113" s="87"/>
      <c r="AP2113" s="87"/>
      <c r="AQ2113" s="87"/>
      <c r="AR2113" s="87"/>
      <c r="AS2113" s="87"/>
      <c r="AT2113" s="87"/>
      <c r="AU2113" s="87"/>
    </row>
    <row r="2114" spans="3:47" x14ac:dyDescent="0.2">
      <c r="C2114" s="10"/>
      <c r="D2114" s="10"/>
      <c r="AA2114" s="87"/>
      <c r="AB2114" s="87"/>
      <c r="AC2114" s="87"/>
      <c r="AD2114" s="87"/>
      <c r="AE2114" s="87"/>
      <c r="AF2114" s="113"/>
      <c r="AG2114" s="112"/>
      <c r="AN2114" s="87"/>
      <c r="AO2114" s="87"/>
      <c r="AP2114" s="87"/>
      <c r="AQ2114" s="87"/>
      <c r="AR2114" s="87"/>
      <c r="AS2114" s="87"/>
      <c r="AT2114" s="87"/>
      <c r="AU2114" s="87"/>
    </row>
    <row r="2115" spans="3:47" x14ac:dyDescent="0.2">
      <c r="C2115" s="10"/>
      <c r="D2115" s="10"/>
      <c r="AA2115" s="87"/>
      <c r="AB2115" s="87"/>
      <c r="AC2115" s="87"/>
      <c r="AD2115" s="87"/>
      <c r="AE2115" s="87"/>
      <c r="AF2115" s="113"/>
      <c r="AG2115" s="112"/>
      <c r="AN2115" s="87"/>
      <c r="AO2115" s="87"/>
      <c r="AP2115" s="87"/>
      <c r="AQ2115" s="87"/>
      <c r="AR2115" s="87"/>
      <c r="AS2115" s="87"/>
      <c r="AT2115" s="87"/>
      <c r="AU2115" s="87"/>
    </row>
    <row r="2116" spans="3:47" x14ac:dyDescent="0.2">
      <c r="C2116" s="10"/>
      <c r="D2116" s="10"/>
      <c r="AA2116" s="87"/>
      <c r="AB2116" s="87"/>
      <c r="AC2116" s="87"/>
      <c r="AD2116" s="87"/>
      <c r="AE2116" s="87"/>
      <c r="AF2116" s="113"/>
      <c r="AG2116" s="112"/>
      <c r="AN2116" s="87"/>
      <c r="AO2116" s="87"/>
      <c r="AP2116" s="87"/>
      <c r="AQ2116" s="87"/>
      <c r="AR2116" s="87"/>
      <c r="AS2116" s="87"/>
      <c r="AT2116" s="87"/>
      <c r="AU2116" s="87"/>
    </row>
    <row r="2117" spans="3:47" x14ac:dyDescent="0.2">
      <c r="C2117" s="10"/>
      <c r="D2117" s="10"/>
      <c r="AA2117" s="87"/>
      <c r="AB2117" s="87"/>
      <c r="AC2117" s="87"/>
      <c r="AD2117" s="87"/>
      <c r="AE2117" s="87"/>
      <c r="AF2117" s="113"/>
      <c r="AG2117" s="112"/>
      <c r="AN2117" s="87"/>
      <c r="AO2117" s="87"/>
      <c r="AP2117" s="87"/>
      <c r="AQ2117" s="87"/>
      <c r="AR2117" s="87"/>
      <c r="AS2117" s="87"/>
      <c r="AT2117" s="87"/>
      <c r="AU2117" s="87"/>
    </row>
    <row r="2118" spans="3:47" x14ac:dyDescent="0.2">
      <c r="C2118" s="10"/>
      <c r="D2118" s="10"/>
      <c r="AA2118" s="87"/>
      <c r="AB2118" s="87"/>
      <c r="AC2118" s="87"/>
      <c r="AD2118" s="87"/>
      <c r="AE2118" s="87"/>
      <c r="AF2118" s="113"/>
      <c r="AG2118" s="112"/>
      <c r="AN2118" s="87"/>
      <c r="AO2118" s="87"/>
      <c r="AP2118" s="87"/>
      <c r="AQ2118" s="87"/>
      <c r="AR2118" s="87"/>
      <c r="AS2118" s="87"/>
      <c r="AT2118" s="87"/>
      <c r="AU2118" s="87"/>
    </row>
    <row r="2119" spans="3:47" x14ac:dyDescent="0.2">
      <c r="C2119" s="10"/>
      <c r="D2119" s="10"/>
      <c r="AA2119" s="87"/>
      <c r="AB2119" s="87"/>
      <c r="AC2119" s="87"/>
      <c r="AD2119" s="87"/>
      <c r="AE2119" s="87"/>
      <c r="AF2119" s="113"/>
      <c r="AG2119" s="112"/>
      <c r="AN2119" s="87"/>
      <c r="AO2119" s="87"/>
      <c r="AP2119" s="87"/>
      <c r="AQ2119" s="87"/>
      <c r="AR2119" s="87"/>
      <c r="AS2119" s="87"/>
      <c r="AT2119" s="87"/>
      <c r="AU2119" s="87"/>
    </row>
    <row r="2120" spans="3:47" x14ac:dyDescent="0.2">
      <c r="C2120" s="10"/>
      <c r="D2120" s="10"/>
      <c r="AA2120" s="87"/>
      <c r="AB2120" s="87"/>
      <c r="AC2120" s="87"/>
      <c r="AD2120" s="87"/>
      <c r="AE2120" s="87"/>
      <c r="AF2120" s="113"/>
      <c r="AG2120" s="112"/>
      <c r="AN2120" s="87"/>
      <c r="AO2120" s="87"/>
      <c r="AP2120" s="87"/>
      <c r="AQ2120" s="87"/>
      <c r="AR2120" s="87"/>
      <c r="AS2120" s="87"/>
      <c r="AT2120" s="87"/>
      <c r="AU2120" s="87"/>
    </row>
    <row r="2121" spans="3:47" x14ac:dyDescent="0.2">
      <c r="C2121" s="10"/>
      <c r="D2121" s="10"/>
      <c r="AA2121" s="87"/>
      <c r="AB2121" s="87"/>
      <c r="AC2121" s="87"/>
      <c r="AD2121" s="87"/>
      <c r="AE2121" s="87"/>
      <c r="AF2121" s="113"/>
      <c r="AG2121" s="112"/>
      <c r="AN2121" s="87"/>
      <c r="AO2121" s="87"/>
      <c r="AP2121" s="87"/>
      <c r="AQ2121" s="87"/>
      <c r="AR2121" s="87"/>
      <c r="AS2121" s="87"/>
      <c r="AT2121" s="87"/>
      <c r="AU2121" s="87"/>
    </row>
    <row r="2122" spans="3:47" x14ac:dyDescent="0.2">
      <c r="C2122" s="10"/>
      <c r="D2122" s="10"/>
      <c r="AA2122" s="87"/>
      <c r="AB2122" s="87"/>
      <c r="AC2122" s="87"/>
      <c r="AD2122" s="87"/>
      <c r="AE2122" s="87"/>
      <c r="AF2122" s="113"/>
      <c r="AG2122" s="112"/>
      <c r="AN2122" s="87"/>
      <c r="AO2122" s="87"/>
      <c r="AP2122" s="87"/>
      <c r="AQ2122" s="87"/>
      <c r="AR2122" s="87"/>
      <c r="AS2122" s="87"/>
      <c r="AT2122" s="87"/>
      <c r="AU2122" s="87"/>
    </row>
    <row r="2123" spans="3:47" x14ac:dyDescent="0.2">
      <c r="C2123" s="10"/>
      <c r="D2123" s="10"/>
      <c r="AA2123" s="87"/>
      <c r="AB2123" s="87"/>
      <c r="AC2123" s="87"/>
      <c r="AD2123" s="87"/>
      <c r="AE2123" s="87"/>
      <c r="AF2123" s="113"/>
      <c r="AG2123" s="112"/>
      <c r="AN2123" s="87"/>
      <c r="AO2123" s="87"/>
      <c r="AP2123" s="87"/>
      <c r="AQ2123" s="87"/>
      <c r="AR2123" s="87"/>
      <c r="AS2123" s="87"/>
      <c r="AT2123" s="87"/>
      <c r="AU2123" s="87"/>
    </row>
    <row r="2124" spans="3:47" x14ac:dyDescent="0.2">
      <c r="C2124" s="10"/>
      <c r="D2124" s="10"/>
      <c r="AA2124" s="87"/>
      <c r="AB2124" s="87"/>
      <c r="AC2124" s="87"/>
      <c r="AD2124" s="87"/>
      <c r="AE2124" s="87"/>
      <c r="AF2124" s="113"/>
      <c r="AG2124" s="112"/>
      <c r="AN2124" s="87"/>
      <c r="AO2124" s="87"/>
      <c r="AP2124" s="87"/>
      <c r="AQ2124" s="87"/>
      <c r="AR2124" s="87"/>
      <c r="AS2124" s="87"/>
      <c r="AT2124" s="87"/>
      <c r="AU2124" s="87"/>
    </row>
    <row r="2125" spans="3:47" x14ac:dyDescent="0.2">
      <c r="C2125" s="10"/>
      <c r="D2125" s="10"/>
      <c r="AA2125" s="87"/>
      <c r="AB2125" s="87"/>
      <c r="AC2125" s="87"/>
      <c r="AD2125" s="87"/>
      <c r="AE2125" s="87"/>
      <c r="AF2125" s="113"/>
      <c r="AG2125" s="112"/>
      <c r="AN2125" s="87"/>
      <c r="AO2125" s="87"/>
      <c r="AP2125" s="87"/>
      <c r="AQ2125" s="87"/>
      <c r="AR2125" s="87"/>
      <c r="AS2125" s="87"/>
      <c r="AT2125" s="87"/>
      <c r="AU2125" s="87"/>
    </row>
    <row r="2126" spans="3:47" x14ac:dyDescent="0.2">
      <c r="C2126" s="10"/>
      <c r="D2126" s="10"/>
      <c r="AA2126" s="87"/>
      <c r="AB2126" s="87"/>
      <c r="AC2126" s="87"/>
      <c r="AD2126" s="87"/>
      <c r="AE2126" s="87"/>
      <c r="AF2126" s="113"/>
      <c r="AG2126" s="112"/>
      <c r="AN2126" s="87"/>
      <c r="AO2126" s="87"/>
      <c r="AP2126" s="87"/>
      <c r="AQ2126" s="87"/>
      <c r="AR2126" s="87"/>
      <c r="AS2126" s="87"/>
      <c r="AT2126" s="87"/>
      <c r="AU2126" s="87"/>
    </row>
    <row r="2127" spans="3:47" x14ac:dyDescent="0.2">
      <c r="C2127" s="10"/>
      <c r="D2127" s="10"/>
      <c r="AA2127" s="87"/>
      <c r="AB2127" s="87"/>
      <c r="AC2127" s="87"/>
      <c r="AD2127" s="87"/>
      <c r="AE2127" s="87"/>
      <c r="AF2127" s="113"/>
      <c r="AG2127" s="112"/>
      <c r="AN2127" s="87"/>
      <c r="AO2127" s="87"/>
      <c r="AP2127" s="87"/>
      <c r="AQ2127" s="87"/>
      <c r="AR2127" s="87"/>
      <c r="AS2127" s="87"/>
      <c r="AT2127" s="87"/>
      <c r="AU2127" s="87"/>
    </row>
    <row r="2128" spans="3:47" x14ac:dyDescent="0.2">
      <c r="C2128" s="10"/>
      <c r="D2128" s="10"/>
      <c r="AA2128" s="87"/>
      <c r="AB2128" s="87"/>
      <c r="AC2128" s="87"/>
      <c r="AD2128" s="87"/>
      <c r="AE2128" s="87"/>
      <c r="AF2128" s="113"/>
      <c r="AG2128" s="112"/>
      <c r="AN2128" s="87"/>
      <c r="AO2128" s="87"/>
      <c r="AP2128" s="87"/>
      <c r="AQ2128" s="87"/>
      <c r="AR2128" s="87"/>
      <c r="AS2128" s="87"/>
      <c r="AT2128" s="87"/>
      <c r="AU2128" s="87"/>
    </row>
    <row r="2129" spans="3:47" x14ac:dyDescent="0.2">
      <c r="C2129" s="10"/>
      <c r="D2129" s="10"/>
      <c r="AA2129" s="87"/>
      <c r="AB2129" s="87"/>
      <c r="AC2129" s="87"/>
      <c r="AD2129" s="87"/>
      <c r="AE2129" s="87"/>
      <c r="AF2129" s="113"/>
      <c r="AG2129" s="112"/>
      <c r="AN2129" s="87"/>
      <c r="AO2129" s="87"/>
      <c r="AP2129" s="87"/>
      <c r="AQ2129" s="87"/>
      <c r="AR2129" s="87"/>
      <c r="AS2129" s="87"/>
      <c r="AT2129" s="87"/>
      <c r="AU2129" s="87"/>
    </row>
    <row r="2130" spans="3:47" x14ac:dyDescent="0.2">
      <c r="C2130" s="10"/>
      <c r="D2130" s="10"/>
      <c r="AA2130" s="87"/>
      <c r="AB2130" s="87"/>
      <c r="AC2130" s="87"/>
      <c r="AD2130" s="87"/>
      <c r="AE2130" s="87"/>
      <c r="AF2130" s="113"/>
      <c r="AG2130" s="112"/>
      <c r="AN2130" s="87"/>
      <c r="AO2130" s="87"/>
      <c r="AP2130" s="87"/>
      <c r="AQ2130" s="87"/>
      <c r="AR2130" s="87"/>
      <c r="AS2130" s="87"/>
      <c r="AT2130" s="87"/>
      <c r="AU2130" s="87"/>
    </row>
    <row r="2131" spans="3:47" x14ac:dyDescent="0.2">
      <c r="C2131" s="10"/>
      <c r="D2131" s="10"/>
      <c r="AA2131" s="87"/>
      <c r="AB2131" s="87"/>
      <c r="AC2131" s="87"/>
      <c r="AD2131" s="87"/>
      <c r="AE2131" s="87"/>
      <c r="AF2131" s="113"/>
      <c r="AG2131" s="112"/>
      <c r="AN2131" s="87"/>
      <c r="AO2131" s="87"/>
      <c r="AP2131" s="87"/>
      <c r="AQ2131" s="87"/>
      <c r="AR2131" s="87"/>
      <c r="AS2131" s="87"/>
      <c r="AT2131" s="87"/>
      <c r="AU2131" s="87"/>
    </row>
    <row r="2132" spans="3:47" x14ac:dyDescent="0.2">
      <c r="C2132" s="10"/>
      <c r="D2132" s="10"/>
      <c r="AA2132" s="87"/>
      <c r="AB2132" s="87"/>
      <c r="AC2132" s="87"/>
      <c r="AD2132" s="87"/>
      <c r="AE2132" s="87"/>
      <c r="AF2132" s="113"/>
      <c r="AG2132" s="112"/>
      <c r="AN2132" s="87"/>
      <c r="AO2132" s="87"/>
      <c r="AP2132" s="87"/>
      <c r="AQ2132" s="87"/>
      <c r="AR2132" s="87"/>
      <c r="AS2132" s="87"/>
      <c r="AT2132" s="87"/>
      <c r="AU2132" s="87"/>
    </row>
    <row r="2133" spans="3:47" x14ac:dyDescent="0.2">
      <c r="C2133" s="10"/>
      <c r="D2133" s="10"/>
      <c r="AA2133" s="87"/>
      <c r="AB2133" s="87"/>
      <c r="AC2133" s="87"/>
      <c r="AD2133" s="87"/>
      <c r="AE2133" s="87"/>
      <c r="AF2133" s="113"/>
      <c r="AG2133" s="112"/>
      <c r="AN2133" s="87"/>
      <c r="AO2133" s="87"/>
      <c r="AP2133" s="87"/>
      <c r="AQ2133" s="87"/>
      <c r="AR2133" s="87"/>
      <c r="AS2133" s="87"/>
      <c r="AT2133" s="87"/>
      <c r="AU2133" s="87"/>
    </row>
    <row r="2134" spans="3:47" x14ac:dyDescent="0.2">
      <c r="C2134" s="10"/>
      <c r="D2134" s="10"/>
      <c r="AA2134" s="87"/>
      <c r="AB2134" s="87"/>
      <c r="AC2134" s="87"/>
      <c r="AD2134" s="87"/>
      <c r="AE2134" s="87"/>
      <c r="AF2134" s="113"/>
      <c r="AG2134" s="112"/>
      <c r="AN2134" s="87"/>
      <c r="AO2134" s="87"/>
      <c r="AP2134" s="87"/>
      <c r="AQ2134" s="87"/>
      <c r="AR2134" s="87"/>
      <c r="AS2134" s="87"/>
      <c r="AT2134" s="87"/>
      <c r="AU2134" s="87"/>
    </row>
    <row r="2135" spans="3:47" x14ac:dyDescent="0.2">
      <c r="C2135" s="10"/>
      <c r="D2135" s="10"/>
      <c r="AA2135" s="87"/>
      <c r="AB2135" s="87"/>
      <c r="AC2135" s="87"/>
      <c r="AD2135" s="87"/>
      <c r="AE2135" s="87"/>
      <c r="AF2135" s="113"/>
      <c r="AG2135" s="112"/>
      <c r="AN2135" s="87"/>
      <c r="AO2135" s="87"/>
      <c r="AP2135" s="87"/>
      <c r="AQ2135" s="87"/>
      <c r="AR2135" s="87"/>
      <c r="AS2135" s="87"/>
      <c r="AT2135" s="87"/>
      <c r="AU2135" s="87"/>
    </row>
    <row r="2136" spans="3:47" x14ac:dyDescent="0.2">
      <c r="C2136" s="10"/>
      <c r="D2136" s="10"/>
      <c r="AA2136" s="87"/>
      <c r="AB2136" s="87"/>
      <c r="AC2136" s="87"/>
      <c r="AD2136" s="87"/>
      <c r="AE2136" s="87"/>
      <c r="AF2136" s="113"/>
      <c r="AG2136" s="112"/>
      <c r="AN2136" s="87"/>
      <c r="AO2136" s="87"/>
      <c r="AP2136" s="87"/>
      <c r="AQ2136" s="87"/>
      <c r="AR2136" s="87"/>
      <c r="AS2136" s="87"/>
      <c r="AT2136" s="87"/>
      <c r="AU2136" s="87"/>
    </row>
    <row r="2137" spans="3:47" x14ac:dyDescent="0.2">
      <c r="C2137" s="10"/>
      <c r="D2137" s="10"/>
      <c r="AA2137" s="87"/>
      <c r="AB2137" s="87"/>
      <c r="AC2137" s="87"/>
      <c r="AD2137" s="87"/>
      <c r="AE2137" s="87"/>
      <c r="AF2137" s="113"/>
      <c r="AG2137" s="112"/>
      <c r="AN2137" s="87"/>
      <c r="AO2137" s="87"/>
      <c r="AP2137" s="87"/>
      <c r="AQ2137" s="87"/>
      <c r="AR2137" s="87"/>
      <c r="AS2137" s="87"/>
      <c r="AT2137" s="87"/>
      <c r="AU2137" s="87"/>
    </row>
    <row r="2138" spans="3:47" x14ac:dyDescent="0.2">
      <c r="C2138" s="10"/>
      <c r="D2138" s="10"/>
      <c r="AA2138" s="87"/>
      <c r="AB2138" s="87"/>
      <c r="AC2138" s="87"/>
      <c r="AD2138" s="87"/>
      <c r="AE2138" s="87"/>
      <c r="AF2138" s="113"/>
      <c r="AG2138" s="112"/>
      <c r="AN2138" s="87"/>
      <c r="AO2138" s="87"/>
      <c r="AP2138" s="87"/>
      <c r="AQ2138" s="87"/>
      <c r="AR2138" s="87"/>
      <c r="AS2138" s="87"/>
      <c r="AT2138" s="87"/>
      <c r="AU2138" s="87"/>
    </row>
    <row r="2139" spans="3:47" x14ac:dyDescent="0.2">
      <c r="C2139" s="10"/>
      <c r="D2139" s="10"/>
      <c r="AA2139" s="87"/>
      <c r="AB2139" s="87"/>
      <c r="AC2139" s="87"/>
      <c r="AD2139" s="87"/>
      <c r="AE2139" s="87"/>
      <c r="AF2139" s="113"/>
      <c r="AG2139" s="112"/>
      <c r="AN2139" s="87"/>
      <c r="AO2139" s="87"/>
      <c r="AP2139" s="87"/>
      <c r="AQ2139" s="87"/>
      <c r="AR2139" s="87"/>
      <c r="AS2139" s="87"/>
      <c r="AT2139" s="87"/>
      <c r="AU2139" s="87"/>
    </row>
    <row r="2140" spans="3:47" x14ac:dyDescent="0.2">
      <c r="C2140" s="10"/>
      <c r="D2140" s="10"/>
      <c r="AA2140" s="87"/>
      <c r="AB2140" s="87"/>
      <c r="AC2140" s="87"/>
      <c r="AD2140" s="87"/>
      <c r="AE2140" s="87"/>
      <c r="AF2140" s="113"/>
      <c r="AG2140" s="112"/>
      <c r="AN2140" s="87"/>
      <c r="AO2140" s="87"/>
      <c r="AP2140" s="87"/>
      <c r="AQ2140" s="87"/>
      <c r="AR2140" s="87"/>
      <c r="AS2140" s="87"/>
      <c r="AT2140" s="87"/>
      <c r="AU2140" s="87"/>
    </row>
    <row r="2141" spans="3:47" x14ac:dyDescent="0.2">
      <c r="C2141" s="10"/>
      <c r="D2141" s="10"/>
      <c r="AA2141" s="87"/>
      <c r="AB2141" s="87"/>
      <c r="AC2141" s="87"/>
      <c r="AD2141" s="87"/>
      <c r="AE2141" s="87"/>
      <c r="AF2141" s="113"/>
      <c r="AG2141" s="112"/>
      <c r="AN2141" s="87"/>
      <c r="AO2141" s="87"/>
      <c r="AP2141" s="87"/>
      <c r="AQ2141" s="87"/>
      <c r="AR2141" s="87"/>
      <c r="AS2141" s="87"/>
      <c r="AT2141" s="87"/>
      <c r="AU2141" s="87"/>
    </row>
    <row r="2142" spans="3:47" x14ac:dyDescent="0.2">
      <c r="C2142" s="10"/>
      <c r="D2142" s="10"/>
      <c r="AA2142" s="87"/>
      <c r="AB2142" s="87"/>
      <c r="AC2142" s="87"/>
      <c r="AD2142" s="87"/>
      <c r="AE2142" s="87"/>
      <c r="AF2142" s="113"/>
      <c r="AG2142" s="112"/>
      <c r="AN2142" s="87"/>
      <c r="AO2142" s="87"/>
      <c r="AP2142" s="87"/>
      <c r="AQ2142" s="87"/>
      <c r="AR2142" s="87"/>
      <c r="AS2142" s="87"/>
      <c r="AT2142" s="87"/>
      <c r="AU2142" s="87"/>
    </row>
    <row r="2143" spans="3:47" x14ac:dyDescent="0.2">
      <c r="C2143" s="10"/>
      <c r="D2143" s="10"/>
      <c r="AA2143" s="87"/>
      <c r="AB2143" s="87"/>
      <c r="AC2143" s="87"/>
      <c r="AD2143" s="87"/>
      <c r="AE2143" s="87"/>
      <c r="AF2143" s="113"/>
      <c r="AG2143" s="112"/>
      <c r="AN2143" s="87"/>
      <c r="AO2143" s="87"/>
      <c r="AP2143" s="87"/>
      <c r="AQ2143" s="87"/>
      <c r="AR2143" s="87"/>
      <c r="AS2143" s="87"/>
      <c r="AT2143" s="87"/>
      <c r="AU2143" s="87"/>
    </row>
    <row r="2144" spans="3:47" x14ac:dyDescent="0.2">
      <c r="C2144" s="10"/>
      <c r="D2144" s="10"/>
      <c r="AA2144" s="87"/>
      <c r="AB2144" s="87"/>
      <c r="AC2144" s="87"/>
      <c r="AD2144" s="87"/>
      <c r="AE2144" s="87"/>
      <c r="AF2144" s="113"/>
      <c r="AG2144" s="112"/>
      <c r="AN2144" s="87"/>
      <c r="AO2144" s="87"/>
      <c r="AP2144" s="87"/>
      <c r="AQ2144" s="87"/>
      <c r="AR2144" s="87"/>
      <c r="AS2144" s="87"/>
      <c r="AT2144" s="87"/>
      <c r="AU2144" s="87"/>
    </row>
    <row r="2145" spans="3:47" x14ac:dyDescent="0.2">
      <c r="C2145" s="10"/>
      <c r="D2145" s="10"/>
      <c r="AA2145" s="87"/>
      <c r="AB2145" s="87"/>
      <c r="AC2145" s="87"/>
      <c r="AD2145" s="87"/>
      <c r="AE2145" s="87"/>
      <c r="AF2145" s="113"/>
      <c r="AG2145" s="112"/>
      <c r="AN2145" s="87"/>
      <c r="AO2145" s="87"/>
      <c r="AP2145" s="87"/>
      <c r="AQ2145" s="87"/>
      <c r="AR2145" s="87"/>
      <c r="AS2145" s="87"/>
      <c r="AT2145" s="87"/>
      <c r="AU2145" s="87"/>
    </row>
    <row r="2146" spans="3:47" x14ac:dyDescent="0.2">
      <c r="C2146" s="10"/>
      <c r="D2146" s="10"/>
      <c r="AA2146" s="87"/>
      <c r="AB2146" s="87"/>
      <c r="AC2146" s="87"/>
      <c r="AD2146" s="87"/>
      <c r="AE2146" s="87"/>
      <c r="AF2146" s="113"/>
      <c r="AG2146" s="112"/>
      <c r="AN2146" s="87"/>
      <c r="AO2146" s="87"/>
      <c r="AP2146" s="87"/>
      <c r="AQ2146" s="87"/>
      <c r="AR2146" s="87"/>
      <c r="AS2146" s="87"/>
      <c r="AT2146" s="87"/>
      <c r="AU2146" s="87"/>
    </row>
    <row r="2147" spans="3:47" x14ac:dyDescent="0.2">
      <c r="C2147" s="10"/>
      <c r="D2147" s="10"/>
      <c r="AA2147" s="87"/>
      <c r="AB2147" s="87"/>
      <c r="AC2147" s="87"/>
      <c r="AD2147" s="87"/>
      <c r="AE2147" s="87"/>
      <c r="AF2147" s="113"/>
      <c r="AG2147" s="112"/>
      <c r="AN2147" s="87"/>
      <c r="AO2147" s="87"/>
      <c r="AP2147" s="87"/>
      <c r="AQ2147" s="87"/>
      <c r="AR2147" s="87"/>
      <c r="AS2147" s="87"/>
      <c r="AT2147" s="87"/>
      <c r="AU2147" s="87"/>
    </row>
    <row r="2148" spans="3:47" x14ac:dyDescent="0.2">
      <c r="C2148" s="10"/>
      <c r="D2148" s="10"/>
      <c r="AA2148" s="87"/>
      <c r="AB2148" s="87"/>
      <c r="AC2148" s="87"/>
      <c r="AD2148" s="87"/>
      <c r="AE2148" s="87"/>
      <c r="AF2148" s="113"/>
      <c r="AG2148" s="112"/>
      <c r="AN2148" s="87"/>
      <c r="AO2148" s="87"/>
      <c r="AP2148" s="87"/>
      <c r="AQ2148" s="87"/>
      <c r="AR2148" s="87"/>
      <c r="AS2148" s="87"/>
      <c r="AT2148" s="87"/>
      <c r="AU2148" s="87"/>
    </row>
    <row r="2149" spans="3:47" x14ac:dyDescent="0.2">
      <c r="C2149" s="10"/>
      <c r="D2149" s="10"/>
      <c r="AA2149" s="87"/>
      <c r="AB2149" s="87"/>
      <c r="AC2149" s="87"/>
      <c r="AD2149" s="87"/>
      <c r="AE2149" s="87"/>
      <c r="AF2149" s="113"/>
      <c r="AG2149" s="112"/>
      <c r="AN2149" s="87"/>
      <c r="AO2149" s="87"/>
      <c r="AP2149" s="87"/>
      <c r="AQ2149" s="87"/>
      <c r="AR2149" s="87"/>
      <c r="AS2149" s="87"/>
      <c r="AT2149" s="87"/>
      <c r="AU2149" s="87"/>
    </row>
    <row r="2150" spans="3:47" x14ac:dyDescent="0.2">
      <c r="C2150" s="10"/>
      <c r="D2150" s="10"/>
      <c r="AA2150" s="87"/>
      <c r="AB2150" s="87"/>
      <c r="AC2150" s="87"/>
      <c r="AD2150" s="87"/>
      <c r="AE2150" s="87"/>
      <c r="AF2150" s="113"/>
      <c r="AG2150" s="112"/>
      <c r="AN2150" s="87"/>
      <c r="AO2150" s="87"/>
      <c r="AP2150" s="87"/>
      <c r="AQ2150" s="87"/>
      <c r="AR2150" s="87"/>
      <c r="AS2150" s="87"/>
      <c r="AT2150" s="87"/>
      <c r="AU2150" s="87"/>
    </row>
    <row r="2151" spans="3:47" x14ac:dyDescent="0.2">
      <c r="C2151" s="10"/>
      <c r="D2151" s="10"/>
      <c r="AA2151" s="87"/>
      <c r="AB2151" s="87"/>
      <c r="AC2151" s="87"/>
      <c r="AD2151" s="87"/>
      <c r="AE2151" s="87"/>
      <c r="AF2151" s="113"/>
      <c r="AG2151" s="112"/>
      <c r="AN2151" s="87"/>
      <c r="AO2151" s="87"/>
      <c r="AP2151" s="87"/>
      <c r="AQ2151" s="87"/>
      <c r="AR2151" s="87"/>
      <c r="AS2151" s="87"/>
      <c r="AT2151" s="87"/>
      <c r="AU2151" s="87"/>
    </row>
    <row r="2152" spans="3:47" x14ac:dyDescent="0.2">
      <c r="C2152" s="10"/>
      <c r="D2152" s="10"/>
      <c r="AA2152" s="87"/>
      <c r="AB2152" s="87"/>
      <c r="AC2152" s="87"/>
      <c r="AD2152" s="87"/>
      <c r="AE2152" s="87"/>
      <c r="AF2152" s="113"/>
      <c r="AG2152" s="112"/>
      <c r="AN2152" s="87"/>
      <c r="AO2152" s="87"/>
      <c r="AP2152" s="87"/>
      <c r="AQ2152" s="87"/>
      <c r="AR2152" s="87"/>
      <c r="AS2152" s="87"/>
      <c r="AT2152" s="87"/>
      <c r="AU2152" s="87"/>
    </row>
    <row r="2153" spans="3:47" x14ac:dyDescent="0.2">
      <c r="C2153" s="10"/>
      <c r="D2153" s="10"/>
      <c r="AA2153" s="87"/>
      <c r="AB2153" s="87"/>
      <c r="AC2153" s="87"/>
      <c r="AD2153" s="87"/>
      <c r="AE2153" s="87"/>
      <c r="AF2153" s="113"/>
      <c r="AG2153" s="112"/>
      <c r="AN2153" s="87"/>
      <c r="AO2153" s="87"/>
      <c r="AP2153" s="87"/>
      <c r="AQ2153" s="87"/>
      <c r="AR2153" s="87"/>
      <c r="AS2153" s="87"/>
      <c r="AT2153" s="87"/>
      <c r="AU2153" s="87"/>
    </row>
    <row r="2154" spans="3:47" x14ac:dyDescent="0.2">
      <c r="C2154" s="10"/>
      <c r="D2154" s="10"/>
      <c r="AA2154" s="87"/>
      <c r="AB2154" s="87"/>
      <c r="AC2154" s="87"/>
      <c r="AD2154" s="87"/>
      <c r="AE2154" s="87"/>
      <c r="AF2154" s="113"/>
      <c r="AG2154" s="112"/>
      <c r="AN2154" s="87"/>
      <c r="AO2154" s="87"/>
      <c r="AP2154" s="87"/>
      <c r="AQ2154" s="87"/>
      <c r="AR2154" s="87"/>
      <c r="AS2154" s="87"/>
      <c r="AT2154" s="87"/>
      <c r="AU2154" s="87"/>
    </row>
    <row r="2155" spans="3:47" x14ac:dyDescent="0.2">
      <c r="C2155" s="10"/>
      <c r="D2155" s="10"/>
      <c r="AA2155" s="87"/>
      <c r="AB2155" s="87"/>
      <c r="AC2155" s="87"/>
      <c r="AD2155" s="87"/>
      <c r="AE2155" s="87"/>
      <c r="AF2155" s="113"/>
      <c r="AG2155" s="112"/>
      <c r="AN2155" s="87"/>
      <c r="AO2155" s="87"/>
      <c r="AP2155" s="87"/>
      <c r="AQ2155" s="87"/>
      <c r="AR2155" s="87"/>
      <c r="AS2155" s="87"/>
      <c r="AT2155" s="87"/>
      <c r="AU2155" s="87"/>
    </row>
    <row r="2156" spans="3:47" x14ac:dyDescent="0.2">
      <c r="C2156" s="10"/>
      <c r="D2156" s="10"/>
      <c r="AA2156" s="87"/>
      <c r="AB2156" s="87"/>
      <c r="AC2156" s="87"/>
      <c r="AD2156" s="87"/>
      <c r="AE2156" s="87"/>
      <c r="AF2156" s="113"/>
      <c r="AG2156" s="112"/>
      <c r="AN2156" s="87"/>
      <c r="AO2156" s="87"/>
      <c r="AP2156" s="87"/>
      <c r="AQ2156" s="87"/>
      <c r="AR2156" s="87"/>
      <c r="AS2156" s="87"/>
      <c r="AT2156" s="87"/>
      <c r="AU2156" s="87"/>
    </row>
    <row r="2157" spans="3:47" x14ac:dyDescent="0.2">
      <c r="C2157" s="10"/>
      <c r="D2157" s="10"/>
      <c r="AA2157" s="87"/>
      <c r="AB2157" s="87"/>
      <c r="AC2157" s="87"/>
      <c r="AD2157" s="87"/>
      <c r="AE2157" s="87"/>
      <c r="AF2157" s="113"/>
      <c r="AG2157" s="112"/>
      <c r="AN2157" s="87"/>
      <c r="AO2157" s="87"/>
      <c r="AP2157" s="87"/>
      <c r="AQ2157" s="87"/>
      <c r="AR2157" s="87"/>
      <c r="AS2157" s="87"/>
      <c r="AT2157" s="87"/>
      <c r="AU2157" s="87"/>
    </row>
    <row r="2158" spans="3:47" x14ac:dyDescent="0.2">
      <c r="C2158" s="10"/>
      <c r="D2158" s="10"/>
      <c r="AA2158" s="87"/>
      <c r="AB2158" s="87"/>
      <c r="AC2158" s="87"/>
      <c r="AD2158" s="87"/>
      <c r="AE2158" s="87"/>
      <c r="AF2158" s="113"/>
      <c r="AG2158" s="112"/>
      <c r="AN2158" s="87"/>
      <c r="AO2158" s="87"/>
      <c r="AP2158" s="87"/>
      <c r="AQ2158" s="87"/>
      <c r="AR2158" s="87"/>
      <c r="AS2158" s="87"/>
      <c r="AT2158" s="87"/>
      <c r="AU2158" s="87"/>
    </row>
    <row r="2159" spans="3:47" x14ac:dyDescent="0.2">
      <c r="C2159" s="10"/>
      <c r="D2159" s="10"/>
      <c r="AA2159" s="87"/>
      <c r="AB2159" s="87"/>
      <c r="AC2159" s="87"/>
      <c r="AD2159" s="87"/>
      <c r="AE2159" s="87"/>
      <c r="AF2159" s="113"/>
      <c r="AG2159" s="112"/>
      <c r="AN2159" s="87"/>
      <c r="AO2159" s="87"/>
      <c r="AP2159" s="87"/>
      <c r="AQ2159" s="87"/>
      <c r="AR2159" s="87"/>
      <c r="AS2159" s="87"/>
      <c r="AT2159" s="87"/>
      <c r="AU2159" s="87"/>
    </row>
    <row r="2160" spans="3:47" x14ac:dyDescent="0.2">
      <c r="C2160" s="10"/>
      <c r="D2160" s="10"/>
      <c r="AA2160" s="87"/>
      <c r="AB2160" s="87"/>
      <c r="AC2160" s="87"/>
      <c r="AD2160" s="87"/>
      <c r="AE2160" s="87"/>
      <c r="AF2160" s="113"/>
      <c r="AG2160" s="112"/>
      <c r="AN2160" s="87"/>
      <c r="AO2160" s="87"/>
      <c r="AP2160" s="87"/>
      <c r="AQ2160" s="87"/>
      <c r="AR2160" s="87"/>
      <c r="AS2160" s="87"/>
      <c r="AT2160" s="87"/>
      <c r="AU2160" s="87"/>
    </row>
    <row r="2161" spans="3:47" x14ac:dyDescent="0.2">
      <c r="C2161" s="10"/>
      <c r="D2161" s="10"/>
      <c r="AA2161" s="87"/>
      <c r="AB2161" s="87"/>
      <c r="AC2161" s="87"/>
      <c r="AD2161" s="87"/>
      <c r="AE2161" s="87"/>
      <c r="AF2161" s="113"/>
      <c r="AG2161" s="112"/>
      <c r="AN2161" s="87"/>
      <c r="AO2161" s="87"/>
      <c r="AP2161" s="87"/>
      <c r="AQ2161" s="87"/>
      <c r="AR2161" s="87"/>
      <c r="AS2161" s="87"/>
      <c r="AT2161" s="87"/>
      <c r="AU2161" s="87"/>
    </row>
    <row r="2162" spans="3:47" x14ac:dyDescent="0.2">
      <c r="C2162" s="10"/>
      <c r="D2162" s="10"/>
      <c r="AA2162" s="87"/>
      <c r="AB2162" s="87"/>
      <c r="AC2162" s="87"/>
      <c r="AD2162" s="87"/>
      <c r="AE2162" s="87"/>
      <c r="AF2162" s="113"/>
      <c r="AG2162" s="112"/>
      <c r="AN2162" s="87"/>
      <c r="AO2162" s="87"/>
      <c r="AP2162" s="87"/>
      <c r="AQ2162" s="87"/>
      <c r="AR2162" s="87"/>
      <c r="AS2162" s="87"/>
      <c r="AT2162" s="87"/>
      <c r="AU2162" s="87"/>
    </row>
    <row r="2163" spans="3:47" x14ac:dyDescent="0.2">
      <c r="C2163" s="10"/>
      <c r="D2163" s="10"/>
      <c r="AA2163" s="87"/>
      <c r="AB2163" s="87"/>
      <c r="AC2163" s="87"/>
      <c r="AD2163" s="87"/>
      <c r="AE2163" s="87"/>
      <c r="AF2163" s="113"/>
      <c r="AG2163" s="112"/>
      <c r="AN2163" s="87"/>
      <c r="AO2163" s="87"/>
      <c r="AP2163" s="87"/>
      <c r="AQ2163" s="87"/>
      <c r="AR2163" s="87"/>
      <c r="AS2163" s="87"/>
      <c r="AT2163" s="87"/>
      <c r="AU2163" s="87"/>
    </row>
    <row r="2164" spans="3:47" x14ac:dyDescent="0.2">
      <c r="C2164" s="10"/>
      <c r="D2164" s="10"/>
      <c r="AA2164" s="87"/>
      <c r="AB2164" s="87"/>
      <c r="AC2164" s="87"/>
      <c r="AD2164" s="87"/>
      <c r="AE2164" s="87"/>
      <c r="AF2164" s="113"/>
      <c r="AG2164" s="112"/>
      <c r="AN2164" s="87"/>
      <c r="AO2164" s="87"/>
      <c r="AP2164" s="87"/>
      <c r="AQ2164" s="87"/>
      <c r="AR2164" s="87"/>
      <c r="AS2164" s="87"/>
      <c r="AT2164" s="87"/>
      <c r="AU2164" s="87"/>
    </row>
    <row r="2165" spans="3:47" x14ac:dyDescent="0.2">
      <c r="C2165" s="10"/>
      <c r="D2165" s="10"/>
      <c r="AA2165" s="87"/>
      <c r="AB2165" s="87"/>
      <c r="AC2165" s="87"/>
      <c r="AD2165" s="87"/>
      <c r="AE2165" s="87"/>
      <c r="AF2165" s="113"/>
      <c r="AG2165" s="112"/>
      <c r="AN2165" s="87"/>
      <c r="AO2165" s="87"/>
      <c r="AP2165" s="87"/>
      <c r="AQ2165" s="87"/>
      <c r="AR2165" s="87"/>
      <c r="AS2165" s="87"/>
      <c r="AT2165" s="87"/>
      <c r="AU2165" s="87"/>
    </row>
    <row r="2166" spans="3:47" x14ac:dyDescent="0.2">
      <c r="C2166" s="10"/>
      <c r="D2166" s="10"/>
      <c r="AA2166" s="87"/>
      <c r="AB2166" s="87"/>
      <c r="AC2166" s="87"/>
      <c r="AD2166" s="87"/>
      <c r="AE2166" s="87"/>
      <c r="AF2166" s="113"/>
      <c r="AG2166" s="112"/>
      <c r="AN2166" s="87"/>
      <c r="AO2166" s="87"/>
      <c r="AP2166" s="87"/>
      <c r="AQ2166" s="87"/>
      <c r="AR2166" s="87"/>
      <c r="AS2166" s="87"/>
      <c r="AT2166" s="87"/>
      <c r="AU2166" s="87"/>
    </row>
    <row r="2167" spans="3:47" x14ac:dyDescent="0.2">
      <c r="C2167" s="10"/>
      <c r="D2167" s="10"/>
      <c r="AA2167" s="87"/>
      <c r="AB2167" s="87"/>
      <c r="AC2167" s="87"/>
      <c r="AD2167" s="87"/>
      <c r="AE2167" s="87"/>
      <c r="AF2167" s="113"/>
      <c r="AG2167" s="112"/>
      <c r="AN2167" s="87"/>
      <c r="AO2167" s="87"/>
      <c r="AP2167" s="87"/>
      <c r="AQ2167" s="87"/>
      <c r="AR2167" s="87"/>
      <c r="AS2167" s="87"/>
      <c r="AT2167" s="87"/>
      <c r="AU2167" s="87"/>
    </row>
    <row r="2168" spans="3:47" x14ac:dyDescent="0.2">
      <c r="C2168" s="10"/>
      <c r="D2168" s="10"/>
      <c r="AA2168" s="87"/>
      <c r="AB2168" s="87"/>
      <c r="AC2168" s="87"/>
      <c r="AD2168" s="87"/>
      <c r="AE2168" s="87"/>
      <c r="AF2168" s="113"/>
      <c r="AG2168" s="112"/>
      <c r="AN2168" s="87"/>
      <c r="AO2168" s="87"/>
      <c r="AP2168" s="87"/>
      <c r="AQ2168" s="87"/>
      <c r="AR2168" s="87"/>
      <c r="AS2168" s="87"/>
      <c r="AT2168" s="87"/>
      <c r="AU2168" s="87"/>
    </row>
    <row r="2169" spans="3:47" x14ac:dyDescent="0.2">
      <c r="C2169" s="10"/>
      <c r="D2169" s="10"/>
      <c r="AA2169" s="87"/>
      <c r="AB2169" s="87"/>
      <c r="AC2169" s="87"/>
      <c r="AD2169" s="87"/>
      <c r="AE2169" s="87"/>
      <c r="AF2169" s="113"/>
      <c r="AG2169" s="112"/>
      <c r="AN2169" s="87"/>
      <c r="AO2169" s="87"/>
      <c r="AP2169" s="87"/>
      <c r="AQ2169" s="87"/>
      <c r="AR2169" s="87"/>
      <c r="AS2169" s="87"/>
      <c r="AT2169" s="87"/>
      <c r="AU2169" s="87"/>
    </row>
    <row r="2170" spans="3:47" x14ac:dyDescent="0.2">
      <c r="C2170" s="10"/>
      <c r="D2170" s="10"/>
      <c r="AA2170" s="87"/>
      <c r="AB2170" s="87"/>
      <c r="AC2170" s="87"/>
      <c r="AD2170" s="87"/>
      <c r="AE2170" s="87"/>
      <c r="AF2170" s="113"/>
      <c r="AG2170" s="112"/>
      <c r="AN2170" s="87"/>
      <c r="AO2170" s="87"/>
      <c r="AP2170" s="87"/>
      <c r="AQ2170" s="87"/>
      <c r="AR2170" s="87"/>
      <c r="AS2170" s="87"/>
      <c r="AT2170" s="87"/>
      <c r="AU2170" s="87"/>
    </row>
    <row r="2171" spans="3:47" x14ac:dyDescent="0.2">
      <c r="C2171" s="10"/>
      <c r="D2171" s="10"/>
      <c r="AA2171" s="87"/>
      <c r="AB2171" s="87"/>
      <c r="AC2171" s="87"/>
      <c r="AD2171" s="87"/>
      <c r="AE2171" s="87"/>
      <c r="AF2171" s="113"/>
      <c r="AG2171" s="112"/>
      <c r="AN2171" s="87"/>
      <c r="AO2171" s="87"/>
      <c r="AP2171" s="87"/>
      <c r="AQ2171" s="87"/>
      <c r="AR2171" s="87"/>
      <c r="AS2171" s="87"/>
      <c r="AT2171" s="87"/>
      <c r="AU2171" s="87"/>
    </row>
    <row r="2172" spans="3:47" x14ac:dyDescent="0.2">
      <c r="C2172" s="10"/>
      <c r="D2172" s="10"/>
      <c r="AA2172" s="87"/>
      <c r="AB2172" s="87"/>
      <c r="AC2172" s="87"/>
      <c r="AD2172" s="87"/>
      <c r="AE2172" s="87"/>
      <c r="AF2172" s="113"/>
      <c r="AG2172" s="112"/>
      <c r="AN2172" s="87"/>
      <c r="AO2172" s="87"/>
      <c r="AP2172" s="87"/>
      <c r="AQ2172" s="87"/>
      <c r="AR2172" s="87"/>
      <c r="AS2172" s="87"/>
      <c r="AT2172" s="87"/>
      <c r="AU2172" s="87"/>
    </row>
    <row r="2173" spans="3:47" x14ac:dyDescent="0.2">
      <c r="C2173" s="10"/>
      <c r="D2173" s="10"/>
      <c r="AA2173" s="87"/>
      <c r="AB2173" s="87"/>
      <c r="AC2173" s="87"/>
      <c r="AD2173" s="87"/>
      <c r="AE2173" s="87"/>
      <c r="AF2173" s="113"/>
      <c r="AG2173" s="112"/>
      <c r="AN2173" s="87"/>
      <c r="AO2173" s="87"/>
      <c r="AP2173" s="87"/>
      <c r="AQ2173" s="87"/>
      <c r="AR2173" s="87"/>
      <c r="AS2173" s="87"/>
      <c r="AT2173" s="87"/>
      <c r="AU2173" s="87"/>
    </row>
    <row r="2174" spans="3:47" x14ac:dyDescent="0.2">
      <c r="C2174" s="10"/>
      <c r="D2174" s="10"/>
      <c r="AA2174" s="87"/>
      <c r="AB2174" s="87"/>
      <c r="AC2174" s="87"/>
      <c r="AD2174" s="87"/>
      <c r="AE2174" s="87"/>
      <c r="AF2174" s="113"/>
      <c r="AG2174" s="112"/>
      <c r="AN2174" s="87"/>
      <c r="AO2174" s="87"/>
      <c r="AP2174" s="87"/>
      <c r="AQ2174" s="87"/>
      <c r="AR2174" s="87"/>
      <c r="AS2174" s="87"/>
      <c r="AT2174" s="87"/>
      <c r="AU2174" s="87"/>
    </row>
    <row r="2175" spans="3:47" x14ac:dyDescent="0.2">
      <c r="C2175" s="10"/>
      <c r="D2175" s="10"/>
      <c r="AA2175" s="87"/>
      <c r="AB2175" s="87"/>
      <c r="AC2175" s="87"/>
      <c r="AD2175" s="87"/>
      <c r="AE2175" s="87"/>
      <c r="AF2175" s="113"/>
      <c r="AG2175" s="112"/>
      <c r="AN2175" s="87"/>
      <c r="AO2175" s="87"/>
      <c r="AP2175" s="87"/>
      <c r="AQ2175" s="87"/>
      <c r="AR2175" s="87"/>
      <c r="AS2175" s="87"/>
      <c r="AT2175" s="87"/>
      <c r="AU2175" s="87"/>
    </row>
    <row r="2176" spans="3:47" x14ac:dyDescent="0.2">
      <c r="C2176" s="10"/>
      <c r="D2176" s="10"/>
      <c r="AA2176" s="87"/>
      <c r="AB2176" s="87"/>
      <c r="AC2176" s="87"/>
      <c r="AD2176" s="87"/>
      <c r="AE2176" s="87"/>
      <c r="AF2176" s="113"/>
      <c r="AG2176" s="112"/>
      <c r="AN2176" s="87"/>
      <c r="AO2176" s="87"/>
      <c r="AP2176" s="87"/>
      <c r="AQ2176" s="87"/>
      <c r="AR2176" s="87"/>
      <c r="AS2176" s="87"/>
      <c r="AT2176" s="87"/>
      <c r="AU2176" s="87"/>
    </row>
    <row r="2177" spans="3:47" x14ac:dyDescent="0.2">
      <c r="C2177" s="10"/>
      <c r="D2177" s="10"/>
      <c r="AA2177" s="87"/>
      <c r="AB2177" s="87"/>
      <c r="AC2177" s="87"/>
      <c r="AD2177" s="87"/>
      <c r="AE2177" s="87"/>
      <c r="AF2177" s="113"/>
      <c r="AG2177" s="112"/>
      <c r="AN2177" s="87"/>
      <c r="AO2177" s="87"/>
      <c r="AP2177" s="87"/>
      <c r="AQ2177" s="87"/>
      <c r="AR2177" s="87"/>
      <c r="AS2177" s="87"/>
      <c r="AT2177" s="87"/>
      <c r="AU2177" s="87"/>
    </row>
    <row r="2178" spans="3:47" x14ac:dyDescent="0.2">
      <c r="C2178" s="10"/>
      <c r="D2178" s="10"/>
      <c r="AA2178" s="87"/>
      <c r="AB2178" s="87"/>
      <c r="AC2178" s="87"/>
      <c r="AD2178" s="87"/>
      <c r="AE2178" s="87"/>
      <c r="AF2178" s="113"/>
      <c r="AG2178" s="112"/>
      <c r="AN2178" s="87"/>
      <c r="AO2178" s="87"/>
      <c r="AP2178" s="87"/>
      <c r="AQ2178" s="87"/>
      <c r="AR2178" s="87"/>
      <c r="AS2178" s="87"/>
      <c r="AT2178" s="87"/>
      <c r="AU2178" s="87"/>
    </row>
    <row r="2179" spans="3:47" x14ac:dyDescent="0.2">
      <c r="C2179" s="10"/>
      <c r="D2179" s="10"/>
      <c r="AA2179" s="87"/>
      <c r="AB2179" s="87"/>
      <c r="AC2179" s="87"/>
      <c r="AD2179" s="87"/>
      <c r="AE2179" s="87"/>
      <c r="AF2179" s="113"/>
      <c r="AG2179" s="112"/>
      <c r="AN2179" s="87"/>
      <c r="AO2179" s="87"/>
      <c r="AP2179" s="87"/>
      <c r="AQ2179" s="87"/>
      <c r="AR2179" s="87"/>
      <c r="AS2179" s="87"/>
      <c r="AT2179" s="87"/>
      <c r="AU2179" s="87"/>
    </row>
    <row r="2180" spans="3:47" x14ac:dyDescent="0.2">
      <c r="C2180" s="10"/>
      <c r="D2180" s="10"/>
      <c r="AA2180" s="87"/>
      <c r="AB2180" s="87"/>
      <c r="AC2180" s="87"/>
      <c r="AD2180" s="87"/>
      <c r="AE2180" s="87"/>
      <c r="AF2180" s="113"/>
      <c r="AG2180" s="112"/>
      <c r="AN2180" s="87"/>
      <c r="AO2180" s="87"/>
      <c r="AP2180" s="87"/>
      <c r="AQ2180" s="87"/>
      <c r="AR2180" s="87"/>
      <c r="AS2180" s="87"/>
      <c r="AT2180" s="87"/>
      <c r="AU2180" s="87"/>
    </row>
    <row r="2181" spans="3:47" x14ac:dyDescent="0.2">
      <c r="C2181" s="10"/>
      <c r="D2181" s="10"/>
      <c r="AA2181" s="87"/>
      <c r="AB2181" s="87"/>
      <c r="AC2181" s="87"/>
      <c r="AD2181" s="87"/>
      <c r="AE2181" s="87"/>
      <c r="AF2181" s="113"/>
      <c r="AG2181" s="112"/>
      <c r="AN2181" s="87"/>
      <c r="AO2181" s="87"/>
      <c r="AP2181" s="87"/>
      <c r="AQ2181" s="87"/>
      <c r="AR2181" s="87"/>
      <c r="AS2181" s="87"/>
      <c r="AT2181" s="87"/>
      <c r="AU2181" s="87"/>
    </row>
    <row r="2182" spans="3:47" x14ac:dyDescent="0.2">
      <c r="C2182" s="10"/>
      <c r="D2182" s="10"/>
      <c r="AA2182" s="87"/>
      <c r="AB2182" s="87"/>
      <c r="AC2182" s="87"/>
      <c r="AD2182" s="87"/>
      <c r="AE2182" s="87"/>
      <c r="AF2182" s="113"/>
      <c r="AG2182" s="112"/>
      <c r="AN2182" s="87"/>
      <c r="AO2182" s="87"/>
      <c r="AP2182" s="87"/>
      <c r="AQ2182" s="87"/>
      <c r="AR2182" s="87"/>
      <c r="AS2182" s="87"/>
      <c r="AT2182" s="87"/>
      <c r="AU2182" s="87"/>
    </row>
    <row r="2183" spans="3:47" x14ac:dyDescent="0.2">
      <c r="C2183" s="10"/>
      <c r="D2183" s="10"/>
      <c r="AA2183" s="87"/>
      <c r="AB2183" s="87"/>
      <c r="AC2183" s="87"/>
      <c r="AD2183" s="87"/>
      <c r="AE2183" s="87"/>
      <c r="AF2183" s="113"/>
      <c r="AG2183" s="112"/>
      <c r="AN2183" s="87"/>
      <c r="AO2183" s="87"/>
      <c r="AP2183" s="87"/>
      <c r="AQ2183" s="87"/>
      <c r="AR2183" s="87"/>
      <c r="AS2183" s="87"/>
      <c r="AT2183" s="87"/>
      <c r="AU2183" s="87"/>
    </row>
    <row r="2184" spans="3:47" x14ac:dyDescent="0.2">
      <c r="C2184" s="10"/>
      <c r="D2184" s="10"/>
      <c r="AA2184" s="87"/>
      <c r="AB2184" s="87"/>
      <c r="AC2184" s="87"/>
      <c r="AD2184" s="87"/>
      <c r="AE2184" s="87"/>
      <c r="AF2184" s="113"/>
      <c r="AG2184" s="112"/>
      <c r="AN2184" s="87"/>
      <c r="AO2184" s="87"/>
      <c r="AP2184" s="87"/>
      <c r="AQ2184" s="87"/>
      <c r="AR2184" s="87"/>
      <c r="AS2184" s="87"/>
      <c r="AT2184" s="87"/>
      <c r="AU2184" s="87"/>
    </row>
    <row r="2185" spans="3:47" x14ac:dyDescent="0.2">
      <c r="C2185" s="10"/>
      <c r="D2185" s="10"/>
      <c r="AA2185" s="87"/>
      <c r="AB2185" s="87"/>
      <c r="AC2185" s="87"/>
      <c r="AD2185" s="87"/>
      <c r="AE2185" s="87"/>
      <c r="AF2185" s="113"/>
      <c r="AG2185" s="112"/>
      <c r="AN2185" s="87"/>
      <c r="AO2185" s="87"/>
      <c r="AP2185" s="87"/>
      <c r="AQ2185" s="87"/>
      <c r="AR2185" s="87"/>
      <c r="AS2185" s="87"/>
      <c r="AT2185" s="87"/>
      <c r="AU2185" s="87"/>
    </row>
    <row r="2186" spans="3:47" x14ac:dyDescent="0.2">
      <c r="C2186" s="10"/>
      <c r="D2186" s="10"/>
      <c r="AA2186" s="87"/>
      <c r="AB2186" s="87"/>
      <c r="AC2186" s="87"/>
      <c r="AD2186" s="87"/>
      <c r="AE2186" s="87"/>
      <c r="AF2186" s="113"/>
      <c r="AG2186" s="112"/>
      <c r="AN2186" s="87"/>
      <c r="AO2186" s="87"/>
      <c r="AP2186" s="87"/>
      <c r="AQ2186" s="87"/>
      <c r="AR2186" s="87"/>
      <c r="AS2186" s="87"/>
      <c r="AT2186" s="87"/>
      <c r="AU2186" s="87"/>
    </row>
    <row r="2187" spans="3:47" x14ac:dyDescent="0.2">
      <c r="C2187" s="10"/>
      <c r="D2187" s="10"/>
      <c r="AA2187" s="87"/>
      <c r="AB2187" s="87"/>
      <c r="AC2187" s="87"/>
      <c r="AD2187" s="87"/>
      <c r="AE2187" s="87"/>
      <c r="AF2187" s="113"/>
      <c r="AG2187" s="112"/>
      <c r="AN2187" s="87"/>
      <c r="AO2187" s="87"/>
      <c r="AP2187" s="87"/>
      <c r="AQ2187" s="87"/>
      <c r="AR2187" s="87"/>
      <c r="AS2187" s="87"/>
      <c r="AT2187" s="87"/>
      <c r="AU2187" s="87"/>
    </row>
    <row r="2188" spans="3:47" x14ac:dyDescent="0.2">
      <c r="C2188" s="10"/>
      <c r="D2188" s="10"/>
      <c r="AA2188" s="87"/>
      <c r="AB2188" s="87"/>
      <c r="AC2188" s="87"/>
      <c r="AD2188" s="87"/>
      <c r="AE2188" s="87"/>
      <c r="AF2188" s="113"/>
      <c r="AG2188" s="112"/>
      <c r="AN2188" s="87"/>
      <c r="AO2188" s="87"/>
      <c r="AP2188" s="87"/>
      <c r="AQ2188" s="87"/>
      <c r="AR2188" s="87"/>
      <c r="AS2188" s="87"/>
      <c r="AT2188" s="87"/>
      <c r="AU2188" s="87"/>
    </row>
    <row r="2189" spans="3:47" x14ac:dyDescent="0.2">
      <c r="C2189" s="10"/>
      <c r="D2189" s="10"/>
      <c r="AA2189" s="87"/>
      <c r="AB2189" s="87"/>
      <c r="AC2189" s="87"/>
      <c r="AD2189" s="87"/>
      <c r="AE2189" s="87"/>
      <c r="AF2189" s="113"/>
      <c r="AG2189" s="112"/>
      <c r="AN2189" s="87"/>
      <c r="AO2189" s="87"/>
      <c r="AP2189" s="87"/>
      <c r="AQ2189" s="87"/>
      <c r="AR2189" s="87"/>
      <c r="AS2189" s="87"/>
      <c r="AT2189" s="87"/>
      <c r="AU2189" s="87"/>
    </row>
    <row r="2190" spans="3:47" x14ac:dyDescent="0.2">
      <c r="C2190" s="10"/>
      <c r="D2190" s="10"/>
      <c r="AA2190" s="87"/>
      <c r="AB2190" s="87"/>
      <c r="AC2190" s="87"/>
      <c r="AD2190" s="87"/>
      <c r="AE2190" s="87"/>
      <c r="AF2190" s="113"/>
      <c r="AG2190" s="112"/>
      <c r="AN2190" s="87"/>
      <c r="AO2190" s="87"/>
      <c r="AP2190" s="87"/>
      <c r="AQ2190" s="87"/>
      <c r="AR2190" s="87"/>
      <c r="AS2190" s="87"/>
      <c r="AT2190" s="87"/>
      <c r="AU2190" s="87"/>
    </row>
    <row r="2191" spans="3:47" x14ac:dyDescent="0.2">
      <c r="C2191" s="10"/>
      <c r="D2191" s="10"/>
      <c r="AA2191" s="87"/>
      <c r="AB2191" s="87"/>
      <c r="AC2191" s="87"/>
      <c r="AD2191" s="87"/>
      <c r="AE2191" s="87"/>
      <c r="AF2191" s="113"/>
      <c r="AG2191" s="112"/>
      <c r="AN2191" s="87"/>
      <c r="AO2191" s="87"/>
      <c r="AP2191" s="87"/>
      <c r="AQ2191" s="87"/>
      <c r="AR2191" s="87"/>
      <c r="AS2191" s="87"/>
      <c r="AT2191" s="87"/>
      <c r="AU2191" s="87"/>
    </row>
    <row r="2192" spans="3:47" x14ac:dyDescent="0.2">
      <c r="C2192" s="10"/>
      <c r="D2192" s="10"/>
      <c r="AA2192" s="87"/>
      <c r="AB2192" s="87"/>
      <c r="AC2192" s="87"/>
      <c r="AD2192" s="87"/>
      <c r="AE2192" s="87"/>
      <c r="AF2192" s="113"/>
      <c r="AG2192" s="112"/>
      <c r="AN2192" s="87"/>
      <c r="AO2192" s="87"/>
      <c r="AP2192" s="87"/>
      <c r="AQ2192" s="87"/>
      <c r="AR2192" s="87"/>
      <c r="AS2192" s="87"/>
      <c r="AT2192" s="87"/>
      <c r="AU2192" s="87"/>
    </row>
    <row r="2193" spans="3:47" x14ac:dyDescent="0.2">
      <c r="C2193" s="10"/>
      <c r="D2193" s="10"/>
      <c r="AA2193" s="87"/>
      <c r="AB2193" s="87"/>
      <c r="AC2193" s="87"/>
      <c r="AD2193" s="87"/>
      <c r="AE2193" s="87"/>
      <c r="AF2193" s="113"/>
      <c r="AG2193" s="112"/>
      <c r="AN2193" s="87"/>
      <c r="AO2193" s="87"/>
      <c r="AP2193" s="87"/>
      <c r="AQ2193" s="87"/>
      <c r="AR2193" s="87"/>
      <c r="AS2193" s="87"/>
      <c r="AT2193" s="87"/>
      <c r="AU2193" s="87"/>
    </row>
    <row r="2194" spans="3:47" x14ac:dyDescent="0.2">
      <c r="C2194" s="10"/>
      <c r="D2194" s="10"/>
      <c r="AA2194" s="87"/>
      <c r="AB2194" s="87"/>
      <c r="AC2194" s="87"/>
      <c r="AD2194" s="87"/>
      <c r="AE2194" s="87"/>
      <c r="AF2194" s="113"/>
      <c r="AG2194" s="112"/>
      <c r="AN2194" s="87"/>
      <c r="AO2194" s="87"/>
      <c r="AP2194" s="87"/>
      <c r="AQ2194" s="87"/>
      <c r="AR2194" s="87"/>
      <c r="AS2194" s="87"/>
      <c r="AT2194" s="87"/>
      <c r="AU2194" s="87"/>
    </row>
    <row r="2195" spans="3:47" x14ac:dyDescent="0.2">
      <c r="C2195" s="10"/>
      <c r="D2195" s="10"/>
      <c r="AA2195" s="87"/>
      <c r="AB2195" s="87"/>
      <c r="AC2195" s="87"/>
      <c r="AD2195" s="87"/>
      <c r="AE2195" s="87"/>
      <c r="AF2195" s="113"/>
      <c r="AG2195" s="112"/>
      <c r="AN2195" s="87"/>
      <c r="AO2195" s="87"/>
      <c r="AP2195" s="87"/>
      <c r="AQ2195" s="87"/>
      <c r="AR2195" s="87"/>
      <c r="AS2195" s="87"/>
      <c r="AT2195" s="87"/>
      <c r="AU2195" s="87"/>
    </row>
    <row r="2196" spans="3:47" x14ac:dyDescent="0.2">
      <c r="C2196" s="10"/>
      <c r="D2196" s="10"/>
      <c r="AA2196" s="87"/>
      <c r="AB2196" s="87"/>
      <c r="AC2196" s="87"/>
      <c r="AD2196" s="87"/>
      <c r="AE2196" s="87"/>
      <c r="AF2196" s="113"/>
      <c r="AG2196" s="112"/>
      <c r="AN2196" s="87"/>
      <c r="AO2196" s="87"/>
      <c r="AP2196" s="87"/>
      <c r="AQ2196" s="87"/>
      <c r="AR2196" s="87"/>
      <c r="AS2196" s="87"/>
      <c r="AT2196" s="87"/>
      <c r="AU2196" s="87"/>
    </row>
    <row r="2197" spans="3:47" x14ac:dyDescent="0.2">
      <c r="C2197" s="10"/>
      <c r="D2197" s="10"/>
      <c r="AA2197" s="87"/>
      <c r="AB2197" s="87"/>
      <c r="AC2197" s="87"/>
      <c r="AD2197" s="87"/>
      <c r="AE2197" s="87"/>
      <c r="AF2197" s="113"/>
      <c r="AG2197" s="112"/>
      <c r="AN2197" s="87"/>
      <c r="AO2197" s="87"/>
      <c r="AP2197" s="87"/>
      <c r="AQ2197" s="87"/>
      <c r="AR2197" s="87"/>
      <c r="AS2197" s="87"/>
      <c r="AT2197" s="87"/>
      <c r="AU2197" s="87"/>
    </row>
    <row r="2198" spans="3:47" x14ac:dyDescent="0.2">
      <c r="C2198" s="10"/>
      <c r="D2198" s="10"/>
      <c r="AA2198" s="87"/>
      <c r="AB2198" s="87"/>
      <c r="AC2198" s="87"/>
      <c r="AD2198" s="87"/>
      <c r="AE2198" s="87"/>
      <c r="AF2198" s="113"/>
      <c r="AG2198" s="112"/>
      <c r="AN2198" s="87"/>
      <c r="AO2198" s="87"/>
      <c r="AP2198" s="87"/>
      <c r="AQ2198" s="87"/>
      <c r="AR2198" s="87"/>
      <c r="AS2198" s="87"/>
      <c r="AT2198" s="87"/>
      <c r="AU2198" s="87"/>
    </row>
    <row r="2199" spans="3:47" x14ac:dyDescent="0.2">
      <c r="C2199" s="10"/>
      <c r="D2199" s="10"/>
      <c r="AA2199" s="87"/>
      <c r="AB2199" s="87"/>
      <c r="AC2199" s="87"/>
      <c r="AD2199" s="87"/>
      <c r="AE2199" s="87"/>
      <c r="AF2199" s="113"/>
      <c r="AG2199" s="112"/>
      <c r="AN2199" s="87"/>
      <c r="AO2199" s="87"/>
      <c r="AP2199" s="87"/>
      <c r="AQ2199" s="87"/>
      <c r="AR2199" s="87"/>
      <c r="AS2199" s="87"/>
      <c r="AT2199" s="87"/>
      <c r="AU2199" s="87"/>
    </row>
    <row r="2200" spans="3:47" x14ac:dyDescent="0.2">
      <c r="C2200" s="10"/>
      <c r="D2200" s="10"/>
      <c r="AA2200" s="87"/>
      <c r="AB2200" s="87"/>
      <c r="AC2200" s="87"/>
      <c r="AD2200" s="87"/>
      <c r="AE2200" s="87"/>
      <c r="AF2200" s="113"/>
      <c r="AG2200" s="112"/>
      <c r="AN2200" s="87"/>
      <c r="AO2200" s="87"/>
      <c r="AP2200" s="87"/>
      <c r="AQ2200" s="87"/>
      <c r="AR2200" s="87"/>
      <c r="AS2200" s="87"/>
      <c r="AT2200" s="87"/>
      <c r="AU2200" s="87"/>
    </row>
    <row r="2201" spans="3:47" x14ac:dyDescent="0.2">
      <c r="C2201" s="10"/>
      <c r="D2201" s="10"/>
      <c r="AA2201" s="87"/>
      <c r="AB2201" s="87"/>
      <c r="AC2201" s="87"/>
      <c r="AD2201" s="87"/>
      <c r="AE2201" s="87"/>
      <c r="AF2201" s="113"/>
      <c r="AG2201" s="112"/>
      <c r="AN2201" s="87"/>
      <c r="AO2201" s="87"/>
      <c r="AP2201" s="87"/>
      <c r="AQ2201" s="87"/>
      <c r="AR2201" s="87"/>
      <c r="AS2201" s="87"/>
      <c r="AT2201" s="87"/>
      <c r="AU2201" s="87"/>
    </row>
    <row r="2202" spans="3:47" x14ac:dyDescent="0.2">
      <c r="C2202" s="10"/>
      <c r="D2202" s="10"/>
      <c r="AA2202" s="87"/>
      <c r="AB2202" s="87"/>
      <c r="AC2202" s="87"/>
      <c r="AD2202" s="87"/>
      <c r="AE2202" s="87"/>
      <c r="AF2202" s="113"/>
      <c r="AG2202" s="112"/>
      <c r="AN2202" s="87"/>
      <c r="AO2202" s="87"/>
      <c r="AP2202" s="87"/>
      <c r="AQ2202" s="87"/>
      <c r="AR2202" s="87"/>
      <c r="AS2202" s="87"/>
      <c r="AT2202" s="87"/>
      <c r="AU2202" s="87"/>
    </row>
    <row r="2203" spans="3:47" x14ac:dyDescent="0.2">
      <c r="C2203" s="10"/>
      <c r="D2203" s="10"/>
      <c r="AA2203" s="87"/>
      <c r="AB2203" s="87"/>
      <c r="AC2203" s="87"/>
      <c r="AD2203" s="87"/>
      <c r="AE2203" s="87"/>
      <c r="AF2203" s="113"/>
      <c r="AG2203" s="112"/>
      <c r="AN2203" s="87"/>
      <c r="AO2203" s="87"/>
      <c r="AP2203" s="87"/>
      <c r="AQ2203" s="87"/>
      <c r="AR2203" s="87"/>
      <c r="AS2203" s="87"/>
      <c r="AT2203" s="87"/>
      <c r="AU2203" s="87"/>
    </row>
    <row r="2204" spans="3:47" x14ac:dyDescent="0.2">
      <c r="C2204" s="10"/>
      <c r="D2204" s="10"/>
      <c r="AA2204" s="87"/>
      <c r="AB2204" s="87"/>
      <c r="AC2204" s="87"/>
      <c r="AD2204" s="87"/>
      <c r="AE2204" s="87"/>
      <c r="AF2204" s="113"/>
      <c r="AG2204" s="112"/>
      <c r="AN2204" s="87"/>
      <c r="AO2204" s="87"/>
      <c r="AP2204" s="87"/>
      <c r="AQ2204" s="87"/>
      <c r="AR2204" s="87"/>
      <c r="AS2204" s="87"/>
      <c r="AT2204" s="87"/>
      <c r="AU2204" s="87"/>
    </row>
    <row r="2205" spans="3:47" x14ac:dyDescent="0.2">
      <c r="C2205" s="10"/>
      <c r="D2205" s="10"/>
      <c r="AA2205" s="87"/>
      <c r="AB2205" s="87"/>
      <c r="AC2205" s="87"/>
      <c r="AD2205" s="87"/>
      <c r="AE2205" s="87"/>
      <c r="AF2205" s="113"/>
      <c r="AG2205" s="112"/>
      <c r="AN2205" s="87"/>
      <c r="AO2205" s="87"/>
      <c r="AP2205" s="87"/>
      <c r="AQ2205" s="87"/>
      <c r="AR2205" s="87"/>
      <c r="AS2205" s="87"/>
      <c r="AT2205" s="87"/>
      <c r="AU2205" s="87"/>
    </row>
    <row r="2206" spans="3:47" x14ac:dyDescent="0.2">
      <c r="C2206" s="10"/>
      <c r="D2206" s="10"/>
      <c r="AA2206" s="87"/>
      <c r="AB2206" s="87"/>
      <c r="AC2206" s="87"/>
      <c r="AD2206" s="87"/>
      <c r="AE2206" s="87"/>
      <c r="AF2206" s="113"/>
      <c r="AG2206" s="112"/>
      <c r="AN2206" s="87"/>
      <c r="AO2206" s="87"/>
      <c r="AP2206" s="87"/>
      <c r="AQ2206" s="87"/>
      <c r="AR2206" s="87"/>
      <c r="AS2206" s="87"/>
      <c r="AT2206" s="87"/>
      <c r="AU2206" s="87"/>
    </row>
    <row r="2207" spans="3:47" x14ac:dyDescent="0.2">
      <c r="C2207" s="10"/>
      <c r="D2207" s="10"/>
      <c r="AA2207" s="87"/>
      <c r="AB2207" s="87"/>
      <c r="AC2207" s="87"/>
      <c r="AD2207" s="87"/>
      <c r="AE2207" s="87"/>
      <c r="AF2207" s="113"/>
      <c r="AG2207" s="112"/>
      <c r="AN2207" s="87"/>
      <c r="AO2207" s="87"/>
      <c r="AP2207" s="87"/>
      <c r="AQ2207" s="87"/>
      <c r="AR2207" s="87"/>
      <c r="AS2207" s="87"/>
      <c r="AT2207" s="87"/>
      <c r="AU2207" s="87"/>
    </row>
    <row r="2208" spans="3:47" x14ac:dyDescent="0.2">
      <c r="C2208" s="10"/>
      <c r="D2208" s="10"/>
      <c r="AA2208" s="87"/>
      <c r="AB2208" s="87"/>
      <c r="AC2208" s="87"/>
      <c r="AD2208" s="87"/>
      <c r="AE2208" s="87"/>
      <c r="AF2208" s="113"/>
      <c r="AG2208" s="112"/>
      <c r="AN2208" s="87"/>
      <c r="AO2208" s="87"/>
      <c r="AP2208" s="87"/>
      <c r="AQ2208" s="87"/>
      <c r="AR2208" s="87"/>
      <c r="AS2208" s="87"/>
      <c r="AT2208" s="87"/>
      <c r="AU2208" s="87"/>
    </row>
    <row r="2209" spans="3:47" x14ac:dyDescent="0.2">
      <c r="C2209" s="10"/>
      <c r="D2209" s="10"/>
      <c r="AA2209" s="87"/>
      <c r="AB2209" s="87"/>
      <c r="AC2209" s="87"/>
      <c r="AD2209" s="87"/>
      <c r="AE2209" s="87"/>
      <c r="AF2209" s="113"/>
      <c r="AG2209" s="112"/>
      <c r="AN2209" s="87"/>
      <c r="AO2209" s="87"/>
      <c r="AP2209" s="87"/>
      <c r="AQ2209" s="87"/>
      <c r="AR2209" s="87"/>
      <c r="AS2209" s="87"/>
      <c r="AT2209" s="87"/>
      <c r="AU2209" s="87"/>
    </row>
    <row r="2210" spans="3:47" x14ac:dyDescent="0.2">
      <c r="C2210" s="10"/>
      <c r="D2210" s="10"/>
      <c r="AA2210" s="87"/>
      <c r="AB2210" s="87"/>
      <c r="AC2210" s="87"/>
      <c r="AD2210" s="87"/>
      <c r="AE2210" s="87"/>
      <c r="AF2210" s="113"/>
      <c r="AG2210" s="112"/>
      <c r="AN2210" s="87"/>
      <c r="AO2210" s="87"/>
      <c r="AP2210" s="87"/>
      <c r="AQ2210" s="87"/>
      <c r="AR2210" s="87"/>
      <c r="AS2210" s="87"/>
      <c r="AT2210" s="87"/>
      <c r="AU2210" s="87"/>
    </row>
    <row r="2211" spans="3:47" x14ac:dyDescent="0.2">
      <c r="C2211" s="10"/>
      <c r="D2211" s="10"/>
      <c r="AA2211" s="87"/>
      <c r="AB2211" s="87"/>
      <c r="AC2211" s="87"/>
      <c r="AD2211" s="87"/>
      <c r="AE2211" s="87"/>
      <c r="AF2211" s="113"/>
      <c r="AG2211" s="112"/>
      <c r="AN2211" s="87"/>
      <c r="AO2211" s="87"/>
      <c r="AP2211" s="87"/>
      <c r="AQ2211" s="87"/>
      <c r="AR2211" s="87"/>
      <c r="AS2211" s="87"/>
      <c r="AT2211" s="87"/>
      <c r="AU2211" s="87"/>
    </row>
    <row r="2212" spans="3:47" x14ac:dyDescent="0.2">
      <c r="C2212" s="10"/>
      <c r="D2212" s="10"/>
      <c r="AA2212" s="87"/>
      <c r="AB2212" s="87"/>
      <c r="AC2212" s="87"/>
      <c r="AD2212" s="87"/>
      <c r="AE2212" s="87"/>
      <c r="AF2212" s="113"/>
      <c r="AG2212" s="112"/>
      <c r="AN2212" s="87"/>
      <c r="AO2212" s="87"/>
      <c r="AP2212" s="87"/>
      <c r="AQ2212" s="87"/>
      <c r="AR2212" s="87"/>
      <c r="AS2212" s="87"/>
      <c r="AT2212" s="87"/>
      <c r="AU2212" s="87"/>
    </row>
    <row r="2213" spans="3:47" x14ac:dyDescent="0.2">
      <c r="C2213" s="10"/>
      <c r="D2213" s="10"/>
      <c r="AA2213" s="87"/>
      <c r="AB2213" s="87"/>
      <c r="AC2213" s="87"/>
      <c r="AD2213" s="87"/>
      <c r="AE2213" s="87"/>
      <c r="AF2213" s="113"/>
      <c r="AG2213" s="112"/>
      <c r="AN2213" s="87"/>
      <c r="AO2213" s="87"/>
      <c r="AP2213" s="87"/>
      <c r="AQ2213" s="87"/>
      <c r="AR2213" s="87"/>
      <c r="AS2213" s="87"/>
      <c r="AT2213" s="87"/>
      <c r="AU2213" s="87"/>
    </row>
    <row r="2214" spans="3:47" x14ac:dyDescent="0.2">
      <c r="C2214" s="10"/>
      <c r="D2214" s="10"/>
      <c r="AA2214" s="87"/>
      <c r="AB2214" s="87"/>
      <c r="AC2214" s="87"/>
      <c r="AD2214" s="87"/>
      <c r="AE2214" s="87"/>
      <c r="AF2214" s="113"/>
      <c r="AG2214" s="112"/>
      <c r="AN2214" s="87"/>
      <c r="AO2214" s="87"/>
      <c r="AP2214" s="87"/>
      <c r="AQ2214" s="87"/>
      <c r="AR2214" s="87"/>
      <c r="AS2214" s="87"/>
      <c r="AT2214" s="87"/>
      <c r="AU2214" s="87"/>
    </row>
    <row r="2215" spans="3:47" x14ac:dyDescent="0.2">
      <c r="C2215" s="10"/>
      <c r="D2215" s="10"/>
      <c r="AA2215" s="87"/>
      <c r="AB2215" s="87"/>
      <c r="AC2215" s="87"/>
      <c r="AD2215" s="87"/>
      <c r="AE2215" s="87"/>
      <c r="AF2215" s="113"/>
      <c r="AG2215" s="112"/>
      <c r="AN2215" s="87"/>
      <c r="AO2215" s="87"/>
      <c r="AP2215" s="87"/>
      <c r="AQ2215" s="87"/>
      <c r="AR2215" s="87"/>
      <c r="AS2215" s="87"/>
      <c r="AT2215" s="87"/>
      <c r="AU2215" s="87"/>
    </row>
    <row r="2216" spans="3:47" x14ac:dyDescent="0.2">
      <c r="C2216" s="10"/>
      <c r="D2216" s="10"/>
      <c r="AA2216" s="87"/>
      <c r="AB2216" s="87"/>
      <c r="AC2216" s="87"/>
      <c r="AD2216" s="87"/>
      <c r="AE2216" s="87"/>
      <c r="AF2216" s="113"/>
      <c r="AG2216" s="112"/>
      <c r="AN2216" s="87"/>
      <c r="AO2216" s="87"/>
      <c r="AP2216" s="87"/>
      <c r="AQ2216" s="87"/>
      <c r="AR2216" s="87"/>
      <c r="AS2216" s="87"/>
      <c r="AT2216" s="87"/>
      <c r="AU2216" s="87"/>
    </row>
    <row r="2217" spans="3:47" x14ac:dyDescent="0.2">
      <c r="C2217" s="10"/>
      <c r="D2217" s="10"/>
      <c r="AA2217" s="87"/>
      <c r="AB2217" s="87"/>
      <c r="AC2217" s="87"/>
      <c r="AD2217" s="87"/>
      <c r="AE2217" s="87"/>
      <c r="AF2217" s="113"/>
      <c r="AG2217" s="112"/>
      <c r="AN2217" s="87"/>
      <c r="AO2217" s="87"/>
      <c r="AP2217" s="87"/>
      <c r="AQ2217" s="87"/>
      <c r="AR2217" s="87"/>
      <c r="AS2217" s="87"/>
      <c r="AT2217" s="87"/>
      <c r="AU2217" s="87"/>
    </row>
    <row r="2218" spans="3:47" x14ac:dyDescent="0.2">
      <c r="C2218" s="10"/>
      <c r="D2218" s="10"/>
      <c r="AA2218" s="87"/>
      <c r="AB2218" s="87"/>
      <c r="AC2218" s="87"/>
      <c r="AD2218" s="87"/>
      <c r="AE2218" s="87"/>
      <c r="AF2218" s="113"/>
      <c r="AG2218" s="112"/>
      <c r="AN2218" s="87"/>
      <c r="AO2218" s="87"/>
      <c r="AP2218" s="87"/>
      <c r="AQ2218" s="87"/>
      <c r="AR2218" s="87"/>
      <c r="AS2218" s="87"/>
      <c r="AT2218" s="87"/>
      <c r="AU2218" s="87"/>
    </row>
    <row r="2219" spans="3:47" x14ac:dyDescent="0.2">
      <c r="C2219" s="10"/>
      <c r="D2219" s="10"/>
      <c r="AA2219" s="87"/>
      <c r="AB2219" s="87"/>
      <c r="AC2219" s="87"/>
      <c r="AD2219" s="87"/>
      <c r="AE2219" s="87"/>
      <c r="AF2219" s="113"/>
      <c r="AG2219" s="112"/>
      <c r="AN2219" s="87"/>
      <c r="AO2219" s="87"/>
      <c r="AP2219" s="87"/>
      <c r="AQ2219" s="87"/>
      <c r="AR2219" s="87"/>
      <c r="AS2219" s="87"/>
      <c r="AT2219" s="87"/>
      <c r="AU2219" s="87"/>
    </row>
    <row r="2220" spans="3:47" x14ac:dyDescent="0.2">
      <c r="C2220" s="10"/>
      <c r="D2220" s="10"/>
      <c r="AA2220" s="87"/>
      <c r="AB2220" s="87"/>
      <c r="AC2220" s="87"/>
      <c r="AD2220" s="87"/>
      <c r="AE2220" s="87"/>
      <c r="AF2220" s="113"/>
      <c r="AG2220" s="112"/>
      <c r="AN2220" s="87"/>
      <c r="AO2220" s="87"/>
      <c r="AP2220" s="87"/>
      <c r="AQ2220" s="87"/>
      <c r="AR2220" s="87"/>
      <c r="AS2220" s="87"/>
      <c r="AT2220" s="87"/>
      <c r="AU2220" s="87"/>
    </row>
    <row r="2221" spans="3:47" x14ac:dyDescent="0.2">
      <c r="C2221" s="10"/>
      <c r="D2221" s="10"/>
      <c r="AA2221" s="87"/>
      <c r="AB2221" s="87"/>
      <c r="AC2221" s="87"/>
      <c r="AD2221" s="87"/>
      <c r="AE2221" s="87"/>
      <c r="AF2221" s="113"/>
      <c r="AG2221" s="112"/>
      <c r="AN2221" s="87"/>
      <c r="AO2221" s="87"/>
      <c r="AP2221" s="87"/>
      <c r="AQ2221" s="87"/>
      <c r="AR2221" s="87"/>
      <c r="AS2221" s="87"/>
      <c r="AT2221" s="87"/>
      <c r="AU2221" s="87"/>
    </row>
    <row r="2222" spans="3:47" x14ac:dyDescent="0.2">
      <c r="C2222" s="10"/>
      <c r="D2222" s="10"/>
      <c r="AA2222" s="87"/>
      <c r="AB2222" s="87"/>
      <c r="AC2222" s="87"/>
      <c r="AD2222" s="87"/>
      <c r="AE2222" s="87"/>
      <c r="AF2222" s="113"/>
      <c r="AG2222" s="112"/>
      <c r="AN2222" s="87"/>
      <c r="AO2222" s="87"/>
      <c r="AP2222" s="87"/>
      <c r="AQ2222" s="87"/>
      <c r="AR2222" s="87"/>
      <c r="AS2222" s="87"/>
      <c r="AT2222" s="87"/>
      <c r="AU2222" s="87"/>
    </row>
    <row r="2223" spans="3:47" x14ac:dyDescent="0.2">
      <c r="C2223" s="10"/>
      <c r="D2223" s="10"/>
      <c r="AA2223" s="87"/>
      <c r="AB2223" s="87"/>
      <c r="AC2223" s="87"/>
      <c r="AD2223" s="87"/>
      <c r="AE2223" s="87"/>
      <c r="AF2223" s="113"/>
      <c r="AG2223" s="112"/>
      <c r="AN2223" s="87"/>
      <c r="AO2223" s="87"/>
      <c r="AP2223" s="87"/>
      <c r="AQ2223" s="87"/>
      <c r="AR2223" s="87"/>
      <c r="AS2223" s="87"/>
      <c r="AT2223" s="87"/>
      <c r="AU2223" s="87"/>
    </row>
    <row r="2224" spans="3:47" x14ac:dyDescent="0.2">
      <c r="C2224" s="10"/>
      <c r="D2224" s="10"/>
      <c r="AA2224" s="87"/>
      <c r="AB2224" s="87"/>
      <c r="AC2224" s="87"/>
      <c r="AD2224" s="87"/>
      <c r="AE2224" s="87"/>
      <c r="AF2224" s="113"/>
      <c r="AG2224" s="112"/>
      <c r="AN2224" s="87"/>
      <c r="AO2224" s="87"/>
      <c r="AP2224" s="87"/>
      <c r="AQ2224" s="87"/>
      <c r="AR2224" s="87"/>
      <c r="AS2224" s="87"/>
      <c r="AT2224" s="87"/>
      <c r="AU2224" s="87"/>
    </row>
    <row r="2225" spans="3:47" x14ac:dyDescent="0.2">
      <c r="C2225" s="10"/>
      <c r="D2225" s="10"/>
      <c r="AA2225" s="87"/>
      <c r="AB2225" s="87"/>
      <c r="AC2225" s="87"/>
      <c r="AD2225" s="87"/>
      <c r="AE2225" s="87"/>
      <c r="AF2225" s="113"/>
      <c r="AG2225" s="112"/>
      <c r="AN2225" s="87"/>
      <c r="AO2225" s="87"/>
      <c r="AP2225" s="87"/>
      <c r="AQ2225" s="87"/>
      <c r="AR2225" s="87"/>
      <c r="AS2225" s="87"/>
      <c r="AT2225" s="87"/>
      <c r="AU2225" s="87"/>
    </row>
    <row r="2226" spans="3:47" x14ac:dyDescent="0.2">
      <c r="C2226" s="10"/>
      <c r="D2226" s="10"/>
      <c r="AA2226" s="87"/>
      <c r="AB2226" s="87"/>
      <c r="AC2226" s="87"/>
      <c r="AD2226" s="87"/>
      <c r="AE2226" s="87"/>
      <c r="AF2226" s="113"/>
      <c r="AG2226" s="112"/>
      <c r="AN2226" s="87"/>
      <c r="AO2226" s="87"/>
      <c r="AP2226" s="87"/>
      <c r="AQ2226" s="87"/>
      <c r="AR2226" s="87"/>
      <c r="AS2226" s="87"/>
      <c r="AT2226" s="87"/>
      <c r="AU2226" s="87"/>
    </row>
    <row r="2227" spans="3:47" x14ac:dyDescent="0.2">
      <c r="C2227" s="10"/>
      <c r="D2227" s="10"/>
      <c r="AA2227" s="87"/>
      <c r="AB2227" s="87"/>
      <c r="AC2227" s="87"/>
      <c r="AD2227" s="87"/>
      <c r="AE2227" s="87"/>
      <c r="AF2227" s="113"/>
      <c r="AG2227" s="112"/>
      <c r="AN2227" s="87"/>
      <c r="AO2227" s="87"/>
      <c r="AP2227" s="87"/>
      <c r="AQ2227" s="87"/>
      <c r="AR2227" s="87"/>
      <c r="AS2227" s="87"/>
      <c r="AT2227" s="87"/>
      <c r="AU2227" s="87"/>
    </row>
    <row r="2228" spans="3:47" x14ac:dyDescent="0.2">
      <c r="C2228" s="10"/>
      <c r="D2228" s="10"/>
      <c r="AA2228" s="87"/>
      <c r="AB2228" s="87"/>
      <c r="AC2228" s="87"/>
      <c r="AD2228" s="87"/>
      <c r="AE2228" s="87"/>
      <c r="AF2228" s="113"/>
      <c r="AG2228" s="112"/>
      <c r="AN2228" s="87"/>
      <c r="AO2228" s="87"/>
      <c r="AP2228" s="87"/>
      <c r="AQ2228" s="87"/>
      <c r="AR2228" s="87"/>
      <c r="AS2228" s="87"/>
      <c r="AT2228" s="87"/>
      <c r="AU2228" s="87"/>
    </row>
    <row r="2229" spans="3:47" x14ac:dyDescent="0.2">
      <c r="C2229" s="10"/>
      <c r="D2229" s="10"/>
      <c r="AA2229" s="87"/>
      <c r="AB2229" s="87"/>
      <c r="AC2229" s="87"/>
      <c r="AD2229" s="87"/>
      <c r="AE2229" s="87"/>
      <c r="AF2229" s="113"/>
      <c r="AG2229" s="112"/>
      <c r="AN2229" s="87"/>
      <c r="AO2229" s="87"/>
      <c r="AP2229" s="87"/>
      <c r="AQ2229" s="87"/>
      <c r="AR2229" s="87"/>
      <c r="AS2229" s="87"/>
      <c r="AT2229" s="87"/>
      <c r="AU2229" s="87"/>
    </row>
    <row r="2230" spans="3:47" x14ac:dyDescent="0.2">
      <c r="C2230" s="10"/>
      <c r="D2230" s="10"/>
      <c r="AA2230" s="87"/>
      <c r="AB2230" s="87"/>
      <c r="AC2230" s="87"/>
      <c r="AD2230" s="87"/>
      <c r="AE2230" s="87"/>
      <c r="AF2230" s="113"/>
      <c r="AG2230" s="112"/>
      <c r="AN2230" s="87"/>
      <c r="AO2230" s="87"/>
      <c r="AP2230" s="87"/>
      <c r="AQ2230" s="87"/>
      <c r="AR2230" s="87"/>
      <c r="AS2230" s="87"/>
      <c r="AT2230" s="87"/>
      <c r="AU2230" s="87"/>
    </row>
    <row r="2231" spans="3:47" x14ac:dyDescent="0.2">
      <c r="C2231" s="10"/>
      <c r="D2231" s="10"/>
      <c r="AA2231" s="87"/>
      <c r="AB2231" s="87"/>
      <c r="AC2231" s="87"/>
      <c r="AD2231" s="87"/>
      <c r="AE2231" s="87"/>
      <c r="AF2231" s="113"/>
      <c r="AG2231" s="112"/>
      <c r="AN2231" s="87"/>
      <c r="AO2231" s="87"/>
      <c r="AP2231" s="87"/>
      <c r="AQ2231" s="87"/>
      <c r="AR2231" s="87"/>
      <c r="AS2231" s="87"/>
      <c r="AT2231" s="87"/>
      <c r="AU2231" s="87"/>
    </row>
    <row r="2232" spans="3:47" x14ac:dyDescent="0.2">
      <c r="C2232" s="10"/>
      <c r="D2232" s="10"/>
      <c r="AA2232" s="87"/>
      <c r="AB2232" s="87"/>
      <c r="AC2232" s="87"/>
      <c r="AD2232" s="87"/>
      <c r="AE2232" s="87"/>
      <c r="AF2232" s="113"/>
      <c r="AG2232" s="112"/>
      <c r="AN2232" s="87"/>
      <c r="AO2232" s="87"/>
      <c r="AP2232" s="87"/>
      <c r="AQ2232" s="87"/>
      <c r="AR2232" s="87"/>
      <c r="AS2232" s="87"/>
      <c r="AT2232" s="87"/>
      <c r="AU2232" s="87"/>
    </row>
    <row r="2233" spans="3:47" x14ac:dyDescent="0.2">
      <c r="C2233" s="10"/>
      <c r="D2233" s="10"/>
      <c r="AA2233" s="87"/>
      <c r="AB2233" s="87"/>
      <c r="AC2233" s="87"/>
      <c r="AD2233" s="87"/>
      <c r="AE2233" s="87"/>
      <c r="AF2233" s="113"/>
      <c r="AG2233" s="112"/>
      <c r="AN2233" s="87"/>
      <c r="AO2233" s="87"/>
      <c r="AP2233" s="87"/>
      <c r="AQ2233" s="87"/>
      <c r="AR2233" s="87"/>
      <c r="AS2233" s="87"/>
      <c r="AT2233" s="87"/>
      <c r="AU2233" s="87"/>
    </row>
    <row r="2234" spans="3:47" x14ac:dyDescent="0.2">
      <c r="C2234" s="10"/>
      <c r="D2234" s="10"/>
      <c r="AA2234" s="87"/>
      <c r="AB2234" s="87"/>
      <c r="AC2234" s="87"/>
      <c r="AD2234" s="87"/>
      <c r="AE2234" s="87"/>
      <c r="AF2234" s="113"/>
      <c r="AG2234" s="112"/>
      <c r="AN2234" s="87"/>
      <c r="AO2234" s="87"/>
      <c r="AP2234" s="87"/>
      <c r="AQ2234" s="87"/>
      <c r="AR2234" s="87"/>
      <c r="AS2234" s="87"/>
      <c r="AT2234" s="87"/>
      <c r="AU2234" s="87"/>
    </row>
    <row r="2235" spans="3:47" x14ac:dyDescent="0.2">
      <c r="C2235" s="10"/>
      <c r="D2235" s="10"/>
      <c r="AA2235" s="87"/>
      <c r="AB2235" s="87"/>
      <c r="AC2235" s="87"/>
      <c r="AD2235" s="87"/>
      <c r="AE2235" s="87"/>
      <c r="AF2235" s="113"/>
      <c r="AG2235" s="112"/>
      <c r="AN2235" s="87"/>
      <c r="AO2235" s="87"/>
      <c r="AP2235" s="87"/>
      <c r="AQ2235" s="87"/>
      <c r="AR2235" s="87"/>
      <c r="AS2235" s="87"/>
      <c r="AT2235" s="87"/>
      <c r="AU2235" s="87"/>
    </row>
    <row r="2236" spans="3:47" x14ac:dyDescent="0.2">
      <c r="C2236" s="10"/>
      <c r="D2236" s="10"/>
      <c r="AA2236" s="87"/>
      <c r="AB2236" s="87"/>
      <c r="AC2236" s="87"/>
      <c r="AD2236" s="87"/>
      <c r="AE2236" s="87"/>
      <c r="AF2236" s="113"/>
      <c r="AG2236" s="112"/>
      <c r="AN2236" s="87"/>
      <c r="AO2236" s="87"/>
      <c r="AP2236" s="87"/>
      <c r="AQ2236" s="87"/>
      <c r="AR2236" s="87"/>
      <c r="AS2236" s="87"/>
      <c r="AT2236" s="87"/>
      <c r="AU2236" s="87"/>
    </row>
    <row r="2237" spans="3:47" x14ac:dyDescent="0.2">
      <c r="C2237" s="10"/>
      <c r="D2237" s="10"/>
      <c r="AA2237" s="87"/>
      <c r="AB2237" s="87"/>
      <c r="AC2237" s="87"/>
      <c r="AD2237" s="87"/>
      <c r="AE2237" s="87"/>
      <c r="AF2237" s="113"/>
      <c r="AG2237" s="112"/>
      <c r="AN2237" s="87"/>
      <c r="AO2237" s="87"/>
      <c r="AP2237" s="87"/>
      <c r="AQ2237" s="87"/>
      <c r="AR2237" s="87"/>
      <c r="AS2237" s="87"/>
      <c r="AT2237" s="87"/>
      <c r="AU2237" s="87"/>
    </row>
    <row r="2238" spans="3:47" x14ac:dyDescent="0.2">
      <c r="C2238" s="10"/>
      <c r="D2238" s="10"/>
      <c r="AA2238" s="87"/>
      <c r="AB2238" s="87"/>
      <c r="AC2238" s="87"/>
      <c r="AD2238" s="87"/>
      <c r="AE2238" s="87"/>
      <c r="AF2238" s="113"/>
      <c r="AG2238" s="112"/>
      <c r="AN2238" s="87"/>
      <c r="AO2238" s="87"/>
      <c r="AP2238" s="87"/>
      <c r="AQ2238" s="87"/>
      <c r="AR2238" s="87"/>
      <c r="AS2238" s="87"/>
      <c r="AT2238" s="87"/>
      <c r="AU2238" s="87"/>
    </row>
    <row r="2239" spans="3:47" x14ac:dyDescent="0.2">
      <c r="C2239" s="10"/>
      <c r="D2239" s="10"/>
      <c r="AA2239" s="87"/>
      <c r="AB2239" s="87"/>
      <c r="AC2239" s="87"/>
      <c r="AD2239" s="87"/>
      <c r="AE2239" s="87"/>
      <c r="AF2239" s="113"/>
      <c r="AG2239" s="112"/>
      <c r="AN2239" s="87"/>
      <c r="AO2239" s="87"/>
      <c r="AP2239" s="87"/>
      <c r="AQ2239" s="87"/>
      <c r="AR2239" s="87"/>
      <c r="AS2239" s="87"/>
      <c r="AT2239" s="87"/>
      <c r="AU2239" s="87"/>
    </row>
    <row r="2240" spans="3:47" x14ac:dyDescent="0.2">
      <c r="C2240" s="10"/>
      <c r="D2240" s="10"/>
      <c r="AA2240" s="87"/>
      <c r="AB2240" s="87"/>
      <c r="AC2240" s="87"/>
      <c r="AD2240" s="87"/>
      <c r="AE2240" s="87"/>
      <c r="AF2240" s="113"/>
      <c r="AG2240" s="112"/>
      <c r="AN2240" s="87"/>
      <c r="AO2240" s="87"/>
      <c r="AP2240" s="87"/>
      <c r="AQ2240" s="87"/>
      <c r="AR2240" s="87"/>
      <c r="AS2240" s="87"/>
      <c r="AT2240" s="87"/>
      <c r="AU2240" s="87"/>
    </row>
    <row r="2241" spans="3:47" x14ac:dyDescent="0.2">
      <c r="C2241" s="10"/>
      <c r="D2241" s="10"/>
      <c r="AA2241" s="87"/>
      <c r="AB2241" s="87"/>
      <c r="AC2241" s="87"/>
      <c r="AD2241" s="87"/>
      <c r="AE2241" s="87"/>
      <c r="AF2241" s="113"/>
      <c r="AG2241" s="112"/>
      <c r="AN2241" s="87"/>
      <c r="AO2241" s="87"/>
      <c r="AP2241" s="87"/>
      <c r="AQ2241" s="87"/>
      <c r="AR2241" s="87"/>
      <c r="AS2241" s="87"/>
      <c r="AT2241" s="87"/>
      <c r="AU2241" s="87"/>
    </row>
    <row r="2242" spans="3:47" x14ac:dyDescent="0.2">
      <c r="C2242" s="10"/>
      <c r="D2242" s="10"/>
      <c r="AA2242" s="87"/>
      <c r="AB2242" s="87"/>
      <c r="AC2242" s="87"/>
      <c r="AD2242" s="87"/>
      <c r="AE2242" s="87"/>
      <c r="AF2242" s="113"/>
      <c r="AG2242" s="112"/>
      <c r="AN2242" s="87"/>
      <c r="AO2242" s="87"/>
      <c r="AP2242" s="87"/>
      <c r="AQ2242" s="87"/>
      <c r="AR2242" s="87"/>
      <c r="AS2242" s="87"/>
      <c r="AT2242" s="87"/>
      <c r="AU2242" s="87"/>
    </row>
    <row r="2243" spans="3:47" x14ac:dyDescent="0.2">
      <c r="C2243" s="10"/>
      <c r="D2243" s="10"/>
      <c r="AA2243" s="87"/>
      <c r="AB2243" s="87"/>
      <c r="AC2243" s="87"/>
      <c r="AD2243" s="87"/>
      <c r="AE2243" s="87"/>
      <c r="AF2243" s="113"/>
      <c r="AG2243" s="112"/>
      <c r="AN2243" s="87"/>
      <c r="AO2243" s="87"/>
      <c r="AP2243" s="87"/>
      <c r="AQ2243" s="87"/>
      <c r="AR2243" s="87"/>
      <c r="AS2243" s="87"/>
      <c r="AT2243" s="87"/>
      <c r="AU2243" s="87"/>
    </row>
    <row r="2244" spans="3:47" x14ac:dyDescent="0.2">
      <c r="C2244" s="10"/>
      <c r="D2244" s="10"/>
      <c r="AA2244" s="87"/>
      <c r="AB2244" s="87"/>
      <c r="AC2244" s="87"/>
      <c r="AD2244" s="87"/>
      <c r="AE2244" s="87"/>
      <c r="AF2244" s="113"/>
      <c r="AG2244" s="112"/>
      <c r="AN2244" s="87"/>
      <c r="AO2244" s="87"/>
      <c r="AP2244" s="87"/>
      <c r="AQ2244" s="87"/>
      <c r="AR2244" s="87"/>
      <c r="AS2244" s="87"/>
      <c r="AT2244" s="87"/>
      <c r="AU2244" s="87"/>
    </row>
    <row r="2245" spans="3:47" x14ac:dyDescent="0.2">
      <c r="C2245" s="10"/>
      <c r="D2245" s="10"/>
      <c r="AA2245" s="87"/>
      <c r="AB2245" s="87"/>
      <c r="AC2245" s="87"/>
      <c r="AD2245" s="87"/>
      <c r="AE2245" s="87"/>
      <c r="AF2245" s="113"/>
      <c r="AG2245" s="112"/>
      <c r="AN2245" s="87"/>
      <c r="AO2245" s="87"/>
      <c r="AP2245" s="87"/>
      <c r="AQ2245" s="87"/>
      <c r="AR2245" s="87"/>
      <c r="AS2245" s="87"/>
      <c r="AT2245" s="87"/>
      <c r="AU2245" s="87"/>
    </row>
    <row r="2246" spans="3:47" x14ac:dyDescent="0.2">
      <c r="C2246" s="10"/>
      <c r="D2246" s="10"/>
      <c r="AA2246" s="87"/>
      <c r="AB2246" s="87"/>
      <c r="AC2246" s="87"/>
      <c r="AD2246" s="87"/>
      <c r="AE2246" s="87"/>
      <c r="AF2246" s="113"/>
      <c r="AG2246" s="112"/>
      <c r="AN2246" s="87"/>
      <c r="AO2246" s="87"/>
      <c r="AP2246" s="87"/>
      <c r="AQ2246" s="87"/>
      <c r="AR2246" s="87"/>
      <c r="AS2246" s="87"/>
      <c r="AT2246" s="87"/>
      <c r="AU2246" s="87"/>
    </row>
    <row r="2247" spans="3:47" x14ac:dyDescent="0.2">
      <c r="C2247" s="10"/>
      <c r="D2247" s="10"/>
      <c r="AA2247" s="87"/>
      <c r="AB2247" s="87"/>
      <c r="AC2247" s="87"/>
      <c r="AD2247" s="87"/>
      <c r="AE2247" s="87"/>
      <c r="AF2247" s="113"/>
      <c r="AG2247" s="112"/>
      <c r="AN2247" s="87"/>
      <c r="AO2247" s="87"/>
      <c r="AP2247" s="87"/>
      <c r="AQ2247" s="87"/>
      <c r="AR2247" s="87"/>
      <c r="AS2247" s="87"/>
      <c r="AT2247" s="87"/>
      <c r="AU2247" s="87"/>
    </row>
    <row r="2248" spans="3:47" x14ac:dyDescent="0.2">
      <c r="C2248" s="10"/>
      <c r="D2248" s="10"/>
      <c r="AA2248" s="87"/>
      <c r="AB2248" s="87"/>
      <c r="AC2248" s="87"/>
      <c r="AD2248" s="87"/>
      <c r="AE2248" s="87"/>
      <c r="AF2248" s="113"/>
      <c r="AG2248" s="112"/>
      <c r="AN2248" s="87"/>
      <c r="AO2248" s="87"/>
      <c r="AP2248" s="87"/>
      <c r="AQ2248" s="87"/>
      <c r="AR2248" s="87"/>
      <c r="AS2248" s="87"/>
      <c r="AT2248" s="87"/>
      <c r="AU2248" s="87"/>
    </row>
    <row r="2249" spans="3:47" x14ac:dyDescent="0.2">
      <c r="C2249" s="10"/>
      <c r="D2249" s="10"/>
      <c r="AA2249" s="87"/>
      <c r="AB2249" s="87"/>
      <c r="AC2249" s="87"/>
      <c r="AD2249" s="87"/>
      <c r="AE2249" s="87"/>
      <c r="AF2249" s="113"/>
      <c r="AG2249" s="112"/>
      <c r="AN2249" s="87"/>
      <c r="AO2249" s="87"/>
      <c r="AP2249" s="87"/>
      <c r="AQ2249" s="87"/>
      <c r="AR2249" s="87"/>
      <c r="AS2249" s="87"/>
      <c r="AT2249" s="87"/>
      <c r="AU2249" s="87"/>
    </row>
    <row r="2250" spans="3:47" x14ac:dyDescent="0.2">
      <c r="C2250" s="10"/>
      <c r="D2250" s="10"/>
      <c r="AA2250" s="87"/>
      <c r="AB2250" s="87"/>
      <c r="AC2250" s="87"/>
      <c r="AD2250" s="87"/>
      <c r="AE2250" s="87"/>
      <c r="AF2250" s="113"/>
      <c r="AG2250" s="112"/>
      <c r="AN2250" s="87"/>
      <c r="AO2250" s="87"/>
      <c r="AP2250" s="87"/>
      <c r="AQ2250" s="87"/>
      <c r="AR2250" s="87"/>
      <c r="AS2250" s="87"/>
      <c r="AT2250" s="87"/>
      <c r="AU2250" s="87"/>
    </row>
    <row r="2251" spans="3:47" x14ac:dyDescent="0.2">
      <c r="C2251" s="10"/>
      <c r="D2251" s="10"/>
      <c r="AA2251" s="87"/>
      <c r="AB2251" s="87"/>
      <c r="AC2251" s="87"/>
      <c r="AD2251" s="87"/>
      <c r="AE2251" s="87"/>
      <c r="AF2251" s="113"/>
      <c r="AG2251" s="112"/>
      <c r="AN2251" s="87"/>
      <c r="AO2251" s="87"/>
      <c r="AP2251" s="87"/>
      <c r="AQ2251" s="87"/>
      <c r="AR2251" s="87"/>
      <c r="AS2251" s="87"/>
      <c r="AT2251" s="87"/>
      <c r="AU2251" s="87"/>
    </row>
    <row r="2252" spans="3:47" x14ac:dyDescent="0.2">
      <c r="C2252" s="10"/>
      <c r="D2252" s="10"/>
      <c r="AA2252" s="87"/>
      <c r="AB2252" s="87"/>
      <c r="AC2252" s="87"/>
      <c r="AD2252" s="87"/>
      <c r="AE2252" s="87"/>
      <c r="AF2252" s="113"/>
      <c r="AG2252" s="112"/>
      <c r="AN2252" s="87"/>
      <c r="AO2252" s="87"/>
      <c r="AP2252" s="87"/>
      <c r="AQ2252" s="87"/>
      <c r="AR2252" s="87"/>
      <c r="AS2252" s="87"/>
      <c r="AT2252" s="87"/>
      <c r="AU2252" s="87"/>
    </row>
    <row r="2253" spans="3:47" x14ac:dyDescent="0.2">
      <c r="C2253" s="10"/>
      <c r="D2253" s="10"/>
      <c r="AA2253" s="87"/>
      <c r="AB2253" s="87"/>
      <c r="AC2253" s="87"/>
      <c r="AD2253" s="87"/>
      <c r="AE2253" s="87"/>
      <c r="AF2253" s="113"/>
      <c r="AG2253" s="112"/>
      <c r="AN2253" s="87"/>
      <c r="AO2253" s="87"/>
      <c r="AP2253" s="87"/>
      <c r="AQ2253" s="87"/>
      <c r="AR2253" s="87"/>
      <c r="AS2253" s="87"/>
      <c r="AT2253" s="87"/>
      <c r="AU2253" s="87"/>
    </row>
    <row r="2254" spans="3:47" x14ac:dyDescent="0.2">
      <c r="C2254" s="10"/>
      <c r="D2254" s="10"/>
      <c r="AA2254" s="87"/>
      <c r="AB2254" s="87"/>
      <c r="AC2254" s="87"/>
      <c r="AD2254" s="87"/>
      <c r="AE2254" s="87"/>
      <c r="AF2254" s="113"/>
      <c r="AG2254" s="112"/>
      <c r="AN2254" s="87"/>
      <c r="AO2254" s="87"/>
      <c r="AP2254" s="87"/>
      <c r="AQ2254" s="87"/>
      <c r="AR2254" s="87"/>
      <c r="AS2254" s="87"/>
      <c r="AT2254" s="87"/>
      <c r="AU2254" s="87"/>
    </row>
    <row r="2255" spans="3:47" x14ac:dyDescent="0.2">
      <c r="C2255" s="10"/>
      <c r="D2255" s="10"/>
      <c r="AA2255" s="87"/>
      <c r="AB2255" s="87"/>
      <c r="AC2255" s="87"/>
      <c r="AD2255" s="87"/>
      <c r="AE2255" s="87"/>
      <c r="AF2255" s="113"/>
      <c r="AG2255" s="112"/>
      <c r="AN2255" s="87"/>
      <c r="AO2255" s="87"/>
      <c r="AP2255" s="87"/>
      <c r="AQ2255" s="87"/>
      <c r="AR2255" s="87"/>
      <c r="AS2255" s="87"/>
      <c r="AT2255" s="87"/>
      <c r="AU2255" s="87"/>
    </row>
    <row r="2256" spans="3:47" x14ac:dyDescent="0.2">
      <c r="C2256" s="10"/>
      <c r="D2256" s="10"/>
      <c r="AA2256" s="87"/>
      <c r="AB2256" s="87"/>
      <c r="AC2256" s="87"/>
      <c r="AD2256" s="87"/>
      <c r="AE2256" s="87"/>
      <c r="AF2256" s="113"/>
      <c r="AG2256" s="112"/>
      <c r="AN2256" s="87"/>
      <c r="AO2256" s="87"/>
      <c r="AP2256" s="87"/>
      <c r="AQ2256" s="87"/>
      <c r="AR2256" s="87"/>
      <c r="AS2256" s="87"/>
      <c r="AT2256" s="87"/>
      <c r="AU2256" s="87"/>
    </row>
    <row r="2257" spans="3:47" x14ac:dyDescent="0.2">
      <c r="C2257" s="10"/>
      <c r="D2257" s="10"/>
      <c r="AA2257" s="87"/>
      <c r="AB2257" s="87"/>
      <c r="AC2257" s="87"/>
      <c r="AD2257" s="87"/>
      <c r="AE2257" s="87"/>
      <c r="AF2257" s="113"/>
      <c r="AG2257" s="112"/>
      <c r="AN2257" s="87"/>
      <c r="AO2257" s="87"/>
      <c r="AP2257" s="87"/>
      <c r="AQ2257" s="87"/>
      <c r="AR2257" s="87"/>
      <c r="AS2257" s="87"/>
      <c r="AT2257" s="87"/>
      <c r="AU2257" s="87"/>
    </row>
    <row r="2258" spans="3:47" x14ac:dyDescent="0.2">
      <c r="C2258" s="10"/>
      <c r="D2258" s="10"/>
      <c r="AA2258" s="87"/>
      <c r="AB2258" s="87"/>
      <c r="AC2258" s="87"/>
      <c r="AD2258" s="87"/>
      <c r="AE2258" s="87"/>
      <c r="AF2258" s="113"/>
      <c r="AG2258" s="112"/>
      <c r="AN2258" s="87"/>
      <c r="AO2258" s="87"/>
      <c r="AP2258" s="87"/>
      <c r="AQ2258" s="87"/>
      <c r="AR2258" s="87"/>
      <c r="AS2258" s="87"/>
      <c r="AT2258" s="87"/>
      <c r="AU2258" s="87"/>
    </row>
    <row r="2259" spans="3:47" x14ac:dyDescent="0.2">
      <c r="C2259" s="10"/>
      <c r="D2259" s="10"/>
      <c r="AA2259" s="87"/>
      <c r="AB2259" s="87"/>
      <c r="AC2259" s="87"/>
      <c r="AD2259" s="87"/>
      <c r="AE2259" s="87"/>
      <c r="AF2259" s="113"/>
      <c r="AG2259" s="112"/>
      <c r="AN2259" s="87"/>
      <c r="AO2259" s="87"/>
      <c r="AP2259" s="87"/>
      <c r="AQ2259" s="87"/>
      <c r="AR2259" s="87"/>
      <c r="AS2259" s="87"/>
      <c r="AT2259" s="87"/>
      <c r="AU2259" s="87"/>
    </row>
    <row r="2260" spans="3:47" x14ac:dyDescent="0.2">
      <c r="C2260" s="10"/>
      <c r="D2260" s="10"/>
      <c r="AA2260" s="87"/>
      <c r="AB2260" s="87"/>
      <c r="AC2260" s="87"/>
      <c r="AD2260" s="87"/>
      <c r="AE2260" s="87"/>
      <c r="AF2260" s="113"/>
      <c r="AG2260" s="112"/>
      <c r="AN2260" s="87"/>
      <c r="AO2260" s="87"/>
      <c r="AP2260" s="87"/>
      <c r="AQ2260" s="87"/>
      <c r="AR2260" s="87"/>
      <c r="AS2260" s="87"/>
      <c r="AT2260" s="87"/>
      <c r="AU2260" s="87"/>
    </row>
    <row r="2261" spans="3:47" x14ac:dyDescent="0.2">
      <c r="C2261" s="10"/>
      <c r="D2261" s="10"/>
      <c r="AA2261" s="87"/>
      <c r="AB2261" s="87"/>
      <c r="AC2261" s="87"/>
      <c r="AD2261" s="87"/>
      <c r="AE2261" s="87"/>
      <c r="AF2261" s="113"/>
      <c r="AG2261" s="112"/>
      <c r="AN2261" s="87"/>
      <c r="AO2261" s="87"/>
      <c r="AP2261" s="87"/>
      <c r="AQ2261" s="87"/>
      <c r="AR2261" s="87"/>
      <c r="AS2261" s="87"/>
      <c r="AT2261" s="87"/>
      <c r="AU2261" s="87"/>
    </row>
    <row r="2262" spans="3:47" x14ac:dyDescent="0.2">
      <c r="C2262" s="10"/>
      <c r="D2262" s="10"/>
      <c r="AA2262" s="87"/>
      <c r="AB2262" s="87"/>
      <c r="AC2262" s="87"/>
      <c r="AD2262" s="87"/>
      <c r="AE2262" s="87"/>
      <c r="AF2262" s="113"/>
      <c r="AG2262" s="112"/>
      <c r="AN2262" s="87"/>
      <c r="AO2262" s="87"/>
      <c r="AP2262" s="87"/>
      <c r="AQ2262" s="87"/>
      <c r="AR2262" s="87"/>
      <c r="AS2262" s="87"/>
      <c r="AT2262" s="87"/>
      <c r="AU2262" s="87"/>
    </row>
    <row r="2263" spans="3:47" x14ac:dyDescent="0.2">
      <c r="C2263" s="10"/>
      <c r="D2263" s="10"/>
      <c r="AA2263" s="87"/>
      <c r="AB2263" s="87"/>
      <c r="AC2263" s="87"/>
      <c r="AD2263" s="87"/>
      <c r="AE2263" s="87"/>
      <c r="AF2263" s="113"/>
      <c r="AG2263" s="112"/>
      <c r="AN2263" s="87"/>
      <c r="AO2263" s="87"/>
      <c r="AP2263" s="87"/>
      <c r="AQ2263" s="87"/>
      <c r="AR2263" s="87"/>
      <c r="AS2263" s="87"/>
      <c r="AT2263" s="87"/>
      <c r="AU2263" s="87"/>
    </row>
    <row r="2264" spans="3:47" x14ac:dyDescent="0.2">
      <c r="C2264" s="10"/>
      <c r="D2264" s="10"/>
      <c r="AA2264" s="87"/>
      <c r="AB2264" s="87"/>
      <c r="AC2264" s="87"/>
      <c r="AD2264" s="87"/>
      <c r="AE2264" s="87"/>
      <c r="AF2264" s="113"/>
      <c r="AG2264" s="112"/>
      <c r="AN2264" s="87"/>
      <c r="AO2264" s="87"/>
      <c r="AP2264" s="87"/>
      <c r="AQ2264" s="87"/>
      <c r="AR2264" s="87"/>
      <c r="AS2264" s="87"/>
      <c r="AT2264" s="87"/>
      <c r="AU2264" s="87"/>
    </row>
    <row r="2265" spans="3:47" x14ac:dyDescent="0.2">
      <c r="C2265" s="10"/>
      <c r="D2265" s="10"/>
      <c r="AA2265" s="87"/>
      <c r="AB2265" s="87"/>
      <c r="AC2265" s="87"/>
      <c r="AD2265" s="87"/>
      <c r="AE2265" s="87"/>
      <c r="AF2265" s="113"/>
      <c r="AG2265" s="112"/>
      <c r="AN2265" s="87"/>
      <c r="AO2265" s="87"/>
      <c r="AP2265" s="87"/>
      <c r="AQ2265" s="87"/>
      <c r="AR2265" s="87"/>
      <c r="AS2265" s="87"/>
      <c r="AT2265" s="87"/>
      <c r="AU2265" s="87"/>
    </row>
    <row r="2266" spans="3:47" x14ac:dyDescent="0.2">
      <c r="C2266" s="10"/>
      <c r="D2266" s="10"/>
      <c r="AA2266" s="87"/>
      <c r="AB2266" s="87"/>
      <c r="AC2266" s="87"/>
      <c r="AD2266" s="87"/>
      <c r="AE2266" s="87"/>
      <c r="AF2266" s="113"/>
      <c r="AG2266" s="112"/>
      <c r="AN2266" s="87"/>
      <c r="AO2266" s="87"/>
      <c r="AP2266" s="87"/>
      <c r="AQ2266" s="87"/>
      <c r="AR2266" s="87"/>
      <c r="AS2266" s="87"/>
      <c r="AT2266" s="87"/>
      <c r="AU2266" s="87"/>
    </row>
    <row r="2267" spans="3:47" x14ac:dyDescent="0.2">
      <c r="C2267" s="10"/>
      <c r="D2267" s="10"/>
      <c r="AA2267" s="87"/>
      <c r="AB2267" s="87"/>
      <c r="AC2267" s="87"/>
      <c r="AD2267" s="87"/>
      <c r="AE2267" s="87"/>
      <c r="AF2267" s="113"/>
      <c r="AG2267" s="112"/>
      <c r="AN2267" s="87"/>
      <c r="AO2267" s="87"/>
      <c r="AP2267" s="87"/>
      <c r="AQ2267" s="87"/>
      <c r="AR2267" s="87"/>
      <c r="AS2267" s="87"/>
      <c r="AT2267" s="87"/>
      <c r="AU2267" s="87"/>
    </row>
    <row r="2268" spans="3:47" x14ac:dyDescent="0.2">
      <c r="C2268" s="10"/>
      <c r="D2268" s="10"/>
      <c r="AA2268" s="87"/>
      <c r="AB2268" s="87"/>
      <c r="AC2268" s="87"/>
      <c r="AD2268" s="87"/>
      <c r="AE2268" s="87"/>
      <c r="AF2268" s="113"/>
      <c r="AG2268" s="112"/>
      <c r="AN2268" s="87"/>
      <c r="AO2268" s="87"/>
      <c r="AP2268" s="87"/>
      <c r="AQ2268" s="87"/>
      <c r="AR2268" s="87"/>
      <c r="AS2268" s="87"/>
      <c r="AT2268" s="87"/>
      <c r="AU2268" s="87"/>
    </row>
    <row r="2269" spans="3:47" x14ac:dyDescent="0.2">
      <c r="C2269" s="10"/>
      <c r="D2269" s="10"/>
      <c r="AA2269" s="87"/>
      <c r="AB2269" s="87"/>
      <c r="AC2269" s="87"/>
      <c r="AD2269" s="87"/>
      <c r="AE2269" s="87"/>
      <c r="AF2269" s="113"/>
      <c r="AG2269" s="112"/>
      <c r="AN2269" s="87"/>
      <c r="AO2269" s="87"/>
      <c r="AP2269" s="87"/>
      <c r="AQ2269" s="87"/>
      <c r="AR2269" s="87"/>
      <c r="AS2269" s="87"/>
      <c r="AT2269" s="87"/>
      <c r="AU2269" s="87"/>
    </row>
    <row r="2270" spans="3:47" x14ac:dyDescent="0.2">
      <c r="C2270" s="10"/>
      <c r="D2270" s="10"/>
      <c r="AA2270" s="87"/>
      <c r="AB2270" s="87"/>
      <c r="AC2270" s="87"/>
      <c r="AD2270" s="87"/>
      <c r="AE2270" s="87"/>
      <c r="AF2270" s="113"/>
      <c r="AG2270" s="112"/>
      <c r="AN2270" s="87"/>
      <c r="AO2270" s="87"/>
      <c r="AP2270" s="87"/>
      <c r="AQ2270" s="87"/>
      <c r="AR2270" s="87"/>
      <c r="AS2270" s="87"/>
      <c r="AT2270" s="87"/>
      <c r="AU2270" s="87"/>
    </row>
    <row r="2271" spans="3:47" x14ac:dyDescent="0.2">
      <c r="C2271" s="10"/>
      <c r="D2271" s="10"/>
      <c r="AA2271" s="87"/>
      <c r="AB2271" s="87"/>
      <c r="AC2271" s="87"/>
      <c r="AD2271" s="87"/>
      <c r="AE2271" s="87"/>
      <c r="AF2271" s="113"/>
      <c r="AG2271" s="112"/>
      <c r="AN2271" s="87"/>
      <c r="AO2271" s="87"/>
      <c r="AP2271" s="87"/>
      <c r="AQ2271" s="87"/>
      <c r="AR2271" s="87"/>
      <c r="AS2271" s="87"/>
      <c r="AT2271" s="87"/>
      <c r="AU2271" s="87"/>
    </row>
    <row r="2272" spans="3:47" x14ac:dyDescent="0.2">
      <c r="C2272" s="10"/>
      <c r="D2272" s="10"/>
      <c r="AA2272" s="87"/>
      <c r="AB2272" s="87"/>
      <c r="AC2272" s="87"/>
      <c r="AD2272" s="87"/>
      <c r="AE2272" s="87"/>
      <c r="AF2272" s="113"/>
      <c r="AG2272" s="112"/>
      <c r="AN2272" s="87"/>
      <c r="AO2272" s="87"/>
      <c r="AP2272" s="87"/>
      <c r="AQ2272" s="87"/>
      <c r="AR2272" s="87"/>
      <c r="AS2272" s="87"/>
      <c r="AT2272" s="87"/>
      <c r="AU2272" s="87"/>
    </row>
    <row r="2273" spans="3:47" x14ac:dyDescent="0.2">
      <c r="C2273" s="10"/>
      <c r="D2273" s="10"/>
      <c r="AA2273" s="87"/>
      <c r="AB2273" s="87"/>
      <c r="AC2273" s="87"/>
      <c r="AD2273" s="87"/>
      <c r="AE2273" s="87"/>
      <c r="AF2273" s="113"/>
      <c r="AG2273" s="112"/>
      <c r="AN2273" s="87"/>
      <c r="AO2273" s="87"/>
      <c r="AP2273" s="87"/>
      <c r="AQ2273" s="87"/>
      <c r="AR2273" s="87"/>
      <c r="AS2273" s="87"/>
      <c r="AT2273" s="87"/>
      <c r="AU2273" s="87"/>
    </row>
    <row r="2274" spans="3:47" x14ac:dyDescent="0.2">
      <c r="C2274" s="10"/>
      <c r="D2274" s="10"/>
      <c r="AA2274" s="87"/>
      <c r="AB2274" s="87"/>
      <c r="AC2274" s="87"/>
      <c r="AD2274" s="87"/>
      <c r="AE2274" s="87"/>
      <c r="AF2274" s="113"/>
      <c r="AG2274" s="112"/>
      <c r="AN2274" s="87"/>
      <c r="AO2274" s="87"/>
      <c r="AP2274" s="87"/>
      <c r="AQ2274" s="87"/>
      <c r="AR2274" s="87"/>
      <c r="AS2274" s="87"/>
      <c r="AT2274" s="87"/>
      <c r="AU2274" s="87"/>
    </row>
    <row r="2275" spans="3:47" x14ac:dyDescent="0.2">
      <c r="C2275" s="10"/>
      <c r="D2275" s="10"/>
      <c r="AA2275" s="87"/>
      <c r="AB2275" s="87"/>
      <c r="AC2275" s="87"/>
      <c r="AD2275" s="87"/>
      <c r="AE2275" s="87"/>
      <c r="AF2275" s="113"/>
      <c r="AG2275" s="112"/>
      <c r="AN2275" s="87"/>
      <c r="AO2275" s="87"/>
      <c r="AP2275" s="87"/>
      <c r="AQ2275" s="87"/>
      <c r="AR2275" s="87"/>
      <c r="AS2275" s="87"/>
      <c r="AT2275" s="87"/>
      <c r="AU2275" s="87"/>
    </row>
    <row r="2276" spans="3:47" x14ac:dyDescent="0.2">
      <c r="C2276" s="10"/>
      <c r="D2276" s="10"/>
      <c r="AA2276" s="87"/>
      <c r="AB2276" s="87"/>
      <c r="AC2276" s="87"/>
      <c r="AD2276" s="87"/>
      <c r="AE2276" s="87"/>
      <c r="AF2276" s="113"/>
      <c r="AG2276" s="112"/>
      <c r="AN2276" s="87"/>
      <c r="AO2276" s="87"/>
      <c r="AP2276" s="87"/>
      <c r="AQ2276" s="87"/>
      <c r="AR2276" s="87"/>
      <c r="AS2276" s="87"/>
      <c r="AT2276" s="87"/>
      <c r="AU2276" s="87"/>
    </row>
    <row r="2277" spans="3:47" x14ac:dyDescent="0.2">
      <c r="C2277" s="10"/>
      <c r="D2277" s="10"/>
      <c r="AA2277" s="87"/>
      <c r="AB2277" s="87"/>
      <c r="AC2277" s="87"/>
      <c r="AD2277" s="87"/>
      <c r="AE2277" s="87"/>
      <c r="AF2277" s="113"/>
      <c r="AG2277" s="112"/>
      <c r="AN2277" s="87"/>
      <c r="AO2277" s="87"/>
      <c r="AP2277" s="87"/>
      <c r="AQ2277" s="87"/>
      <c r="AR2277" s="87"/>
      <c r="AS2277" s="87"/>
      <c r="AT2277" s="87"/>
      <c r="AU2277" s="87"/>
    </row>
    <row r="2278" spans="3:47" x14ac:dyDescent="0.2">
      <c r="C2278" s="10"/>
      <c r="D2278" s="10"/>
      <c r="AA2278" s="87"/>
      <c r="AB2278" s="87"/>
      <c r="AC2278" s="87"/>
      <c r="AD2278" s="87"/>
      <c r="AE2278" s="87"/>
      <c r="AF2278" s="113"/>
      <c r="AG2278" s="112"/>
      <c r="AN2278" s="87"/>
      <c r="AO2278" s="87"/>
      <c r="AP2278" s="87"/>
      <c r="AQ2278" s="87"/>
      <c r="AR2278" s="87"/>
      <c r="AS2278" s="87"/>
      <c r="AT2278" s="87"/>
      <c r="AU2278" s="87"/>
    </row>
    <row r="2279" spans="3:47" x14ac:dyDescent="0.2">
      <c r="C2279" s="10"/>
      <c r="D2279" s="10"/>
      <c r="AA2279" s="87"/>
      <c r="AB2279" s="87"/>
      <c r="AC2279" s="87"/>
      <c r="AD2279" s="87"/>
      <c r="AE2279" s="87"/>
      <c r="AF2279" s="113"/>
      <c r="AG2279" s="112"/>
      <c r="AN2279" s="87"/>
      <c r="AO2279" s="87"/>
      <c r="AP2279" s="87"/>
      <c r="AQ2279" s="87"/>
      <c r="AR2279" s="87"/>
      <c r="AS2279" s="87"/>
      <c r="AT2279" s="87"/>
      <c r="AU2279" s="87"/>
    </row>
    <row r="2280" spans="3:47" x14ac:dyDescent="0.2">
      <c r="C2280" s="10"/>
      <c r="D2280" s="10"/>
      <c r="AA2280" s="87"/>
      <c r="AB2280" s="87"/>
      <c r="AC2280" s="87"/>
      <c r="AD2280" s="87"/>
      <c r="AE2280" s="87"/>
      <c r="AF2280" s="113"/>
      <c r="AG2280" s="112"/>
      <c r="AN2280" s="87"/>
      <c r="AO2280" s="87"/>
      <c r="AP2280" s="87"/>
      <c r="AQ2280" s="87"/>
      <c r="AR2280" s="87"/>
      <c r="AS2280" s="87"/>
      <c r="AT2280" s="87"/>
      <c r="AU2280" s="87"/>
    </row>
    <row r="2281" spans="3:47" x14ac:dyDescent="0.2">
      <c r="C2281" s="10"/>
      <c r="D2281" s="10"/>
      <c r="AA2281" s="87"/>
      <c r="AB2281" s="87"/>
      <c r="AC2281" s="87"/>
      <c r="AD2281" s="87"/>
      <c r="AE2281" s="87"/>
      <c r="AF2281" s="113"/>
      <c r="AG2281" s="112"/>
      <c r="AN2281" s="87"/>
      <c r="AO2281" s="87"/>
      <c r="AP2281" s="87"/>
      <c r="AQ2281" s="87"/>
      <c r="AR2281" s="87"/>
      <c r="AS2281" s="87"/>
      <c r="AT2281" s="87"/>
      <c r="AU2281" s="87"/>
    </row>
    <row r="2282" spans="3:47" x14ac:dyDescent="0.2">
      <c r="C2282" s="10"/>
      <c r="D2282" s="10"/>
      <c r="AA2282" s="87"/>
      <c r="AB2282" s="87"/>
      <c r="AC2282" s="87"/>
      <c r="AD2282" s="87"/>
      <c r="AE2282" s="87"/>
      <c r="AF2282" s="113"/>
      <c r="AG2282" s="112"/>
      <c r="AN2282" s="87"/>
      <c r="AO2282" s="87"/>
      <c r="AP2282" s="87"/>
      <c r="AQ2282" s="87"/>
      <c r="AR2282" s="87"/>
      <c r="AS2282" s="87"/>
      <c r="AT2282" s="87"/>
      <c r="AU2282" s="87"/>
    </row>
    <row r="2283" spans="3:47" x14ac:dyDescent="0.2">
      <c r="C2283" s="10"/>
      <c r="D2283" s="10"/>
      <c r="AA2283" s="87"/>
      <c r="AB2283" s="87"/>
      <c r="AC2283" s="87"/>
      <c r="AD2283" s="87"/>
      <c r="AE2283" s="87"/>
      <c r="AF2283" s="113"/>
      <c r="AG2283" s="112"/>
      <c r="AN2283" s="87"/>
      <c r="AO2283" s="87"/>
      <c r="AP2283" s="87"/>
      <c r="AQ2283" s="87"/>
      <c r="AR2283" s="87"/>
      <c r="AS2283" s="87"/>
      <c r="AT2283" s="87"/>
      <c r="AU2283" s="87"/>
    </row>
    <row r="2284" spans="3:47" x14ac:dyDescent="0.2">
      <c r="C2284" s="10"/>
      <c r="D2284" s="10"/>
      <c r="AA2284" s="87"/>
      <c r="AB2284" s="87"/>
      <c r="AC2284" s="87"/>
      <c r="AD2284" s="87"/>
      <c r="AE2284" s="87"/>
      <c r="AF2284" s="113"/>
      <c r="AG2284" s="112"/>
      <c r="AN2284" s="87"/>
      <c r="AO2284" s="87"/>
      <c r="AP2284" s="87"/>
      <c r="AQ2284" s="87"/>
      <c r="AR2284" s="87"/>
      <c r="AS2284" s="87"/>
      <c r="AT2284" s="87"/>
      <c r="AU2284" s="87"/>
    </row>
    <row r="2285" spans="3:47" x14ac:dyDescent="0.2">
      <c r="C2285" s="10"/>
      <c r="D2285" s="10"/>
      <c r="AA2285" s="87"/>
      <c r="AB2285" s="87"/>
      <c r="AC2285" s="87"/>
      <c r="AD2285" s="87"/>
      <c r="AE2285" s="87"/>
      <c r="AF2285" s="113"/>
      <c r="AG2285" s="112"/>
      <c r="AN2285" s="87"/>
      <c r="AO2285" s="87"/>
      <c r="AP2285" s="87"/>
      <c r="AQ2285" s="87"/>
      <c r="AR2285" s="87"/>
      <c r="AS2285" s="87"/>
      <c r="AT2285" s="87"/>
      <c r="AU2285" s="87"/>
    </row>
    <row r="2286" spans="3:47" x14ac:dyDescent="0.2">
      <c r="C2286" s="10"/>
      <c r="D2286" s="10"/>
      <c r="AA2286" s="87"/>
      <c r="AB2286" s="87"/>
      <c r="AC2286" s="87"/>
      <c r="AD2286" s="87"/>
      <c r="AE2286" s="87"/>
      <c r="AF2286" s="113"/>
      <c r="AG2286" s="112"/>
      <c r="AN2286" s="87"/>
      <c r="AO2286" s="87"/>
      <c r="AP2286" s="87"/>
      <c r="AQ2286" s="87"/>
      <c r="AR2286" s="87"/>
      <c r="AS2286" s="87"/>
      <c r="AT2286" s="87"/>
      <c r="AU2286" s="87"/>
    </row>
    <row r="2287" spans="3:47" x14ac:dyDescent="0.2">
      <c r="C2287" s="10"/>
      <c r="D2287" s="10"/>
      <c r="AA2287" s="87"/>
      <c r="AB2287" s="87"/>
      <c r="AC2287" s="87"/>
      <c r="AD2287" s="87"/>
      <c r="AE2287" s="87"/>
      <c r="AF2287" s="113"/>
      <c r="AG2287" s="112"/>
      <c r="AN2287" s="87"/>
      <c r="AO2287" s="87"/>
      <c r="AP2287" s="87"/>
      <c r="AQ2287" s="87"/>
      <c r="AR2287" s="87"/>
      <c r="AS2287" s="87"/>
      <c r="AT2287" s="87"/>
      <c r="AU2287" s="87"/>
    </row>
    <row r="2288" spans="3:47" x14ac:dyDescent="0.2">
      <c r="C2288" s="10"/>
      <c r="D2288" s="10"/>
      <c r="AA2288" s="87"/>
      <c r="AB2288" s="87"/>
      <c r="AC2288" s="87"/>
      <c r="AD2288" s="87"/>
      <c r="AE2288" s="87"/>
      <c r="AF2288" s="113"/>
      <c r="AG2288" s="112"/>
      <c r="AN2288" s="87"/>
      <c r="AO2288" s="87"/>
      <c r="AP2288" s="87"/>
      <c r="AQ2288" s="87"/>
      <c r="AR2288" s="87"/>
      <c r="AS2288" s="87"/>
      <c r="AT2288" s="87"/>
      <c r="AU2288" s="87"/>
    </row>
    <row r="2289" spans="3:47" x14ac:dyDescent="0.2">
      <c r="C2289" s="10"/>
      <c r="D2289" s="10"/>
      <c r="AA2289" s="87"/>
      <c r="AB2289" s="87"/>
      <c r="AC2289" s="87"/>
      <c r="AD2289" s="87"/>
      <c r="AE2289" s="87"/>
      <c r="AF2289" s="113"/>
      <c r="AG2289" s="112"/>
      <c r="AN2289" s="87"/>
      <c r="AO2289" s="87"/>
      <c r="AP2289" s="87"/>
      <c r="AQ2289" s="87"/>
      <c r="AR2289" s="87"/>
      <c r="AS2289" s="87"/>
      <c r="AT2289" s="87"/>
      <c r="AU2289" s="87"/>
    </row>
    <row r="2290" spans="3:47" x14ac:dyDescent="0.2">
      <c r="C2290" s="10"/>
      <c r="D2290" s="10"/>
      <c r="AA2290" s="87"/>
      <c r="AB2290" s="87"/>
      <c r="AC2290" s="87"/>
      <c r="AD2290" s="87"/>
      <c r="AE2290" s="87"/>
      <c r="AF2290" s="113"/>
      <c r="AG2290" s="112"/>
      <c r="AN2290" s="87"/>
      <c r="AO2290" s="87"/>
      <c r="AP2290" s="87"/>
      <c r="AQ2290" s="87"/>
      <c r="AR2290" s="87"/>
      <c r="AS2290" s="87"/>
      <c r="AT2290" s="87"/>
      <c r="AU2290" s="87"/>
    </row>
    <row r="2291" spans="3:47" x14ac:dyDescent="0.2">
      <c r="C2291" s="10"/>
      <c r="D2291" s="10"/>
      <c r="AA2291" s="87"/>
      <c r="AB2291" s="87"/>
      <c r="AC2291" s="87"/>
      <c r="AD2291" s="87"/>
      <c r="AE2291" s="87"/>
      <c r="AF2291" s="113"/>
      <c r="AG2291" s="112"/>
      <c r="AN2291" s="87"/>
      <c r="AO2291" s="87"/>
      <c r="AP2291" s="87"/>
      <c r="AQ2291" s="87"/>
      <c r="AR2291" s="87"/>
      <c r="AS2291" s="87"/>
      <c r="AT2291" s="87"/>
      <c r="AU2291" s="87"/>
    </row>
    <row r="2292" spans="3:47" x14ac:dyDescent="0.2">
      <c r="C2292" s="10"/>
      <c r="D2292" s="10"/>
      <c r="AA2292" s="87"/>
      <c r="AB2292" s="87"/>
      <c r="AC2292" s="87"/>
      <c r="AD2292" s="87"/>
      <c r="AE2292" s="87"/>
      <c r="AF2292" s="113"/>
      <c r="AG2292" s="112"/>
      <c r="AN2292" s="87"/>
      <c r="AO2292" s="87"/>
      <c r="AP2292" s="87"/>
      <c r="AQ2292" s="87"/>
      <c r="AR2292" s="87"/>
      <c r="AS2292" s="87"/>
      <c r="AT2292" s="87"/>
      <c r="AU2292" s="87"/>
    </row>
    <row r="2293" spans="3:47" x14ac:dyDescent="0.2">
      <c r="C2293" s="10"/>
      <c r="D2293" s="10"/>
      <c r="AA2293" s="87"/>
      <c r="AB2293" s="87"/>
      <c r="AC2293" s="87"/>
      <c r="AD2293" s="87"/>
      <c r="AE2293" s="87"/>
      <c r="AF2293" s="113"/>
      <c r="AG2293" s="112"/>
      <c r="AN2293" s="87"/>
      <c r="AO2293" s="87"/>
      <c r="AP2293" s="87"/>
      <c r="AQ2293" s="87"/>
      <c r="AR2293" s="87"/>
      <c r="AS2293" s="87"/>
      <c r="AT2293" s="87"/>
      <c r="AU2293" s="87"/>
    </row>
    <row r="2294" spans="3:47" x14ac:dyDescent="0.2">
      <c r="C2294" s="10"/>
      <c r="D2294" s="10"/>
      <c r="AA2294" s="87"/>
      <c r="AB2294" s="87"/>
      <c r="AC2294" s="87"/>
      <c r="AD2294" s="87"/>
      <c r="AE2294" s="87"/>
      <c r="AF2294" s="113"/>
      <c r="AG2294" s="112"/>
      <c r="AN2294" s="87"/>
      <c r="AO2294" s="87"/>
      <c r="AP2294" s="87"/>
      <c r="AQ2294" s="87"/>
      <c r="AR2294" s="87"/>
      <c r="AS2294" s="87"/>
      <c r="AT2294" s="87"/>
      <c r="AU2294" s="87"/>
    </row>
    <row r="2295" spans="3:47" x14ac:dyDescent="0.2">
      <c r="C2295" s="10"/>
      <c r="D2295" s="10"/>
      <c r="AA2295" s="87"/>
      <c r="AB2295" s="87"/>
      <c r="AC2295" s="87"/>
      <c r="AD2295" s="87"/>
      <c r="AE2295" s="87"/>
      <c r="AF2295" s="113"/>
      <c r="AG2295" s="112"/>
      <c r="AN2295" s="87"/>
      <c r="AO2295" s="87"/>
      <c r="AP2295" s="87"/>
      <c r="AQ2295" s="87"/>
      <c r="AR2295" s="87"/>
      <c r="AS2295" s="87"/>
      <c r="AT2295" s="87"/>
      <c r="AU2295" s="87"/>
    </row>
    <row r="2296" spans="3:47" x14ac:dyDescent="0.2">
      <c r="C2296" s="10"/>
      <c r="D2296" s="10"/>
      <c r="AA2296" s="87"/>
      <c r="AB2296" s="87"/>
      <c r="AC2296" s="87"/>
      <c r="AD2296" s="87"/>
      <c r="AE2296" s="87"/>
      <c r="AF2296" s="113"/>
      <c r="AG2296" s="112"/>
      <c r="AN2296" s="87"/>
      <c r="AO2296" s="87"/>
      <c r="AP2296" s="87"/>
      <c r="AQ2296" s="87"/>
      <c r="AR2296" s="87"/>
      <c r="AS2296" s="87"/>
      <c r="AT2296" s="87"/>
      <c r="AU2296" s="87"/>
    </row>
    <row r="2297" spans="3:47" x14ac:dyDescent="0.2">
      <c r="C2297" s="10"/>
      <c r="D2297" s="10"/>
      <c r="AA2297" s="87"/>
      <c r="AB2297" s="87"/>
      <c r="AC2297" s="87"/>
      <c r="AD2297" s="87"/>
      <c r="AE2297" s="87"/>
      <c r="AF2297" s="113"/>
      <c r="AG2297" s="112"/>
      <c r="AN2297" s="87"/>
      <c r="AO2297" s="87"/>
      <c r="AP2297" s="87"/>
      <c r="AQ2297" s="87"/>
      <c r="AR2297" s="87"/>
      <c r="AS2297" s="87"/>
      <c r="AT2297" s="87"/>
      <c r="AU2297" s="87"/>
    </row>
    <row r="2298" spans="3:47" x14ac:dyDescent="0.2">
      <c r="C2298" s="10"/>
      <c r="D2298" s="10"/>
      <c r="AA2298" s="87"/>
      <c r="AB2298" s="87"/>
      <c r="AC2298" s="87"/>
      <c r="AD2298" s="87"/>
      <c r="AE2298" s="87"/>
      <c r="AF2298" s="113"/>
      <c r="AG2298" s="112"/>
      <c r="AN2298" s="87"/>
      <c r="AO2298" s="87"/>
      <c r="AP2298" s="87"/>
      <c r="AQ2298" s="87"/>
      <c r="AR2298" s="87"/>
      <c r="AS2298" s="87"/>
      <c r="AT2298" s="87"/>
      <c r="AU2298" s="87"/>
    </row>
    <row r="2299" spans="3:47" x14ac:dyDescent="0.2">
      <c r="C2299" s="10"/>
      <c r="D2299" s="10"/>
      <c r="AA2299" s="87"/>
      <c r="AB2299" s="87"/>
      <c r="AC2299" s="87"/>
      <c r="AD2299" s="87"/>
      <c r="AE2299" s="87"/>
      <c r="AF2299" s="113"/>
      <c r="AG2299" s="112"/>
      <c r="AN2299" s="87"/>
      <c r="AO2299" s="87"/>
      <c r="AP2299" s="87"/>
      <c r="AQ2299" s="87"/>
      <c r="AR2299" s="87"/>
      <c r="AS2299" s="87"/>
      <c r="AT2299" s="87"/>
      <c r="AU2299" s="87"/>
    </row>
    <row r="2300" spans="3:47" x14ac:dyDescent="0.2">
      <c r="C2300" s="10"/>
      <c r="D2300" s="10"/>
      <c r="AA2300" s="87"/>
      <c r="AB2300" s="87"/>
      <c r="AC2300" s="87"/>
      <c r="AD2300" s="87"/>
      <c r="AE2300" s="87"/>
      <c r="AF2300" s="113"/>
      <c r="AG2300" s="112"/>
      <c r="AN2300" s="87"/>
      <c r="AO2300" s="87"/>
      <c r="AP2300" s="87"/>
      <c r="AQ2300" s="87"/>
      <c r="AR2300" s="87"/>
      <c r="AS2300" s="87"/>
      <c r="AT2300" s="87"/>
      <c r="AU2300" s="87"/>
    </row>
    <row r="2301" spans="3:47" x14ac:dyDescent="0.2">
      <c r="C2301" s="10"/>
      <c r="D2301" s="10"/>
      <c r="AA2301" s="87"/>
      <c r="AB2301" s="87"/>
      <c r="AC2301" s="87"/>
      <c r="AD2301" s="87"/>
      <c r="AE2301" s="87"/>
      <c r="AF2301" s="113"/>
      <c r="AG2301" s="112"/>
      <c r="AN2301" s="87"/>
      <c r="AO2301" s="87"/>
      <c r="AP2301" s="87"/>
      <c r="AQ2301" s="87"/>
      <c r="AR2301" s="87"/>
      <c r="AS2301" s="87"/>
      <c r="AT2301" s="87"/>
      <c r="AU2301" s="87"/>
    </row>
    <row r="2302" spans="3:47" x14ac:dyDescent="0.2">
      <c r="C2302" s="10"/>
      <c r="D2302" s="10"/>
      <c r="AA2302" s="87"/>
      <c r="AB2302" s="87"/>
      <c r="AC2302" s="87"/>
      <c r="AD2302" s="87"/>
      <c r="AE2302" s="87"/>
      <c r="AF2302" s="113"/>
      <c r="AG2302" s="112"/>
      <c r="AN2302" s="87"/>
      <c r="AO2302" s="87"/>
      <c r="AP2302" s="87"/>
      <c r="AQ2302" s="87"/>
      <c r="AR2302" s="87"/>
      <c r="AS2302" s="87"/>
      <c r="AT2302" s="87"/>
      <c r="AU2302" s="87"/>
    </row>
    <row r="2303" spans="3:47" x14ac:dyDescent="0.2">
      <c r="C2303" s="10"/>
      <c r="D2303" s="10"/>
      <c r="AA2303" s="87"/>
      <c r="AB2303" s="87"/>
      <c r="AC2303" s="87"/>
      <c r="AD2303" s="87"/>
      <c r="AE2303" s="87"/>
      <c r="AF2303" s="113"/>
      <c r="AG2303" s="112"/>
      <c r="AN2303" s="87"/>
      <c r="AO2303" s="87"/>
      <c r="AP2303" s="87"/>
      <c r="AQ2303" s="87"/>
      <c r="AR2303" s="87"/>
      <c r="AS2303" s="87"/>
      <c r="AT2303" s="87"/>
      <c r="AU2303" s="87"/>
    </row>
    <row r="2304" spans="3:47" x14ac:dyDescent="0.2">
      <c r="C2304" s="10"/>
      <c r="D2304" s="10"/>
      <c r="AA2304" s="87"/>
      <c r="AB2304" s="87"/>
      <c r="AC2304" s="87"/>
      <c r="AD2304" s="87"/>
      <c r="AE2304" s="87"/>
      <c r="AF2304" s="113"/>
      <c r="AG2304" s="112"/>
      <c r="AN2304" s="87"/>
      <c r="AO2304" s="87"/>
      <c r="AP2304" s="87"/>
      <c r="AQ2304" s="87"/>
      <c r="AR2304" s="87"/>
      <c r="AS2304" s="87"/>
      <c r="AT2304" s="87"/>
      <c r="AU2304" s="87"/>
    </row>
    <row r="2305" spans="3:47" x14ac:dyDescent="0.2">
      <c r="C2305" s="10"/>
      <c r="D2305" s="10"/>
      <c r="AA2305" s="87"/>
      <c r="AB2305" s="87"/>
      <c r="AC2305" s="87"/>
      <c r="AD2305" s="87"/>
      <c r="AE2305" s="87"/>
      <c r="AF2305" s="113"/>
      <c r="AG2305" s="112"/>
      <c r="AN2305" s="87"/>
      <c r="AO2305" s="87"/>
      <c r="AP2305" s="87"/>
      <c r="AQ2305" s="87"/>
      <c r="AR2305" s="87"/>
      <c r="AS2305" s="87"/>
      <c r="AT2305" s="87"/>
      <c r="AU2305" s="87"/>
    </row>
    <row r="2306" spans="3:47" x14ac:dyDescent="0.2">
      <c r="C2306" s="10"/>
      <c r="D2306" s="10"/>
      <c r="AA2306" s="87"/>
      <c r="AB2306" s="87"/>
      <c r="AC2306" s="87"/>
      <c r="AD2306" s="87"/>
      <c r="AE2306" s="87"/>
      <c r="AF2306" s="113"/>
      <c r="AG2306" s="112"/>
      <c r="AN2306" s="87"/>
      <c r="AO2306" s="87"/>
      <c r="AP2306" s="87"/>
      <c r="AQ2306" s="87"/>
      <c r="AR2306" s="87"/>
      <c r="AS2306" s="87"/>
      <c r="AT2306" s="87"/>
      <c r="AU2306" s="87"/>
    </row>
    <row r="2307" spans="3:47" x14ac:dyDescent="0.2">
      <c r="C2307" s="10"/>
      <c r="D2307" s="10"/>
      <c r="AA2307" s="87"/>
      <c r="AB2307" s="87"/>
      <c r="AC2307" s="87"/>
      <c r="AD2307" s="87"/>
      <c r="AE2307" s="87"/>
      <c r="AF2307" s="113"/>
      <c r="AG2307" s="112"/>
      <c r="AN2307" s="87"/>
      <c r="AO2307" s="87"/>
      <c r="AP2307" s="87"/>
      <c r="AQ2307" s="87"/>
      <c r="AR2307" s="87"/>
      <c r="AS2307" s="87"/>
      <c r="AT2307" s="87"/>
      <c r="AU2307" s="87"/>
    </row>
    <row r="2308" spans="3:47" x14ac:dyDescent="0.2">
      <c r="C2308" s="10"/>
      <c r="D2308" s="10"/>
      <c r="AA2308" s="87"/>
      <c r="AB2308" s="87"/>
      <c r="AC2308" s="87"/>
      <c r="AD2308" s="87"/>
      <c r="AE2308" s="87"/>
      <c r="AF2308" s="113"/>
      <c r="AG2308" s="112"/>
      <c r="AN2308" s="87"/>
      <c r="AO2308" s="87"/>
      <c r="AP2308" s="87"/>
      <c r="AQ2308" s="87"/>
      <c r="AR2308" s="87"/>
      <c r="AS2308" s="87"/>
      <c r="AT2308" s="87"/>
      <c r="AU2308" s="87"/>
    </row>
    <row r="2309" spans="3:47" x14ac:dyDescent="0.2">
      <c r="C2309" s="10"/>
      <c r="D2309" s="10"/>
      <c r="AA2309" s="87"/>
      <c r="AB2309" s="87"/>
      <c r="AC2309" s="87"/>
      <c r="AD2309" s="87"/>
      <c r="AE2309" s="87"/>
      <c r="AF2309" s="113"/>
      <c r="AG2309" s="112"/>
      <c r="AN2309" s="87"/>
      <c r="AO2309" s="87"/>
      <c r="AP2309" s="87"/>
      <c r="AQ2309" s="87"/>
      <c r="AR2309" s="87"/>
      <c r="AS2309" s="87"/>
      <c r="AT2309" s="87"/>
      <c r="AU2309" s="87"/>
    </row>
    <row r="2310" spans="3:47" x14ac:dyDescent="0.2">
      <c r="C2310" s="10"/>
      <c r="D2310" s="10"/>
      <c r="AA2310" s="87"/>
      <c r="AB2310" s="87"/>
      <c r="AC2310" s="87"/>
      <c r="AD2310" s="87"/>
      <c r="AE2310" s="87"/>
      <c r="AF2310" s="113"/>
      <c r="AG2310" s="112"/>
      <c r="AN2310" s="87"/>
      <c r="AO2310" s="87"/>
      <c r="AP2310" s="87"/>
      <c r="AQ2310" s="87"/>
      <c r="AR2310" s="87"/>
      <c r="AS2310" s="87"/>
      <c r="AT2310" s="87"/>
      <c r="AU2310" s="87"/>
    </row>
    <row r="2311" spans="3:47" x14ac:dyDescent="0.2">
      <c r="C2311" s="10"/>
      <c r="D2311" s="10"/>
      <c r="AA2311" s="87"/>
      <c r="AB2311" s="87"/>
      <c r="AC2311" s="87"/>
      <c r="AD2311" s="87"/>
      <c r="AE2311" s="87"/>
      <c r="AF2311" s="113"/>
      <c r="AG2311" s="112"/>
      <c r="AN2311" s="87"/>
      <c r="AO2311" s="87"/>
      <c r="AP2311" s="87"/>
      <c r="AQ2311" s="87"/>
      <c r="AR2311" s="87"/>
      <c r="AS2311" s="87"/>
      <c r="AT2311" s="87"/>
      <c r="AU2311" s="87"/>
    </row>
    <row r="2312" spans="3:47" x14ac:dyDescent="0.2">
      <c r="C2312" s="10"/>
      <c r="D2312" s="10"/>
      <c r="AA2312" s="87"/>
      <c r="AB2312" s="87"/>
      <c r="AC2312" s="87"/>
      <c r="AD2312" s="87"/>
      <c r="AE2312" s="87"/>
      <c r="AF2312" s="113"/>
      <c r="AG2312" s="112"/>
      <c r="AN2312" s="87"/>
      <c r="AO2312" s="87"/>
      <c r="AP2312" s="87"/>
      <c r="AQ2312" s="87"/>
      <c r="AR2312" s="87"/>
      <c r="AS2312" s="87"/>
      <c r="AT2312" s="87"/>
      <c r="AU2312" s="87"/>
    </row>
    <row r="2313" spans="3:47" x14ac:dyDescent="0.2">
      <c r="C2313" s="10"/>
      <c r="D2313" s="10"/>
      <c r="AA2313" s="87"/>
      <c r="AB2313" s="87"/>
      <c r="AC2313" s="87"/>
      <c r="AD2313" s="87"/>
      <c r="AE2313" s="87"/>
      <c r="AF2313" s="113"/>
      <c r="AG2313" s="112"/>
      <c r="AN2313" s="87"/>
      <c r="AO2313" s="87"/>
      <c r="AP2313" s="87"/>
      <c r="AQ2313" s="87"/>
      <c r="AR2313" s="87"/>
      <c r="AS2313" s="87"/>
      <c r="AT2313" s="87"/>
      <c r="AU2313" s="87"/>
    </row>
    <row r="2314" spans="3:47" x14ac:dyDescent="0.2">
      <c r="C2314" s="10"/>
      <c r="D2314" s="10"/>
      <c r="AA2314" s="87"/>
      <c r="AB2314" s="87"/>
      <c r="AC2314" s="87"/>
      <c r="AD2314" s="87"/>
      <c r="AE2314" s="87"/>
      <c r="AF2314" s="113"/>
      <c r="AG2314" s="112"/>
      <c r="AN2314" s="87"/>
      <c r="AO2314" s="87"/>
      <c r="AP2314" s="87"/>
      <c r="AQ2314" s="87"/>
      <c r="AR2314" s="87"/>
      <c r="AS2314" s="87"/>
      <c r="AT2314" s="87"/>
      <c r="AU2314" s="87"/>
    </row>
    <row r="2315" spans="3:47" x14ac:dyDescent="0.2">
      <c r="C2315" s="10"/>
      <c r="D2315" s="10"/>
      <c r="AA2315" s="87"/>
      <c r="AB2315" s="87"/>
      <c r="AC2315" s="87"/>
      <c r="AD2315" s="87"/>
      <c r="AE2315" s="87"/>
      <c r="AF2315" s="113"/>
      <c r="AG2315" s="112"/>
      <c r="AN2315" s="87"/>
      <c r="AO2315" s="87"/>
      <c r="AP2315" s="87"/>
      <c r="AQ2315" s="87"/>
      <c r="AR2315" s="87"/>
      <c r="AS2315" s="87"/>
      <c r="AT2315" s="87"/>
      <c r="AU2315" s="87"/>
    </row>
    <row r="2316" spans="3:47" x14ac:dyDescent="0.2">
      <c r="C2316" s="10"/>
      <c r="D2316" s="10"/>
      <c r="AA2316" s="87"/>
      <c r="AB2316" s="87"/>
      <c r="AC2316" s="87"/>
      <c r="AD2316" s="87"/>
      <c r="AE2316" s="87"/>
      <c r="AF2316" s="113"/>
      <c r="AG2316" s="112"/>
      <c r="AN2316" s="87"/>
      <c r="AO2316" s="87"/>
      <c r="AP2316" s="87"/>
      <c r="AQ2316" s="87"/>
      <c r="AR2316" s="87"/>
      <c r="AS2316" s="87"/>
      <c r="AT2316" s="87"/>
      <c r="AU2316" s="87"/>
    </row>
    <row r="2317" spans="3:47" x14ac:dyDescent="0.2">
      <c r="C2317" s="10"/>
      <c r="D2317" s="10"/>
      <c r="AA2317" s="87"/>
      <c r="AB2317" s="87"/>
      <c r="AC2317" s="87"/>
      <c r="AD2317" s="87"/>
      <c r="AE2317" s="87"/>
      <c r="AF2317" s="113"/>
      <c r="AG2317" s="112"/>
      <c r="AN2317" s="87"/>
      <c r="AO2317" s="87"/>
      <c r="AP2317" s="87"/>
      <c r="AQ2317" s="87"/>
      <c r="AR2317" s="87"/>
      <c r="AS2317" s="87"/>
      <c r="AT2317" s="87"/>
      <c r="AU2317" s="87"/>
    </row>
    <row r="2318" spans="3:47" x14ac:dyDescent="0.2">
      <c r="C2318" s="10"/>
      <c r="D2318" s="10"/>
      <c r="AA2318" s="87"/>
      <c r="AB2318" s="87"/>
      <c r="AC2318" s="87"/>
      <c r="AD2318" s="87"/>
      <c r="AE2318" s="87"/>
      <c r="AF2318" s="113"/>
      <c r="AG2318" s="112"/>
      <c r="AN2318" s="87"/>
      <c r="AO2318" s="87"/>
      <c r="AP2318" s="87"/>
      <c r="AQ2318" s="87"/>
      <c r="AR2318" s="87"/>
      <c r="AS2318" s="87"/>
      <c r="AT2318" s="87"/>
      <c r="AU2318" s="87"/>
    </row>
    <row r="2319" spans="3:47" x14ac:dyDescent="0.2">
      <c r="C2319" s="10"/>
      <c r="D2319" s="10"/>
      <c r="AA2319" s="87"/>
      <c r="AB2319" s="87"/>
      <c r="AC2319" s="87"/>
      <c r="AD2319" s="87"/>
      <c r="AE2319" s="87"/>
      <c r="AF2319" s="113"/>
      <c r="AG2319" s="112"/>
      <c r="AN2319" s="87"/>
      <c r="AO2319" s="87"/>
      <c r="AP2319" s="87"/>
      <c r="AQ2319" s="87"/>
      <c r="AR2319" s="87"/>
      <c r="AS2319" s="87"/>
      <c r="AT2319" s="87"/>
      <c r="AU2319" s="87"/>
    </row>
    <row r="2320" spans="3:47" x14ac:dyDescent="0.2">
      <c r="C2320" s="10"/>
      <c r="D2320" s="10"/>
      <c r="AA2320" s="87"/>
      <c r="AB2320" s="87"/>
      <c r="AC2320" s="87"/>
      <c r="AD2320" s="87"/>
      <c r="AE2320" s="87"/>
      <c r="AF2320" s="113"/>
      <c r="AG2320" s="112"/>
      <c r="AN2320" s="87"/>
      <c r="AO2320" s="87"/>
      <c r="AP2320" s="87"/>
      <c r="AQ2320" s="87"/>
      <c r="AR2320" s="87"/>
      <c r="AS2320" s="87"/>
      <c r="AT2320" s="87"/>
      <c r="AU2320" s="87"/>
    </row>
    <row r="2321" spans="3:47" x14ac:dyDescent="0.2">
      <c r="C2321" s="10"/>
      <c r="D2321" s="10"/>
      <c r="AA2321" s="87"/>
      <c r="AB2321" s="87"/>
      <c r="AC2321" s="87"/>
      <c r="AD2321" s="87"/>
      <c r="AE2321" s="87"/>
      <c r="AF2321" s="113"/>
      <c r="AG2321" s="112"/>
      <c r="AN2321" s="87"/>
      <c r="AO2321" s="87"/>
      <c r="AP2321" s="87"/>
      <c r="AQ2321" s="87"/>
      <c r="AR2321" s="87"/>
      <c r="AS2321" s="87"/>
      <c r="AT2321" s="87"/>
      <c r="AU2321" s="87"/>
    </row>
    <row r="2322" spans="3:47" x14ac:dyDescent="0.2">
      <c r="C2322" s="10"/>
      <c r="D2322" s="10"/>
      <c r="AA2322" s="87"/>
      <c r="AB2322" s="87"/>
      <c r="AC2322" s="87"/>
      <c r="AD2322" s="87"/>
      <c r="AE2322" s="87"/>
      <c r="AF2322" s="113"/>
      <c r="AG2322" s="112"/>
      <c r="AN2322" s="87"/>
      <c r="AO2322" s="87"/>
      <c r="AP2322" s="87"/>
      <c r="AQ2322" s="87"/>
      <c r="AR2322" s="87"/>
      <c r="AS2322" s="87"/>
      <c r="AT2322" s="87"/>
      <c r="AU2322" s="87"/>
    </row>
    <row r="2323" spans="3:47" x14ac:dyDescent="0.2">
      <c r="C2323" s="10"/>
      <c r="D2323" s="10"/>
      <c r="AA2323" s="87"/>
      <c r="AB2323" s="87"/>
      <c r="AC2323" s="87"/>
      <c r="AD2323" s="87"/>
      <c r="AE2323" s="87"/>
      <c r="AF2323" s="113"/>
      <c r="AG2323" s="112"/>
      <c r="AN2323" s="87"/>
      <c r="AO2323" s="87"/>
      <c r="AP2323" s="87"/>
      <c r="AQ2323" s="87"/>
      <c r="AR2323" s="87"/>
      <c r="AS2323" s="87"/>
      <c r="AT2323" s="87"/>
      <c r="AU2323" s="87"/>
    </row>
    <row r="2324" spans="3:47" x14ac:dyDescent="0.2">
      <c r="C2324" s="10"/>
      <c r="D2324" s="10"/>
      <c r="AA2324" s="87"/>
      <c r="AB2324" s="87"/>
      <c r="AC2324" s="87"/>
      <c r="AD2324" s="87"/>
      <c r="AE2324" s="87"/>
      <c r="AF2324" s="113"/>
      <c r="AG2324" s="112"/>
      <c r="AN2324" s="87"/>
      <c r="AO2324" s="87"/>
      <c r="AP2324" s="87"/>
      <c r="AQ2324" s="87"/>
      <c r="AR2324" s="87"/>
      <c r="AS2324" s="87"/>
      <c r="AT2324" s="87"/>
      <c r="AU2324" s="87"/>
    </row>
    <row r="2325" spans="3:47" x14ac:dyDescent="0.2">
      <c r="C2325" s="10"/>
      <c r="D2325" s="10"/>
      <c r="AA2325" s="87"/>
      <c r="AB2325" s="87"/>
      <c r="AC2325" s="87"/>
      <c r="AD2325" s="87"/>
      <c r="AE2325" s="87"/>
      <c r="AF2325" s="113"/>
      <c r="AG2325" s="112"/>
      <c r="AN2325" s="87"/>
      <c r="AO2325" s="87"/>
      <c r="AP2325" s="87"/>
      <c r="AQ2325" s="87"/>
      <c r="AR2325" s="87"/>
      <c r="AS2325" s="87"/>
      <c r="AT2325" s="87"/>
      <c r="AU2325" s="87"/>
    </row>
    <row r="2326" spans="3:47" x14ac:dyDescent="0.2">
      <c r="C2326" s="10"/>
      <c r="D2326" s="10"/>
      <c r="AA2326" s="87"/>
      <c r="AB2326" s="87"/>
      <c r="AC2326" s="87"/>
      <c r="AD2326" s="87"/>
      <c r="AE2326" s="87"/>
      <c r="AF2326" s="113"/>
      <c r="AG2326" s="112"/>
      <c r="AN2326" s="87"/>
      <c r="AO2326" s="87"/>
      <c r="AP2326" s="87"/>
      <c r="AQ2326" s="87"/>
      <c r="AR2326" s="87"/>
      <c r="AS2326" s="87"/>
      <c r="AT2326" s="87"/>
      <c r="AU2326" s="87"/>
    </row>
    <row r="2327" spans="3:47" x14ac:dyDescent="0.2">
      <c r="C2327" s="10"/>
      <c r="D2327" s="10"/>
      <c r="AA2327" s="87"/>
      <c r="AB2327" s="87"/>
      <c r="AC2327" s="87"/>
      <c r="AD2327" s="87"/>
      <c r="AE2327" s="87"/>
      <c r="AF2327" s="113"/>
      <c r="AG2327" s="112"/>
      <c r="AN2327" s="87"/>
      <c r="AO2327" s="87"/>
      <c r="AP2327" s="87"/>
      <c r="AQ2327" s="87"/>
      <c r="AR2327" s="87"/>
      <c r="AS2327" s="87"/>
      <c r="AT2327" s="87"/>
      <c r="AU2327" s="87"/>
    </row>
    <row r="2328" spans="3:47" x14ac:dyDescent="0.2">
      <c r="C2328" s="10"/>
      <c r="D2328" s="10"/>
      <c r="AA2328" s="87"/>
      <c r="AB2328" s="87"/>
      <c r="AC2328" s="87"/>
      <c r="AD2328" s="87"/>
      <c r="AE2328" s="87"/>
      <c r="AF2328" s="113"/>
      <c r="AG2328" s="112"/>
      <c r="AN2328" s="87"/>
      <c r="AO2328" s="87"/>
      <c r="AP2328" s="87"/>
      <c r="AQ2328" s="87"/>
      <c r="AR2328" s="87"/>
      <c r="AS2328" s="87"/>
      <c r="AT2328" s="87"/>
      <c r="AU2328" s="87"/>
    </row>
    <row r="2329" spans="3:47" x14ac:dyDescent="0.2">
      <c r="C2329" s="10"/>
      <c r="D2329" s="10"/>
      <c r="AA2329" s="87"/>
      <c r="AB2329" s="87"/>
      <c r="AC2329" s="87"/>
      <c r="AD2329" s="87"/>
      <c r="AE2329" s="87"/>
      <c r="AF2329" s="113"/>
      <c r="AG2329" s="112"/>
      <c r="AN2329" s="87"/>
      <c r="AO2329" s="87"/>
      <c r="AP2329" s="87"/>
      <c r="AQ2329" s="87"/>
      <c r="AR2329" s="87"/>
      <c r="AS2329" s="87"/>
      <c r="AT2329" s="87"/>
      <c r="AU2329" s="87"/>
    </row>
    <row r="2330" spans="3:47" x14ac:dyDescent="0.2">
      <c r="C2330" s="10"/>
      <c r="D2330" s="10"/>
      <c r="AA2330" s="87"/>
      <c r="AB2330" s="87"/>
      <c r="AC2330" s="87"/>
      <c r="AD2330" s="87"/>
      <c r="AE2330" s="87"/>
      <c r="AF2330" s="113"/>
      <c r="AG2330" s="112"/>
      <c r="AN2330" s="87"/>
      <c r="AO2330" s="87"/>
      <c r="AP2330" s="87"/>
      <c r="AQ2330" s="87"/>
      <c r="AR2330" s="87"/>
      <c r="AS2330" s="87"/>
      <c r="AT2330" s="87"/>
      <c r="AU2330" s="87"/>
    </row>
    <row r="2331" spans="3:47" x14ac:dyDescent="0.2">
      <c r="C2331" s="10"/>
      <c r="D2331" s="10"/>
      <c r="AA2331" s="87"/>
      <c r="AB2331" s="87"/>
      <c r="AC2331" s="87"/>
      <c r="AD2331" s="87"/>
      <c r="AE2331" s="87"/>
      <c r="AF2331" s="113"/>
      <c r="AG2331" s="112"/>
      <c r="AN2331" s="87"/>
      <c r="AO2331" s="87"/>
      <c r="AP2331" s="87"/>
      <c r="AQ2331" s="87"/>
      <c r="AR2331" s="87"/>
      <c r="AS2331" s="87"/>
      <c r="AT2331" s="87"/>
      <c r="AU2331" s="87"/>
    </row>
    <row r="2332" spans="3:47" x14ac:dyDescent="0.2">
      <c r="C2332" s="10"/>
      <c r="D2332" s="10"/>
      <c r="AA2332" s="87"/>
      <c r="AB2332" s="87"/>
      <c r="AC2332" s="87"/>
      <c r="AD2332" s="87"/>
      <c r="AE2332" s="87"/>
      <c r="AF2332" s="113"/>
      <c r="AG2332" s="112"/>
      <c r="AN2332" s="87"/>
      <c r="AO2332" s="87"/>
      <c r="AP2332" s="87"/>
      <c r="AQ2332" s="87"/>
      <c r="AR2332" s="87"/>
      <c r="AS2332" s="87"/>
      <c r="AT2332" s="87"/>
      <c r="AU2332" s="87"/>
    </row>
    <row r="2333" spans="3:47" x14ac:dyDescent="0.2">
      <c r="C2333" s="10"/>
      <c r="D2333" s="10"/>
      <c r="AA2333" s="87"/>
      <c r="AB2333" s="87"/>
      <c r="AC2333" s="87"/>
      <c r="AD2333" s="87"/>
      <c r="AE2333" s="87"/>
      <c r="AF2333" s="113"/>
      <c r="AG2333" s="112"/>
      <c r="AN2333" s="87"/>
      <c r="AO2333" s="87"/>
      <c r="AP2333" s="87"/>
      <c r="AQ2333" s="87"/>
      <c r="AR2333" s="87"/>
      <c r="AS2333" s="87"/>
      <c r="AT2333" s="87"/>
      <c r="AU2333" s="87"/>
    </row>
    <row r="2334" spans="3:47" x14ac:dyDescent="0.2">
      <c r="C2334" s="10"/>
      <c r="D2334" s="10"/>
      <c r="AA2334" s="87"/>
      <c r="AB2334" s="87"/>
      <c r="AC2334" s="87"/>
      <c r="AD2334" s="87"/>
      <c r="AE2334" s="87"/>
      <c r="AF2334" s="113"/>
      <c r="AG2334" s="112"/>
      <c r="AN2334" s="87"/>
      <c r="AO2334" s="87"/>
      <c r="AP2334" s="87"/>
      <c r="AQ2334" s="87"/>
      <c r="AR2334" s="87"/>
      <c r="AS2334" s="87"/>
      <c r="AT2334" s="87"/>
      <c r="AU2334" s="87"/>
    </row>
    <row r="2335" spans="3:47" x14ac:dyDescent="0.2">
      <c r="C2335" s="10"/>
      <c r="D2335" s="10"/>
      <c r="AA2335" s="87"/>
      <c r="AB2335" s="87"/>
      <c r="AC2335" s="87"/>
      <c r="AD2335" s="87"/>
      <c r="AE2335" s="87"/>
      <c r="AF2335" s="113"/>
      <c r="AG2335" s="112"/>
      <c r="AN2335" s="87"/>
      <c r="AO2335" s="87"/>
      <c r="AP2335" s="87"/>
      <c r="AQ2335" s="87"/>
      <c r="AR2335" s="87"/>
      <c r="AS2335" s="87"/>
      <c r="AT2335" s="87"/>
      <c r="AU2335" s="87"/>
    </row>
    <row r="2336" spans="3:47" x14ac:dyDescent="0.2">
      <c r="C2336" s="10"/>
      <c r="D2336" s="10"/>
      <c r="AA2336" s="87"/>
      <c r="AB2336" s="87"/>
      <c r="AC2336" s="87"/>
      <c r="AD2336" s="87"/>
      <c r="AE2336" s="87"/>
      <c r="AF2336" s="113"/>
      <c r="AG2336" s="112"/>
      <c r="AN2336" s="87"/>
      <c r="AO2336" s="87"/>
      <c r="AP2336" s="87"/>
      <c r="AQ2336" s="87"/>
      <c r="AR2336" s="87"/>
      <c r="AS2336" s="87"/>
      <c r="AT2336" s="87"/>
      <c r="AU2336" s="87"/>
    </row>
    <row r="2337" spans="3:47" x14ac:dyDescent="0.2">
      <c r="C2337" s="10"/>
      <c r="D2337" s="10"/>
      <c r="AA2337" s="87"/>
      <c r="AB2337" s="87"/>
      <c r="AC2337" s="87"/>
      <c r="AD2337" s="87"/>
      <c r="AE2337" s="87"/>
      <c r="AF2337" s="113"/>
      <c r="AG2337" s="112"/>
      <c r="AN2337" s="87"/>
      <c r="AO2337" s="87"/>
      <c r="AP2337" s="87"/>
      <c r="AQ2337" s="87"/>
      <c r="AR2337" s="87"/>
      <c r="AS2337" s="87"/>
      <c r="AT2337" s="87"/>
      <c r="AU2337" s="87"/>
    </row>
    <row r="2338" spans="3:47" x14ac:dyDescent="0.2">
      <c r="C2338" s="10"/>
      <c r="D2338" s="10"/>
      <c r="AA2338" s="87"/>
      <c r="AB2338" s="87"/>
      <c r="AC2338" s="87"/>
      <c r="AD2338" s="87"/>
      <c r="AE2338" s="87"/>
      <c r="AF2338" s="113"/>
      <c r="AG2338" s="112"/>
      <c r="AN2338" s="87"/>
      <c r="AO2338" s="87"/>
      <c r="AP2338" s="87"/>
      <c r="AQ2338" s="87"/>
      <c r="AR2338" s="87"/>
      <c r="AS2338" s="87"/>
      <c r="AT2338" s="87"/>
      <c r="AU2338" s="87"/>
    </row>
    <row r="2339" spans="3:47" x14ac:dyDescent="0.2">
      <c r="C2339" s="10"/>
      <c r="D2339" s="10"/>
      <c r="AA2339" s="87"/>
      <c r="AB2339" s="87"/>
      <c r="AC2339" s="87"/>
      <c r="AD2339" s="87"/>
      <c r="AE2339" s="87"/>
      <c r="AF2339" s="113"/>
      <c r="AG2339" s="112"/>
      <c r="AN2339" s="87"/>
      <c r="AO2339" s="87"/>
      <c r="AP2339" s="87"/>
      <c r="AQ2339" s="87"/>
      <c r="AR2339" s="87"/>
      <c r="AS2339" s="87"/>
      <c r="AT2339" s="87"/>
      <c r="AU2339" s="87"/>
    </row>
    <row r="2340" spans="3:47" x14ac:dyDescent="0.2">
      <c r="C2340" s="10"/>
      <c r="D2340" s="10"/>
      <c r="AA2340" s="87"/>
      <c r="AB2340" s="87"/>
      <c r="AC2340" s="87"/>
      <c r="AD2340" s="87"/>
      <c r="AE2340" s="87"/>
      <c r="AF2340" s="113"/>
      <c r="AG2340" s="112"/>
      <c r="AN2340" s="87"/>
      <c r="AO2340" s="87"/>
      <c r="AP2340" s="87"/>
      <c r="AQ2340" s="87"/>
      <c r="AR2340" s="87"/>
      <c r="AS2340" s="87"/>
      <c r="AT2340" s="87"/>
      <c r="AU2340" s="87"/>
    </row>
    <row r="2341" spans="3:47" x14ac:dyDescent="0.2">
      <c r="C2341" s="10"/>
      <c r="D2341" s="10"/>
      <c r="AA2341" s="87"/>
      <c r="AB2341" s="87"/>
      <c r="AC2341" s="87"/>
      <c r="AD2341" s="87"/>
      <c r="AE2341" s="87"/>
      <c r="AF2341" s="113"/>
      <c r="AG2341" s="112"/>
      <c r="AN2341" s="87"/>
      <c r="AO2341" s="87"/>
      <c r="AP2341" s="87"/>
      <c r="AQ2341" s="87"/>
      <c r="AR2341" s="87"/>
      <c r="AS2341" s="87"/>
      <c r="AT2341" s="87"/>
      <c r="AU2341" s="87"/>
    </row>
    <row r="2342" spans="3:47" x14ac:dyDescent="0.2">
      <c r="C2342" s="10"/>
      <c r="D2342" s="10"/>
      <c r="AA2342" s="87"/>
      <c r="AB2342" s="87"/>
      <c r="AC2342" s="87"/>
      <c r="AD2342" s="87"/>
      <c r="AE2342" s="87"/>
      <c r="AF2342" s="113"/>
      <c r="AG2342" s="112"/>
      <c r="AN2342" s="87"/>
      <c r="AO2342" s="87"/>
      <c r="AP2342" s="87"/>
      <c r="AQ2342" s="87"/>
      <c r="AR2342" s="87"/>
      <c r="AS2342" s="87"/>
      <c r="AT2342" s="87"/>
      <c r="AU2342" s="87"/>
    </row>
    <row r="2343" spans="3:47" x14ac:dyDescent="0.2">
      <c r="C2343" s="10"/>
      <c r="D2343" s="10"/>
      <c r="AA2343" s="87"/>
      <c r="AB2343" s="87"/>
      <c r="AC2343" s="87"/>
      <c r="AD2343" s="87"/>
      <c r="AE2343" s="87"/>
      <c r="AF2343" s="113"/>
      <c r="AG2343" s="112"/>
      <c r="AN2343" s="87"/>
      <c r="AO2343" s="87"/>
      <c r="AP2343" s="87"/>
      <c r="AQ2343" s="87"/>
      <c r="AR2343" s="87"/>
      <c r="AS2343" s="87"/>
      <c r="AT2343" s="87"/>
      <c r="AU2343" s="87"/>
    </row>
    <row r="2344" spans="3:47" x14ac:dyDescent="0.2">
      <c r="C2344" s="10"/>
      <c r="D2344" s="10"/>
      <c r="AA2344" s="87"/>
      <c r="AB2344" s="87"/>
      <c r="AC2344" s="87"/>
      <c r="AD2344" s="87"/>
      <c r="AE2344" s="87"/>
      <c r="AF2344" s="113"/>
      <c r="AG2344" s="112"/>
      <c r="AN2344" s="87"/>
      <c r="AO2344" s="87"/>
      <c r="AP2344" s="87"/>
      <c r="AQ2344" s="87"/>
      <c r="AR2344" s="87"/>
      <c r="AS2344" s="87"/>
      <c r="AT2344" s="87"/>
      <c r="AU2344" s="87"/>
    </row>
    <row r="2345" spans="3:47" x14ac:dyDescent="0.2">
      <c r="C2345" s="10"/>
      <c r="D2345" s="10"/>
      <c r="AA2345" s="87"/>
      <c r="AB2345" s="87"/>
      <c r="AC2345" s="87"/>
      <c r="AD2345" s="87"/>
      <c r="AE2345" s="87"/>
      <c r="AF2345" s="113"/>
      <c r="AG2345" s="112"/>
      <c r="AN2345" s="87"/>
      <c r="AO2345" s="87"/>
      <c r="AP2345" s="87"/>
      <c r="AQ2345" s="87"/>
      <c r="AR2345" s="87"/>
      <c r="AS2345" s="87"/>
      <c r="AT2345" s="87"/>
      <c r="AU2345" s="87"/>
    </row>
    <row r="2346" spans="3:47" x14ac:dyDescent="0.2">
      <c r="C2346" s="10"/>
      <c r="D2346" s="10"/>
      <c r="AA2346" s="87"/>
      <c r="AB2346" s="87"/>
      <c r="AC2346" s="87"/>
      <c r="AD2346" s="87"/>
      <c r="AE2346" s="87"/>
      <c r="AF2346" s="113"/>
      <c r="AG2346" s="112"/>
      <c r="AN2346" s="87"/>
      <c r="AO2346" s="87"/>
      <c r="AP2346" s="87"/>
      <c r="AQ2346" s="87"/>
      <c r="AR2346" s="87"/>
      <c r="AS2346" s="87"/>
      <c r="AT2346" s="87"/>
      <c r="AU2346" s="87"/>
    </row>
    <row r="2347" spans="3:47" x14ac:dyDescent="0.2">
      <c r="C2347" s="10"/>
      <c r="D2347" s="10"/>
      <c r="AA2347" s="87"/>
      <c r="AB2347" s="87"/>
      <c r="AC2347" s="87"/>
      <c r="AD2347" s="87"/>
      <c r="AE2347" s="87"/>
      <c r="AF2347" s="113"/>
      <c r="AG2347" s="112"/>
      <c r="AN2347" s="87"/>
      <c r="AO2347" s="87"/>
      <c r="AP2347" s="87"/>
      <c r="AQ2347" s="87"/>
      <c r="AR2347" s="87"/>
      <c r="AS2347" s="87"/>
      <c r="AT2347" s="87"/>
      <c r="AU2347" s="87"/>
    </row>
    <row r="2348" spans="3:47" x14ac:dyDescent="0.2">
      <c r="C2348" s="10"/>
      <c r="D2348" s="10"/>
      <c r="AA2348" s="87"/>
      <c r="AB2348" s="87"/>
      <c r="AC2348" s="87"/>
      <c r="AD2348" s="87"/>
      <c r="AE2348" s="87"/>
      <c r="AF2348" s="113"/>
      <c r="AG2348" s="112"/>
      <c r="AN2348" s="87"/>
      <c r="AO2348" s="87"/>
      <c r="AP2348" s="87"/>
      <c r="AQ2348" s="87"/>
      <c r="AR2348" s="87"/>
      <c r="AS2348" s="87"/>
      <c r="AT2348" s="87"/>
      <c r="AU2348" s="87"/>
    </row>
    <row r="2349" spans="3:47" x14ac:dyDescent="0.2">
      <c r="C2349" s="10"/>
      <c r="D2349" s="10"/>
      <c r="AA2349" s="87"/>
      <c r="AB2349" s="87"/>
      <c r="AC2349" s="87"/>
      <c r="AD2349" s="87"/>
      <c r="AE2349" s="87"/>
      <c r="AF2349" s="113"/>
      <c r="AG2349" s="112"/>
      <c r="AN2349" s="87"/>
      <c r="AO2349" s="87"/>
      <c r="AP2349" s="87"/>
      <c r="AQ2349" s="87"/>
      <c r="AR2349" s="87"/>
      <c r="AS2349" s="87"/>
      <c r="AT2349" s="87"/>
      <c r="AU2349" s="87"/>
    </row>
    <row r="2350" spans="3:47" x14ac:dyDescent="0.2">
      <c r="C2350" s="10"/>
      <c r="D2350" s="10"/>
      <c r="AA2350" s="87"/>
      <c r="AB2350" s="87"/>
      <c r="AC2350" s="87"/>
      <c r="AD2350" s="87"/>
      <c r="AE2350" s="87"/>
      <c r="AF2350" s="113"/>
      <c r="AG2350" s="112"/>
      <c r="AN2350" s="87"/>
      <c r="AO2350" s="87"/>
      <c r="AP2350" s="87"/>
      <c r="AQ2350" s="87"/>
      <c r="AR2350" s="87"/>
      <c r="AS2350" s="87"/>
      <c r="AT2350" s="87"/>
      <c r="AU2350" s="87"/>
    </row>
    <row r="2351" spans="3:47" x14ac:dyDescent="0.2">
      <c r="C2351" s="10"/>
      <c r="D2351" s="10"/>
      <c r="AA2351" s="87"/>
      <c r="AB2351" s="87"/>
      <c r="AC2351" s="87"/>
      <c r="AD2351" s="87"/>
      <c r="AE2351" s="87"/>
      <c r="AF2351" s="113"/>
      <c r="AG2351" s="112"/>
      <c r="AN2351" s="87"/>
      <c r="AO2351" s="87"/>
      <c r="AP2351" s="87"/>
      <c r="AQ2351" s="87"/>
      <c r="AR2351" s="87"/>
      <c r="AS2351" s="87"/>
      <c r="AT2351" s="87"/>
      <c r="AU2351" s="87"/>
    </row>
    <row r="2352" spans="3:47" x14ac:dyDescent="0.2">
      <c r="C2352" s="10"/>
      <c r="D2352" s="10"/>
      <c r="AA2352" s="87"/>
      <c r="AB2352" s="87"/>
      <c r="AC2352" s="87"/>
      <c r="AD2352" s="87"/>
      <c r="AE2352" s="87"/>
      <c r="AF2352" s="113"/>
      <c r="AG2352" s="112"/>
      <c r="AN2352" s="87"/>
      <c r="AO2352" s="87"/>
      <c r="AP2352" s="87"/>
      <c r="AQ2352" s="87"/>
      <c r="AR2352" s="87"/>
      <c r="AS2352" s="87"/>
      <c r="AT2352" s="87"/>
      <c r="AU2352" s="87"/>
    </row>
    <row r="2353" spans="3:47" x14ac:dyDescent="0.2">
      <c r="C2353" s="10"/>
      <c r="D2353" s="10"/>
      <c r="AA2353" s="87"/>
      <c r="AB2353" s="87"/>
      <c r="AC2353" s="87"/>
      <c r="AD2353" s="87"/>
      <c r="AE2353" s="87"/>
      <c r="AF2353" s="113"/>
      <c r="AG2353" s="112"/>
      <c r="AN2353" s="87"/>
      <c r="AO2353" s="87"/>
      <c r="AP2353" s="87"/>
      <c r="AQ2353" s="87"/>
      <c r="AR2353" s="87"/>
      <c r="AS2353" s="87"/>
      <c r="AT2353" s="87"/>
      <c r="AU2353" s="87"/>
    </row>
    <row r="2354" spans="3:47" x14ac:dyDescent="0.2">
      <c r="C2354" s="10"/>
      <c r="D2354" s="10"/>
      <c r="AA2354" s="87"/>
      <c r="AB2354" s="87"/>
      <c r="AC2354" s="87"/>
      <c r="AD2354" s="87"/>
      <c r="AE2354" s="87"/>
      <c r="AF2354" s="113"/>
      <c r="AG2354" s="112"/>
      <c r="AN2354" s="87"/>
      <c r="AO2354" s="87"/>
      <c r="AP2354" s="87"/>
      <c r="AQ2354" s="87"/>
      <c r="AR2354" s="87"/>
      <c r="AS2354" s="87"/>
      <c r="AT2354" s="87"/>
      <c r="AU2354" s="87"/>
    </row>
    <row r="2355" spans="3:47" x14ac:dyDescent="0.2">
      <c r="C2355" s="10"/>
      <c r="D2355" s="10"/>
      <c r="AA2355" s="87"/>
      <c r="AB2355" s="87"/>
      <c r="AC2355" s="87"/>
      <c r="AD2355" s="87"/>
      <c r="AE2355" s="87"/>
      <c r="AF2355" s="113"/>
      <c r="AG2355" s="112"/>
      <c r="AN2355" s="87"/>
      <c r="AO2355" s="87"/>
      <c r="AP2355" s="87"/>
      <c r="AQ2355" s="87"/>
      <c r="AR2355" s="87"/>
      <c r="AS2355" s="87"/>
      <c r="AT2355" s="87"/>
      <c r="AU2355" s="87"/>
    </row>
    <row r="2356" spans="3:47" x14ac:dyDescent="0.2">
      <c r="C2356" s="10"/>
      <c r="D2356" s="10"/>
      <c r="AA2356" s="87"/>
      <c r="AB2356" s="87"/>
      <c r="AC2356" s="87"/>
      <c r="AD2356" s="87"/>
      <c r="AE2356" s="87"/>
      <c r="AF2356" s="113"/>
      <c r="AG2356" s="112"/>
      <c r="AN2356" s="87"/>
      <c r="AO2356" s="87"/>
      <c r="AP2356" s="87"/>
      <c r="AQ2356" s="87"/>
      <c r="AR2356" s="87"/>
      <c r="AS2356" s="87"/>
      <c r="AT2356" s="87"/>
      <c r="AU2356" s="87"/>
    </row>
    <row r="2357" spans="3:47" x14ac:dyDescent="0.2">
      <c r="C2357" s="10"/>
      <c r="D2357" s="10"/>
      <c r="AA2357" s="87"/>
      <c r="AB2357" s="87"/>
      <c r="AC2357" s="87"/>
      <c r="AD2357" s="87"/>
      <c r="AE2357" s="87"/>
      <c r="AF2357" s="113"/>
      <c r="AG2357" s="112"/>
      <c r="AN2357" s="87"/>
      <c r="AO2357" s="87"/>
      <c r="AP2357" s="87"/>
      <c r="AQ2357" s="87"/>
      <c r="AR2357" s="87"/>
      <c r="AS2357" s="87"/>
      <c r="AT2357" s="87"/>
      <c r="AU2357" s="87"/>
    </row>
    <row r="2358" spans="3:47" x14ac:dyDescent="0.2">
      <c r="C2358" s="10"/>
      <c r="D2358" s="10"/>
      <c r="AA2358" s="87"/>
      <c r="AB2358" s="87"/>
      <c r="AC2358" s="87"/>
      <c r="AD2358" s="87"/>
      <c r="AE2358" s="87"/>
      <c r="AF2358" s="113"/>
      <c r="AG2358" s="112"/>
      <c r="AN2358" s="87"/>
      <c r="AO2358" s="87"/>
      <c r="AP2358" s="87"/>
      <c r="AQ2358" s="87"/>
      <c r="AR2358" s="87"/>
      <c r="AS2358" s="87"/>
      <c r="AT2358" s="87"/>
      <c r="AU2358" s="87"/>
    </row>
    <row r="2359" spans="3:47" x14ac:dyDescent="0.2">
      <c r="C2359" s="10"/>
      <c r="D2359" s="10"/>
      <c r="AA2359" s="87"/>
      <c r="AB2359" s="87"/>
      <c r="AC2359" s="87"/>
      <c r="AD2359" s="87"/>
      <c r="AE2359" s="87"/>
      <c r="AF2359" s="113"/>
      <c r="AG2359" s="112"/>
      <c r="AN2359" s="87"/>
      <c r="AO2359" s="87"/>
      <c r="AP2359" s="87"/>
      <c r="AQ2359" s="87"/>
      <c r="AR2359" s="87"/>
      <c r="AS2359" s="87"/>
      <c r="AT2359" s="87"/>
      <c r="AU2359" s="87"/>
    </row>
    <row r="2360" spans="3:47" x14ac:dyDescent="0.2">
      <c r="C2360" s="10"/>
      <c r="D2360" s="10"/>
      <c r="AA2360" s="87"/>
      <c r="AB2360" s="87"/>
      <c r="AC2360" s="87"/>
      <c r="AD2360" s="87"/>
      <c r="AE2360" s="87"/>
      <c r="AF2360" s="113"/>
      <c r="AG2360" s="112"/>
      <c r="AN2360" s="87"/>
      <c r="AO2360" s="87"/>
      <c r="AP2360" s="87"/>
      <c r="AQ2360" s="87"/>
      <c r="AR2360" s="87"/>
      <c r="AS2360" s="87"/>
      <c r="AT2360" s="87"/>
      <c r="AU2360" s="87"/>
    </row>
    <row r="2361" spans="3:47" x14ac:dyDescent="0.2">
      <c r="C2361" s="10"/>
      <c r="D2361" s="10"/>
      <c r="AA2361" s="87"/>
      <c r="AB2361" s="87"/>
      <c r="AC2361" s="87"/>
      <c r="AD2361" s="87"/>
      <c r="AE2361" s="87"/>
      <c r="AF2361" s="113"/>
      <c r="AG2361" s="112"/>
      <c r="AN2361" s="87"/>
      <c r="AO2361" s="87"/>
      <c r="AP2361" s="87"/>
      <c r="AQ2361" s="87"/>
      <c r="AR2361" s="87"/>
      <c r="AS2361" s="87"/>
      <c r="AT2361" s="87"/>
      <c r="AU2361" s="87"/>
    </row>
    <row r="2362" spans="3:47" x14ac:dyDescent="0.2">
      <c r="C2362" s="10"/>
      <c r="D2362" s="10"/>
      <c r="AA2362" s="87"/>
      <c r="AB2362" s="87"/>
      <c r="AC2362" s="87"/>
      <c r="AD2362" s="87"/>
      <c r="AE2362" s="87"/>
      <c r="AF2362" s="113"/>
      <c r="AG2362" s="112"/>
      <c r="AN2362" s="87"/>
      <c r="AO2362" s="87"/>
      <c r="AP2362" s="87"/>
      <c r="AQ2362" s="87"/>
      <c r="AR2362" s="87"/>
      <c r="AS2362" s="87"/>
      <c r="AT2362" s="87"/>
      <c r="AU2362" s="87"/>
    </row>
    <row r="2363" spans="3:47" x14ac:dyDescent="0.2">
      <c r="C2363" s="10"/>
      <c r="D2363" s="10"/>
      <c r="AA2363" s="87"/>
      <c r="AB2363" s="87"/>
      <c r="AC2363" s="87"/>
      <c r="AD2363" s="87"/>
      <c r="AE2363" s="87"/>
      <c r="AF2363" s="113"/>
      <c r="AG2363" s="112"/>
      <c r="AN2363" s="87"/>
      <c r="AO2363" s="87"/>
      <c r="AP2363" s="87"/>
      <c r="AQ2363" s="87"/>
      <c r="AR2363" s="87"/>
      <c r="AS2363" s="87"/>
      <c r="AT2363" s="87"/>
      <c r="AU2363" s="87"/>
    </row>
    <row r="2364" spans="3:47" x14ac:dyDescent="0.2">
      <c r="C2364" s="10"/>
      <c r="D2364" s="10"/>
      <c r="AA2364" s="87"/>
      <c r="AB2364" s="87"/>
      <c r="AC2364" s="87"/>
      <c r="AD2364" s="87"/>
      <c r="AE2364" s="87"/>
      <c r="AF2364" s="113"/>
      <c r="AG2364" s="112"/>
      <c r="AN2364" s="87"/>
      <c r="AO2364" s="87"/>
      <c r="AP2364" s="87"/>
      <c r="AQ2364" s="87"/>
      <c r="AR2364" s="87"/>
      <c r="AS2364" s="87"/>
      <c r="AT2364" s="87"/>
      <c r="AU2364" s="87"/>
    </row>
    <row r="2365" spans="3:47" x14ac:dyDescent="0.2">
      <c r="C2365" s="10"/>
      <c r="D2365" s="10"/>
      <c r="AA2365" s="87"/>
      <c r="AB2365" s="87"/>
      <c r="AC2365" s="87"/>
      <c r="AD2365" s="87"/>
      <c r="AE2365" s="87"/>
      <c r="AF2365" s="113"/>
      <c r="AG2365" s="112"/>
      <c r="AN2365" s="87"/>
      <c r="AO2365" s="87"/>
      <c r="AP2365" s="87"/>
      <c r="AQ2365" s="87"/>
      <c r="AR2365" s="87"/>
      <c r="AS2365" s="87"/>
      <c r="AT2365" s="87"/>
      <c r="AU2365" s="87"/>
    </row>
    <row r="2366" spans="3:47" x14ac:dyDescent="0.2">
      <c r="C2366" s="10"/>
      <c r="D2366" s="10"/>
      <c r="AA2366" s="87"/>
      <c r="AB2366" s="87"/>
      <c r="AC2366" s="87"/>
      <c r="AD2366" s="87"/>
      <c r="AE2366" s="87"/>
      <c r="AF2366" s="113"/>
      <c r="AG2366" s="112"/>
      <c r="AN2366" s="87"/>
      <c r="AO2366" s="87"/>
      <c r="AP2366" s="87"/>
      <c r="AQ2366" s="87"/>
      <c r="AR2366" s="87"/>
      <c r="AS2366" s="87"/>
      <c r="AT2366" s="87"/>
      <c r="AU2366" s="87"/>
    </row>
    <row r="2367" spans="3:47" x14ac:dyDescent="0.2">
      <c r="C2367" s="10"/>
      <c r="D2367" s="10"/>
      <c r="AA2367" s="87"/>
      <c r="AB2367" s="87"/>
      <c r="AC2367" s="87"/>
      <c r="AD2367" s="87"/>
      <c r="AE2367" s="87"/>
      <c r="AF2367" s="113"/>
      <c r="AG2367" s="112"/>
      <c r="AN2367" s="87"/>
      <c r="AO2367" s="87"/>
      <c r="AP2367" s="87"/>
      <c r="AQ2367" s="87"/>
      <c r="AR2367" s="87"/>
      <c r="AS2367" s="87"/>
      <c r="AT2367" s="87"/>
      <c r="AU2367" s="87"/>
    </row>
    <row r="2368" spans="3:47" x14ac:dyDescent="0.2">
      <c r="C2368" s="10"/>
      <c r="D2368" s="10"/>
      <c r="AA2368" s="87"/>
      <c r="AB2368" s="87"/>
      <c r="AC2368" s="87"/>
      <c r="AD2368" s="87"/>
      <c r="AE2368" s="87"/>
      <c r="AF2368" s="113"/>
      <c r="AG2368" s="112"/>
      <c r="AN2368" s="87"/>
      <c r="AO2368" s="87"/>
      <c r="AP2368" s="87"/>
      <c r="AQ2368" s="87"/>
      <c r="AR2368" s="87"/>
      <c r="AS2368" s="87"/>
      <c r="AT2368" s="87"/>
      <c r="AU2368" s="87"/>
    </row>
    <row r="2369" spans="3:47" x14ac:dyDescent="0.2">
      <c r="C2369" s="10"/>
      <c r="D2369" s="10"/>
      <c r="AA2369" s="87"/>
      <c r="AB2369" s="87"/>
      <c r="AC2369" s="87"/>
      <c r="AD2369" s="87"/>
      <c r="AE2369" s="87"/>
      <c r="AF2369" s="113"/>
      <c r="AG2369" s="112"/>
      <c r="AN2369" s="87"/>
      <c r="AO2369" s="87"/>
      <c r="AP2369" s="87"/>
      <c r="AQ2369" s="87"/>
      <c r="AR2369" s="87"/>
      <c r="AS2369" s="87"/>
      <c r="AT2369" s="87"/>
      <c r="AU2369" s="87"/>
    </row>
    <row r="2370" spans="3:47" x14ac:dyDescent="0.2">
      <c r="C2370" s="10"/>
      <c r="D2370" s="10"/>
      <c r="AA2370" s="87"/>
      <c r="AB2370" s="87"/>
      <c r="AC2370" s="87"/>
      <c r="AD2370" s="87"/>
      <c r="AE2370" s="87"/>
      <c r="AF2370" s="113"/>
      <c r="AG2370" s="112"/>
      <c r="AN2370" s="87"/>
      <c r="AO2370" s="87"/>
      <c r="AP2370" s="87"/>
      <c r="AQ2370" s="87"/>
      <c r="AR2370" s="87"/>
      <c r="AS2370" s="87"/>
      <c r="AT2370" s="87"/>
      <c r="AU2370" s="87"/>
    </row>
    <row r="2371" spans="3:47" x14ac:dyDescent="0.2">
      <c r="C2371" s="10"/>
      <c r="D2371" s="10"/>
      <c r="AA2371" s="87"/>
      <c r="AB2371" s="87"/>
      <c r="AC2371" s="87"/>
      <c r="AD2371" s="87"/>
      <c r="AE2371" s="87"/>
      <c r="AF2371" s="113"/>
      <c r="AG2371" s="112"/>
      <c r="AN2371" s="87"/>
      <c r="AO2371" s="87"/>
      <c r="AP2371" s="87"/>
      <c r="AQ2371" s="87"/>
      <c r="AR2371" s="87"/>
      <c r="AS2371" s="87"/>
      <c r="AT2371" s="87"/>
      <c r="AU2371" s="87"/>
    </row>
    <row r="2372" spans="3:47" x14ac:dyDescent="0.2">
      <c r="C2372" s="10"/>
      <c r="D2372" s="10"/>
      <c r="AA2372" s="87"/>
      <c r="AB2372" s="87"/>
      <c r="AC2372" s="87"/>
      <c r="AD2372" s="87"/>
      <c r="AE2372" s="87"/>
      <c r="AF2372" s="113"/>
      <c r="AG2372" s="112"/>
      <c r="AN2372" s="87"/>
      <c r="AO2372" s="87"/>
      <c r="AP2372" s="87"/>
      <c r="AQ2372" s="87"/>
      <c r="AR2372" s="87"/>
      <c r="AS2372" s="87"/>
      <c r="AT2372" s="87"/>
      <c r="AU2372" s="87"/>
    </row>
    <row r="2373" spans="3:47" x14ac:dyDescent="0.2">
      <c r="C2373" s="10"/>
      <c r="D2373" s="10"/>
      <c r="AA2373" s="87"/>
      <c r="AB2373" s="87"/>
      <c r="AC2373" s="87"/>
      <c r="AD2373" s="87"/>
      <c r="AE2373" s="87"/>
      <c r="AF2373" s="113"/>
      <c r="AG2373" s="112"/>
      <c r="AN2373" s="87"/>
      <c r="AO2373" s="87"/>
      <c r="AP2373" s="87"/>
      <c r="AQ2373" s="87"/>
      <c r="AR2373" s="87"/>
      <c r="AS2373" s="87"/>
      <c r="AT2373" s="87"/>
      <c r="AU2373" s="87"/>
    </row>
    <row r="2374" spans="3:47" x14ac:dyDescent="0.2">
      <c r="C2374" s="10"/>
      <c r="D2374" s="10"/>
      <c r="AA2374" s="87"/>
      <c r="AB2374" s="87"/>
      <c r="AC2374" s="87"/>
      <c r="AD2374" s="87"/>
      <c r="AE2374" s="87"/>
      <c r="AF2374" s="113"/>
      <c r="AG2374" s="112"/>
      <c r="AN2374" s="87"/>
      <c r="AO2374" s="87"/>
      <c r="AP2374" s="87"/>
      <c r="AQ2374" s="87"/>
      <c r="AR2374" s="87"/>
      <c r="AS2374" s="87"/>
      <c r="AT2374" s="87"/>
      <c r="AU2374" s="87"/>
    </row>
    <row r="2375" spans="3:47" x14ac:dyDescent="0.2">
      <c r="C2375" s="10"/>
      <c r="D2375" s="10"/>
      <c r="AA2375" s="87"/>
      <c r="AB2375" s="87"/>
      <c r="AC2375" s="87"/>
      <c r="AD2375" s="87"/>
      <c r="AE2375" s="87"/>
      <c r="AF2375" s="113"/>
      <c r="AG2375" s="112"/>
      <c r="AN2375" s="87"/>
      <c r="AO2375" s="87"/>
      <c r="AP2375" s="87"/>
      <c r="AQ2375" s="87"/>
      <c r="AR2375" s="87"/>
      <c r="AS2375" s="87"/>
      <c r="AT2375" s="87"/>
      <c r="AU2375" s="87"/>
    </row>
    <row r="2376" spans="3:47" x14ac:dyDescent="0.2">
      <c r="C2376" s="10"/>
      <c r="D2376" s="10"/>
      <c r="AA2376" s="87"/>
      <c r="AB2376" s="87"/>
      <c r="AC2376" s="87"/>
      <c r="AD2376" s="87"/>
      <c r="AE2376" s="87"/>
      <c r="AF2376" s="113"/>
      <c r="AG2376" s="112"/>
      <c r="AN2376" s="87"/>
      <c r="AO2376" s="87"/>
      <c r="AP2376" s="87"/>
      <c r="AQ2376" s="87"/>
      <c r="AR2376" s="87"/>
      <c r="AS2376" s="87"/>
      <c r="AT2376" s="87"/>
      <c r="AU2376" s="87"/>
    </row>
    <row r="2377" spans="3:47" x14ac:dyDescent="0.2">
      <c r="C2377" s="10"/>
      <c r="D2377" s="10"/>
      <c r="AA2377" s="87"/>
      <c r="AB2377" s="87"/>
      <c r="AC2377" s="87"/>
      <c r="AD2377" s="87"/>
      <c r="AE2377" s="87"/>
      <c r="AF2377" s="113"/>
      <c r="AG2377" s="112"/>
      <c r="AN2377" s="87"/>
      <c r="AO2377" s="87"/>
      <c r="AP2377" s="87"/>
      <c r="AQ2377" s="87"/>
      <c r="AR2377" s="87"/>
      <c r="AS2377" s="87"/>
      <c r="AT2377" s="87"/>
      <c r="AU2377" s="87"/>
    </row>
    <row r="2378" spans="3:47" x14ac:dyDescent="0.2">
      <c r="C2378" s="10"/>
      <c r="D2378" s="10"/>
      <c r="AA2378" s="87"/>
      <c r="AB2378" s="87"/>
      <c r="AC2378" s="87"/>
      <c r="AD2378" s="87"/>
      <c r="AE2378" s="87"/>
      <c r="AF2378" s="113"/>
      <c r="AG2378" s="112"/>
      <c r="AN2378" s="87"/>
      <c r="AO2378" s="87"/>
      <c r="AP2378" s="87"/>
      <c r="AQ2378" s="87"/>
      <c r="AR2378" s="87"/>
      <c r="AS2378" s="87"/>
      <c r="AT2378" s="87"/>
      <c r="AU2378" s="87"/>
    </row>
    <row r="2379" spans="3:47" x14ac:dyDescent="0.2">
      <c r="C2379" s="10"/>
      <c r="D2379" s="10"/>
      <c r="AA2379" s="87"/>
      <c r="AB2379" s="87"/>
      <c r="AC2379" s="87"/>
      <c r="AD2379" s="87"/>
      <c r="AE2379" s="87"/>
      <c r="AF2379" s="113"/>
      <c r="AG2379" s="112"/>
      <c r="AN2379" s="87"/>
      <c r="AO2379" s="87"/>
      <c r="AP2379" s="87"/>
      <c r="AQ2379" s="87"/>
      <c r="AR2379" s="87"/>
      <c r="AS2379" s="87"/>
      <c r="AT2379" s="87"/>
      <c r="AU2379" s="87"/>
    </row>
    <row r="2380" spans="3:47" x14ac:dyDescent="0.2">
      <c r="C2380" s="10"/>
      <c r="D2380" s="10"/>
      <c r="AA2380" s="87"/>
      <c r="AB2380" s="87"/>
      <c r="AC2380" s="87"/>
      <c r="AD2380" s="87"/>
      <c r="AE2380" s="87"/>
      <c r="AF2380" s="113"/>
      <c r="AG2380" s="112"/>
      <c r="AN2380" s="87"/>
      <c r="AO2380" s="87"/>
      <c r="AP2380" s="87"/>
      <c r="AQ2380" s="87"/>
      <c r="AR2380" s="87"/>
      <c r="AS2380" s="87"/>
      <c r="AT2380" s="87"/>
      <c r="AU2380" s="87"/>
    </row>
    <row r="2381" spans="3:47" x14ac:dyDescent="0.2">
      <c r="C2381" s="10"/>
      <c r="D2381" s="10"/>
      <c r="AA2381" s="87"/>
      <c r="AB2381" s="87"/>
      <c r="AC2381" s="87"/>
      <c r="AD2381" s="87"/>
      <c r="AE2381" s="87"/>
      <c r="AF2381" s="113"/>
      <c r="AG2381" s="112"/>
      <c r="AN2381" s="87"/>
      <c r="AO2381" s="87"/>
      <c r="AP2381" s="87"/>
      <c r="AQ2381" s="87"/>
      <c r="AR2381" s="87"/>
      <c r="AS2381" s="87"/>
      <c r="AT2381" s="87"/>
      <c r="AU2381" s="87"/>
    </row>
    <row r="2382" spans="3:47" x14ac:dyDescent="0.2">
      <c r="C2382" s="10"/>
      <c r="D2382" s="10"/>
      <c r="AA2382" s="87"/>
      <c r="AB2382" s="87"/>
      <c r="AC2382" s="87"/>
      <c r="AD2382" s="87"/>
      <c r="AE2382" s="87"/>
      <c r="AF2382" s="113"/>
      <c r="AG2382" s="112"/>
      <c r="AN2382" s="87"/>
      <c r="AO2382" s="87"/>
      <c r="AP2382" s="87"/>
      <c r="AQ2382" s="87"/>
      <c r="AR2382" s="87"/>
      <c r="AS2382" s="87"/>
      <c r="AT2382" s="87"/>
      <c r="AU2382" s="87"/>
    </row>
    <row r="2383" spans="3:47" x14ac:dyDescent="0.2">
      <c r="C2383" s="10"/>
      <c r="D2383" s="10"/>
      <c r="AA2383" s="87"/>
      <c r="AB2383" s="87"/>
      <c r="AC2383" s="87"/>
      <c r="AD2383" s="87"/>
      <c r="AE2383" s="87"/>
      <c r="AF2383" s="113"/>
      <c r="AG2383" s="112"/>
      <c r="AN2383" s="87"/>
      <c r="AO2383" s="87"/>
      <c r="AP2383" s="87"/>
      <c r="AQ2383" s="87"/>
      <c r="AR2383" s="87"/>
      <c r="AS2383" s="87"/>
      <c r="AT2383" s="87"/>
      <c r="AU2383" s="87"/>
    </row>
    <row r="2384" spans="3:47" x14ac:dyDescent="0.2">
      <c r="C2384" s="10"/>
      <c r="D2384" s="10"/>
      <c r="AA2384" s="87"/>
      <c r="AB2384" s="87"/>
      <c r="AC2384" s="87"/>
      <c r="AD2384" s="87"/>
      <c r="AE2384" s="87"/>
      <c r="AF2384" s="113"/>
      <c r="AG2384" s="112"/>
      <c r="AN2384" s="87"/>
      <c r="AO2384" s="87"/>
      <c r="AP2384" s="87"/>
      <c r="AQ2384" s="87"/>
      <c r="AR2384" s="87"/>
      <c r="AS2384" s="87"/>
      <c r="AT2384" s="87"/>
      <c r="AU2384" s="87"/>
    </row>
    <row r="2385" spans="3:47" x14ac:dyDescent="0.2">
      <c r="C2385" s="10"/>
      <c r="D2385" s="10"/>
      <c r="AA2385" s="87"/>
      <c r="AB2385" s="87"/>
      <c r="AC2385" s="87"/>
      <c r="AD2385" s="87"/>
      <c r="AE2385" s="87"/>
      <c r="AF2385" s="113"/>
      <c r="AG2385" s="112"/>
      <c r="AN2385" s="87"/>
      <c r="AO2385" s="87"/>
      <c r="AP2385" s="87"/>
      <c r="AQ2385" s="87"/>
      <c r="AR2385" s="87"/>
      <c r="AS2385" s="87"/>
      <c r="AT2385" s="87"/>
      <c r="AU2385" s="87"/>
    </row>
    <row r="2386" spans="3:47" x14ac:dyDescent="0.2">
      <c r="C2386" s="10"/>
      <c r="D2386" s="10"/>
      <c r="AA2386" s="87"/>
      <c r="AB2386" s="87"/>
      <c r="AC2386" s="87"/>
      <c r="AD2386" s="87"/>
      <c r="AE2386" s="87"/>
      <c r="AF2386" s="113"/>
      <c r="AG2386" s="112"/>
      <c r="AN2386" s="87"/>
      <c r="AO2386" s="87"/>
      <c r="AP2386" s="87"/>
      <c r="AQ2386" s="87"/>
      <c r="AR2386" s="87"/>
      <c r="AS2386" s="87"/>
      <c r="AT2386" s="87"/>
      <c r="AU2386" s="87"/>
    </row>
    <row r="2387" spans="3:47" x14ac:dyDescent="0.2">
      <c r="C2387" s="10"/>
      <c r="D2387" s="10"/>
      <c r="AA2387" s="87"/>
      <c r="AB2387" s="87"/>
      <c r="AC2387" s="87"/>
      <c r="AD2387" s="87"/>
      <c r="AE2387" s="87"/>
      <c r="AF2387" s="113"/>
      <c r="AG2387" s="112"/>
      <c r="AN2387" s="87"/>
      <c r="AO2387" s="87"/>
      <c r="AP2387" s="87"/>
      <c r="AQ2387" s="87"/>
      <c r="AR2387" s="87"/>
      <c r="AS2387" s="87"/>
      <c r="AT2387" s="87"/>
      <c r="AU2387" s="87"/>
    </row>
    <row r="2388" spans="3:47" x14ac:dyDescent="0.2">
      <c r="C2388" s="10"/>
      <c r="D2388" s="10"/>
      <c r="AA2388" s="87"/>
      <c r="AB2388" s="87"/>
      <c r="AC2388" s="87"/>
      <c r="AD2388" s="87"/>
      <c r="AE2388" s="87"/>
      <c r="AF2388" s="113"/>
      <c r="AG2388" s="112"/>
      <c r="AN2388" s="87"/>
      <c r="AO2388" s="87"/>
      <c r="AP2388" s="87"/>
      <c r="AQ2388" s="87"/>
      <c r="AR2388" s="87"/>
      <c r="AS2388" s="87"/>
      <c r="AT2388" s="87"/>
      <c r="AU2388" s="87"/>
    </row>
    <row r="2389" spans="3:47" x14ac:dyDescent="0.2">
      <c r="C2389" s="10"/>
      <c r="D2389" s="10"/>
      <c r="AA2389" s="87"/>
      <c r="AB2389" s="87"/>
      <c r="AC2389" s="87"/>
      <c r="AD2389" s="87"/>
      <c r="AE2389" s="87"/>
      <c r="AF2389" s="113"/>
      <c r="AG2389" s="112"/>
      <c r="AN2389" s="87"/>
      <c r="AO2389" s="87"/>
      <c r="AP2389" s="87"/>
      <c r="AQ2389" s="87"/>
      <c r="AR2389" s="87"/>
      <c r="AS2389" s="87"/>
      <c r="AT2389" s="87"/>
      <c r="AU2389" s="87"/>
    </row>
    <row r="2390" spans="3:47" x14ac:dyDescent="0.2">
      <c r="C2390" s="10"/>
      <c r="D2390" s="10"/>
      <c r="AA2390" s="87"/>
      <c r="AB2390" s="87"/>
      <c r="AC2390" s="87"/>
      <c r="AD2390" s="87"/>
      <c r="AE2390" s="87"/>
      <c r="AF2390" s="113"/>
      <c r="AG2390" s="112"/>
      <c r="AN2390" s="87"/>
      <c r="AO2390" s="87"/>
      <c r="AP2390" s="87"/>
      <c r="AQ2390" s="87"/>
      <c r="AR2390" s="87"/>
      <c r="AS2390" s="87"/>
      <c r="AT2390" s="87"/>
      <c r="AU2390" s="87"/>
    </row>
    <row r="2391" spans="3:47" x14ac:dyDescent="0.2">
      <c r="C2391" s="10"/>
      <c r="D2391" s="10"/>
      <c r="AA2391" s="87"/>
      <c r="AB2391" s="87"/>
      <c r="AC2391" s="87"/>
      <c r="AD2391" s="87"/>
      <c r="AE2391" s="87"/>
      <c r="AF2391" s="113"/>
      <c r="AG2391" s="112"/>
      <c r="AN2391" s="87"/>
      <c r="AO2391" s="87"/>
      <c r="AP2391" s="87"/>
      <c r="AQ2391" s="87"/>
      <c r="AR2391" s="87"/>
      <c r="AS2391" s="87"/>
      <c r="AT2391" s="87"/>
      <c r="AU2391" s="87"/>
    </row>
    <row r="2392" spans="3:47" x14ac:dyDescent="0.2">
      <c r="C2392" s="10"/>
      <c r="D2392" s="10"/>
      <c r="AA2392" s="87"/>
      <c r="AB2392" s="87"/>
      <c r="AC2392" s="87"/>
      <c r="AD2392" s="87"/>
      <c r="AE2392" s="87"/>
      <c r="AF2392" s="113"/>
      <c r="AG2392" s="112"/>
      <c r="AN2392" s="87"/>
      <c r="AO2392" s="87"/>
      <c r="AP2392" s="87"/>
      <c r="AQ2392" s="87"/>
      <c r="AR2392" s="87"/>
      <c r="AS2392" s="87"/>
      <c r="AT2392" s="87"/>
      <c r="AU2392" s="87"/>
    </row>
    <row r="2393" spans="3:47" x14ac:dyDescent="0.2">
      <c r="C2393" s="10"/>
      <c r="D2393" s="10"/>
      <c r="AA2393" s="87"/>
      <c r="AB2393" s="87"/>
      <c r="AC2393" s="87"/>
      <c r="AD2393" s="87"/>
      <c r="AE2393" s="87"/>
      <c r="AF2393" s="113"/>
      <c r="AG2393" s="112"/>
      <c r="AN2393" s="87"/>
      <c r="AO2393" s="87"/>
      <c r="AP2393" s="87"/>
      <c r="AQ2393" s="87"/>
      <c r="AR2393" s="87"/>
      <c r="AS2393" s="87"/>
      <c r="AT2393" s="87"/>
      <c r="AU2393" s="87"/>
    </row>
    <row r="2394" spans="3:47" x14ac:dyDescent="0.2">
      <c r="C2394" s="10"/>
      <c r="D2394" s="10"/>
      <c r="AA2394" s="87"/>
      <c r="AB2394" s="87"/>
      <c r="AC2394" s="87"/>
      <c r="AD2394" s="87"/>
      <c r="AE2394" s="87"/>
      <c r="AF2394" s="113"/>
      <c r="AG2394" s="112"/>
      <c r="AN2394" s="87"/>
      <c r="AO2394" s="87"/>
      <c r="AP2394" s="87"/>
      <c r="AQ2394" s="87"/>
      <c r="AR2394" s="87"/>
      <c r="AS2394" s="87"/>
      <c r="AT2394" s="87"/>
      <c r="AU2394" s="87"/>
    </row>
    <row r="2395" spans="3:47" x14ac:dyDescent="0.2">
      <c r="C2395" s="10"/>
      <c r="D2395" s="10"/>
      <c r="AA2395" s="87"/>
      <c r="AB2395" s="87"/>
      <c r="AC2395" s="87"/>
      <c r="AD2395" s="87"/>
      <c r="AE2395" s="87"/>
      <c r="AF2395" s="113"/>
      <c r="AG2395" s="112"/>
      <c r="AN2395" s="87"/>
      <c r="AO2395" s="87"/>
      <c r="AP2395" s="87"/>
      <c r="AQ2395" s="87"/>
      <c r="AR2395" s="87"/>
      <c r="AS2395" s="87"/>
      <c r="AT2395" s="87"/>
      <c r="AU2395" s="87"/>
    </row>
    <row r="2396" spans="3:47" x14ac:dyDescent="0.2">
      <c r="C2396" s="10"/>
      <c r="D2396" s="10"/>
      <c r="AA2396" s="87"/>
      <c r="AB2396" s="87"/>
      <c r="AC2396" s="87"/>
      <c r="AD2396" s="87"/>
      <c r="AE2396" s="87"/>
      <c r="AF2396" s="113"/>
      <c r="AG2396" s="112"/>
      <c r="AN2396" s="87"/>
      <c r="AO2396" s="87"/>
      <c r="AP2396" s="87"/>
      <c r="AQ2396" s="87"/>
      <c r="AR2396" s="87"/>
      <c r="AS2396" s="87"/>
      <c r="AT2396" s="87"/>
      <c r="AU2396" s="87"/>
    </row>
    <row r="2397" spans="3:47" x14ac:dyDescent="0.2">
      <c r="C2397" s="10"/>
      <c r="D2397" s="10"/>
      <c r="AA2397" s="87"/>
      <c r="AB2397" s="87"/>
      <c r="AC2397" s="87"/>
      <c r="AD2397" s="87"/>
      <c r="AE2397" s="87"/>
      <c r="AF2397" s="113"/>
      <c r="AG2397" s="112"/>
      <c r="AN2397" s="87"/>
      <c r="AO2397" s="87"/>
      <c r="AP2397" s="87"/>
      <c r="AQ2397" s="87"/>
      <c r="AR2397" s="87"/>
      <c r="AS2397" s="87"/>
      <c r="AT2397" s="87"/>
      <c r="AU2397" s="87"/>
    </row>
    <row r="2398" spans="3:47" x14ac:dyDescent="0.2">
      <c r="C2398" s="10"/>
      <c r="D2398" s="10"/>
      <c r="AA2398" s="87"/>
      <c r="AB2398" s="87"/>
      <c r="AC2398" s="87"/>
      <c r="AD2398" s="87"/>
      <c r="AE2398" s="87"/>
      <c r="AF2398" s="113"/>
      <c r="AG2398" s="112"/>
      <c r="AN2398" s="87"/>
      <c r="AO2398" s="87"/>
      <c r="AP2398" s="87"/>
      <c r="AQ2398" s="87"/>
      <c r="AR2398" s="87"/>
      <c r="AS2398" s="87"/>
      <c r="AT2398" s="87"/>
      <c r="AU2398" s="87"/>
    </row>
    <row r="2399" spans="3:47" x14ac:dyDescent="0.2">
      <c r="C2399" s="10"/>
      <c r="D2399" s="10"/>
      <c r="AA2399" s="87"/>
      <c r="AB2399" s="87"/>
      <c r="AC2399" s="87"/>
      <c r="AD2399" s="87"/>
      <c r="AE2399" s="87"/>
      <c r="AF2399" s="113"/>
      <c r="AG2399" s="112"/>
      <c r="AN2399" s="87"/>
      <c r="AO2399" s="87"/>
      <c r="AP2399" s="87"/>
      <c r="AQ2399" s="87"/>
      <c r="AR2399" s="87"/>
      <c r="AS2399" s="87"/>
      <c r="AT2399" s="87"/>
      <c r="AU2399" s="87"/>
    </row>
    <row r="2400" spans="3:47" x14ac:dyDescent="0.2">
      <c r="C2400" s="10"/>
      <c r="D2400" s="10"/>
      <c r="AA2400" s="87"/>
      <c r="AB2400" s="87"/>
      <c r="AC2400" s="87"/>
      <c r="AD2400" s="87"/>
      <c r="AE2400" s="87"/>
      <c r="AF2400" s="113"/>
      <c r="AG2400" s="112"/>
      <c r="AN2400" s="87"/>
      <c r="AO2400" s="87"/>
      <c r="AP2400" s="87"/>
      <c r="AQ2400" s="87"/>
      <c r="AR2400" s="87"/>
      <c r="AS2400" s="87"/>
      <c r="AT2400" s="87"/>
      <c r="AU2400" s="87"/>
    </row>
    <row r="2401" spans="3:47" x14ac:dyDescent="0.2">
      <c r="C2401" s="10"/>
      <c r="D2401" s="10"/>
      <c r="AA2401" s="87"/>
      <c r="AB2401" s="87"/>
      <c r="AC2401" s="87"/>
      <c r="AD2401" s="87"/>
      <c r="AE2401" s="87"/>
      <c r="AF2401" s="113"/>
      <c r="AG2401" s="112"/>
      <c r="AN2401" s="87"/>
      <c r="AO2401" s="87"/>
      <c r="AP2401" s="87"/>
      <c r="AQ2401" s="87"/>
      <c r="AR2401" s="87"/>
      <c r="AS2401" s="87"/>
      <c r="AT2401" s="87"/>
      <c r="AU2401" s="87"/>
    </row>
    <row r="2402" spans="3:47" x14ac:dyDescent="0.2">
      <c r="C2402" s="10"/>
      <c r="D2402" s="10"/>
      <c r="AA2402" s="87"/>
      <c r="AB2402" s="87"/>
      <c r="AC2402" s="87"/>
      <c r="AD2402" s="87"/>
      <c r="AE2402" s="87"/>
      <c r="AF2402" s="113"/>
      <c r="AG2402" s="112"/>
      <c r="AN2402" s="87"/>
      <c r="AO2402" s="87"/>
      <c r="AP2402" s="87"/>
      <c r="AQ2402" s="87"/>
      <c r="AR2402" s="87"/>
      <c r="AS2402" s="87"/>
      <c r="AT2402" s="87"/>
      <c r="AU2402" s="87"/>
    </row>
    <row r="2403" spans="3:47" x14ac:dyDescent="0.2">
      <c r="C2403" s="10"/>
      <c r="D2403" s="10"/>
      <c r="AA2403" s="87"/>
      <c r="AB2403" s="87"/>
      <c r="AC2403" s="87"/>
      <c r="AD2403" s="87"/>
      <c r="AE2403" s="87"/>
      <c r="AF2403" s="113"/>
      <c r="AG2403" s="112"/>
      <c r="AN2403" s="87"/>
      <c r="AO2403" s="87"/>
      <c r="AP2403" s="87"/>
      <c r="AQ2403" s="87"/>
      <c r="AR2403" s="87"/>
      <c r="AS2403" s="87"/>
      <c r="AT2403" s="87"/>
      <c r="AU2403" s="87"/>
    </row>
    <row r="2404" spans="3:47" x14ac:dyDescent="0.2">
      <c r="C2404" s="10"/>
      <c r="D2404" s="10"/>
      <c r="AA2404" s="87"/>
      <c r="AB2404" s="87"/>
      <c r="AC2404" s="87"/>
      <c r="AD2404" s="87"/>
      <c r="AE2404" s="87"/>
      <c r="AF2404" s="113"/>
      <c r="AG2404" s="112"/>
      <c r="AN2404" s="87"/>
      <c r="AO2404" s="87"/>
      <c r="AP2404" s="87"/>
      <c r="AQ2404" s="87"/>
      <c r="AR2404" s="87"/>
      <c r="AS2404" s="87"/>
      <c r="AT2404" s="87"/>
      <c r="AU2404" s="87"/>
    </row>
    <row r="2405" spans="3:47" x14ac:dyDescent="0.2">
      <c r="C2405" s="10"/>
      <c r="D2405" s="10"/>
      <c r="AA2405" s="87"/>
      <c r="AB2405" s="87"/>
      <c r="AC2405" s="87"/>
      <c r="AD2405" s="87"/>
      <c r="AE2405" s="87"/>
      <c r="AF2405" s="113"/>
      <c r="AG2405" s="112"/>
      <c r="AN2405" s="87"/>
      <c r="AO2405" s="87"/>
      <c r="AP2405" s="87"/>
      <c r="AQ2405" s="87"/>
      <c r="AR2405" s="87"/>
      <c r="AS2405" s="87"/>
      <c r="AT2405" s="87"/>
      <c r="AU2405" s="87"/>
    </row>
    <row r="2406" spans="3:47" x14ac:dyDescent="0.2">
      <c r="C2406" s="10"/>
      <c r="D2406" s="10"/>
      <c r="AA2406" s="87"/>
      <c r="AB2406" s="87"/>
      <c r="AC2406" s="87"/>
      <c r="AD2406" s="87"/>
      <c r="AE2406" s="87"/>
      <c r="AF2406" s="113"/>
      <c r="AG2406" s="112"/>
      <c r="AN2406" s="87"/>
      <c r="AO2406" s="87"/>
      <c r="AP2406" s="87"/>
      <c r="AQ2406" s="87"/>
      <c r="AR2406" s="87"/>
      <c r="AS2406" s="87"/>
      <c r="AT2406" s="87"/>
      <c r="AU2406" s="87"/>
    </row>
    <row r="2407" spans="3:47" x14ac:dyDescent="0.2">
      <c r="C2407" s="10"/>
      <c r="D2407" s="10"/>
      <c r="AA2407" s="87"/>
      <c r="AB2407" s="87"/>
      <c r="AC2407" s="87"/>
      <c r="AD2407" s="87"/>
      <c r="AE2407" s="87"/>
      <c r="AF2407" s="113"/>
      <c r="AG2407" s="112"/>
      <c r="AN2407" s="87"/>
      <c r="AO2407" s="87"/>
      <c r="AP2407" s="87"/>
      <c r="AQ2407" s="87"/>
      <c r="AR2407" s="87"/>
      <c r="AS2407" s="87"/>
      <c r="AT2407" s="87"/>
      <c r="AU2407" s="87"/>
    </row>
    <row r="2408" spans="3:47" x14ac:dyDescent="0.2">
      <c r="C2408" s="10"/>
      <c r="D2408" s="10"/>
      <c r="AA2408" s="87"/>
      <c r="AB2408" s="87"/>
      <c r="AC2408" s="87"/>
      <c r="AD2408" s="87"/>
      <c r="AE2408" s="87"/>
      <c r="AF2408" s="113"/>
      <c r="AG2408" s="112"/>
      <c r="AN2408" s="87"/>
      <c r="AO2408" s="87"/>
      <c r="AP2408" s="87"/>
      <c r="AQ2408" s="87"/>
      <c r="AR2408" s="87"/>
      <c r="AS2408" s="87"/>
      <c r="AT2408" s="87"/>
      <c r="AU2408" s="87"/>
    </row>
    <row r="2409" spans="3:47" x14ac:dyDescent="0.2">
      <c r="C2409" s="10"/>
      <c r="D2409" s="10"/>
      <c r="AA2409" s="87"/>
      <c r="AB2409" s="87"/>
      <c r="AC2409" s="87"/>
      <c r="AD2409" s="87"/>
      <c r="AE2409" s="87"/>
      <c r="AF2409" s="113"/>
      <c r="AG2409" s="112"/>
      <c r="AN2409" s="87"/>
      <c r="AO2409" s="87"/>
      <c r="AP2409" s="87"/>
      <c r="AQ2409" s="87"/>
      <c r="AR2409" s="87"/>
      <c r="AS2409" s="87"/>
      <c r="AT2409" s="87"/>
      <c r="AU2409" s="87"/>
    </row>
    <row r="2410" spans="3:47" x14ac:dyDescent="0.2">
      <c r="C2410" s="10"/>
      <c r="D2410" s="10"/>
      <c r="AA2410" s="87"/>
      <c r="AB2410" s="87"/>
      <c r="AC2410" s="87"/>
      <c r="AD2410" s="87"/>
      <c r="AE2410" s="87"/>
      <c r="AF2410" s="113"/>
      <c r="AG2410" s="112"/>
      <c r="AN2410" s="87"/>
      <c r="AO2410" s="87"/>
      <c r="AP2410" s="87"/>
      <c r="AQ2410" s="87"/>
      <c r="AR2410" s="87"/>
      <c r="AS2410" s="87"/>
      <c r="AT2410" s="87"/>
      <c r="AU2410" s="87"/>
    </row>
    <row r="2411" spans="3:47" x14ac:dyDescent="0.2">
      <c r="C2411" s="10"/>
      <c r="D2411" s="10"/>
      <c r="AA2411" s="87"/>
      <c r="AB2411" s="87"/>
      <c r="AC2411" s="87"/>
      <c r="AD2411" s="87"/>
      <c r="AE2411" s="87"/>
      <c r="AF2411" s="113"/>
      <c r="AG2411" s="112"/>
      <c r="AN2411" s="87"/>
      <c r="AO2411" s="87"/>
      <c r="AP2411" s="87"/>
      <c r="AQ2411" s="87"/>
      <c r="AR2411" s="87"/>
      <c r="AS2411" s="87"/>
      <c r="AT2411" s="87"/>
      <c r="AU2411" s="87"/>
    </row>
    <row r="2412" spans="3:47" x14ac:dyDescent="0.2">
      <c r="C2412" s="10"/>
      <c r="D2412" s="10"/>
      <c r="AA2412" s="87"/>
      <c r="AB2412" s="87"/>
      <c r="AC2412" s="87"/>
      <c r="AD2412" s="87"/>
      <c r="AE2412" s="87"/>
      <c r="AF2412" s="113"/>
      <c r="AG2412" s="112"/>
      <c r="AN2412" s="87"/>
      <c r="AO2412" s="87"/>
      <c r="AP2412" s="87"/>
      <c r="AQ2412" s="87"/>
      <c r="AR2412" s="87"/>
      <c r="AS2412" s="87"/>
      <c r="AT2412" s="87"/>
      <c r="AU2412" s="87"/>
    </row>
    <row r="2413" spans="3:47" x14ac:dyDescent="0.2">
      <c r="C2413" s="10"/>
      <c r="D2413" s="10"/>
      <c r="AA2413" s="87"/>
      <c r="AB2413" s="87"/>
      <c r="AC2413" s="87"/>
      <c r="AD2413" s="87"/>
      <c r="AE2413" s="87"/>
      <c r="AF2413" s="113"/>
      <c r="AG2413" s="112"/>
      <c r="AN2413" s="87"/>
      <c r="AO2413" s="87"/>
      <c r="AP2413" s="87"/>
      <c r="AQ2413" s="87"/>
      <c r="AR2413" s="87"/>
      <c r="AS2413" s="87"/>
      <c r="AT2413" s="87"/>
      <c r="AU2413" s="87"/>
    </row>
    <row r="2414" spans="3:47" x14ac:dyDescent="0.2">
      <c r="C2414" s="10"/>
      <c r="D2414" s="10"/>
      <c r="AA2414" s="87"/>
      <c r="AB2414" s="87"/>
      <c r="AC2414" s="87"/>
      <c r="AD2414" s="87"/>
      <c r="AE2414" s="87"/>
      <c r="AF2414" s="113"/>
      <c r="AG2414" s="112"/>
      <c r="AN2414" s="87"/>
      <c r="AO2414" s="87"/>
      <c r="AP2414" s="87"/>
      <c r="AQ2414" s="87"/>
      <c r="AR2414" s="87"/>
      <c r="AS2414" s="87"/>
      <c r="AT2414" s="87"/>
      <c r="AU2414" s="87"/>
    </row>
    <row r="2415" spans="3:47" x14ac:dyDescent="0.2">
      <c r="C2415" s="10"/>
      <c r="D2415" s="10"/>
      <c r="AA2415" s="87"/>
      <c r="AB2415" s="87"/>
      <c r="AC2415" s="87"/>
      <c r="AD2415" s="87"/>
      <c r="AE2415" s="87"/>
      <c r="AF2415" s="113"/>
      <c r="AG2415" s="112"/>
      <c r="AN2415" s="87"/>
      <c r="AO2415" s="87"/>
      <c r="AP2415" s="87"/>
      <c r="AQ2415" s="87"/>
      <c r="AR2415" s="87"/>
      <c r="AS2415" s="87"/>
      <c r="AT2415" s="87"/>
      <c r="AU2415" s="87"/>
    </row>
    <row r="2416" spans="3:47" x14ac:dyDescent="0.2">
      <c r="C2416" s="10"/>
      <c r="D2416" s="10"/>
      <c r="AA2416" s="87"/>
      <c r="AB2416" s="87"/>
      <c r="AC2416" s="87"/>
      <c r="AD2416" s="87"/>
      <c r="AE2416" s="87"/>
      <c r="AF2416" s="113"/>
      <c r="AG2416" s="112"/>
      <c r="AN2416" s="87"/>
      <c r="AO2416" s="87"/>
      <c r="AP2416" s="87"/>
      <c r="AQ2416" s="87"/>
      <c r="AR2416" s="87"/>
      <c r="AS2416" s="87"/>
      <c r="AT2416" s="87"/>
      <c r="AU2416" s="87"/>
    </row>
    <row r="2417" spans="3:47" x14ac:dyDescent="0.2">
      <c r="C2417" s="10"/>
      <c r="D2417" s="10"/>
      <c r="AA2417" s="87"/>
      <c r="AB2417" s="87"/>
      <c r="AC2417" s="87"/>
      <c r="AD2417" s="87"/>
      <c r="AE2417" s="87"/>
      <c r="AF2417" s="113"/>
      <c r="AG2417" s="112"/>
      <c r="AN2417" s="87"/>
      <c r="AO2417" s="87"/>
      <c r="AP2417" s="87"/>
      <c r="AQ2417" s="87"/>
      <c r="AR2417" s="87"/>
      <c r="AS2417" s="87"/>
      <c r="AT2417" s="87"/>
      <c r="AU2417" s="87"/>
    </row>
    <row r="2418" spans="3:47" x14ac:dyDescent="0.2">
      <c r="C2418" s="10"/>
      <c r="D2418" s="10"/>
      <c r="AA2418" s="87"/>
      <c r="AB2418" s="87"/>
      <c r="AC2418" s="87"/>
      <c r="AD2418" s="87"/>
      <c r="AE2418" s="87"/>
      <c r="AF2418" s="113"/>
      <c r="AG2418" s="112"/>
      <c r="AN2418" s="87"/>
      <c r="AO2418" s="87"/>
      <c r="AP2418" s="87"/>
      <c r="AQ2418" s="87"/>
      <c r="AR2418" s="87"/>
      <c r="AS2418" s="87"/>
      <c r="AT2418" s="87"/>
      <c r="AU2418" s="87"/>
    </row>
    <row r="2419" spans="3:47" x14ac:dyDescent="0.2">
      <c r="C2419" s="10"/>
      <c r="D2419" s="10"/>
      <c r="AA2419" s="87"/>
      <c r="AB2419" s="87"/>
      <c r="AC2419" s="87"/>
      <c r="AD2419" s="87"/>
      <c r="AE2419" s="87"/>
      <c r="AF2419" s="113"/>
      <c r="AG2419" s="112"/>
      <c r="AN2419" s="87"/>
      <c r="AO2419" s="87"/>
      <c r="AP2419" s="87"/>
      <c r="AQ2419" s="87"/>
      <c r="AR2419" s="87"/>
      <c r="AS2419" s="87"/>
      <c r="AT2419" s="87"/>
      <c r="AU2419" s="87"/>
    </row>
    <row r="2420" spans="3:47" x14ac:dyDescent="0.2">
      <c r="C2420" s="10"/>
      <c r="D2420" s="10"/>
      <c r="AA2420" s="87"/>
      <c r="AB2420" s="87"/>
      <c r="AC2420" s="87"/>
      <c r="AD2420" s="87"/>
      <c r="AE2420" s="87"/>
      <c r="AF2420" s="113"/>
      <c r="AG2420" s="112"/>
      <c r="AN2420" s="87"/>
      <c r="AO2420" s="87"/>
      <c r="AP2420" s="87"/>
      <c r="AQ2420" s="87"/>
      <c r="AR2420" s="87"/>
      <c r="AS2420" s="87"/>
      <c r="AT2420" s="87"/>
      <c r="AU2420" s="87"/>
    </row>
    <row r="2421" spans="3:47" x14ac:dyDescent="0.2">
      <c r="C2421" s="10"/>
      <c r="D2421" s="10"/>
      <c r="AA2421" s="87"/>
      <c r="AB2421" s="87"/>
      <c r="AC2421" s="87"/>
      <c r="AD2421" s="87"/>
      <c r="AE2421" s="87"/>
      <c r="AF2421" s="113"/>
      <c r="AG2421" s="112"/>
      <c r="AN2421" s="87"/>
      <c r="AO2421" s="87"/>
      <c r="AP2421" s="87"/>
      <c r="AQ2421" s="87"/>
      <c r="AR2421" s="87"/>
      <c r="AS2421" s="87"/>
      <c r="AT2421" s="87"/>
      <c r="AU2421" s="87"/>
    </row>
    <row r="2422" spans="3:47" x14ac:dyDescent="0.2">
      <c r="C2422" s="10"/>
      <c r="D2422" s="10"/>
      <c r="AA2422" s="87"/>
      <c r="AB2422" s="87"/>
      <c r="AC2422" s="87"/>
      <c r="AD2422" s="87"/>
      <c r="AE2422" s="87"/>
      <c r="AF2422" s="113"/>
      <c r="AG2422" s="112"/>
      <c r="AN2422" s="87"/>
      <c r="AO2422" s="87"/>
      <c r="AP2422" s="87"/>
      <c r="AQ2422" s="87"/>
      <c r="AR2422" s="87"/>
      <c r="AS2422" s="87"/>
      <c r="AT2422" s="87"/>
      <c r="AU2422" s="87"/>
    </row>
    <row r="2423" spans="3:47" x14ac:dyDescent="0.2">
      <c r="C2423" s="10"/>
      <c r="D2423" s="10"/>
      <c r="AA2423" s="87"/>
      <c r="AB2423" s="87"/>
      <c r="AC2423" s="87"/>
      <c r="AD2423" s="87"/>
      <c r="AE2423" s="87"/>
      <c r="AF2423" s="113"/>
      <c r="AG2423" s="112"/>
      <c r="AN2423" s="87"/>
      <c r="AO2423" s="87"/>
      <c r="AP2423" s="87"/>
      <c r="AQ2423" s="87"/>
      <c r="AR2423" s="87"/>
      <c r="AS2423" s="87"/>
      <c r="AT2423" s="87"/>
      <c r="AU2423" s="87"/>
    </row>
    <row r="2424" spans="3:47" x14ac:dyDescent="0.2">
      <c r="C2424" s="10"/>
      <c r="D2424" s="10"/>
      <c r="AA2424" s="87"/>
      <c r="AB2424" s="87"/>
      <c r="AC2424" s="87"/>
      <c r="AD2424" s="87"/>
      <c r="AE2424" s="87"/>
      <c r="AF2424" s="113"/>
      <c r="AG2424" s="112"/>
      <c r="AN2424" s="87"/>
      <c r="AO2424" s="87"/>
      <c r="AP2424" s="87"/>
      <c r="AQ2424" s="87"/>
      <c r="AR2424" s="87"/>
      <c r="AS2424" s="87"/>
      <c r="AT2424" s="87"/>
      <c r="AU2424" s="87"/>
    </row>
    <row r="2425" spans="3:47" x14ac:dyDescent="0.2">
      <c r="C2425" s="10"/>
      <c r="D2425" s="10"/>
      <c r="AA2425" s="87"/>
      <c r="AB2425" s="87"/>
      <c r="AC2425" s="87"/>
      <c r="AD2425" s="87"/>
      <c r="AE2425" s="87"/>
      <c r="AF2425" s="113"/>
      <c r="AG2425" s="112"/>
      <c r="AN2425" s="87"/>
      <c r="AO2425" s="87"/>
      <c r="AP2425" s="87"/>
      <c r="AQ2425" s="87"/>
      <c r="AR2425" s="87"/>
      <c r="AS2425" s="87"/>
      <c r="AT2425" s="87"/>
      <c r="AU2425" s="87"/>
    </row>
    <row r="2426" spans="3:47" x14ac:dyDescent="0.2">
      <c r="C2426" s="10"/>
      <c r="D2426" s="10"/>
      <c r="AA2426" s="87"/>
      <c r="AB2426" s="87"/>
      <c r="AC2426" s="87"/>
      <c r="AD2426" s="87"/>
      <c r="AE2426" s="87"/>
      <c r="AF2426" s="113"/>
      <c r="AG2426" s="112"/>
      <c r="AN2426" s="87"/>
      <c r="AO2426" s="87"/>
      <c r="AP2426" s="87"/>
      <c r="AQ2426" s="87"/>
      <c r="AR2426" s="87"/>
      <c r="AS2426" s="87"/>
      <c r="AT2426" s="87"/>
      <c r="AU2426" s="87"/>
    </row>
    <row r="2427" spans="3:47" x14ac:dyDescent="0.2">
      <c r="C2427" s="10"/>
      <c r="D2427" s="10"/>
      <c r="AA2427" s="87"/>
      <c r="AB2427" s="87"/>
      <c r="AC2427" s="87"/>
      <c r="AD2427" s="87"/>
      <c r="AE2427" s="87"/>
      <c r="AF2427" s="113"/>
      <c r="AG2427" s="112"/>
      <c r="AN2427" s="87"/>
      <c r="AO2427" s="87"/>
      <c r="AP2427" s="87"/>
      <c r="AQ2427" s="87"/>
      <c r="AR2427" s="87"/>
      <c r="AS2427" s="87"/>
      <c r="AT2427" s="87"/>
      <c r="AU2427" s="87"/>
    </row>
    <row r="2428" spans="3:47" x14ac:dyDescent="0.2">
      <c r="C2428" s="10"/>
      <c r="D2428" s="10"/>
      <c r="AA2428" s="87"/>
      <c r="AB2428" s="87"/>
      <c r="AC2428" s="87"/>
      <c r="AD2428" s="87"/>
      <c r="AE2428" s="87"/>
      <c r="AF2428" s="113"/>
      <c r="AG2428" s="112"/>
      <c r="AN2428" s="87"/>
      <c r="AO2428" s="87"/>
      <c r="AP2428" s="87"/>
      <c r="AQ2428" s="87"/>
      <c r="AR2428" s="87"/>
      <c r="AS2428" s="87"/>
      <c r="AT2428" s="87"/>
      <c r="AU2428" s="87"/>
    </row>
    <row r="2429" spans="3:47" x14ac:dyDescent="0.2">
      <c r="C2429" s="10"/>
      <c r="D2429" s="10"/>
      <c r="AA2429" s="87"/>
      <c r="AB2429" s="87"/>
      <c r="AC2429" s="87"/>
      <c r="AD2429" s="87"/>
      <c r="AE2429" s="87"/>
      <c r="AF2429" s="113"/>
      <c r="AG2429" s="112"/>
      <c r="AN2429" s="87"/>
      <c r="AO2429" s="87"/>
      <c r="AP2429" s="87"/>
      <c r="AQ2429" s="87"/>
      <c r="AR2429" s="87"/>
      <c r="AS2429" s="87"/>
      <c r="AT2429" s="87"/>
      <c r="AU2429" s="87"/>
    </row>
    <row r="2430" spans="3:47" x14ac:dyDescent="0.2">
      <c r="C2430" s="10"/>
      <c r="D2430" s="10"/>
      <c r="AA2430" s="87"/>
      <c r="AB2430" s="87"/>
      <c r="AC2430" s="87"/>
      <c r="AD2430" s="87"/>
      <c r="AE2430" s="87"/>
      <c r="AF2430" s="113"/>
      <c r="AG2430" s="112"/>
      <c r="AN2430" s="87"/>
      <c r="AO2430" s="87"/>
      <c r="AP2430" s="87"/>
      <c r="AQ2430" s="87"/>
      <c r="AR2430" s="87"/>
      <c r="AS2430" s="87"/>
      <c r="AT2430" s="87"/>
      <c r="AU2430" s="87"/>
    </row>
    <row r="2431" spans="3:47" x14ac:dyDescent="0.2">
      <c r="C2431" s="10"/>
      <c r="D2431" s="10"/>
      <c r="AA2431" s="87"/>
      <c r="AB2431" s="87"/>
      <c r="AC2431" s="87"/>
      <c r="AD2431" s="87"/>
      <c r="AE2431" s="87"/>
      <c r="AF2431" s="113"/>
      <c r="AG2431" s="112"/>
      <c r="AN2431" s="87"/>
      <c r="AO2431" s="87"/>
      <c r="AP2431" s="87"/>
      <c r="AQ2431" s="87"/>
      <c r="AR2431" s="87"/>
      <c r="AS2431" s="87"/>
      <c r="AT2431" s="87"/>
      <c r="AU2431" s="87"/>
    </row>
    <row r="2432" spans="3:47" x14ac:dyDescent="0.2">
      <c r="C2432" s="10"/>
      <c r="D2432" s="10"/>
      <c r="AA2432" s="87"/>
      <c r="AB2432" s="87"/>
      <c r="AC2432" s="87"/>
      <c r="AD2432" s="87"/>
      <c r="AE2432" s="87"/>
      <c r="AF2432" s="113"/>
      <c r="AG2432" s="112"/>
      <c r="AN2432" s="87"/>
      <c r="AO2432" s="87"/>
      <c r="AP2432" s="87"/>
      <c r="AQ2432" s="87"/>
      <c r="AR2432" s="87"/>
      <c r="AS2432" s="87"/>
      <c r="AT2432" s="87"/>
      <c r="AU2432" s="87"/>
    </row>
    <row r="2433" spans="3:47" x14ac:dyDescent="0.2">
      <c r="C2433" s="10"/>
      <c r="D2433" s="10"/>
      <c r="AA2433" s="87"/>
      <c r="AB2433" s="87"/>
      <c r="AC2433" s="87"/>
      <c r="AD2433" s="87"/>
      <c r="AE2433" s="87"/>
      <c r="AF2433" s="113"/>
      <c r="AG2433" s="112"/>
      <c r="AN2433" s="87"/>
      <c r="AO2433" s="87"/>
      <c r="AP2433" s="87"/>
      <c r="AQ2433" s="87"/>
      <c r="AR2433" s="87"/>
      <c r="AS2433" s="87"/>
      <c r="AT2433" s="87"/>
      <c r="AU2433" s="87"/>
    </row>
    <row r="2434" spans="3:47" x14ac:dyDescent="0.2">
      <c r="C2434" s="10"/>
      <c r="D2434" s="10"/>
      <c r="AA2434" s="87"/>
      <c r="AB2434" s="87"/>
      <c r="AC2434" s="87"/>
      <c r="AD2434" s="87"/>
      <c r="AE2434" s="87"/>
      <c r="AF2434" s="113"/>
      <c r="AG2434" s="112"/>
      <c r="AN2434" s="87"/>
      <c r="AO2434" s="87"/>
      <c r="AP2434" s="87"/>
      <c r="AQ2434" s="87"/>
      <c r="AR2434" s="87"/>
      <c r="AS2434" s="87"/>
      <c r="AT2434" s="87"/>
      <c r="AU2434" s="87"/>
    </row>
    <row r="2435" spans="3:47" x14ac:dyDescent="0.2">
      <c r="C2435" s="10"/>
      <c r="D2435" s="10"/>
      <c r="AA2435" s="87"/>
      <c r="AB2435" s="87"/>
      <c r="AC2435" s="87"/>
      <c r="AD2435" s="87"/>
      <c r="AE2435" s="87"/>
      <c r="AF2435" s="113"/>
      <c r="AG2435" s="112"/>
      <c r="AN2435" s="87"/>
      <c r="AO2435" s="87"/>
      <c r="AP2435" s="87"/>
      <c r="AQ2435" s="87"/>
      <c r="AR2435" s="87"/>
      <c r="AS2435" s="87"/>
      <c r="AT2435" s="87"/>
      <c r="AU2435" s="87"/>
    </row>
    <row r="2436" spans="3:47" x14ac:dyDescent="0.2">
      <c r="C2436" s="10"/>
      <c r="D2436" s="10"/>
      <c r="AA2436" s="87"/>
      <c r="AB2436" s="87"/>
      <c r="AC2436" s="87"/>
      <c r="AD2436" s="87"/>
      <c r="AE2436" s="87"/>
      <c r="AF2436" s="113"/>
      <c r="AG2436" s="112"/>
      <c r="AN2436" s="87"/>
      <c r="AO2436" s="87"/>
      <c r="AP2436" s="87"/>
      <c r="AQ2436" s="87"/>
      <c r="AR2436" s="87"/>
      <c r="AS2436" s="87"/>
      <c r="AT2436" s="87"/>
      <c r="AU2436" s="87"/>
    </row>
    <row r="2437" spans="3:47" x14ac:dyDescent="0.2">
      <c r="C2437" s="10"/>
      <c r="D2437" s="10"/>
      <c r="AA2437" s="87"/>
      <c r="AB2437" s="87"/>
      <c r="AC2437" s="87"/>
      <c r="AD2437" s="87"/>
      <c r="AE2437" s="87"/>
      <c r="AF2437" s="113"/>
      <c r="AG2437" s="112"/>
      <c r="AN2437" s="87"/>
      <c r="AO2437" s="87"/>
      <c r="AP2437" s="87"/>
      <c r="AQ2437" s="87"/>
      <c r="AR2437" s="87"/>
      <c r="AS2437" s="87"/>
      <c r="AT2437" s="87"/>
      <c r="AU2437" s="87"/>
    </row>
    <row r="2438" spans="3:47" x14ac:dyDescent="0.2">
      <c r="C2438" s="10"/>
      <c r="D2438" s="10"/>
      <c r="AA2438" s="87"/>
      <c r="AB2438" s="87"/>
      <c r="AC2438" s="87"/>
      <c r="AD2438" s="87"/>
      <c r="AE2438" s="87"/>
      <c r="AF2438" s="113"/>
      <c r="AG2438" s="112"/>
      <c r="AN2438" s="87"/>
      <c r="AO2438" s="87"/>
      <c r="AP2438" s="87"/>
      <c r="AQ2438" s="87"/>
      <c r="AR2438" s="87"/>
      <c r="AS2438" s="87"/>
      <c r="AT2438" s="87"/>
      <c r="AU2438" s="87"/>
    </row>
    <row r="2439" spans="3:47" x14ac:dyDescent="0.2">
      <c r="C2439" s="10"/>
      <c r="D2439" s="10"/>
      <c r="AA2439" s="87"/>
      <c r="AB2439" s="87"/>
      <c r="AC2439" s="87"/>
      <c r="AD2439" s="87"/>
      <c r="AE2439" s="87"/>
      <c r="AF2439" s="113"/>
      <c r="AG2439" s="112"/>
      <c r="AN2439" s="87"/>
      <c r="AO2439" s="87"/>
      <c r="AP2439" s="87"/>
      <c r="AQ2439" s="87"/>
      <c r="AR2439" s="87"/>
      <c r="AS2439" s="87"/>
      <c r="AT2439" s="87"/>
      <c r="AU2439" s="87"/>
    </row>
    <row r="2440" spans="3:47" x14ac:dyDescent="0.2">
      <c r="C2440" s="10"/>
      <c r="D2440" s="10"/>
      <c r="AA2440" s="87"/>
      <c r="AB2440" s="87"/>
      <c r="AC2440" s="87"/>
      <c r="AD2440" s="87"/>
      <c r="AE2440" s="87"/>
      <c r="AF2440" s="113"/>
      <c r="AG2440" s="112"/>
      <c r="AN2440" s="87"/>
      <c r="AO2440" s="87"/>
      <c r="AP2440" s="87"/>
      <c r="AQ2440" s="87"/>
      <c r="AR2440" s="87"/>
      <c r="AS2440" s="87"/>
      <c r="AT2440" s="87"/>
      <c r="AU2440" s="87"/>
    </row>
    <row r="2441" spans="3:47" x14ac:dyDescent="0.2">
      <c r="C2441" s="10"/>
      <c r="D2441" s="10"/>
      <c r="AA2441" s="87"/>
      <c r="AB2441" s="87"/>
      <c r="AC2441" s="87"/>
      <c r="AD2441" s="87"/>
      <c r="AE2441" s="87"/>
      <c r="AF2441" s="113"/>
      <c r="AG2441" s="112"/>
      <c r="AN2441" s="87"/>
      <c r="AO2441" s="87"/>
      <c r="AP2441" s="87"/>
      <c r="AQ2441" s="87"/>
      <c r="AR2441" s="87"/>
      <c r="AS2441" s="87"/>
      <c r="AT2441" s="87"/>
      <c r="AU2441" s="87"/>
    </row>
    <row r="2442" spans="3:47" x14ac:dyDescent="0.2">
      <c r="C2442" s="10"/>
      <c r="D2442" s="10"/>
      <c r="AA2442" s="87"/>
      <c r="AB2442" s="87"/>
      <c r="AC2442" s="87"/>
      <c r="AD2442" s="87"/>
      <c r="AE2442" s="87"/>
      <c r="AF2442" s="113"/>
      <c r="AG2442" s="112"/>
      <c r="AN2442" s="87"/>
      <c r="AO2442" s="87"/>
      <c r="AP2442" s="87"/>
      <c r="AQ2442" s="87"/>
      <c r="AR2442" s="87"/>
      <c r="AS2442" s="87"/>
      <c r="AT2442" s="87"/>
      <c r="AU2442" s="87"/>
    </row>
    <row r="2443" spans="3:47" x14ac:dyDescent="0.2">
      <c r="C2443" s="10"/>
      <c r="D2443" s="10"/>
      <c r="AA2443" s="87"/>
      <c r="AB2443" s="87"/>
      <c r="AC2443" s="87"/>
      <c r="AD2443" s="87"/>
      <c r="AE2443" s="87"/>
      <c r="AF2443" s="113"/>
      <c r="AG2443" s="112"/>
      <c r="AN2443" s="87"/>
      <c r="AO2443" s="87"/>
      <c r="AP2443" s="87"/>
      <c r="AQ2443" s="87"/>
      <c r="AR2443" s="87"/>
      <c r="AS2443" s="87"/>
      <c r="AT2443" s="87"/>
      <c r="AU2443" s="87"/>
    </row>
    <row r="2444" spans="3:47" x14ac:dyDescent="0.2">
      <c r="C2444" s="10"/>
      <c r="D2444" s="10"/>
      <c r="AA2444" s="87"/>
      <c r="AB2444" s="87"/>
      <c r="AC2444" s="87"/>
      <c r="AD2444" s="87"/>
      <c r="AE2444" s="87"/>
      <c r="AF2444" s="113"/>
      <c r="AG2444" s="112"/>
      <c r="AN2444" s="87"/>
      <c r="AO2444" s="87"/>
      <c r="AP2444" s="87"/>
      <c r="AQ2444" s="87"/>
      <c r="AR2444" s="87"/>
      <c r="AS2444" s="87"/>
      <c r="AT2444" s="87"/>
      <c r="AU2444" s="87"/>
    </row>
    <row r="2445" spans="3:47" x14ac:dyDescent="0.2">
      <c r="C2445" s="10"/>
      <c r="D2445" s="10"/>
      <c r="AA2445" s="87"/>
      <c r="AB2445" s="87"/>
      <c r="AC2445" s="87"/>
      <c r="AD2445" s="87"/>
      <c r="AE2445" s="87"/>
      <c r="AF2445" s="113"/>
      <c r="AG2445" s="112"/>
      <c r="AN2445" s="87"/>
      <c r="AO2445" s="87"/>
      <c r="AP2445" s="87"/>
      <c r="AQ2445" s="87"/>
      <c r="AR2445" s="87"/>
      <c r="AS2445" s="87"/>
      <c r="AT2445" s="87"/>
      <c r="AU2445" s="87"/>
    </row>
    <row r="2446" spans="3:47" x14ac:dyDescent="0.2">
      <c r="C2446" s="10"/>
      <c r="D2446" s="10"/>
      <c r="AA2446" s="87"/>
      <c r="AB2446" s="87"/>
      <c r="AC2446" s="87"/>
      <c r="AD2446" s="87"/>
      <c r="AE2446" s="87"/>
      <c r="AF2446" s="113"/>
      <c r="AG2446" s="112"/>
      <c r="AN2446" s="87"/>
      <c r="AO2446" s="87"/>
      <c r="AP2446" s="87"/>
      <c r="AQ2446" s="87"/>
      <c r="AR2446" s="87"/>
      <c r="AS2446" s="87"/>
      <c r="AT2446" s="87"/>
      <c r="AU2446" s="87"/>
    </row>
    <row r="2447" spans="3:47" x14ac:dyDescent="0.2">
      <c r="C2447" s="10"/>
      <c r="D2447" s="10"/>
      <c r="AA2447" s="87"/>
      <c r="AB2447" s="87"/>
      <c r="AC2447" s="87"/>
      <c r="AD2447" s="87"/>
      <c r="AE2447" s="87"/>
      <c r="AF2447" s="113"/>
      <c r="AG2447" s="112"/>
      <c r="AN2447" s="87"/>
      <c r="AO2447" s="87"/>
      <c r="AP2447" s="87"/>
      <c r="AQ2447" s="87"/>
      <c r="AR2447" s="87"/>
      <c r="AS2447" s="87"/>
      <c r="AT2447" s="87"/>
      <c r="AU2447" s="87"/>
    </row>
    <row r="2448" spans="3:47" x14ac:dyDescent="0.2">
      <c r="C2448" s="10"/>
      <c r="D2448" s="10"/>
      <c r="AA2448" s="87"/>
      <c r="AB2448" s="87"/>
      <c r="AC2448" s="87"/>
      <c r="AD2448" s="87"/>
      <c r="AE2448" s="87"/>
      <c r="AF2448" s="113"/>
      <c r="AG2448" s="112"/>
      <c r="AN2448" s="87"/>
      <c r="AO2448" s="87"/>
      <c r="AP2448" s="87"/>
      <c r="AQ2448" s="87"/>
      <c r="AR2448" s="87"/>
      <c r="AS2448" s="87"/>
      <c r="AT2448" s="87"/>
      <c r="AU2448" s="87"/>
    </row>
    <row r="2449" spans="3:47" x14ac:dyDescent="0.2">
      <c r="C2449" s="10"/>
      <c r="D2449" s="10"/>
      <c r="AA2449" s="87"/>
      <c r="AB2449" s="87"/>
      <c r="AC2449" s="87"/>
      <c r="AD2449" s="87"/>
      <c r="AE2449" s="87"/>
      <c r="AF2449" s="113"/>
      <c r="AG2449" s="112"/>
      <c r="AN2449" s="87"/>
      <c r="AO2449" s="87"/>
      <c r="AP2449" s="87"/>
      <c r="AQ2449" s="87"/>
      <c r="AR2449" s="87"/>
      <c r="AS2449" s="87"/>
      <c r="AT2449" s="87"/>
      <c r="AU2449" s="87"/>
    </row>
    <row r="2450" spans="3:47" x14ac:dyDescent="0.2">
      <c r="C2450" s="10"/>
      <c r="D2450" s="10"/>
      <c r="AA2450" s="87"/>
      <c r="AB2450" s="87"/>
      <c r="AC2450" s="87"/>
      <c r="AD2450" s="87"/>
      <c r="AE2450" s="87"/>
      <c r="AF2450" s="113"/>
      <c r="AG2450" s="112"/>
      <c r="AN2450" s="87"/>
      <c r="AO2450" s="87"/>
      <c r="AP2450" s="87"/>
      <c r="AQ2450" s="87"/>
      <c r="AR2450" s="87"/>
      <c r="AS2450" s="87"/>
      <c r="AT2450" s="87"/>
      <c r="AU2450" s="87"/>
    </row>
    <row r="2451" spans="3:47" x14ac:dyDescent="0.2">
      <c r="C2451" s="10"/>
      <c r="D2451" s="10"/>
      <c r="AA2451" s="87"/>
      <c r="AB2451" s="87"/>
      <c r="AC2451" s="87"/>
      <c r="AD2451" s="87"/>
      <c r="AE2451" s="87"/>
      <c r="AF2451" s="113"/>
      <c r="AG2451" s="112"/>
      <c r="AN2451" s="87"/>
      <c r="AO2451" s="87"/>
      <c r="AP2451" s="87"/>
      <c r="AQ2451" s="87"/>
      <c r="AR2451" s="87"/>
      <c r="AS2451" s="87"/>
      <c r="AT2451" s="87"/>
      <c r="AU2451" s="87"/>
    </row>
    <row r="2452" spans="3:47" x14ac:dyDescent="0.2">
      <c r="C2452" s="10"/>
      <c r="D2452" s="10"/>
      <c r="AA2452" s="87"/>
      <c r="AB2452" s="87"/>
      <c r="AC2452" s="87"/>
      <c r="AD2452" s="87"/>
      <c r="AE2452" s="87"/>
      <c r="AF2452" s="113"/>
      <c r="AG2452" s="112"/>
      <c r="AN2452" s="87"/>
      <c r="AO2452" s="87"/>
      <c r="AP2452" s="87"/>
      <c r="AQ2452" s="87"/>
      <c r="AR2452" s="87"/>
      <c r="AS2452" s="87"/>
      <c r="AT2452" s="87"/>
      <c r="AU2452" s="87"/>
    </row>
    <row r="2453" spans="3:47" x14ac:dyDescent="0.2">
      <c r="C2453" s="10"/>
      <c r="D2453" s="10"/>
      <c r="AA2453" s="87"/>
      <c r="AB2453" s="87"/>
      <c r="AC2453" s="87"/>
      <c r="AD2453" s="87"/>
      <c r="AE2453" s="87"/>
      <c r="AF2453" s="113"/>
      <c r="AG2453" s="112"/>
      <c r="AN2453" s="87"/>
      <c r="AO2453" s="87"/>
      <c r="AP2453" s="87"/>
      <c r="AQ2453" s="87"/>
      <c r="AR2453" s="87"/>
      <c r="AS2453" s="87"/>
      <c r="AT2453" s="87"/>
      <c r="AU2453" s="87"/>
    </row>
    <row r="2454" spans="3:47" x14ac:dyDescent="0.2">
      <c r="C2454" s="10"/>
      <c r="D2454" s="10"/>
      <c r="AA2454" s="87"/>
      <c r="AB2454" s="87"/>
      <c r="AC2454" s="87"/>
      <c r="AD2454" s="87"/>
      <c r="AE2454" s="87"/>
      <c r="AF2454" s="113"/>
      <c r="AG2454" s="112"/>
      <c r="AN2454" s="87"/>
      <c r="AO2454" s="87"/>
      <c r="AP2454" s="87"/>
      <c r="AQ2454" s="87"/>
      <c r="AR2454" s="87"/>
      <c r="AS2454" s="87"/>
      <c r="AT2454" s="87"/>
      <c r="AU2454" s="87"/>
    </row>
    <row r="2455" spans="3:47" x14ac:dyDescent="0.2">
      <c r="C2455" s="10"/>
      <c r="D2455" s="10"/>
      <c r="AA2455" s="87"/>
      <c r="AB2455" s="87"/>
      <c r="AC2455" s="87"/>
      <c r="AD2455" s="87"/>
      <c r="AE2455" s="87"/>
      <c r="AF2455" s="113"/>
      <c r="AG2455" s="112"/>
      <c r="AN2455" s="87"/>
      <c r="AO2455" s="87"/>
      <c r="AP2455" s="87"/>
      <c r="AQ2455" s="87"/>
      <c r="AR2455" s="87"/>
      <c r="AS2455" s="87"/>
      <c r="AT2455" s="87"/>
      <c r="AU2455" s="87"/>
    </row>
    <row r="2456" spans="3:47" x14ac:dyDescent="0.2">
      <c r="C2456" s="10"/>
      <c r="D2456" s="10"/>
      <c r="AA2456" s="87"/>
      <c r="AB2456" s="87"/>
      <c r="AC2456" s="87"/>
      <c r="AD2456" s="87"/>
      <c r="AE2456" s="87"/>
      <c r="AF2456" s="113"/>
      <c r="AG2456" s="112"/>
      <c r="AN2456" s="87"/>
      <c r="AO2456" s="87"/>
      <c r="AP2456" s="87"/>
      <c r="AQ2456" s="87"/>
      <c r="AR2456" s="87"/>
      <c r="AS2456" s="87"/>
      <c r="AT2456" s="87"/>
      <c r="AU2456" s="87"/>
    </row>
    <row r="2457" spans="3:47" x14ac:dyDescent="0.2">
      <c r="C2457" s="10"/>
      <c r="D2457" s="10"/>
      <c r="AA2457" s="87"/>
      <c r="AB2457" s="87"/>
      <c r="AC2457" s="87"/>
      <c r="AD2457" s="87"/>
      <c r="AE2457" s="87"/>
      <c r="AF2457" s="113"/>
      <c r="AG2457" s="112"/>
      <c r="AN2457" s="87"/>
      <c r="AO2457" s="87"/>
      <c r="AP2457" s="87"/>
      <c r="AQ2457" s="87"/>
      <c r="AR2457" s="87"/>
      <c r="AS2457" s="87"/>
      <c r="AT2457" s="87"/>
      <c r="AU2457" s="87"/>
    </row>
    <row r="2458" spans="3:47" x14ac:dyDescent="0.2">
      <c r="C2458" s="10"/>
      <c r="D2458" s="10"/>
      <c r="AA2458" s="87"/>
      <c r="AB2458" s="87"/>
      <c r="AC2458" s="87"/>
      <c r="AD2458" s="87"/>
      <c r="AE2458" s="87"/>
      <c r="AF2458" s="113"/>
      <c r="AG2458" s="112"/>
      <c r="AN2458" s="87"/>
      <c r="AO2458" s="87"/>
      <c r="AP2458" s="87"/>
      <c r="AQ2458" s="87"/>
      <c r="AR2458" s="87"/>
      <c r="AS2458" s="87"/>
      <c r="AT2458" s="87"/>
      <c r="AU2458" s="87"/>
    </row>
    <row r="2459" spans="3:47" x14ac:dyDescent="0.2">
      <c r="C2459" s="10"/>
      <c r="D2459" s="10"/>
      <c r="AA2459" s="87"/>
      <c r="AB2459" s="87"/>
      <c r="AC2459" s="87"/>
      <c r="AD2459" s="87"/>
      <c r="AE2459" s="87"/>
      <c r="AF2459" s="113"/>
      <c r="AG2459" s="112"/>
      <c r="AN2459" s="87"/>
      <c r="AO2459" s="87"/>
      <c r="AP2459" s="87"/>
      <c r="AQ2459" s="87"/>
      <c r="AR2459" s="87"/>
      <c r="AS2459" s="87"/>
      <c r="AT2459" s="87"/>
      <c r="AU2459" s="87"/>
    </row>
    <row r="2460" spans="3:47" x14ac:dyDescent="0.2">
      <c r="C2460" s="10"/>
      <c r="D2460" s="10"/>
      <c r="AA2460" s="87"/>
      <c r="AB2460" s="87"/>
      <c r="AC2460" s="87"/>
      <c r="AD2460" s="87"/>
      <c r="AE2460" s="87"/>
      <c r="AF2460" s="113"/>
      <c r="AG2460" s="112"/>
      <c r="AN2460" s="87"/>
      <c r="AO2460" s="87"/>
      <c r="AP2460" s="87"/>
      <c r="AQ2460" s="87"/>
      <c r="AR2460" s="87"/>
      <c r="AS2460" s="87"/>
      <c r="AT2460" s="87"/>
      <c r="AU2460" s="87"/>
    </row>
    <row r="2461" spans="3:47" x14ac:dyDescent="0.2">
      <c r="C2461" s="10"/>
      <c r="D2461" s="10"/>
      <c r="AA2461" s="87"/>
      <c r="AB2461" s="87"/>
      <c r="AC2461" s="87"/>
      <c r="AD2461" s="87"/>
      <c r="AE2461" s="87"/>
      <c r="AF2461" s="113"/>
      <c r="AG2461" s="112"/>
      <c r="AN2461" s="87"/>
      <c r="AO2461" s="87"/>
      <c r="AP2461" s="87"/>
      <c r="AQ2461" s="87"/>
      <c r="AR2461" s="87"/>
      <c r="AS2461" s="87"/>
      <c r="AT2461" s="87"/>
      <c r="AU2461" s="87"/>
    </row>
    <row r="2462" spans="3:47" x14ac:dyDescent="0.2">
      <c r="C2462" s="10"/>
      <c r="D2462" s="10"/>
      <c r="AA2462" s="87"/>
      <c r="AB2462" s="87"/>
      <c r="AC2462" s="87"/>
      <c r="AD2462" s="87"/>
      <c r="AE2462" s="87"/>
      <c r="AF2462" s="113"/>
      <c r="AG2462" s="112"/>
      <c r="AN2462" s="87"/>
      <c r="AO2462" s="87"/>
      <c r="AP2462" s="87"/>
      <c r="AQ2462" s="87"/>
      <c r="AR2462" s="87"/>
      <c r="AS2462" s="87"/>
      <c r="AT2462" s="87"/>
      <c r="AU2462" s="87"/>
    </row>
    <row r="2463" spans="3:47" x14ac:dyDescent="0.2">
      <c r="C2463" s="10"/>
      <c r="D2463" s="10"/>
      <c r="AA2463" s="87"/>
      <c r="AB2463" s="87"/>
      <c r="AC2463" s="87"/>
      <c r="AD2463" s="87"/>
      <c r="AE2463" s="87"/>
      <c r="AF2463" s="113"/>
      <c r="AG2463" s="112"/>
      <c r="AN2463" s="87"/>
      <c r="AO2463" s="87"/>
      <c r="AP2463" s="87"/>
      <c r="AQ2463" s="87"/>
      <c r="AR2463" s="87"/>
      <c r="AS2463" s="87"/>
      <c r="AT2463" s="87"/>
      <c r="AU2463" s="87"/>
    </row>
    <row r="2464" spans="3:47" x14ac:dyDescent="0.2">
      <c r="C2464" s="10"/>
      <c r="D2464" s="10"/>
      <c r="AA2464" s="87"/>
      <c r="AB2464" s="87"/>
      <c r="AC2464" s="87"/>
      <c r="AD2464" s="87"/>
      <c r="AE2464" s="87"/>
      <c r="AF2464" s="113"/>
      <c r="AG2464" s="112"/>
      <c r="AN2464" s="87"/>
      <c r="AO2464" s="87"/>
      <c r="AP2464" s="87"/>
      <c r="AQ2464" s="87"/>
      <c r="AR2464" s="87"/>
      <c r="AS2464" s="87"/>
      <c r="AT2464" s="87"/>
      <c r="AU2464" s="87"/>
    </row>
    <row r="2465" spans="3:47" x14ac:dyDescent="0.2">
      <c r="C2465" s="10"/>
      <c r="D2465" s="10"/>
      <c r="AA2465" s="87"/>
      <c r="AB2465" s="87"/>
      <c r="AC2465" s="87"/>
      <c r="AD2465" s="87"/>
      <c r="AE2465" s="87"/>
      <c r="AF2465" s="113"/>
      <c r="AG2465" s="112"/>
      <c r="AN2465" s="87"/>
      <c r="AO2465" s="87"/>
      <c r="AP2465" s="87"/>
      <c r="AQ2465" s="87"/>
      <c r="AR2465" s="87"/>
      <c r="AS2465" s="87"/>
      <c r="AT2465" s="87"/>
      <c r="AU2465" s="87"/>
    </row>
    <row r="2466" spans="3:47" x14ac:dyDescent="0.2">
      <c r="C2466" s="10"/>
      <c r="D2466" s="10"/>
      <c r="AA2466" s="87"/>
      <c r="AB2466" s="87"/>
      <c r="AC2466" s="87"/>
      <c r="AD2466" s="87"/>
      <c r="AE2466" s="87"/>
      <c r="AF2466" s="113"/>
      <c r="AG2466" s="112"/>
      <c r="AN2466" s="87"/>
      <c r="AO2466" s="87"/>
      <c r="AP2466" s="87"/>
      <c r="AQ2466" s="87"/>
      <c r="AR2466" s="87"/>
      <c r="AS2466" s="87"/>
      <c r="AT2466" s="87"/>
      <c r="AU2466" s="87"/>
    </row>
    <row r="2467" spans="3:47" x14ac:dyDescent="0.2">
      <c r="C2467" s="10"/>
      <c r="D2467" s="10"/>
      <c r="AA2467" s="87"/>
      <c r="AB2467" s="87"/>
      <c r="AC2467" s="87"/>
      <c r="AD2467" s="87"/>
      <c r="AE2467" s="87"/>
      <c r="AF2467" s="113"/>
      <c r="AG2467" s="112"/>
      <c r="AN2467" s="87"/>
      <c r="AO2467" s="87"/>
      <c r="AP2467" s="87"/>
      <c r="AQ2467" s="87"/>
      <c r="AR2467" s="87"/>
      <c r="AS2467" s="87"/>
      <c r="AT2467" s="87"/>
      <c r="AU2467" s="87"/>
    </row>
    <row r="2468" spans="3:47" x14ac:dyDescent="0.2">
      <c r="C2468" s="10"/>
      <c r="D2468" s="10"/>
      <c r="AA2468" s="87"/>
      <c r="AB2468" s="87"/>
      <c r="AC2468" s="87"/>
      <c r="AD2468" s="87"/>
      <c r="AE2468" s="87"/>
      <c r="AF2468" s="113"/>
      <c r="AG2468" s="112"/>
      <c r="AN2468" s="87"/>
      <c r="AO2468" s="87"/>
      <c r="AP2468" s="87"/>
      <c r="AQ2468" s="87"/>
      <c r="AR2468" s="87"/>
      <c r="AS2468" s="87"/>
      <c r="AT2468" s="87"/>
      <c r="AU2468" s="87"/>
    </row>
    <row r="2469" spans="3:47" x14ac:dyDescent="0.2">
      <c r="C2469" s="10"/>
      <c r="D2469" s="10"/>
      <c r="AA2469" s="87"/>
      <c r="AB2469" s="87"/>
      <c r="AC2469" s="87"/>
      <c r="AD2469" s="87"/>
      <c r="AE2469" s="87"/>
      <c r="AF2469" s="113"/>
      <c r="AG2469" s="112"/>
      <c r="AN2469" s="87"/>
      <c r="AO2469" s="87"/>
      <c r="AP2469" s="87"/>
      <c r="AQ2469" s="87"/>
      <c r="AR2469" s="87"/>
      <c r="AS2469" s="87"/>
      <c r="AT2469" s="87"/>
      <c r="AU2469" s="87"/>
    </row>
    <row r="2470" spans="3:47" x14ac:dyDescent="0.2">
      <c r="C2470" s="10"/>
      <c r="D2470" s="10"/>
      <c r="AA2470" s="87"/>
      <c r="AB2470" s="87"/>
      <c r="AC2470" s="87"/>
      <c r="AD2470" s="87"/>
      <c r="AE2470" s="87"/>
      <c r="AF2470" s="113"/>
      <c r="AG2470" s="112"/>
      <c r="AN2470" s="87"/>
      <c r="AO2470" s="87"/>
      <c r="AP2470" s="87"/>
      <c r="AQ2470" s="87"/>
      <c r="AR2470" s="87"/>
      <c r="AS2470" s="87"/>
      <c r="AT2470" s="87"/>
      <c r="AU2470" s="87"/>
    </row>
    <row r="2471" spans="3:47" x14ac:dyDescent="0.2">
      <c r="C2471" s="10"/>
      <c r="D2471" s="10"/>
      <c r="AA2471" s="87"/>
      <c r="AB2471" s="87"/>
      <c r="AC2471" s="87"/>
      <c r="AD2471" s="87"/>
      <c r="AE2471" s="87"/>
      <c r="AF2471" s="113"/>
      <c r="AG2471" s="112"/>
      <c r="AN2471" s="87"/>
      <c r="AO2471" s="87"/>
      <c r="AP2471" s="87"/>
      <c r="AQ2471" s="87"/>
      <c r="AR2471" s="87"/>
      <c r="AS2471" s="87"/>
      <c r="AT2471" s="87"/>
      <c r="AU2471" s="87"/>
    </row>
    <row r="2472" spans="3:47" x14ac:dyDescent="0.2">
      <c r="C2472" s="10"/>
      <c r="D2472" s="10"/>
      <c r="AA2472" s="87"/>
      <c r="AB2472" s="87"/>
      <c r="AC2472" s="87"/>
      <c r="AD2472" s="87"/>
      <c r="AE2472" s="87"/>
      <c r="AF2472" s="113"/>
      <c r="AG2472" s="112"/>
      <c r="AN2472" s="87"/>
      <c r="AO2472" s="87"/>
      <c r="AP2472" s="87"/>
      <c r="AQ2472" s="87"/>
      <c r="AR2472" s="87"/>
      <c r="AS2472" s="87"/>
      <c r="AT2472" s="87"/>
      <c r="AU2472" s="87"/>
    </row>
    <row r="2473" spans="3:47" x14ac:dyDescent="0.2">
      <c r="C2473" s="10"/>
      <c r="D2473" s="10"/>
      <c r="AA2473" s="87"/>
      <c r="AB2473" s="87"/>
      <c r="AC2473" s="87"/>
      <c r="AD2473" s="87"/>
      <c r="AE2473" s="87"/>
      <c r="AF2473" s="113"/>
      <c r="AG2473" s="112"/>
      <c r="AN2473" s="87"/>
      <c r="AO2473" s="87"/>
      <c r="AP2473" s="87"/>
      <c r="AQ2473" s="87"/>
      <c r="AR2473" s="87"/>
      <c r="AS2473" s="87"/>
      <c r="AT2473" s="87"/>
      <c r="AU2473" s="87"/>
    </row>
    <row r="2474" spans="3:47" x14ac:dyDescent="0.2">
      <c r="C2474" s="10"/>
      <c r="D2474" s="10"/>
      <c r="AA2474" s="87"/>
      <c r="AB2474" s="87"/>
      <c r="AC2474" s="87"/>
      <c r="AD2474" s="87"/>
      <c r="AE2474" s="87"/>
      <c r="AF2474" s="113"/>
      <c r="AG2474" s="112"/>
      <c r="AN2474" s="87"/>
      <c r="AO2474" s="87"/>
      <c r="AP2474" s="87"/>
      <c r="AQ2474" s="87"/>
      <c r="AR2474" s="87"/>
      <c r="AS2474" s="87"/>
      <c r="AT2474" s="87"/>
      <c r="AU2474" s="87"/>
    </row>
    <row r="2475" spans="3:47" x14ac:dyDescent="0.2">
      <c r="C2475" s="10"/>
      <c r="D2475" s="10"/>
      <c r="AA2475" s="87"/>
      <c r="AB2475" s="87"/>
      <c r="AC2475" s="87"/>
      <c r="AD2475" s="87"/>
      <c r="AE2475" s="87"/>
      <c r="AF2475" s="113"/>
      <c r="AG2475" s="112"/>
      <c r="AN2475" s="87"/>
      <c r="AO2475" s="87"/>
      <c r="AP2475" s="87"/>
      <c r="AQ2475" s="87"/>
      <c r="AR2475" s="87"/>
      <c r="AS2475" s="87"/>
      <c r="AT2475" s="87"/>
      <c r="AU2475" s="87"/>
    </row>
    <row r="2476" spans="3:47" x14ac:dyDescent="0.2">
      <c r="C2476" s="10"/>
      <c r="D2476" s="10"/>
      <c r="AA2476" s="87"/>
      <c r="AB2476" s="87"/>
      <c r="AC2476" s="87"/>
      <c r="AD2476" s="87"/>
      <c r="AE2476" s="87"/>
      <c r="AF2476" s="113"/>
      <c r="AG2476" s="112"/>
      <c r="AN2476" s="87"/>
      <c r="AO2476" s="87"/>
      <c r="AP2476" s="87"/>
      <c r="AQ2476" s="87"/>
      <c r="AR2476" s="87"/>
      <c r="AS2476" s="87"/>
      <c r="AT2476" s="87"/>
      <c r="AU2476" s="87"/>
    </row>
    <row r="2477" spans="3:47" x14ac:dyDescent="0.2">
      <c r="C2477" s="10"/>
      <c r="D2477" s="10"/>
      <c r="AA2477" s="87"/>
      <c r="AB2477" s="87"/>
      <c r="AC2477" s="87"/>
      <c r="AD2477" s="87"/>
      <c r="AE2477" s="87"/>
      <c r="AF2477" s="113"/>
      <c r="AG2477" s="112"/>
      <c r="AN2477" s="87"/>
      <c r="AO2477" s="87"/>
      <c r="AP2477" s="87"/>
      <c r="AQ2477" s="87"/>
      <c r="AR2477" s="87"/>
      <c r="AS2477" s="87"/>
      <c r="AT2477" s="87"/>
      <c r="AU2477" s="87"/>
    </row>
    <row r="2478" spans="3:47" x14ac:dyDescent="0.2">
      <c r="C2478" s="10"/>
      <c r="D2478" s="10"/>
      <c r="AA2478" s="87"/>
      <c r="AB2478" s="87"/>
      <c r="AC2478" s="87"/>
      <c r="AD2478" s="87"/>
      <c r="AE2478" s="87"/>
      <c r="AF2478" s="113"/>
      <c r="AG2478" s="112"/>
      <c r="AN2478" s="87"/>
      <c r="AO2478" s="87"/>
      <c r="AP2478" s="87"/>
      <c r="AQ2478" s="87"/>
      <c r="AR2478" s="87"/>
      <c r="AS2478" s="87"/>
      <c r="AT2478" s="87"/>
      <c r="AU2478" s="87"/>
    </row>
    <row r="2479" spans="3:47" x14ac:dyDescent="0.2">
      <c r="C2479" s="10"/>
      <c r="D2479" s="10"/>
      <c r="AA2479" s="87"/>
      <c r="AB2479" s="87"/>
      <c r="AC2479" s="87"/>
      <c r="AD2479" s="87"/>
      <c r="AE2479" s="87"/>
      <c r="AF2479" s="113"/>
      <c r="AG2479" s="112"/>
      <c r="AN2479" s="87"/>
      <c r="AO2479" s="87"/>
      <c r="AP2479" s="87"/>
      <c r="AQ2479" s="87"/>
      <c r="AR2479" s="87"/>
      <c r="AS2479" s="87"/>
      <c r="AT2479" s="87"/>
      <c r="AU2479" s="87"/>
    </row>
    <row r="2480" spans="3:47" x14ac:dyDescent="0.2">
      <c r="C2480" s="10"/>
      <c r="D2480" s="10"/>
      <c r="AA2480" s="87"/>
      <c r="AB2480" s="87"/>
      <c r="AC2480" s="87"/>
      <c r="AD2480" s="87"/>
      <c r="AE2480" s="87"/>
      <c r="AF2480" s="113"/>
      <c r="AG2480" s="112"/>
      <c r="AN2480" s="87"/>
      <c r="AO2480" s="87"/>
      <c r="AP2480" s="87"/>
      <c r="AQ2480" s="87"/>
      <c r="AR2480" s="87"/>
      <c r="AS2480" s="87"/>
      <c r="AT2480" s="87"/>
      <c r="AU2480" s="87"/>
    </row>
    <row r="2481" spans="3:47" x14ac:dyDescent="0.2">
      <c r="C2481" s="10"/>
      <c r="D2481" s="10"/>
      <c r="AA2481" s="87"/>
      <c r="AB2481" s="87"/>
      <c r="AC2481" s="87"/>
      <c r="AD2481" s="87"/>
      <c r="AE2481" s="87"/>
      <c r="AF2481" s="113"/>
      <c r="AG2481" s="112"/>
      <c r="AN2481" s="87"/>
      <c r="AO2481" s="87"/>
      <c r="AP2481" s="87"/>
      <c r="AQ2481" s="87"/>
      <c r="AR2481" s="87"/>
      <c r="AS2481" s="87"/>
      <c r="AT2481" s="87"/>
      <c r="AU2481" s="87"/>
    </row>
    <row r="2482" spans="3:47" x14ac:dyDescent="0.2">
      <c r="C2482" s="10"/>
      <c r="D2482" s="10"/>
      <c r="AA2482" s="87"/>
      <c r="AB2482" s="87"/>
      <c r="AC2482" s="87"/>
      <c r="AD2482" s="87"/>
      <c r="AE2482" s="87"/>
      <c r="AF2482" s="113"/>
      <c r="AG2482" s="112"/>
      <c r="AN2482" s="87"/>
      <c r="AO2482" s="87"/>
      <c r="AP2482" s="87"/>
      <c r="AQ2482" s="87"/>
      <c r="AR2482" s="87"/>
      <c r="AS2482" s="87"/>
      <c r="AT2482" s="87"/>
      <c r="AU2482" s="87"/>
    </row>
    <row r="2483" spans="3:47" x14ac:dyDescent="0.2">
      <c r="C2483" s="10"/>
      <c r="D2483" s="10"/>
      <c r="AA2483" s="87"/>
      <c r="AB2483" s="87"/>
      <c r="AC2483" s="87"/>
      <c r="AD2483" s="87"/>
      <c r="AE2483" s="87"/>
      <c r="AF2483" s="113"/>
      <c r="AG2483" s="112"/>
      <c r="AN2483" s="87"/>
      <c r="AO2483" s="87"/>
      <c r="AP2483" s="87"/>
      <c r="AQ2483" s="87"/>
      <c r="AR2483" s="87"/>
      <c r="AS2483" s="87"/>
      <c r="AT2483" s="87"/>
      <c r="AU2483" s="87"/>
    </row>
    <row r="2484" spans="3:47" x14ac:dyDescent="0.2">
      <c r="C2484" s="10"/>
      <c r="D2484" s="10"/>
      <c r="AA2484" s="87"/>
      <c r="AB2484" s="87"/>
      <c r="AC2484" s="87"/>
      <c r="AD2484" s="87"/>
      <c r="AE2484" s="87"/>
      <c r="AF2484" s="113"/>
      <c r="AG2484" s="112"/>
      <c r="AN2484" s="87"/>
      <c r="AO2484" s="87"/>
      <c r="AP2484" s="87"/>
      <c r="AQ2484" s="87"/>
      <c r="AR2484" s="87"/>
      <c r="AS2484" s="87"/>
      <c r="AT2484" s="87"/>
      <c r="AU2484" s="87"/>
    </row>
    <row r="2485" spans="3:47" x14ac:dyDescent="0.2">
      <c r="C2485" s="10"/>
      <c r="D2485" s="10"/>
      <c r="AA2485" s="87"/>
      <c r="AB2485" s="87"/>
      <c r="AC2485" s="87"/>
      <c r="AD2485" s="87"/>
      <c r="AE2485" s="87"/>
      <c r="AF2485" s="113"/>
      <c r="AG2485" s="112"/>
      <c r="AN2485" s="87"/>
      <c r="AO2485" s="87"/>
      <c r="AP2485" s="87"/>
      <c r="AQ2485" s="87"/>
      <c r="AR2485" s="87"/>
      <c r="AS2485" s="87"/>
      <c r="AT2485" s="87"/>
      <c r="AU2485" s="87"/>
    </row>
    <row r="2486" spans="3:47" x14ac:dyDescent="0.2">
      <c r="C2486" s="10"/>
      <c r="D2486" s="10"/>
      <c r="AA2486" s="87"/>
      <c r="AB2486" s="87"/>
      <c r="AC2486" s="87"/>
      <c r="AD2486" s="87"/>
      <c r="AE2486" s="87"/>
      <c r="AF2486" s="113"/>
      <c r="AG2486" s="112"/>
      <c r="AN2486" s="87"/>
      <c r="AO2486" s="87"/>
      <c r="AP2486" s="87"/>
      <c r="AQ2486" s="87"/>
      <c r="AR2486" s="87"/>
      <c r="AS2486" s="87"/>
      <c r="AT2486" s="87"/>
      <c r="AU2486" s="87"/>
    </row>
    <row r="2487" spans="3:47" x14ac:dyDescent="0.2">
      <c r="C2487" s="10"/>
      <c r="D2487" s="10"/>
      <c r="AA2487" s="87"/>
      <c r="AB2487" s="87"/>
      <c r="AC2487" s="87"/>
      <c r="AD2487" s="87"/>
      <c r="AE2487" s="87"/>
      <c r="AF2487" s="113"/>
      <c r="AG2487" s="112"/>
      <c r="AN2487" s="87"/>
      <c r="AO2487" s="87"/>
      <c r="AP2487" s="87"/>
      <c r="AQ2487" s="87"/>
      <c r="AR2487" s="87"/>
      <c r="AS2487" s="87"/>
      <c r="AT2487" s="87"/>
      <c r="AU2487" s="87"/>
    </row>
    <row r="2488" spans="3:47" x14ac:dyDescent="0.2">
      <c r="C2488" s="10"/>
      <c r="D2488" s="10"/>
      <c r="AA2488" s="87"/>
      <c r="AB2488" s="87"/>
      <c r="AC2488" s="87"/>
      <c r="AD2488" s="87"/>
      <c r="AE2488" s="87"/>
      <c r="AF2488" s="113"/>
      <c r="AG2488" s="112"/>
      <c r="AN2488" s="87"/>
      <c r="AO2488" s="87"/>
      <c r="AP2488" s="87"/>
      <c r="AQ2488" s="87"/>
      <c r="AR2488" s="87"/>
      <c r="AS2488" s="87"/>
      <c r="AT2488" s="87"/>
      <c r="AU2488" s="87"/>
    </row>
    <row r="2489" spans="3:47" x14ac:dyDescent="0.2">
      <c r="C2489" s="10"/>
      <c r="D2489" s="10"/>
      <c r="AA2489" s="87"/>
      <c r="AB2489" s="87"/>
      <c r="AC2489" s="87"/>
      <c r="AD2489" s="87"/>
      <c r="AE2489" s="87"/>
      <c r="AF2489" s="113"/>
      <c r="AG2489" s="112"/>
      <c r="AN2489" s="87"/>
      <c r="AO2489" s="87"/>
      <c r="AP2489" s="87"/>
      <c r="AQ2489" s="87"/>
      <c r="AR2489" s="87"/>
      <c r="AS2489" s="87"/>
      <c r="AT2489" s="87"/>
      <c r="AU2489" s="87"/>
    </row>
    <row r="2490" spans="3:47" x14ac:dyDescent="0.2">
      <c r="C2490" s="10"/>
      <c r="D2490" s="10"/>
      <c r="AA2490" s="87"/>
      <c r="AB2490" s="87"/>
      <c r="AC2490" s="87"/>
      <c r="AD2490" s="87"/>
      <c r="AE2490" s="87"/>
      <c r="AF2490" s="113"/>
      <c r="AG2490" s="112"/>
      <c r="AN2490" s="87"/>
      <c r="AO2490" s="87"/>
      <c r="AP2490" s="87"/>
      <c r="AQ2490" s="87"/>
      <c r="AR2490" s="87"/>
      <c r="AS2490" s="87"/>
      <c r="AT2490" s="87"/>
      <c r="AU2490" s="87"/>
    </row>
    <row r="2491" spans="3:47" x14ac:dyDescent="0.2">
      <c r="C2491" s="10"/>
      <c r="D2491" s="10"/>
      <c r="AA2491" s="87"/>
      <c r="AB2491" s="87"/>
      <c r="AC2491" s="87"/>
      <c r="AD2491" s="87"/>
      <c r="AE2491" s="87"/>
      <c r="AF2491" s="113"/>
      <c r="AG2491" s="112"/>
      <c r="AN2491" s="87"/>
      <c r="AO2491" s="87"/>
      <c r="AP2491" s="87"/>
      <c r="AQ2491" s="87"/>
      <c r="AR2491" s="87"/>
      <c r="AS2491" s="87"/>
      <c r="AT2491" s="87"/>
      <c r="AU2491" s="87"/>
    </row>
    <row r="2492" spans="3:47" x14ac:dyDescent="0.2">
      <c r="C2492" s="10"/>
      <c r="D2492" s="10"/>
      <c r="AA2492" s="87"/>
      <c r="AB2492" s="87"/>
      <c r="AC2492" s="87"/>
      <c r="AD2492" s="87"/>
      <c r="AE2492" s="87"/>
      <c r="AF2492" s="113"/>
      <c r="AG2492" s="112"/>
      <c r="AN2492" s="87"/>
      <c r="AO2492" s="87"/>
      <c r="AP2492" s="87"/>
      <c r="AQ2492" s="87"/>
      <c r="AR2492" s="87"/>
      <c r="AS2492" s="87"/>
      <c r="AT2492" s="87"/>
      <c r="AU2492" s="87"/>
    </row>
    <row r="2493" spans="3:47" x14ac:dyDescent="0.2">
      <c r="C2493" s="10"/>
      <c r="D2493" s="10"/>
      <c r="AA2493" s="87"/>
      <c r="AB2493" s="87"/>
      <c r="AC2493" s="87"/>
      <c r="AD2493" s="87"/>
      <c r="AE2493" s="87"/>
      <c r="AF2493" s="113"/>
      <c r="AG2493" s="112"/>
      <c r="AN2493" s="87"/>
      <c r="AO2493" s="87"/>
      <c r="AP2493" s="87"/>
      <c r="AQ2493" s="87"/>
      <c r="AR2493" s="87"/>
      <c r="AS2493" s="87"/>
      <c r="AT2493" s="87"/>
      <c r="AU2493" s="87"/>
    </row>
    <row r="2494" spans="3:47" x14ac:dyDescent="0.2">
      <c r="C2494" s="10"/>
      <c r="D2494" s="10"/>
      <c r="AA2494" s="87"/>
      <c r="AB2494" s="87"/>
      <c r="AC2494" s="87"/>
      <c r="AD2494" s="87"/>
      <c r="AE2494" s="87"/>
      <c r="AF2494" s="113"/>
      <c r="AG2494" s="112"/>
      <c r="AN2494" s="87"/>
      <c r="AO2494" s="87"/>
      <c r="AP2494" s="87"/>
      <c r="AQ2494" s="87"/>
      <c r="AR2494" s="87"/>
      <c r="AS2494" s="87"/>
      <c r="AT2494" s="87"/>
      <c r="AU2494" s="87"/>
    </row>
    <row r="2495" spans="3:47" x14ac:dyDescent="0.2">
      <c r="C2495" s="10"/>
      <c r="D2495" s="10"/>
      <c r="AA2495" s="87"/>
      <c r="AB2495" s="87"/>
      <c r="AC2495" s="87"/>
      <c r="AD2495" s="87"/>
      <c r="AE2495" s="87"/>
      <c r="AF2495" s="113"/>
      <c r="AG2495" s="112"/>
      <c r="AN2495" s="87"/>
      <c r="AO2495" s="87"/>
      <c r="AP2495" s="87"/>
      <c r="AQ2495" s="87"/>
      <c r="AR2495" s="87"/>
      <c r="AS2495" s="87"/>
      <c r="AT2495" s="87"/>
      <c r="AU2495" s="87"/>
    </row>
    <row r="2496" spans="3:47" x14ac:dyDescent="0.2">
      <c r="C2496" s="10"/>
      <c r="D2496" s="10"/>
      <c r="AA2496" s="87"/>
      <c r="AB2496" s="87"/>
      <c r="AC2496" s="87"/>
      <c r="AD2496" s="87"/>
      <c r="AE2496" s="87"/>
      <c r="AF2496" s="113"/>
      <c r="AG2496" s="112"/>
      <c r="AN2496" s="87"/>
      <c r="AO2496" s="87"/>
      <c r="AP2496" s="87"/>
      <c r="AQ2496" s="87"/>
      <c r="AR2496" s="87"/>
      <c r="AS2496" s="87"/>
      <c r="AT2496" s="87"/>
      <c r="AU2496" s="87"/>
    </row>
    <row r="2497" spans="3:47" x14ac:dyDescent="0.2">
      <c r="C2497" s="10"/>
      <c r="D2497" s="10"/>
      <c r="AA2497" s="87"/>
      <c r="AB2497" s="87"/>
      <c r="AC2497" s="87"/>
      <c r="AD2497" s="87"/>
      <c r="AE2497" s="87"/>
      <c r="AF2497" s="113"/>
      <c r="AG2497" s="112"/>
      <c r="AN2497" s="87"/>
      <c r="AO2497" s="87"/>
      <c r="AP2497" s="87"/>
      <c r="AQ2497" s="87"/>
      <c r="AR2497" s="87"/>
      <c r="AS2497" s="87"/>
      <c r="AT2497" s="87"/>
      <c r="AU2497" s="87"/>
    </row>
    <row r="2498" spans="3:47" x14ac:dyDescent="0.2">
      <c r="C2498" s="10"/>
      <c r="D2498" s="10"/>
      <c r="AA2498" s="87"/>
      <c r="AB2498" s="87"/>
      <c r="AC2498" s="87"/>
      <c r="AD2498" s="87"/>
      <c r="AE2498" s="87"/>
      <c r="AF2498" s="113"/>
      <c r="AG2498" s="112"/>
      <c r="AN2498" s="87"/>
      <c r="AO2498" s="87"/>
      <c r="AP2498" s="87"/>
      <c r="AQ2498" s="87"/>
      <c r="AR2498" s="87"/>
      <c r="AS2498" s="87"/>
      <c r="AT2498" s="87"/>
      <c r="AU2498" s="87"/>
    </row>
    <row r="2499" spans="3:47" x14ac:dyDescent="0.2">
      <c r="C2499" s="10"/>
      <c r="D2499" s="10"/>
      <c r="AA2499" s="87"/>
      <c r="AB2499" s="87"/>
      <c r="AC2499" s="87"/>
      <c r="AD2499" s="87"/>
      <c r="AE2499" s="87"/>
      <c r="AF2499" s="113"/>
      <c r="AG2499" s="112"/>
      <c r="AN2499" s="87"/>
      <c r="AO2499" s="87"/>
      <c r="AP2499" s="87"/>
      <c r="AQ2499" s="87"/>
      <c r="AR2499" s="87"/>
      <c r="AS2499" s="87"/>
      <c r="AT2499" s="87"/>
      <c r="AU2499" s="87"/>
    </row>
    <row r="2500" spans="3:47" x14ac:dyDescent="0.2">
      <c r="C2500" s="10"/>
      <c r="D2500" s="10"/>
      <c r="AA2500" s="87"/>
      <c r="AB2500" s="87"/>
      <c r="AC2500" s="87"/>
      <c r="AD2500" s="87"/>
      <c r="AE2500" s="87"/>
      <c r="AF2500" s="113"/>
      <c r="AG2500" s="112"/>
      <c r="AN2500" s="87"/>
      <c r="AO2500" s="87"/>
      <c r="AP2500" s="87"/>
      <c r="AQ2500" s="87"/>
      <c r="AR2500" s="87"/>
      <c r="AS2500" s="87"/>
      <c r="AT2500" s="87"/>
      <c r="AU2500" s="87"/>
    </row>
    <row r="2501" spans="3:47" x14ac:dyDescent="0.2">
      <c r="C2501" s="10"/>
      <c r="D2501" s="10"/>
      <c r="AA2501" s="87"/>
      <c r="AB2501" s="87"/>
      <c r="AC2501" s="87"/>
      <c r="AD2501" s="87"/>
      <c r="AE2501" s="87"/>
      <c r="AF2501" s="113"/>
      <c r="AG2501" s="112"/>
      <c r="AN2501" s="87"/>
      <c r="AO2501" s="87"/>
      <c r="AP2501" s="87"/>
      <c r="AQ2501" s="87"/>
      <c r="AR2501" s="87"/>
      <c r="AS2501" s="87"/>
      <c r="AT2501" s="87"/>
      <c r="AU2501" s="87"/>
    </row>
    <row r="2502" spans="3:47" x14ac:dyDescent="0.2">
      <c r="C2502" s="10"/>
      <c r="D2502" s="10"/>
      <c r="AA2502" s="87"/>
      <c r="AB2502" s="87"/>
      <c r="AC2502" s="87"/>
      <c r="AD2502" s="87"/>
      <c r="AE2502" s="87"/>
      <c r="AF2502" s="113"/>
      <c r="AG2502" s="112"/>
      <c r="AN2502" s="87"/>
      <c r="AO2502" s="87"/>
      <c r="AP2502" s="87"/>
      <c r="AQ2502" s="87"/>
      <c r="AR2502" s="87"/>
      <c r="AS2502" s="87"/>
      <c r="AT2502" s="87"/>
      <c r="AU2502" s="87"/>
    </row>
    <row r="2503" spans="3:47" x14ac:dyDescent="0.2">
      <c r="C2503" s="10"/>
      <c r="D2503" s="10"/>
      <c r="AA2503" s="87"/>
      <c r="AB2503" s="87"/>
      <c r="AC2503" s="87"/>
      <c r="AD2503" s="87"/>
      <c r="AE2503" s="87"/>
      <c r="AF2503" s="113"/>
      <c r="AG2503" s="112"/>
      <c r="AN2503" s="87"/>
      <c r="AO2503" s="87"/>
      <c r="AP2503" s="87"/>
      <c r="AQ2503" s="87"/>
      <c r="AR2503" s="87"/>
      <c r="AS2503" s="87"/>
      <c r="AT2503" s="87"/>
      <c r="AU2503" s="87"/>
    </row>
    <row r="2504" spans="3:47" x14ac:dyDescent="0.2">
      <c r="C2504" s="10"/>
      <c r="D2504" s="10"/>
      <c r="AA2504" s="87"/>
      <c r="AB2504" s="87"/>
      <c r="AC2504" s="87"/>
      <c r="AD2504" s="87"/>
      <c r="AE2504" s="87"/>
      <c r="AF2504" s="113"/>
      <c r="AG2504" s="112"/>
      <c r="AN2504" s="87"/>
      <c r="AO2504" s="87"/>
      <c r="AP2504" s="87"/>
      <c r="AQ2504" s="87"/>
      <c r="AR2504" s="87"/>
      <c r="AS2504" s="87"/>
      <c r="AT2504" s="87"/>
      <c r="AU2504" s="87"/>
    </row>
    <row r="2505" spans="3:47" x14ac:dyDescent="0.2">
      <c r="C2505" s="10"/>
      <c r="D2505" s="10"/>
      <c r="AA2505" s="87"/>
      <c r="AB2505" s="87"/>
      <c r="AC2505" s="87"/>
      <c r="AD2505" s="87"/>
      <c r="AE2505" s="87"/>
      <c r="AF2505" s="113"/>
      <c r="AG2505" s="112"/>
      <c r="AN2505" s="87"/>
      <c r="AO2505" s="87"/>
      <c r="AP2505" s="87"/>
      <c r="AQ2505" s="87"/>
      <c r="AR2505" s="87"/>
      <c r="AS2505" s="87"/>
      <c r="AT2505" s="87"/>
      <c r="AU2505" s="87"/>
    </row>
    <row r="2506" spans="3:47" x14ac:dyDescent="0.2">
      <c r="C2506" s="10"/>
      <c r="D2506" s="10"/>
      <c r="AA2506" s="87"/>
      <c r="AB2506" s="87"/>
      <c r="AC2506" s="87"/>
      <c r="AD2506" s="87"/>
      <c r="AE2506" s="87"/>
      <c r="AF2506" s="113"/>
      <c r="AG2506" s="112"/>
      <c r="AN2506" s="87"/>
      <c r="AO2506" s="87"/>
      <c r="AP2506" s="87"/>
      <c r="AQ2506" s="87"/>
      <c r="AR2506" s="87"/>
      <c r="AS2506" s="87"/>
      <c r="AT2506" s="87"/>
      <c r="AU2506" s="87"/>
    </row>
    <row r="2507" spans="3:47" x14ac:dyDescent="0.2">
      <c r="C2507" s="10"/>
      <c r="D2507" s="10"/>
      <c r="AA2507" s="87"/>
      <c r="AB2507" s="87"/>
      <c r="AC2507" s="87"/>
      <c r="AD2507" s="87"/>
      <c r="AE2507" s="87"/>
      <c r="AF2507" s="113"/>
      <c r="AG2507" s="112"/>
      <c r="AN2507" s="87"/>
      <c r="AO2507" s="87"/>
      <c r="AP2507" s="87"/>
      <c r="AQ2507" s="87"/>
      <c r="AR2507" s="87"/>
      <c r="AS2507" s="87"/>
      <c r="AT2507" s="87"/>
      <c r="AU2507" s="87"/>
    </row>
    <row r="2508" spans="3:47" x14ac:dyDescent="0.2">
      <c r="C2508" s="10"/>
      <c r="D2508" s="10"/>
      <c r="AA2508" s="87"/>
      <c r="AB2508" s="87"/>
      <c r="AC2508" s="87"/>
      <c r="AD2508" s="87"/>
      <c r="AE2508" s="87"/>
      <c r="AF2508" s="113"/>
      <c r="AG2508" s="112"/>
      <c r="AN2508" s="87"/>
      <c r="AO2508" s="87"/>
      <c r="AP2508" s="87"/>
      <c r="AQ2508" s="87"/>
      <c r="AR2508" s="87"/>
      <c r="AS2508" s="87"/>
      <c r="AT2508" s="87"/>
      <c r="AU2508" s="87"/>
    </row>
    <row r="2509" spans="3:47" x14ac:dyDescent="0.2">
      <c r="C2509" s="10"/>
      <c r="D2509" s="10"/>
      <c r="AA2509" s="87"/>
      <c r="AB2509" s="87"/>
      <c r="AC2509" s="87"/>
      <c r="AD2509" s="87"/>
      <c r="AE2509" s="87"/>
      <c r="AF2509" s="113"/>
      <c r="AG2509" s="112"/>
      <c r="AN2509" s="87"/>
      <c r="AO2509" s="87"/>
      <c r="AP2509" s="87"/>
      <c r="AQ2509" s="87"/>
      <c r="AR2509" s="87"/>
      <c r="AS2509" s="87"/>
      <c r="AT2509" s="87"/>
      <c r="AU2509" s="87"/>
    </row>
    <row r="2510" spans="3:47" x14ac:dyDescent="0.2">
      <c r="C2510" s="10"/>
      <c r="D2510" s="10"/>
      <c r="AA2510" s="87"/>
      <c r="AB2510" s="87"/>
      <c r="AC2510" s="87"/>
      <c r="AD2510" s="87"/>
      <c r="AE2510" s="87"/>
      <c r="AF2510" s="113"/>
      <c r="AG2510" s="112"/>
      <c r="AN2510" s="87"/>
      <c r="AO2510" s="87"/>
      <c r="AP2510" s="87"/>
      <c r="AQ2510" s="87"/>
      <c r="AR2510" s="87"/>
      <c r="AS2510" s="87"/>
      <c r="AT2510" s="87"/>
      <c r="AU2510" s="87"/>
    </row>
    <row r="2511" spans="3:47" x14ac:dyDescent="0.2">
      <c r="C2511" s="10"/>
      <c r="D2511" s="10"/>
      <c r="AA2511" s="87"/>
      <c r="AB2511" s="87"/>
      <c r="AC2511" s="87"/>
      <c r="AD2511" s="87"/>
      <c r="AE2511" s="87"/>
      <c r="AF2511" s="113"/>
      <c r="AG2511" s="112"/>
      <c r="AN2511" s="87"/>
      <c r="AO2511" s="87"/>
      <c r="AP2511" s="87"/>
      <c r="AQ2511" s="87"/>
      <c r="AR2511" s="87"/>
      <c r="AS2511" s="87"/>
      <c r="AT2511" s="87"/>
      <c r="AU2511" s="87"/>
    </row>
    <row r="2512" spans="3:47" x14ac:dyDescent="0.2">
      <c r="C2512" s="10"/>
      <c r="D2512" s="10"/>
      <c r="AA2512" s="87"/>
      <c r="AB2512" s="87"/>
      <c r="AC2512" s="87"/>
      <c r="AD2512" s="87"/>
      <c r="AE2512" s="87"/>
      <c r="AF2512" s="113"/>
      <c r="AG2512" s="112"/>
      <c r="AN2512" s="87"/>
      <c r="AO2512" s="87"/>
      <c r="AP2512" s="87"/>
      <c r="AQ2512" s="87"/>
      <c r="AR2512" s="87"/>
      <c r="AS2512" s="87"/>
      <c r="AT2512" s="87"/>
      <c r="AU2512" s="87"/>
    </row>
    <row r="2513" spans="3:47" x14ac:dyDescent="0.2">
      <c r="C2513" s="10"/>
      <c r="D2513" s="10"/>
      <c r="AA2513" s="87"/>
      <c r="AB2513" s="87"/>
      <c r="AC2513" s="87"/>
      <c r="AD2513" s="87"/>
      <c r="AE2513" s="87"/>
      <c r="AF2513" s="113"/>
      <c r="AG2513" s="112"/>
      <c r="AN2513" s="87"/>
      <c r="AO2513" s="87"/>
      <c r="AP2513" s="87"/>
      <c r="AQ2513" s="87"/>
      <c r="AR2513" s="87"/>
      <c r="AS2513" s="87"/>
      <c r="AT2513" s="87"/>
      <c r="AU2513" s="87"/>
    </row>
    <row r="2514" spans="3:47" x14ac:dyDescent="0.2">
      <c r="C2514" s="10"/>
      <c r="D2514" s="10"/>
      <c r="AA2514" s="87"/>
      <c r="AB2514" s="87"/>
      <c r="AC2514" s="87"/>
      <c r="AD2514" s="87"/>
      <c r="AE2514" s="87"/>
      <c r="AF2514" s="113"/>
      <c r="AG2514" s="112"/>
      <c r="AN2514" s="87"/>
      <c r="AO2514" s="87"/>
      <c r="AP2514" s="87"/>
      <c r="AQ2514" s="87"/>
      <c r="AR2514" s="87"/>
      <c r="AS2514" s="87"/>
      <c r="AT2514" s="87"/>
      <c r="AU2514" s="87"/>
    </row>
    <row r="2515" spans="3:47" x14ac:dyDescent="0.2">
      <c r="C2515" s="10"/>
      <c r="D2515" s="10"/>
      <c r="AA2515" s="87"/>
      <c r="AB2515" s="87"/>
      <c r="AC2515" s="87"/>
      <c r="AD2515" s="87"/>
      <c r="AE2515" s="87"/>
      <c r="AF2515" s="113"/>
      <c r="AG2515" s="112"/>
      <c r="AN2515" s="87"/>
      <c r="AO2515" s="87"/>
      <c r="AP2515" s="87"/>
      <c r="AQ2515" s="87"/>
      <c r="AR2515" s="87"/>
      <c r="AS2515" s="87"/>
      <c r="AT2515" s="87"/>
      <c r="AU2515" s="87"/>
    </row>
    <row r="2516" spans="3:47" x14ac:dyDescent="0.2">
      <c r="C2516" s="10"/>
      <c r="D2516" s="10"/>
      <c r="AA2516" s="87"/>
      <c r="AB2516" s="87"/>
      <c r="AC2516" s="87"/>
      <c r="AD2516" s="87"/>
      <c r="AE2516" s="87"/>
      <c r="AF2516" s="113"/>
      <c r="AG2516" s="112"/>
      <c r="AN2516" s="87"/>
      <c r="AO2516" s="87"/>
      <c r="AP2516" s="87"/>
      <c r="AQ2516" s="87"/>
      <c r="AR2516" s="87"/>
      <c r="AS2516" s="87"/>
      <c r="AT2516" s="87"/>
      <c r="AU2516" s="87"/>
    </row>
    <row r="2517" spans="3:47" x14ac:dyDescent="0.2">
      <c r="C2517" s="10"/>
      <c r="D2517" s="10"/>
      <c r="AA2517" s="87"/>
      <c r="AB2517" s="87"/>
      <c r="AC2517" s="87"/>
      <c r="AD2517" s="87"/>
      <c r="AE2517" s="87"/>
      <c r="AF2517" s="113"/>
      <c r="AG2517" s="112"/>
      <c r="AN2517" s="87"/>
      <c r="AO2517" s="87"/>
      <c r="AP2517" s="87"/>
      <c r="AQ2517" s="87"/>
      <c r="AR2517" s="87"/>
      <c r="AS2517" s="87"/>
      <c r="AT2517" s="87"/>
      <c r="AU2517" s="87"/>
    </row>
    <row r="2518" spans="3:47" x14ac:dyDescent="0.2">
      <c r="C2518" s="10"/>
      <c r="D2518" s="10"/>
      <c r="AA2518" s="87"/>
      <c r="AB2518" s="87"/>
      <c r="AC2518" s="87"/>
      <c r="AD2518" s="87"/>
      <c r="AE2518" s="87"/>
      <c r="AF2518" s="113"/>
      <c r="AG2518" s="112"/>
      <c r="AN2518" s="87"/>
      <c r="AO2518" s="87"/>
      <c r="AP2518" s="87"/>
      <c r="AQ2518" s="87"/>
      <c r="AR2518" s="87"/>
      <c r="AS2518" s="87"/>
      <c r="AT2518" s="87"/>
      <c r="AU2518" s="87"/>
    </row>
    <row r="2519" spans="3:47" x14ac:dyDescent="0.2">
      <c r="C2519" s="10"/>
      <c r="D2519" s="10"/>
      <c r="AA2519" s="87"/>
      <c r="AB2519" s="87"/>
      <c r="AC2519" s="87"/>
      <c r="AD2519" s="87"/>
      <c r="AE2519" s="87"/>
      <c r="AF2519" s="113"/>
      <c r="AG2519" s="112"/>
      <c r="AN2519" s="87"/>
      <c r="AO2519" s="87"/>
      <c r="AP2519" s="87"/>
      <c r="AQ2519" s="87"/>
      <c r="AR2519" s="87"/>
      <c r="AS2519" s="87"/>
      <c r="AT2519" s="87"/>
      <c r="AU2519" s="87"/>
    </row>
    <row r="2520" spans="3:47" x14ac:dyDescent="0.2">
      <c r="C2520" s="10"/>
      <c r="D2520" s="10"/>
      <c r="AA2520" s="87"/>
      <c r="AB2520" s="87"/>
      <c r="AC2520" s="87"/>
      <c r="AD2520" s="87"/>
      <c r="AE2520" s="87"/>
      <c r="AF2520" s="113"/>
      <c r="AG2520" s="112"/>
      <c r="AN2520" s="87"/>
      <c r="AO2520" s="87"/>
      <c r="AP2520" s="87"/>
      <c r="AQ2520" s="87"/>
      <c r="AR2520" s="87"/>
      <c r="AS2520" s="87"/>
      <c r="AT2520" s="87"/>
      <c r="AU2520" s="87"/>
    </row>
    <row r="2521" spans="3:47" x14ac:dyDescent="0.2">
      <c r="C2521" s="10"/>
      <c r="D2521" s="10"/>
      <c r="AA2521" s="87"/>
      <c r="AB2521" s="87"/>
      <c r="AC2521" s="87"/>
      <c r="AD2521" s="87"/>
      <c r="AE2521" s="87"/>
      <c r="AF2521" s="113"/>
      <c r="AG2521" s="112"/>
      <c r="AN2521" s="87"/>
      <c r="AO2521" s="87"/>
      <c r="AP2521" s="87"/>
      <c r="AQ2521" s="87"/>
      <c r="AR2521" s="87"/>
      <c r="AS2521" s="87"/>
      <c r="AT2521" s="87"/>
      <c r="AU2521" s="87"/>
    </row>
    <row r="2522" spans="3:47" x14ac:dyDescent="0.2">
      <c r="C2522" s="10"/>
      <c r="D2522" s="10"/>
      <c r="AA2522" s="87"/>
      <c r="AB2522" s="87"/>
      <c r="AC2522" s="87"/>
      <c r="AD2522" s="87"/>
      <c r="AE2522" s="87"/>
      <c r="AF2522" s="113"/>
      <c r="AG2522" s="112"/>
      <c r="AN2522" s="87"/>
      <c r="AO2522" s="87"/>
      <c r="AP2522" s="87"/>
      <c r="AQ2522" s="87"/>
      <c r="AR2522" s="87"/>
      <c r="AS2522" s="87"/>
      <c r="AT2522" s="87"/>
      <c r="AU2522" s="87"/>
    </row>
    <row r="2523" spans="3:47" x14ac:dyDescent="0.2">
      <c r="C2523" s="10"/>
      <c r="D2523" s="10"/>
      <c r="AA2523" s="87"/>
      <c r="AB2523" s="87"/>
      <c r="AC2523" s="87"/>
      <c r="AD2523" s="87"/>
      <c r="AE2523" s="87"/>
      <c r="AF2523" s="113"/>
      <c r="AG2523" s="112"/>
      <c r="AN2523" s="87"/>
      <c r="AO2523" s="87"/>
      <c r="AP2523" s="87"/>
      <c r="AQ2523" s="87"/>
      <c r="AR2523" s="87"/>
      <c r="AS2523" s="87"/>
      <c r="AT2523" s="87"/>
      <c r="AU2523" s="87"/>
    </row>
    <row r="2524" spans="3:47" x14ac:dyDescent="0.2">
      <c r="C2524" s="10"/>
      <c r="D2524" s="10"/>
      <c r="AA2524" s="87"/>
      <c r="AB2524" s="87"/>
      <c r="AC2524" s="87"/>
      <c r="AD2524" s="87"/>
      <c r="AE2524" s="87"/>
      <c r="AF2524" s="113"/>
      <c r="AG2524" s="112"/>
      <c r="AN2524" s="87"/>
      <c r="AO2524" s="87"/>
      <c r="AP2524" s="87"/>
      <c r="AQ2524" s="87"/>
      <c r="AR2524" s="87"/>
      <c r="AS2524" s="87"/>
      <c r="AT2524" s="87"/>
      <c r="AU2524" s="87"/>
    </row>
    <row r="2525" spans="3:47" x14ac:dyDescent="0.2">
      <c r="C2525" s="10"/>
      <c r="D2525" s="10"/>
      <c r="AA2525" s="87"/>
      <c r="AB2525" s="87"/>
      <c r="AC2525" s="87"/>
      <c r="AD2525" s="87"/>
      <c r="AE2525" s="87"/>
      <c r="AF2525" s="113"/>
      <c r="AG2525" s="112"/>
      <c r="AN2525" s="87"/>
      <c r="AO2525" s="87"/>
      <c r="AP2525" s="87"/>
      <c r="AQ2525" s="87"/>
      <c r="AR2525" s="87"/>
      <c r="AS2525" s="87"/>
      <c r="AT2525" s="87"/>
      <c r="AU2525" s="87"/>
    </row>
    <row r="2526" spans="3:47" x14ac:dyDescent="0.2">
      <c r="C2526" s="10"/>
      <c r="D2526" s="10"/>
      <c r="AA2526" s="87"/>
      <c r="AB2526" s="87"/>
      <c r="AC2526" s="87"/>
      <c r="AD2526" s="87"/>
      <c r="AE2526" s="87"/>
      <c r="AF2526" s="113"/>
      <c r="AG2526" s="112"/>
      <c r="AN2526" s="87"/>
      <c r="AO2526" s="87"/>
      <c r="AP2526" s="87"/>
      <c r="AQ2526" s="87"/>
      <c r="AR2526" s="87"/>
      <c r="AS2526" s="87"/>
      <c r="AT2526" s="87"/>
      <c r="AU2526" s="87"/>
    </row>
    <row r="2527" spans="3:47" x14ac:dyDescent="0.2">
      <c r="C2527" s="10"/>
      <c r="D2527" s="10"/>
      <c r="AA2527" s="87"/>
      <c r="AB2527" s="87"/>
      <c r="AC2527" s="87"/>
      <c r="AD2527" s="87"/>
      <c r="AE2527" s="87"/>
      <c r="AF2527" s="113"/>
      <c r="AG2527" s="112"/>
      <c r="AN2527" s="87"/>
      <c r="AO2527" s="87"/>
      <c r="AP2527" s="87"/>
      <c r="AQ2527" s="87"/>
      <c r="AR2527" s="87"/>
      <c r="AS2527" s="87"/>
      <c r="AT2527" s="87"/>
      <c r="AU2527" s="87"/>
    </row>
    <row r="2528" spans="3:47" x14ac:dyDescent="0.2">
      <c r="C2528" s="10"/>
      <c r="D2528" s="10"/>
      <c r="AA2528" s="87"/>
      <c r="AB2528" s="87"/>
      <c r="AC2528" s="87"/>
      <c r="AD2528" s="87"/>
      <c r="AE2528" s="87"/>
      <c r="AF2528" s="113"/>
      <c r="AG2528" s="112"/>
      <c r="AN2528" s="87"/>
      <c r="AO2528" s="87"/>
      <c r="AP2528" s="87"/>
      <c r="AQ2528" s="87"/>
      <c r="AR2528" s="87"/>
      <c r="AS2528" s="87"/>
      <c r="AT2528" s="87"/>
      <c r="AU2528" s="87"/>
    </row>
    <row r="2529" spans="3:47" x14ac:dyDescent="0.2">
      <c r="C2529" s="10"/>
      <c r="D2529" s="10"/>
      <c r="AA2529" s="87"/>
      <c r="AB2529" s="87"/>
      <c r="AC2529" s="87"/>
      <c r="AD2529" s="87"/>
      <c r="AE2529" s="87"/>
      <c r="AF2529" s="113"/>
      <c r="AG2529" s="112"/>
      <c r="AN2529" s="87"/>
      <c r="AO2529" s="87"/>
      <c r="AP2529" s="87"/>
      <c r="AQ2529" s="87"/>
      <c r="AR2529" s="87"/>
      <c r="AS2529" s="87"/>
      <c r="AT2529" s="87"/>
      <c r="AU2529" s="87"/>
    </row>
    <row r="2530" spans="3:47" x14ac:dyDescent="0.2">
      <c r="C2530" s="10"/>
      <c r="D2530" s="10"/>
      <c r="AA2530" s="87"/>
      <c r="AB2530" s="87"/>
      <c r="AC2530" s="87"/>
      <c r="AD2530" s="87"/>
      <c r="AE2530" s="87"/>
      <c r="AF2530" s="113"/>
      <c r="AG2530" s="112"/>
      <c r="AN2530" s="87"/>
      <c r="AO2530" s="87"/>
      <c r="AP2530" s="87"/>
      <c r="AQ2530" s="87"/>
      <c r="AR2530" s="87"/>
      <c r="AS2530" s="87"/>
      <c r="AT2530" s="87"/>
      <c r="AU2530" s="87"/>
    </row>
    <row r="2531" spans="3:47" x14ac:dyDescent="0.2">
      <c r="C2531" s="10"/>
      <c r="D2531" s="10"/>
      <c r="AA2531" s="87"/>
      <c r="AB2531" s="87"/>
      <c r="AC2531" s="87"/>
      <c r="AD2531" s="87"/>
      <c r="AE2531" s="87"/>
      <c r="AF2531" s="113"/>
      <c r="AG2531" s="112"/>
      <c r="AN2531" s="87"/>
      <c r="AO2531" s="87"/>
      <c r="AP2531" s="87"/>
      <c r="AQ2531" s="87"/>
      <c r="AR2531" s="87"/>
      <c r="AS2531" s="87"/>
      <c r="AT2531" s="87"/>
      <c r="AU2531" s="87"/>
    </row>
    <row r="2532" spans="3:47" x14ac:dyDescent="0.2">
      <c r="C2532" s="10"/>
      <c r="D2532" s="10"/>
      <c r="AA2532" s="87"/>
      <c r="AB2532" s="87"/>
      <c r="AC2532" s="87"/>
      <c r="AD2532" s="87"/>
      <c r="AE2532" s="87"/>
      <c r="AF2532" s="113"/>
      <c r="AG2532" s="112"/>
      <c r="AN2532" s="87"/>
      <c r="AO2532" s="87"/>
      <c r="AP2532" s="87"/>
      <c r="AQ2532" s="87"/>
      <c r="AR2532" s="87"/>
      <c r="AS2532" s="87"/>
      <c r="AT2532" s="87"/>
      <c r="AU2532" s="87"/>
    </row>
    <row r="2533" spans="3:47" x14ac:dyDescent="0.2">
      <c r="C2533" s="10"/>
      <c r="D2533" s="10"/>
      <c r="AA2533" s="87"/>
      <c r="AB2533" s="87"/>
      <c r="AC2533" s="87"/>
      <c r="AD2533" s="87"/>
      <c r="AE2533" s="87"/>
      <c r="AF2533" s="113"/>
      <c r="AG2533" s="112"/>
      <c r="AN2533" s="87"/>
      <c r="AO2533" s="87"/>
      <c r="AP2533" s="87"/>
      <c r="AQ2533" s="87"/>
      <c r="AR2533" s="87"/>
      <c r="AS2533" s="87"/>
      <c r="AT2533" s="87"/>
      <c r="AU2533" s="87"/>
    </row>
    <row r="2534" spans="3:47" x14ac:dyDescent="0.2">
      <c r="C2534" s="10"/>
      <c r="D2534" s="10"/>
      <c r="AA2534" s="87"/>
      <c r="AB2534" s="87"/>
      <c r="AC2534" s="87"/>
      <c r="AD2534" s="87"/>
      <c r="AE2534" s="87"/>
      <c r="AF2534" s="113"/>
      <c r="AG2534" s="112"/>
      <c r="AN2534" s="87"/>
      <c r="AO2534" s="87"/>
      <c r="AP2534" s="87"/>
      <c r="AQ2534" s="87"/>
      <c r="AR2534" s="87"/>
      <c r="AS2534" s="87"/>
      <c r="AT2534" s="87"/>
      <c r="AU2534" s="87"/>
    </row>
    <row r="2535" spans="3:47" x14ac:dyDescent="0.2">
      <c r="C2535" s="10"/>
      <c r="D2535" s="10"/>
      <c r="AA2535" s="87"/>
      <c r="AB2535" s="87"/>
      <c r="AC2535" s="87"/>
      <c r="AD2535" s="87"/>
      <c r="AE2535" s="87"/>
      <c r="AF2535" s="113"/>
      <c r="AG2535" s="112"/>
      <c r="AN2535" s="87"/>
      <c r="AO2535" s="87"/>
      <c r="AP2535" s="87"/>
      <c r="AQ2535" s="87"/>
      <c r="AR2535" s="87"/>
      <c r="AS2535" s="87"/>
      <c r="AT2535" s="87"/>
      <c r="AU2535" s="87"/>
    </row>
    <row r="2536" spans="3:47" x14ac:dyDescent="0.2">
      <c r="C2536" s="10"/>
      <c r="D2536" s="10"/>
      <c r="AA2536" s="87"/>
      <c r="AB2536" s="87"/>
      <c r="AC2536" s="87"/>
      <c r="AD2536" s="87"/>
      <c r="AE2536" s="87"/>
      <c r="AF2536" s="113"/>
      <c r="AG2536" s="112"/>
      <c r="AN2536" s="87"/>
      <c r="AO2536" s="87"/>
      <c r="AP2536" s="87"/>
      <c r="AQ2536" s="87"/>
      <c r="AR2536" s="87"/>
      <c r="AS2536" s="87"/>
      <c r="AT2536" s="87"/>
      <c r="AU2536" s="87"/>
    </row>
    <row r="2537" spans="3:47" x14ac:dyDescent="0.2">
      <c r="C2537" s="10"/>
      <c r="D2537" s="10"/>
      <c r="AA2537" s="87"/>
      <c r="AB2537" s="87"/>
      <c r="AC2537" s="87"/>
      <c r="AD2537" s="87"/>
      <c r="AE2537" s="87"/>
      <c r="AF2537" s="113"/>
      <c r="AG2537" s="112"/>
      <c r="AN2537" s="87"/>
      <c r="AO2537" s="87"/>
      <c r="AP2537" s="87"/>
      <c r="AQ2537" s="87"/>
      <c r="AR2537" s="87"/>
      <c r="AS2537" s="87"/>
      <c r="AT2537" s="87"/>
      <c r="AU2537" s="87"/>
    </row>
    <row r="2538" spans="3:47" x14ac:dyDescent="0.2">
      <c r="C2538" s="10"/>
      <c r="D2538" s="10"/>
      <c r="AA2538" s="87"/>
      <c r="AB2538" s="87"/>
      <c r="AC2538" s="87"/>
      <c r="AD2538" s="87"/>
      <c r="AE2538" s="87"/>
      <c r="AF2538" s="113"/>
      <c r="AG2538" s="112"/>
      <c r="AN2538" s="87"/>
      <c r="AO2538" s="87"/>
      <c r="AP2538" s="87"/>
      <c r="AQ2538" s="87"/>
      <c r="AR2538" s="87"/>
      <c r="AS2538" s="87"/>
      <c r="AT2538" s="87"/>
      <c r="AU2538" s="87"/>
    </row>
    <row r="2539" spans="3:47" x14ac:dyDescent="0.2">
      <c r="C2539" s="10"/>
      <c r="D2539" s="10"/>
      <c r="AA2539" s="87"/>
      <c r="AB2539" s="87"/>
      <c r="AC2539" s="87"/>
      <c r="AD2539" s="87"/>
      <c r="AE2539" s="87"/>
      <c r="AF2539" s="113"/>
      <c r="AG2539" s="112"/>
      <c r="AN2539" s="87"/>
      <c r="AO2539" s="87"/>
      <c r="AP2539" s="87"/>
      <c r="AQ2539" s="87"/>
      <c r="AR2539" s="87"/>
      <c r="AS2539" s="87"/>
      <c r="AT2539" s="87"/>
      <c r="AU2539" s="87"/>
    </row>
    <row r="2540" spans="3:47" x14ac:dyDescent="0.2">
      <c r="C2540" s="10"/>
      <c r="D2540" s="10"/>
      <c r="AA2540" s="87"/>
      <c r="AB2540" s="87"/>
      <c r="AC2540" s="87"/>
      <c r="AD2540" s="87"/>
      <c r="AE2540" s="87"/>
      <c r="AF2540" s="113"/>
      <c r="AG2540" s="112"/>
      <c r="AN2540" s="87"/>
      <c r="AO2540" s="87"/>
      <c r="AP2540" s="87"/>
      <c r="AQ2540" s="87"/>
      <c r="AR2540" s="87"/>
      <c r="AS2540" s="87"/>
      <c r="AT2540" s="87"/>
      <c r="AU2540" s="87"/>
    </row>
    <row r="2541" spans="3:47" x14ac:dyDescent="0.2">
      <c r="C2541" s="10"/>
      <c r="D2541" s="10"/>
      <c r="AA2541" s="87"/>
      <c r="AB2541" s="87"/>
      <c r="AC2541" s="87"/>
      <c r="AD2541" s="87"/>
      <c r="AE2541" s="87"/>
      <c r="AF2541" s="113"/>
      <c r="AG2541" s="112"/>
      <c r="AN2541" s="87"/>
      <c r="AO2541" s="87"/>
      <c r="AP2541" s="87"/>
      <c r="AQ2541" s="87"/>
      <c r="AR2541" s="87"/>
      <c r="AS2541" s="87"/>
      <c r="AT2541" s="87"/>
      <c r="AU2541" s="87"/>
    </row>
    <row r="2542" spans="3:47" x14ac:dyDescent="0.2">
      <c r="C2542" s="10"/>
      <c r="D2542" s="10"/>
    </row>
    <row r="2543" spans="3:47" x14ac:dyDescent="0.2">
      <c r="C2543" s="10"/>
      <c r="D2543" s="10"/>
    </row>
    <row r="2544" spans="3:47" x14ac:dyDescent="0.2">
      <c r="C2544" s="10"/>
      <c r="D2544" s="10"/>
    </row>
    <row r="2545" spans="3:4" x14ac:dyDescent="0.2">
      <c r="C2545" s="10"/>
      <c r="D2545" s="10"/>
    </row>
    <row r="2546" spans="3:4" x14ac:dyDescent="0.2">
      <c r="C2546" s="10"/>
      <c r="D2546" s="10"/>
    </row>
    <row r="2547" spans="3:4" x14ac:dyDescent="0.2">
      <c r="C2547" s="10"/>
      <c r="D2547" s="10"/>
    </row>
    <row r="2548" spans="3:4" x14ac:dyDescent="0.2">
      <c r="C2548" s="10"/>
      <c r="D2548" s="10"/>
    </row>
    <row r="2549" spans="3:4" x14ac:dyDescent="0.2">
      <c r="C2549" s="10"/>
      <c r="D2549" s="10"/>
    </row>
    <row r="2550" spans="3:4" x14ac:dyDescent="0.2">
      <c r="C2550" s="10"/>
      <c r="D2550" s="10"/>
    </row>
    <row r="2551" spans="3:4" x14ac:dyDescent="0.2">
      <c r="C2551" s="10"/>
      <c r="D2551" s="10"/>
    </row>
    <row r="2552" spans="3:4" x14ac:dyDescent="0.2">
      <c r="C2552" s="10"/>
      <c r="D2552" s="10"/>
    </row>
    <row r="2553" spans="3:4" x14ac:dyDescent="0.2">
      <c r="C2553" s="10"/>
      <c r="D2553" s="10"/>
    </row>
    <row r="2554" spans="3:4" x14ac:dyDescent="0.2">
      <c r="C2554" s="10"/>
      <c r="D2554" s="10"/>
    </row>
    <row r="2555" spans="3:4" x14ac:dyDescent="0.2">
      <c r="C2555" s="10"/>
      <c r="D2555" s="10"/>
    </row>
    <row r="2556" spans="3:4" x14ac:dyDescent="0.2">
      <c r="C2556" s="10"/>
      <c r="D2556" s="10"/>
    </row>
    <row r="2557" spans="3:4" x14ac:dyDescent="0.2">
      <c r="C2557" s="10"/>
      <c r="D2557" s="10"/>
    </row>
    <row r="2558" spans="3:4" x14ac:dyDescent="0.2">
      <c r="C2558" s="10"/>
      <c r="D2558" s="10"/>
    </row>
    <row r="2559" spans="3:4" x14ac:dyDescent="0.2">
      <c r="C2559" s="10"/>
      <c r="D2559" s="10"/>
    </row>
    <row r="2560" spans="3:4" x14ac:dyDescent="0.2">
      <c r="C2560" s="10"/>
      <c r="D2560" s="10"/>
    </row>
    <row r="2561" spans="3:4" x14ac:dyDescent="0.2">
      <c r="C2561" s="10"/>
      <c r="D2561" s="10"/>
    </row>
    <row r="2562" spans="3:4" x14ac:dyDescent="0.2">
      <c r="C2562" s="10"/>
      <c r="D2562" s="10"/>
    </row>
    <row r="2563" spans="3:4" x14ac:dyDescent="0.2">
      <c r="C2563" s="10"/>
      <c r="D2563" s="10"/>
    </row>
    <row r="2564" spans="3:4" x14ac:dyDescent="0.2">
      <c r="C2564" s="10"/>
      <c r="D2564" s="10"/>
    </row>
    <row r="2565" spans="3:4" x14ac:dyDescent="0.2">
      <c r="C2565" s="10"/>
      <c r="D2565" s="10"/>
    </row>
    <row r="2566" spans="3:4" x14ac:dyDescent="0.2">
      <c r="C2566" s="10"/>
      <c r="D2566" s="10"/>
    </row>
    <row r="2567" spans="3:4" x14ac:dyDescent="0.2">
      <c r="C2567" s="10"/>
      <c r="D2567" s="10"/>
    </row>
    <row r="2568" spans="3:4" x14ac:dyDescent="0.2">
      <c r="C2568" s="10"/>
      <c r="D2568" s="10"/>
    </row>
    <row r="2569" spans="3:4" x14ac:dyDescent="0.2">
      <c r="C2569" s="10"/>
      <c r="D2569" s="10"/>
    </row>
    <row r="2570" spans="3:4" x14ac:dyDescent="0.2">
      <c r="C2570" s="10"/>
      <c r="D2570" s="10"/>
    </row>
    <row r="2571" spans="3:4" x14ac:dyDescent="0.2">
      <c r="C2571" s="10"/>
      <c r="D2571" s="10"/>
    </row>
    <row r="2572" spans="3:4" x14ac:dyDescent="0.2">
      <c r="C2572" s="10"/>
      <c r="D2572" s="10"/>
    </row>
    <row r="2573" spans="3:4" x14ac:dyDescent="0.2">
      <c r="C2573" s="10"/>
      <c r="D2573" s="10"/>
    </row>
    <row r="2574" spans="3:4" x14ac:dyDescent="0.2">
      <c r="C2574" s="10"/>
      <c r="D2574" s="10"/>
    </row>
    <row r="2575" spans="3:4" x14ac:dyDescent="0.2">
      <c r="C2575" s="10"/>
      <c r="D2575" s="10"/>
    </row>
    <row r="2576" spans="3:4" x14ac:dyDescent="0.2">
      <c r="C2576" s="10"/>
      <c r="D2576" s="10"/>
    </row>
    <row r="2577" spans="3:4" x14ac:dyDescent="0.2">
      <c r="C2577" s="10"/>
      <c r="D2577" s="10"/>
    </row>
    <row r="2578" spans="3:4" x14ac:dyDescent="0.2">
      <c r="C2578" s="10"/>
      <c r="D2578" s="10"/>
    </row>
    <row r="2579" spans="3:4" x14ac:dyDescent="0.2">
      <c r="C2579" s="10"/>
      <c r="D2579" s="10"/>
    </row>
    <row r="2580" spans="3:4" x14ac:dyDescent="0.2">
      <c r="C2580" s="10"/>
      <c r="D2580" s="10"/>
    </row>
    <row r="2581" spans="3:4" x14ac:dyDescent="0.2">
      <c r="C2581" s="10"/>
      <c r="D2581" s="10"/>
    </row>
    <row r="2582" spans="3:4" x14ac:dyDescent="0.2">
      <c r="C2582" s="10"/>
      <c r="D2582" s="10"/>
    </row>
    <row r="2583" spans="3:4" x14ac:dyDescent="0.2">
      <c r="C2583" s="10"/>
      <c r="D2583" s="10"/>
    </row>
    <row r="2584" spans="3:4" x14ac:dyDescent="0.2">
      <c r="C2584" s="10"/>
      <c r="D2584" s="10"/>
    </row>
    <row r="2585" spans="3:4" x14ac:dyDescent="0.2">
      <c r="C2585" s="10"/>
      <c r="D2585" s="10"/>
    </row>
    <row r="2586" spans="3:4" x14ac:dyDescent="0.2">
      <c r="C2586" s="10"/>
      <c r="D2586" s="10"/>
    </row>
    <row r="2587" spans="3:4" x14ac:dyDescent="0.2">
      <c r="C2587" s="10"/>
      <c r="D2587" s="10"/>
    </row>
    <row r="2588" spans="3:4" x14ac:dyDescent="0.2">
      <c r="C2588" s="10"/>
      <c r="D2588" s="10"/>
    </row>
    <row r="2589" spans="3:4" x14ac:dyDescent="0.2">
      <c r="C2589" s="10"/>
      <c r="D2589" s="10"/>
    </row>
    <row r="2590" spans="3:4" x14ac:dyDescent="0.2">
      <c r="C2590" s="10"/>
      <c r="D2590" s="10"/>
    </row>
    <row r="2591" spans="3:4" x14ac:dyDescent="0.2">
      <c r="C2591" s="10"/>
      <c r="D2591" s="10"/>
    </row>
    <row r="2592" spans="3:4" x14ac:dyDescent="0.2">
      <c r="C2592" s="10"/>
      <c r="D2592" s="10"/>
    </row>
    <row r="2593" spans="3:4" x14ac:dyDescent="0.2">
      <c r="C2593" s="10"/>
      <c r="D2593" s="10"/>
    </row>
    <row r="2594" spans="3:4" x14ac:dyDescent="0.2">
      <c r="C2594" s="10"/>
      <c r="D2594" s="10"/>
    </row>
    <row r="2595" spans="3:4" x14ac:dyDescent="0.2">
      <c r="C2595" s="10"/>
      <c r="D2595" s="10"/>
    </row>
    <row r="2596" spans="3:4" x14ac:dyDescent="0.2">
      <c r="C2596" s="10"/>
      <c r="D2596" s="10"/>
    </row>
    <row r="2597" spans="3:4" x14ac:dyDescent="0.2">
      <c r="C2597" s="10"/>
      <c r="D2597" s="10"/>
    </row>
    <row r="2598" spans="3:4" x14ac:dyDescent="0.2">
      <c r="C2598" s="10"/>
      <c r="D2598" s="10"/>
    </row>
    <row r="2599" spans="3:4" x14ac:dyDescent="0.2">
      <c r="C2599" s="10"/>
      <c r="D2599" s="10"/>
    </row>
    <row r="2600" spans="3:4" x14ac:dyDescent="0.2">
      <c r="C2600" s="10"/>
      <c r="D2600" s="10"/>
    </row>
    <row r="2601" spans="3:4" x14ac:dyDescent="0.2">
      <c r="C2601" s="10"/>
      <c r="D2601" s="10"/>
    </row>
    <row r="2602" spans="3:4" x14ac:dyDescent="0.2">
      <c r="C2602" s="10"/>
      <c r="D2602" s="10"/>
    </row>
    <row r="2603" spans="3:4" x14ac:dyDescent="0.2">
      <c r="C2603" s="10"/>
      <c r="D2603" s="10"/>
    </row>
    <row r="2604" spans="3:4" x14ac:dyDescent="0.2">
      <c r="C2604" s="10"/>
      <c r="D2604" s="10"/>
    </row>
    <row r="2605" spans="3:4" x14ac:dyDescent="0.2">
      <c r="C2605" s="10"/>
      <c r="D2605" s="10"/>
    </row>
    <row r="2606" spans="3:4" x14ac:dyDescent="0.2">
      <c r="C2606" s="10"/>
      <c r="D2606" s="10"/>
    </row>
    <row r="2607" spans="3:4" x14ac:dyDescent="0.2">
      <c r="C2607" s="10"/>
      <c r="D2607" s="10"/>
    </row>
    <row r="2608" spans="3:4" x14ac:dyDescent="0.2">
      <c r="C2608" s="10"/>
      <c r="D2608" s="10"/>
    </row>
    <row r="2609" spans="3:4" x14ac:dyDescent="0.2">
      <c r="C2609" s="10"/>
      <c r="D2609" s="10"/>
    </row>
    <row r="2610" spans="3:4" x14ac:dyDescent="0.2">
      <c r="C2610" s="10"/>
      <c r="D2610" s="10"/>
    </row>
    <row r="2611" spans="3:4" x14ac:dyDescent="0.2">
      <c r="C2611" s="10"/>
      <c r="D2611" s="10"/>
    </row>
    <row r="2612" spans="3:4" x14ac:dyDescent="0.2">
      <c r="C2612" s="10"/>
      <c r="D2612" s="10"/>
    </row>
    <row r="2613" spans="3:4" x14ac:dyDescent="0.2">
      <c r="C2613" s="10"/>
      <c r="D2613" s="10"/>
    </row>
    <row r="2614" spans="3:4" x14ac:dyDescent="0.2">
      <c r="C2614" s="10"/>
      <c r="D2614" s="10"/>
    </row>
    <row r="2615" spans="3:4" x14ac:dyDescent="0.2">
      <c r="C2615" s="10"/>
      <c r="D2615" s="10"/>
    </row>
    <row r="2616" spans="3:4" x14ac:dyDescent="0.2">
      <c r="C2616" s="10"/>
      <c r="D2616" s="10"/>
    </row>
    <row r="2617" spans="3:4" x14ac:dyDescent="0.2">
      <c r="C2617" s="10"/>
      <c r="D2617" s="10"/>
    </row>
    <row r="2618" spans="3:4" x14ac:dyDescent="0.2">
      <c r="C2618" s="10"/>
      <c r="D2618" s="10"/>
    </row>
    <row r="2619" spans="3:4" x14ac:dyDescent="0.2">
      <c r="C2619" s="10"/>
      <c r="D2619" s="10"/>
    </row>
    <row r="2620" spans="3:4" x14ac:dyDescent="0.2">
      <c r="C2620" s="10"/>
      <c r="D2620" s="10"/>
    </row>
    <row r="2621" spans="3:4" x14ac:dyDescent="0.2">
      <c r="C2621" s="10"/>
      <c r="D2621" s="10"/>
    </row>
    <row r="2622" spans="3:4" x14ac:dyDescent="0.2">
      <c r="C2622" s="10"/>
      <c r="D2622" s="10"/>
    </row>
    <row r="2623" spans="3:4" x14ac:dyDescent="0.2">
      <c r="C2623" s="10"/>
      <c r="D2623" s="10"/>
    </row>
    <row r="2624" spans="3:4" x14ac:dyDescent="0.2">
      <c r="C2624" s="10"/>
      <c r="D2624" s="10"/>
    </row>
    <row r="2625" spans="3:4" x14ac:dyDescent="0.2">
      <c r="C2625" s="10"/>
      <c r="D2625" s="10"/>
    </row>
    <row r="2626" spans="3:4" x14ac:dyDescent="0.2">
      <c r="C2626" s="10"/>
      <c r="D2626" s="10"/>
    </row>
    <row r="2627" spans="3:4" x14ac:dyDescent="0.2">
      <c r="C2627" s="10"/>
      <c r="D2627" s="10"/>
    </row>
    <row r="2628" spans="3:4" x14ac:dyDescent="0.2">
      <c r="C2628" s="10"/>
      <c r="D2628" s="10"/>
    </row>
    <row r="2629" spans="3:4" x14ac:dyDescent="0.2">
      <c r="C2629" s="10"/>
      <c r="D2629" s="10"/>
    </row>
    <row r="2630" spans="3:4" x14ac:dyDescent="0.2">
      <c r="C2630" s="10"/>
      <c r="D2630" s="10"/>
    </row>
    <row r="2631" spans="3:4" x14ac:dyDescent="0.2">
      <c r="C2631" s="10"/>
      <c r="D2631" s="10"/>
    </row>
    <row r="2632" spans="3:4" x14ac:dyDescent="0.2">
      <c r="C2632" s="10"/>
      <c r="D2632" s="10"/>
    </row>
    <row r="2633" spans="3:4" x14ac:dyDescent="0.2">
      <c r="C2633" s="10"/>
      <c r="D2633" s="10"/>
    </row>
    <row r="2634" spans="3:4" x14ac:dyDescent="0.2">
      <c r="C2634" s="10"/>
      <c r="D2634" s="10"/>
    </row>
    <row r="2635" spans="3:4" x14ac:dyDescent="0.2">
      <c r="C2635" s="10"/>
      <c r="D2635" s="10"/>
    </row>
    <row r="2636" spans="3:4" x14ac:dyDescent="0.2">
      <c r="C2636" s="10"/>
      <c r="D2636" s="10"/>
    </row>
    <row r="2637" spans="3:4" x14ac:dyDescent="0.2">
      <c r="C2637" s="10"/>
      <c r="D2637" s="10"/>
    </row>
    <row r="2638" spans="3:4" x14ac:dyDescent="0.2">
      <c r="C2638" s="10"/>
      <c r="D2638" s="10"/>
    </row>
    <row r="2639" spans="3:4" x14ac:dyDescent="0.2">
      <c r="C2639" s="10"/>
      <c r="D2639" s="10"/>
    </row>
    <row r="2640" spans="3:4" x14ac:dyDescent="0.2">
      <c r="C2640" s="10"/>
      <c r="D2640" s="10"/>
    </row>
    <row r="2641" spans="3:4" x14ac:dyDescent="0.2">
      <c r="C2641" s="10"/>
      <c r="D2641" s="10"/>
    </row>
    <row r="2642" spans="3:4" x14ac:dyDescent="0.2">
      <c r="C2642" s="10"/>
      <c r="D2642" s="10"/>
    </row>
    <row r="2643" spans="3:4" x14ac:dyDescent="0.2">
      <c r="C2643" s="10"/>
      <c r="D2643" s="10"/>
    </row>
    <row r="2644" spans="3:4" x14ac:dyDescent="0.2">
      <c r="C2644" s="10"/>
      <c r="D2644" s="10"/>
    </row>
    <row r="2645" spans="3:4" x14ac:dyDescent="0.2">
      <c r="C2645" s="10"/>
      <c r="D2645" s="10"/>
    </row>
    <row r="2646" spans="3:4" x14ac:dyDescent="0.2">
      <c r="C2646" s="10"/>
      <c r="D2646" s="10"/>
    </row>
    <row r="2647" spans="3:4" x14ac:dyDescent="0.2">
      <c r="C2647" s="10"/>
      <c r="D2647" s="10"/>
    </row>
    <row r="2648" spans="3:4" x14ac:dyDescent="0.2">
      <c r="C2648" s="10"/>
      <c r="D2648" s="10"/>
    </row>
    <row r="2649" spans="3:4" x14ac:dyDescent="0.2">
      <c r="C2649" s="10"/>
      <c r="D2649" s="10"/>
    </row>
    <row r="2650" spans="3:4" x14ac:dyDescent="0.2">
      <c r="C2650" s="10"/>
      <c r="D2650" s="10"/>
    </row>
    <row r="2651" spans="3:4" x14ac:dyDescent="0.2">
      <c r="C2651" s="10"/>
      <c r="D2651" s="10"/>
    </row>
    <row r="2652" spans="3:4" x14ac:dyDescent="0.2">
      <c r="C2652" s="10"/>
      <c r="D2652" s="10"/>
    </row>
    <row r="2653" spans="3:4" x14ac:dyDescent="0.2">
      <c r="C2653" s="10"/>
      <c r="D2653" s="10"/>
    </row>
    <row r="2654" spans="3:4" x14ac:dyDescent="0.2">
      <c r="C2654" s="10"/>
      <c r="D2654" s="10"/>
    </row>
    <row r="2655" spans="3:4" x14ac:dyDescent="0.2">
      <c r="C2655" s="10"/>
      <c r="D2655" s="10"/>
    </row>
    <row r="2656" spans="3:4" x14ac:dyDescent="0.2">
      <c r="C2656" s="10"/>
      <c r="D2656" s="10"/>
    </row>
    <row r="2657" spans="3:4" x14ac:dyDescent="0.2">
      <c r="C2657" s="10"/>
      <c r="D2657" s="10"/>
    </row>
    <row r="2658" spans="3:4" x14ac:dyDescent="0.2">
      <c r="C2658" s="10"/>
      <c r="D2658" s="10"/>
    </row>
    <row r="2659" spans="3:4" x14ac:dyDescent="0.2">
      <c r="C2659" s="10"/>
      <c r="D2659" s="10"/>
    </row>
    <row r="2660" spans="3:4" x14ac:dyDescent="0.2">
      <c r="C2660" s="10"/>
      <c r="D2660" s="10"/>
    </row>
    <row r="2661" spans="3:4" x14ac:dyDescent="0.2">
      <c r="C2661" s="10"/>
      <c r="D2661" s="10"/>
    </row>
    <row r="2662" spans="3:4" x14ac:dyDescent="0.2">
      <c r="C2662" s="10"/>
      <c r="D2662" s="10"/>
    </row>
    <row r="2663" spans="3:4" x14ac:dyDescent="0.2">
      <c r="C2663" s="10"/>
      <c r="D2663" s="10"/>
    </row>
    <row r="2664" spans="3:4" x14ac:dyDescent="0.2">
      <c r="C2664" s="10"/>
      <c r="D2664" s="10"/>
    </row>
    <row r="2665" spans="3:4" x14ac:dyDescent="0.2">
      <c r="C2665" s="10"/>
      <c r="D2665" s="10"/>
    </row>
    <row r="2666" spans="3:4" x14ac:dyDescent="0.2">
      <c r="C2666" s="10"/>
      <c r="D2666" s="10"/>
    </row>
    <row r="2667" spans="3:4" x14ac:dyDescent="0.2">
      <c r="C2667" s="10"/>
      <c r="D2667" s="10"/>
    </row>
    <row r="2668" spans="3:4" x14ac:dyDescent="0.2">
      <c r="C2668" s="10"/>
      <c r="D2668" s="10"/>
    </row>
    <row r="2669" spans="3:4" x14ac:dyDescent="0.2">
      <c r="C2669" s="10"/>
      <c r="D2669" s="10"/>
    </row>
    <row r="2670" spans="3:4" x14ac:dyDescent="0.2">
      <c r="C2670" s="10"/>
      <c r="D2670" s="10"/>
    </row>
    <row r="2671" spans="3:4" x14ac:dyDescent="0.2">
      <c r="C2671" s="10"/>
      <c r="D2671" s="10"/>
    </row>
    <row r="2672" spans="3:4" x14ac:dyDescent="0.2">
      <c r="C2672" s="10"/>
      <c r="D2672" s="10"/>
    </row>
    <row r="2673" spans="3:4" x14ac:dyDescent="0.2">
      <c r="C2673" s="10"/>
      <c r="D2673" s="10"/>
    </row>
    <row r="2674" spans="3:4" x14ac:dyDescent="0.2">
      <c r="C2674" s="10"/>
      <c r="D2674" s="10"/>
    </row>
    <row r="2675" spans="3:4" x14ac:dyDescent="0.2">
      <c r="C2675" s="10"/>
      <c r="D2675" s="10"/>
    </row>
    <row r="2676" spans="3:4" x14ac:dyDescent="0.2">
      <c r="C2676" s="10"/>
      <c r="D2676" s="10"/>
    </row>
    <row r="2677" spans="3:4" x14ac:dyDescent="0.2">
      <c r="C2677" s="10"/>
      <c r="D2677" s="10"/>
    </row>
    <row r="2678" spans="3:4" x14ac:dyDescent="0.2">
      <c r="C2678" s="10"/>
      <c r="D2678" s="10"/>
    </row>
    <row r="2679" spans="3:4" x14ac:dyDescent="0.2">
      <c r="C2679" s="10"/>
      <c r="D2679" s="10"/>
    </row>
    <row r="2680" spans="3:4" x14ac:dyDescent="0.2">
      <c r="C2680" s="10"/>
      <c r="D2680" s="10"/>
    </row>
    <row r="2681" spans="3:4" x14ac:dyDescent="0.2">
      <c r="C2681" s="10"/>
      <c r="D2681" s="10"/>
    </row>
    <row r="2682" spans="3:4" x14ac:dyDescent="0.2">
      <c r="C2682" s="10"/>
      <c r="D2682" s="10"/>
    </row>
    <row r="2683" spans="3:4" x14ac:dyDescent="0.2">
      <c r="C2683" s="10"/>
      <c r="D2683" s="10"/>
    </row>
    <row r="2684" spans="3:4" x14ac:dyDescent="0.2">
      <c r="C2684" s="10"/>
      <c r="D2684" s="10"/>
    </row>
    <row r="2685" spans="3:4" x14ac:dyDescent="0.2">
      <c r="C2685" s="10"/>
      <c r="D2685" s="10"/>
    </row>
    <row r="2686" spans="3:4" x14ac:dyDescent="0.2">
      <c r="C2686" s="10"/>
      <c r="D2686" s="10"/>
    </row>
    <row r="2687" spans="3:4" x14ac:dyDescent="0.2">
      <c r="C2687" s="10"/>
      <c r="D2687" s="10"/>
    </row>
    <row r="2688" spans="3:4" x14ac:dyDescent="0.2">
      <c r="C2688" s="10"/>
      <c r="D2688" s="10"/>
    </row>
    <row r="2689" spans="3:4" x14ac:dyDescent="0.2">
      <c r="C2689" s="10"/>
      <c r="D2689" s="10"/>
    </row>
    <row r="2690" spans="3:4" x14ac:dyDescent="0.2">
      <c r="C2690" s="10"/>
      <c r="D2690" s="10"/>
    </row>
    <row r="2691" spans="3:4" x14ac:dyDescent="0.2">
      <c r="C2691" s="10"/>
      <c r="D2691" s="10"/>
    </row>
    <row r="2692" spans="3:4" x14ac:dyDescent="0.2">
      <c r="C2692" s="10"/>
      <c r="D2692" s="10"/>
    </row>
    <row r="2693" spans="3:4" x14ac:dyDescent="0.2">
      <c r="C2693" s="10"/>
      <c r="D2693" s="10"/>
    </row>
    <row r="2694" spans="3:4" x14ac:dyDescent="0.2">
      <c r="C2694" s="10"/>
      <c r="D2694" s="10"/>
    </row>
    <row r="2695" spans="3:4" x14ac:dyDescent="0.2">
      <c r="C2695" s="10"/>
      <c r="D2695" s="10"/>
    </row>
    <row r="2696" spans="3:4" x14ac:dyDescent="0.2">
      <c r="C2696" s="10"/>
      <c r="D2696" s="10"/>
    </row>
    <row r="2697" spans="3:4" x14ac:dyDescent="0.2">
      <c r="C2697" s="10"/>
      <c r="D2697" s="10"/>
    </row>
    <row r="2698" spans="3:4" x14ac:dyDescent="0.2">
      <c r="C2698" s="10"/>
      <c r="D2698" s="10"/>
    </row>
    <row r="2699" spans="3:4" x14ac:dyDescent="0.2">
      <c r="C2699" s="10"/>
      <c r="D2699" s="10"/>
    </row>
    <row r="2700" spans="3:4" x14ac:dyDescent="0.2">
      <c r="C2700" s="10"/>
      <c r="D2700" s="10"/>
    </row>
    <row r="2701" spans="3:4" x14ac:dyDescent="0.2">
      <c r="C2701" s="10"/>
      <c r="D2701" s="10"/>
    </row>
    <row r="2702" spans="3:4" x14ac:dyDescent="0.2">
      <c r="C2702" s="10"/>
      <c r="D2702" s="10"/>
    </row>
    <row r="2703" spans="3:4" x14ac:dyDescent="0.2">
      <c r="C2703" s="10"/>
      <c r="D2703" s="10"/>
    </row>
    <row r="2704" spans="3:4" x14ac:dyDescent="0.2">
      <c r="C2704" s="10"/>
      <c r="D2704" s="10"/>
    </row>
    <row r="2705" spans="3:4" x14ac:dyDescent="0.2">
      <c r="C2705" s="10"/>
      <c r="D2705" s="10"/>
    </row>
    <row r="2706" spans="3:4" x14ac:dyDescent="0.2">
      <c r="C2706" s="10"/>
      <c r="D2706" s="10"/>
    </row>
    <row r="2707" spans="3:4" x14ac:dyDescent="0.2">
      <c r="C2707" s="10"/>
      <c r="D2707" s="10"/>
    </row>
    <row r="2708" spans="3:4" x14ac:dyDescent="0.2">
      <c r="C2708" s="10"/>
      <c r="D2708" s="10"/>
    </row>
    <row r="2709" spans="3:4" x14ac:dyDescent="0.2">
      <c r="C2709" s="10"/>
      <c r="D2709" s="10"/>
    </row>
    <row r="2710" spans="3:4" x14ac:dyDescent="0.2">
      <c r="C2710" s="10"/>
      <c r="D2710" s="10"/>
    </row>
    <row r="2711" spans="3:4" x14ac:dyDescent="0.2">
      <c r="C2711" s="10"/>
      <c r="D2711" s="10"/>
    </row>
    <row r="2712" spans="3:4" x14ac:dyDescent="0.2">
      <c r="C2712" s="10"/>
      <c r="D2712" s="10"/>
    </row>
    <row r="2713" spans="3:4" x14ac:dyDescent="0.2">
      <c r="C2713" s="10"/>
      <c r="D2713" s="10"/>
    </row>
    <row r="2714" spans="3:4" x14ac:dyDescent="0.2">
      <c r="C2714" s="10"/>
      <c r="D2714" s="10"/>
    </row>
    <row r="2715" spans="3:4" x14ac:dyDescent="0.2">
      <c r="C2715" s="10"/>
      <c r="D2715" s="10"/>
    </row>
    <row r="2716" spans="3:4" x14ac:dyDescent="0.2">
      <c r="C2716" s="10"/>
      <c r="D2716" s="10"/>
    </row>
    <row r="2717" spans="3:4" x14ac:dyDescent="0.2">
      <c r="C2717" s="10"/>
      <c r="D2717" s="10"/>
    </row>
    <row r="2718" spans="3:4" x14ac:dyDescent="0.2">
      <c r="C2718" s="10"/>
      <c r="D2718" s="10"/>
    </row>
    <row r="2719" spans="3:4" x14ac:dyDescent="0.2">
      <c r="C2719" s="10"/>
      <c r="D2719" s="10"/>
    </row>
    <row r="2720" spans="3:4" x14ac:dyDescent="0.2">
      <c r="C2720" s="10"/>
      <c r="D2720" s="10"/>
    </row>
    <row r="2721" spans="3:4" x14ac:dyDescent="0.2">
      <c r="C2721" s="10"/>
      <c r="D2721" s="10"/>
    </row>
    <row r="2722" spans="3:4" x14ac:dyDescent="0.2">
      <c r="C2722" s="10"/>
      <c r="D2722" s="10"/>
    </row>
    <row r="2723" spans="3:4" x14ac:dyDescent="0.2">
      <c r="C2723" s="10"/>
      <c r="D2723" s="10"/>
    </row>
    <row r="2724" spans="3:4" x14ac:dyDescent="0.2">
      <c r="C2724" s="10"/>
      <c r="D2724" s="10"/>
    </row>
    <row r="2725" spans="3:4" x14ac:dyDescent="0.2">
      <c r="C2725" s="10"/>
      <c r="D2725" s="10"/>
    </row>
    <row r="2726" spans="3:4" x14ac:dyDescent="0.2">
      <c r="C2726" s="10"/>
      <c r="D2726" s="10"/>
    </row>
    <row r="2727" spans="3:4" x14ac:dyDescent="0.2">
      <c r="C2727" s="10"/>
      <c r="D2727" s="10"/>
    </row>
    <row r="2728" spans="3:4" x14ac:dyDescent="0.2">
      <c r="C2728" s="10"/>
      <c r="D2728" s="10"/>
    </row>
    <row r="2729" spans="3:4" x14ac:dyDescent="0.2">
      <c r="C2729" s="10"/>
      <c r="D2729" s="10"/>
    </row>
    <row r="2730" spans="3:4" x14ac:dyDescent="0.2">
      <c r="C2730" s="10"/>
      <c r="D2730" s="10"/>
    </row>
    <row r="2731" spans="3:4" x14ac:dyDescent="0.2">
      <c r="C2731" s="10"/>
      <c r="D2731" s="10"/>
    </row>
    <row r="2732" spans="3:4" x14ac:dyDescent="0.2">
      <c r="C2732" s="10"/>
      <c r="D2732" s="10"/>
    </row>
    <row r="2733" spans="3:4" x14ac:dyDescent="0.2">
      <c r="C2733" s="10"/>
      <c r="D2733" s="10"/>
    </row>
    <row r="2734" spans="3:4" x14ac:dyDescent="0.2">
      <c r="C2734" s="10"/>
      <c r="D2734" s="10"/>
    </row>
    <row r="2735" spans="3:4" x14ac:dyDescent="0.2">
      <c r="C2735" s="10"/>
      <c r="D2735" s="10"/>
    </row>
    <row r="2736" spans="3:4" x14ac:dyDescent="0.2">
      <c r="C2736" s="10"/>
      <c r="D2736" s="10"/>
    </row>
    <row r="2737" spans="3:4" x14ac:dyDescent="0.2">
      <c r="C2737" s="10"/>
      <c r="D2737" s="10"/>
    </row>
    <row r="2738" spans="3:4" x14ac:dyDescent="0.2">
      <c r="C2738" s="10"/>
      <c r="D2738" s="10"/>
    </row>
    <row r="2739" spans="3:4" x14ac:dyDescent="0.2">
      <c r="C2739" s="10"/>
      <c r="D2739" s="10"/>
    </row>
    <row r="2740" spans="3:4" x14ac:dyDescent="0.2">
      <c r="C2740" s="10"/>
      <c r="D2740" s="10"/>
    </row>
    <row r="2741" spans="3:4" x14ac:dyDescent="0.2">
      <c r="C2741" s="10"/>
      <c r="D2741" s="10"/>
    </row>
    <row r="2742" spans="3:4" x14ac:dyDescent="0.2">
      <c r="C2742" s="10"/>
      <c r="D2742" s="10"/>
    </row>
    <row r="2743" spans="3:4" x14ac:dyDescent="0.2">
      <c r="C2743" s="10"/>
      <c r="D2743" s="10"/>
    </row>
    <row r="2744" spans="3:4" x14ac:dyDescent="0.2">
      <c r="C2744" s="10"/>
      <c r="D2744" s="10"/>
    </row>
    <row r="2745" spans="3:4" x14ac:dyDescent="0.2">
      <c r="C2745" s="10"/>
      <c r="D2745" s="10"/>
    </row>
    <row r="2746" spans="3:4" x14ac:dyDescent="0.2">
      <c r="C2746" s="10"/>
      <c r="D2746" s="10"/>
    </row>
    <row r="2747" spans="3:4" x14ac:dyDescent="0.2">
      <c r="C2747" s="10"/>
      <c r="D2747" s="10"/>
    </row>
    <row r="2748" spans="3:4" x14ac:dyDescent="0.2">
      <c r="C2748" s="10"/>
      <c r="D2748" s="10"/>
    </row>
    <row r="2749" spans="3:4" x14ac:dyDescent="0.2">
      <c r="C2749" s="10"/>
      <c r="D2749" s="10"/>
    </row>
    <row r="2750" spans="3:4" x14ac:dyDescent="0.2">
      <c r="C2750" s="10"/>
      <c r="D2750" s="10"/>
    </row>
    <row r="2751" spans="3:4" x14ac:dyDescent="0.2">
      <c r="C2751" s="10"/>
      <c r="D2751" s="10"/>
    </row>
    <row r="2752" spans="3:4" x14ac:dyDescent="0.2">
      <c r="C2752" s="10"/>
      <c r="D2752" s="10"/>
    </row>
    <row r="2753" spans="3:4" x14ac:dyDescent="0.2">
      <c r="C2753" s="10"/>
      <c r="D2753" s="10"/>
    </row>
    <row r="2754" spans="3:4" x14ac:dyDescent="0.2">
      <c r="C2754" s="10"/>
      <c r="D2754" s="10"/>
    </row>
    <row r="2755" spans="3:4" x14ac:dyDescent="0.2">
      <c r="C2755" s="10"/>
      <c r="D2755" s="10"/>
    </row>
    <row r="2756" spans="3:4" x14ac:dyDescent="0.2">
      <c r="C2756" s="10"/>
      <c r="D2756" s="10"/>
    </row>
    <row r="2757" spans="3:4" x14ac:dyDescent="0.2">
      <c r="C2757" s="10"/>
      <c r="D2757" s="10"/>
    </row>
    <row r="2758" spans="3:4" x14ac:dyDescent="0.2">
      <c r="C2758" s="10"/>
      <c r="D2758" s="10"/>
    </row>
    <row r="2759" spans="3:4" x14ac:dyDescent="0.2">
      <c r="C2759" s="10"/>
      <c r="D2759" s="10"/>
    </row>
    <row r="2760" spans="3:4" x14ac:dyDescent="0.2">
      <c r="C2760" s="10"/>
      <c r="D2760" s="10"/>
    </row>
    <row r="2761" spans="3:4" x14ac:dyDescent="0.2">
      <c r="C2761" s="10"/>
      <c r="D2761" s="10"/>
    </row>
    <row r="2762" spans="3:4" x14ac:dyDescent="0.2">
      <c r="C2762" s="10"/>
      <c r="D2762" s="10"/>
    </row>
    <row r="2763" spans="3:4" x14ac:dyDescent="0.2">
      <c r="C2763" s="10"/>
      <c r="D2763" s="10"/>
    </row>
    <row r="2764" spans="3:4" x14ac:dyDescent="0.2">
      <c r="C2764" s="10"/>
      <c r="D2764" s="10"/>
    </row>
    <row r="2765" spans="3:4" x14ac:dyDescent="0.2">
      <c r="C2765" s="10"/>
      <c r="D2765" s="10"/>
    </row>
    <row r="2766" spans="3:4" x14ac:dyDescent="0.2">
      <c r="C2766" s="10"/>
      <c r="D2766" s="10"/>
    </row>
    <row r="2767" spans="3:4" x14ac:dyDescent="0.2">
      <c r="C2767" s="10"/>
      <c r="D2767" s="10"/>
    </row>
    <row r="2768" spans="3:4" x14ac:dyDescent="0.2">
      <c r="C2768" s="10"/>
      <c r="D2768" s="10"/>
    </row>
    <row r="2769" spans="3:4" x14ac:dyDescent="0.2">
      <c r="C2769" s="10"/>
      <c r="D2769" s="10"/>
    </row>
    <row r="2770" spans="3:4" x14ac:dyDescent="0.2">
      <c r="C2770" s="10"/>
      <c r="D2770" s="10"/>
    </row>
    <row r="2771" spans="3:4" x14ac:dyDescent="0.2">
      <c r="C2771" s="10"/>
      <c r="D2771" s="10"/>
    </row>
    <row r="2772" spans="3:4" x14ac:dyDescent="0.2">
      <c r="C2772" s="10"/>
      <c r="D2772" s="10"/>
    </row>
    <row r="2773" spans="3:4" x14ac:dyDescent="0.2">
      <c r="C2773" s="10"/>
      <c r="D2773" s="10"/>
    </row>
    <row r="2774" spans="3:4" x14ac:dyDescent="0.2">
      <c r="C2774" s="10"/>
      <c r="D2774" s="10"/>
    </row>
    <row r="2775" spans="3:4" x14ac:dyDescent="0.2">
      <c r="C2775" s="10"/>
      <c r="D2775" s="10"/>
    </row>
    <row r="2776" spans="3:4" x14ac:dyDescent="0.2">
      <c r="C2776" s="10"/>
      <c r="D2776" s="10"/>
    </row>
    <row r="2777" spans="3:4" x14ac:dyDescent="0.2">
      <c r="C2777" s="10"/>
      <c r="D2777" s="10"/>
    </row>
    <row r="2778" spans="3:4" x14ac:dyDescent="0.2">
      <c r="C2778" s="10"/>
      <c r="D2778" s="10"/>
    </row>
    <row r="2779" spans="3:4" x14ac:dyDescent="0.2">
      <c r="C2779" s="10"/>
      <c r="D2779" s="10"/>
    </row>
    <row r="2780" spans="3:4" x14ac:dyDescent="0.2">
      <c r="C2780" s="10"/>
      <c r="D2780" s="10"/>
    </row>
    <row r="2781" spans="3:4" x14ac:dyDescent="0.2">
      <c r="C2781" s="10"/>
      <c r="D2781" s="10"/>
    </row>
    <row r="2782" spans="3:4" x14ac:dyDescent="0.2">
      <c r="C2782" s="10"/>
      <c r="D2782" s="10"/>
    </row>
    <row r="2783" spans="3:4" x14ac:dyDescent="0.2">
      <c r="C2783" s="10"/>
      <c r="D2783" s="10"/>
    </row>
    <row r="2784" spans="3:4" x14ac:dyDescent="0.2">
      <c r="C2784" s="10"/>
      <c r="D2784" s="10"/>
    </row>
    <row r="2785" spans="3:4" x14ac:dyDescent="0.2">
      <c r="C2785" s="10"/>
      <c r="D2785" s="10"/>
    </row>
    <row r="2786" spans="3:4" x14ac:dyDescent="0.2">
      <c r="C2786" s="10"/>
      <c r="D2786" s="10"/>
    </row>
    <row r="2787" spans="3:4" x14ac:dyDescent="0.2">
      <c r="C2787" s="10"/>
      <c r="D2787" s="10"/>
    </row>
    <row r="2788" spans="3:4" x14ac:dyDescent="0.2">
      <c r="C2788" s="10"/>
      <c r="D2788" s="10"/>
    </row>
    <row r="2789" spans="3:4" x14ac:dyDescent="0.2">
      <c r="C2789" s="10"/>
      <c r="D2789" s="10"/>
    </row>
    <row r="2790" spans="3:4" x14ac:dyDescent="0.2">
      <c r="C2790" s="10"/>
      <c r="D2790" s="10"/>
    </row>
    <row r="2791" spans="3:4" x14ac:dyDescent="0.2">
      <c r="C2791" s="10"/>
      <c r="D2791" s="10"/>
    </row>
    <row r="2792" spans="3:4" x14ac:dyDescent="0.2">
      <c r="C2792" s="10"/>
      <c r="D2792" s="10"/>
    </row>
    <row r="2793" spans="3:4" x14ac:dyDescent="0.2">
      <c r="C2793" s="10"/>
      <c r="D2793" s="10"/>
    </row>
    <row r="2794" spans="3:4" x14ac:dyDescent="0.2">
      <c r="C2794" s="10"/>
      <c r="D2794" s="10"/>
    </row>
    <row r="2795" spans="3:4" x14ac:dyDescent="0.2">
      <c r="C2795" s="10"/>
      <c r="D2795" s="10"/>
    </row>
    <row r="2796" spans="3:4" x14ac:dyDescent="0.2">
      <c r="C2796" s="10"/>
      <c r="D2796" s="10"/>
    </row>
    <row r="2797" spans="3:4" x14ac:dyDescent="0.2">
      <c r="C2797" s="10"/>
      <c r="D2797" s="10"/>
    </row>
    <row r="2798" spans="3:4" x14ac:dyDescent="0.2">
      <c r="C2798" s="10"/>
      <c r="D2798" s="10"/>
    </row>
    <row r="2799" spans="3:4" x14ac:dyDescent="0.2">
      <c r="C2799" s="10"/>
      <c r="D2799" s="10"/>
    </row>
    <row r="2800" spans="3:4" x14ac:dyDescent="0.2">
      <c r="C2800" s="10"/>
      <c r="D2800" s="10"/>
    </row>
    <row r="2801" spans="3:4" x14ac:dyDescent="0.2">
      <c r="C2801" s="10"/>
      <c r="D2801" s="10"/>
    </row>
    <row r="2802" spans="3:4" x14ac:dyDescent="0.2">
      <c r="C2802" s="10"/>
      <c r="D2802" s="10"/>
    </row>
    <row r="2803" spans="3:4" x14ac:dyDescent="0.2">
      <c r="C2803" s="10"/>
      <c r="D2803" s="10"/>
    </row>
    <row r="2804" spans="3:4" x14ac:dyDescent="0.2">
      <c r="C2804" s="10"/>
      <c r="D2804" s="10"/>
    </row>
    <row r="2805" spans="3:4" x14ac:dyDescent="0.2">
      <c r="C2805" s="10"/>
      <c r="D2805" s="10"/>
    </row>
    <row r="2806" spans="3:4" x14ac:dyDescent="0.2">
      <c r="C2806" s="10"/>
      <c r="D2806" s="10"/>
    </row>
    <row r="2807" spans="3:4" x14ac:dyDescent="0.2">
      <c r="C2807" s="10"/>
      <c r="D2807" s="10"/>
    </row>
    <row r="2808" spans="3:4" x14ac:dyDescent="0.2">
      <c r="C2808" s="10"/>
      <c r="D2808" s="10"/>
    </row>
    <row r="2809" spans="3:4" x14ac:dyDescent="0.2">
      <c r="C2809" s="10"/>
      <c r="D2809" s="10"/>
    </row>
    <row r="2810" spans="3:4" x14ac:dyDescent="0.2">
      <c r="C2810" s="10"/>
      <c r="D2810" s="10"/>
    </row>
    <row r="2811" spans="3:4" x14ac:dyDescent="0.2">
      <c r="C2811" s="10"/>
      <c r="D2811" s="10"/>
    </row>
    <row r="2812" spans="3:4" x14ac:dyDescent="0.2">
      <c r="C2812" s="10"/>
      <c r="D2812" s="10"/>
    </row>
    <row r="2813" spans="3:4" x14ac:dyDescent="0.2">
      <c r="C2813" s="10"/>
      <c r="D2813" s="10"/>
    </row>
    <row r="2814" spans="3:4" x14ac:dyDescent="0.2">
      <c r="C2814" s="10"/>
      <c r="D2814" s="10"/>
    </row>
    <row r="2815" spans="3:4" x14ac:dyDescent="0.2">
      <c r="C2815" s="10"/>
      <c r="D2815" s="10"/>
    </row>
    <row r="2816" spans="3:4" x14ac:dyDescent="0.2">
      <c r="C2816" s="10"/>
      <c r="D2816" s="10"/>
    </row>
    <row r="2817" spans="3:4" x14ac:dyDescent="0.2">
      <c r="C2817" s="10"/>
      <c r="D2817" s="10"/>
    </row>
    <row r="2818" spans="3:4" x14ac:dyDescent="0.2">
      <c r="C2818" s="10"/>
      <c r="D2818" s="10"/>
    </row>
    <row r="2819" spans="3:4" x14ac:dyDescent="0.2">
      <c r="C2819" s="10"/>
      <c r="D2819" s="10"/>
    </row>
    <row r="2820" spans="3:4" x14ac:dyDescent="0.2">
      <c r="C2820" s="10"/>
      <c r="D2820" s="10"/>
    </row>
    <row r="2821" spans="3:4" x14ac:dyDescent="0.2">
      <c r="C2821" s="10"/>
      <c r="D2821" s="10"/>
    </row>
    <row r="2822" spans="3:4" x14ac:dyDescent="0.2">
      <c r="C2822" s="10"/>
      <c r="D2822" s="10"/>
    </row>
    <row r="2823" spans="3:4" x14ac:dyDescent="0.2">
      <c r="C2823" s="10"/>
      <c r="D2823" s="10"/>
    </row>
    <row r="2824" spans="3:4" x14ac:dyDescent="0.2">
      <c r="C2824" s="10"/>
      <c r="D2824" s="10"/>
    </row>
    <row r="2825" spans="3:4" x14ac:dyDescent="0.2">
      <c r="C2825" s="10"/>
      <c r="D2825" s="10"/>
    </row>
    <row r="2826" spans="3:4" x14ac:dyDescent="0.2">
      <c r="C2826" s="10"/>
      <c r="D2826" s="10"/>
    </row>
    <row r="2827" spans="3:4" x14ac:dyDescent="0.2">
      <c r="C2827" s="10"/>
      <c r="D2827" s="10"/>
    </row>
    <row r="2828" spans="3:4" x14ac:dyDescent="0.2">
      <c r="C2828" s="10"/>
      <c r="D2828" s="10"/>
    </row>
    <row r="2829" spans="3:4" x14ac:dyDescent="0.2">
      <c r="C2829" s="10"/>
      <c r="D2829" s="10"/>
    </row>
    <row r="2830" spans="3:4" x14ac:dyDescent="0.2">
      <c r="C2830" s="10"/>
      <c r="D2830" s="10"/>
    </row>
    <row r="2831" spans="3:4" x14ac:dyDescent="0.2">
      <c r="C2831" s="10"/>
      <c r="D2831" s="10"/>
    </row>
    <row r="2832" spans="3:4" x14ac:dyDescent="0.2">
      <c r="C2832" s="10"/>
      <c r="D2832" s="10"/>
    </row>
    <row r="2833" spans="3:4" x14ac:dyDescent="0.2">
      <c r="C2833" s="10"/>
      <c r="D2833" s="10"/>
    </row>
    <row r="2834" spans="3:4" x14ac:dyDescent="0.2">
      <c r="C2834" s="10"/>
      <c r="D2834" s="10"/>
    </row>
    <row r="2835" spans="3:4" x14ac:dyDescent="0.2">
      <c r="C2835" s="10"/>
      <c r="D2835" s="10"/>
    </row>
    <row r="2836" spans="3:4" x14ac:dyDescent="0.2">
      <c r="C2836" s="10"/>
      <c r="D2836" s="10"/>
    </row>
    <row r="2837" spans="3:4" x14ac:dyDescent="0.2">
      <c r="C2837" s="10"/>
      <c r="D2837" s="10"/>
    </row>
    <row r="2838" spans="3:4" x14ac:dyDescent="0.2">
      <c r="C2838" s="10"/>
      <c r="D2838" s="10"/>
    </row>
    <row r="2839" spans="3:4" x14ac:dyDescent="0.2">
      <c r="C2839" s="10"/>
      <c r="D2839" s="10"/>
    </row>
    <row r="2840" spans="3:4" x14ac:dyDescent="0.2">
      <c r="C2840" s="10"/>
      <c r="D2840" s="10"/>
    </row>
    <row r="2841" spans="3:4" x14ac:dyDescent="0.2">
      <c r="C2841" s="10"/>
      <c r="D2841" s="10"/>
    </row>
    <row r="2842" spans="3:4" x14ac:dyDescent="0.2">
      <c r="C2842" s="10"/>
      <c r="D2842" s="10"/>
    </row>
    <row r="2843" spans="3:4" x14ac:dyDescent="0.2">
      <c r="C2843" s="10"/>
      <c r="D2843" s="10"/>
    </row>
    <row r="2844" spans="3:4" x14ac:dyDescent="0.2">
      <c r="C2844" s="10"/>
      <c r="D2844" s="10"/>
    </row>
    <row r="2845" spans="3:4" x14ac:dyDescent="0.2">
      <c r="C2845" s="10"/>
      <c r="D2845" s="10"/>
    </row>
    <row r="2846" spans="3:4" x14ac:dyDescent="0.2">
      <c r="C2846" s="10"/>
      <c r="D2846" s="10"/>
    </row>
    <row r="2847" spans="3:4" x14ac:dyDescent="0.2">
      <c r="C2847" s="10"/>
      <c r="D2847" s="10"/>
    </row>
    <row r="2848" spans="3:4" x14ac:dyDescent="0.2">
      <c r="C2848" s="10"/>
      <c r="D2848" s="10"/>
    </row>
    <row r="2849" spans="3:4" x14ac:dyDescent="0.2">
      <c r="C2849" s="10"/>
      <c r="D2849" s="10"/>
    </row>
    <row r="2850" spans="3:4" x14ac:dyDescent="0.2">
      <c r="C2850" s="10"/>
      <c r="D2850" s="10"/>
    </row>
    <row r="2851" spans="3:4" x14ac:dyDescent="0.2">
      <c r="C2851" s="10"/>
      <c r="D2851" s="10"/>
    </row>
    <row r="2852" spans="3:4" x14ac:dyDescent="0.2">
      <c r="C2852" s="10"/>
      <c r="D2852" s="10"/>
    </row>
    <row r="2853" spans="3:4" x14ac:dyDescent="0.2">
      <c r="C2853" s="10"/>
      <c r="D2853" s="10"/>
    </row>
    <row r="2854" spans="3:4" x14ac:dyDescent="0.2">
      <c r="C2854" s="10"/>
      <c r="D2854" s="10"/>
    </row>
    <row r="2855" spans="3:4" x14ac:dyDescent="0.2">
      <c r="C2855" s="10"/>
      <c r="D2855" s="10"/>
    </row>
    <row r="2856" spans="3:4" x14ac:dyDescent="0.2">
      <c r="C2856" s="10"/>
      <c r="D2856" s="10"/>
    </row>
    <row r="2857" spans="3:4" x14ac:dyDescent="0.2">
      <c r="C2857" s="10"/>
      <c r="D2857" s="10"/>
    </row>
    <row r="2858" spans="3:4" x14ac:dyDescent="0.2">
      <c r="C2858" s="10"/>
      <c r="D2858" s="10"/>
    </row>
    <row r="2859" spans="3:4" x14ac:dyDescent="0.2">
      <c r="C2859" s="10"/>
      <c r="D2859" s="10"/>
    </row>
    <row r="2860" spans="3:4" x14ac:dyDescent="0.2">
      <c r="C2860" s="10"/>
      <c r="D2860" s="10"/>
    </row>
    <row r="2861" spans="3:4" x14ac:dyDescent="0.2">
      <c r="C2861" s="10"/>
      <c r="D2861" s="10"/>
    </row>
    <row r="2862" spans="3:4" x14ac:dyDescent="0.2">
      <c r="C2862" s="10"/>
      <c r="D2862" s="10"/>
    </row>
    <row r="2863" spans="3:4" x14ac:dyDescent="0.2">
      <c r="C2863" s="10"/>
      <c r="D2863" s="10"/>
    </row>
    <row r="2864" spans="3:4" x14ac:dyDescent="0.2">
      <c r="C2864" s="10"/>
      <c r="D2864" s="10"/>
    </row>
    <row r="2865" spans="3:4" x14ac:dyDescent="0.2">
      <c r="C2865" s="10"/>
      <c r="D2865" s="10"/>
    </row>
    <row r="2866" spans="3:4" x14ac:dyDescent="0.2">
      <c r="C2866" s="10"/>
      <c r="D2866" s="10"/>
    </row>
    <row r="2867" spans="3:4" x14ac:dyDescent="0.2">
      <c r="C2867" s="10"/>
      <c r="D2867" s="10"/>
    </row>
    <row r="2868" spans="3:4" x14ac:dyDescent="0.2">
      <c r="C2868" s="10"/>
      <c r="D2868" s="10"/>
    </row>
    <row r="2869" spans="3:4" x14ac:dyDescent="0.2">
      <c r="C2869" s="10"/>
      <c r="D2869" s="10"/>
    </row>
    <row r="2870" spans="3:4" x14ac:dyDescent="0.2">
      <c r="C2870" s="10"/>
      <c r="D2870" s="10"/>
    </row>
    <row r="2871" spans="3:4" x14ac:dyDescent="0.2">
      <c r="C2871" s="10"/>
      <c r="D2871" s="10"/>
    </row>
    <row r="2872" spans="3:4" x14ac:dyDescent="0.2">
      <c r="C2872" s="10"/>
      <c r="D2872" s="10"/>
    </row>
    <row r="2873" spans="3:4" x14ac:dyDescent="0.2">
      <c r="C2873" s="10"/>
      <c r="D2873" s="10"/>
    </row>
    <row r="2874" spans="3:4" x14ac:dyDescent="0.2">
      <c r="C2874" s="10"/>
      <c r="D2874" s="10"/>
    </row>
    <row r="2875" spans="3:4" x14ac:dyDescent="0.2">
      <c r="C2875" s="10"/>
      <c r="D2875" s="10"/>
    </row>
    <row r="2876" spans="3:4" x14ac:dyDescent="0.2">
      <c r="C2876" s="10"/>
      <c r="D2876" s="10"/>
    </row>
    <row r="2877" spans="3:4" x14ac:dyDescent="0.2">
      <c r="C2877" s="10"/>
      <c r="D2877" s="10"/>
    </row>
    <row r="2878" spans="3:4" x14ac:dyDescent="0.2">
      <c r="C2878" s="10"/>
      <c r="D2878" s="10"/>
    </row>
    <row r="2879" spans="3:4" x14ac:dyDescent="0.2">
      <c r="C2879" s="10"/>
      <c r="D2879" s="10"/>
    </row>
    <row r="2880" spans="3:4" x14ac:dyDescent="0.2">
      <c r="C2880" s="10"/>
      <c r="D2880" s="10"/>
    </row>
    <row r="2881" spans="3:4" x14ac:dyDescent="0.2">
      <c r="C2881" s="10"/>
      <c r="D2881" s="10"/>
    </row>
    <row r="2882" spans="3:4" x14ac:dyDescent="0.2">
      <c r="C2882" s="10"/>
      <c r="D2882" s="10"/>
    </row>
    <row r="2883" spans="3:4" x14ac:dyDescent="0.2">
      <c r="C2883" s="10"/>
      <c r="D2883" s="10"/>
    </row>
    <row r="2884" spans="3:4" x14ac:dyDescent="0.2">
      <c r="C2884" s="10"/>
      <c r="D2884" s="10"/>
    </row>
    <row r="2885" spans="3:4" x14ac:dyDescent="0.2">
      <c r="C2885" s="10"/>
      <c r="D2885" s="10"/>
    </row>
    <row r="2886" spans="3:4" x14ac:dyDescent="0.2">
      <c r="C2886" s="10"/>
      <c r="D2886" s="10"/>
    </row>
    <row r="2887" spans="3:4" x14ac:dyDescent="0.2">
      <c r="C2887" s="10"/>
      <c r="D2887" s="10"/>
    </row>
    <row r="2888" spans="3:4" x14ac:dyDescent="0.2">
      <c r="C2888" s="10"/>
      <c r="D2888" s="10"/>
    </row>
    <row r="2889" spans="3:4" x14ac:dyDescent="0.2">
      <c r="C2889" s="10"/>
      <c r="D2889" s="10"/>
    </row>
    <row r="2890" spans="3:4" x14ac:dyDescent="0.2">
      <c r="C2890" s="10"/>
      <c r="D2890" s="10"/>
    </row>
    <row r="2891" spans="3:4" x14ac:dyDescent="0.2">
      <c r="C2891" s="10"/>
      <c r="D2891" s="10"/>
    </row>
    <row r="2892" spans="3:4" x14ac:dyDescent="0.2">
      <c r="C2892" s="10"/>
      <c r="D2892" s="10"/>
    </row>
    <row r="2893" spans="3:4" x14ac:dyDescent="0.2">
      <c r="C2893" s="10"/>
      <c r="D2893" s="10"/>
    </row>
    <row r="2894" spans="3:4" x14ac:dyDescent="0.2">
      <c r="C2894" s="10"/>
      <c r="D2894" s="10"/>
    </row>
    <row r="2895" spans="3:4" x14ac:dyDescent="0.2">
      <c r="C2895" s="10"/>
      <c r="D2895" s="10"/>
    </row>
    <row r="2896" spans="3:4" x14ac:dyDescent="0.2">
      <c r="C2896" s="10"/>
      <c r="D2896" s="10"/>
    </row>
    <row r="2897" spans="3:4" x14ac:dyDescent="0.2">
      <c r="C2897" s="10"/>
      <c r="D2897" s="10"/>
    </row>
    <row r="2898" spans="3:4" x14ac:dyDescent="0.2">
      <c r="C2898" s="10"/>
      <c r="D2898" s="10"/>
    </row>
    <row r="2899" spans="3:4" x14ac:dyDescent="0.2">
      <c r="C2899" s="10"/>
      <c r="D2899" s="10"/>
    </row>
    <row r="2900" spans="3:4" x14ac:dyDescent="0.2">
      <c r="C2900" s="10"/>
      <c r="D2900" s="10"/>
    </row>
    <row r="2901" spans="3:4" x14ac:dyDescent="0.2">
      <c r="C2901" s="10"/>
      <c r="D2901" s="10"/>
    </row>
    <row r="2902" spans="3:4" x14ac:dyDescent="0.2">
      <c r="C2902" s="10"/>
      <c r="D2902" s="10"/>
    </row>
    <row r="2903" spans="3:4" x14ac:dyDescent="0.2">
      <c r="C2903" s="10"/>
      <c r="D2903" s="10"/>
    </row>
    <row r="2904" spans="3:4" x14ac:dyDescent="0.2">
      <c r="C2904" s="10"/>
      <c r="D2904" s="10"/>
    </row>
    <row r="2905" spans="3:4" x14ac:dyDescent="0.2">
      <c r="C2905" s="10"/>
      <c r="D2905" s="10"/>
    </row>
    <row r="2906" spans="3:4" x14ac:dyDescent="0.2">
      <c r="C2906" s="10"/>
      <c r="D2906" s="10"/>
    </row>
    <row r="2907" spans="3:4" x14ac:dyDescent="0.2">
      <c r="C2907" s="10"/>
      <c r="D2907" s="10"/>
    </row>
    <row r="2908" spans="3:4" x14ac:dyDescent="0.2">
      <c r="C2908" s="10"/>
      <c r="D2908" s="10"/>
    </row>
    <row r="2909" spans="3:4" x14ac:dyDescent="0.2">
      <c r="C2909" s="10"/>
      <c r="D2909" s="10"/>
    </row>
    <row r="2910" spans="3:4" x14ac:dyDescent="0.2">
      <c r="C2910" s="10"/>
      <c r="D2910" s="10"/>
    </row>
    <row r="2911" spans="3:4" x14ac:dyDescent="0.2">
      <c r="C2911" s="10"/>
      <c r="D2911" s="10"/>
    </row>
    <row r="2912" spans="3:4" x14ac:dyDescent="0.2">
      <c r="C2912" s="10"/>
      <c r="D2912" s="10"/>
    </row>
    <row r="2913" spans="3:4" x14ac:dyDescent="0.2">
      <c r="C2913" s="10"/>
      <c r="D2913" s="10"/>
    </row>
    <row r="2914" spans="3:4" x14ac:dyDescent="0.2">
      <c r="C2914" s="10"/>
      <c r="D2914" s="10"/>
    </row>
    <row r="2915" spans="3:4" x14ac:dyDescent="0.2">
      <c r="C2915" s="10"/>
      <c r="D2915" s="10"/>
    </row>
    <row r="2916" spans="3:4" x14ac:dyDescent="0.2">
      <c r="C2916" s="10"/>
      <c r="D2916" s="10"/>
    </row>
    <row r="2917" spans="3:4" x14ac:dyDescent="0.2">
      <c r="C2917" s="10"/>
      <c r="D2917" s="10"/>
    </row>
    <row r="2918" spans="3:4" x14ac:dyDescent="0.2">
      <c r="C2918" s="10"/>
      <c r="D2918" s="10"/>
    </row>
    <row r="2919" spans="3:4" x14ac:dyDescent="0.2">
      <c r="C2919" s="10"/>
      <c r="D2919" s="10"/>
    </row>
    <row r="2920" spans="3:4" x14ac:dyDescent="0.2">
      <c r="C2920" s="10"/>
      <c r="D2920" s="10"/>
    </row>
    <row r="2921" spans="3:4" x14ac:dyDescent="0.2">
      <c r="C2921" s="10"/>
      <c r="D2921" s="10"/>
    </row>
    <row r="2922" spans="3:4" x14ac:dyDescent="0.2">
      <c r="C2922" s="10"/>
      <c r="D2922" s="10"/>
    </row>
    <row r="2923" spans="3:4" x14ac:dyDescent="0.2">
      <c r="C2923" s="10"/>
      <c r="D2923" s="10"/>
    </row>
    <row r="2924" spans="3:4" x14ac:dyDescent="0.2">
      <c r="C2924" s="10"/>
      <c r="D2924" s="10"/>
    </row>
    <row r="2925" spans="3:4" x14ac:dyDescent="0.2">
      <c r="C2925" s="10"/>
      <c r="D2925" s="10"/>
    </row>
    <row r="2926" spans="3:4" x14ac:dyDescent="0.2">
      <c r="C2926" s="10"/>
      <c r="D2926" s="10"/>
    </row>
    <row r="2927" spans="3:4" x14ac:dyDescent="0.2">
      <c r="C2927" s="10"/>
      <c r="D2927" s="10"/>
    </row>
    <row r="2928" spans="3:4" x14ac:dyDescent="0.2">
      <c r="C2928" s="10"/>
      <c r="D2928" s="10"/>
    </row>
    <row r="2929" spans="3:4" x14ac:dyDescent="0.2">
      <c r="C2929" s="10"/>
      <c r="D2929" s="10"/>
    </row>
    <row r="2930" spans="3:4" x14ac:dyDescent="0.2">
      <c r="C2930" s="10"/>
      <c r="D2930" s="10"/>
    </row>
    <row r="2931" spans="3:4" x14ac:dyDescent="0.2">
      <c r="C2931" s="10"/>
      <c r="D2931" s="10"/>
    </row>
    <row r="2932" spans="3:4" x14ac:dyDescent="0.2">
      <c r="C2932" s="10"/>
      <c r="D2932" s="10"/>
    </row>
    <row r="2933" spans="3:4" x14ac:dyDescent="0.2">
      <c r="C2933" s="10"/>
      <c r="D2933" s="10"/>
    </row>
    <row r="2934" spans="3:4" x14ac:dyDescent="0.2">
      <c r="C2934" s="10"/>
      <c r="D2934" s="10"/>
    </row>
    <row r="2935" spans="3:4" x14ac:dyDescent="0.2">
      <c r="C2935" s="10"/>
      <c r="D2935" s="10"/>
    </row>
    <row r="2936" spans="3:4" x14ac:dyDescent="0.2">
      <c r="C2936" s="10"/>
      <c r="D2936" s="10"/>
    </row>
    <row r="2937" spans="3:4" x14ac:dyDescent="0.2">
      <c r="C2937" s="10"/>
      <c r="D2937" s="10"/>
    </row>
    <row r="2938" spans="3:4" x14ac:dyDescent="0.2">
      <c r="C2938" s="10"/>
      <c r="D2938" s="10"/>
    </row>
    <row r="2939" spans="3:4" x14ac:dyDescent="0.2">
      <c r="C2939" s="10"/>
      <c r="D2939" s="10"/>
    </row>
    <row r="2940" spans="3:4" x14ac:dyDescent="0.2">
      <c r="C2940" s="10"/>
      <c r="D2940" s="10"/>
    </row>
    <row r="2941" spans="3:4" x14ac:dyDescent="0.2">
      <c r="C2941" s="10"/>
      <c r="D2941" s="10"/>
    </row>
    <row r="2942" spans="3:4" x14ac:dyDescent="0.2">
      <c r="C2942" s="10"/>
      <c r="D2942" s="10"/>
    </row>
    <row r="2943" spans="3:4" x14ac:dyDescent="0.2">
      <c r="C2943" s="10"/>
      <c r="D2943" s="10"/>
    </row>
    <row r="2944" spans="3:4" x14ac:dyDescent="0.2">
      <c r="C2944" s="10"/>
      <c r="D2944" s="10"/>
    </row>
    <row r="2945" spans="3:4" x14ac:dyDescent="0.2">
      <c r="C2945" s="10"/>
      <c r="D2945" s="10"/>
    </row>
    <row r="2946" spans="3:4" x14ac:dyDescent="0.2">
      <c r="C2946" s="10"/>
      <c r="D2946" s="10"/>
    </row>
    <row r="2947" spans="3:4" x14ac:dyDescent="0.2">
      <c r="C2947" s="10"/>
      <c r="D2947" s="10"/>
    </row>
    <row r="2948" spans="3:4" x14ac:dyDescent="0.2">
      <c r="C2948" s="10"/>
      <c r="D2948" s="10"/>
    </row>
    <row r="2949" spans="3:4" x14ac:dyDescent="0.2">
      <c r="C2949" s="10"/>
      <c r="D2949" s="10"/>
    </row>
    <row r="2950" spans="3:4" x14ac:dyDescent="0.2">
      <c r="C2950" s="10"/>
      <c r="D2950" s="10"/>
    </row>
    <row r="2951" spans="3:4" x14ac:dyDescent="0.2">
      <c r="C2951" s="10"/>
      <c r="D2951" s="10"/>
    </row>
    <row r="2952" spans="3:4" x14ac:dyDescent="0.2">
      <c r="C2952" s="10"/>
      <c r="D2952" s="10"/>
    </row>
    <row r="2953" spans="3:4" x14ac:dyDescent="0.2">
      <c r="C2953" s="10"/>
      <c r="D2953" s="10"/>
    </row>
    <row r="2954" spans="3:4" x14ac:dyDescent="0.2">
      <c r="C2954" s="10"/>
      <c r="D2954" s="10"/>
    </row>
    <row r="2955" spans="3:4" x14ac:dyDescent="0.2">
      <c r="C2955" s="10"/>
      <c r="D2955" s="10"/>
    </row>
    <row r="2956" spans="3:4" x14ac:dyDescent="0.2">
      <c r="C2956" s="10"/>
      <c r="D2956" s="10"/>
    </row>
    <row r="2957" spans="3:4" x14ac:dyDescent="0.2">
      <c r="C2957" s="10"/>
      <c r="D2957" s="10"/>
    </row>
    <row r="2958" spans="3:4" x14ac:dyDescent="0.2">
      <c r="C2958" s="10"/>
      <c r="D2958" s="10"/>
    </row>
    <row r="2959" spans="3:4" x14ac:dyDescent="0.2">
      <c r="C2959" s="10"/>
      <c r="D2959" s="10"/>
    </row>
    <row r="2960" spans="3:4" x14ac:dyDescent="0.2">
      <c r="C2960" s="10"/>
      <c r="D2960" s="10"/>
    </row>
    <row r="2961" spans="3:4" x14ac:dyDescent="0.2">
      <c r="C2961" s="10"/>
      <c r="D2961" s="10"/>
    </row>
    <row r="2962" spans="3:4" x14ac:dyDescent="0.2">
      <c r="C2962" s="10"/>
      <c r="D2962" s="10"/>
    </row>
    <row r="2963" spans="3:4" x14ac:dyDescent="0.2">
      <c r="C2963" s="10"/>
      <c r="D2963" s="10"/>
    </row>
    <row r="2964" spans="3:4" x14ac:dyDescent="0.2">
      <c r="C2964" s="10"/>
      <c r="D2964" s="10"/>
    </row>
    <row r="2965" spans="3:4" x14ac:dyDescent="0.2">
      <c r="C2965" s="10"/>
      <c r="D2965" s="10"/>
    </row>
    <row r="2966" spans="3:4" x14ac:dyDescent="0.2">
      <c r="C2966" s="10"/>
      <c r="D2966" s="10"/>
    </row>
    <row r="2967" spans="3:4" x14ac:dyDescent="0.2">
      <c r="C2967" s="10"/>
      <c r="D2967" s="10"/>
    </row>
    <row r="2968" spans="3:4" x14ac:dyDescent="0.2">
      <c r="C2968" s="10"/>
      <c r="D2968" s="10"/>
    </row>
    <row r="2969" spans="3:4" x14ac:dyDescent="0.2">
      <c r="C2969" s="10"/>
      <c r="D2969" s="10"/>
    </row>
    <row r="2970" spans="3:4" x14ac:dyDescent="0.2">
      <c r="C2970" s="10"/>
      <c r="D2970" s="10"/>
    </row>
    <row r="2971" spans="3:4" x14ac:dyDescent="0.2">
      <c r="C2971" s="10"/>
      <c r="D2971" s="10"/>
    </row>
    <row r="2972" spans="3:4" x14ac:dyDescent="0.2">
      <c r="C2972" s="10"/>
      <c r="D2972" s="10"/>
    </row>
    <row r="2973" spans="3:4" x14ac:dyDescent="0.2">
      <c r="C2973" s="10"/>
      <c r="D2973" s="10"/>
    </row>
    <row r="2974" spans="3:4" x14ac:dyDescent="0.2">
      <c r="C2974" s="10"/>
      <c r="D2974" s="10"/>
    </row>
    <row r="2975" spans="3:4" x14ac:dyDescent="0.2">
      <c r="C2975" s="10"/>
      <c r="D2975" s="10"/>
    </row>
    <row r="2976" spans="3:4" x14ac:dyDescent="0.2">
      <c r="C2976" s="10"/>
      <c r="D2976" s="10"/>
    </row>
    <row r="2977" spans="3:4" x14ac:dyDescent="0.2">
      <c r="C2977" s="10"/>
      <c r="D2977" s="10"/>
    </row>
    <row r="2978" spans="3:4" x14ac:dyDescent="0.2">
      <c r="C2978" s="10"/>
      <c r="D2978" s="10"/>
    </row>
    <row r="2979" spans="3:4" x14ac:dyDescent="0.2">
      <c r="C2979" s="10"/>
      <c r="D2979" s="10"/>
    </row>
    <row r="2980" spans="3:4" x14ac:dyDescent="0.2">
      <c r="C2980" s="10"/>
      <c r="D2980" s="10"/>
    </row>
    <row r="2981" spans="3:4" x14ac:dyDescent="0.2">
      <c r="C2981" s="10"/>
      <c r="D2981" s="10"/>
    </row>
    <row r="2982" spans="3:4" x14ac:dyDescent="0.2">
      <c r="C2982" s="10"/>
      <c r="D2982" s="10"/>
    </row>
    <row r="2983" spans="3:4" x14ac:dyDescent="0.2">
      <c r="C2983" s="10"/>
      <c r="D2983" s="10"/>
    </row>
    <row r="2984" spans="3:4" x14ac:dyDescent="0.2">
      <c r="C2984" s="10"/>
      <c r="D2984" s="10"/>
    </row>
    <row r="2985" spans="3:4" x14ac:dyDescent="0.2">
      <c r="C2985" s="10"/>
      <c r="D2985" s="10"/>
    </row>
    <row r="2986" spans="3:4" x14ac:dyDescent="0.2">
      <c r="C2986" s="10"/>
      <c r="D2986" s="10"/>
    </row>
    <row r="2987" spans="3:4" x14ac:dyDescent="0.2">
      <c r="C2987" s="10"/>
      <c r="D2987" s="10"/>
    </row>
    <row r="2988" spans="3:4" x14ac:dyDescent="0.2">
      <c r="C2988" s="10"/>
      <c r="D2988" s="10"/>
    </row>
    <row r="2989" spans="3:4" x14ac:dyDescent="0.2">
      <c r="C2989" s="10"/>
      <c r="D2989" s="10"/>
    </row>
    <row r="2990" spans="3:4" x14ac:dyDescent="0.2">
      <c r="C2990" s="10"/>
      <c r="D2990" s="10"/>
    </row>
    <row r="2991" spans="3:4" x14ac:dyDescent="0.2">
      <c r="C2991" s="10"/>
      <c r="D2991" s="10"/>
    </row>
    <row r="2992" spans="3:4" x14ac:dyDescent="0.2">
      <c r="C2992" s="10"/>
      <c r="D2992" s="10"/>
    </row>
    <row r="2993" spans="3:4" x14ac:dyDescent="0.2">
      <c r="C2993" s="10"/>
      <c r="D2993" s="10"/>
    </row>
    <row r="2994" spans="3:4" x14ac:dyDescent="0.2">
      <c r="C2994" s="10"/>
      <c r="D2994" s="10"/>
    </row>
    <row r="2995" spans="3:4" x14ac:dyDescent="0.2">
      <c r="C2995" s="10"/>
      <c r="D2995" s="10"/>
    </row>
    <row r="2996" spans="3:4" x14ac:dyDescent="0.2">
      <c r="C2996" s="10"/>
      <c r="D2996" s="10"/>
    </row>
    <row r="2997" spans="3:4" x14ac:dyDescent="0.2">
      <c r="C2997" s="10"/>
      <c r="D2997" s="10"/>
    </row>
    <row r="2998" spans="3:4" x14ac:dyDescent="0.2">
      <c r="C2998" s="10"/>
      <c r="D2998" s="10"/>
    </row>
    <row r="2999" spans="3:4" x14ac:dyDescent="0.2">
      <c r="C2999" s="10"/>
      <c r="D2999" s="10"/>
    </row>
    <row r="3000" spans="3:4" x14ac:dyDescent="0.2">
      <c r="C3000" s="10"/>
      <c r="D3000" s="10"/>
    </row>
    <row r="3001" spans="3:4" x14ac:dyDescent="0.2">
      <c r="C3001" s="10"/>
      <c r="D3001" s="10"/>
    </row>
    <row r="3002" spans="3:4" x14ac:dyDescent="0.2">
      <c r="C3002" s="10"/>
      <c r="D3002" s="10"/>
    </row>
    <row r="3003" spans="3:4" x14ac:dyDescent="0.2">
      <c r="C3003" s="10"/>
      <c r="D3003" s="10"/>
    </row>
    <row r="3004" spans="3:4" x14ac:dyDescent="0.2">
      <c r="C3004" s="10"/>
      <c r="D3004" s="10"/>
    </row>
    <row r="3005" spans="3:4" x14ac:dyDescent="0.2">
      <c r="C3005" s="10"/>
      <c r="D3005" s="10"/>
    </row>
    <row r="3006" spans="3:4" x14ac:dyDescent="0.2">
      <c r="C3006" s="10"/>
      <c r="D3006" s="10"/>
    </row>
    <row r="3007" spans="3:4" x14ac:dyDescent="0.2">
      <c r="C3007" s="10"/>
      <c r="D3007" s="10"/>
    </row>
    <row r="3008" spans="3:4" x14ac:dyDescent="0.2">
      <c r="C3008" s="10"/>
      <c r="D3008" s="10"/>
    </row>
    <row r="3009" spans="3:4" x14ac:dyDescent="0.2">
      <c r="C3009" s="10"/>
      <c r="D3009" s="10"/>
    </row>
    <row r="3010" spans="3:4" x14ac:dyDescent="0.2">
      <c r="C3010" s="10"/>
      <c r="D3010" s="10"/>
    </row>
    <row r="3011" spans="3:4" x14ac:dyDescent="0.2">
      <c r="C3011" s="10"/>
      <c r="D3011" s="10"/>
    </row>
    <row r="3012" spans="3:4" x14ac:dyDescent="0.2">
      <c r="C3012" s="10"/>
      <c r="D3012" s="10"/>
    </row>
    <row r="3013" spans="3:4" x14ac:dyDescent="0.2">
      <c r="C3013" s="10"/>
      <c r="D3013" s="10"/>
    </row>
    <row r="3014" spans="3:4" x14ac:dyDescent="0.2">
      <c r="C3014" s="10"/>
      <c r="D3014" s="10"/>
    </row>
    <row r="3015" spans="3:4" x14ac:dyDescent="0.2">
      <c r="C3015" s="10"/>
      <c r="D3015" s="10"/>
    </row>
    <row r="3016" spans="3:4" x14ac:dyDescent="0.2">
      <c r="C3016" s="10"/>
      <c r="D3016" s="10"/>
    </row>
    <row r="3017" spans="3:4" x14ac:dyDescent="0.2">
      <c r="C3017" s="10"/>
      <c r="D3017" s="10"/>
    </row>
    <row r="3018" spans="3:4" x14ac:dyDescent="0.2">
      <c r="C3018" s="10"/>
      <c r="D3018" s="10"/>
    </row>
    <row r="3019" spans="3:4" x14ac:dyDescent="0.2">
      <c r="C3019" s="10"/>
      <c r="D3019" s="10"/>
    </row>
    <row r="3020" spans="3:4" x14ac:dyDescent="0.2">
      <c r="C3020" s="10"/>
      <c r="D3020" s="10"/>
    </row>
    <row r="3021" spans="3:4" x14ac:dyDescent="0.2">
      <c r="C3021" s="10"/>
      <c r="D3021" s="10"/>
    </row>
    <row r="3022" spans="3:4" x14ac:dyDescent="0.2">
      <c r="C3022" s="10"/>
      <c r="D3022" s="10"/>
    </row>
    <row r="3023" spans="3:4" x14ac:dyDescent="0.2">
      <c r="C3023" s="10"/>
      <c r="D3023" s="10"/>
    </row>
    <row r="3024" spans="3:4" x14ac:dyDescent="0.2">
      <c r="C3024" s="10"/>
      <c r="D3024" s="10"/>
    </row>
    <row r="3025" spans="3:4" x14ac:dyDescent="0.2">
      <c r="C3025" s="10"/>
      <c r="D3025" s="10"/>
    </row>
    <row r="3026" spans="3:4" x14ac:dyDescent="0.2">
      <c r="C3026" s="10"/>
      <c r="D3026" s="10"/>
    </row>
    <row r="3027" spans="3:4" x14ac:dyDescent="0.2">
      <c r="C3027" s="10"/>
      <c r="D3027" s="10"/>
    </row>
    <row r="3028" spans="3:4" x14ac:dyDescent="0.2">
      <c r="C3028" s="10"/>
      <c r="D3028" s="10"/>
    </row>
    <row r="3029" spans="3:4" x14ac:dyDescent="0.2">
      <c r="C3029" s="10"/>
      <c r="D3029" s="10"/>
    </row>
    <row r="3030" spans="3:4" x14ac:dyDescent="0.2">
      <c r="C3030" s="10"/>
      <c r="D3030" s="10"/>
    </row>
    <row r="3031" spans="3:4" x14ac:dyDescent="0.2">
      <c r="C3031" s="10"/>
      <c r="D3031" s="10"/>
    </row>
    <row r="3032" spans="3:4" x14ac:dyDescent="0.2">
      <c r="C3032" s="10"/>
      <c r="D3032" s="10"/>
    </row>
    <row r="3033" spans="3:4" x14ac:dyDescent="0.2">
      <c r="C3033" s="10"/>
      <c r="D3033" s="10"/>
    </row>
    <row r="3034" spans="3:4" x14ac:dyDescent="0.2">
      <c r="C3034" s="10"/>
      <c r="D3034" s="10"/>
    </row>
    <row r="3035" spans="3:4" x14ac:dyDescent="0.2">
      <c r="C3035" s="10"/>
      <c r="D3035" s="10"/>
    </row>
    <row r="3036" spans="3:4" x14ac:dyDescent="0.2">
      <c r="C3036" s="10"/>
      <c r="D3036" s="10"/>
    </row>
    <row r="3037" spans="3:4" x14ac:dyDescent="0.2">
      <c r="C3037" s="10"/>
      <c r="D3037" s="10"/>
    </row>
    <row r="3038" spans="3:4" x14ac:dyDescent="0.2">
      <c r="C3038" s="10"/>
      <c r="D3038" s="10"/>
    </row>
    <row r="3039" spans="3:4" x14ac:dyDescent="0.2">
      <c r="C3039" s="10"/>
      <c r="D3039" s="10"/>
    </row>
    <row r="3040" spans="3:4" x14ac:dyDescent="0.2">
      <c r="C3040" s="10"/>
      <c r="D3040" s="10"/>
    </row>
    <row r="3041" spans="3:4" x14ac:dyDescent="0.2">
      <c r="C3041" s="10"/>
      <c r="D3041" s="10"/>
    </row>
    <row r="3042" spans="3:4" x14ac:dyDescent="0.2">
      <c r="C3042" s="10"/>
      <c r="D3042" s="10"/>
    </row>
    <row r="3043" spans="3:4" x14ac:dyDescent="0.2">
      <c r="C3043" s="10"/>
      <c r="D3043" s="10"/>
    </row>
    <row r="3044" spans="3:4" x14ac:dyDescent="0.2">
      <c r="C3044" s="10"/>
      <c r="D3044" s="10"/>
    </row>
    <row r="3045" spans="3:4" x14ac:dyDescent="0.2">
      <c r="C3045" s="10"/>
      <c r="D3045" s="10"/>
    </row>
    <row r="3046" spans="3:4" x14ac:dyDescent="0.2">
      <c r="C3046" s="10"/>
      <c r="D3046" s="10"/>
    </row>
    <row r="3047" spans="3:4" x14ac:dyDescent="0.2">
      <c r="C3047" s="10"/>
      <c r="D3047" s="10"/>
    </row>
    <row r="3048" spans="3:4" x14ac:dyDescent="0.2">
      <c r="C3048" s="10"/>
      <c r="D3048" s="10"/>
    </row>
    <row r="3049" spans="3:4" x14ac:dyDescent="0.2">
      <c r="C3049" s="10"/>
      <c r="D3049" s="10"/>
    </row>
    <row r="3050" spans="3:4" x14ac:dyDescent="0.2">
      <c r="C3050" s="10"/>
      <c r="D3050" s="10"/>
    </row>
    <row r="3051" spans="3:4" x14ac:dyDescent="0.2">
      <c r="C3051" s="10"/>
      <c r="D3051" s="10"/>
    </row>
    <row r="3052" spans="3:4" x14ac:dyDescent="0.2">
      <c r="C3052" s="10"/>
      <c r="D3052" s="10"/>
    </row>
    <row r="3053" spans="3:4" x14ac:dyDescent="0.2">
      <c r="C3053" s="10"/>
      <c r="D3053" s="10"/>
    </row>
    <row r="3054" spans="3:4" x14ac:dyDescent="0.2">
      <c r="C3054" s="10"/>
      <c r="D3054" s="10"/>
    </row>
    <row r="3055" spans="3:4" x14ac:dyDescent="0.2">
      <c r="C3055" s="10"/>
      <c r="D3055" s="10"/>
    </row>
    <row r="3056" spans="3:4" x14ac:dyDescent="0.2">
      <c r="C3056" s="10"/>
      <c r="D3056" s="10"/>
    </row>
    <row r="3057" spans="3:4" x14ac:dyDescent="0.2">
      <c r="C3057" s="10"/>
      <c r="D3057" s="10"/>
    </row>
    <row r="3058" spans="3:4" x14ac:dyDescent="0.2">
      <c r="C3058" s="10"/>
      <c r="D3058" s="10"/>
    </row>
    <row r="3059" spans="3:4" x14ac:dyDescent="0.2">
      <c r="C3059" s="10"/>
      <c r="D3059" s="10"/>
    </row>
    <row r="3060" spans="3:4" x14ac:dyDescent="0.2">
      <c r="C3060" s="10"/>
      <c r="D3060" s="10"/>
    </row>
    <row r="3061" spans="3:4" x14ac:dyDescent="0.2">
      <c r="C3061" s="10"/>
      <c r="D3061" s="10"/>
    </row>
    <row r="3062" spans="3:4" x14ac:dyDescent="0.2">
      <c r="C3062" s="10"/>
      <c r="D3062" s="10"/>
    </row>
    <row r="3063" spans="3:4" x14ac:dyDescent="0.2">
      <c r="C3063" s="10"/>
      <c r="D3063" s="10"/>
    </row>
    <row r="3064" spans="3:4" x14ac:dyDescent="0.2">
      <c r="C3064" s="10"/>
      <c r="D3064" s="10"/>
    </row>
    <row r="3065" spans="3:4" x14ac:dyDescent="0.2">
      <c r="C3065" s="10"/>
      <c r="D3065" s="10"/>
    </row>
    <row r="3066" spans="3:4" x14ac:dyDescent="0.2">
      <c r="C3066" s="10"/>
      <c r="D3066" s="10"/>
    </row>
    <row r="3067" spans="3:4" x14ac:dyDescent="0.2">
      <c r="C3067" s="10"/>
      <c r="D3067" s="10"/>
    </row>
    <row r="3068" spans="3:4" x14ac:dyDescent="0.2">
      <c r="C3068" s="10"/>
      <c r="D3068" s="10"/>
    </row>
    <row r="3069" spans="3:4" x14ac:dyDescent="0.2">
      <c r="C3069" s="10"/>
      <c r="D3069" s="10"/>
    </row>
    <row r="3070" spans="3:4" x14ac:dyDescent="0.2">
      <c r="C3070" s="10"/>
      <c r="D3070" s="10"/>
    </row>
    <row r="3071" spans="3:4" x14ac:dyDescent="0.2">
      <c r="C3071" s="10"/>
      <c r="D3071" s="10"/>
    </row>
    <row r="3072" spans="3:4" x14ac:dyDescent="0.2">
      <c r="C3072" s="10"/>
      <c r="D3072" s="10"/>
    </row>
    <row r="3073" spans="3:4" x14ac:dyDescent="0.2">
      <c r="C3073" s="10"/>
      <c r="D3073" s="10"/>
    </row>
    <row r="3074" spans="3:4" x14ac:dyDescent="0.2">
      <c r="C3074" s="10"/>
      <c r="D3074" s="10"/>
    </row>
    <row r="3075" spans="3:4" x14ac:dyDescent="0.2">
      <c r="C3075" s="10"/>
      <c r="D3075" s="10"/>
    </row>
    <row r="3076" spans="3:4" x14ac:dyDescent="0.2">
      <c r="C3076" s="10"/>
      <c r="D3076" s="10"/>
    </row>
    <row r="3077" spans="3:4" x14ac:dyDescent="0.2">
      <c r="C3077" s="10"/>
      <c r="D3077" s="10"/>
    </row>
    <row r="3078" spans="3:4" x14ac:dyDescent="0.2">
      <c r="C3078" s="10"/>
      <c r="D3078" s="10"/>
    </row>
    <row r="3079" spans="3:4" x14ac:dyDescent="0.2">
      <c r="C3079" s="10"/>
      <c r="D3079" s="10"/>
    </row>
    <row r="3080" spans="3:4" x14ac:dyDescent="0.2">
      <c r="C3080" s="10"/>
      <c r="D3080" s="10"/>
    </row>
    <row r="3081" spans="3:4" x14ac:dyDescent="0.2">
      <c r="C3081" s="10"/>
      <c r="D3081" s="10"/>
    </row>
    <row r="3082" spans="3:4" x14ac:dyDescent="0.2">
      <c r="C3082" s="10"/>
      <c r="D3082" s="10"/>
    </row>
    <row r="3083" spans="3:4" x14ac:dyDescent="0.2">
      <c r="C3083" s="10"/>
      <c r="D3083" s="10"/>
    </row>
    <row r="3084" spans="3:4" x14ac:dyDescent="0.2">
      <c r="C3084" s="10"/>
      <c r="D3084" s="10"/>
    </row>
    <row r="3085" spans="3:4" x14ac:dyDescent="0.2">
      <c r="C3085" s="10"/>
      <c r="D3085" s="10"/>
    </row>
    <row r="3086" spans="3:4" x14ac:dyDescent="0.2">
      <c r="C3086" s="10"/>
      <c r="D3086" s="10"/>
    </row>
    <row r="3087" spans="3:4" x14ac:dyDescent="0.2">
      <c r="C3087" s="10"/>
      <c r="D3087" s="10"/>
    </row>
    <row r="3088" spans="3:4" x14ac:dyDescent="0.2">
      <c r="C3088" s="10"/>
      <c r="D3088" s="10"/>
    </row>
    <row r="3089" spans="3:4" x14ac:dyDescent="0.2">
      <c r="C3089" s="10"/>
      <c r="D3089" s="10"/>
    </row>
    <row r="3090" spans="3:4" x14ac:dyDescent="0.2">
      <c r="C3090" s="10"/>
      <c r="D3090" s="10"/>
    </row>
    <row r="3091" spans="3:4" x14ac:dyDescent="0.2">
      <c r="C3091" s="10"/>
      <c r="D3091" s="10"/>
    </row>
    <row r="3092" spans="3:4" x14ac:dyDescent="0.2">
      <c r="C3092" s="10"/>
      <c r="D3092" s="10"/>
    </row>
    <row r="3093" spans="3:4" x14ac:dyDescent="0.2">
      <c r="C3093" s="10"/>
      <c r="D3093" s="10"/>
    </row>
    <row r="3094" spans="3:4" x14ac:dyDescent="0.2">
      <c r="C3094" s="10"/>
      <c r="D3094" s="10"/>
    </row>
    <row r="3095" spans="3:4" x14ac:dyDescent="0.2">
      <c r="C3095" s="10"/>
      <c r="D3095" s="10"/>
    </row>
    <row r="3096" spans="3:4" x14ac:dyDescent="0.2">
      <c r="C3096" s="10"/>
      <c r="D3096" s="10"/>
    </row>
    <row r="3097" spans="3:4" x14ac:dyDescent="0.2">
      <c r="C3097" s="10"/>
      <c r="D3097" s="10"/>
    </row>
    <row r="3098" spans="3:4" x14ac:dyDescent="0.2">
      <c r="C3098" s="10"/>
      <c r="D3098" s="10"/>
    </row>
    <row r="3099" spans="3:4" x14ac:dyDescent="0.2">
      <c r="C3099" s="10"/>
      <c r="D3099" s="10"/>
    </row>
    <row r="3100" spans="3:4" x14ac:dyDescent="0.2">
      <c r="C3100" s="10"/>
      <c r="D3100" s="10"/>
    </row>
    <row r="3101" spans="3:4" x14ac:dyDescent="0.2">
      <c r="C3101" s="10"/>
      <c r="D3101" s="10"/>
    </row>
    <row r="3102" spans="3:4" x14ac:dyDescent="0.2">
      <c r="C3102" s="10"/>
      <c r="D3102" s="10"/>
    </row>
    <row r="3103" spans="3:4" x14ac:dyDescent="0.2">
      <c r="C3103" s="10"/>
      <c r="D3103" s="10"/>
    </row>
    <row r="3104" spans="3:4" x14ac:dyDescent="0.2">
      <c r="C3104" s="10"/>
      <c r="D3104" s="10"/>
    </row>
    <row r="3105" spans="3:4" x14ac:dyDescent="0.2">
      <c r="C3105" s="10"/>
      <c r="D3105" s="10"/>
    </row>
    <row r="3106" spans="3:4" x14ac:dyDescent="0.2">
      <c r="C3106" s="10"/>
      <c r="D3106" s="10"/>
    </row>
    <row r="3107" spans="3:4" x14ac:dyDescent="0.2">
      <c r="C3107" s="10"/>
      <c r="D3107" s="10"/>
    </row>
    <row r="3108" spans="3:4" x14ac:dyDescent="0.2">
      <c r="C3108" s="10"/>
      <c r="D3108" s="10"/>
    </row>
    <row r="3109" spans="3:4" x14ac:dyDescent="0.2">
      <c r="C3109" s="10"/>
      <c r="D3109" s="10"/>
    </row>
    <row r="3110" spans="3:4" x14ac:dyDescent="0.2">
      <c r="C3110" s="10"/>
      <c r="D3110" s="10"/>
    </row>
    <row r="3111" spans="3:4" x14ac:dyDescent="0.2">
      <c r="C3111" s="10"/>
      <c r="D3111" s="10"/>
    </row>
    <row r="3112" spans="3:4" x14ac:dyDescent="0.2">
      <c r="C3112" s="10"/>
      <c r="D3112" s="10"/>
    </row>
    <row r="3113" spans="3:4" x14ac:dyDescent="0.2">
      <c r="C3113" s="10"/>
      <c r="D3113" s="10"/>
    </row>
    <row r="3114" spans="3:4" x14ac:dyDescent="0.2">
      <c r="C3114" s="10"/>
      <c r="D3114" s="10"/>
    </row>
    <row r="3115" spans="3:4" x14ac:dyDescent="0.2">
      <c r="C3115" s="10"/>
      <c r="D3115" s="10"/>
    </row>
    <row r="3116" spans="3:4" x14ac:dyDescent="0.2">
      <c r="C3116" s="10"/>
      <c r="D3116" s="10"/>
    </row>
    <row r="3117" spans="3:4" x14ac:dyDescent="0.2">
      <c r="C3117" s="10"/>
      <c r="D3117" s="10"/>
    </row>
    <row r="3118" spans="3:4" x14ac:dyDescent="0.2">
      <c r="C3118" s="10"/>
      <c r="D3118" s="10"/>
    </row>
    <row r="3119" spans="3:4" x14ac:dyDescent="0.2">
      <c r="C3119" s="10"/>
      <c r="D3119" s="10"/>
    </row>
    <row r="3120" spans="3:4" x14ac:dyDescent="0.2">
      <c r="C3120" s="10"/>
      <c r="D3120" s="10"/>
    </row>
    <row r="3121" spans="3:4" x14ac:dyDescent="0.2">
      <c r="C3121" s="10"/>
      <c r="D3121" s="10"/>
    </row>
    <row r="3122" spans="3:4" x14ac:dyDescent="0.2">
      <c r="C3122" s="10"/>
      <c r="D3122" s="10"/>
    </row>
    <row r="3123" spans="3:4" x14ac:dyDescent="0.2">
      <c r="C3123" s="10"/>
      <c r="D3123" s="10"/>
    </row>
    <row r="3124" spans="3:4" x14ac:dyDescent="0.2">
      <c r="C3124" s="10"/>
      <c r="D3124" s="10"/>
    </row>
    <row r="3125" spans="3:4" x14ac:dyDescent="0.2">
      <c r="C3125" s="10"/>
      <c r="D3125" s="10"/>
    </row>
    <row r="3126" spans="3:4" x14ac:dyDescent="0.2">
      <c r="C3126" s="10"/>
      <c r="D3126" s="10"/>
    </row>
    <row r="3127" spans="3:4" x14ac:dyDescent="0.2">
      <c r="C3127" s="10"/>
      <c r="D3127" s="10"/>
    </row>
    <row r="3128" spans="3:4" x14ac:dyDescent="0.2">
      <c r="C3128" s="10"/>
      <c r="D3128" s="10"/>
    </row>
    <row r="3129" spans="3:4" x14ac:dyDescent="0.2">
      <c r="C3129" s="10"/>
      <c r="D3129" s="10"/>
    </row>
    <row r="3130" spans="3:4" x14ac:dyDescent="0.2">
      <c r="C3130" s="10"/>
      <c r="D3130" s="10"/>
    </row>
    <row r="3131" spans="3:4" x14ac:dyDescent="0.2">
      <c r="C3131" s="10"/>
      <c r="D3131" s="10"/>
    </row>
    <row r="3132" spans="3:4" x14ac:dyDescent="0.2">
      <c r="C3132" s="10"/>
      <c r="D3132" s="10"/>
    </row>
    <row r="3133" spans="3:4" x14ac:dyDescent="0.2">
      <c r="C3133" s="10"/>
      <c r="D3133" s="10"/>
    </row>
    <row r="3134" spans="3:4" x14ac:dyDescent="0.2">
      <c r="C3134" s="10"/>
      <c r="D3134" s="10"/>
    </row>
    <row r="3135" spans="3:4" x14ac:dyDescent="0.2">
      <c r="C3135" s="10"/>
      <c r="D3135" s="10"/>
    </row>
    <row r="3136" spans="3:4" x14ac:dyDescent="0.2">
      <c r="C3136" s="10"/>
      <c r="D3136" s="10"/>
    </row>
    <row r="3137" spans="3:4" x14ac:dyDescent="0.2">
      <c r="C3137" s="10"/>
      <c r="D3137" s="10"/>
    </row>
    <row r="3138" spans="3:4" x14ac:dyDescent="0.2">
      <c r="C3138" s="10"/>
      <c r="D3138" s="10"/>
    </row>
    <row r="3139" spans="3:4" x14ac:dyDescent="0.2">
      <c r="C3139" s="10"/>
      <c r="D3139" s="10"/>
    </row>
    <row r="3140" spans="3:4" x14ac:dyDescent="0.2">
      <c r="C3140" s="10"/>
      <c r="D3140" s="10"/>
    </row>
    <row r="3141" spans="3:4" x14ac:dyDescent="0.2">
      <c r="C3141" s="10"/>
      <c r="D3141" s="10"/>
    </row>
    <row r="3142" spans="3:4" x14ac:dyDescent="0.2">
      <c r="C3142" s="10"/>
      <c r="D3142" s="10"/>
    </row>
    <row r="3143" spans="3:4" x14ac:dyDescent="0.2">
      <c r="C3143" s="10"/>
      <c r="D3143" s="10"/>
    </row>
    <row r="3144" spans="3:4" x14ac:dyDescent="0.2">
      <c r="C3144" s="10"/>
      <c r="D3144" s="10"/>
    </row>
    <row r="3145" spans="3:4" x14ac:dyDescent="0.2">
      <c r="C3145" s="10"/>
      <c r="D3145" s="10"/>
    </row>
    <row r="3146" spans="3:4" x14ac:dyDescent="0.2">
      <c r="C3146" s="10"/>
      <c r="D3146" s="10"/>
    </row>
    <row r="3147" spans="3:4" x14ac:dyDescent="0.2">
      <c r="C3147" s="10"/>
      <c r="D3147" s="10"/>
    </row>
    <row r="3148" spans="3:4" x14ac:dyDescent="0.2">
      <c r="C3148" s="10"/>
      <c r="D3148" s="10"/>
    </row>
    <row r="3149" spans="3:4" x14ac:dyDescent="0.2">
      <c r="C3149" s="10"/>
      <c r="D3149" s="10"/>
    </row>
    <row r="3150" spans="3:4" x14ac:dyDescent="0.2">
      <c r="C3150" s="10"/>
      <c r="D3150" s="10"/>
    </row>
    <row r="3151" spans="3:4" x14ac:dyDescent="0.2">
      <c r="C3151" s="10"/>
      <c r="D3151" s="10"/>
    </row>
    <row r="3152" spans="3:4" x14ac:dyDescent="0.2">
      <c r="C3152" s="10"/>
      <c r="D3152" s="10"/>
    </row>
    <row r="3153" spans="3:4" x14ac:dyDescent="0.2">
      <c r="C3153" s="10"/>
      <c r="D3153" s="10"/>
    </row>
    <row r="3154" spans="3:4" x14ac:dyDescent="0.2">
      <c r="C3154" s="10"/>
      <c r="D3154" s="10"/>
    </row>
    <row r="3155" spans="3:4" x14ac:dyDescent="0.2">
      <c r="C3155" s="10"/>
      <c r="D3155" s="10"/>
    </row>
    <row r="3156" spans="3:4" x14ac:dyDescent="0.2">
      <c r="C3156" s="10"/>
      <c r="D3156" s="10"/>
    </row>
    <row r="3157" spans="3:4" x14ac:dyDescent="0.2">
      <c r="C3157" s="10"/>
      <c r="D3157" s="10"/>
    </row>
    <row r="3158" spans="3:4" x14ac:dyDescent="0.2">
      <c r="C3158" s="10"/>
      <c r="D3158" s="10"/>
    </row>
    <row r="3159" spans="3:4" x14ac:dyDescent="0.2">
      <c r="C3159" s="10"/>
      <c r="D3159" s="10"/>
    </row>
    <row r="3160" spans="3:4" x14ac:dyDescent="0.2">
      <c r="C3160" s="10"/>
      <c r="D3160" s="10"/>
    </row>
    <row r="3161" spans="3:4" x14ac:dyDescent="0.2">
      <c r="C3161" s="10"/>
      <c r="D3161" s="10"/>
    </row>
    <row r="3162" spans="3:4" x14ac:dyDescent="0.2">
      <c r="C3162" s="10"/>
      <c r="D3162" s="10"/>
    </row>
    <row r="3163" spans="3:4" x14ac:dyDescent="0.2">
      <c r="C3163" s="10"/>
      <c r="D3163" s="10"/>
    </row>
    <row r="3164" spans="3:4" x14ac:dyDescent="0.2">
      <c r="C3164" s="10"/>
      <c r="D3164" s="10"/>
    </row>
    <row r="3165" spans="3:4" x14ac:dyDescent="0.2">
      <c r="C3165" s="10"/>
      <c r="D3165" s="10"/>
    </row>
    <row r="3166" spans="3:4" x14ac:dyDescent="0.2">
      <c r="C3166" s="10"/>
      <c r="D3166" s="10"/>
    </row>
    <row r="3167" spans="3:4" x14ac:dyDescent="0.2">
      <c r="C3167" s="10"/>
      <c r="D3167" s="10"/>
    </row>
    <row r="3168" spans="3:4" x14ac:dyDescent="0.2">
      <c r="C3168" s="10"/>
      <c r="D3168" s="10"/>
    </row>
    <row r="3169" spans="3:4" x14ac:dyDescent="0.2">
      <c r="C3169" s="10"/>
      <c r="D3169" s="10"/>
    </row>
    <row r="3170" spans="3:4" x14ac:dyDescent="0.2">
      <c r="C3170" s="10"/>
      <c r="D3170" s="10"/>
    </row>
    <row r="3171" spans="3:4" x14ac:dyDescent="0.2">
      <c r="C3171" s="10"/>
      <c r="D3171" s="10"/>
    </row>
    <row r="3172" spans="3:4" x14ac:dyDescent="0.2">
      <c r="C3172" s="10"/>
      <c r="D3172" s="10"/>
    </row>
    <row r="3173" spans="3:4" x14ac:dyDescent="0.2">
      <c r="C3173" s="10"/>
      <c r="D3173" s="10"/>
    </row>
    <row r="3174" spans="3:4" x14ac:dyDescent="0.2">
      <c r="C3174" s="10"/>
      <c r="D3174" s="10"/>
    </row>
    <row r="3175" spans="3:4" x14ac:dyDescent="0.2">
      <c r="C3175" s="10"/>
      <c r="D3175" s="10"/>
    </row>
    <row r="3176" spans="3:4" x14ac:dyDescent="0.2">
      <c r="C3176" s="10"/>
      <c r="D3176" s="10"/>
    </row>
    <row r="3177" spans="3:4" x14ac:dyDescent="0.2">
      <c r="C3177" s="10"/>
      <c r="D3177" s="10"/>
    </row>
    <row r="3178" spans="3:4" x14ac:dyDescent="0.2">
      <c r="C3178" s="10"/>
      <c r="D3178" s="10"/>
    </row>
    <row r="3179" spans="3:4" x14ac:dyDescent="0.2">
      <c r="C3179" s="10"/>
      <c r="D3179" s="10"/>
    </row>
    <row r="3180" spans="3:4" x14ac:dyDescent="0.2">
      <c r="C3180" s="10"/>
      <c r="D3180" s="10"/>
    </row>
    <row r="3181" spans="3:4" x14ac:dyDescent="0.2">
      <c r="C3181" s="10"/>
      <c r="D3181" s="10"/>
    </row>
    <row r="3182" spans="3:4" x14ac:dyDescent="0.2">
      <c r="C3182" s="10"/>
      <c r="D3182" s="10"/>
    </row>
    <row r="3183" spans="3:4" x14ac:dyDescent="0.2">
      <c r="C3183" s="10"/>
      <c r="D3183" s="10"/>
    </row>
    <row r="3184" spans="3:4" x14ac:dyDescent="0.2">
      <c r="C3184" s="10"/>
      <c r="D3184" s="10"/>
    </row>
    <row r="3185" spans="3:4" x14ac:dyDescent="0.2">
      <c r="C3185" s="10"/>
      <c r="D3185" s="10"/>
    </row>
    <row r="3186" spans="3:4" x14ac:dyDescent="0.2">
      <c r="C3186" s="10"/>
      <c r="D3186" s="10"/>
    </row>
    <row r="3187" spans="3:4" x14ac:dyDescent="0.2">
      <c r="C3187" s="10"/>
      <c r="D3187" s="10"/>
    </row>
    <row r="3188" spans="3:4" x14ac:dyDescent="0.2">
      <c r="C3188" s="10"/>
      <c r="D3188" s="10"/>
    </row>
    <row r="3189" spans="3:4" x14ac:dyDescent="0.2">
      <c r="C3189" s="10"/>
      <c r="D3189" s="10"/>
    </row>
    <row r="3190" spans="3:4" x14ac:dyDescent="0.2">
      <c r="C3190" s="10"/>
      <c r="D3190" s="10"/>
    </row>
    <row r="3191" spans="3:4" x14ac:dyDescent="0.2">
      <c r="C3191" s="10"/>
      <c r="D3191" s="10"/>
    </row>
    <row r="3192" spans="3:4" x14ac:dyDescent="0.2">
      <c r="C3192" s="10"/>
      <c r="D3192" s="10"/>
    </row>
    <row r="3193" spans="3:4" x14ac:dyDescent="0.2">
      <c r="C3193" s="10"/>
      <c r="D3193" s="10"/>
    </row>
    <row r="3194" spans="3:4" x14ac:dyDescent="0.2">
      <c r="C3194" s="10"/>
      <c r="D3194" s="10"/>
    </row>
    <row r="3195" spans="3:4" x14ac:dyDescent="0.2">
      <c r="C3195" s="10"/>
      <c r="D3195" s="10"/>
    </row>
    <row r="3196" spans="3:4" x14ac:dyDescent="0.2">
      <c r="C3196" s="10"/>
      <c r="D3196" s="10"/>
    </row>
    <row r="3197" spans="3:4" x14ac:dyDescent="0.2">
      <c r="C3197" s="10"/>
      <c r="D3197" s="10"/>
    </row>
    <row r="3198" spans="3:4" x14ac:dyDescent="0.2">
      <c r="C3198" s="10"/>
      <c r="D3198" s="10"/>
    </row>
    <row r="3199" spans="3:4" x14ac:dyDescent="0.2">
      <c r="C3199" s="10"/>
      <c r="D3199" s="10"/>
    </row>
    <row r="3200" spans="3:4" x14ac:dyDescent="0.2">
      <c r="C3200" s="10"/>
      <c r="D3200" s="10"/>
    </row>
    <row r="3201" spans="3:4" x14ac:dyDescent="0.2">
      <c r="C3201" s="10"/>
      <c r="D3201" s="10"/>
    </row>
    <row r="3202" spans="3:4" x14ac:dyDescent="0.2">
      <c r="C3202" s="10"/>
      <c r="D3202" s="10"/>
    </row>
    <row r="3203" spans="3:4" x14ac:dyDescent="0.2">
      <c r="C3203" s="10"/>
      <c r="D3203" s="10"/>
    </row>
    <row r="3204" spans="3:4" x14ac:dyDescent="0.2">
      <c r="C3204" s="10"/>
      <c r="D3204" s="10"/>
    </row>
    <row r="3205" spans="3:4" x14ac:dyDescent="0.2">
      <c r="C3205" s="10"/>
      <c r="D3205" s="10"/>
    </row>
    <row r="3206" spans="3:4" x14ac:dyDescent="0.2">
      <c r="C3206" s="10"/>
      <c r="D3206" s="10"/>
    </row>
    <row r="3207" spans="3:4" x14ac:dyDescent="0.2">
      <c r="C3207" s="10"/>
      <c r="D3207" s="10"/>
    </row>
    <row r="3208" spans="3:4" x14ac:dyDescent="0.2">
      <c r="C3208" s="10"/>
      <c r="D3208" s="10"/>
    </row>
    <row r="3209" spans="3:4" x14ac:dyDescent="0.2">
      <c r="C3209" s="10"/>
      <c r="D3209" s="10"/>
    </row>
    <row r="3210" spans="3:4" x14ac:dyDescent="0.2">
      <c r="C3210" s="10"/>
      <c r="D3210" s="10"/>
    </row>
    <row r="3211" spans="3:4" x14ac:dyDescent="0.2">
      <c r="C3211" s="10"/>
      <c r="D3211" s="10"/>
    </row>
    <row r="3212" spans="3:4" x14ac:dyDescent="0.2">
      <c r="C3212" s="10"/>
      <c r="D3212" s="10"/>
    </row>
    <row r="3213" spans="3:4" x14ac:dyDescent="0.2">
      <c r="C3213" s="10"/>
      <c r="D3213" s="10"/>
    </row>
    <row r="3214" spans="3:4" x14ac:dyDescent="0.2">
      <c r="C3214" s="10"/>
      <c r="D3214" s="10"/>
    </row>
    <row r="3215" spans="3:4" x14ac:dyDescent="0.2">
      <c r="C3215" s="10"/>
      <c r="D3215" s="10"/>
    </row>
    <row r="3216" spans="3:4" x14ac:dyDescent="0.2">
      <c r="C3216" s="10"/>
      <c r="D3216" s="10"/>
    </row>
    <row r="3217" spans="3:4" x14ac:dyDescent="0.2">
      <c r="C3217" s="10"/>
      <c r="D3217" s="10"/>
    </row>
    <row r="3218" spans="3:4" x14ac:dyDescent="0.2">
      <c r="C3218" s="10"/>
      <c r="D3218" s="10"/>
    </row>
    <row r="3219" spans="3:4" x14ac:dyDescent="0.2">
      <c r="C3219" s="10"/>
      <c r="D3219" s="10"/>
    </row>
    <row r="3220" spans="3:4" x14ac:dyDescent="0.2">
      <c r="C3220" s="10"/>
      <c r="D3220" s="10"/>
    </row>
    <row r="3221" spans="3:4" x14ac:dyDescent="0.2">
      <c r="C3221" s="10"/>
      <c r="D3221" s="10"/>
    </row>
    <row r="3222" spans="3:4" x14ac:dyDescent="0.2">
      <c r="C3222" s="10"/>
      <c r="D3222" s="10"/>
    </row>
    <row r="3223" spans="3:4" x14ac:dyDescent="0.2">
      <c r="C3223" s="10"/>
      <c r="D3223" s="10"/>
    </row>
    <row r="3224" spans="3:4" x14ac:dyDescent="0.2">
      <c r="C3224" s="10"/>
      <c r="D3224" s="10"/>
    </row>
    <row r="3225" spans="3:4" x14ac:dyDescent="0.2">
      <c r="C3225" s="10"/>
      <c r="D3225" s="10"/>
    </row>
    <row r="3226" spans="3:4" x14ac:dyDescent="0.2">
      <c r="C3226" s="10"/>
      <c r="D3226" s="10"/>
    </row>
    <row r="3227" spans="3:4" x14ac:dyDescent="0.2">
      <c r="C3227" s="10"/>
      <c r="D3227" s="10"/>
    </row>
    <row r="3228" spans="3:4" x14ac:dyDescent="0.2">
      <c r="C3228" s="10"/>
      <c r="D3228" s="10"/>
    </row>
    <row r="3229" spans="3:4" x14ac:dyDescent="0.2">
      <c r="C3229" s="10"/>
      <c r="D3229" s="10"/>
    </row>
    <row r="3230" spans="3:4" x14ac:dyDescent="0.2">
      <c r="C3230" s="10"/>
      <c r="D3230" s="10"/>
    </row>
    <row r="3231" spans="3:4" x14ac:dyDescent="0.2">
      <c r="C3231" s="10"/>
      <c r="D3231" s="10"/>
    </row>
    <row r="3232" spans="3:4" x14ac:dyDescent="0.2">
      <c r="C3232" s="10"/>
      <c r="D3232" s="10"/>
    </row>
    <row r="3233" spans="3:4" x14ac:dyDescent="0.2">
      <c r="C3233" s="10"/>
      <c r="D3233" s="10"/>
    </row>
    <row r="3234" spans="3:4" x14ac:dyDescent="0.2">
      <c r="C3234" s="10"/>
      <c r="D3234" s="10"/>
    </row>
    <row r="3235" spans="3:4" x14ac:dyDescent="0.2">
      <c r="C3235" s="10"/>
      <c r="D3235" s="10"/>
    </row>
    <row r="3236" spans="3:4" x14ac:dyDescent="0.2">
      <c r="C3236" s="10"/>
      <c r="D3236" s="10"/>
    </row>
    <row r="3237" spans="3:4" x14ac:dyDescent="0.2">
      <c r="C3237" s="10"/>
      <c r="D3237" s="10"/>
    </row>
    <row r="3238" spans="3:4" x14ac:dyDescent="0.2">
      <c r="C3238" s="10"/>
      <c r="D3238" s="10"/>
    </row>
    <row r="3239" spans="3:4" x14ac:dyDescent="0.2">
      <c r="C3239" s="10"/>
      <c r="D3239" s="10"/>
    </row>
    <row r="3240" spans="3:4" x14ac:dyDescent="0.2">
      <c r="C3240" s="10"/>
      <c r="D3240" s="10"/>
    </row>
    <row r="3241" spans="3:4" x14ac:dyDescent="0.2">
      <c r="C3241" s="10"/>
      <c r="D3241" s="10"/>
    </row>
    <row r="3242" spans="3:4" x14ac:dyDescent="0.2">
      <c r="C3242" s="10"/>
      <c r="D3242" s="10"/>
    </row>
    <row r="3243" spans="3:4" x14ac:dyDescent="0.2">
      <c r="C3243" s="10"/>
      <c r="D3243" s="10"/>
    </row>
    <row r="3244" spans="3:4" x14ac:dyDescent="0.2">
      <c r="C3244" s="10"/>
      <c r="D3244" s="10"/>
    </row>
    <row r="3245" spans="3:4" x14ac:dyDescent="0.2">
      <c r="C3245" s="10"/>
      <c r="D3245" s="10"/>
    </row>
    <row r="3246" spans="3:4" x14ac:dyDescent="0.2">
      <c r="C3246" s="10"/>
      <c r="D3246" s="10"/>
    </row>
    <row r="3247" spans="3:4" x14ac:dyDescent="0.2">
      <c r="C3247" s="10"/>
      <c r="D3247" s="10"/>
    </row>
    <row r="3248" spans="3:4" x14ac:dyDescent="0.2">
      <c r="C3248" s="10"/>
      <c r="D3248" s="10"/>
    </row>
    <row r="3249" spans="3:4" x14ac:dyDescent="0.2">
      <c r="C3249" s="10"/>
      <c r="D3249" s="10"/>
    </row>
    <row r="3250" spans="3:4" x14ac:dyDescent="0.2">
      <c r="C3250" s="10"/>
      <c r="D3250" s="10"/>
    </row>
    <row r="3251" spans="3:4" x14ac:dyDescent="0.2">
      <c r="C3251" s="10"/>
      <c r="D3251" s="10"/>
    </row>
    <row r="3252" spans="3:4" x14ac:dyDescent="0.2">
      <c r="C3252" s="10"/>
      <c r="D3252" s="10"/>
    </row>
    <row r="3253" spans="3:4" x14ac:dyDescent="0.2">
      <c r="C3253" s="10"/>
      <c r="D3253" s="10"/>
    </row>
    <row r="3254" spans="3:4" x14ac:dyDescent="0.2">
      <c r="C3254" s="10"/>
      <c r="D3254" s="10"/>
    </row>
    <row r="3255" spans="3:4" x14ac:dyDescent="0.2">
      <c r="C3255" s="10"/>
      <c r="D3255" s="10"/>
    </row>
    <row r="3256" spans="3:4" x14ac:dyDescent="0.2">
      <c r="C3256" s="10"/>
      <c r="D3256" s="10"/>
    </row>
    <row r="3257" spans="3:4" x14ac:dyDescent="0.2">
      <c r="C3257" s="10"/>
      <c r="D3257" s="10"/>
    </row>
    <row r="3258" spans="3:4" x14ac:dyDescent="0.2">
      <c r="C3258" s="10"/>
      <c r="D3258" s="10"/>
    </row>
    <row r="3259" spans="3:4" x14ac:dyDescent="0.2">
      <c r="C3259" s="10"/>
      <c r="D3259" s="10"/>
    </row>
    <row r="3260" spans="3:4" x14ac:dyDescent="0.2">
      <c r="C3260" s="10"/>
      <c r="D3260" s="10"/>
    </row>
    <row r="3261" spans="3:4" x14ac:dyDescent="0.2">
      <c r="C3261" s="10"/>
      <c r="D3261" s="10"/>
    </row>
    <row r="3262" spans="3:4" x14ac:dyDescent="0.2">
      <c r="C3262" s="10"/>
      <c r="D3262" s="10"/>
    </row>
    <row r="3263" spans="3:4" x14ac:dyDescent="0.2">
      <c r="C3263" s="10"/>
      <c r="D3263" s="10"/>
    </row>
    <row r="3264" spans="3:4" x14ac:dyDescent="0.2">
      <c r="C3264" s="10"/>
      <c r="D3264" s="10"/>
    </row>
    <row r="3265" spans="3:4" x14ac:dyDescent="0.2">
      <c r="C3265" s="10"/>
      <c r="D3265" s="10"/>
    </row>
    <row r="3266" spans="3:4" x14ac:dyDescent="0.2">
      <c r="C3266" s="10"/>
      <c r="D3266" s="10"/>
    </row>
    <row r="3267" spans="3:4" x14ac:dyDescent="0.2">
      <c r="C3267" s="10"/>
      <c r="D3267" s="10"/>
    </row>
    <row r="3268" spans="3:4" x14ac:dyDescent="0.2">
      <c r="C3268" s="10"/>
      <c r="D3268" s="10"/>
    </row>
    <row r="3269" spans="3:4" x14ac:dyDescent="0.2">
      <c r="C3269" s="10"/>
      <c r="D3269" s="10"/>
    </row>
    <row r="3270" spans="3:4" x14ac:dyDescent="0.2">
      <c r="C3270" s="10"/>
      <c r="D3270" s="10"/>
    </row>
    <row r="3271" spans="3:4" x14ac:dyDescent="0.2">
      <c r="C3271" s="10"/>
      <c r="D3271" s="10"/>
    </row>
    <row r="3272" spans="3:4" x14ac:dyDescent="0.2">
      <c r="C3272" s="10"/>
      <c r="D3272" s="10"/>
    </row>
    <row r="3273" spans="3:4" x14ac:dyDescent="0.2">
      <c r="C3273" s="10"/>
      <c r="D3273" s="10"/>
    </row>
    <row r="3274" spans="3:4" x14ac:dyDescent="0.2">
      <c r="C3274" s="10"/>
      <c r="D3274" s="10"/>
    </row>
    <row r="3275" spans="3:4" x14ac:dyDescent="0.2">
      <c r="C3275" s="10"/>
      <c r="D3275" s="10"/>
    </row>
    <row r="3276" spans="3:4" x14ac:dyDescent="0.2">
      <c r="C3276" s="10"/>
      <c r="D3276" s="10"/>
    </row>
    <row r="3277" spans="3:4" x14ac:dyDescent="0.2">
      <c r="C3277" s="10"/>
      <c r="D3277" s="10"/>
    </row>
    <row r="3278" spans="3:4" x14ac:dyDescent="0.2">
      <c r="C3278" s="10"/>
      <c r="D3278" s="10"/>
    </row>
    <row r="3279" spans="3:4" x14ac:dyDescent="0.2">
      <c r="C3279" s="10"/>
      <c r="D3279" s="10"/>
    </row>
    <row r="3280" spans="3:4" x14ac:dyDescent="0.2">
      <c r="C3280" s="10"/>
      <c r="D3280" s="10"/>
    </row>
    <row r="3281" spans="3:4" x14ac:dyDescent="0.2">
      <c r="C3281" s="10"/>
      <c r="D3281" s="10"/>
    </row>
    <row r="3282" spans="3:4" x14ac:dyDescent="0.2">
      <c r="C3282" s="10"/>
      <c r="D3282" s="10"/>
    </row>
    <row r="3283" spans="3:4" x14ac:dyDescent="0.2">
      <c r="C3283" s="10"/>
      <c r="D3283" s="10"/>
    </row>
    <row r="3284" spans="3:4" x14ac:dyDescent="0.2">
      <c r="C3284" s="10"/>
      <c r="D3284" s="10"/>
    </row>
    <row r="3285" spans="3:4" x14ac:dyDescent="0.2">
      <c r="C3285" s="10"/>
      <c r="D3285" s="10"/>
    </row>
    <row r="3286" spans="3:4" x14ac:dyDescent="0.2">
      <c r="C3286" s="10"/>
      <c r="D3286" s="10"/>
    </row>
    <row r="3287" spans="3:4" x14ac:dyDescent="0.2">
      <c r="C3287" s="10"/>
      <c r="D3287" s="10"/>
    </row>
    <row r="3288" spans="3:4" x14ac:dyDescent="0.2">
      <c r="C3288" s="10"/>
      <c r="D3288" s="10"/>
    </row>
    <row r="3289" spans="3:4" x14ac:dyDescent="0.2">
      <c r="C3289" s="10"/>
      <c r="D3289" s="10"/>
    </row>
    <row r="3290" spans="3:4" x14ac:dyDescent="0.2">
      <c r="C3290" s="10"/>
      <c r="D3290" s="10"/>
    </row>
    <row r="3291" spans="3:4" x14ac:dyDescent="0.2">
      <c r="C3291" s="10"/>
      <c r="D3291" s="10"/>
    </row>
    <row r="3292" spans="3:4" x14ac:dyDescent="0.2">
      <c r="C3292" s="10"/>
      <c r="D3292" s="10"/>
    </row>
    <row r="3293" spans="3:4" x14ac:dyDescent="0.2">
      <c r="C3293" s="10"/>
      <c r="D3293" s="10"/>
    </row>
    <row r="3294" spans="3:4" x14ac:dyDescent="0.2">
      <c r="C3294" s="10"/>
      <c r="D3294" s="10"/>
    </row>
    <row r="3295" spans="3:4" x14ac:dyDescent="0.2">
      <c r="C3295" s="10"/>
      <c r="D3295" s="10"/>
    </row>
    <row r="3296" spans="3:4" x14ac:dyDescent="0.2">
      <c r="C3296" s="10"/>
      <c r="D3296" s="10"/>
    </row>
    <row r="3297" spans="3:4" x14ac:dyDescent="0.2">
      <c r="C3297" s="10"/>
      <c r="D3297" s="10"/>
    </row>
    <row r="3298" spans="3:4" x14ac:dyDescent="0.2">
      <c r="C3298" s="10"/>
      <c r="D3298" s="10"/>
    </row>
    <row r="3299" spans="3:4" x14ac:dyDescent="0.2">
      <c r="C3299" s="10"/>
      <c r="D3299" s="10"/>
    </row>
    <row r="3300" spans="3:4" x14ac:dyDescent="0.2">
      <c r="C3300" s="10"/>
      <c r="D3300" s="10"/>
    </row>
    <row r="3301" spans="3:4" x14ac:dyDescent="0.2">
      <c r="C3301" s="10"/>
      <c r="D3301" s="10"/>
    </row>
    <row r="3302" spans="3:4" x14ac:dyDescent="0.2">
      <c r="C3302" s="10"/>
      <c r="D3302" s="10"/>
    </row>
    <row r="3303" spans="3:4" x14ac:dyDescent="0.2">
      <c r="C3303" s="10"/>
      <c r="D3303" s="10"/>
    </row>
    <row r="3304" spans="3:4" x14ac:dyDescent="0.2">
      <c r="C3304" s="10"/>
      <c r="D3304" s="10"/>
    </row>
    <row r="3305" spans="3:4" x14ac:dyDescent="0.2">
      <c r="C3305" s="10"/>
      <c r="D3305" s="10"/>
    </row>
    <row r="3306" spans="3:4" x14ac:dyDescent="0.2">
      <c r="C3306" s="10"/>
      <c r="D3306" s="10"/>
    </row>
    <row r="3307" spans="3:4" x14ac:dyDescent="0.2">
      <c r="C3307" s="10"/>
      <c r="D3307" s="10"/>
    </row>
    <row r="3308" spans="3:4" x14ac:dyDescent="0.2">
      <c r="C3308" s="10"/>
      <c r="D3308" s="10"/>
    </row>
    <row r="3309" spans="3:4" x14ac:dyDescent="0.2">
      <c r="C3309" s="10"/>
      <c r="D3309" s="10"/>
    </row>
    <row r="3310" spans="3:4" x14ac:dyDescent="0.2">
      <c r="C3310" s="10"/>
      <c r="D3310" s="10"/>
    </row>
    <row r="3311" spans="3:4" x14ac:dyDescent="0.2">
      <c r="C3311" s="10"/>
      <c r="D3311" s="10"/>
    </row>
    <row r="3312" spans="3:4" x14ac:dyDescent="0.2">
      <c r="C3312" s="10"/>
      <c r="D3312" s="10"/>
    </row>
    <row r="3313" spans="3:4" x14ac:dyDescent="0.2">
      <c r="C3313" s="10"/>
      <c r="D3313" s="10"/>
    </row>
    <row r="3314" spans="3:4" x14ac:dyDescent="0.2">
      <c r="C3314" s="10"/>
      <c r="D3314" s="10"/>
    </row>
    <row r="3315" spans="3:4" x14ac:dyDescent="0.2">
      <c r="C3315" s="10"/>
      <c r="D3315" s="10"/>
    </row>
    <row r="3316" spans="3:4" x14ac:dyDescent="0.2">
      <c r="C3316" s="10"/>
      <c r="D3316" s="10"/>
    </row>
    <row r="3317" spans="3:4" x14ac:dyDescent="0.2">
      <c r="C3317" s="10"/>
      <c r="D3317" s="10"/>
    </row>
    <row r="3318" spans="3:4" x14ac:dyDescent="0.2">
      <c r="C3318" s="10"/>
      <c r="D3318" s="10"/>
    </row>
    <row r="3319" spans="3:4" x14ac:dyDescent="0.2">
      <c r="C3319" s="10"/>
      <c r="D3319" s="10"/>
    </row>
    <row r="3320" spans="3:4" x14ac:dyDescent="0.2">
      <c r="C3320" s="10"/>
      <c r="D3320" s="10"/>
    </row>
    <row r="3321" spans="3:4" x14ac:dyDescent="0.2">
      <c r="C3321" s="10"/>
      <c r="D3321" s="10"/>
    </row>
    <row r="3322" spans="3:4" x14ac:dyDescent="0.2">
      <c r="C3322" s="10"/>
      <c r="D3322" s="10"/>
    </row>
    <row r="3323" spans="3:4" x14ac:dyDescent="0.2">
      <c r="C3323" s="10"/>
      <c r="D3323" s="10"/>
    </row>
    <row r="3324" spans="3:4" x14ac:dyDescent="0.2">
      <c r="C3324" s="10"/>
      <c r="D3324" s="10"/>
    </row>
    <row r="3325" spans="3:4" x14ac:dyDescent="0.2">
      <c r="C3325" s="10"/>
      <c r="D3325" s="10"/>
    </row>
    <row r="3326" spans="3:4" x14ac:dyDescent="0.2">
      <c r="C3326" s="10"/>
      <c r="D3326" s="10"/>
    </row>
    <row r="3327" spans="3:4" x14ac:dyDescent="0.2">
      <c r="C3327" s="10"/>
      <c r="D3327" s="10"/>
    </row>
    <row r="3328" spans="3:4" x14ac:dyDescent="0.2">
      <c r="C3328" s="10"/>
      <c r="D3328" s="10"/>
    </row>
    <row r="3329" spans="3:4" x14ac:dyDescent="0.2">
      <c r="C3329" s="10"/>
      <c r="D3329" s="10"/>
    </row>
    <row r="3330" spans="3:4" x14ac:dyDescent="0.2">
      <c r="C3330" s="10"/>
      <c r="D3330" s="10"/>
    </row>
    <row r="3331" spans="3:4" x14ac:dyDescent="0.2">
      <c r="C3331" s="10"/>
      <c r="D3331" s="10"/>
    </row>
    <row r="3332" spans="3:4" x14ac:dyDescent="0.2">
      <c r="C3332" s="10"/>
      <c r="D3332" s="10"/>
    </row>
    <row r="3333" spans="3:4" x14ac:dyDescent="0.2">
      <c r="C3333" s="10"/>
      <c r="D3333" s="10"/>
    </row>
    <row r="3334" spans="3:4" x14ac:dyDescent="0.2">
      <c r="C3334" s="10"/>
      <c r="D3334" s="10"/>
    </row>
    <row r="3335" spans="3:4" x14ac:dyDescent="0.2">
      <c r="C3335" s="10"/>
      <c r="D3335" s="10"/>
    </row>
    <row r="3336" spans="3:4" x14ac:dyDescent="0.2">
      <c r="C3336" s="10"/>
      <c r="D3336" s="10"/>
    </row>
    <row r="3337" spans="3:4" x14ac:dyDescent="0.2">
      <c r="C3337" s="10"/>
      <c r="D3337" s="10"/>
    </row>
    <row r="3338" spans="3:4" x14ac:dyDescent="0.2">
      <c r="C3338" s="10"/>
      <c r="D3338" s="10"/>
    </row>
    <row r="3339" spans="3:4" x14ac:dyDescent="0.2">
      <c r="C3339" s="10"/>
      <c r="D3339" s="10"/>
    </row>
    <row r="3340" spans="3:4" x14ac:dyDescent="0.2">
      <c r="C3340" s="10"/>
      <c r="D3340" s="10"/>
    </row>
    <row r="3341" spans="3:4" x14ac:dyDescent="0.2">
      <c r="C3341" s="10"/>
      <c r="D3341" s="10"/>
    </row>
    <row r="3342" spans="3:4" x14ac:dyDescent="0.2">
      <c r="C3342" s="10"/>
      <c r="D3342" s="10"/>
    </row>
    <row r="3343" spans="3:4" x14ac:dyDescent="0.2">
      <c r="C3343" s="10"/>
      <c r="D3343" s="10"/>
    </row>
    <row r="3344" spans="3:4" x14ac:dyDescent="0.2">
      <c r="C3344" s="10"/>
      <c r="D3344" s="10"/>
    </row>
    <row r="3345" spans="3:4" x14ac:dyDescent="0.2">
      <c r="C3345" s="10"/>
      <c r="D3345" s="10"/>
    </row>
    <row r="3346" spans="3:4" x14ac:dyDescent="0.2">
      <c r="C3346" s="10"/>
      <c r="D3346" s="10"/>
    </row>
    <row r="3347" spans="3:4" x14ac:dyDescent="0.2">
      <c r="C3347" s="10"/>
      <c r="D3347" s="10"/>
    </row>
    <row r="3348" spans="3:4" x14ac:dyDescent="0.2">
      <c r="C3348" s="10"/>
      <c r="D3348" s="10"/>
    </row>
    <row r="3349" spans="3:4" x14ac:dyDescent="0.2">
      <c r="C3349" s="10"/>
      <c r="D3349" s="10"/>
    </row>
    <row r="3350" spans="3:4" x14ac:dyDescent="0.2">
      <c r="C3350" s="10"/>
      <c r="D3350" s="10"/>
    </row>
    <row r="3351" spans="3:4" x14ac:dyDescent="0.2">
      <c r="C3351" s="10"/>
      <c r="D3351" s="10"/>
    </row>
    <row r="3352" spans="3:4" x14ac:dyDescent="0.2">
      <c r="C3352" s="10"/>
      <c r="D3352" s="10"/>
    </row>
    <row r="3353" spans="3:4" x14ac:dyDescent="0.2">
      <c r="C3353" s="10"/>
      <c r="D3353" s="10"/>
    </row>
    <row r="3354" spans="3:4" x14ac:dyDescent="0.2">
      <c r="C3354" s="10"/>
      <c r="D3354" s="10"/>
    </row>
    <row r="3355" spans="3:4" x14ac:dyDescent="0.2">
      <c r="C3355" s="10"/>
      <c r="D3355" s="10"/>
    </row>
    <row r="3356" spans="3:4" x14ac:dyDescent="0.2">
      <c r="C3356" s="10"/>
      <c r="D3356" s="10"/>
    </row>
    <row r="3357" spans="3:4" x14ac:dyDescent="0.2">
      <c r="C3357" s="10"/>
      <c r="D3357" s="10"/>
    </row>
    <row r="3358" spans="3:4" x14ac:dyDescent="0.2">
      <c r="C3358" s="10"/>
      <c r="D3358" s="10"/>
    </row>
    <row r="3359" spans="3:4" x14ac:dyDescent="0.2">
      <c r="C3359" s="10"/>
      <c r="D3359" s="10"/>
    </row>
    <row r="3360" spans="3:4" x14ac:dyDescent="0.2">
      <c r="C3360" s="10"/>
      <c r="D3360" s="10"/>
    </row>
    <row r="3361" spans="3:4" x14ac:dyDescent="0.2">
      <c r="C3361" s="10"/>
      <c r="D3361" s="10"/>
    </row>
    <row r="3362" spans="3:4" x14ac:dyDescent="0.2">
      <c r="C3362" s="10"/>
      <c r="D3362" s="10"/>
    </row>
    <row r="3363" spans="3:4" x14ac:dyDescent="0.2">
      <c r="C3363" s="10"/>
      <c r="D3363" s="10"/>
    </row>
    <row r="3364" spans="3:4" x14ac:dyDescent="0.2">
      <c r="C3364" s="10"/>
      <c r="D3364" s="10"/>
    </row>
    <row r="3365" spans="3:4" x14ac:dyDescent="0.2">
      <c r="C3365" s="10"/>
      <c r="D3365" s="10"/>
    </row>
    <row r="3366" spans="3:4" x14ac:dyDescent="0.2">
      <c r="C3366" s="10"/>
      <c r="D3366" s="10"/>
    </row>
    <row r="3367" spans="3:4" x14ac:dyDescent="0.2">
      <c r="C3367" s="10"/>
      <c r="D3367" s="10"/>
    </row>
    <row r="3368" spans="3:4" x14ac:dyDescent="0.2">
      <c r="C3368" s="10"/>
      <c r="D3368" s="10"/>
    </row>
    <row r="3369" spans="3:4" x14ac:dyDescent="0.2">
      <c r="C3369" s="10"/>
      <c r="D3369" s="10"/>
    </row>
    <row r="3370" spans="3:4" x14ac:dyDescent="0.2">
      <c r="C3370" s="10"/>
      <c r="D3370" s="10"/>
    </row>
    <row r="3371" spans="3:4" x14ac:dyDescent="0.2">
      <c r="C3371" s="10"/>
      <c r="D3371" s="10"/>
    </row>
    <row r="3372" spans="3:4" x14ac:dyDescent="0.2">
      <c r="C3372" s="10"/>
      <c r="D3372" s="10"/>
    </row>
    <row r="3373" spans="3:4" x14ac:dyDescent="0.2">
      <c r="C3373" s="10"/>
      <c r="D3373" s="10"/>
    </row>
    <row r="3374" spans="3:4" x14ac:dyDescent="0.2">
      <c r="C3374" s="10"/>
      <c r="D3374" s="10"/>
    </row>
    <row r="3375" spans="3:4" x14ac:dyDescent="0.2">
      <c r="C3375" s="10"/>
      <c r="D3375" s="10"/>
    </row>
    <row r="3376" spans="3:4" x14ac:dyDescent="0.2">
      <c r="C3376" s="10"/>
      <c r="D3376" s="10"/>
    </row>
    <row r="3377" spans="3:4" x14ac:dyDescent="0.2">
      <c r="C3377" s="10"/>
      <c r="D3377" s="10"/>
    </row>
    <row r="3378" spans="3:4" x14ac:dyDescent="0.2">
      <c r="C3378" s="10"/>
      <c r="D3378" s="10"/>
    </row>
    <row r="3379" spans="3:4" x14ac:dyDescent="0.2">
      <c r="C3379" s="10"/>
      <c r="D3379" s="10"/>
    </row>
    <row r="3380" spans="3:4" x14ac:dyDescent="0.2">
      <c r="C3380" s="10"/>
      <c r="D3380" s="10"/>
    </row>
    <row r="3381" spans="3:4" x14ac:dyDescent="0.2">
      <c r="C3381" s="10"/>
      <c r="D3381" s="10"/>
    </row>
    <row r="3382" spans="3:4" x14ac:dyDescent="0.2">
      <c r="C3382" s="10"/>
      <c r="D3382" s="10"/>
    </row>
    <row r="3383" spans="3:4" x14ac:dyDescent="0.2">
      <c r="C3383" s="10"/>
      <c r="D3383" s="10"/>
    </row>
    <row r="3384" spans="3:4" x14ac:dyDescent="0.2">
      <c r="C3384" s="10"/>
      <c r="D3384" s="10"/>
    </row>
    <row r="3385" spans="3:4" x14ac:dyDescent="0.2">
      <c r="C3385" s="10"/>
      <c r="D3385" s="10"/>
    </row>
    <row r="3386" spans="3:4" x14ac:dyDescent="0.2">
      <c r="C3386" s="10"/>
      <c r="D3386" s="10"/>
    </row>
    <row r="3387" spans="3:4" x14ac:dyDescent="0.2">
      <c r="C3387" s="10"/>
      <c r="D3387" s="10"/>
    </row>
    <row r="3388" spans="3:4" x14ac:dyDescent="0.2">
      <c r="C3388" s="10"/>
      <c r="D3388" s="10"/>
    </row>
    <row r="3389" spans="3:4" x14ac:dyDescent="0.2">
      <c r="C3389" s="10"/>
      <c r="D3389" s="10"/>
    </row>
    <row r="3390" spans="3:4" x14ac:dyDescent="0.2">
      <c r="C3390" s="10"/>
      <c r="D3390" s="10"/>
    </row>
    <row r="3391" spans="3:4" x14ac:dyDescent="0.2">
      <c r="C3391" s="10"/>
      <c r="D3391" s="10"/>
    </row>
    <row r="3392" spans="3:4" x14ac:dyDescent="0.2">
      <c r="C3392" s="10"/>
      <c r="D3392" s="10"/>
    </row>
    <row r="3393" spans="3:4" x14ac:dyDescent="0.2">
      <c r="C3393" s="10"/>
      <c r="D3393" s="10"/>
    </row>
    <row r="3394" spans="3:4" x14ac:dyDescent="0.2">
      <c r="C3394" s="10"/>
      <c r="D3394" s="10"/>
    </row>
    <row r="3395" spans="3:4" x14ac:dyDescent="0.2">
      <c r="C3395" s="10"/>
      <c r="D3395" s="10"/>
    </row>
    <row r="3396" spans="3:4" x14ac:dyDescent="0.2">
      <c r="C3396" s="10"/>
      <c r="D3396" s="10"/>
    </row>
    <row r="3397" spans="3:4" x14ac:dyDescent="0.2">
      <c r="C3397" s="10"/>
      <c r="D3397" s="10"/>
    </row>
    <row r="3398" spans="3:4" x14ac:dyDescent="0.2">
      <c r="C3398" s="10"/>
      <c r="D3398" s="10"/>
    </row>
    <row r="3399" spans="3:4" x14ac:dyDescent="0.2">
      <c r="C3399" s="10"/>
      <c r="D3399" s="10"/>
    </row>
    <row r="3400" spans="3:4" x14ac:dyDescent="0.2">
      <c r="C3400" s="10"/>
      <c r="D3400" s="10"/>
    </row>
    <row r="3401" spans="3:4" x14ac:dyDescent="0.2">
      <c r="C3401" s="10"/>
      <c r="D3401" s="10"/>
    </row>
    <row r="3402" spans="3:4" x14ac:dyDescent="0.2">
      <c r="C3402" s="10"/>
      <c r="D3402" s="10"/>
    </row>
    <row r="3403" spans="3:4" x14ac:dyDescent="0.2">
      <c r="C3403" s="10"/>
      <c r="D3403" s="10"/>
    </row>
    <row r="3404" spans="3:4" x14ac:dyDescent="0.2">
      <c r="C3404" s="10"/>
      <c r="D3404" s="10"/>
    </row>
    <row r="3405" spans="3:4" x14ac:dyDescent="0.2">
      <c r="C3405" s="10"/>
      <c r="D3405" s="10"/>
    </row>
    <row r="3406" spans="3:4" x14ac:dyDescent="0.2">
      <c r="C3406" s="10"/>
      <c r="D3406" s="10"/>
    </row>
    <row r="3407" spans="3:4" x14ac:dyDescent="0.2">
      <c r="C3407" s="10"/>
      <c r="D3407" s="10"/>
    </row>
    <row r="3408" spans="3:4" x14ac:dyDescent="0.2">
      <c r="C3408" s="10"/>
      <c r="D3408" s="10"/>
    </row>
    <row r="3409" spans="3:4" x14ac:dyDescent="0.2">
      <c r="C3409" s="10"/>
      <c r="D3409" s="10"/>
    </row>
    <row r="3410" spans="3:4" x14ac:dyDescent="0.2">
      <c r="C3410" s="10"/>
      <c r="D3410" s="10"/>
    </row>
    <row r="3411" spans="3:4" x14ac:dyDescent="0.2">
      <c r="C3411" s="10"/>
      <c r="D3411" s="10"/>
    </row>
    <row r="3412" spans="3:4" x14ac:dyDescent="0.2">
      <c r="C3412" s="10"/>
      <c r="D3412" s="10"/>
    </row>
    <row r="3413" spans="3:4" x14ac:dyDescent="0.2">
      <c r="C3413" s="10"/>
      <c r="D3413" s="10"/>
    </row>
    <row r="3414" spans="3:4" x14ac:dyDescent="0.2">
      <c r="C3414" s="10"/>
      <c r="D3414" s="10"/>
    </row>
    <row r="3415" spans="3:4" x14ac:dyDescent="0.2">
      <c r="C3415" s="10"/>
      <c r="D3415" s="10"/>
    </row>
    <row r="3416" spans="3:4" x14ac:dyDescent="0.2">
      <c r="C3416" s="10"/>
      <c r="D3416" s="10"/>
    </row>
    <row r="3417" spans="3:4" x14ac:dyDescent="0.2">
      <c r="C3417" s="10"/>
      <c r="D3417" s="10"/>
    </row>
    <row r="3418" spans="3:4" x14ac:dyDescent="0.2">
      <c r="C3418" s="10"/>
      <c r="D3418" s="10"/>
    </row>
    <row r="3419" spans="3:4" x14ac:dyDescent="0.2">
      <c r="C3419" s="10"/>
      <c r="D3419" s="10"/>
    </row>
    <row r="3420" spans="3:4" x14ac:dyDescent="0.2">
      <c r="C3420" s="10"/>
      <c r="D3420" s="10"/>
    </row>
    <row r="3421" spans="3:4" x14ac:dyDescent="0.2">
      <c r="C3421" s="10"/>
      <c r="D3421" s="10"/>
    </row>
    <row r="3422" spans="3:4" x14ac:dyDescent="0.2">
      <c r="C3422" s="10"/>
      <c r="D3422" s="10"/>
    </row>
    <row r="3423" spans="3:4" x14ac:dyDescent="0.2">
      <c r="C3423" s="10"/>
      <c r="D3423" s="10"/>
    </row>
    <row r="3424" spans="3:4" x14ac:dyDescent="0.2">
      <c r="C3424" s="10"/>
      <c r="D3424" s="10"/>
    </row>
    <row r="3425" spans="3:4" x14ac:dyDescent="0.2">
      <c r="C3425" s="10"/>
      <c r="D3425" s="10"/>
    </row>
    <row r="3426" spans="3:4" x14ac:dyDescent="0.2">
      <c r="C3426" s="10"/>
      <c r="D3426" s="10"/>
    </row>
    <row r="3427" spans="3:4" x14ac:dyDescent="0.2">
      <c r="C3427" s="10"/>
      <c r="D3427" s="10"/>
    </row>
    <row r="3428" spans="3:4" x14ac:dyDescent="0.2">
      <c r="C3428" s="10"/>
      <c r="D3428" s="10"/>
    </row>
    <row r="3429" spans="3:4" x14ac:dyDescent="0.2">
      <c r="C3429" s="10"/>
      <c r="D3429" s="10"/>
    </row>
    <row r="3430" spans="3:4" x14ac:dyDescent="0.2">
      <c r="C3430" s="10"/>
      <c r="D3430" s="10"/>
    </row>
    <row r="3431" spans="3:4" x14ac:dyDescent="0.2">
      <c r="C3431" s="10"/>
      <c r="D3431" s="10"/>
    </row>
    <row r="3432" spans="3:4" x14ac:dyDescent="0.2">
      <c r="C3432" s="10"/>
      <c r="D3432" s="10"/>
    </row>
    <row r="3433" spans="3:4" x14ac:dyDescent="0.2">
      <c r="C3433" s="10"/>
      <c r="D3433" s="10"/>
    </row>
    <row r="3434" spans="3:4" x14ac:dyDescent="0.2">
      <c r="C3434" s="10"/>
      <c r="D3434" s="10"/>
    </row>
    <row r="3435" spans="3:4" x14ac:dyDescent="0.2">
      <c r="C3435" s="10"/>
      <c r="D3435" s="10"/>
    </row>
    <row r="3436" spans="3:4" x14ac:dyDescent="0.2">
      <c r="C3436" s="10"/>
      <c r="D3436" s="10"/>
    </row>
    <row r="3437" spans="3:4" x14ac:dyDescent="0.2">
      <c r="C3437" s="10"/>
      <c r="D3437" s="10"/>
    </row>
    <row r="3438" spans="3:4" x14ac:dyDescent="0.2">
      <c r="C3438" s="10"/>
      <c r="D3438" s="10"/>
    </row>
    <row r="3439" spans="3:4" x14ac:dyDescent="0.2">
      <c r="C3439" s="10"/>
      <c r="D3439" s="10"/>
    </row>
    <row r="3440" spans="3:4" x14ac:dyDescent="0.2">
      <c r="C3440" s="10"/>
      <c r="D3440" s="10"/>
    </row>
    <row r="3441" spans="3:4" x14ac:dyDescent="0.2">
      <c r="C3441" s="10"/>
      <c r="D3441" s="10"/>
    </row>
    <row r="3442" spans="3:4" x14ac:dyDescent="0.2">
      <c r="C3442" s="10"/>
      <c r="D3442" s="10"/>
    </row>
    <row r="3443" spans="3:4" x14ac:dyDescent="0.2">
      <c r="C3443" s="10"/>
      <c r="D3443" s="10"/>
    </row>
    <row r="3444" spans="3:4" x14ac:dyDescent="0.2">
      <c r="C3444" s="10"/>
      <c r="D3444" s="10"/>
    </row>
    <row r="3445" spans="3:4" x14ac:dyDescent="0.2">
      <c r="C3445" s="10"/>
      <c r="D3445" s="10"/>
    </row>
    <row r="3446" spans="3:4" x14ac:dyDescent="0.2">
      <c r="C3446" s="10"/>
      <c r="D3446" s="10"/>
    </row>
    <row r="3447" spans="3:4" x14ac:dyDescent="0.2">
      <c r="C3447" s="10"/>
      <c r="D3447" s="10"/>
    </row>
    <row r="3448" spans="3:4" x14ac:dyDescent="0.2">
      <c r="C3448" s="10"/>
      <c r="D3448" s="10"/>
    </row>
    <row r="3449" spans="3:4" x14ac:dyDescent="0.2">
      <c r="C3449" s="10"/>
      <c r="D3449" s="10"/>
    </row>
    <row r="3450" spans="3:4" x14ac:dyDescent="0.2">
      <c r="C3450" s="10"/>
      <c r="D3450" s="10"/>
    </row>
    <row r="3451" spans="3:4" x14ac:dyDescent="0.2">
      <c r="C3451" s="10"/>
      <c r="D3451" s="10"/>
    </row>
    <row r="3452" spans="3:4" x14ac:dyDescent="0.2">
      <c r="C3452" s="10"/>
      <c r="D3452" s="10"/>
    </row>
    <row r="3453" spans="3:4" x14ac:dyDescent="0.2">
      <c r="C3453" s="10"/>
      <c r="D3453" s="10"/>
    </row>
    <row r="3454" spans="3:4" x14ac:dyDescent="0.2">
      <c r="C3454" s="10"/>
      <c r="D3454" s="10"/>
    </row>
    <row r="3455" spans="3:4" x14ac:dyDescent="0.2">
      <c r="C3455" s="10"/>
      <c r="D3455" s="10"/>
    </row>
    <row r="3456" spans="3:4" x14ac:dyDescent="0.2">
      <c r="C3456" s="10"/>
      <c r="D3456" s="10"/>
    </row>
    <row r="3457" spans="3:4" x14ac:dyDescent="0.2">
      <c r="C3457" s="10"/>
      <c r="D3457" s="10"/>
    </row>
    <row r="3458" spans="3:4" x14ac:dyDescent="0.2">
      <c r="C3458" s="10"/>
      <c r="D3458" s="10"/>
    </row>
    <row r="3459" spans="3:4" x14ac:dyDescent="0.2">
      <c r="C3459" s="10"/>
      <c r="D3459" s="10"/>
    </row>
    <row r="3460" spans="3:4" x14ac:dyDescent="0.2">
      <c r="C3460" s="10"/>
      <c r="D3460" s="10"/>
    </row>
    <row r="3461" spans="3:4" x14ac:dyDescent="0.2">
      <c r="C3461" s="10"/>
      <c r="D3461" s="10"/>
    </row>
    <row r="3462" spans="3:4" x14ac:dyDescent="0.2">
      <c r="C3462" s="10"/>
      <c r="D3462" s="10"/>
    </row>
    <row r="3463" spans="3:4" x14ac:dyDescent="0.2">
      <c r="C3463" s="10"/>
      <c r="D3463" s="10"/>
    </row>
    <row r="3464" spans="3:4" x14ac:dyDescent="0.2">
      <c r="C3464" s="10"/>
      <c r="D3464" s="10"/>
    </row>
    <row r="3465" spans="3:4" x14ac:dyDescent="0.2">
      <c r="C3465" s="10"/>
      <c r="D3465" s="10"/>
    </row>
    <row r="3466" spans="3:4" x14ac:dyDescent="0.2">
      <c r="C3466" s="10"/>
      <c r="D3466" s="10"/>
    </row>
    <row r="3467" spans="3:4" x14ac:dyDescent="0.2">
      <c r="C3467" s="10"/>
      <c r="D3467" s="10"/>
    </row>
    <row r="3468" spans="3:4" x14ac:dyDescent="0.2">
      <c r="C3468" s="10"/>
      <c r="D3468" s="10"/>
    </row>
    <row r="3469" spans="3:4" x14ac:dyDescent="0.2">
      <c r="C3469" s="10"/>
      <c r="D3469" s="10"/>
    </row>
    <row r="3470" spans="3:4" x14ac:dyDescent="0.2">
      <c r="C3470" s="10"/>
      <c r="D3470" s="10"/>
    </row>
    <row r="3471" spans="3:4" x14ac:dyDescent="0.2">
      <c r="C3471" s="10"/>
      <c r="D3471" s="10"/>
    </row>
    <row r="3472" spans="3:4" x14ac:dyDescent="0.2">
      <c r="C3472" s="10"/>
      <c r="D3472" s="10"/>
    </row>
    <row r="3473" spans="3:4" x14ac:dyDescent="0.2">
      <c r="C3473" s="10"/>
      <c r="D3473" s="10"/>
    </row>
    <row r="3474" spans="3:4" x14ac:dyDescent="0.2">
      <c r="C3474" s="10"/>
      <c r="D3474" s="10"/>
    </row>
    <row r="3475" spans="3:4" x14ac:dyDescent="0.2">
      <c r="C3475" s="10"/>
      <c r="D3475" s="10"/>
    </row>
    <row r="3476" spans="3:4" x14ac:dyDescent="0.2">
      <c r="C3476" s="10"/>
      <c r="D3476" s="10"/>
    </row>
    <row r="3477" spans="3:4" x14ac:dyDescent="0.2">
      <c r="C3477" s="10"/>
      <c r="D3477" s="10"/>
    </row>
    <row r="3478" spans="3:4" x14ac:dyDescent="0.2">
      <c r="C3478" s="10"/>
      <c r="D3478" s="10"/>
    </row>
    <row r="3479" spans="3:4" x14ac:dyDescent="0.2">
      <c r="C3479" s="10"/>
      <c r="D3479" s="10"/>
    </row>
    <row r="3480" spans="3:4" x14ac:dyDescent="0.2">
      <c r="C3480" s="10"/>
      <c r="D3480" s="10"/>
    </row>
    <row r="3481" spans="3:4" x14ac:dyDescent="0.2">
      <c r="C3481" s="10"/>
      <c r="D3481" s="10"/>
    </row>
    <row r="3482" spans="3:4" x14ac:dyDescent="0.2">
      <c r="C3482" s="10"/>
      <c r="D3482" s="10"/>
    </row>
    <row r="3483" spans="3:4" x14ac:dyDescent="0.2">
      <c r="C3483" s="10"/>
      <c r="D3483" s="10"/>
    </row>
    <row r="3484" spans="3:4" x14ac:dyDescent="0.2">
      <c r="C3484" s="10"/>
      <c r="D3484" s="10"/>
    </row>
    <row r="3485" spans="3:4" x14ac:dyDescent="0.2">
      <c r="C3485" s="10"/>
      <c r="D3485" s="10"/>
    </row>
    <row r="3486" spans="3:4" x14ac:dyDescent="0.2">
      <c r="C3486" s="10"/>
      <c r="D3486" s="10"/>
    </row>
    <row r="3487" spans="3:4" x14ac:dyDescent="0.2">
      <c r="C3487" s="10"/>
      <c r="D3487" s="10"/>
    </row>
    <row r="3488" spans="3:4" x14ac:dyDescent="0.2">
      <c r="C3488" s="10"/>
      <c r="D3488" s="10"/>
    </row>
    <row r="3489" spans="3:4" x14ac:dyDescent="0.2">
      <c r="C3489" s="10"/>
      <c r="D3489" s="10"/>
    </row>
    <row r="3490" spans="3:4" x14ac:dyDescent="0.2">
      <c r="C3490" s="10"/>
      <c r="D3490" s="10"/>
    </row>
    <row r="3491" spans="3:4" x14ac:dyDescent="0.2">
      <c r="C3491" s="10"/>
      <c r="D3491" s="10"/>
    </row>
    <row r="3492" spans="3:4" x14ac:dyDescent="0.2">
      <c r="C3492" s="10"/>
      <c r="D3492" s="10"/>
    </row>
    <row r="3493" spans="3:4" x14ac:dyDescent="0.2">
      <c r="C3493" s="10"/>
      <c r="D3493" s="10"/>
    </row>
    <row r="3494" spans="3:4" x14ac:dyDescent="0.2">
      <c r="C3494" s="10"/>
      <c r="D3494" s="10"/>
    </row>
    <row r="3495" spans="3:4" x14ac:dyDescent="0.2">
      <c r="C3495" s="10"/>
      <c r="D3495" s="10"/>
    </row>
    <row r="3496" spans="3:4" x14ac:dyDescent="0.2">
      <c r="C3496" s="10"/>
      <c r="D3496" s="10"/>
    </row>
    <row r="3497" spans="3:4" x14ac:dyDescent="0.2">
      <c r="C3497" s="10"/>
      <c r="D3497" s="10"/>
    </row>
    <row r="3498" spans="3:4" x14ac:dyDescent="0.2">
      <c r="C3498" s="10"/>
      <c r="D3498" s="10"/>
    </row>
    <row r="3499" spans="3:4" x14ac:dyDescent="0.2">
      <c r="C3499" s="10"/>
      <c r="D3499" s="10"/>
    </row>
    <row r="3500" spans="3:4" x14ac:dyDescent="0.2">
      <c r="C3500" s="10"/>
      <c r="D3500" s="10"/>
    </row>
    <row r="3501" spans="3:4" x14ac:dyDescent="0.2">
      <c r="C3501" s="10"/>
      <c r="D3501" s="10"/>
    </row>
    <row r="3502" spans="3:4" x14ac:dyDescent="0.2">
      <c r="C3502" s="10"/>
      <c r="D3502" s="10"/>
    </row>
    <row r="3503" spans="3:4" x14ac:dyDescent="0.2">
      <c r="C3503" s="10"/>
      <c r="D3503" s="10"/>
    </row>
    <row r="3504" spans="3:4" x14ac:dyDescent="0.2">
      <c r="C3504" s="10"/>
      <c r="D3504" s="10"/>
    </row>
    <row r="3505" spans="3:4" x14ac:dyDescent="0.2">
      <c r="C3505" s="10"/>
      <c r="D3505" s="10"/>
    </row>
    <row r="3506" spans="3:4" x14ac:dyDescent="0.2">
      <c r="C3506" s="10"/>
      <c r="D3506" s="10"/>
    </row>
    <row r="3507" spans="3:4" x14ac:dyDescent="0.2">
      <c r="C3507" s="10"/>
      <c r="D3507" s="10"/>
    </row>
    <row r="3508" spans="3:4" x14ac:dyDescent="0.2">
      <c r="C3508" s="10"/>
      <c r="D3508" s="10"/>
    </row>
    <row r="3509" spans="3:4" x14ac:dyDescent="0.2">
      <c r="C3509" s="10"/>
      <c r="D3509" s="10"/>
    </row>
    <row r="3510" spans="3:4" x14ac:dyDescent="0.2">
      <c r="C3510" s="10"/>
      <c r="D3510" s="10"/>
    </row>
    <row r="3511" spans="3:4" x14ac:dyDescent="0.2">
      <c r="C3511" s="10"/>
      <c r="D3511" s="10"/>
    </row>
    <row r="3512" spans="3:4" x14ac:dyDescent="0.2">
      <c r="C3512" s="10"/>
      <c r="D3512" s="10"/>
    </row>
    <row r="3513" spans="3:4" x14ac:dyDescent="0.2">
      <c r="C3513" s="10"/>
      <c r="D3513" s="10"/>
    </row>
    <row r="3514" spans="3:4" x14ac:dyDescent="0.2">
      <c r="C3514" s="10"/>
      <c r="D3514" s="10"/>
    </row>
    <row r="3515" spans="3:4" x14ac:dyDescent="0.2">
      <c r="C3515" s="10"/>
      <c r="D3515" s="10"/>
    </row>
    <row r="3516" spans="3:4" x14ac:dyDescent="0.2">
      <c r="C3516" s="10"/>
      <c r="D3516" s="10"/>
    </row>
    <row r="3517" spans="3:4" x14ac:dyDescent="0.2">
      <c r="C3517" s="10"/>
      <c r="D3517" s="10"/>
    </row>
    <row r="3518" spans="3:4" x14ac:dyDescent="0.2">
      <c r="C3518" s="10"/>
      <c r="D3518" s="10"/>
    </row>
    <row r="3519" spans="3:4" x14ac:dyDescent="0.2">
      <c r="C3519" s="10"/>
      <c r="D3519" s="10"/>
    </row>
    <row r="3520" spans="3:4" x14ac:dyDescent="0.2">
      <c r="C3520" s="10"/>
      <c r="D3520" s="10"/>
    </row>
    <row r="3521" spans="3:4" x14ac:dyDescent="0.2">
      <c r="C3521" s="10"/>
      <c r="D3521" s="10"/>
    </row>
    <row r="3522" spans="3:4" x14ac:dyDescent="0.2">
      <c r="C3522" s="10"/>
      <c r="D3522" s="10"/>
    </row>
    <row r="3523" spans="3:4" x14ac:dyDescent="0.2">
      <c r="C3523" s="10"/>
      <c r="D3523" s="10"/>
    </row>
    <row r="3524" spans="3:4" x14ac:dyDescent="0.2">
      <c r="C3524" s="10"/>
      <c r="D3524" s="10"/>
    </row>
    <row r="3525" spans="3:4" x14ac:dyDescent="0.2">
      <c r="C3525" s="10"/>
      <c r="D3525" s="10"/>
    </row>
    <row r="3526" spans="3:4" x14ac:dyDescent="0.2">
      <c r="C3526" s="10"/>
      <c r="D3526" s="10"/>
    </row>
    <row r="3527" spans="3:4" x14ac:dyDescent="0.2">
      <c r="C3527" s="10"/>
      <c r="D3527" s="10"/>
    </row>
    <row r="3528" spans="3:4" x14ac:dyDescent="0.2">
      <c r="C3528" s="10"/>
      <c r="D3528" s="10"/>
    </row>
    <row r="3529" spans="3:4" x14ac:dyDescent="0.2">
      <c r="C3529" s="10"/>
      <c r="D3529" s="10"/>
    </row>
    <row r="3530" spans="3:4" x14ac:dyDescent="0.2">
      <c r="C3530" s="10"/>
      <c r="D3530" s="10"/>
    </row>
    <row r="3531" spans="3:4" x14ac:dyDescent="0.2">
      <c r="C3531" s="10"/>
      <c r="D3531" s="10"/>
    </row>
    <row r="3532" spans="3:4" x14ac:dyDescent="0.2">
      <c r="C3532" s="10"/>
      <c r="D3532" s="10"/>
    </row>
    <row r="3533" spans="3:4" x14ac:dyDescent="0.2">
      <c r="C3533" s="10"/>
      <c r="D3533" s="10"/>
    </row>
    <row r="3534" spans="3:4" x14ac:dyDescent="0.2">
      <c r="C3534" s="10"/>
      <c r="D3534" s="10"/>
    </row>
    <row r="3535" spans="3:4" x14ac:dyDescent="0.2">
      <c r="C3535" s="10"/>
      <c r="D3535" s="10"/>
    </row>
    <row r="3536" spans="3:4" x14ac:dyDescent="0.2">
      <c r="C3536" s="10"/>
      <c r="D3536" s="10"/>
    </row>
    <row r="3537" spans="3:4" x14ac:dyDescent="0.2">
      <c r="C3537" s="10"/>
      <c r="D3537" s="10"/>
    </row>
    <row r="3538" spans="3:4" x14ac:dyDescent="0.2">
      <c r="C3538" s="10"/>
      <c r="D3538" s="10"/>
    </row>
    <row r="3539" spans="3:4" x14ac:dyDescent="0.2">
      <c r="C3539" s="10"/>
      <c r="D3539" s="10"/>
    </row>
    <row r="3540" spans="3:4" x14ac:dyDescent="0.2">
      <c r="C3540" s="10"/>
      <c r="D3540" s="10"/>
    </row>
    <row r="3541" spans="3:4" x14ac:dyDescent="0.2">
      <c r="C3541" s="10"/>
      <c r="D3541" s="10"/>
    </row>
    <row r="3542" spans="3:4" x14ac:dyDescent="0.2">
      <c r="C3542" s="10"/>
      <c r="D3542" s="10"/>
    </row>
    <row r="3543" spans="3:4" x14ac:dyDescent="0.2">
      <c r="C3543" s="10"/>
      <c r="D3543" s="10"/>
    </row>
    <row r="3544" spans="3:4" x14ac:dyDescent="0.2">
      <c r="C3544" s="10"/>
      <c r="D3544" s="10"/>
    </row>
    <row r="3545" spans="3:4" x14ac:dyDescent="0.2">
      <c r="C3545" s="10"/>
      <c r="D3545" s="10"/>
    </row>
    <row r="3546" spans="3:4" x14ac:dyDescent="0.2">
      <c r="C3546" s="10"/>
      <c r="D3546" s="10"/>
    </row>
    <row r="3547" spans="3:4" x14ac:dyDescent="0.2">
      <c r="C3547" s="10"/>
      <c r="D3547" s="10"/>
    </row>
    <row r="3548" spans="3:4" x14ac:dyDescent="0.2">
      <c r="C3548" s="10"/>
      <c r="D3548" s="10"/>
    </row>
    <row r="3549" spans="3:4" x14ac:dyDescent="0.2">
      <c r="C3549" s="10"/>
      <c r="D3549" s="10"/>
    </row>
    <row r="3550" spans="3:4" x14ac:dyDescent="0.2">
      <c r="C3550" s="10"/>
      <c r="D3550" s="10"/>
    </row>
    <row r="3551" spans="3:4" x14ac:dyDescent="0.2">
      <c r="C3551" s="10"/>
      <c r="D3551" s="10"/>
    </row>
    <row r="3552" spans="3:4" x14ac:dyDescent="0.2">
      <c r="C3552" s="10"/>
      <c r="D3552" s="10"/>
    </row>
    <row r="3553" spans="3:4" x14ac:dyDescent="0.2">
      <c r="C3553" s="10"/>
      <c r="D3553" s="10"/>
    </row>
    <row r="3554" spans="3:4" x14ac:dyDescent="0.2">
      <c r="C3554" s="10"/>
      <c r="D3554" s="10"/>
    </row>
    <row r="3555" spans="3:4" x14ac:dyDescent="0.2">
      <c r="C3555" s="10"/>
      <c r="D3555" s="10"/>
    </row>
    <row r="3556" spans="3:4" x14ac:dyDescent="0.2">
      <c r="C3556" s="10"/>
      <c r="D3556" s="10"/>
    </row>
    <row r="3557" spans="3:4" x14ac:dyDescent="0.2">
      <c r="C3557" s="10"/>
      <c r="D3557" s="10"/>
    </row>
    <row r="3558" spans="3:4" x14ac:dyDescent="0.2">
      <c r="C3558" s="10"/>
      <c r="D3558" s="10"/>
    </row>
    <row r="3559" spans="3:4" x14ac:dyDescent="0.2">
      <c r="C3559" s="10"/>
      <c r="D3559" s="10"/>
    </row>
    <row r="3560" spans="3:4" x14ac:dyDescent="0.2">
      <c r="C3560" s="10"/>
      <c r="D3560" s="10"/>
    </row>
    <row r="3561" spans="3:4" x14ac:dyDescent="0.2">
      <c r="C3561" s="10"/>
      <c r="D3561" s="10"/>
    </row>
    <row r="3562" spans="3:4" x14ac:dyDescent="0.2">
      <c r="C3562" s="10"/>
      <c r="D3562" s="10"/>
    </row>
    <row r="3563" spans="3:4" x14ac:dyDescent="0.2">
      <c r="C3563" s="10"/>
      <c r="D3563" s="10"/>
    </row>
    <row r="3564" spans="3:4" x14ac:dyDescent="0.2">
      <c r="C3564" s="10"/>
      <c r="D3564" s="10"/>
    </row>
    <row r="3565" spans="3:4" x14ac:dyDescent="0.2">
      <c r="C3565" s="10"/>
      <c r="D3565" s="10"/>
    </row>
    <row r="3566" spans="3:4" x14ac:dyDescent="0.2">
      <c r="C3566" s="10"/>
      <c r="D3566" s="10"/>
    </row>
    <row r="3567" spans="3:4" x14ac:dyDescent="0.2">
      <c r="C3567" s="10"/>
      <c r="D3567" s="10"/>
    </row>
    <row r="3568" spans="3:4" x14ac:dyDescent="0.2">
      <c r="C3568" s="10"/>
      <c r="D3568" s="10"/>
    </row>
    <row r="3569" spans="3:4" x14ac:dyDescent="0.2">
      <c r="C3569" s="10"/>
      <c r="D3569" s="10"/>
    </row>
    <row r="3570" spans="3:4" x14ac:dyDescent="0.2">
      <c r="C3570" s="10"/>
      <c r="D3570" s="10"/>
    </row>
    <row r="3571" spans="3:4" x14ac:dyDescent="0.2">
      <c r="C3571" s="10"/>
      <c r="D3571" s="10"/>
    </row>
    <row r="3572" spans="3:4" x14ac:dyDescent="0.2">
      <c r="C3572" s="10"/>
      <c r="D3572" s="10"/>
    </row>
    <row r="3573" spans="3:4" x14ac:dyDescent="0.2">
      <c r="C3573" s="10"/>
      <c r="D3573" s="10"/>
    </row>
    <row r="3574" spans="3:4" x14ac:dyDescent="0.2">
      <c r="C3574" s="10"/>
      <c r="D3574" s="10"/>
    </row>
    <row r="3575" spans="3:4" x14ac:dyDescent="0.2">
      <c r="C3575" s="10"/>
      <c r="D3575" s="10"/>
    </row>
    <row r="3576" spans="3:4" x14ac:dyDescent="0.2">
      <c r="C3576" s="10"/>
      <c r="D3576" s="10"/>
    </row>
    <row r="3577" spans="3:4" x14ac:dyDescent="0.2">
      <c r="C3577" s="10"/>
      <c r="D3577" s="10"/>
    </row>
    <row r="3578" spans="3:4" x14ac:dyDescent="0.2">
      <c r="C3578" s="10"/>
      <c r="D3578" s="10"/>
    </row>
    <row r="3579" spans="3:4" x14ac:dyDescent="0.2">
      <c r="C3579" s="10"/>
      <c r="D3579" s="10"/>
    </row>
    <row r="3580" spans="3:4" x14ac:dyDescent="0.2">
      <c r="C3580" s="10"/>
      <c r="D3580" s="10"/>
    </row>
    <row r="3581" spans="3:4" x14ac:dyDescent="0.2">
      <c r="C3581" s="10"/>
      <c r="D3581" s="10"/>
    </row>
    <row r="3582" spans="3:4" x14ac:dyDescent="0.2">
      <c r="C3582" s="10"/>
      <c r="D3582" s="10"/>
    </row>
    <row r="3583" spans="3:4" x14ac:dyDescent="0.2">
      <c r="C3583" s="10"/>
      <c r="D3583" s="10"/>
    </row>
    <row r="3584" spans="3:4" x14ac:dyDescent="0.2">
      <c r="C3584" s="10"/>
      <c r="D3584" s="10"/>
    </row>
    <row r="3585" spans="3:4" x14ac:dyDescent="0.2">
      <c r="C3585" s="10"/>
      <c r="D3585" s="10"/>
    </row>
    <row r="3586" spans="3:4" x14ac:dyDescent="0.2">
      <c r="C3586" s="10"/>
      <c r="D3586" s="10"/>
    </row>
    <row r="3587" spans="3:4" x14ac:dyDescent="0.2">
      <c r="C3587" s="10"/>
      <c r="D3587" s="10"/>
    </row>
    <row r="3588" spans="3:4" x14ac:dyDescent="0.2">
      <c r="C3588" s="10"/>
      <c r="D3588" s="10"/>
    </row>
    <row r="3589" spans="3:4" x14ac:dyDescent="0.2">
      <c r="C3589" s="10"/>
      <c r="D3589" s="10"/>
    </row>
    <row r="3590" spans="3:4" x14ac:dyDescent="0.2">
      <c r="C3590" s="10"/>
      <c r="D3590" s="10"/>
    </row>
    <row r="3591" spans="3:4" x14ac:dyDescent="0.2">
      <c r="C3591" s="10"/>
      <c r="D3591" s="10"/>
    </row>
    <row r="3592" spans="3:4" x14ac:dyDescent="0.2">
      <c r="C3592" s="10"/>
      <c r="D3592" s="10"/>
    </row>
    <row r="3593" spans="3:4" x14ac:dyDescent="0.2">
      <c r="C3593" s="10"/>
      <c r="D3593" s="10"/>
    </row>
    <row r="3594" spans="3:4" x14ac:dyDescent="0.2">
      <c r="C3594" s="10"/>
      <c r="D3594" s="10"/>
    </row>
    <row r="3595" spans="3:4" x14ac:dyDescent="0.2">
      <c r="C3595" s="10"/>
      <c r="D3595" s="10"/>
    </row>
    <row r="3596" spans="3:4" x14ac:dyDescent="0.2">
      <c r="C3596" s="10"/>
      <c r="D3596" s="10"/>
    </row>
    <row r="3597" spans="3:4" x14ac:dyDescent="0.2">
      <c r="C3597" s="10"/>
      <c r="D3597" s="10"/>
    </row>
    <row r="3598" spans="3:4" x14ac:dyDescent="0.2">
      <c r="C3598" s="10"/>
      <c r="D3598" s="10"/>
    </row>
    <row r="3599" spans="3:4" x14ac:dyDescent="0.2">
      <c r="C3599" s="10"/>
      <c r="D3599" s="10"/>
    </row>
    <row r="3600" spans="3:4" x14ac:dyDescent="0.2">
      <c r="C3600" s="10"/>
      <c r="D3600" s="10"/>
    </row>
    <row r="3601" spans="3:4" x14ac:dyDescent="0.2">
      <c r="C3601" s="10"/>
      <c r="D3601" s="10"/>
    </row>
    <row r="3602" spans="3:4" x14ac:dyDescent="0.2">
      <c r="C3602" s="10"/>
      <c r="D3602" s="10"/>
    </row>
    <row r="3603" spans="3:4" x14ac:dyDescent="0.2">
      <c r="C3603" s="10"/>
      <c r="D3603" s="10"/>
    </row>
    <row r="3604" spans="3:4" x14ac:dyDescent="0.2">
      <c r="C3604" s="10"/>
      <c r="D3604" s="10"/>
    </row>
    <row r="3605" spans="3:4" x14ac:dyDescent="0.2">
      <c r="C3605" s="10"/>
      <c r="D3605" s="10"/>
    </row>
    <row r="3606" spans="3:4" x14ac:dyDescent="0.2">
      <c r="C3606" s="10"/>
      <c r="D3606" s="10"/>
    </row>
    <row r="3607" spans="3:4" x14ac:dyDescent="0.2">
      <c r="C3607" s="10"/>
      <c r="D3607" s="10"/>
    </row>
    <row r="3608" spans="3:4" x14ac:dyDescent="0.2">
      <c r="C3608" s="10"/>
      <c r="D3608" s="10"/>
    </row>
    <row r="3609" spans="3:4" x14ac:dyDescent="0.2">
      <c r="C3609" s="10"/>
      <c r="D3609" s="10"/>
    </row>
    <row r="3610" spans="3:4" x14ac:dyDescent="0.2">
      <c r="C3610" s="10"/>
      <c r="D3610" s="10"/>
    </row>
    <row r="3611" spans="3:4" x14ac:dyDescent="0.2">
      <c r="C3611" s="10"/>
      <c r="D3611" s="10"/>
    </row>
    <row r="3612" spans="3:4" x14ac:dyDescent="0.2">
      <c r="C3612" s="10"/>
      <c r="D3612" s="10"/>
    </row>
    <row r="3613" spans="3:4" x14ac:dyDescent="0.2">
      <c r="C3613" s="10"/>
      <c r="D3613" s="10"/>
    </row>
    <row r="3614" spans="3:4" x14ac:dyDescent="0.2">
      <c r="C3614" s="10"/>
      <c r="D3614" s="10"/>
    </row>
    <row r="3615" spans="3:4" x14ac:dyDescent="0.2">
      <c r="C3615" s="10"/>
      <c r="D3615" s="10"/>
    </row>
    <row r="3616" spans="3:4" x14ac:dyDescent="0.2">
      <c r="C3616" s="10"/>
      <c r="D3616" s="10"/>
    </row>
    <row r="3617" spans="3:4" x14ac:dyDescent="0.2">
      <c r="C3617" s="10"/>
      <c r="D3617" s="10"/>
    </row>
    <row r="3618" spans="3:4" x14ac:dyDescent="0.2">
      <c r="C3618" s="10"/>
      <c r="D3618" s="10"/>
    </row>
    <row r="3619" spans="3:4" x14ac:dyDescent="0.2">
      <c r="C3619" s="10"/>
      <c r="D3619" s="10"/>
    </row>
    <row r="3620" spans="3:4" x14ac:dyDescent="0.2">
      <c r="C3620" s="10"/>
      <c r="D3620" s="10"/>
    </row>
    <row r="3621" spans="3:4" x14ac:dyDescent="0.2">
      <c r="C3621" s="10"/>
      <c r="D3621" s="10"/>
    </row>
    <row r="3622" spans="3:4" x14ac:dyDescent="0.2">
      <c r="C3622" s="10"/>
      <c r="D3622" s="10"/>
    </row>
    <row r="3623" spans="3:4" x14ac:dyDescent="0.2">
      <c r="C3623" s="10"/>
      <c r="D3623" s="10"/>
    </row>
    <row r="3624" spans="3:4" x14ac:dyDescent="0.2">
      <c r="C3624" s="10"/>
      <c r="D3624" s="10"/>
    </row>
    <row r="3625" spans="3:4" x14ac:dyDescent="0.2">
      <c r="C3625" s="10"/>
      <c r="D3625" s="10"/>
    </row>
    <row r="3626" spans="3:4" x14ac:dyDescent="0.2">
      <c r="C3626" s="10"/>
      <c r="D3626" s="10"/>
    </row>
    <row r="3627" spans="3:4" x14ac:dyDescent="0.2">
      <c r="C3627" s="10"/>
      <c r="D3627" s="10"/>
    </row>
    <row r="3628" spans="3:4" x14ac:dyDescent="0.2">
      <c r="C3628" s="10"/>
      <c r="D3628" s="10"/>
    </row>
    <row r="3629" spans="3:4" x14ac:dyDescent="0.2">
      <c r="C3629" s="10"/>
      <c r="D3629" s="10"/>
    </row>
    <row r="3630" spans="3:4" x14ac:dyDescent="0.2">
      <c r="C3630" s="10"/>
      <c r="D3630" s="10"/>
    </row>
    <row r="3631" spans="3:4" x14ac:dyDescent="0.2">
      <c r="C3631" s="10"/>
      <c r="D3631" s="10"/>
    </row>
    <row r="3632" spans="3:4" x14ac:dyDescent="0.2">
      <c r="C3632" s="10"/>
      <c r="D3632" s="10"/>
    </row>
    <row r="3633" spans="3:4" x14ac:dyDescent="0.2">
      <c r="C3633" s="10"/>
      <c r="D3633" s="10"/>
    </row>
    <row r="3634" spans="3:4" x14ac:dyDescent="0.2">
      <c r="C3634" s="10"/>
      <c r="D3634" s="10"/>
    </row>
    <row r="3635" spans="3:4" x14ac:dyDescent="0.2">
      <c r="C3635" s="10"/>
      <c r="D3635" s="10"/>
    </row>
    <row r="3636" spans="3:4" x14ac:dyDescent="0.2">
      <c r="C3636" s="10"/>
      <c r="D3636" s="10"/>
    </row>
    <row r="3637" spans="3:4" x14ac:dyDescent="0.2">
      <c r="C3637" s="10"/>
      <c r="D3637" s="10"/>
    </row>
    <row r="3638" spans="3:4" x14ac:dyDescent="0.2">
      <c r="C3638" s="10"/>
      <c r="D3638" s="10"/>
    </row>
    <row r="3639" spans="3:4" x14ac:dyDescent="0.2">
      <c r="C3639" s="10"/>
      <c r="D3639" s="10"/>
    </row>
    <row r="3640" spans="3:4" x14ac:dyDescent="0.2">
      <c r="C3640" s="10"/>
      <c r="D3640" s="10"/>
    </row>
    <row r="3641" spans="3:4" x14ac:dyDescent="0.2">
      <c r="C3641" s="10"/>
      <c r="D3641" s="10"/>
    </row>
    <row r="3642" spans="3:4" x14ac:dyDescent="0.2">
      <c r="C3642" s="10"/>
      <c r="D3642" s="10"/>
    </row>
    <row r="3643" spans="3:4" x14ac:dyDescent="0.2">
      <c r="C3643" s="10"/>
      <c r="D3643" s="10"/>
    </row>
    <row r="3644" spans="3:4" x14ac:dyDescent="0.2">
      <c r="C3644" s="10"/>
      <c r="D3644" s="10"/>
    </row>
    <row r="3645" spans="3:4" x14ac:dyDescent="0.2">
      <c r="C3645" s="10"/>
      <c r="D3645" s="10"/>
    </row>
    <row r="3646" spans="3:4" x14ac:dyDescent="0.2">
      <c r="C3646" s="10"/>
      <c r="D3646" s="10"/>
    </row>
    <row r="3647" spans="3:4" x14ac:dyDescent="0.2">
      <c r="C3647" s="10"/>
      <c r="D3647" s="10"/>
    </row>
    <row r="3648" spans="3:4" x14ac:dyDescent="0.2">
      <c r="C3648" s="10"/>
      <c r="D3648" s="10"/>
    </row>
    <row r="3649" spans="3:4" x14ac:dyDescent="0.2">
      <c r="C3649" s="10"/>
      <c r="D3649" s="10"/>
    </row>
    <row r="3650" spans="3:4" x14ac:dyDescent="0.2">
      <c r="C3650" s="10"/>
      <c r="D3650" s="10"/>
    </row>
    <row r="3651" spans="3:4" x14ac:dyDescent="0.2">
      <c r="C3651" s="10"/>
      <c r="D3651" s="10"/>
    </row>
    <row r="3652" spans="3:4" x14ac:dyDescent="0.2">
      <c r="C3652" s="10"/>
      <c r="D3652" s="10"/>
    </row>
    <row r="3653" spans="3:4" x14ac:dyDescent="0.2">
      <c r="C3653" s="10"/>
      <c r="D3653" s="10"/>
    </row>
    <row r="3654" spans="3:4" x14ac:dyDescent="0.2">
      <c r="C3654" s="10"/>
      <c r="D3654" s="10"/>
    </row>
    <row r="3655" spans="3:4" x14ac:dyDescent="0.2">
      <c r="C3655" s="10"/>
      <c r="D3655" s="10"/>
    </row>
    <row r="3656" spans="3:4" x14ac:dyDescent="0.2">
      <c r="C3656" s="10"/>
      <c r="D3656" s="10"/>
    </row>
    <row r="3657" spans="3:4" x14ac:dyDescent="0.2">
      <c r="C3657" s="10"/>
      <c r="D3657" s="10"/>
    </row>
    <row r="3658" spans="3:4" x14ac:dyDescent="0.2">
      <c r="C3658" s="10"/>
      <c r="D3658" s="10"/>
    </row>
    <row r="3659" spans="3:4" x14ac:dyDescent="0.2">
      <c r="C3659" s="10"/>
      <c r="D3659" s="10"/>
    </row>
    <row r="3660" spans="3:4" x14ac:dyDescent="0.2">
      <c r="C3660" s="10"/>
      <c r="D3660" s="10"/>
    </row>
    <row r="3661" spans="3:4" x14ac:dyDescent="0.2">
      <c r="C3661" s="10"/>
      <c r="D3661" s="10"/>
    </row>
    <row r="3662" spans="3:4" x14ac:dyDescent="0.2">
      <c r="C3662" s="10"/>
      <c r="D3662" s="10"/>
    </row>
    <row r="3663" spans="3:4" x14ac:dyDescent="0.2">
      <c r="C3663" s="10"/>
      <c r="D3663" s="10"/>
    </row>
    <row r="3664" spans="3:4" x14ac:dyDescent="0.2">
      <c r="C3664" s="10"/>
      <c r="D3664" s="10"/>
    </row>
    <row r="3665" spans="3:4" x14ac:dyDescent="0.2">
      <c r="C3665" s="10"/>
      <c r="D3665" s="10"/>
    </row>
    <row r="3666" spans="3:4" x14ac:dyDescent="0.2">
      <c r="C3666" s="10"/>
      <c r="D3666" s="10"/>
    </row>
    <row r="3667" spans="3:4" x14ac:dyDescent="0.2">
      <c r="C3667" s="10"/>
      <c r="D3667" s="10"/>
    </row>
    <row r="3668" spans="3:4" x14ac:dyDescent="0.2">
      <c r="C3668" s="10"/>
      <c r="D3668" s="10"/>
    </row>
    <row r="3669" spans="3:4" x14ac:dyDescent="0.2">
      <c r="C3669" s="10"/>
      <c r="D3669" s="10"/>
    </row>
    <row r="3670" spans="3:4" x14ac:dyDescent="0.2">
      <c r="C3670" s="10"/>
      <c r="D3670" s="10"/>
    </row>
    <row r="3671" spans="3:4" x14ac:dyDescent="0.2">
      <c r="C3671" s="10"/>
      <c r="D3671" s="10"/>
    </row>
    <row r="3672" spans="3:4" x14ac:dyDescent="0.2">
      <c r="C3672" s="10"/>
      <c r="D3672" s="10"/>
    </row>
    <row r="3673" spans="3:4" x14ac:dyDescent="0.2">
      <c r="C3673" s="10"/>
      <c r="D3673" s="10"/>
    </row>
    <row r="3674" spans="3:4" x14ac:dyDescent="0.2">
      <c r="C3674" s="10"/>
      <c r="D3674" s="10"/>
    </row>
    <row r="3675" spans="3:4" x14ac:dyDescent="0.2">
      <c r="C3675" s="10"/>
      <c r="D3675" s="10"/>
    </row>
    <row r="3676" spans="3:4" x14ac:dyDescent="0.2">
      <c r="C3676" s="10"/>
      <c r="D3676" s="10"/>
    </row>
    <row r="3677" spans="3:4" x14ac:dyDescent="0.2">
      <c r="C3677" s="10"/>
      <c r="D3677" s="10"/>
    </row>
    <row r="3678" spans="3:4" x14ac:dyDescent="0.2">
      <c r="C3678" s="10"/>
      <c r="D3678" s="10"/>
    </row>
    <row r="3679" spans="3:4" x14ac:dyDescent="0.2">
      <c r="C3679" s="10"/>
      <c r="D3679" s="10"/>
    </row>
    <row r="3680" spans="3:4" x14ac:dyDescent="0.2">
      <c r="C3680" s="10"/>
      <c r="D3680" s="10"/>
    </row>
    <row r="3681" spans="3:4" x14ac:dyDescent="0.2">
      <c r="C3681" s="10"/>
      <c r="D3681" s="10"/>
    </row>
    <row r="3682" spans="3:4" x14ac:dyDescent="0.2">
      <c r="C3682" s="10"/>
      <c r="D3682" s="10"/>
    </row>
    <row r="3683" spans="3:4" x14ac:dyDescent="0.2">
      <c r="C3683" s="10"/>
      <c r="D3683" s="10"/>
    </row>
    <row r="3684" spans="3:4" x14ac:dyDescent="0.2">
      <c r="C3684" s="10"/>
      <c r="D3684" s="10"/>
    </row>
    <row r="3685" spans="3:4" x14ac:dyDescent="0.2">
      <c r="C3685" s="10"/>
      <c r="D3685" s="10"/>
    </row>
    <row r="3686" spans="3:4" x14ac:dyDescent="0.2">
      <c r="C3686" s="10"/>
      <c r="D3686" s="10"/>
    </row>
    <row r="3687" spans="3:4" x14ac:dyDescent="0.2">
      <c r="C3687" s="10"/>
      <c r="D3687" s="10"/>
    </row>
    <row r="3688" spans="3:4" x14ac:dyDescent="0.2">
      <c r="C3688" s="10"/>
      <c r="D3688" s="10"/>
    </row>
    <row r="3689" spans="3:4" x14ac:dyDescent="0.2">
      <c r="C3689" s="10"/>
      <c r="D3689" s="10"/>
    </row>
    <row r="3690" spans="3:4" x14ac:dyDescent="0.2">
      <c r="C3690" s="10"/>
      <c r="D3690" s="10"/>
    </row>
    <row r="3691" spans="3:4" x14ac:dyDescent="0.2">
      <c r="C3691" s="10"/>
      <c r="D3691" s="10"/>
    </row>
    <row r="3692" spans="3:4" x14ac:dyDescent="0.2">
      <c r="C3692" s="10"/>
      <c r="D3692" s="10"/>
    </row>
    <row r="3693" spans="3:4" x14ac:dyDescent="0.2">
      <c r="C3693" s="10"/>
      <c r="D3693" s="10"/>
    </row>
    <row r="3694" spans="3:4" x14ac:dyDescent="0.2">
      <c r="C3694" s="10"/>
      <c r="D3694" s="10"/>
    </row>
    <row r="3695" spans="3:4" x14ac:dyDescent="0.2">
      <c r="C3695" s="10"/>
      <c r="D3695" s="10"/>
    </row>
    <row r="3696" spans="3:4" x14ac:dyDescent="0.2">
      <c r="C3696" s="10"/>
      <c r="D3696" s="10"/>
    </row>
    <row r="3697" spans="3:4" x14ac:dyDescent="0.2">
      <c r="C3697" s="10"/>
      <c r="D3697" s="10"/>
    </row>
    <row r="3698" spans="3:4" x14ac:dyDescent="0.2">
      <c r="C3698" s="10"/>
      <c r="D3698" s="10"/>
    </row>
    <row r="3699" spans="3:4" x14ac:dyDescent="0.2">
      <c r="C3699" s="10"/>
      <c r="D3699" s="10"/>
    </row>
    <row r="3700" spans="3:4" x14ac:dyDescent="0.2">
      <c r="C3700" s="10"/>
      <c r="D3700" s="10"/>
    </row>
    <row r="3701" spans="3:4" x14ac:dyDescent="0.2">
      <c r="C3701" s="10"/>
      <c r="D3701" s="10"/>
    </row>
    <row r="3702" spans="3:4" x14ac:dyDescent="0.2">
      <c r="C3702" s="10"/>
      <c r="D3702" s="10"/>
    </row>
    <row r="3703" spans="3:4" x14ac:dyDescent="0.2">
      <c r="C3703" s="10"/>
      <c r="D3703" s="10"/>
    </row>
    <row r="3704" spans="3:4" x14ac:dyDescent="0.2">
      <c r="C3704" s="10"/>
      <c r="D3704" s="10"/>
    </row>
    <row r="3705" spans="3:4" x14ac:dyDescent="0.2">
      <c r="C3705" s="10"/>
      <c r="D3705" s="10"/>
    </row>
    <row r="3706" spans="3:4" x14ac:dyDescent="0.2">
      <c r="C3706" s="10"/>
      <c r="D3706" s="10"/>
    </row>
    <row r="3707" spans="3:4" x14ac:dyDescent="0.2">
      <c r="C3707" s="10"/>
      <c r="D3707" s="10"/>
    </row>
    <row r="3708" spans="3:4" x14ac:dyDescent="0.2">
      <c r="C3708" s="10"/>
      <c r="D3708" s="10"/>
    </row>
    <row r="3709" spans="3:4" x14ac:dyDescent="0.2">
      <c r="C3709" s="10"/>
      <c r="D3709" s="10"/>
    </row>
    <row r="3710" spans="3:4" x14ac:dyDescent="0.2">
      <c r="C3710" s="10"/>
      <c r="D3710" s="10"/>
    </row>
    <row r="3711" spans="3:4" x14ac:dyDescent="0.2">
      <c r="C3711" s="10"/>
      <c r="D3711" s="10"/>
    </row>
    <row r="3712" spans="3:4" x14ac:dyDescent="0.2">
      <c r="C3712" s="10"/>
      <c r="D3712" s="10"/>
    </row>
    <row r="3713" spans="3:4" x14ac:dyDescent="0.2">
      <c r="C3713" s="10"/>
      <c r="D3713" s="10"/>
    </row>
    <row r="3714" spans="3:4" x14ac:dyDescent="0.2">
      <c r="C3714" s="10"/>
      <c r="D3714" s="10"/>
    </row>
    <row r="3715" spans="3:4" x14ac:dyDescent="0.2">
      <c r="C3715" s="10"/>
      <c r="D3715" s="10"/>
    </row>
    <row r="3716" spans="3:4" x14ac:dyDescent="0.2">
      <c r="C3716" s="10"/>
      <c r="D3716" s="10"/>
    </row>
    <row r="3717" spans="3:4" x14ac:dyDescent="0.2">
      <c r="C3717" s="10"/>
      <c r="D3717" s="10"/>
    </row>
    <row r="3718" spans="3:4" x14ac:dyDescent="0.2">
      <c r="C3718" s="10"/>
      <c r="D3718" s="10"/>
    </row>
    <row r="3719" spans="3:4" x14ac:dyDescent="0.2">
      <c r="C3719" s="10"/>
      <c r="D3719" s="10"/>
    </row>
    <row r="3720" spans="3:4" x14ac:dyDescent="0.2">
      <c r="C3720" s="10"/>
      <c r="D3720" s="10"/>
    </row>
    <row r="3721" spans="3:4" x14ac:dyDescent="0.2">
      <c r="C3721" s="10"/>
      <c r="D3721" s="10"/>
    </row>
    <row r="3722" spans="3:4" x14ac:dyDescent="0.2">
      <c r="C3722" s="10"/>
      <c r="D3722" s="10"/>
    </row>
    <row r="3723" spans="3:4" x14ac:dyDescent="0.2">
      <c r="C3723" s="10"/>
      <c r="D3723" s="10"/>
    </row>
    <row r="3724" spans="3:4" x14ac:dyDescent="0.2">
      <c r="C3724" s="10"/>
      <c r="D3724" s="10"/>
    </row>
    <row r="3725" spans="3:4" x14ac:dyDescent="0.2">
      <c r="C3725" s="10"/>
      <c r="D3725" s="10"/>
    </row>
    <row r="3726" spans="3:4" x14ac:dyDescent="0.2">
      <c r="C3726" s="10"/>
      <c r="D3726" s="10"/>
    </row>
    <row r="3727" spans="3:4" x14ac:dyDescent="0.2">
      <c r="C3727" s="10"/>
      <c r="D3727" s="10"/>
    </row>
    <row r="3728" spans="3:4" x14ac:dyDescent="0.2">
      <c r="C3728" s="10"/>
      <c r="D3728" s="10"/>
    </row>
    <row r="3729" spans="3:4" x14ac:dyDescent="0.2">
      <c r="C3729" s="10"/>
      <c r="D3729" s="10"/>
    </row>
    <row r="3730" spans="3:4" x14ac:dyDescent="0.2">
      <c r="C3730" s="10"/>
      <c r="D3730" s="10"/>
    </row>
    <row r="3731" spans="3:4" x14ac:dyDescent="0.2">
      <c r="C3731" s="10"/>
      <c r="D3731" s="10"/>
    </row>
    <row r="3732" spans="3:4" x14ac:dyDescent="0.2">
      <c r="C3732" s="10"/>
      <c r="D3732" s="10"/>
    </row>
    <row r="3733" spans="3:4" x14ac:dyDescent="0.2">
      <c r="C3733" s="10"/>
      <c r="D3733" s="10"/>
    </row>
    <row r="3734" spans="3:4" x14ac:dyDescent="0.2">
      <c r="C3734" s="10"/>
      <c r="D3734" s="10"/>
    </row>
    <row r="3735" spans="3:4" x14ac:dyDescent="0.2">
      <c r="C3735" s="10"/>
      <c r="D3735" s="10"/>
    </row>
    <row r="3736" spans="3:4" x14ac:dyDescent="0.2">
      <c r="C3736" s="10"/>
      <c r="D3736" s="10"/>
    </row>
    <row r="3737" spans="3:4" x14ac:dyDescent="0.2">
      <c r="C3737" s="10"/>
      <c r="D3737" s="10"/>
    </row>
    <row r="3738" spans="3:4" x14ac:dyDescent="0.2">
      <c r="C3738" s="10"/>
      <c r="D3738" s="10"/>
    </row>
    <row r="3739" spans="3:4" x14ac:dyDescent="0.2">
      <c r="C3739" s="10"/>
      <c r="D3739" s="10"/>
    </row>
    <row r="3740" spans="3:4" x14ac:dyDescent="0.2">
      <c r="C3740" s="10"/>
      <c r="D3740" s="10"/>
    </row>
    <row r="3741" spans="3:4" x14ac:dyDescent="0.2">
      <c r="C3741" s="10"/>
      <c r="D3741" s="10"/>
    </row>
    <row r="3742" spans="3:4" x14ac:dyDescent="0.2">
      <c r="C3742" s="10"/>
      <c r="D3742" s="10"/>
    </row>
    <row r="3743" spans="3:4" x14ac:dyDescent="0.2">
      <c r="C3743" s="10"/>
      <c r="D3743" s="10"/>
    </row>
    <row r="3744" spans="3:4" x14ac:dyDescent="0.2">
      <c r="C3744" s="10"/>
      <c r="D3744" s="10"/>
    </row>
    <row r="3745" spans="3:4" x14ac:dyDescent="0.2">
      <c r="C3745" s="10"/>
      <c r="D3745" s="10"/>
    </row>
    <row r="3746" spans="3:4" x14ac:dyDescent="0.2">
      <c r="C3746" s="10"/>
      <c r="D3746" s="10"/>
    </row>
    <row r="3747" spans="3:4" x14ac:dyDescent="0.2">
      <c r="C3747" s="10"/>
      <c r="D3747" s="10"/>
    </row>
    <row r="3748" spans="3:4" x14ac:dyDescent="0.2">
      <c r="C3748" s="10"/>
      <c r="D3748" s="10"/>
    </row>
    <row r="3749" spans="3:4" x14ac:dyDescent="0.2">
      <c r="C3749" s="10"/>
      <c r="D3749" s="10"/>
    </row>
    <row r="3750" spans="3:4" x14ac:dyDescent="0.2">
      <c r="C3750" s="10"/>
      <c r="D3750" s="10"/>
    </row>
    <row r="3751" spans="3:4" x14ac:dyDescent="0.2">
      <c r="C3751" s="10"/>
      <c r="D3751" s="10"/>
    </row>
    <row r="3752" spans="3:4" x14ac:dyDescent="0.2">
      <c r="C3752" s="10"/>
      <c r="D3752" s="10"/>
    </row>
    <row r="3753" spans="3:4" x14ac:dyDescent="0.2">
      <c r="C3753" s="10"/>
      <c r="D3753" s="10"/>
    </row>
    <row r="3754" spans="3:4" x14ac:dyDescent="0.2">
      <c r="C3754" s="10"/>
      <c r="D3754" s="10"/>
    </row>
    <row r="3755" spans="3:4" x14ac:dyDescent="0.2">
      <c r="C3755" s="10"/>
      <c r="D3755" s="10"/>
    </row>
    <row r="3756" spans="3:4" x14ac:dyDescent="0.2">
      <c r="C3756" s="10"/>
      <c r="D3756" s="10"/>
    </row>
    <row r="3757" spans="3:4" x14ac:dyDescent="0.2">
      <c r="C3757" s="10"/>
      <c r="D3757" s="10"/>
    </row>
    <row r="3758" spans="3:4" x14ac:dyDescent="0.2">
      <c r="C3758" s="10"/>
      <c r="D3758" s="10"/>
    </row>
    <row r="3759" spans="3:4" x14ac:dyDescent="0.2">
      <c r="C3759" s="10"/>
      <c r="D3759" s="10"/>
    </row>
    <row r="3760" spans="3:4" x14ac:dyDescent="0.2">
      <c r="C3760" s="10"/>
      <c r="D3760" s="10"/>
    </row>
    <row r="3761" spans="3:4" x14ac:dyDescent="0.2">
      <c r="C3761" s="10"/>
      <c r="D3761" s="10"/>
    </row>
    <row r="3762" spans="3:4" x14ac:dyDescent="0.2">
      <c r="C3762" s="10"/>
      <c r="D3762" s="10"/>
    </row>
    <row r="3763" spans="3:4" x14ac:dyDescent="0.2">
      <c r="C3763" s="10"/>
      <c r="D3763" s="10"/>
    </row>
    <row r="3764" spans="3:4" x14ac:dyDescent="0.2">
      <c r="C3764" s="10"/>
      <c r="D3764" s="10"/>
    </row>
    <row r="3765" spans="3:4" x14ac:dyDescent="0.2">
      <c r="C3765" s="10"/>
      <c r="D3765" s="10"/>
    </row>
    <row r="3766" spans="3:4" x14ac:dyDescent="0.2">
      <c r="C3766" s="10"/>
      <c r="D3766" s="10"/>
    </row>
    <row r="3767" spans="3:4" x14ac:dyDescent="0.2">
      <c r="C3767" s="10"/>
      <c r="D3767" s="10"/>
    </row>
    <row r="3768" spans="3:4" x14ac:dyDescent="0.2">
      <c r="C3768" s="10"/>
      <c r="D3768" s="10"/>
    </row>
    <row r="3769" spans="3:4" x14ac:dyDescent="0.2">
      <c r="C3769" s="10"/>
      <c r="D3769" s="10"/>
    </row>
    <row r="3770" spans="3:4" x14ac:dyDescent="0.2">
      <c r="C3770" s="10"/>
      <c r="D3770" s="10"/>
    </row>
    <row r="3771" spans="3:4" x14ac:dyDescent="0.2">
      <c r="C3771" s="10"/>
      <c r="D3771" s="10"/>
    </row>
    <row r="3772" spans="3:4" x14ac:dyDescent="0.2">
      <c r="C3772" s="10"/>
      <c r="D3772" s="10"/>
    </row>
    <row r="3773" spans="3:4" x14ac:dyDescent="0.2">
      <c r="C3773" s="10"/>
      <c r="D3773" s="10"/>
    </row>
    <row r="3774" spans="3:4" x14ac:dyDescent="0.2">
      <c r="C3774" s="10"/>
      <c r="D3774" s="10"/>
    </row>
    <row r="3775" spans="3:4" x14ac:dyDescent="0.2">
      <c r="C3775" s="10"/>
      <c r="D3775" s="10"/>
    </row>
    <row r="3776" spans="3:4" x14ac:dyDescent="0.2">
      <c r="C3776" s="10"/>
      <c r="D3776" s="10"/>
    </row>
    <row r="3777" spans="3:4" x14ac:dyDescent="0.2">
      <c r="C3777" s="10"/>
      <c r="D3777" s="10"/>
    </row>
    <row r="3778" spans="3:4" x14ac:dyDescent="0.2">
      <c r="C3778" s="10"/>
      <c r="D3778" s="10"/>
    </row>
    <row r="3779" spans="3:4" x14ac:dyDescent="0.2">
      <c r="C3779" s="10"/>
      <c r="D3779" s="10"/>
    </row>
    <row r="3780" spans="3:4" x14ac:dyDescent="0.2">
      <c r="C3780" s="10"/>
      <c r="D3780" s="10"/>
    </row>
    <row r="3781" spans="3:4" x14ac:dyDescent="0.2">
      <c r="C3781" s="10"/>
      <c r="D3781" s="10"/>
    </row>
    <row r="3782" spans="3:4" x14ac:dyDescent="0.2">
      <c r="C3782" s="10"/>
      <c r="D3782" s="10"/>
    </row>
    <row r="3783" spans="3:4" x14ac:dyDescent="0.2">
      <c r="C3783" s="10"/>
      <c r="D3783" s="10"/>
    </row>
    <row r="3784" spans="3:4" x14ac:dyDescent="0.2">
      <c r="C3784" s="10"/>
      <c r="D3784" s="10"/>
    </row>
    <row r="3785" spans="3:4" x14ac:dyDescent="0.2">
      <c r="C3785" s="10"/>
      <c r="D3785" s="10"/>
    </row>
    <row r="3786" spans="3:4" x14ac:dyDescent="0.2">
      <c r="C3786" s="10"/>
      <c r="D3786" s="10"/>
    </row>
    <row r="3787" spans="3:4" x14ac:dyDescent="0.2">
      <c r="C3787" s="10"/>
      <c r="D3787" s="10"/>
    </row>
    <row r="3788" spans="3:4" x14ac:dyDescent="0.2">
      <c r="C3788" s="10"/>
      <c r="D3788" s="10"/>
    </row>
    <row r="3789" spans="3:4" x14ac:dyDescent="0.2">
      <c r="C3789" s="10"/>
      <c r="D3789" s="10"/>
    </row>
    <row r="3790" spans="3:4" x14ac:dyDescent="0.2">
      <c r="C3790" s="10"/>
      <c r="D3790" s="10"/>
    </row>
    <row r="3791" spans="3:4" x14ac:dyDescent="0.2">
      <c r="C3791" s="10"/>
      <c r="D3791" s="10"/>
    </row>
    <row r="3792" spans="3:4" x14ac:dyDescent="0.2">
      <c r="C3792" s="10"/>
      <c r="D3792" s="10"/>
    </row>
    <row r="3793" spans="3:4" x14ac:dyDescent="0.2">
      <c r="C3793" s="10"/>
      <c r="D3793" s="10"/>
    </row>
    <row r="3794" spans="3:4" x14ac:dyDescent="0.2">
      <c r="C3794" s="10"/>
      <c r="D3794" s="10"/>
    </row>
    <row r="3795" spans="3:4" x14ac:dyDescent="0.2">
      <c r="C3795" s="10"/>
      <c r="D3795" s="10"/>
    </row>
    <row r="3796" spans="3:4" x14ac:dyDescent="0.2">
      <c r="C3796" s="10"/>
      <c r="D3796" s="10"/>
    </row>
    <row r="3797" spans="3:4" x14ac:dyDescent="0.2">
      <c r="C3797" s="10"/>
      <c r="D3797" s="10"/>
    </row>
    <row r="3798" spans="3:4" x14ac:dyDescent="0.2">
      <c r="C3798" s="10"/>
      <c r="D3798" s="10"/>
    </row>
    <row r="3799" spans="3:4" x14ac:dyDescent="0.2">
      <c r="C3799" s="10"/>
      <c r="D3799" s="10"/>
    </row>
    <row r="3800" spans="3:4" x14ac:dyDescent="0.2">
      <c r="C3800" s="10"/>
      <c r="D3800" s="10"/>
    </row>
    <row r="3801" spans="3:4" x14ac:dyDescent="0.2">
      <c r="C3801" s="10"/>
      <c r="D3801" s="10"/>
    </row>
    <row r="3802" spans="3:4" x14ac:dyDescent="0.2">
      <c r="C3802" s="10"/>
      <c r="D3802" s="10"/>
    </row>
    <row r="3803" spans="3:4" x14ac:dyDescent="0.2">
      <c r="C3803" s="10"/>
      <c r="D3803" s="10"/>
    </row>
    <row r="3804" spans="3:4" x14ac:dyDescent="0.2">
      <c r="C3804" s="10"/>
      <c r="D3804" s="10"/>
    </row>
    <row r="3805" spans="3:4" x14ac:dyDescent="0.2">
      <c r="C3805" s="10"/>
      <c r="D3805" s="10"/>
    </row>
    <row r="3806" spans="3:4" x14ac:dyDescent="0.2">
      <c r="C3806" s="10"/>
      <c r="D3806" s="10"/>
    </row>
    <row r="3807" spans="3:4" x14ac:dyDescent="0.2">
      <c r="C3807" s="10"/>
      <c r="D3807" s="10"/>
    </row>
    <row r="3808" spans="3:4" x14ac:dyDescent="0.2">
      <c r="C3808" s="10"/>
      <c r="D3808" s="10"/>
    </row>
    <row r="3809" spans="3:4" x14ac:dyDescent="0.2">
      <c r="C3809" s="10"/>
      <c r="D3809" s="10"/>
    </row>
    <row r="3810" spans="3:4" x14ac:dyDescent="0.2">
      <c r="C3810" s="10"/>
      <c r="D3810" s="10"/>
    </row>
    <row r="3811" spans="3:4" x14ac:dyDescent="0.2">
      <c r="C3811" s="10"/>
      <c r="D3811" s="10"/>
    </row>
    <row r="3812" spans="3:4" x14ac:dyDescent="0.2">
      <c r="C3812" s="10"/>
      <c r="D3812" s="10"/>
    </row>
    <row r="3813" spans="3:4" x14ac:dyDescent="0.2">
      <c r="C3813" s="10"/>
      <c r="D3813" s="10"/>
    </row>
    <row r="3814" spans="3:4" x14ac:dyDescent="0.2">
      <c r="C3814" s="10"/>
      <c r="D3814" s="10"/>
    </row>
    <row r="3815" spans="3:4" x14ac:dyDescent="0.2">
      <c r="C3815" s="10"/>
      <c r="D3815" s="10"/>
    </row>
    <row r="3816" spans="3:4" x14ac:dyDescent="0.2">
      <c r="C3816" s="10"/>
      <c r="D3816" s="10"/>
    </row>
    <row r="3817" spans="3:4" x14ac:dyDescent="0.2">
      <c r="C3817" s="10"/>
      <c r="D3817" s="10"/>
    </row>
    <row r="3818" spans="3:4" x14ac:dyDescent="0.2">
      <c r="C3818" s="10"/>
      <c r="D3818" s="10"/>
    </row>
    <row r="3819" spans="3:4" x14ac:dyDescent="0.2">
      <c r="C3819" s="10"/>
      <c r="D3819" s="10"/>
    </row>
    <row r="3820" spans="3:4" x14ac:dyDescent="0.2">
      <c r="C3820" s="10"/>
      <c r="D3820" s="10"/>
    </row>
    <row r="3821" spans="3:4" x14ac:dyDescent="0.2">
      <c r="C3821" s="10"/>
      <c r="D3821" s="10"/>
    </row>
    <row r="3822" spans="3:4" x14ac:dyDescent="0.2">
      <c r="C3822" s="10"/>
      <c r="D3822" s="10"/>
    </row>
    <row r="3823" spans="3:4" x14ac:dyDescent="0.2">
      <c r="C3823" s="10"/>
      <c r="D3823" s="10"/>
    </row>
    <row r="3824" spans="3:4" x14ac:dyDescent="0.2">
      <c r="C3824" s="10"/>
      <c r="D3824" s="10"/>
    </row>
    <row r="3825" spans="3:4" x14ac:dyDescent="0.2">
      <c r="C3825" s="10"/>
      <c r="D3825" s="10"/>
    </row>
    <row r="3826" spans="3:4" x14ac:dyDescent="0.2">
      <c r="C3826" s="10"/>
      <c r="D3826" s="10"/>
    </row>
    <row r="3827" spans="3:4" x14ac:dyDescent="0.2">
      <c r="C3827" s="10"/>
      <c r="D3827" s="10"/>
    </row>
    <row r="3828" spans="3:4" x14ac:dyDescent="0.2">
      <c r="C3828" s="10"/>
      <c r="D3828" s="10"/>
    </row>
    <row r="3829" spans="3:4" x14ac:dyDescent="0.2">
      <c r="C3829" s="10"/>
      <c r="D3829" s="10"/>
    </row>
    <row r="3830" spans="3:4" x14ac:dyDescent="0.2">
      <c r="C3830" s="10"/>
      <c r="D3830" s="10"/>
    </row>
    <row r="3831" spans="3:4" x14ac:dyDescent="0.2">
      <c r="C3831" s="10"/>
      <c r="D3831" s="10"/>
    </row>
    <row r="3832" spans="3:4" x14ac:dyDescent="0.2">
      <c r="C3832" s="10"/>
      <c r="D3832" s="10"/>
    </row>
    <row r="3833" spans="3:4" x14ac:dyDescent="0.2">
      <c r="C3833" s="10"/>
      <c r="D3833" s="10"/>
    </row>
    <row r="3834" spans="3:4" x14ac:dyDescent="0.2">
      <c r="C3834" s="10"/>
      <c r="D3834" s="10"/>
    </row>
    <row r="3835" spans="3:4" x14ac:dyDescent="0.2">
      <c r="C3835" s="10"/>
      <c r="D3835" s="10"/>
    </row>
    <row r="3836" spans="3:4" x14ac:dyDescent="0.2">
      <c r="C3836" s="10"/>
      <c r="D3836" s="10"/>
    </row>
    <row r="3837" spans="3:4" x14ac:dyDescent="0.2">
      <c r="C3837" s="10"/>
      <c r="D3837" s="10"/>
    </row>
    <row r="3838" spans="3:4" x14ac:dyDescent="0.2">
      <c r="C3838" s="10"/>
      <c r="D3838" s="10"/>
    </row>
    <row r="3839" spans="3:4" x14ac:dyDescent="0.2">
      <c r="C3839" s="10"/>
      <c r="D3839" s="10"/>
    </row>
    <row r="3840" spans="3:4" x14ac:dyDescent="0.2">
      <c r="C3840" s="10"/>
      <c r="D3840" s="10"/>
    </row>
    <row r="3841" spans="3:4" x14ac:dyDescent="0.2">
      <c r="C3841" s="10"/>
      <c r="D3841" s="10"/>
    </row>
    <row r="3842" spans="3:4" x14ac:dyDescent="0.2">
      <c r="C3842" s="10"/>
      <c r="D3842" s="10"/>
    </row>
    <row r="3843" spans="3:4" x14ac:dyDescent="0.2">
      <c r="C3843" s="10"/>
      <c r="D3843" s="10"/>
    </row>
    <row r="3844" spans="3:4" x14ac:dyDescent="0.2">
      <c r="C3844" s="10"/>
      <c r="D3844" s="10"/>
    </row>
    <row r="3845" spans="3:4" x14ac:dyDescent="0.2">
      <c r="C3845" s="10"/>
      <c r="D3845" s="10"/>
    </row>
    <row r="3846" spans="3:4" x14ac:dyDescent="0.2">
      <c r="C3846" s="10"/>
      <c r="D3846" s="10"/>
    </row>
    <row r="3847" spans="3:4" x14ac:dyDescent="0.2">
      <c r="C3847" s="10"/>
      <c r="D3847" s="10"/>
    </row>
    <row r="3848" spans="3:4" x14ac:dyDescent="0.2">
      <c r="C3848" s="10"/>
      <c r="D3848" s="10"/>
    </row>
    <row r="3849" spans="3:4" x14ac:dyDescent="0.2">
      <c r="C3849" s="10"/>
      <c r="D3849" s="10"/>
    </row>
    <row r="3850" spans="3:4" x14ac:dyDescent="0.2">
      <c r="C3850" s="10"/>
      <c r="D3850" s="10"/>
    </row>
    <row r="3851" spans="3:4" x14ac:dyDescent="0.2">
      <c r="C3851" s="10"/>
      <c r="D3851" s="10"/>
    </row>
    <row r="3852" spans="3:4" x14ac:dyDescent="0.2">
      <c r="C3852" s="10"/>
      <c r="D3852" s="10"/>
    </row>
    <row r="3853" spans="3:4" x14ac:dyDescent="0.2">
      <c r="C3853" s="10"/>
      <c r="D3853" s="10"/>
    </row>
    <row r="3854" spans="3:4" x14ac:dyDescent="0.2">
      <c r="C3854" s="10"/>
      <c r="D3854" s="10"/>
    </row>
    <row r="3855" spans="3:4" x14ac:dyDescent="0.2">
      <c r="C3855" s="10"/>
      <c r="D3855" s="10"/>
    </row>
    <row r="3856" spans="3:4" x14ac:dyDescent="0.2">
      <c r="C3856" s="10"/>
      <c r="D3856" s="10"/>
    </row>
    <row r="3857" spans="3:4" x14ac:dyDescent="0.2">
      <c r="C3857" s="10"/>
      <c r="D3857" s="10"/>
    </row>
    <row r="3858" spans="3:4" x14ac:dyDescent="0.2">
      <c r="C3858" s="10"/>
      <c r="D3858" s="10"/>
    </row>
    <row r="3859" spans="3:4" x14ac:dyDescent="0.2">
      <c r="C3859" s="10"/>
      <c r="D3859" s="10"/>
    </row>
    <row r="3860" spans="3:4" x14ac:dyDescent="0.2">
      <c r="C3860" s="10"/>
      <c r="D3860" s="10"/>
    </row>
    <row r="3861" spans="3:4" x14ac:dyDescent="0.2">
      <c r="C3861" s="10"/>
      <c r="D3861" s="10"/>
    </row>
    <row r="3862" spans="3:4" x14ac:dyDescent="0.2">
      <c r="C3862" s="10"/>
      <c r="D3862" s="10"/>
    </row>
    <row r="3863" spans="3:4" x14ac:dyDescent="0.2">
      <c r="C3863" s="10"/>
      <c r="D3863" s="10"/>
    </row>
    <row r="3864" spans="3:4" x14ac:dyDescent="0.2">
      <c r="C3864" s="10"/>
      <c r="D3864" s="10"/>
    </row>
    <row r="3865" spans="3:4" x14ac:dyDescent="0.2">
      <c r="C3865" s="10"/>
      <c r="D3865" s="10"/>
    </row>
    <row r="3866" spans="3:4" x14ac:dyDescent="0.2">
      <c r="C3866" s="10"/>
      <c r="D3866" s="10"/>
    </row>
    <row r="3867" spans="3:4" x14ac:dyDescent="0.2">
      <c r="C3867" s="10"/>
      <c r="D3867" s="10"/>
    </row>
    <row r="3868" spans="3:4" x14ac:dyDescent="0.2">
      <c r="C3868" s="10"/>
      <c r="D3868" s="10"/>
    </row>
    <row r="3869" spans="3:4" x14ac:dyDescent="0.2">
      <c r="C3869" s="10"/>
      <c r="D3869" s="10"/>
    </row>
    <row r="3870" spans="3:4" x14ac:dyDescent="0.2">
      <c r="C3870" s="10"/>
      <c r="D3870" s="10"/>
    </row>
    <row r="3871" spans="3:4" x14ac:dyDescent="0.2">
      <c r="C3871" s="10"/>
      <c r="D3871" s="10"/>
    </row>
    <row r="3872" spans="3:4" x14ac:dyDescent="0.2">
      <c r="C3872" s="10"/>
      <c r="D3872" s="10"/>
    </row>
    <row r="3873" spans="3:4" x14ac:dyDescent="0.2">
      <c r="C3873" s="10"/>
      <c r="D3873" s="10"/>
    </row>
    <row r="3874" spans="3:4" x14ac:dyDescent="0.2">
      <c r="C3874" s="10"/>
      <c r="D3874" s="10"/>
    </row>
    <row r="3875" spans="3:4" x14ac:dyDescent="0.2">
      <c r="C3875" s="10"/>
      <c r="D3875" s="10"/>
    </row>
    <row r="3876" spans="3:4" x14ac:dyDescent="0.2">
      <c r="C3876" s="10"/>
      <c r="D3876" s="10"/>
    </row>
    <row r="3877" spans="3:4" x14ac:dyDescent="0.2">
      <c r="C3877" s="10"/>
      <c r="D3877" s="10"/>
    </row>
    <row r="3878" spans="3:4" x14ac:dyDescent="0.2">
      <c r="C3878" s="10"/>
      <c r="D3878" s="10"/>
    </row>
    <row r="3879" spans="3:4" x14ac:dyDescent="0.2">
      <c r="C3879" s="10"/>
      <c r="D3879" s="10"/>
    </row>
    <row r="3880" spans="3:4" x14ac:dyDescent="0.2">
      <c r="C3880" s="10"/>
      <c r="D3880" s="10"/>
    </row>
    <row r="3881" spans="3:4" x14ac:dyDescent="0.2">
      <c r="C3881" s="10"/>
      <c r="D3881" s="10"/>
    </row>
    <row r="3882" spans="3:4" x14ac:dyDescent="0.2">
      <c r="C3882" s="10"/>
      <c r="D3882" s="10"/>
    </row>
    <row r="3883" spans="3:4" x14ac:dyDescent="0.2">
      <c r="C3883" s="10"/>
      <c r="D3883" s="10"/>
    </row>
    <row r="3884" spans="3:4" x14ac:dyDescent="0.2">
      <c r="C3884" s="10"/>
      <c r="D3884" s="10"/>
    </row>
    <row r="3885" spans="3:4" x14ac:dyDescent="0.2">
      <c r="C3885" s="10"/>
      <c r="D3885" s="10"/>
    </row>
    <row r="3886" spans="3:4" x14ac:dyDescent="0.2">
      <c r="C3886" s="10"/>
      <c r="D3886" s="10"/>
    </row>
    <row r="3887" spans="3:4" x14ac:dyDescent="0.2">
      <c r="C3887" s="10"/>
      <c r="D3887" s="10"/>
    </row>
    <row r="3888" spans="3:4" x14ac:dyDescent="0.2">
      <c r="C3888" s="10"/>
      <c r="D3888" s="10"/>
    </row>
    <row r="3889" spans="3:4" x14ac:dyDescent="0.2">
      <c r="C3889" s="10"/>
      <c r="D3889" s="10"/>
    </row>
    <row r="3890" spans="3:4" x14ac:dyDescent="0.2">
      <c r="C3890" s="10"/>
      <c r="D3890" s="10"/>
    </row>
    <row r="3891" spans="3:4" x14ac:dyDescent="0.2">
      <c r="C3891" s="10"/>
      <c r="D3891" s="10"/>
    </row>
    <row r="3892" spans="3:4" x14ac:dyDescent="0.2">
      <c r="C3892" s="10"/>
      <c r="D3892" s="10"/>
    </row>
    <row r="3893" spans="3:4" x14ac:dyDescent="0.2">
      <c r="C3893" s="10"/>
      <c r="D3893" s="10"/>
    </row>
    <row r="3894" spans="3:4" x14ac:dyDescent="0.2">
      <c r="C3894" s="10"/>
      <c r="D3894" s="10"/>
    </row>
    <row r="3895" spans="3:4" x14ac:dyDescent="0.2">
      <c r="C3895" s="10"/>
      <c r="D3895" s="10"/>
    </row>
    <row r="3896" spans="3:4" x14ac:dyDescent="0.2">
      <c r="C3896" s="10"/>
      <c r="D3896" s="10"/>
    </row>
    <row r="3897" spans="3:4" x14ac:dyDescent="0.2">
      <c r="C3897" s="10"/>
      <c r="D3897" s="10"/>
    </row>
    <row r="3898" spans="3:4" x14ac:dyDescent="0.2">
      <c r="C3898" s="10"/>
      <c r="D3898" s="10"/>
    </row>
    <row r="3899" spans="3:4" x14ac:dyDescent="0.2">
      <c r="C3899" s="10"/>
      <c r="D3899" s="10"/>
    </row>
    <row r="3900" spans="3:4" x14ac:dyDescent="0.2">
      <c r="C3900" s="10"/>
      <c r="D3900" s="10"/>
    </row>
    <row r="3901" spans="3:4" x14ac:dyDescent="0.2">
      <c r="C3901" s="10"/>
      <c r="D3901" s="10"/>
    </row>
    <row r="3902" spans="3:4" x14ac:dyDescent="0.2">
      <c r="C3902" s="10"/>
      <c r="D3902" s="10"/>
    </row>
    <row r="3903" spans="3:4" x14ac:dyDescent="0.2">
      <c r="C3903" s="10"/>
      <c r="D3903" s="10"/>
    </row>
    <row r="3904" spans="3:4" x14ac:dyDescent="0.2">
      <c r="C3904" s="10"/>
      <c r="D3904" s="10"/>
    </row>
    <row r="3905" spans="3:4" x14ac:dyDescent="0.2">
      <c r="C3905" s="10"/>
      <c r="D3905" s="10"/>
    </row>
    <row r="3906" spans="3:4" x14ac:dyDescent="0.2">
      <c r="C3906" s="10"/>
      <c r="D3906" s="10"/>
    </row>
    <row r="3907" spans="3:4" x14ac:dyDescent="0.2">
      <c r="C3907" s="10"/>
      <c r="D3907" s="10"/>
    </row>
    <row r="3908" spans="3:4" x14ac:dyDescent="0.2">
      <c r="C3908" s="10"/>
      <c r="D3908" s="10"/>
    </row>
    <row r="3909" spans="3:4" x14ac:dyDescent="0.2">
      <c r="C3909" s="10"/>
      <c r="D3909" s="10"/>
    </row>
    <row r="3910" spans="3:4" x14ac:dyDescent="0.2">
      <c r="C3910" s="10"/>
      <c r="D3910" s="10"/>
    </row>
    <row r="3911" spans="3:4" x14ac:dyDescent="0.2">
      <c r="C3911" s="10"/>
      <c r="D3911" s="10"/>
    </row>
    <row r="3912" spans="3:4" x14ac:dyDescent="0.2">
      <c r="C3912" s="10"/>
      <c r="D3912" s="10"/>
    </row>
    <row r="3913" spans="3:4" x14ac:dyDescent="0.2">
      <c r="C3913" s="10"/>
      <c r="D3913" s="10"/>
    </row>
    <row r="3914" spans="3:4" x14ac:dyDescent="0.2">
      <c r="C3914" s="10"/>
      <c r="D3914" s="10"/>
    </row>
    <row r="3915" spans="3:4" x14ac:dyDescent="0.2">
      <c r="C3915" s="10"/>
      <c r="D3915" s="10"/>
    </row>
    <row r="3916" spans="3:4" x14ac:dyDescent="0.2">
      <c r="C3916" s="10"/>
      <c r="D3916" s="10"/>
    </row>
    <row r="3917" spans="3:4" x14ac:dyDescent="0.2">
      <c r="C3917" s="10"/>
      <c r="D3917" s="10"/>
    </row>
    <row r="3918" spans="3:4" x14ac:dyDescent="0.2">
      <c r="C3918" s="10"/>
      <c r="D3918" s="10"/>
    </row>
    <row r="3919" spans="3:4" x14ac:dyDescent="0.2">
      <c r="C3919" s="10"/>
      <c r="D3919" s="10"/>
    </row>
    <row r="3920" spans="3:4" x14ac:dyDescent="0.2">
      <c r="C3920" s="10"/>
      <c r="D3920" s="10"/>
    </row>
    <row r="3921" spans="3:4" x14ac:dyDescent="0.2">
      <c r="C3921" s="10"/>
      <c r="D3921" s="10"/>
    </row>
    <row r="3922" spans="3:4" x14ac:dyDescent="0.2">
      <c r="C3922" s="10"/>
      <c r="D3922" s="10"/>
    </row>
    <row r="3923" spans="3:4" x14ac:dyDescent="0.2">
      <c r="C3923" s="10"/>
      <c r="D3923" s="10"/>
    </row>
    <row r="3924" spans="3:4" x14ac:dyDescent="0.2">
      <c r="C3924" s="10"/>
      <c r="D3924" s="10"/>
    </row>
    <row r="3925" spans="3:4" x14ac:dyDescent="0.2">
      <c r="C3925" s="10"/>
      <c r="D3925" s="10"/>
    </row>
    <row r="3926" spans="3:4" x14ac:dyDescent="0.2">
      <c r="C3926" s="10"/>
      <c r="D3926" s="10"/>
    </row>
    <row r="3927" spans="3:4" x14ac:dyDescent="0.2">
      <c r="C3927" s="10"/>
      <c r="D3927" s="10"/>
    </row>
    <row r="3928" spans="3:4" x14ac:dyDescent="0.2">
      <c r="C3928" s="10"/>
      <c r="D3928" s="10"/>
    </row>
    <row r="3929" spans="3:4" x14ac:dyDescent="0.2">
      <c r="C3929" s="10"/>
      <c r="D3929" s="10"/>
    </row>
    <row r="3930" spans="3:4" x14ac:dyDescent="0.2">
      <c r="C3930" s="10"/>
      <c r="D3930" s="10"/>
    </row>
    <row r="3931" spans="3:4" x14ac:dyDescent="0.2">
      <c r="C3931" s="10"/>
      <c r="D3931" s="10"/>
    </row>
    <row r="3932" spans="3:4" x14ac:dyDescent="0.2">
      <c r="C3932" s="10"/>
      <c r="D3932" s="10"/>
    </row>
    <row r="3933" spans="3:4" x14ac:dyDescent="0.2">
      <c r="C3933" s="10"/>
      <c r="D3933" s="10"/>
    </row>
    <row r="3934" spans="3:4" x14ac:dyDescent="0.2">
      <c r="C3934" s="10"/>
      <c r="D3934" s="10"/>
    </row>
    <row r="3935" spans="3:4" x14ac:dyDescent="0.2">
      <c r="C3935" s="10"/>
      <c r="D3935" s="10"/>
    </row>
    <row r="3936" spans="3:4" x14ac:dyDescent="0.2">
      <c r="C3936" s="10"/>
      <c r="D3936" s="10"/>
    </row>
    <row r="3937" spans="3:4" x14ac:dyDescent="0.2">
      <c r="C3937" s="10"/>
      <c r="D3937" s="10"/>
    </row>
    <row r="3938" spans="3:4" x14ac:dyDescent="0.2">
      <c r="C3938" s="10"/>
      <c r="D3938" s="10"/>
    </row>
    <row r="3939" spans="3:4" x14ac:dyDescent="0.2">
      <c r="C3939" s="10"/>
      <c r="D3939" s="10"/>
    </row>
    <row r="3940" spans="3:4" x14ac:dyDescent="0.2">
      <c r="C3940" s="10"/>
      <c r="D3940" s="10"/>
    </row>
    <row r="3941" spans="3:4" x14ac:dyDescent="0.2">
      <c r="C3941" s="10"/>
      <c r="D3941" s="10"/>
    </row>
    <row r="3942" spans="3:4" x14ac:dyDescent="0.2">
      <c r="C3942" s="10"/>
      <c r="D3942" s="10"/>
    </row>
    <row r="3943" spans="3:4" x14ac:dyDescent="0.2">
      <c r="C3943" s="10"/>
      <c r="D3943" s="10"/>
    </row>
    <row r="3944" spans="3:4" x14ac:dyDescent="0.2">
      <c r="C3944" s="10"/>
      <c r="D3944" s="10"/>
    </row>
    <row r="3945" spans="3:4" x14ac:dyDescent="0.2">
      <c r="C3945" s="10"/>
      <c r="D3945" s="10"/>
    </row>
    <row r="3946" spans="3:4" x14ac:dyDescent="0.2">
      <c r="C3946" s="10"/>
      <c r="D3946" s="10"/>
    </row>
    <row r="3947" spans="3:4" x14ac:dyDescent="0.2">
      <c r="C3947" s="10"/>
      <c r="D3947" s="10"/>
    </row>
    <row r="3948" spans="3:4" x14ac:dyDescent="0.2">
      <c r="C3948" s="10"/>
      <c r="D3948" s="10"/>
    </row>
    <row r="3949" spans="3:4" x14ac:dyDescent="0.2">
      <c r="C3949" s="10"/>
      <c r="D3949" s="10"/>
    </row>
    <row r="3950" spans="3:4" x14ac:dyDescent="0.2">
      <c r="C3950" s="10"/>
      <c r="D3950" s="10"/>
    </row>
    <row r="3951" spans="3:4" x14ac:dyDescent="0.2">
      <c r="C3951" s="10"/>
      <c r="D3951" s="10"/>
    </row>
    <row r="3952" spans="3:4" x14ac:dyDescent="0.2">
      <c r="C3952" s="10"/>
      <c r="D3952" s="10"/>
    </row>
    <row r="3953" spans="3:4" x14ac:dyDescent="0.2">
      <c r="C3953" s="10"/>
      <c r="D3953" s="10"/>
    </row>
    <row r="3954" spans="3:4" x14ac:dyDescent="0.2">
      <c r="C3954" s="10"/>
      <c r="D3954" s="10"/>
    </row>
    <row r="3955" spans="3:4" x14ac:dyDescent="0.2">
      <c r="C3955" s="10"/>
      <c r="D3955" s="10"/>
    </row>
    <row r="3956" spans="3:4" x14ac:dyDescent="0.2">
      <c r="C3956" s="10"/>
      <c r="D3956" s="10"/>
    </row>
    <row r="3957" spans="3:4" x14ac:dyDescent="0.2">
      <c r="C3957" s="10"/>
      <c r="D3957" s="10"/>
    </row>
    <row r="3958" spans="3:4" x14ac:dyDescent="0.2">
      <c r="C3958" s="10"/>
      <c r="D3958" s="10"/>
    </row>
    <row r="3959" spans="3:4" x14ac:dyDescent="0.2">
      <c r="C3959" s="10"/>
      <c r="D3959" s="10"/>
    </row>
    <row r="3960" spans="3:4" x14ac:dyDescent="0.2">
      <c r="C3960" s="10"/>
      <c r="D3960" s="10"/>
    </row>
    <row r="3961" spans="3:4" x14ac:dyDescent="0.2">
      <c r="C3961" s="10"/>
      <c r="D3961" s="10"/>
    </row>
    <row r="3962" spans="3:4" x14ac:dyDescent="0.2">
      <c r="C3962" s="10"/>
      <c r="D3962" s="10"/>
    </row>
    <row r="3963" spans="3:4" x14ac:dyDescent="0.2">
      <c r="C3963" s="10"/>
      <c r="D3963" s="10"/>
    </row>
    <row r="3964" spans="3:4" x14ac:dyDescent="0.2">
      <c r="C3964" s="10"/>
      <c r="D3964" s="10"/>
    </row>
    <row r="3965" spans="3:4" x14ac:dyDescent="0.2">
      <c r="C3965" s="10"/>
      <c r="D3965" s="10"/>
    </row>
    <row r="3966" spans="3:4" x14ac:dyDescent="0.2">
      <c r="C3966" s="10"/>
      <c r="D3966" s="10"/>
    </row>
    <row r="3967" spans="3:4" x14ac:dyDescent="0.2">
      <c r="C3967" s="10"/>
      <c r="D3967" s="10"/>
    </row>
    <row r="3968" spans="3:4" x14ac:dyDescent="0.2">
      <c r="C3968" s="10"/>
      <c r="D3968" s="10"/>
    </row>
    <row r="3969" spans="3:4" x14ac:dyDescent="0.2">
      <c r="C3969" s="10"/>
      <c r="D3969" s="10"/>
    </row>
    <row r="3970" spans="3:4" x14ac:dyDescent="0.2">
      <c r="C3970" s="10"/>
      <c r="D3970" s="10"/>
    </row>
    <row r="3971" spans="3:4" x14ac:dyDescent="0.2">
      <c r="C3971" s="10"/>
      <c r="D3971" s="10"/>
    </row>
    <row r="3972" spans="3:4" x14ac:dyDescent="0.2">
      <c r="C3972" s="10"/>
      <c r="D3972" s="10"/>
    </row>
    <row r="3973" spans="3:4" x14ac:dyDescent="0.2">
      <c r="C3973" s="10"/>
      <c r="D3973" s="10"/>
    </row>
    <row r="3974" spans="3:4" x14ac:dyDescent="0.2">
      <c r="C3974" s="10"/>
      <c r="D3974" s="10"/>
    </row>
    <row r="3975" spans="3:4" x14ac:dyDescent="0.2">
      <c r="C3975" s="10"/>
      <c r="D3975" s="10"/>
    </row>
    <row r="3976" spans="3:4" x14ac:dyDescent="0.2">
      <c r="C3976" s="10"/>
      <c r="D3976" s="10"/>
    </row>
    <row r="3977" spans="3:4" x14ac:dyDescent="0.2">
      <c r="C3977" s="10"/>
      <c r="D3977" s="10"/>
    </row>
    <row r="3978" spans="3:4" x14ac:dyDescent="0.2">
      <c r="C3978" s="10"/>
      <c r="D3978" s="10"/>
    </row>
    <row r="3979" spans="3:4" x14ac:dyDescent="0.2">
      <c r="C3979" s="10"/>
      <c r="D3979" s="10"/>
    </row>
    <row r="3980" spans="3:4" x14ac:dyDescent="0.2">
      <c r="C3980" s="10"/>
      <c r="D3980" s="10"/>
    </row>
    <row r="3981" spans="3:4" x14ac:dyDescent="0.2">
      <c r="C3981" s="10"/>
      <c r="D3981" s="10"/>
    </row>
    <row r="3982" spans="3:4" x14ac:dyDescent="0.2">
      <c r="C3982" s="10"/>
      <c r="D3982" s="10"/>
    </row>
    <row r="3983" spans="3:4" x14ac:dyDescent="0.2">
      <c r="C3983" s="10"/>
      <c r="D3983" s="10"/>
    </row>
    <row r="3984" spans="3:4" x14ac:dyDescent="0.2">
      <c r="C3984" s="10"/>
      <c r="D3984" s="10"/>
    </row>
    <row r="3985" spans="3:4" x14ac:dyDescent="0.2">
      <c r="C3985" s="10"/>
      <c r="D3985" s="10"/>
    </row>
    <row r="3986" spans="3:4" x14ac:dyDescent="0.2">
      <c r="C3986" s="10"/>
      <c r="D3986" s="10"/>
    </row>
    <row r="3987" spans="3:4" x14ac:dyDescent="0.2">
      <c r="C3987" s="10"/>
      <c r="D3987" s="10"/>
    </row>
    <row r="3988" spans="3:4" x14ac:dyDescent="0.2">
      <c r="C3988" s="10"/>
      <c r="D3988" s="10"/>
    </row>
    <row r="3989" spans="3:4" x14ac:dyDescent="0.2">
      <c r="C3989" s="10"/>
      <c r="D3989" s="10"/>
    </row>
    <row r="3990" spans="3:4" x14ac:dyDescent="0.2">
      <c r="C3990" s="10"/>
      <c r="D3990" s="10"/>
    </row>
    <row r="3991" spans="3:4" x14ac:dyDescent="0.2">
      <c r="C3991" s="10"/>
      <c r="D3991" s="10"/>
    </row>
    <row r="3992" spans="3:4" x14ac:dyDescent="0.2">
      <c r="C3992" s="10"/>
      <c r="D3992" s="10"/>
    </row>
    <row r="3993" spans="3:4" x14ac:dyDescent="0.2">
      <c r="C3993" s="10"/>
      <c r="D3993" s="10"/>
    </row>
    <row r="3994" spans="3:4" x14ac:dyDescent="0.2">
      <c r="C3994" s="10"/>
      <c r="D3994" s="10"/>
    </row>
    <row r="3995" spans="3:4" x14ac:dyDescent="0.2">
      <c r="C3995" s="10"/>
      <c r="D3995" s="10"/>
    </row>
    <row r="3996" spans="3:4" x14ac:dyDescent="0.2">
      <c r="C3996" s="10"/>
      <c r="D3996" s="10"/>
    </row>
    <row r="3997" spans="3:4" x14ac:dyDescent="0.2">
      <c r="C3997" s="10"/>
      <c r="D3997" s="10"/>
    </row>
    <row r="3998" spans="3:4" x14ac:dyDescent="0.2">
      <c r="C3998" s="10"/>
      <c r="D3998" s="10"/>
    </row>
    <row r="3999" spans="3:4" x14ac:dyDescent="0.2">
      <c r="C3999" s="10"/>
      <c r="D3999" s="10"/>
    </row>
    <row r="4000" spans="3:4" x14ac:dyDescent="0.2">
      <c r="C4000" s="10"/>
      <c r="D4000" s="10"/>
    </row>
    <row r="4001" spans="3:4" x14ac:dyDescent="0.2">
      <c r="C4001" s="10"/>
      <c r="D4001" s="10"/>
    </row>
    <row r="4002" spans="3:4" x14ac:dyDescent="0.2">
      <c r="C4002" s="10"/>
      <c r="D4002" s="10"/>
    </row>
    <row r="4003" spans="3:4" x14ac:dyDescent="0.2">
      <c r="C4003" s="10"/>
      <c r="D4003" s="10"/>
    </row>
    <row r="4004" spans="3:4" x14ac:dyDescent="0.2">
      <c r="C4004" s="10"/>
      <c r="D4004" s="10"/>
    </row>
    <row r="4005" spans="3:4" x14ac:dyDescent="0.2">
      <c r="C4005" s="10"/>
      <c r="D4005" s="10"/>
    </row>
    <row r="4006" spans="3:4" x14ac:dyDescent="0.2">
      <c r="C4006" s="10"/>
      <c r="D4006" s="10"/>
    </row>
    <row r="4007" spans="3:4" x14ac:dyDescent="0.2">
      <c r="C4007" s="10"/>
      <c r="D4007" s="10"/>
    </row>
    <row r="4008" spans="3:4" x14ac:dyDescent="0.2">
      <c r="C4008" s="10"/>
      <c r="D4008" s="10"/>
    </row>
    <row r="4009" spans="3:4" x14ac:dyDescent="0.2">
      <c r="C4009" s="10"/>
      <c r="D4009" s="10"/>
    </row>
    <row r="4010" spans="3:4" x14ac:dyDescent="0.2">
      <c r="C4010" s="10"/>
      <c r="D4010" s="10"/>
    </row>
    <row r="4011" spans="3:4" x14ac:dyDescent="0.2">
      <c r="C4011" s="10"/>
      <c r="D4011" s="10"/>
    </row>
    <row r="4012" spans="3:4" x14ac:dyDescent="0.2">
      <c r="C4012" s="10"/>
      <c r="D4012" s="10"/>
    </row>
    <row r="4013" spans="3:4" x14ac:dyDescent="0.2">
      <c r="C4013" s="10"/>
      <c r="D4013" s="10"/>
    </row>
    <row r="4014" spans="3:4" x14ac:dyDescent="0.2">
      <c r="C4014" s="10"/>
      <c r="D4014" s="10"/>
    </row>
    <row r="4015" spans="3:4" x14ac:dyDescent="0.2">
      <c r="C4015" s="10"/>
      <c r="D4015" s="10"/>
    </row>
    <row r="4016" spans="3:4" x14ac:dyDescent="0.2">
      <c r="C4016" s="10"/>
      <c r="D4016" s="10"/>
    </row>
    <row r="4017" spans="3:4" x14ac:dyDescent="0.2">
      <c r="C4017" s="10"/>
      <c r="D4017" s="10"/>
    </row>
    <row r="4018" spans="3:4" x14ac:dyDescent="0.2">
      <c r="C4018" s="10"/>
      <c r="D4018" s="10"/>
    </row>
    <row r="4019" spans="3:4" x14ac:dyDescent="0.2">
      <c r="C4019" s="10"/>
      <c r="D4019" s="10"/>
    </row>
    <row r="4020" spans="3:4" x14ac:dyDescent="0.2">
      <c r="C4020" s="10"/>
      <c r="D4020" s="10"/>
    </row>
    <row r="4021" spans="3:4" x14ac:dyDescent="0.2">
      <c r="C4021" s="10"/>
      <c r="D4021" s="10"/>
    </row>
    <row r="4022" spans="3:4" x14ac:dyDescent="0.2">
      <c r="C4022" s="10"/>
      <c r="D4022" s="10"/>
    </row>
    <row r="4023" spans="3:4" x14ac:dyDescent="0.2">
      <c r="C4023" s="10"/>
      <c r="D4023" s="10"/>
    </row>
    <row r="4024" spans="3:4" x14ac:dyDescent="0.2">
      <c r="C4024" s="10"/>
      <c r="D4024" s="10"/>
    </row>
    <row r="4025" spans="3:4" x14ac:dyDescent="0.2">
      <c r="C4025" s="10"/>
      <c r="D4025" s="10"/>
    </row>
    <row r="4026" spans="3:4" x14ac:dyDescent="0.2">
      <c r="C4026" s="10"/>
      <c r="D4026" s="10"/>
    </row>
    <row r="4027" spans="3:4" x14ac:dyDescent="0.2">
      <c r="C4027" s="10"/>
      <c r="D4027" s="10"/>
    </row>
    <row r="4028" spans="3:4" x14ac:dyDescent="0.2">
      <c r="C4028" s="10"/>
      <c r="D4028" s="10"/>
    </row>
    <row r="4029" spans="3:4" x14ac:dyDescent="0.2">
      <c r="C4029" s="10"/>
      <c r="D4029" s="10"/>
    </row>
    <row r="4030" spans="3:4" x14ac:dyDescent="0.2">
      <c r="C4030" s="10"/>
      <c r="D4030" s="10"/>
    </row>
    <row r="4031" spans="3:4" x14ac:dyDescent="0.2">
      <c r="C4031" s="10"/>
      <c r="D4031" s="10"/>
    </row>
    <row r="4032" spans="3:4" x14ac:dyDescent="0.2">
      <c r="C4032" s="10"/>
      <c r="D4032" s="10"/>
    </row>
    <row r="4033" spans="3:4" x14ac:dyDescent="0.2">
      <c r="C4033" s="10"/>
      <c r="D4033" s="10"/>
    </row>
    <row r="4034" spans="3:4" x14ac:dyDescent="0.2">
      <c r="C4034" s="10"/>
      <c r="D4034" s="10"/>
    </row>
    <row r="4035" spans="3:4" x14ac:dyDescent="0.2">
      <c r="C4035" s="10"/>
      <c r="D4035" s="10"/>
    </row>
    <row r="4036" spans="3:4" x14ac:dyDescent="0.2">
      <c r="C4036" s="10"/>
      <c r="D4036" s="10"/>
    </row>
    <row r="4037" spans="3:4" x14ac:dyDescent="0.2">
      <c r="C4037" s="10"/>
      <c r="D4037" s="10"/>
    </row>
    <row r="4038" spans="3:4" x14ac:dyDescent="0.2">
      <c r="C4038" s="10"/>
      <c r="D4038" s="10"/>
    </row>
    <row r="4039" spans="3:4" x14ac:dyDescent="0.2">
      <c r="C4039" s="10"/>
      <c r="D4039" s="10"/>
    </row>
    <row r="4040" spans="3:4" x14ac:dyDescent="0.2">
      <c r="C4040" s="10"/>
      <c r="D4040" s="10"/>
    </row>
    <row r="4041" spans="3:4" x14ac:dyDescent="0.2">
      <c r="C4041" s="10"/>
      <c r="D4041" s="10"/>
    </row>
    <row r="4042" spans="3:4" x14ac:dyDescent="0.2">
      <c r="C4042" s="10"/>
      <c r="D4042" s="10"/>
    </row>
    <row r="4043" spans="3:4" x14ac:dyDescent="0.2">
      <c r="C4043" s="10"/>
      <c r="D4043" s="10"/>
    </row>
    <row r="4044" spans="3:4" x14ac:dyDescent="0.2">
      <c r="C4044" s="10"/>
      <c r="D4044" s="10"/>
    </row>
    <row r="4045" spans="3:4" x14ac:dyDescent="0.2">
      <c r="C4045" s="10"/>
      <c r="D4045" s="10"/>
    </row>
    <row r="4046" spans="3:4" x14ac:dyDescent="0.2">
      <c r="C4046" s="10"/>
      <c r="D4046" s="10"/>
    </row>
    <row r="4047" spans="3:4" x14ac:dyDescent="0.2">
      <c r="C4047" s="10"/>
      <c r="D4047" s="10"/>
    </row>
    <row r="4048" spans="3:4" x14ac:dyDescent="0.2">
      <c r="C4048" s="10"/>
      <c r="D4048" s="10"/>
    </row>
    <row r="4049" spans="3:4" x14ac:dyDescent="0.2">
      <c r="C4049" s="10"/>
      <c r="D4049" s="10"/>
    </row>
    <row r="4050" spans="3:4" x14ac:dyDescent="0.2">
      <c r="C4050" s="10"/>
      <c r="D4050" s="10"/>
    </row>
    <row r="4051" spans="3:4" x14ac:dyDescent="0.2">
      <c r="C4051" s="10"/>
      <c r="D4051" s="10"/>
    </row>
    <row r="4052" spans="3:4" x14ac:dyDescent="0.2">
      <c r="C4052" s="10"/>
      <c r="D4052" s="10"/>
    </row>
    <row r="4053" spans="3:4" x14ac:dyDescent="0.2">
      <c r="C4053" s="10"/>
      <c r="D4053" s="10"/>
    </row>
    <row r="4054" spans="3:4" x14ac:dyDescent="0.2">
      <c r="C4054" s="10"/>
      <c r="D4054" s="10"/>
    </row>
    <row r="4055" spans="3:4" x14ac:dyDescent="0.2">
      <c r="C4055" s="10"/>
      <c r="D4055" s="10"/>
    </row>
    <row r="4056" spans="3:4" x14ac:dyDescent="0.2">
      <c r="C4056" s="10"/>
      <c r="D4056" s="10"/>
    </row>
    <row r="4057" spans="3:4" x14ac:dyDescent="0.2">
      <c r="C4057" s="10"/>
      <c r="D4057" s="10"/>
    </row>
    <row r="4058" spans="3:4" x14ac:dyDescent="0.2">
      <c r="C4058" s="10"/>
      <c r="D4058" s="10"/>
    </row>
    <row r="4059" spans="3:4" x14ac:dyDescent="0.2">
      <c r="C4059" s="10"/>
      <c r="D4059" s="10"/>
    </row>
    <row r="4060" spans="3:4" x14ac:dyDescent="0.2">
      <c r="C4060" s="10"/>
      <c r="D4060" s="10"/>
    </row>
    <row r="4061" spans="3:4" x14ac:dyDescent="0.2">
      <c r="C4061" s="10"/>
      <c r="D4061" s="10"/>
    </row>
    <row r="4062" spans="3:4" x14ac:dyDescent="0.2">
      <c r="C4062" s="10"/>
      <c r="D4062" s="10"/>
    </row>
    <row r="4063" spans="3:4" x14ac:dyDescent="0.2">
      <c r="C4063" s="10"/>
      <c r="D4063" s="10"/>
    </row>
    <row r="4064" spans="3:4" x14ac:dyDescent="0.2">
      <c r="C4064" s="10"/>
      <c r="D4064" s="10"/>
    </row>
    <row r="4065" spans="3:4" x14ac:dyDescent="0.2">
      <c r="C4065" s="10"/>
      <c r="D4065" s="10"/>
    </row>
    <row r="4066" spans="3:4" x14ac:dyDescent="0.2">
      <c r="C4066" s="10"/>
      <c r="D4066" s="10"/>
    </row>
    <row r="4067" spans="3:4" x14ac:dyDescent="0.2">
      <c r="C4067" s="10"/>
      <c r="D4067" s="10"/>
    </row>
    <row r="4068" spans="3:4" x14ac:dyDescent="0.2">
      <c r="C4068" s="10"/>
      <c r="D4068" s="10"/>
    </row>
    <row r="4069" spans="3:4" x14ac:dyDescent="0.2">
      <c r="C4069" s="10"/>
      <c r="D4069" s="10"/>
    </row>
    <row r="4070" spans="3:4" x14ac:dyDescent="0.2">
      <c r="C4070" s="10"/>
      <c r="D4070" s="10"/>
    </row>
    <row r="4071" spans="3:4" x14ac:dyDescent="0.2">
      <c r="C4071" s="10"/>
      <c r="D4071" s="10"/>
    </row>
    <row r="4072" spans="3:4" x14ac:dyDescent="0.2">
      <c r="C4072" s="10"/>
      <c r="D4072" s="10"/>
    </row>
    <row r="4073" spans="3:4" x14ac:dyDescent="0.2">
      <c r="C4073" s="10"/>
      <c r="D4073" s="10"/>
    </row>
    <row r="4074" spans="3:4" x14ac:dyDescent="0.2">
      <c r="C4074" s="10"/>
      <c r="D4074" s="10"/>
    </row>
    <row r="4075" spans="3:4" x14ac:dyDescent="0.2">
      <c r="C4075" s="10"/>
      <c r="D4075" s="10"/>
    </row>
    <row r="4076" spans="3:4" x14ac:dyDescent="0.2">
      <c r="C4076" s="10"/>
      <c r="D4076" s="10"/>
    </row>
    <row r="4077" spans="3:4" x14ac:dyDescent="0.2">
      <c r="C4077" s="10"/>
      <c r="D4077" s="10"/>
    </row>
    <row r="4078" spans="3:4" x14ac:dyDescent="0.2">
      <c r="C4078" s="10"/>
      <c r="D4078" s="10"/>
    </row>
    <row r="4079" spans="3:4" x14ac:dyDescent="0.2">
      <c r="C4079" s="10"/>
      <c r="D4079" s="10"/>
    </row>
    <row r="4080" spans="3:4" x14ac:dyDescent="0.2">
      <c r="C4080" s="10"/>
      <c r="D4080" s="10"/>
    </row>
    <row r="4081" spans="3:4" x14ac:dyDescent="0.2">
      <c r="C4081" s="10"/>
      <c r="D4081" s="10"/>
    </row>
    <row r="4082" spans="3:4" x14ac:dyDescent="0.2">
      <c r="C4082" s="10"/>
      <c r="D4082" s="10"/>
    </row>
    <row r="4083" spans="3:4" x14ac:dyDescent="0.2">
      <c r="C4083" s="10"/>
      <c r="D4083" s="10"/>
    </row>
    <row r="4084" spans="3:4" x14ac:dyDescent="0.2">
      <c r="C4084" s="10"/>
      <c r="D4084" s="10"/>
    </row>
    <row r="4085" spans="3:4" x14ac:dyDescent="0.2">
      <c r="C4085" s="10"/>
      <c r="D4085" s="10"/>
    </row>
    <row r="4086" spans="3:4" x14ac:dyDescent="0.2">
      <c r="C4086" s="10"/>
      <c r="D4086" s="10"/>
    </row>
    <row r="4087" spans="3:4" x14ac:dyDescent="0.2">
      <c r="C4087" s="10"/>
      <c r="D4087" s="10"/>
    </row>
    <row r="4088" spans="3:4" x14ac:dyDescent="0.2">
      <c r="C4088" s="10"/>
      <c r="D4088" s="10"/>
    </row>
    <row r="4089" spans="3:4" x14ac:dyDescent="0.2">
      <c r="C4089" s="10"/>
      <c r="D4089" s="10"/>
    </row>
    <row r="4090" spans="3:4" x14ac:dyDescent="0.2">
      <c r="C4090" s="10"/>
      <c r="D4090" s="10"/>
    </row>
    <row r="4091" spans="3:4" x14ac:dyDescent="0.2">
      <c r="C4091" s="10"/>
      <c r="D4091" s="10"/>
    </row>
    <row r="4092" spans="3:4" x14ac:dyDescent="0.2">
      <c r="C4092" s="10"/>
      <c r="D4092" s="10"/>
    </row>
    <row r="4093" spans="3:4" x14ac:dyDescent="0.2">
      <c r="C4093" s="10"/>
      <c r="D4093" s="10"/>
    </row>
    <row r="4094" spans="3:4" x14ac:dyDescent="0.2">
      <c r="C4094" s="10"/>
      <c r="D4094" s="10"/>
    </row>
    <row r="4095" spans="3:4" x14ac:dyDescent="0.2">
      <c r="C4095" s="10"/>
      <c r="D4095" s="10"/>
    </row>
    <row r="4096" spans="3:4" x14ac:dyDescent="0.2">
      <c r="C4096" s="10"/>
      <c r="D4096" s="10"/>
    </row>
    <row r="4097" spans="3:4" x14ac:dyDescent="0.2">
      <c r="C4097" s="10"/>
      <c r="D4097" s="10"/>
    </row>
    <row r="4098" spans="3:4" x14ac:dyDescent="0.2">
      <c r="C4098" s="10"/>
      <c r="D4098" s="10"/>
    </row>
    <row r="4099" spans="3:4" x14ac:dyDescent="0.2">
      <c r="C4099" s="10"/>
      <c r="D4099" s="10"/>
    </row>
    <row r="4100" spans="3:4" x14ac:dyDescent="0.2">
      <c r="C4100" s="10"/>
      <c r="D4100" s="10"/>
    </row>
    <row r="4101" spans="3:4" x14ac:dyDescent="0.2">
      <c r="C4101" s="10"/>
      <c r="D4101" s="10"/>
    </row>
    <row r="4102" spans="3:4" x14ac:dyDescent="0.2">
      <c r="C4102" s="10"/>
      <c r="D4102" s="10"/>
    </row>
    <row r="4103" spans="3:4" x14ac:dyDescent="0.2">
      <c r="C4103" s="10"/>
      <c r="D4103" s="10"/>
    </row>
    <row r="4104" spans="3:4" x14ac:dyDescent="0.2">
      <c r="C4104" s="10"/>
      <c r="D4104" s="10"/>
    </row>
    <row r="4105" spans="3:4" x14ac:dyDescent="0.2">
      <c r="C4105" s="10"/>
      <c r="D4105" s="10"/>
    </row>
    <row r="4106" spans="3:4" x14ac:dyDescent="0.2">
      <c r="C4106" s="10"/>
      <c r="D4106" s="10"/>
    </row>
    <row r="4107" spans="3:4" x14ac:dyDescent="0.2">
      <c r="C4107" s="10"/>
      <c r="D4107" s="10"/>
    </row>
    <row r="4108" spans="3:4" x14ac:dyDescent="0.2">
      <c r="C4108" s="10"/>
      <c r="D4108" s="10"/>
    </row>
    <row r="4109" spans="3:4" x14ac:dyDescent="0.2">
      <c r="C4109" s="10"/>
      <c r="D4109" s="10"/>
    </row>
    <row r="4110" spans="3:4" x14ac:dyDescent="0.2">
      <c r="C4110" s="10"/>
      <c r="D4110" s="10"/>
    </row>
    <row r="4111" spans="3:4" x14ac:dyDescent="0.2">
      <c r="C4111" s="10"/>
      <c r="D4111" s="10"/>
    </row>
    <row r="4112" spans="3:4" x14ac:dyDescent="0.2">
      <c r="C4112" s="10"/>
      <c r="D4112" s="10"/>
    </row>
    <row r="4113" spans="3:4" x14ac:dyDescent="0.2">
      <c r="C4113" s="10"/>
      <c r="D4113" s="10"/>
    </row>
    <row r="4114" spans="3:4" x14ac:dyDescent="0.2">
      <c r="C4114" s="10"/>
      <c r="D4114" s="10"/>
    </row>
    <row r="4115" spans="3:4" x14ac:dyDescent="0.2">
      <c r="C4115" s="10"/>
      <c r="D4115" s="10"/>
    </row>
    <row r="4116" spans="3:4" x14ac:dyDescent="0.2">
      <c r="C4116" s="10"/>
      <c r="D4116" s="10"/>
    </row>
    <row r="4117" spans="3:4" x14ac:dyDescent="0.2">
      <c r="C4117" s="10"/>
      <c r="D4117" s="10"/>
    </row>
    <row r="4118" spans="3:4" x14ac:dyDescent="0.2">
      <c r="C4118" s="10"/>
      <c r="D4118" s="10"/>
    </row>
    <row r="4119" spans="3:4" x14ac:dyDescent="0.2">
      <c r="C4119" s="10"/>
      <c r="D4119" s="10"/>
    </row>
    <row r="4120" spans="3:4" x14ac:dyDescent="0.2">
      <c r="C4120" s="10"/>
      <c r="D4120" s="10"/>
    </row>
    <row r="4121" spans="3:4" x14ac:dyDescent="0.2">
      <c r="C4121" s="10"/>
      <c r="D4121" s="10"/>
    </row>
    <row r="4122" spans="3:4" x14ac:dyDescent="0.2">
      <c r="C4122" s="10"/>
      <c r="D4122" s="10"/>
    </row>
    <row r="4123" spans="3:4" x14ac:dyDescent="0.2">
      <c r="C4123" s="10"/>
      <c r="D4123" s="10"/>
    </row>
    <row r="4124" spans="3:4" x14ac:dyDescent="0.2">
      <c r="C4124" s="10"/>
      <c r="D4124" s="10"/>
    </row>
    <row r="4125" spans="3:4" x14ac:dyDescent="0.2">
      <c r="C4125" s="10"/>
      <c r="D4125" s="10"/>
    </row>
    <row r="4126" spans="3:4" x14ac:dyDescent="0.2">
      <c r="C4126" s="10"/>
      <c r="D4126" s="10"/>
    </row>
    <row r="4127" spans="3:4" x14ac:dyDescent="0.2">
      <c r="C4127" s="10"/>
      <c r="D4127" s="10"/>
    </row>
    <row r="4128" spans="3:4" x14ac:dyDescent="0.2">
      <c r="C4128" s="10"/>
      <c r="D4128" s="10"/>
    </row>
    <row r="4129" spans="3:4" x14ac:dyDescent="0.2">
      <c r="C4129" s="10"/>
      <c r="D4129" s="10"/>
    </row>
    <row r="4130" spans="3:4" x14ac:dyDescent="0.2">
      <c r="C4130" s="10"/>
      <c r="D4130" s="10"/>
    </row>
    <row r="4131" spans="3:4" x14ac:dyDescent="0.2">
      <c r="C4131" s="10"/>
      <c r="D4131" s="10"/>
    </row>
    <row r="4132" spans="3:4" x14ac:dyDescent="0.2">
      <c r="C4132" s="10"/>
      <c r="D4132" s="10"/>
    </row>
    <row r="4133" spans="3:4" x14ac:dyDescent="0.2">
      <c r="C4133" s="10"/>
      <c r="D4133" s="10"/>
    </row>
    <row r="4134" spans="3:4" x14ac:dyDescent="0.2">
      <c r="C4134" s="10"/>
      <c r="D4134" s="10"/>
    </row>
    <row r="4135" spans="3:4" x14ac:dyDescent="0.2">
      <c r="C4135" s="10"/>
      <c r="D4135" s="10"/>
    </row>
    <row r="4136" spans="3:4" x14ac:dyDescent="0.2">
      <c r="C4136" s="10"/>
      <c r="D4136" s="10"/>
    </row>
    <row r="4137" spans="3:4" x14ac:dyDescent="0.2">
      <c r="C4137" s="10"/>
      <c r="D4137" s="10"/>
    </row>
    <row r="4138" spans="3:4" x14ac:dyDescent="0.2">
      <c r="C4138" s="10"/>
      <c r="D4138" s="10"/>
    </row>
    <row r="4139" spans="3:4" x14ac:dyDescent="0.2">
      <c r="C4139" s="10"/>
      <c r="D4139" s="10"/>
    </row>
    <row r="4140" spans="3:4" x14ac:dyDescent="0.2">
      <c r="C4140" s="10"/>
      <c r="D4140" s="10"/>
    </row>
    <row r="4141" spans="3:4" x14ac:dyDescent="0.2">
      <c r="C4141" s="10"/>
      <c r="D4141" s="10"/>
    </row>
    <row r="4142" spans="3:4" x14ac:dyDescent="0.2">
      <c r="C4142" s="10"/>
      <c r="D4142" s="10"/>
    </row>
    <row r="4143" spans="3:4" x14ac:dyDescent="0.2">
      <c r="C4143" s="10"/>
      <c r="D4143" s="10"/>
    </row>
    <row r="4144" spans="3:4" x14ac:dyDescent="0.2">
      <c r="C4144" s="10"/>
      <c r="D4144" s="10"/>
    </row>
    <row r="4145" spans="3:4" x14ac:dyDescent="0.2">
      <c r="C4145" s="10"/>
      <c r="D4145" s="10"/>
    </row>
    <row r="4146" spans="3:4" x14ac:dyDescent="0.2">
      <c r="C4146" s="10"/>
      <c r="D4146" s="10"/>
    </row>
    <row r="4147" spans="3:4" x14ac:dyDescent="0.2">
      <c r="C4147" s="10"/>
      <c r="D4147" s="10"/>
    </row>
    <row r="4148" spans="3:4" x14ac:dyDescent="0.2">
      <c r="C4148" s="10"/>
      <c r="D4148" s="10"/>
    </row>
    <row r="4149" spans="3:4" x14ac:dyDescent="0.2">
      <c r="C4149" s="10"/>
      <c r="D4149" s="10"/>
    </row>
    <row r="4150" spans="3:4" x14ac:dyDescent="0.2">
      <c r="C4150" s="10"/>
      <c r="D4150" s="10"/>
    </row>
    <row r="4151" spans="3:4" x14ac:dyDescent="0.2">
      <c r="C4151" s="10"/>
      <c r="D4151" s="10"/>
    </row>
    <row r="4152" spans="3:4" x14ac:dyDescent="0.2">
      <c r="C4152" s="10"/>
      <c r="D4152" s="10"/>
    </row>
    <row r="4153" spans="3:4" x14ac:dyDescent="0.2">
      <c r="C4153" s="10"/>
      <c r="D4153" s="10"/>
    </row>
    <row r="4154" spans="3:4" x14ac:dyDescent="0.2">
      <c r="C4154" s="10"/>
      <c r="D4154" s="10"/>
    </row>
    <row r="4155" spans="3:4" x14ac:dyDescent="0.2">
      <c r="C4155" s="10"/>
      <c r="D4155" s="10"/>
    </row>
    <row r="4156" spans="3:4" x14ac:dyDescent="0.2">
      <c r="C4156" s="10"/>
      <c r="D4156" s="10"/>
    </row>
    <row r="4157" spans="3:4" x14ac:dyDescent="0.2">
      <c r="C4157" s="10"/>
      <c r="D4157" s="10"/>
    </row>
    <row r="4158" spans="3:4" x14ac:dyDescent="0.2">
      <c r="C4158" s="10"/>
      <c r="D4158" s="10"/>
    </row>
    <row r="4159" spans="3:4" x14ac:dyDescent="0.2">
      <c r="C4159" s="10"/>
      <c r="D4159" s="10"/>
    </row>
    <row r="4160" spans="3:4" x14ac:dyDescent="0.2">
      <c r="C4160" s="10"/>
      <c r="D4160" s="10"/>
    </row>
    <row r="4161" spans="3:4" x14ac:dyDescent="0.2">
      <c r="C4161" s="10"/>
      <c r="D4161" s="10"/>
    </row>
    <row r="4162" spans="3:4" x14ac:dyDescent="0.2">
      <c r="C4162" s="10"/>
      <c r="D4162" s="10"/>
    </row>
    <row r="4163" spans="3:4" x14ac:dyDescent="0.2">
      <c r="C4163" s="10"/>
      <c r="D4163" s="10"/>
    </row>
    <row r="4164" spans="3:4" x14ac:dyDescent="0.2">
      <c r="C4164" s="10"/>
      <c r="D4164" s="10"/>
    </row>
    <row r="4165" spans="3:4" x14ac:dyDescent="0.2">
      <c r="C4165" s="10"/>
      <c r="D4165" s="10"/>
    </row>
    <row r="4166" spans="3:4" x14ac:dyDescent="0.2">
      <c r="C4166" s="10"/>
      <c r="D4166" s="10"/>
    </row>
    <row r="4167" spans="3:4" x14ac:dyDescent="0.2">
      <c r="C4167" s="10"/>
      <c r="D4167" s="10"/>
    </row>
    <row r="4168" spans="3:4" x14ac:dyDescent="0.2">
      <c r="C4168" s="10"/>
      <c r="D4168" s="10"/>
    </row>
    <row r="4169" spans="3:4" x14ac:dyDescent="0.2">
      <c r="C4169" s="10"/>
      <c r="D4169" s="10"/>
    </row>
    <row r="4170" spans="3:4" x14ac:dyDescent="0.2">
      <c r="C4170" s="10"/>
      <c r="D4170" s="10"/>
    </row>
    <row r="4171" spans="3:4" x14ac:dyDescent="0.2">
      <c r="C4171" s="10"/>
      <c r="D4171" s="10"/>
    </row>
    <row r="4172" spans="3:4" x14ac:dyDescent="0.2">
      <c r="C4172" s="10"/>
      <c r="D4172" s="10"/>
    </row>
    <row r="4173" spans="3:4" x14ac:dyDescent="0.2">
      <c r="C4173" s="10"/>
      <c r="D4173" s="10"/>
    </row>
    <row r="4174" spans="3:4" x14ac:dyDescent="0.2">
      <c r="C4174" s="10"/>
      <c r="D4174" s="10"/>
    </row>
    <row r="4175" spans="3:4" x14ac:dyDescent="0.2">
      <c r="C4175" s="10"/>
      <c r="D4175" s="10"/>
    </row>
    <row r="4176" spans="3:4" x14ac:dyDescent="0.2">
      <c r="C4176" s="10"/>
      <c r="D4176" s="10"/>
    </row>
    <row r="4177" spans="3:4" x14ac:dyDescent="0.2">
      <c r="C4177" s="10"/>
      <c r="D4177" s="10"/>
    </row>
    <row r="4178" spans="3:4" x14ac:dyDescent="0.2">
      <c r="C4178" s="10"/>
      <c r="D4178" s="10"/>
    </row>
    <row r="4179" spans="3:4" x14ac:dyDescent="0.2">
      <c r="C4179" s="10"/>
      <c r="D4179" s="10"/>
    </row>
    <row r="4180" spans="3:4" x14ac:dyDescent="0.2">
      <c r="C4180" s="10"/>
      <c r="D4180" s="10"/>
    </row>
    <row r="4181" spans="3:4" x14ac:dyDescent="0.2">
      <c r="C4181" s="10"/>
      <c r="D4181" s="10"/>
    </row>
    <row r="4182" spans="3:4" x14ac:dyDescent="0.2">
      <c r="C4182" s="10"/>
      <c r="D4182" s="10"/>
    </row>
    <row r="4183" spans="3:4" x14ac:dyDescent="0.2">
      <c r="C4183" s="10"/>
      <c r="D4183" s="10"/>
    </row>
    <row r="4184" spans="3:4" x14ac:dyDescent="0.2">
      <c r="C4184" s="10"/>
      <c r="D4184" s="10"/>
    </row>
    <row r="4185" spans="3:4" x14ac:dyDescent="0.2">
      <c r="C4185" s="10"/>
      <c r="D4185" s="10"/>
    </row>
    <row r="4186" spans="3:4" x14ac:dyDescent="0.2">
      <c r="C4186" s="10"/>
      <c r="D4186" s="10"/>
    </row>
    <row r="4187" spans="3:4" x14ac:dyDescent="0.2">
      <c r="C4187" s="10"/>
      <c r="D4187" s="10"/>
    </row>
    <row r="4188" spans="3:4" x14ac:dyDescent="0.2">
      <c r="C4188" s="10"/>
      <c r="D4188" s="10"/>
    </row>
    <row r="4189" spans="3:4" x14ac:dyDescent="0.2">
      <c r="C4189" s="10"/>
      <c r="D4189" s="10"/>
    </row>
    <row r="4190" spans="3:4" x14ac:dyDescent="0.2">
      <c r="C4190" s="10"/>
      <c r="D4190" s="10"/>
    </row>
    <row r="4191" spans="3:4" x14ac:dyDescent="0.2">
      <c r="C4191" s="10"/>
      <c r="D4191" s="10"/>
    </row>
    <row r="4192" spans="3:4" x14ac:dyDescent="0.2">
      <c r="C4192" s="10"/>
      <c r="D4192" s="10"/>
    </row>
    <row r="4193" spans="3:4" x14ac:dyDescent="0.2">
      <c r="C4193" s="10"/>
      <c r="D4193" s="10"/>
    </row>
    <row r="4194" spans="3:4" x14ac:dyDescent="0.2">
      <c r="C4194" s="10"/>
      <c r="D4194" s="10"/>
    </row>
    <row r="4195" spans="3:4" x14ac:dyDescent="0.2">
      <c r="C4195" s="10"/>
      <c r="D4195" s="10"/>
    </row>
    <row r="4196" spans="3:4" x14ac:dyDescent="0.2">
      <c r="C4196" s="10"/>
      <c r="D4196" s="10"/>
    </row>
    <row r="4197" spans="3:4" x14ac:dyDescent="0.2">
      <c r="C4197" s="10"/>
      <c r="D4197" s="10"/>
    </row>
    <row r="4198" spans="3:4" x14ac:dyDescent="0.2">
      <c r="C4198" s="10"/>
      <c r="D4198" s="10"/>
    </row>
    <row r="4199" spans="3:4" x14ac:dyDescent="0.2">
      <c r="C4199" s="10"/>
      <c r="D4199" s="10"/>
    </row>
    <row r="4200" spans="3:4" x14ac:dyDescent="0.2">
      <c r="C4200" s="10"/>
      <c r="D4200" s="10"/>
    </row>
    <row r="4201" spans="3:4" x14ac:dyDescent="0.2">
      <c r="C4201" s="10"/>
      <c r="D4201" s="10"/>
    </row>
    <row r="4202" spans="3:4" x14ac:dyDescent="0.2">
      <c r="C4202" s="10"/>
      <c r="D4202" s="10"/>
    </row>
    <row r="4203" spans="3:4" x14ac:dyDescent="0.2">
      <c r="C4203" s="10"/>
      <c r="D4203" s="10"/>
    </row>
    <row r="4204" spans="3:4" x14ac:dyDescent="0.2">
      <c r="C4204" s="10"/>
      <c r="D4204" s="10"/>
    </row>
    <row r="4205" spans="3:4" x14ac:dyDescent="0.2">
      <c r="C4205" s="10"/>
      <c r="D4205" s="10"/>
    </row>
    <row r="4206" spans="3:4" x14ac:dyDescent="0.2">
      <c r="C4206" s="10"/>
      <c r="D4206" s="10"/>
    </row>
    <row r="4207" spans="3:4" x14ac:dyDescent="0.2">
      <c r="C4207" s="10"/>
      <c r="D4207" s="10"/>
    </row>
    <row r="4208" spans="3:4" x14ac:dyDescent="0.2">
      <c r="C4208" s="10"/>
      <c r="D4208" s="10"/>
    </row>
    <row r="4209" spans="3:4" x14ac:dyDescent="0.2">
      <c r="C4209" s="10"/>
      <c r="D4209" s="10"/>
    </row>
    <row r="4210" spans="3:4" x14ac:dyDescent="0.2">
      <c r="C4210" s="10"/>
      <c r="D4210" s="10"/>
    </row>
    <row r="4211" spans="3:4" x14ac:dyDescent="0.2">
      <c r="C4211" s="10"/>
      <c r="D4211" s="10"/>
    </row>
    <row r="4212" spans="3:4" x14ac:dyDescent="0.2">
      <c r="C4212" s="10"/>
      <c r="D4212" s="10"/>
    </row>
    <row r="4213" spans="3:4" x14ac:dyDescent="0.2">
      <c r="C4213" s="10"/>
      <c r="D4213" s="10"/>
    </row>
    <row r="4214" spans="3:4" x14ac:dyDescent="0.2">
      <c r="C4214" s="10"/>
      <c r="D4214" s="10"/>
    </row>
    <row r="4215" spans="3:4" x14ac:dyDescent="0.2">
      <c r="C4215" s="10"/>
      <c r="D4215" s="10"/>
    </row>
    <row r="4216" spans="3:4" x14ac:dyDescent="0.2">
      <c r="C4216" s="10"/>
      <c r="D4216" s="10"/>
    </row>
    <row r="4217" spans="3:4" x14ac:dyDescent="0.2">
      <c r="C4217" s="10"/>
      <c r="D4217" s="10"/>
    </row>
    <row r="4218" spans="3:4" x14ac:dyDescent="0.2">
      <c r="C4218" s="10"/>
      <c r="D4218" s="10"/>
    </row>
    <row r="4219" spans="3:4" x14ac:dyDescent="0.2">
      <c r="C4219" s="10"/>
      <c r="D4219" s="10"/>
    </row>
    <row r="4220" spans="3:4" x14ac:dyDescent="0.2">
      <c r="C4220" s="10"/>
      <c r="D4220" s="10"/>
    </row>
    <row r="4221" spans="3:4" x14ac:dyDescent="0.2">
      <c r="C4221" s="10"/>
      <c r="D4221" s="10"/>
    </row>
    <row r="4222" spans="3:4" x14ac:dyDescent="0.2">
      <c r="C4222" s="10"/>
      <c r="D4222" s="10"/>
    </row>
    <row r="4223" spans="3:4" x14ac:dyDescent="0.2">
      <c r="C4223" s="10"/>
      <c r="D4223" s="10"/>
    </row>
    <row r="4224" spans="3:4" x14ac:dyDescent="0.2">
      <c r="C4224" s="10"/>
      <c r="D4224" s="10"/>
    </row>
    <row r="4225" spans="3:4" x14ac:dyDescent="0.2">
      <c r="C4225" s="10"/>
      <c r="D4225" s="10"/>
    </row>
    <row r="4226" spans="3:4" x14ac:dyDescent="0.2">
      <c r="C4226" s="10"/>
      <c r="D4226" s="10"/>
    </row>
    <row r="4227" spans="3:4" x14ac:dyDescent="0.2">
      <c r="C4227" s="10"/>
      <c r="D4227" s="10"/>
    </row>
    <row r="4228" spans="3:4" x14ac:dyDescent="0.2">
      <c r="C4228" s="10"/>
      <c r="D4228" s="10"/>
    </row>
    <row r="4229" spans="3:4" x14ac:dyDescent="0.2">
      <c r="C4229" s="10"/>
      <c r="D4229" s="10"/>
    </row>
    <row r="4230" spans="3:4" x14ac:dyDescent="0.2">
      <c r="C4230" s="10"/>
      <c r="D4230" s="10"/>
    </row>
    <row r="4231" spans="3:4" x14ac:dyDescent="0.2">
      <c r="C4231" s="10"/>
      <c r="D4231" s="10"/>
    </row>
    <row r="4232" spans="3:4" x14ac:dyDescent="0.2">
      <c r="C4232" s="10"/>
      <c r="D4232" s="10"/>
    </row>
    <row r="4233" spans="3:4" x14ac:dyDescent="0.2">
      <c r="C4233" s="10"/>
      <c r="D4233" s="10"/>
    </row>
    <row r="4234" spans="3:4" x14ac:dyDescent="0.2">
      <c r="C4234" s="10"/>
      <c r="D4234" s="10"/>
    </row>
    <row r="4235" spans="3:4" x14ac:dyDescent="0.2">
      <c r="C4235" s="10"/>
      <c r="D4235" s="10"/>
    </row>
    <row r="4236" spans="3:4" x14ac:dyDescent="0.2">
      <c r="C4236" s="10"/>
      <c r="D4236" s="10"/>
    </row>
    <row r="4237" spans="3:4" x14ac:dyDescent="0.2">
      <c r="C4237" s="10"/>
      <c r="D4237" s="10"/>
    </row>
    <row r="4238" spans="3:4" x14ac:dyDescent="0.2">
      <c r="C4238" s="10"/>
      <c r="D4238" s="10"/>
    </row>
    <row r="4239" spans="3:4" x14ac:dyDescent="0.2">
      <c r="C4239" s="10"/>
      <c r="D4239" s="10"/>
    </row>
    <row r="4240" spans="3:4" x14ac:dyDescent="0.2">
      <c r="C4240" s="10"/>
      <c r="D4240" s="10"/>
    </row>
    <row r="4241" spans="3:4" x14ac:dyDescent="0.2">
      <c r="C4241" s="10"/>
      <c r="D4241" s="10"/>
    </row>
    <row r="4242" spans="3:4" x14ac:dyDescent="0.2">
      <c r="C4242" s="10"/>
      <c r="D4242" s="10"/>
    </row>
    <row r="4243" spans="3:4" x14ac:dyDescent="0.2">
      <c r="C4243" s="10"/>
      <c r="D4243" s="10"/>
    </row>
    <row r="4244" spans="3:4" x14ac:dyDescent="0.2">
      <c r="C4244" s="10"/>
      <c r="D4244" s="10"/>
    </row>
    <row r="4245" spans="3:4" x14ac:dyDescent="0.2">
      <c r="C4245" s="10"/>
      <c r="D4245" s="10"/>
    </row>
    <row r="4246" spans="3:4" x14ac:dyDescent="0.2">
      <c r="C4246" s="10"/>
      <c r="D4246" s="10"/>
    </row>
    <row r="4247" spans="3:4" x14ac:dyDescent="0.2">
      <c r="C4247" s="10"/>
      <c r="D4247" s="10"/>
    </row>
    <row r="4248" spans="3:4" x14ac:dyDescent="0.2">
      <c r="C4248" s="10"/>
      <c r="D4248" s="10"/>
    </row>
    <row r="4249" spans="3:4" x14ac:dyDescent="0.2">
      <c r="C4249" s="10"/>
      <c r="D4249" s="10"/>
    </row>
    <row r="4250" spans="3:4" x14ac:dyDescent="0.2">
      <c r="C4250" s="10"/>
      <c r="D4250" s="10"/>
    </row>
    <row r="4251" spans="3:4" x14ac:dyDescent="0.2">
      <c r="C4251" s="10"/>
      <c r="D4251" s="10"/>
    </row>
    <row r="4252" spans="3:4" x14ac:dyDescent="0.2">
      <c r="C4252" s="10"/>
      <c r="D4252" s="10"/>
    </row>
    <row r="4253" spans="3:4" x14ac:dyDescent="0.2">
      <c r="C4253" s="10"/>
      <c r="D4253" s="10"/>
    </row>
    <row r="4254" spans="3:4" x14ac:dyDescent="0.2">
      <c r="C4254" s="10"/>
      <c r="D4254" s="10"/>
    </row>
    <row r="4255" spans="3:4" x14ac:dyDescent="0.2">
      <c r="C4255" s="10"/>
      <c r="D4255" s="10"/>
    </row>
    <row r="4256" spans="3:4" x14ac:dyDescent="0.2">
      <c r="C4256" s="10"/>
      <c r="D4256" s="10"/>
    </row>
    <row r="4257" spans="3:4" x14ac:dyDescent="0.2">
      <c r="C4257" s="10"/>
      <c r="D4257" s="10"/>
    </row>
    <row r="4258" spans="3:4" x14ac:dyDescent="0.2">
      <c r="C4258" s="10"/>
      <c r="D4258" s="10"/>
    </row>
    <row r="4259" spans="3:4" x14ac:dyDescent="0.2">
      <c r="C4259" s="10"/>
      <c r="D4259" s="10"/>
    </row>
    <row r="4260" spans="3:4" x14ac:dyDescent="0.2">
      <c r="C4260" s="10"/>
      <c r="D4260" s="10"/>
    </row>
    <row r="4261" spans="3:4" x14ac:dyDescent="0.2">
      <c r="C4261" s="10"/>
      <c r="D4261" s="10"/>
    </row>
    <row r="4262" spans="3:4" x14ac:dyDescent="0.2">
      <c r="C4262" s="10"/>
      <c r="D4262" s="10"/>
    </row>
    <row r="4263" spans="3:4" x14ac:dyDescent="0.2">
      <c r="C4263" s="10"/>
      <c r="D4263" s="10"/>
    </row>
    <row r="4264" spans="3:4" x14ac:dyDescent="0.2">
      <c r="C4264" s="10"/>
      <c r="D4264" s="10"/>
    </row>
    <row r="4265" spans="3:4" x14ac:dyDescent="0.2">
      <c r="C4265" s="10"/>
      <c r="D4265" s="10"/>
    </row>
    <row r="4266" spans="3:4" x14ac:dyDescent="0.2">
      <c r="C4266" s="10"/>
      <c r="D4266" s="10"/>
    </row>
    <row r="4267" spans="3:4" x14ac:dyDescent="0.2">
      <c r="C4267" s="10"/>
      <c r="D4267" s="10"/>
    </row>
    <row r="4268" spans="3:4" x14ac:dyDescent="0.2">
      <c r="C4268" s="10"/>
      <c r="D4268" s="10"/>
    </row>
    <row r="4269" spans="3:4" x14ac:dyDescent="0.2">
      <c r="C4269" s="10"/>
      <c r="D4269" s="10"/>
    </row>
    <row r="4270" spans="3:4" x14ac:dyDescent="0.2">
      <c r="C4270" s="10"/>
      <c r="D4270" s="10"/>
    </row>
    <row r="4271" spans="3:4" x14ac:dyDescent="0.2">
      <c r="C4271" s="10"/>
      <c r="D4271" s="10"/>
    </row>
    <row r="4272" spans="3:4" x14ac:dyDescent="0.2">
      <c r="C4272" s="10"/>
      <c r="D4272" s="10"/>
    </row>
    <row r="4273" spans="3:4" x14ac:dyDescent="0.2">
      <c r="C4273" s="10"/>
      <c r="D4273" s="10"/>
    </row>
    <row r="4274" spans="3:4" x14ac:dyDescent="0.2">
      <c r="C4274" s="10"/>
      <c r="D4274" s="10"/>
    </row>
    <row r="4275" spans="3:4" x14ac:dyDescent="0.2">
      <c r="C4275" s="10"/>
      <c r="D4275" s="10"/>
    </row>
    <row r="4276" spans="3:4" x14ac:dyDescent="0.2">
      <c r="C4276" s="10"/>
      <c r="D4276" s="10"/>
    </row>
    <row r="4277" spans="3:4" x14ac:dyDescent="0.2">
      <c r="C4277" s="10"/>
      <c r="D4277" s="10"/>
    </row>
    <row r="4278" spans="3:4" x14ac:dyDescent="0.2">
      <c r="C4278" s="10"/>
      <c r="D4278" s="10"/>
    </row>
    <row r="4279" spans="3:4" x14ac:dyDescent="0.2">
      <c r="C4279" s="10"/>
      <c r="D4279" s="10"/>
    </row>
    <row r="4280" spans="3:4" x14ac:dyDescent="0.2">
      <c r="C4280" s="10"/>
      <c r="D4280" s="10"/>
    </row>
    <row r="4281" spans="3:4" x14ac:dyDescent="0.2">
      <c r="C4281" s="10"/>
      <c r="D4281" s="10"/>
    </row>
    <row r="4282" spans="3:4" x14ac:dyDescent="0.2">
      <c r="C4282" s="10"/>
      <c r="D4282" s="10"/>
    </row>
    <row r="4283" spans="3:4" x14ac:dyDescent="0.2">
      <c r="C4283" s="10"/>
      <c r="D4283" s="10"/>
    </row>
    <row r="4284" spans="3:4" x14ac:dyDescent="0.2">
      <c r="C4284" s="10"/>
      <c r="D4284" s="10"/>
    </row>
    <row r="4285" spans="3:4" x14ac:dyDescent="0.2">
      <c r="C4285" s="10"/>
      <c r="D4285" s="10"/>
    </row>
    <row r="4286" spans="3:4" x14ac:dyDescent="0.2">
      <c r="C4286" s="10"/>
      <c r="D4286" s="10"/>
    </row>
    <row r="4287" spans="3:4" x14ac:dyDescent="0.2">
      <c r="C4287" s="10"/>
      <c r="D4287" s="10"/>
    </row>
    <row r="4288" spans="3:4" x14ac:dyDescent="0.2">
      <c r="C4288" s="10"/>
      <c r="D4288" s="10"/>
    </row>
    <row r="4289" spans="3:4" x14ac:dyDescent="0.2">
      <c r="C4289" s="10"/>
      <c r="D4289" s="10"/>
    </row>
    <row r="4290" spans="3:4" x14ac:dyDescent="0.2">
      <c r="C4290" s="10"/>
      <c r="D4290" s="10"/>
    </row>
    <row r="4291" spans="3:4" x14ac:dyDescent="0.2">
      <c r="C4291" s="10"/>
      <c r="D4291" s="10"/>
    </row>
    <row r="4292" spans="3:4" x14ac:dyDescent="0.2">
      <c r="C4292" s="10"/>
      <c r="D4292" s="10"/>
    </row>
    <row r="4293" spans="3:4" x14ac:dyDescent="0.2">
      <c r="C4293" s="10"/>
      <c r="D4293" s="10"/>
    </row>
    <row r="4294" spans="3:4" x14ac:dyDescent="0.2">
      <c r="C4294" s="10"/>
      <c r="D4294" s="10"/>
    </row>
    <row r="4295" spans="3:4" x14ac:dyDescent="0.2">
      <c r="C4295" s="10"/>
      <c r="D4295" s="10"/>
    </row>
    <row r="4296" spans="3:4" x14ac:dyDescent="0.2">
      <c r="C4296" s="10"/>
      <c r="D4296" s="10"/>
    </row>
    <row r="4297" spans="3:4" x14ac:dyDescent="0.2">
      <c r="C4297" s="10"/>
      <c r="D4297" s="10"/>
    </row>
    <row r="4298" spans="3:4" x14ac:dyDescent="0.2">
      <c r="C4298" s="10"/>
      <c r="D4298" s="10"/>
    </row>
    <row r="4299" spans="3:4" x14ac:dyDescent="0.2">
      <c r="C4299" s="10"/>
      <c r="D4299" s="10"/>
    </row>
    <row r="4300" spans="3:4" x14ac:dyDescent="0.2">
      <c r="C4300" s="10"/>
      <c r="D4300" s="10"/>
    </row>
    <row r="4301" spans="3:4" x14ac:dyDescent="0.2">
      <c r="C4301" s="10"/>
      <c r="D4301" s="10"/>
    </row>
    <row r="4302" spans="3:4" x14ac:dyDescent="0.2">
      <c r="C4302" s="10"/>
      <c r="D4302" s="10"/>
    </row>
    <row r="4303" spans="3:4" x14ac:dyDescent="0.2">
      <c r="C4303" s="10"/>
      <c r="D4303" s="10"/>
    </row>
    <row r="4304" spans="3:4" x14ac:dyDescent="0.2">
      <c r="C4304" s="10"/>
      <c r="D4304" s="10"/>
    </row>
    <row r="4305" spans="3:4" x14ac:dyDescent="0.2">
      <c r="C4305" s="10"/>
      <c r="D4305" s="10"/>
    </row>
    <row r="4306" spans="3:4" x14ac:dyDescent="0.2">
      <c r="C4306" s="10"/>
      <c r="D4306" s="10"/>
    </row>
    <row r="4307" spans="3:4" x14ac:dyDescent="0.2">
      <c r="C4307" s="10"/>
      <c r="D4307" s="10"/>
    </row>
    <row r="4308" spans="3:4" x14ac:dyDescent="0.2">
      <c r="C4308" s="10"/>
      <c r="D4308" s="10"/>
    </row>
    <row r="4309" spans="3:4" x14ac:dyDescent="0.2">
      <c r="C4309" s="10"/>
      <c r="D4309" s="10"/>
    </row>
    <row r="4310" spans="3:4" x14ac:dyDescent="0.2">
      <c r="C4310" s="10"/>
      <c r="D4310" s="10"/>
    </row>
    <row r="4311" spans="3:4" x14ac:dyDescent="0.2">
      <c r="C4311" s="10"/>
      <c r="D4311" s="10"/>
    </row>
    <row r="4312" spans="3:4" x14ac:dyDescent="0.2">
      <c r="C4312" s="10"/>
      <c r="D4312" s="10"/>
    </row>
    <row r="4313" spans="3:4" x14ac:dyDescent="0.2">
      <c r="C4313" s="10"/>
      <c r="D4313" s="10"/>
    </row>
    <row r="4314" spans="3:4" x14ac:dyDescent="0.2">
      <c r="C4314" s="10"/>
      <c r="D4314" s="10"/>
    </row>
    <row r="4315" spans="3:4" x14ac:dyDescent="0.2">
      <c r="C4315" s="10"/>
      <c r="D4315" s="10"/>
    </row>
    <row r="4316" spans="3:4" x14ac:dyDescent="0.2">
      <c r="C4316" s="10"/>
      <c r="D4316" s="10"/>
    </row>
    <row r="4317" spans="3:4" x14ac:dyDescent="0.2">
      <c r="C4317" s="10"/>
      <c r="D4317" s="10"/>
    </row>
    <row r="4318" spans="3:4" x14ac:dyDescent="0.2">
      <c r="C4318" s="10"/>
      <c r="D4318" s="10"/>
    </row>
    <row r="4319" spans="3:4" x14ac:dyDescent="0.2">
      <c r="C4319" s="10"/>
      <c r="D4319" s="10"/>
    </row>
    <row r="4320" spans="3:4" x14ac:dyDescent="0.2">
      <c r="C4320" s="10"/>
      <c r="D4320" s="10"/>
    </row>
    <row r="4321" spans="3:4" x14ac:dyDescent="0.2">
      <c r="C4321" s="10"/>
      <c r="D4321" s="10"/>
    </row>
    <row r="4322" spans="3:4" x14ac:dyDescent="0.2">
      <c r="C4322" s="10"/>
      <c r="D4322" s="10"/>
    </row>
    <row r="4323" spans="3:4" x14ac:dyDescent="0.2">
      <c r="C4323" s="10"/>
      <c r="D4323" s="10"/>
    </row>
    <row r="4324" spans="3:4" x14ac:dyDescent="0.2">
      <c r="C4324" s="10"/>
      <c r="D4324" s="10"/>
    </row>
    <row r="4325" spans="3:4" x14ac:dyDescent="0.2">
      <c r="C4325" s="10"/>
      <c r="D4325" s="10"/>
    </row>
    <row r="4326" spans="3:4" x14ac:dyDescent="0.2">
      <c r="C4326" s="10"/>
      <c r="D4326" s="10"/>
    </row>
    <row r="4327" spans="3:4" x14ac:dyDescent="0.2">
      <c r="C4327" s="10"/>
      <c r="D4327" s="10"/>
    </row>
    <row r="4328" spans="3:4" x14ac:dyDescent="0.2">
      <c r="C4328" s="10"/>
      <c r="D4328" s="10"/>
    </row>
    <row r="4329" spans="3:4" x14ac:dyDescent="0.2">
      <c r="C4329" s="10"/>
      <c r="D4329" s="10"/>
    </row>
    <row r="4330" spans="3:4" x14ac:dyDescent="0.2">
      <c r="C4330" s="10"/>
      <c r="D4330" s="10"/>
    </row>
    <row r="4331" spans="3:4" x14ac:dyDescent="0.2">
      <c r="C4331" s="10"/>
      <c r="D4331" s="10"/>
    </row>
    <row r="4332" spans="3:4" x14ac:dyDescent="0.2">
      <c r="C4332" s="10"/>
      <c r="D4332" s="10"/>
    </row>
    <row r="4333" spans="3:4" x14ac:dyDescent="0.2">
      <c r="C4333" s="10"/>
      <c r="D4333" s="10"/>
    </row>
    <row r="4334" spans="3:4" x14ac:dyDescent="0.2">
      <c r="C4334" s="10"/>
      <c r="D4334" s="10"/>
    </row>
    <row r="4335" spans="3:4" x14ac:dyDescent="0.2">
      <c r="C4335" s="10"/>
      <c r="D4335" s="10"/>
    </row>
    <row r="4336" spans="3:4" x14ac:dyDescent="0.2">
      <c r="C4336" s="10"/>
      <c r="D4336" s="10"/>
    </row>
    <row r="4337" spans="3:4" x14ac:dyDescent="0.2">
      <c r="C4337" s="10"/>
      <c r="D4337" s="10"/>
    </row>
    <row r="4338" spans="3:4" x14ac:dyDescent="0.2">
      <c r="C4338" s="10"/>
      <c r="D4338" s="10"/>
    </row>
    <row r="4339" spans="3:4" x14ac:dyDescent="0.2">
      <c r="C4339" s="10"/>
      <c r="D4339" s="10"/>
    </row>
    <row r="4340" spans="3:4" x14ac:dyDescent="0.2">
      <c r="C4340" s="10"/>
      <c r="D4340" s="10"/>
    </row>
    <row r="4341" spans="3:4" x14ac:dyDescent="0.2">
      <c r="C4341" s="10"/>
      <c r="D4341" s="10"/>
    </row>
    <row r="4342" spans="3:4" x14ac:dyDescent="0.2">
      <c r="C4342" s="10"/>
      <c r="D4342" s="10"/>
    </row>
    <row r="4343" spans="3:4" x14ac:dyDescent="0.2">
      <c r="C4343" s="10"/>
      <c r="D4343" s="10"/>
    </row>
    <row r="4344" spans="3:4" x14ac:dyDescent="0.2">
      <c r="C4344" s="10"/>
      <c r="D4344" s="10"/>
    </row>
    <row r="4345" spans="3:4" x14ac:dyDescent="0.2">
      <c r="C4345" s="10"/>
      <c r="D4345" s="10"/>
    </row>
    <row r="4346" spans="3:4" x14ac:dyDescent="0.2">
      <c r="C4346" s="10"/>
      <c r="D4346" s="10"/>
    </row>
    <row r="4347" spans="3:4" x14ac:dyDescent="0.2">
      <c r="C4347" s="10"/>
      <c r="D4347" s="10"/>
    </row>
    <row r="4348" spans="3:4" x14ac:dyDescent="0.2">
      <c r="C4348" s="10"/>
      <c r="D4348" s="10"/>
    </row>
    <row r="4349" spans="3:4" x14ac:dyDescent="0.2">
      <c r="C4349" s="10"/>
      <c r="D4349" s="10"/>
    </row>
    <row r="4350" spans="3:4" x14ac:dyDescent="0.2">
      <c r="C4350" s="10"/>
      <c r="D4350" s="10"/>
    </row>
    <row r="4351" spans="3:4" x14ac:dyDescent="0.2">
      <c r="C4351" s="10"/>
      <c r="D4351" s="10"/>
    </row>
    <row r="4352" spans="3:4" x14ac:dyDescent="0.2">
      <c r="C4352" s="10"/>
      <c r="D4352" s="10"/>
    </row>
    <row r="4353" spans="3:4" x14ac:dyDescent="0.2">
      <c r="C4353" s="10"/>
      <c r="D4353" s="10"/>
    </row>
    <row r="4354" spans="3:4" x14ac:dyDescent="0.2">
      <c r="C4354" s="10"/>
      <c r="D4354" s="10"/>
    </row>
    <row r="4355" spans="3:4" x14ac:dyDescent="0.2">
      <c r="C4355" s="10"/>
      <c r="D4355" s="10"/>
    </row>
    <row r="4356" spans="3:4" x14ac:dyDescent="0.2">
      <c r="C4356" s="10"/>
      <c r="D4356" s="10"/>
    </row>
    <row r="4357" spans="3:4" x14ac:dyDescent="0.2">
      <c r="C4357" s="10"/>
      <c r="D4357" s="10"/>
    </row>
    <row r="4358" spans="3:4" x14ac:dyDescent="0.2">
      <c r="C4358" s="10"/>
      <c r="D4358" s="10"/>
    </row>
    <row r="4359" spans="3:4" x14ac:dyDescent="0.2">
      <c r="C4359" s="10"/>
      <c r="D4359" s="10"/>
    </row>
    <row r="4360" spans="3:4" x14ac:dyDescent="0.2">
      <c r="C4360" s="10"/>
      <c r="D4360" s="10"/>
    </row>
    <row r="4361" spans="3:4" x14ac:dyDescent="0.2">
      <c r="C4361" s="10"/>
      <c r="D4361" s="10"/>
    </row>
    <row r="4362" spans="3:4" x14ac:dyDescent="0.2">
      <c r="C4362" s="10"/>
      <c r="D4362" s="10"/>
    </row>
    <row r="4363" spans="3:4" x14ac:dyDescent="0.2">
      <c r="C4363" s="10"/>
      <c r="D4363" s="10"/>
    </row>
    <row r="4364" spans="3:4" x14ac:dyDescent="0.2">
      <c r="C4364" s="10"/>
      <c r="D4364" s="10"/>
    </row>
    <row r="4365" spans="3:4" x14ac:dyDescent="0.2">
      <c r="C4365" s="10"/>
      <c r="D4365" s="10"/>
    </row>
    <row r="4366" spans="3:4" x14ac:dyDescent="0.2">
      <c r="C4366" s="10"/>
      <c r="D4366" s="10"/>
    </row>
    <row r="4367" spans="3:4" x14ac:dyDescent="0.2">
      <c r="C4367" s="10"/>
      <c r="D4367" s="10"/>
    </row>
    <row r="4368" spans="3:4" x14ac:dyDescent="0.2">
      <c r="C4368" s="10"/>
      <c r="D4368" s="10"/>
    </row>
    <row r="4369" spans="3:4" x14ac:dyDescent="0.2">
      <c r="C4369" s="10"/>
      <c r="D4369" s="10"/>
    </row>
    <row r="4370" spans="3:4" x14ac:dyDescent="0.2">
      <c r="C4370" s="10"/>
      <c r="D4370" s="10"/>
    </row>
    <row r="4371" spans="3:4" x14ac:dyDescent="0.2">
      <c r="C4371" s="10"/>
      <c r="D4371" s="10"/>
    </row>
    <row r="4372" spans="3:4" x14ac:dyDescent="0.2">
      <c r="C4372" s="10"/>
      <c r="D4372" s="10"/>
    </row>
    <row r="4373" spans="3:4" x14ac:dyDescent="0.2">
      <c r="C4373" s="10"/>
      <c r="D4373" s="10"/>
    </row>
    <row r="4374" spans="3:4" x14ac:dyDescent="0.2">
      <c r="C4374" s="10"/>
      <c r="D4374" s="10"/>
    </row>
    <row r="4375" spans="3:4" x14ac:dyDescent="0.2">
      <c r="C4375" s="10"/>
      <c r="D4375" s="10"/>
    </row>
    <row r="4376" spans="3:4" x14ac:dyDescent="0.2">
      <c r="C4376" s="10"/>
      <c r="D4376" s="10"/>
    </row>
    <row r="4377" spans="3:4" x14ac:dyDescent="0.2">
      <c r="C4377" s="10"/>
      <c r="D4377" s="10"/>
    </row>
    <row r="4378" spans="3:4" x14ac:dyDescent="0.2">
      <c r="C4378" s="10"/>
      <c r="D4378" s="10"/>
    </row>
    <row r="4379" spans="3:4" x14ac:dyDescent="0.2">
      <c r="C4379" s="10"/>
      <c r="D4379" s="10"/>
    </row>
    <row r="4380" spans="3:4" x14ac:dyDescent="0.2">
      <c r="C4380" s="10"/>
      <c r="D4380" s="10"/>
    </row>
    <row r="4381" spans="3:4" x14ac:dyDescent="0.2">
      <c r="C4381" s="10"/>
      <c r="D4381" s="10"/>
    </row>
    <row r="4382" spans="3:4" x14ac:dyDescent="0.2">
      <c r="C4382" s="10"/>
      <c r="D4382" s="10"/>
    </row>
    <row r="4383" spans="3:4" x14ac:dyDescent="0.2">
      <c r="C4383" s="10"/>
      <c r="D4383" s="10"/>
    </row>
    <row r="4384" spans="3:4" x14ac:dyDescent="0.2">
      <c r="C4384" s="10"/>
      <c r="D4384" s="10"/>
    </row>
    <row r="4385" spans="3:4" x14ac:dyDescent="0.2">
      <c r="C4385" s="10"/>
      <c r="D4385" s="10"/>
    </row>
    <row r="4386" spans="3:4" x14ac:dyDescent="0.2">
      <c r="C4386" s="10"/>
      <c r="D4386" s="10"/>
    </row>
    <row r="4387" spans="3:4" x14ac:dyDescent="0.2">
      <c r="C4387" s="10"/>
      <c r="D4387" s="10"/>
    </row>
    <row r="4388" spans="3:4" x14ac:dyDescent="0.2">
      <c r="C4388" s="10"/>
      <c r="D4388" s="10"/>
    </row>
    <row r="4389" spans="3:4" x14ac:dyDescent="0.2">
      <c r="C4389" s="10"/>
      <c r="D4389" s="10"/>
    </row>
    <row r="4390" spans="3:4" x14ac:dyDescent="0.2">
      <c r="C4390" s="10"/>
      <c r="D4390" s="10"/>
    </row>
    <row r="4391" spans="3:4" x14ac:dyDescent="0.2">
      <c r="C4391" s="10"/>
      <c r="D4391" s="10"/>
    </row>
    <row r="4392" spans="3:4" x14ac:dyDescent="0.2">
      <c r="C4392" s="10"/>
      <c r="D4392" s="10"/>
    </row>
    <row r="4393" spans="3:4" x14ac:dyDescent="0.2">
      <c r="C4393" s="10"/>
      <c r="D4393" s="10"/>
    </row>
    <row r="4394" spans="3:4" x14ac:dyDescent="0.2">
      <c r="C4394" s="10"/>
      <c r="D4394" s="10"/>
    </row>
    <row r="4395" spans="3:4" x14ac:dyDescent="0.2">
      <c r="C4395" s="10"/>
      <c r="D4395" s="10"/>
    </row>
    <row r="4396" spans="3:4" x14ac:dyDescent="0.2">
      <c r="C4396" s="10"/>
      <c r="D4396" s="10"/>
    </row>
    <row r="4397" spans="3:4" x14ac:dyDescent="0.2">
      <c r="C4397" s="10"/>
      <c r="D4397" s="10"/>
    </row>
    <row r="4398" spans="3:4" x14ac:dyDescent="0.2">
      <c r="C4398" s="10"/>
      <c r="D4398" s="10"/>
    </row>
    <row r="4399" spans="3:4" x14ac:dyDescent="0.2">
      <c r="C4399" s="10"/>
      <c r="D4399" s="10"/>
    </row>
    <row r="4400" spans="3:4" x14ac:dyDescent="0.2">
      <c r="C4400" s="10"/>
      <c r="D4400" s="10"/>
    </row>
    <row r="4401" spans="3:4" x14ac:dyDescent="0.2">
      <c r="C4401" s="10"/>
      <c r="D4401" s="10"/>
    </row>
    <row r="4402" spans="3:4" x14ac:dyDescent="0.2">
      <c r="C4402" s="10"/>
      <c r="D4402" s="10"/>
    </row>
    <row r="4403" spans="3:4" x14ac:dyDescent="0.2">
      <c r="C4403" s="10"/>
      <c r="D4403" s="10"/>
    </row>
    <row r="4404" spans="3:4" x14ac:dyDescent="0.2">
      <c r="C4404" s="10"/>
      <c r="D4404" s="10"/>
    </row>
    <row r="4405" spans="3:4" x14ac:dyDescent="0.2">
      <c r="C4405" s="10"/>
      <c r="D4405" s="10"/>
    </row>
    <row r="4406" spans="3:4" x14ac:dyDescent="0.2">
      <c r="C4406" s="10"/>
      <c r="D4406" s="10"/>
    </row>
    <row r="4407" spans="3:4" x14ac:dyDescent="0.2">
      <c r="C4407" s="10"/>
      <c r="D4407" s="10"/>
    </row>
    <row r="4408" spans="3:4" x14ac:dyDescent="0.2">
      <c r="C4408" s="10"/>
      <c r="D4408" s="10"/>
    </row>
    <row r="4409" spans="3:4" x14ac:dyDescent="0.2">
      <c r="C4409" s="10"/>
      <c r="D4409" s="10"/>
    </row>
    <row r="4410" spans="3:4" x14ac:dyDescent="0.2">
      <c r="C4410" s="10"/>
      <c r="D4410" s="10"/>
    </row>
    <row r="4411" spans="3:4" x14ac:dyDescent="0.2">
      <c r="C4411" s="10"/>
      <c r="D4411" s="10"/>
    </row>
    <row r="4412" spans="3:4" x14ac:dyDescent="0.2">
      <c r="C4412" s="10"/>
      <c r="D4412" s="10"/>
    </row>
    <row r="4413" spans="3:4" x14ac:dyDescent="0.2">
      <c r="C4413" s="10"/>
      <c r="D4413" s="10"/>
    </row>
    <row r="4414" spans="3:4" x14ac:dyDescent="0.2">
      <c r="C4414" s="10"/>
      <c r="D4414" s="10"/>
    </row>
    <row r="4415" spans="3:4" x14ac:dyDescent="0.2">
      <c r="C4415" s="10"/>
      <c r="D4415" s="10"/>
    </row>
    <row r="4416" spans="3:4" x14ac:dyDescent="0.2">
      <c r="C4416" s="10"/>
      <c r="D4416" s="10"/>
    </row>
    <row r="4417" spans="3:4" x14ac:dyDescent="0.2">
      <c r="C4417" s="10"/>
      <c r="D4417" s="10"/>
    </row>
    <row r="4418" spans="3:4" x14ac:dyDescent="0.2">
      <c r="C4418" s="10"/>
      <c r="D4418" s="10"/>
    </row>
    <row r="4419" spans="3:4" x14ac:dyDescent="0.2">
      <c r="C4419" s="10"/>
      <c r="D4419" s="10"/>
    </row>
    <row r="4420" spans="3:4" x14ac:dyDescent="0.2">
      <c r="C4420" s="10"/>
      <c r="D4420" s="10"/>
    </row>
    <row r="4421" spans="3:4" x14ac:dyDescent="0.2">
      <c r="C4421" s="10"/>
      <c r="D4421" s="10"/>
    </row>
    <row r="4422" spans="3:4" x14ac:dyDescent="0.2">
      <c r="C4422" s="10"/>
      <c r="D4422" s="10"/>
    </row>
    <row r="4423" spans="3:4" x14ac:dyDescent="0.2">
      <c r="C4423" s="10"/>
      <c r="D4423" s="10"/>
    </row>
    <row r="4424" spans="3:4" x14ac:dyDescent="0.2">
      <c r="C4424" s="10"/>
      <c r="D4424" s="10"/>
    </row>
    <row r="4425" spans="3:4" x14ac:dyDescent="0.2">
      <c r="C4425" s="10"/>
      <c r="D4425" s="10"/>
    </row>
    <row r="4426" spans="3:4" x14ac:dyDescent="0.2">
      <c r="C4426" s="10"/>
      <c r="D4426" s="10"/>
    </row>
    <row r="4427" spans="3:4" x14ac:dyDescent="0.2">
      <c r="C4427" s="10"/>
      <c r="D4427" s="10"/>
    </row>
    <row r="4428" spans="3:4" x14ac:dyDescent="0.2">
      <c r="C4428" s="10"/>
      <c r="D4428" s="10"/>
    </row>
    <row r="4429" spans="3:4" x14ac:dyDescent="0.2">
      <c r="C4429" s="10"/>
      <c r="D4429" s="10"/>
    </row>
    <row r="4430" spans="3:4" x14ac:dyDescent="0.2">
      <c r="C4430" s="10"/>
      <c r="D4430" s="10"/>
    </row>
    <row r="4431" spans="3:4" x14ac:dyDescent="0.2">
      <c r="C4431" s="10"/>
      <c r="D4431" s="10"/>
    </row>
    <row r="4432" spans="3:4" x14ac:dyDescent="0.2">
      <c r="C4432" s="10"/>
      <c r="D4432" s="10"/>
    </row>
    <row r="4433" spans="3:4" x14ac:dyDescent="0.2">
      <c r="C4433" s="10"/>
      <c r="D4433" s="10"/>
    </row>
    <row r="4434" spans="3:4" x14ac:dyDescent="0.2">
      <c r="C4434" s="10"/>
      <c r="D4434" s="10"/>
    </row>
    <row r="4435" spans="3:4" x14ac:dyDescent="0.2">
      <c r="C4435" s="10"/>
      <c r="D4435" s="10"/>
    </row>
    <row r="4436" spans="3:4" x14ac:dyDescent="0.2">
      <c r="C4436" s="10"/>
      <c r="D4436" s="10"/>
    </row>
    <row r="4437" spans="3:4" x14ac:dyDescent="0.2">
      <c r="C4437" s="10"/>
      <c r="D4437" s="10"/>
    </row>
    <row r="4438" spans="3:4" x14ac:dyDescent="0.2">
      <c r="C4438" s="10"/>
      <c r="D4438" s="10"/>
    </row>
    <row r="4439" spans="3:4" x14ac:dyDescent="0.2">
      <c r="C4439" s="10"/>
      <c r="D4439" s="10"/>
    </row>
    <row r="4440" spans="3:4" x14ac:dyDescent="0.2">
      <c r="C4440" s="10"/>
      <c r="D4440" s="10"/>
    </row>
    <row r="4441" spans="3:4" x14ac:dyDescent="0.2">
      <c r="C4441" s="10"/>
      <c r="D4441" s="10"/>
    </row>
    <row r="4442" spans="3:4" x14ac:dyDescent="0.2">
      <c r="C4442" s="10"/>
      <c r="D4442" s="10"/>
    </row>
    <row r="4443" spans="3:4" x14ac:dyDescent="0.2">
      <c r="C4443" s="10"/>
      <c r="D4443" s="10"/>
    </row>
    <row r="4444" spans="3:4" x14ac:dyDescent="0.2">
      <c r="C4444" s="10"/>
      <c r="D4444" s="10"/>
    </row>
    <row r="4445" spans="3:4" x14ac:dyDescent="0.2">
      <c r="C4445" s="10"/>
      <c r="D4445" s="10"/>
    </row>
    <row r="4446" spans="3:4" x14ac:dyDescent="0.2">
      <c r="C4446" s="10"/>
      <c r="D4446" s="10"/>
    </row>
    <row r="4447" spans="3:4" x14ac:dyDescent="0.2">
      <c r="C4447" s="10"/>
      <c r="D4447" s="10"/>
    </row>
    <row r="4448" spans="3:4" x14ac:dyDescent="0.2">
      <c r="C4448" s="10"/>
      <c r="D4448" s="10"/>
    </row>
    <row r="4449" spans="3:4" x14ac:dyDescent="0.2">
      <c r="C4449" s="10"/>
      <c r="D4449" s="10"/>
    </row>
    <row r="4450" spans="3:4" x14ac:dyDescent="0.2">
      <c r="C4450" s="10"/>
      <c r="D4450" s="10"/>
    </row>
    <row r="4451" spans="3:4" x14ac:dyDescent="0.2">
      <c r="C4451" s="10"/>
      <c r="D4451" s="10"/>
    </row>
    <row r="4452" spans="3:4" x14ac:dyDescent="0.2">
      <c r="C4452" s="10"/>
      <c r="D4452" s="10"/>
    </row>
    <row r="4453" spans="3:4" x14ac:dyDescent="0.2">
      <c r="C4453" s="10"/>
      <c r="D4453" s="10"/>
    </row>
    <row r="4454" spans="3:4" x14ac:dyDescent="0.2">
      <c r="C4454" s="10"/>
      <c r="D4454" s="10"/>
    </row>
    <row r="4455" spans="3:4" x14ac:dyDescent="0.2">
      <c r="C4455" s="10"/>
      <c r="D4455" s="10"/>
    </row>
    <row r="4456" spans="3:4" x14ac:dyDescent="0.2">
      <c r="C4456" s="10"/>
      <c r="D4456" s="10"/>
    </row>
    <row r="4457" spans="3:4" x14ac:dyDescent="0.2">
      <c r="C4457" s="10"/>
      <c r="D4457" s="10"/>
    </row>
    <row r="4458" spans="3:4" x14ac:dyDescent="0.2">
      <c r="C4458" s="10"/>
      <c r="D4458" s="10"/>
    </row>
    <row r="4459" spans="3:4" x14ac:dyDescent="0.2">
      <c r="C4459" s="10"/>
      <c r="D4459" s="10"/>
    </row>
    <row r="4460" spans="3:4" x14ac:dyDescent="0.2">
      <c r="C4460" s="10"/>
      <c r="D4460" s="10"/>
    </row>
    <row r="4461" spans="3:4" x14ac:dyDescent="0.2">
      <c r="C4461" s="10"/>
      <c r="D4461" s="10"/>
    </row>
    <row r="4462" spans="3:4" x14ac:dyDescent="0.2">
      <c r="C4462" s="10"/>
      <c r="D4462" s="10"/>
    </row>
    <row r="4463" spans="3:4" x14ac:dyDescent="0.2">
      <c r="C4463" s="10"/>
      <c r="D4463" s="10"/>
    </row>
    <row r="4464" spans="3:4" x14ac:dyDescent="0.2">
      <c r="C4464" s="10"/>
      <c r="D4464" s="10"/>
    </row>
    <row r="4465" spans="3:4" x14ac:dyDescent="0.2">
      <c r="C4465" s="10"/>
      <c r="D4465" s="10"/>
    </row>
    <row r="4466" spans="3:4" x14ac:dyDescent="0.2">
      <c r="C4466" s="10"/>
      <c r="D4466" s="10"/>
    </row>
    <row r="4467" spans="3:4" x14ac:dyDescent="0.2">
      <c r="C4467" s="10"/>
      <c r="D4467" s="10"/>
    </row>
    <row r="4468" spans="3:4" x14ac:dyDescent="0.2">
      <c r="C4468" s="10"/>
      <c r="D4468" s="10"/>
    </row>
    <row r="4469" spans="3:4" x14ac:dyDescent="0.2">
      <c r="C4469" s="10"/>
      <c r="D4469" s="10"/>
    </row>
    <row r="4470" spans="3:4" x14ac:dyDescent="0.2">
      <c r="C4470" s="10"/>
      <c r="D4470" s="10"/>
    </row>
    <row r="4471" spans="3:4" x14ac:dyDescent="0.2">
      <c r="C4471" s="10"/>
      <c r="D4471" s="10"/>
    </row>
    <row r="4472" spans="3:4" x14ac:dyDescent="0.2">
      <c r="C4472" s="10"/>
      <c r="D4472" s="10"/>
    </row>
    <row r="4473" spans="3:4" x14ac:dyDescent="0.2">
      <c r="C4473" s="10"/>
      <c r="D4473" s="10"/>
    </row>
    <row r="4474" spans="3:4" x14ac:dyDescent="0.2">
      <c r="C4474" s="10"/>
      <c r="D4474" s="10"/>
    </row>
    <row r="4475" spans="3:4" x14ac:dyDescent="0.2">
      <c r="C4475" s="10"/>
      <c r="D4475" s="10"/>
    </row>
    <row r="4476" spans="3:4" x14ac:dyDescent="0.2">
      <c r="C4476" s="10"/>
      <c r="D4476" s="10"/>
    </row>
    <row r="4477" spans="3:4" x14ac:dyDescent="0.2">
      <c r="C4477" s="10"/>
      <c r="D4477" s="10"/>
    </row>
    <row r="4478" spans="3:4" x14ac:dyDescent="0.2">
      <c r="C4478" s="10"/>
      <c r="D4478" s="10"/>
    </row>
    <row r="4479" spans="3:4" x14ac:dyDescent="0.2">
      <c r="C4479" s="10"/>
      <c r="D4479" s="10"/>
    </row>
    <row r="4480" spans="3:4" x14ac:dyDescent="0.2">
      <c r="C4480" s="10"/>
      <c r="D4480" s="10"/>
    </row>
    <row r="4481" spans="3:4" x14ac:dyDescent="0.2">
      <c r="C4481" s="10"/>
      <c r="D4481" s="10"/>
    </row>
    <row r="4482" spans="3:4" x14ac:dyDescent="0.2">
      <c r="C4482" s="10"/>
      <c r="D4482" s="10"/>
    </row>
    <row r="4483" spans="3:4" x14ac:dyDescent="0.2">
      <c r="C4483" s="10"/>
      <c r="D4483" s="10"/>
    </row>
    <row r="4484" spans="3:4" x14ac:dyDescent="0.2">
      <c r="C4484" s="10"/>
      <c r="D4484" s="10"/>
    </row>
    <row r="4485" spans="3:4" x14ac:dyDescent="0.2">
      <c r="C4485" s="10"/>
      <c r="D4485" s="10"/>
    </row>
    <row r="4486" spans="3:4" x14ac:dyDescent="0.2">
      <c r="C4486" s="10"/>
      <c r="D4486" s="10"/>
    </row>
    <row r="4487" spans="3:4" x14ac:dyDescent="0.2">
      <c r="C4487" s="10"/>
      <c r="D4487" s="10"/>
    </row>
    <row r="4488" spans="3:4" x14ac:dyDescent="0.2">
      <c r="C4488" s="10"/>
      <c r="D4488" s="10"/>
    </row>
    <row r="4489" spans="3:4" x14ac:dyDescent="0.2">
      <c r="C4489" s="10"/>
      <c r="D4489" s="10"/>
    </row>
    <row r="4490" spans="3:4" x14ac:dyDescent="0.2">
      <c r="C4490" s="10"/>
      <c r="D4490" s="10"/>
    </row>
    <row r="4491" spans="3:4" x14ac:dyDescent="0.2">
      <c r="C4491" s="10"/>
      <c r="D4491" s="10"/>
    </row>
    <row r="4492" spans="3:4" x14ac:dyDescent="0.2">
      <c r="C4492" s="10"/>
      <c r="D4492" s="10"/>
    </row>
    <row r="4493" spans="3:4" x14ac:dyDescent="0.2">
      <c r="C4493" s="10"/>
      <c r="D4493" s="10"/>
    </row>
    <row r="4494" spans="3:4" x14ac:dyDescent="0.2">
      <c r="C4494" s="10"/>
      <c r="D4494" s="10"/>
    </row>
    <row r="4495" spans="3:4" x14ac:dyDescent="0.2">
      <c r="C4495" s="10"/>
      <c r="D4495" s="10"/>
    </row>
    <row r="4496" spans="3:4" x14ac:dyDescent="0.2">
      <c r="C4496" s="10"/>
      <c r="D4496" s="10"/>
    </row>
    <row r="4497" spans="3:4" x14ac:dyDescent="0.2">
      <c r="C4497" s="10"/>
      <c r="D4497" s="10"/>
    </row>
    <row r="4498" spans="3:4" x14ac:dyDescent="0.2">
      <c r="C4498" s="10"/>
      <c r="D4498" s="10"/>
    </row>
    <row r="4499" spans="3:4" x14ac:dyDescent="0.2">
      <c r="C4499" s="10"/>
      <c r="D4499" s="10"/>
    </row>
    <row r="4500" spans="3:4" x14ac:dyDescent="0.2">
      <c r="C4500" s="10"/>
      <c r="D4500" s="10"/>
    </row>
    <row r="4501" spans="3:4" x14ac:dyDescent="0.2">
      <c r="C4501" s="10"/>
      <c r="D4501" s="10"/>
    </row>
    <row r="4502" spans="3:4" x14ac:dyDescent="0.2">
      <c r="C4502" s="10"/>
      <c r="D4502" s="10"/>
    </row>
    <row r="4503" spans="3:4" x14ac:dyDescent="0.2">
      <c r="C4503" s="10"/>
      <c r="D4503" s="10"/>
    </row>
    <row r="4504" spans="3:4" x14ac:dyDescent="0.2">
      <c r="C4504" s="10"/>
      <c r="D4504" s="10"/>
    </row>
    <row r="4505" spans="3:4" x14ac:dyDescent="0.2">
      <c r="C4505" s="10"/>
      <c r="D4505" s="10"/>
    </row>
    <row r="4506" spans="3:4" x14ac:dyDescent="0.2">
      <c r="C4506" s="10"/>
      <c r="D4506" s="10"/>
    </row>
    <row r="4507" spans="3:4" x14ac:dyDescent="0.2">
      <c r="C4507" s="10"/>
      <c r="D4507" s="10"/>
    </row>
    <row r="4508" spans="3:4" x14ac:dyDescent="0.2">
      <c r="C4508" s="10"/>
      <c r="D4508" s="10"/>
    </row>
    <row r="4509" spans="3:4" x14ac:dyDescent="0.2">
      <c r="C4509" s="10"/>
      <c r="D4509" s="10"/>
    </row>
    <row r="4510" spans="3:4" x14ac:dyDescent="0.2">
      <c r="C4510" s="10"/>
      <c r="D4510" s="10"/>
    </row>
    <row r="4511" spans="3:4" x14ac:dyDescent="0.2">
      <c r="C4511" s="10"/>
      <c r="D4511" s="10"/>
    </row>
    <row r="4512" spans="3:4" x14ac:dyDescent="0.2">
      <c r="C4512" s="10"/>
      <c r="D4512" s="10"/>
    </row>
    <row r="4513" spans="3:4" x14ac:dyDescent="0.2">
      <c r="C4513" s="10"/>
      <c r="D4513" s="10"/>
    </row>
    <row r="4514" spans="3:4" x14ac:dyDescent="0.2">
      <c r="C4514" s="10"/>
      <c r="D4514" s="10"/>
    </row>
    <row r="4515" spans="3:4" x14ac:dyDescent="0.2">
      <c r="C4515" s="10"/>
      <c r="D4515" s="10"/>
    </row>
    <row r="4516" spans="3:4" x14ac:dyDescent="0.2">
      <c r="C4516" s="10"/>
      <c r="D4516" s="10"/>
    </row>
    <row r="4517" spans="3:4" x14ac:dyDescent="0.2">
      <c r="C4517" s="10"/>
      <c r="D4517" s="10"/>
    </row>
    <row r="4518" spans="3:4" x14ac:dyDescent="0.2">
      <c r="C4518" s="10"/>
      <c r="D4518" s="10"/>
    </row>
    <row r="4519" spans="3:4" x14ac:dyDescent="0.2">
      <c r="C4519" s="10"/>
      <c r="D4519" s="10"/>
    </row>
    <row r="4520" spans="3:4" x14ac:dyDescent="0.2">
      <c r="C4520" s="10"/>
      <c r="D4520" s="10"/>
    </row>
    <row r="4521" spans="3:4" x14ac:dyDescent="0.2">
      <c r="C4521" s="10"/>
      <c r="D4521" s="10"/>
    </row>
    <row r="4522" spans="3:4" x14ac:dyDescent="0.2">
      <c r="C4522" s="10"/>
      <c r="D4522" s="10"/>
    </row>
    <row r="4523" spans="3:4" x14ac:dyDescent="0.2">
      <c r="C4523" s="10"/>
      <c r="D4523" s="10"/>
    </row>
    <row r="4524" spans="3:4" x14ac:dyDescent="0.2">
      <c r="C4524" s="10"/>
      <c r="D4524" s="10"/>
    </row>
    <row r="4525" spans="3:4" x14ac:dyDescent="0.2">
      <c r="C4525" s="10"/>
      <c r="D4525" s="10"/>
    </row>
    <row r="4526" spans="3:4" x14ac:dyDescent="0.2">
      <c r="C4526" s="10"/>
      <c r="D4526" s="10"/>
    </row>
    <row r="4527" spans="3:4" x14ac:dyDescent="0.2">
      <c r="C4527" s="10"/>
      <c r="D4527" s="10"/>
    </row>
    <row r="4528" spans="3:4" x14ac:dyDescent="0.2">
      <c r="C4528" s="10"/>
      <c r="D4528" s="10"/>
    </row>
    <row r="4529" spans="3:4" x14ac:dyDescent="0.2">
      <c r="C4529" s="10"/>
      <c r="D4529" s="10"/>
    </row>
    <row r="4530" spans="3:4" x14ac:dyDescent="0.2">
      <c r="C4530" s="10"/>
      <c r="D4530" s="10"/>
    </row>
    <row r="4531" spans="3:4" x14ac:dyDescent="0.2">
      <c r="C4531" s="10"/>
      <c r="D4531" s="10"/>
    </row>
    <row r="4532" spans="3:4" x14ac:dyDescent="0.2">
      <c r="C4532" s="10"/>
      <c r="D4532" s="10"/>
    </row>
    <row r="4533" spans="3:4" x14ac:dyDescent="0.2">
      <c r="C4533" s="10"/>
      <c r="D4533" s="10"/>
    </row>
    <row r="4534" spans="3:4" x14ac:dyDescent="0.2">
      <c r="C4534" s="10"/>
      <c r="D4534" s="10"/>
    </row>
    <row r="4535" spans="3:4" x14ac:dyDescent="0.2">
      <c r="C4535" s="10"/>
      <c r="D4535" s="10"/>
    </row>
    <row r="4536" spans="3:4" x14ac:dyDescent="0.2">
      <c r="C4536" s="10"/>
      <c r="D4536" s="10"/>
    </row>
    <row r="4537" spans="3:4" x14ac:dyDescent="0.2">
      <c r="C4537" s="10"/>
      <c r="D4537" s="10"/>
    </row>
    <row r="4538" spans="3:4" x14ac:dyDescent="0.2">
      <c r="C4538" s="10"/>
      <c r="D4538" s="10"/>
    </row>
    <row r="4539" spans="3:4" x14ac:dyDescent="0.2">
      <c r="C4539" s="10"/>
      <c r="D4539" s="10"/>
    </row>
    <row r="4540" spans="3:4" x14ac:dyDescent="0.2">
      <c r="C4540" s="10"/>
      <c r="D4540" s="10"/>
    </row>
    <row r="4541" spans="3:4" x14ac:dyDescent="0.2">
      <c r="C4541" s="10"/>
      <c r="D4541" s="10"/>
    </row>
    <row r="4542" spans="3:4" x14ac:dyDescent="0.2">
      <c r="C4542" s="10"/>
      <c r="D4542" s="10"/>
    </row>
    <row r="4543" spans="3:4" x14ac:dyDescent="0.2">
      <c r="C4543" s="10"/>
      <c r="D4543" s="10"/>
    </row>
    <row r="4544" spans="3:4" x14ac:dyDescent="0.2">
      <c r="C4544" s="10"/>
      <c r="D4544" s="10"/>
    </row>
    <row r="4545" spans="3:4" x14ac:dyDescent="0.2">
      <c r="C4545" s="10"/>
      <c r="D4545" s="10"/>
    </row>
    <row r="4546" spans="3:4" x14ac:dyDescent="0.2">
      <c r="C4546" s="10"/>
      <c r="D4546" s="10"/>
    </row>
    <row r="4547" spans="3:4" x14ac:dyDescent="0.2">
      <c r="C4547" s="10"/>
      <c r="D4547" s="10"/>
    </row>
    <row r="4548" spans="3:4" x14ac:dyDescent="0.2">
      <c r="C4548" s="10"/>
      <c r="D4548" s="10"/>
    </row>
    <row r="4549" spans="3:4" x14ac:dyDescent="0.2">
      <c r="C4549" s="10"/>
      <c r="D4549" s="10"/>
    </row>
    <row r="4550" spans="3:4" x14ac:dyDescent="0.2">
      <c r="C4550" s="10"/>
      <c r="D4550" s="10"/>
    </row>
    <row r="4551" spans="3:4" x14ac:dyDescent="0.2">
      <c r="C4551" s="10"/>
      <c r="D4551" s="10"/>
    </row>
    <row r="4552" spans="3:4" x14ac:dyDescent="0.2">
      <c r="C4552" s="10"/>
      <c r="D4552" s="10"/>
    </row>
    <row r="4553" spans="3:4" x14ac:dyDescent="0.2">
      <c r="C4553" s="10"/>
      <c r="D4553" s="10"/>
    </row>
    <row r="4554" spans="3:4" x14ac:dyDescent="0.2">
      <c r="C4554" s="10"/>
      <c r="D4554" s="10"/>
    </row>
    <row r="4555" spans="3:4" x14ac:dyDescent="0.2">
      <c r="C4555" s="10"/>
      <c r="D4555" s="10"/>
    </row>
    <row r="4556" spans="3:4" x14ac:dyDescent="0.2">
      <c r="C4556" s="10"/>
      <c r="D4556" s="10"/>
    </row>
    <row r="4557" spans="3:4" x14ac:dyDescent="0.2">
      <c r="C4557" s="10"/>
      <c r="D4557" s="10"/>
    </row>
    <row r="4558" spans="3:4" x14ac:dyDescent="0.2">
      <c r="C4558" s="10"/>
      <c r="D4558" s="10"/>
    </row>
    <row r="4559" spans="3:4" x14ac:dyDescent="0.2">
      <c r="C4559" s="10"/>
      <c r="D4559" s="10"/>
    </row>
    <row r="4560" spans="3:4" x14ac:dyDescent="0.2">
      <c r="C4560" s="10"/>
      <c r="D4560" s="10"/>
    </row>
    <row r="4561" spans="3:4" x14ac:dyDescent="0.2">
      <c r="C4561" s="10"/>
      <c r="D4561" s="10"/>
    </row>
    <row r="4562" spans="3:4" x14ac:dyDescent="0.2">
      <c r="C4562" s="10"/>
      <c r="D4562" s="10"/>
    </row>
    <row r="4563" spans="3:4" x14ac:dyDescent="0.2">
      <c r="C4563" s="10"/>
      <c r="D4563" s="10"/>
    </row>
    <row r="4564" spans="3:4" x14ac:dyDescent="0.2">
      <c r="C4564" s="10"/>
      <c r="D4564" s="10"/>
    </row>
    <row r="4565" spans="3:4" x14ac:dyDescent="0.2">
      <c r="C4565" s="10"/>
      <c r="D4565" s="10"/>
    </row>
    <row r="4566" spans="3:4" x14ac:dyDescent="0.2">
      <c r="C4566" s="10"/>
      <c r="D4566" s="10"/>
    </row>
    <row r="4567" spans="3:4" x14ac:dyDescent="0.2">
      <c r="C4567" s="10"/>
      <c r="D4567" s="10"/>
    </row>
    <row r="4568" spans="3:4" x14ac:dyDescent="0.2">
      <c r="C4568" s="10"/>
      <c r="D4568" s="10"/>
    </row>
    <row r="4569" spans="3:4" x14ac:dyDescent="0.2">
      <c r="C4569" s="10"/>
      <c r="D4569" s="10"/>
    </row>
    <row r="4570" spans="3:4" x14ac:dyDescent="0.2">
      <c r="C4570" s="10"/>
      <c r="D4570" s="10"/>
    </row>
    <row r="4571" spans="3:4" x14ac:dyDescent="0.2">
      <c r="C4571" s="10"/>
      <c r="D4571" s="10"/>
    </row>
    <row r="4572" spans="3:4" x14ac:dyDescent="0.2">
      <c r="C4572" s="10"/>
      <c r="D4572" s="10"/>
    </row>
    <row r="4573" spans="3:4" x14ac:dyDescent="0.2">
      <c r="C4573" s="10"/>
      <c r="D4573" s="10"/>
    </row>
    <row r="4574" spans="3:4" x14ac:dyDescent="0.2">
      <c r="C4574" s="10"/>
      <c r="D4574" s="10"/>
    </row>
    <row r="4575" spans="3:4" x14ac:dyDescent="0.2">
      <c r="C4575" s="10"/>
      <c r="D4575" s="10"/>
    </row>
    <row r="4576" spans="3:4" x14ac:dyDescent="0.2">
      <c r="C4576" s="10"/>
      <c r="D4576" s="10"/>
    </row>
    <row r="4577" spans="3:4" x14ac:dyDescent="0.2">
      <c r="C4577" s="10"/>
      <c r="D4577" s="10"/>
    </row>
    <row r="4578" spans="3:4" x14ac:dyDescent="0.2">
      <c r="C4578" s="10"/>
      <c r="D4578" s="10"/>
    </row>
    <row r="4579" spans="3:4" x14ac:dyDescent="0.2">
      <c r="C4579" s="10"/>
      <c r="D4579" s="10"/>
    </row>
    <row r="4580" spans="3:4" x14ac:dyDescent="0.2">
      <c r="C4580" s="10"/>
      <c r="D4580" s="10"/>
    </row>
    <row r="4581" spans="3:4" x14ac:dyDescent="0.2">
      <c r="C4581" s="10"/>
      <c r="D4581" s="10"/>
    </row>
    <row r="4582" spans="3:4" x14ac:dyDescent="0.2">
      <c r="C4582" s="10"/>
      <c r="D4582" s="10"/>
    </row>
    <row r="4583" spans="3:4" x14ac:dyDescent="0.2">
      <c r="C4583" s="10"/>
      <c r="D4583" s="10"/>
    </row>
    <row r="4584" spans="3:4" x14ac:dyDescent="0.2">
      <c r="C4584" s="10"/>
      <c r="D4584" s="10"/>
    </row>
    <row r="4585" spans="3:4" x14ac:dyDescent="0.2">
      <c r="C4585" s="10"/>
      <c r="D4585" s="10"/>
    </row>
    <row r="4586" spans="3:4" x14ac:dyDescent="0.2">
      <c r="C4586" s="10"/>
      <c r="D4586" s="10"/>
    </row>
    <row r="4587" spans="3:4" x14ac:dyDescent="0.2">
      <c r="C4587" s="10"/>
      <c r="D4587" s="10"/>
    </row>
    <row r="4588" spans="3:4" x14ac:dyDescent="0.2">
      <c r="C4588" s="10"/>
      <c r="D4588" s="10"/>
    </row>
    <row r="4589" spans="3:4" x14ac:dyDescent="0.2">
      <c r="C4589" s="10"/>
      <c r="D4589" s="10"/>
    </row>
    <row r="4590" spans="3:4" x14ac:dyDescent="0.2">
      <c r="C4590" s="10"/>
      <c r="D4590" s="10"/>
    </row>
    <row r="4591" spans="3:4" x14ac:dyDescent="0.2">
      <c r="C4591" s="10"/>
      <c r="D4591" s="10"/>
    </row>
    <row r="4592" spans="3:4" x14ac:dyDescent="0.2">
      <c r="C4592" s="10"/>
      <c r="D4592" s="10"/>
    </row>
    <row r="4593" spans="3:4" x14ac:dyDescent="0.2">
      <c r="C4593" s="10"/>
      <c r="D4593" s="10"/>
    </row>
    <row r="4594" spans="3:4" x14ac:dyDescent="0.2">
      <c r="C4594" s="10"/>
      <c r="D4594" s="10"/>
    </row>
    <row r="4595" spans="3:4" x14ac:dyDescent="0.2">
      <c r="C4595" s="10"/>
      <c r="D4595" s="10"/>
    </row>
    <row r="4596" spans="3:4" x14ac:dyDescent="0.2">
      <c r="C4596" s="10"/>
      <c r="D4596" s="10"/>
    </row>
    <row r="4597" spans="3:4" x14ac:dyDescent="0.2">
      <c r="C4597" s="10"/>
      <c r="D4597" s="10"/>
    </row>
    <row r="4598" spans="3:4" x14ac:dyDescent="0.2">
      <c r="C4598" s="10"/>
      <c r="D4598" s="10"/>
    </row>
    <row r="4599" spans="3:4" x14ac:dyDescent="0.2">
      <c r="C4599" s="10"/>
      <c r="D4599" s="10"/>
    </row>
    <row r="4600" spans="3:4" x14ac:dyDescent="0.2">
      <c r="C4600" s="10"/>
      <c r="D4600" s="10"/>
    </row>
    <row r="4601" spans="3:4" x14ac:dyDescent="0.2">
      <c r="C4601" s="10"/>
      <c r="D4601" s="10"/>
    </row>
    <row r="4602" spans="3:4" x14ac:dyDescent="0.2">
      <c r="C4602" s="10"/>
      <c r="D4602" s="10"/>
    </row>
    <row r="4603" spans="3:4" x14ac:dyDescent="0.2">
      <c r="C4603" s="10"/>
      <c r="D4603" s="10"/>
    </row>
    <row r="4604" spans="3:4" x14ac:dyDescent="0.2">
      <c r="C4604" s="10"/>
      <c r="D4604" s="10"/>
    </row>
    <row r="4605" spans="3:4" x14ac:dyDescent="0.2">
      <c r="C4605" s="10"/>
      <c r="D4605" s="10"/>
    </row>
    <row r="4606" spans="3:4" x14ac:dyDescent="0.2">
      <c r="C4606" s="10"/>
      <c r="D4606" s="10"/>
    </row>
    <row r="4607" spans="3:4" x14ac:dyDescent="0.2">
      <c r="C4607" s="10"/>
      <c r="D4607" s="10"/>
    </row>
    <row r="4608" spans="3:4" x14ac:dyDescent="0.2">
      <c r="C4608" s="10"/>
      <c r="D4608" s="10"/>
    </row>
    <row r="4609" spans="3:4" x14ac:dyDescent="0.2">
      <c r="C4609" s="10"/>
      <c r="D4609" s="10"/>
    </row>
    <row r="4610" spans="3:4" x14ac:dyDescent="0.2">
      <c r="C4610" s="10"/>
      <c r="D4610" s="10"/>
    </row>
    <row r="4611" spans="3:4" x14ac:dyDescent="0.2">
      <c r="C4611" s="10"/>
      <c r="D4611" s="10"/>
    </row>
    <row r="4612" spans="3:4" x14ac:dyDescent="0.2">
      <c r="C4612" s="10"/>
      <c r="D4612" s="10"/>
    </row>
    <row r="4613" spans="3:4" x14ac:dyDescent="0.2">
      <c r="C4613" s="10"/>
      <c r="D4613" s="10"/>
    </row>
    <row r="4614" spans="3:4" x14ac:dyDescent="0.2">
      <c r="C4614" s="10"/>
      <c r="D4614" s="10"/>
    </row>
    <row r="4615" spans="3:4" x14ac:dyDescent="0.2">
      <c r="C4615" s="10"/>
      <c r="D4615" s="10"/>
    </row>
    <row r="4616" spans="3:4" x14ac:dyDescent="0.2">
      <c r="C4616" s="10"/>
      <c r="D4616" s="10"/>
    </row>
    <row r="4617" spans="3:4" x14ac:dyDescent="0.2">
      <c r="C4617" s="10"/>
      <c r="D4617" s="10"/>
    </row>
    <row r="4618" spans="3:4" x14ac:dyDescent="0.2">
      <c r="C4618" s="10"/>
      <c r="D4618" s="10"/>
    </row>
    <row r="4619" spans="3:4" x14ac:dyDescent="0.2">
      <c r="C4619" s="10"/>
      <c r="D4619" s="10"/>
    </row>
    <row r="4620" spans="3:4" x14ac:dyDescent="0.2">
      <c r="C4620" s="10"/>
      <c r="D4620" s="10"/>
    </row>
    <row r="4621" spans="3:4" x14ac:dyDescent="0.2">
      <c r="C4621" s="10"/>
      <c r="D4621" s="10"/>
    </row>
    <row r="4622" spans="3:4" x14ac:dyDescent="0.2">
      <c r="C4622" s="10"/>
      <c r="D4622" s="10"/>
    </row>
    <row r="4623" spans="3:4" x14ac:dyDescent="0.2">
      <c r="C4623" s="10"/>
      <c r="D4623" s="10"/>
    </row>
    <row r="4624" spans="3:4" x14ac:dyDescent="0.2">
      <c r="C4624" s="10"/>
      <c r="D4624" s="10"/>
    </row>
    <row r="4625" spans="3:4" x14ac:dyDescent="0.2">
      <c r="C4625" s="10"/>
      <c r="D4625" s="10"/>
    </row>
    <row r="4626" spans="3:4" x14ac:dyDescent="0.2">
      <c r="C4626" s="10"/>
      <c r="D4626" s="10"/>
    </row>
    <row r="4627" spans="3:4" x14ac:dyDescent="0.2">
      <c r="C4627" s="10"/>
      <c r="D4627" s="10"/>
    </row>
    <row r="4628" spans="3:4" x14ac:dyDescent="0.2">
      <c r="C4628" s="10"/>
      <c r="D4628" s="10"/>
    </row>
    <row r="4629" spans="3:4" x14ac:dyDescent="0.2">
      <c r="C4629" s="10"/>
      <c r="D4629" s="10"/>
    </row>
    <row r="4630" spans="3:4" x14ac:dyDescent="0.2">
      <c r="C4630" s="10"/>
      <c r="D4630" s="10"/>
    </row>
    <row r="4631" spans="3:4" x14ac:dyDescent="0.2">
      <c r="C4631" s="10"/>
      <c r="D4631" s="10"/>
    </row>
    <row r="4632" spans="3:4" x14ac:dyDescent="0.2">
      <c r="C4632" s="10"/>
      <c r="D4632" s="10"/>
    </row>
    <row r="4633" spans="3:4" x14ac:dyDescent="0.2">
      <c r="C4633" s="10"/>
      <c r="D4633" s="10"/>
    </row>
    <row r="4634" spans="3:4" x14ac:dyDescent="0.2">
      <c r="C4634" s="10"/>
      <c r="D4634" s="10"/>
    </row>
    <row r="4635" spans="3:4" x14ac:dyDescent="0.2">
      <c r="C4635" s="10"/>
      <c r="D4635" s="10"/>
    </row>
    <row r="4636" spans="3:4" x14ac:dyDescent="0.2">
      <c r="C4636" s="10"/>
      <c r="D4636" s="10"/>
    </row>
    <row r="4637" spans="3:4" x14ac:dyDescent="0.2">
      <c r="C4637" s="10"/>
      <c r="D4637" s="10"/>
    </row>
    <row r="4638" spans="3:4" x14ac:dyDescent="0.2">
      <c r="C4638" s="10"/>
      <c r="D4638" s="10"/>
    </row>
    <row r="4639" spans="3:4" x14ac:dyDescent="0.2">
      <c r="C4639" s="10"/>
      <c r="D4639" s="10"/>
    </row>
    <row r="4640" spans="3:4" x14ac:dyDescent="0.2">
      <c r="C4640" s="10"/>
      <c r="D4640" s="10"/>
    </row>
    <row r="4641" spans="3:4" x14ac:dyDescent="0.2">
      <c r="C4641" s="10"/>
      <c r="D4641" s="10"/>
    </row>
    <row r="4642" spans="3:4" x14ac:dyDescent="0.2">
      <c r="C4642" s="10"/>
      <c r="D4642" s="10"/>
    </row>
    <row r="4643" spans="3:4" x14ac:dyDescent="0.2">
      <c r="C4643" s="10"/>
      <c r="D4643" s="10"/>
    </row>
    <row r="4644" spans="3:4" x14ac:dyDescent="0.2">
      <c r="C4644" s="10"/>
      <c r="D4644" s="10"/>
    </row>
    <row r="4645" spans="3:4" x14ac:dyDescent="0.2">
      <c r="C4645" s="10"/>
      <c r="D4645" s="10"/>
    </row>
    <row r="4646" spans="3:4" x14ac:dyDescent="0.2">
      <c r="C4646" s="10"/>
      <c r="D4646" s="10"/>
    </row>
    <row r="4647" spans="3:4" x14ac:dyDescent="0.2">
      <c r="C4647" s="10"/>
      <c r="D4647" s="10"/>
    </row>
    <row r="4648" spans="3:4" x14ac:dyDescent="0.2">
      <c r="C4648" s="10"/>
      <c r="D4648" s="10"/>
    </row>
    <row r="4649" spans="3:4" x14ac:dyDescent="0.2">
      <c r="C4649" s="10"/>
      <c r="D4649" s="10"/>
    </row>
    <row r="4650" spans="3:4" x14ac:dyDescent="0.2">
      <c r="C4650" s="10"/>
      <c r="D4650" s="10"/>
    </row>
    <row r="4651" spans="3:4" x14ac:dyDescent="0.2">
      <c r="C4651" s="10"/>
      <c r="D4651" s="10"/>
    </row>
    <row r="4652" spans="3:4" x14ac:dyDescent="0.2">
      <c r="C4652" s="10"/>
      <c r="D4652" s="10"/>
    </row>
    <row r="4653" spans="3:4" x14ac:dyDescent="0.2">
      <c r="C4653" s="10"/>
      <c r="D4653" s="10"/>
    </row>
    <row r="4654" spans="3:4" x14ac:dyDescent="0.2">
      <c r="C4654" s="10"/>
      <c r="D4654" s="10"/>
    </row>
    <row r="4655" spans="3:4" x14ac:dyDescent="0.2">
      <c r="C4655" s="10"/>
      <c r="D4655" s="10"/>
    </row>
    <row r="4656" spans="3:4" x14ac:dyDescent="0.2">
      <c r="C4656" s="10"/>
      <c r="D4656" s="10"/>
    </row>
    <row r="4657" spans="3:4" x14ac:dyDescent="0.2">
      <c r="C4657" s="10"/>
      <c r="D4657" s="10"/>
    </row>
    <row r="4658" spans="3:4" x14ac:dyDescent="0.2">
      <c r="C4658" s="10"/>
      <c r="D4658" s="10"/>
    </row>
    <row r="4659" spans="3:4" x14ac:dyDescent="0.2">
      <c r="C4659" s="10"/>
      <c r="D4659" s="10"/>
    </row>
    <row r="4660" spans="3:4" x14ac:dyDescent="0.2">
      <c r="C4660" s="10"/>
      <c r="D4660" s="10"/>
    </row>
    <row r="4661" spans="3:4" x14ac:dyDescent="0.2">
      <c r="C4661" s="10"/>
      <c r="D4661" s="10"/>
    </row>
    <row r="4662" spans="3:4" x14ac:dyDescent="0.2">
      <c r="C4662" s="10"/>
      <c r="D4662" s="10"/>
    </row>
    <row r="4663" spans="3:4" x14ac:dyDescent="0.2">
      <c r="C4663" s="10"/>
      <c r="D4663" s="10"/>
    </row>
    <row r="4664" spans="3:4" x14ac:dyDescent="0.2">
      <c r="C4664" s="10"/>
      <c r="D4664" s="10"/>
    </row>
    <row r="4665" spans="3:4" x14ac:dyDescent="0.2">
      <c r="C4665" s="10"/>
      <c r="D4665" s="10"/>
    </row>
    <row r="4666" spans="3:4" x14ac:dyDescent="0.2">
      <c r="C4666" s="10"/>
      <c r="D4666" s="10"/>
    </row>
    <row r="4667" spans="3:4" x14ac:dyDescent="0.2">
      <c r="C4667" s="10"/>
      <c r="D4667" s="10"/>
    </row>
    <row r="4668" spans="3:4" x14ac:dyDescent="0.2">
      <c r="C4668" s="10"/>
      <c r="D4668" s="10"/>
    </row>
    <row r="4669" spans="3:4" x14ac:dyDescent="0.2">
      <c r="C4669" s="10"/>
      <c r="D4669" s="10"/>
    </row>
    <row r="4670" spans="3:4" x14ac:dyDescent="0.2">
      <c r="C4670" s="10"/>
      <c r="D4670" s="10"/>
    </row>
    <row r="4671" spans="3:4" x14ac:dyDescent="0.2">
      <c r="C4671" s="10"/>
      <c r="D4671" s="10"/>
    </row>
    <row r="4672" spans="3:4" x14ac:dyDescent="0.2">
      <c r="C4672" s="10"/>
      <c r="D4672" s="10"/>
    </row>
    <row r="4673" spans="3:4" x14ac:dyDescent="0.2">
      <c r="C4673" s="10"/>
      <c r="D4673" s="10"/>
    </row>
    <row r="4674" spans="3:4" x14ac:dyDescent="0.2">
      <c r="C4674" s="10"/>
      <c r="D4674" s="10"/>
    </row>
    <row r="4675" spans="3:4" x14ac:dyDescent="0.2">
      <c r="C4675" s="10"/>
      <c r="D4675" s="10"/>
    </row>
    <row r="4676" spans="3:4" x14ac:dyDescent="0.2">
      <c r="C4676" s="10"/>
      <c r="D4676" s="10"/>
    </row>
    <row r="4677" spans="3:4" x14ac:dyDescent="0.2">
      <c r="C4677" s="10"/>
      <c r="D4677" s="10"/>
    </row>
    <row r="4678" spans="3:4" x14ac:dyDescent="0.2">
      <c r="C4678" s="10"/>
      <c r="D4678" s="10"/>
    </row>
    <row r="4679" spans="3:4" x14ac:dyDescent="0.2">
      <c r="C4679" s="10"/>
      <c r="D4679" s="10"/>
    </row>
    <row r="4680" spans="3:4" x14ac:dyDescent="0.2">
      <c r="C4680" s="10"/>
      <c r="D4680" s="10"/>
    </row>
    <row r="4681" spans="3:4" x14ac:dyDescent="0.2">
      <c r="C4681" s="10"/>
      <c r="D4681" s="10"/>
    </row>
    <row r="4682" spans="3:4" x14ac:dyDescent="0.2">
      <c r="C4682" s="10"/>
      <c r="D4682" s="10"/>
    </row>
    <row r="4683" spans="3:4" x14ac:dyDescent="0.2">
      <c r="C4683" s="10"/>
      <c r="D4683" s="10"/>
    </row>
    <row r="4684" spans="3:4" x14ac:dyDescent="0.2">
      <c r="C4684" s="10"/>
      <c r="D4684" s="10"/>
    </row>
    <row r="4685" spans="3:4" x14ac:dyDescent="0.2">
      <c r="C4685" s="10"/>
      <c r="D4685" s="10"/>
    </row>
    <row r="4686" spans="3:4" x14ac:dyDescent="0.2">
      <c r="C4686" s="10"/>
      <c r="D4686" s="10"/>
    </row>
    <row r="4687" spans="3:4" x14ac:dyDescent="0.2">
      <c r="C4687" s="10"/>
      <c r="D4687" s="10"/>
    </row>
    <row r="4688" spans="3:4" x14ac:dyDescent="0.2">
      <c r="C4688" s="10"/>
      <c r="D4688" s="10"/>
    </row>
    <row r="4689" spans="3:4" x14ac:dyDescent="0.2">
      <c r="C4689" s="10"/>
      <c r="D4689" s="10"/>
    </row>
    <row r="4690" spans="3:4" x14ac:dyDescent="0.2">
      <c r="C4690" s="10"/>
      <c r="D4690" s="10"/>
    </row>
    <row r="4691" spans="3:4" x14ac:dyDescent="0.2">
      <c r="C4691" s="10"/>
      <c r="D4691" s="10"/>
    </row>
    <row r="4692" spans="3:4" x14ac:dyDescent="0.2">
      <c r="C4692" s="10"/>
      <c r="D4692" s="10"/>
    </row>
    <row r="4693" spans="3:4" x14ac:dyDescent="0.2">
      <c r="C4693" s="10"/>
      <c r="D4693" s="10"/>
    </row>
    <row r="4694" spans="3:4" x14ac:dyDescent="0.2">
      <c r="C4694" s="10"/>
      <c r="D4694" s="10"/>
    </row>
    <row r="4695" spans="3:4" x14ac:dyDescent="0.2">
      <c r="C4695" s="10"/>
      <c r="D4695" s="10"/>
    </row>
    <row r="4696" spans="3:4" x14ac:dyDescent="0.2">
      <c r="C4696" s="10"/>
      <c r="D4696" s="10"/>
    </row>
    <row r="4697" spans="3:4" x14ac:dyDescent="0.2">
      <c r="C4697" s="10"/>
      <c r="D4697" s="10"/>
    </row>
    <row r="4698" spans="3:4" x14ac:dyDescent="0.2">
      <c r="C4698" s="10"/>
      <c r="D4698" s="10"/>
    </row>
    <row r="4699" spans="3:4" x14ac:dyDescent="0.2">
      <c r="C4699" s="10"/>
      <c r="D4699" s="10"/>
    </row>
    <row r="4700" spans="3:4" x14ac:dyDescent="0.2">
      <c r="C4700" s="10"/>
      <c r="D4700" s="10"/>
    </row>
    <row r="4701" spans="3:4" x14ac:dyDescent="0.2">
      <c r="C4701" s="10"/>
      <c r="D4701" s="10"/>
    </row>
    <row r="4702" spans="3:4" x14ac:dyDescent="0.2">
      <c r="C4702" s="10"/>
      <c r="D4702" s="10"/>
    </row>
    <row r="4703" spans="3:4" x14ac:dyDescent="0.2">
      <c r="C4703" s="10"/>
      <c r="D4703" s="10"/>
    </row>
    <row r="4704" spans="3:4" x14ac:dyDescent="0.2">
      <c r="C4704" s="10"/>
      <c r="D4704" s="10"/>
    </row>
    <row r="4705" spans="3:4" x14ac:dyDescent="0.2">
      <c r="C4705" s="10"/>
      <c r="D4705" s="10"/>
    </row>
    <row r="4706" spans="3:4" x14ac:dyDescent="0.2">
      <c r="C4706" s="10"/>
      <c r="D4706" s="10"/>
    </row>
    <row r="4707" spans="3:4" x14ac:dyDescent="0.2">
      <c r="C4707" s="10"/>
      <c r="D4707" s="10"/>
    </row>
    <row r="4708" spans="3:4" x14ac:dyDescent="0.2">
      <c r="C4708" s="10"/>
      <c r="D4708" s="10"/>
    </row>
    <row r="4709" spans="3:4" x14ac:dyDescent="0.2">
      <c r="C4709" s="10"/>
      <c r="D4709" s="10"/>
    </row>
    <row r="4710" spans="3:4" x14ac:dyDescent="0.2">
      <c r="C4710" s="10"/>
      <c r="D4710" s="10"/>
    </row>
    <row r="4711" spans="3:4" x14ac:dyDescent="0.2">
      <c r="C4711" s="10"/>
      <c r="D4711" s="10"/>
    </row>
    <row r="4712" spans="3:4" x14ac:dyDescent="0.2">
      <c r="C4712" s="10"/>
      <c r="D4712" s="10"/>
    </row>
    <row r="4713" spans="3:4" x14ac:dyDescent="0.2">
      <c r="C4713" s="10"/>
      <c r="D4713" s="10"/>
    </row>
    <row r="4714" spans="3:4" x14ac:dyDescent="0.2">
      <c r="C4714" s="10"/>
      <c r="D4714" s="10"/>
    </row>
    <row r="4715" spans="3:4" x14ac:dyDescent="0.2">
      <c r="C4715" s="10"/>
      <c r="D4715" s="10"/>
    </row>
    <row r="4716" spans="3:4" x14ac:dyDescent="0.2">
      <c r="C4716" s="10"/>
      <c r="D4716" s="10"/>
    </row>
    <row r="4717" spans="3:4" x14ac:dyDescent="0.2">
      <c r="C4717" s="10"/>
      <c r="D4717" s="10"/>
    </row>
    <row r="4718" spans="3:4" x14ac:dyDescent="0.2">
      <c r="C4718" s="10"/>
      <c r="D4718" s="10"/>
    </row>
    <row r="4719" spans="3:4" x14ac:dyDescent="0.2">
      <c r="C4719" s="10"/>
      <c r="D4719" s="10"/>
    </row>
    <row r="4720" spans="3:4" x14ac:dyDescent="0.2">
      <c r="C4720" s="10"/>
      <c r="D4720" s="10"/>
    </row>
    <row r="4721" spans="3:4" x14ac:dyDescent="0.2">
      <c r="C4721" s="10"/>
      <c r="D4721" s="10"/>
    </row>
    <row r="4722" spans="3:4" x14ac:dyDescent="0.2">
      <c r="C4722" s="10"/>
      <c r="D4722" s="10"/>
    </row>
    <row r="4723" spans="3:4" x14ac:dyDescent="0.2">
      <c r="C4723" s="10"/>
      <c r="D4723" s="10"/>
    </row>
    <row r="4724" spans="3:4" x14ac:dyDescent="0.2">
      <c r="C4724" s="10"/>
      <c r="D4724" s="10"/>
    </row>
    <row r="4725" spans="3:4" x14ac:dyDescent="0.2">
      <c r="C4725" s="10"/>
      <c r="D4725" s="10"/>
    </row>
    <row r="4726" spans="3:4" x14ac:dyDescent="0.2">
      <c r="C4726" s="10"/>
      <c r="D4726" s="10"/>
    </row>
    <row r="4727" spans="3:4" x14ac:dyDescent="0.2">
      <c r="C4727" s="10"/>
      <c r="D4727" s="10"/>
    </row>
    <row r="4728" spans="3:4" x14ac:dyDescent="0.2">
      <c r="C4728" s="10"/>
      <c r="D4728" s="10"/>
    </row>
    <row r="4729" spans="3:4" x14ac:dyDescent="0.2">
      <c r="C4729" s="10"/>
      <c r="D4729" s="10"/>
    </row>
    <row r="4730" spans="3:4" x14ac:dyDescent="0.2">
      <c r="C4730" s="10"/>
      <c r="D4730" s="10"/>
    </row>
    <row r="4731" spans="3:4" x14ac:dyDescent="0.2">
      <c r="C4731" s="10"/>
      <c r="D4731" s="10"/>
    </row>
    <row r="4732" spans="3:4" x14ac:dyDescent="0.2">
      <c r="C4732" s="10"/>
      <c r="D4732" s="10"/>
    </row>
    <row r="4733" spans="3:4" x14ac:dyDescent="0.2">
      <c r="C4733" s="10"/>
      <c r="D4733" s="10"/>
    </row>
    <row r="4734" spans="3:4" x14ac:dyDescent="0.2">
      <c r="C4734" s="10"/>
      <c r="D4734" s="10"/>
    </row>
    <row r="4735" spans="3:4" x14ac:dyDescent="0.2">
      <c r="C4735" s="10"/>
      <c r="D4735" s="10"/>
    </row>
    <row r="4736" spans="3:4" x14ac:dyDescent="0.2">
      <c r="C4736" s="10"/>
      <c r="D4736" s="10"/>
    </row>
    <row r="4737" spans="3:4" x14ac:dyDescent="0.2">
      <c r="C4737" s="10"/>
      <c r="D4737" s="10"/>
    </row>
    <row r="4738" spans="3:4" x14ac:dyDescent="0.2">
      <c r="C4738" s="10"/>
      <c r="D4738" s="10"/>
    </row>
    <row r="4739" spans="3:4" x14ac:dyDescent="0.2">
      <c r="C4739" s="10"/>
      <c r="D4739" s="10"/>
    </row>
    <row r="4740" spans="3:4" x14ac:dyDescent="0.2">
      <c r="C4740" s="10"/>
      <c r="D4740" s="10"/>
    </row>
    <row r="4741" spans="3:4" x14ac:dyDescent="0.2">
      <c r="C4741" s="10"/>
      <c r="D4741" s="10"/>
    </row>
    <row r="4742" spans="3:4" x14ac:dyDescent="0.2">
      <c r="C4742" s="10"/>
      <c r="D4742" s="10"/>
    </row>
    <row r="4743" spans="3:4" x14ac:dyDescent="0.2">
      <c r="C4743" s="10"/>
      <c r="D4743" s="10"/>
    </row>
    <row r="4744" spans="3:4" x14ac:dyDescent="0.2">
      <c r="C4744" s="10"/>
      <c r="D4744" s="10"/>
    </row>
    <row r="4745" spans="3:4" x14ac:dyDescent="0.2">
      <c r="C4745" s="10"/>
      <c r="D4745" s="10"/>
    </row>
    <row r="4746" spans="3:4" x14ac:dyDescent="0.2">
      <c r="C4746" s="10"/>
      <c r="D4746" s="10"/>
    </row>
    <row r="4747" spans="3:4" x14ac:dyDescent="0.2">
      <c r="C4747" s="10"/>
      <c r="D4747" s="10"/>
    </row>
    <row r="4748" spans="3:4" x14ac:dyDescent="0.2">
      <c r="C4748" s="10"/>
      <c r="D4748" s="10"/>
    </row>
    <row r="4749" spans="3:4" x14ac:dyDescent="0.2">
      <c r="C4749" s="10"/>
      <c r="D4749" s="10"/>
    </row>
    <row r="4750" spans="3:4" x14ac:dyDescent="0.2">
      <c r="C4750" s="10"/>
      <c r="D4750" s="10"/>
    </row>
    <row r="4751" spans="3:4" x14ac:dyDescent="0.2">
      <c r="C4751" s="10"/>
      <c r="D4751" s="10"/>
    </row>
    <row r="4752" spans="3:4" x14ac:dyDescent="0.2">
      <c r="C4752" s="10"/>
      <c r="D4752" s="10"/>
    </row>
    <row r="4753" spans="3:4" x14ac:dyDescent="0.2">
      <c r="C4753" s="10"/>
      <c r="D4753" s="10"/>
    </row>
    <row r="4754" spans="3:4" x14ac:dyDescent="0.2">
      <c r="C4754" s="10"/>
      <c r="D4754" s="10"/>
    </row>
    <row r="4755" spans="3:4" x14ac:dyDescent="0.2">
      <c r="C4755" s="10"/>
      <c r="D4755" s="10"/>
    </row>
    <row r="4756" spans="3:4" x14ac:dyDescent="0.2">
      <c r="C4756" s="10"/>
      <c r="D4756" s="10"/>
    </row>
    <row r="4757" spans="3:4" x14ac:dyDescent="0.2">
      <c r="C4757" s="10"/>
      <c r="D4757" s="10"/>
    </row>
    <row r="4758" spans="3:4" x14ac:dyDescent="0.2">
      <c r="C4758" s="10"/>
      <c r="D4758" s="10"/>
    </row>
    <row r="4759" spans="3:4" x14ac:dyDescent="0.2">
      <c r="C4759" s="10"/>
      <c r="D4759" s="10"/>
    </row>
    <row r="4760" spans="3:4" x14ac:dyDescent="0.2">
      <c r="C4760" s="10"/>
      <c r="D4760" s="10"/>
    </row>
    <row r="4761" spans="3:4" x14ac:dyDescent="0.2">
      <c r="C4761" s="10"/>
      <c r="D4761" s="10"/>
    </row>
    <row r="4762" spans="3:4" x14ac:dyDescent="0.2">
      <c r="C4762" s="10"/>
      <c r="D4762" s="10"/>
    </row>
    <row r="4763" spans="3:4" x14ac:dyDescent="0.2">
      <c r="C4763" s="10"/>
      <c r="D4763" s="10"/>
    </row>
    <row r="4764" spans="3:4" x14ac:dyDescent="0.2">
      <c r="C4764" s="10"/>
      <c r="D4764" s="10"/>
    </row>
    <row r="4765" spans="3:4" x14ac:dyDescent="0.2">
      <c r="C4765" s="10"/>
      <c r="D4765" s="10"/>
    </row>
    <row r="4766" spans="3:4" x14ac:dyDescent="0.2">
      <c r="C4766" s="10"/>
      <c r="D4766" s="10"/>
    </row>
    <row r="4767" spans="3:4" x14ac:dyDescent="0.2">
      <c r="C4767" s="10"/>
      <c r="D4767" s="10"/>
    </row>
    <row r="4768" spans="3:4" x14ac:dyDescent="0.2">
      <c r="C4768" s="10"/>
      <c r="D4768" s="10"/>
    </row>
    <row r="4769" spans="3:4" x14ac:dyDescent="0.2">
      <c r="C4769" s="10"/>
      <c r="D4769" s="10"/>
    </row>
    <row r="4770" spans="3:4" x14ac:dyDescent="0.2">
      <c r="C4770" s="10"/>
      <c r="D4770" s="10"/>
    </row>
    <row r="4771" spans="3:4" x14ac:dyDescent="0.2">
      <c r="C4771" s="10"/>
      <c r="D4771" s="10"/>
    </row>
    <row r="4772" spans="3:4" x14ac:dyDescent="0.2">
      <c r="C4772" s="10"/>
      <c r="D4772" s="10"/>
    </row>
    <row r="4773" spans="3:4" x14ac:dyDescent="0.2">
      <c r="C4773" s="10"/>
      <c r="D4773" s="10"/>
    </row>
    <row r="4774" spans="3:4" x14ac:dyDescent="0.2">
      <c r="C4774" s="10"/>
      <c r="D4774" s="10"/>
    </row>
    <row r="4775" spans="3:4" x14ac:dyDescent="0.2">
      <c r="C4775" s="10"/>
      <c r="D4775" s="10"/>
    </row>
    <row r="4776" spans="3:4" x14ac:dyDescent="0.2">
      <c r="C4776" s="10"/>
      <c r="D4776" s="10"/>
    </row>
    <row r="4777" spans="3:4" x14ac:dyDescent="0.2">
      <c r="C4777" s="10"/>
      <c r="D4777" s="10"/>
    </row>
    <row r="4778" spans="3:4" x14ac:dyDescent="0.2">
      <c r="C4778" s="10"/>
      <c r="D4778" s="10"/>
    </row>
    <row r="4779" spans="3:4" x14ac:dyDescent="0.2">
      <c r="C4779" s="10"/>
      <c r="D4779" s="10"/>
    </row>
    <row r="4780" spans="3:4" x14ac:dyDescent="0.2">
      <c r="C4780" s="10"/>
      <c r="D4780" s="10"/>
    </row>
    <row r="4781" spans="3:4" x14ac:dyDescent="0.2">
      <c r="C4781" s="10"/>
      <c r="D4781" s="10"/>
    </row>
    <row r="4782" spans="3:4" x14ac:dyDescent="0.2">
      <c r="C4782" s="10"/>
      <c r="D4782" s="10"/>
    </row>
    <row r="4783" spans="3:4" x14ac:dyDescent="0.2">
      <c r="C4783" s="10"/>
      <c r="D4783" s="10"/>
    </row>
    <row r="4784" spans="3:4" x14ac:dyDescent="0.2">
      <c r="C4784" s="10"/>
      <c r="D4784" s="10"/>
    </row>
    <row r="4785" spans="3:4" x14ac:dyDescent="0.2">
      <c r="C4785" s="10"/>
      <c r="D4785" s="10"/>
    </row>
    <row r="4786" spans="3:4" x14ac:dyDescent="0.2">
      <c r="C4786" s="10"/>
      <c r="D4786" s="10"/>
    </row>
    <row r="4787" spans="3:4" x14ac:dyDescent="0.2">
      <c r="C4787" s="10"/>
      <c r="D4787" s="10"/>
    </row>
    <row r="4788" spans="3:4" x14ac:dyDescent="0.2">
      <c r="C4788" s="10"/>
      <c r="D4788" s="10"/>
    </row>
    <row r="4789" spans="3:4" x14ac:dyDescent="0.2">
      <c r="C4789" s="10"/>
      <c r="D4789" s="10"/>
    </row>
    <row r="4790" spans="3:4" x14ac:dyDescent="0.2">
      <c r="C4790" s="10"/>
      <c r="D4790" s="10"/>
    </row>
    <row r="4791" spans="3:4" x14ac:dyDescent="0.2">
      <c r="C4791" s="10"/>
      <c r="D4791" s="10"/>
    </row>
    <row r="4792" spans="3:4" x14ac:dyDescent="0.2">
      <c r="C4792" s="10"/>
      <c r="D4792" s="10"/>
    </row>
    <row r="4793" spans="3:4" x14ac:dyDescent="0.2">
      <c r="C4793" s="10"/>
      <c r="D4793" s="10"/>
    </row>
    <row r="4794" spans="3:4" x14ac:dyDescent="0.2">
      <c r="C4794" s="10"/>
      <c r="D4794" s="10"/>
    </row>
    <row r="4795" spans="3:4" x14ac:dyDescent="0.2">
      <c r="C4795" s="10"/>
      <c r="D4795" s="10"/>
    </row>
    <row r="4796" spans="3:4" x14ac:dyDescent="0.2">
      <c r="C4796" s="10"/>
      <c r="D4796" s="10"/>
    </row>
    <row r="4797" spans="3:4" x14ac:dyDescent="0.2">
      <c r="C4797" s="10"/>
      <c r="D4797" s="10"/>
    </row>
    <row r="4798" spans="3:4" x14ac:dyDescent="0.2">
      <c r="C4798" s="10"/>
      <c r="D4798" s="10"/>
    </row>
    <row r="4799" spans="3:4" x14ac:dyDescent="0.2">
      <c r="C4799" s="10"/>
      <c r="D4799" s="10"/>
    </row>
    <row r="4800" spans="3:4" x14ac:dyDescent="0.2">
      <c r="C4800" s="10"/>
      <c r="D4800" s="10"/>
    </row>
    <row r="4801" spans="3:4" x14ac:dyDescent="0.2">
      <c r="C4801" s="10"/>
      <c r="D4801" s="10"/>
    </row>
    <row r="4802" spans="3:4" x14ac:dyDescent="0.2">
      <c r="C4802" s="10"/>
      <c r="D4802" s="10"/>
    </row>
    <row r="4803" spans="3:4" x14ac:dyDescent="0.2">
      <c r="C4803" s="10"/>
      <c r="D4803" s="10"/>
    </row>
    <row r="4804" spans="3:4" x14ac:dyDescent="0.2">
      <c r="C4804" s="10"/>
      <c r="D4804" s="10"/>
    </row>
    <row r="4805" spans="3:4" x14ac:dyDescent="0.2">
      <c r="C4805" s="10"/>
      <c r="D4805" s="10"/>
    </row>
    <row r="4806" spans="3:4" x14ac:dyDescent="0.2">
      <c r="C4806" s="10"/>
      <c r="D4806" s="10"/>
    </row>
    <row r="4807" spans="3:4" x14ac:dyDescent="0.2">
      <c r="C4807" s="10"/>
      <c r="D4807" s="10"/>
    </row>
    <row r="4808" spans="3:4" x14ac:dyDescent="0.2">
      <c r="C4808" s="10"/>
      <c r="D4808" s="10"/>
    </row>
    <row r="4809" spans="3:4" x14ac:dyDescent="0.2">
      <c r="C4809" s="10"/>
      <c r="D4809" s="10"/>
    </row>
    <row r="4810" spans="3:4" x14ac:dyDescent="0.2">
      <c r="C4810" s="10"/>
      <c r="D4810" s="10"/>
    </row>
    <row r="4811" spans="3:4" x14ac:dyDescent="0.2">
      <c r="C4811" s="10"/>
      <c r="D4811" s="10"/>
    </row>
    <row r="4812" spans="3:4" x14ac:dyDescent="0.2">
      <c r="C4812" s="10"/>
      <c r="D4812" s="10"/>
    </row>
    <row r="4813" spans="3:4" x14ac:dyDescent="0.2">
      <c r="C4813" s="10"/>
      <c r="D4813" s="10"/>
    </row>
    <row r="4814" spans="3:4" x14ac:dyDescent="0.2">
      <c r="C4814" s="10"/>
      <c r="D4814" s="10"/>
    </row>
    <row r="4815" spans="3:4" x14ac:dyDescent="0.2">
      <c r="C4815" s="10"/>
      <c r="D4815" s="10"/>
    </row>
    <row r="4816" spans="3:4" x14ac:dyDescent="0.2">
      <c r="C4816" s="10"/>
      <c r="D4816" s="10"/>
    </row>
    <row r="4817" spans="3:4" x14ac:dyDescent="0.2">
      <c r="C4817" s="10"/>
      <c r="D4817" s="10"/>
    </row>
    <row r="4818" spans="3:4" x14ac:dyDescent="0.2">
      <c r="C4818" s="10"/>
      <c r="D4818" s="10"/>
    </row>
    <row r="4819" spans="3:4" x14ac:dyDescent="0.2">
      <c r="C4819" s="10"/>
      <c r="D4819" s="10"/>
    </row>
    <row r="4820" spans="3:4" x14ac:dyDescent="0.2">
      <c r="C4820" s="10"/>
      <c r="D4820" s="10"/>
    </row>
    <row r="4821" spans="3:4" x14ac:dyDescent="0.2">
      <c r="C4821" s="10"/>
      <c r="D4821" s="10"/>
    </row>
    <row r="4822" spans="3:4" x14ac:dyDescent="0.2">
      <c r="C4822" s="10"/>
      <c r="D4822" s="10"/>
    </row>
    <row r="4823" spans="3:4" x14ac:dyDescent="0.2">
      <c r="C4823" s="10"/>
      <c r="D4823" s="10"/>
    </row>
    <row r="4824" spans="3:4" x14ac:dyDescent="0.2">
      <c r="C4824" s="10"/>
      <c r="D4824" s="10"/>
    </row>
    <row r="4825" spans="3:4" x14ac:dyDescent="0.2">
      <c r="C4825" s="10"/>
      <c r="D4825" s="10"/>
    </row>
    <row r="4826" spans="3:4" x14ac:dyDescent="0.2">
      <c r="C4826" s="10"/>
      <c r="D4826" s="10"/>
    </row>
    <row r="4827" spans="3:4" x14ac:dyDescent="0.2">
      <c r="C4827" s="10"/>
      <c r="D4827" s="10"/>
    </row>
    <row r="4828" spans="3:4" x14ac:dyDescent="0.2">
      <c r="C4828" s="10"/>
      <c r="D4828" s="10"/>
    </row>
    <row r="4829" spans="3:4" x14ac:dyDescent="0.2">
      <c r="C4829" s="10"/>
      <c r="D4829" s="10"/>
    </row>
    <row r="4830" spans="3:4" x14ac:dyDescent="0.2">
      <c r="C4830" s="10"/>
      <c r="D4830" s="10"/>
    </row>
    <row r="4831" spans="3:4" x14ac:dyDescent="0.2">
      <c r="C4831" s="10"/>
      <c r="D4831" s="10"/>
    </row>
    <row r="4832" spans="3:4" x14ac:dyDescent="0.2">
      <c r="C4832" s="10"/>
      <c r="D4832" s="10"/>
    </row>
    <row r="4833" spans="3:4" x14ac:dyDescent="0.2">
      <c r="C4833" s="10"/>
      <c r="D4833" s="10"/>
    </row>
    <row r="4834" spans="3:4" x14ac:dyDescent="0.2">
      <c r="C4834" s="10"/>
      <c r="D4834" s="10"/>
    </row>
    <row r="4835" spans="3:4" x14ac:dyDescent="0.2">
      <c r="C4835" s="10"/>
      <c r="D4835" s="10"/>
    </row>
    <row r="4836" spans="3:4" x14ac:dyDescent="0.2">
      <c r="C4836" s="10"/>
      <c r="D4836" s="10"/>
    </row>
    <row r="4837" spans="3:4" x14ac:dyDescent="0.2">
      <c r="C4837" s="10"/>
      <c r="D4837" s="10"/>
    </row>
    <row r="4838" spans="3:4" x14ac:dyDescent="0.2">
      <c r="C4838" s="10"/>
      <c r="D4838" s="10"/>
    </row>
    <row r="4839" spans="3:4" x14ac:dyDescent="0.2">
      <c r="C4839" s="10"/>
      <c r="D4839" s="10"/>
    </row>
    <row r="4840" spans="3:4" x14ac:dyDescent="0.2">
      <c r="C4840" s="10"/>
      <c r="D4840" s="10"/>
    </row>
    <row r="4841" spans="3:4" x14ac:dyDescent="0.2">
      <c r="C4841" s="10"/>
      <c r="D4841" s="10"/>
    </row>
    <row r="4842" spans="3:4" x14ac:dyDescent="0.2">
      <c r="C4842" s="10"/>
      <c r="D4842" s="10"/>
    </row>
    <row r="4843" spans="3:4" x14ac:dyDescent="0.2">
      <c r="C4843" s="10"/>
      <c r="D4843" s="10"/>
    </row>
    <row r="4844" spans="3:4" x14ac:dyDescent="0.2">
      <c r="C4844" s="10"/>
      <c r="D4844" s="10"/>
    </row>
    <row r="4845" spans="3:4" x14ac:dyDescent="0.2">
      <c r="C4845" s="10"/>
      <c r="D4845" s="10"/>
    </row>
    <row r="4846" spans="3:4" x14ac:dyDescent="0.2">
      <c r="C4846" s="10"/>
      <c r="D4846" s="10"/>
    </row>
    <row r="4847" spans="3:4" x14ac:dyDescent="0.2">
      <c r="C4847" s="10"/>
      <c r="D4847" s="10"/>
    </row>
    <row r="4848" spans="3:4" x14ac:dyDescent="0.2">
      <c r="C4848" s="10"/>
      <c r="D4848" s="10"/>
    </row>
    <row r="4849" spans="3:4" x14ac:dyDescent="0.2">
      <c r="C4849" s="10"/>
      <c r="D4849" s="10"/>
    </row>
    <row r="4850" spans="3:4" x14ac:dyDescent="0.2">
      <c r="C4850" s="10"/>
      <c r="D4850" s="10"/>
    </row>
    <row r="4851" spans="3:4" x14ac:dyDescent="0.2">
      <c r="C4851" s="10"/>
      <c r="D4851" s="10"/>
    </row>
    <row r="4852" spans="3:4" x14ac:dyDescent="0.2">
      <c r="C4852" s="10"/>
      <c r="D4852" s="10"/>
    </row>
    <row r="4853" spans="3:4" x14ac:dyDescent="0.2">
      <c r="C4853" s="10"/>
      <c r="D4853" s="10"/>
    </row>
    <row r="4854" spans="3:4" x14ac:dyDescent="0.2">
      <c r="C4854" s="10"/>
      <c r="D4854" s="10"/>
    </row>
    <row r="4855" spans="3:4" x14ac:dyDescent="0.2">
      <c r="C4855" s="10"/>
      <c r="D4855" s="10"/>
    </row>
    <row r="4856" spans="3:4" x14ac:dyDescent="0.2">
      <c r="C4856" s="10"/>
      <c r="D4856" s="10"/>
    </row>
    <row r="4857" spans="3:4" x14ac:dyDescent="0.2">
      <c r="C4857" s="10"/>
      <c r="D4857" s="10"/>
    </row>
    <row r="4858" spans="3:4" x14ac:dyDescent="0.2">
      <c r="C4858" s="10"/>
      <c r="D4858" s="10"/>
    </row>
    <row r="4859" spans="3:4" x14ac:dyDescent="0.2">
      <c r="C4859" s="10"/>
      <c r="D4859" s="10"/>
    </row>
    <row r="4860" spans="3:4" x14ac:dyDescent="0.2">
      <c r="C4860" s="10"/>
      <c r="D4860" s="10"/>
    </row>
    <row r="4861" spans="3:4" x14ac:dyDescent="0.2">
      <c r="C4861" s="10"/>
      <c r="D4861" s="10"/>
    </row>
    <row r="4862" spans="3:4" x14ac:dyDescent="0.2">
      <c r="C4862" s="10"/>
      <c r="D4862" s="10"/>
    </row>
    <row r="4863" spans="3:4" x14ac:dyDescent="0.2">
      <c r="C4863" s="10"/>
      <c r="D4863" s="10"/>
    </row>
    <row r="4864" spans="3:4" x14ac:dyDescent="0.2">
      <c r="C4864" s="10"/>
      <c r="D4864" s="10"/>
    </row>
    <row r="4865" spans="3:4" x14ac:dyDescent="0.2">
      <c r="C4865" s="10"/>
      <c r="D4865" s="10"/>
    </row>
    <row r="4866" spans="3:4" x14ac:dyDescent="0.2">
      <c r="C4866" s="10"/>
      <c r="D4866" s="10"/>
    </row>
    <row r="4867" spans="3:4" x14ac:dyDescent="0.2">
      <c r="C4867" s="10"/>
      <c r="D4867" s="10"/>
    </row>
    <row r="4868" spans="3:4" x14ac:dyDescent="0.2">
      <c r="C4868" s="10"/>
      <c r="D4868" s="10"/>
    </row>
    <row r="4869" spans="3:4" x14ac:dyDescent="0.2">
      <c r="C4869" s="10"/>
      <c r="D4869" s="10"/>
    </row>
    <row r="4870" spans="3:4" x14ac:dyDescent="0.2">
      <c r="C4870" s="10"/>
      <c r="D4870" s="10"/>
    </row>
    <row r="4871" spans="3:4" x14ac:dyDescent="0.2">
      <c r="C4871" s="10"/>
      <c r="D4871" s="10"/>
    </row>
    <row r="4872" spans="3:4" x14ac:dyDescent="0.2">
      <c r="C4872" s="10"/>
      <c r="D4872" s="10"/>
    </row>
    <row r="4873" spans="3:4" x14ac:dyDescent="0.2">
      <c r="C4873" s="10"/>
      <c r="D4873" s="10"/>
    </row>
    <row r="4874" spans="3:4" x14ac:dyDescent="0.2">
      <c r="C4874" s="10"/>
      <c r="D4874" s="10"/>
    </row>
    <row r="4875" spans="3:4" x14ac:dyDescent="0.2">
      <c r="C4875" s="10"/>
      <c r="D4875" s="10"/>
    </row>
    <row r="4876" spans="3:4" x14ac:dyDescent="0.2">
      <c r="C4876" s="10"/>
      <c r="D4876" s="10"/>
    </row>
    <row r="4877" spans="3:4" x14ac:dyDescent="0.2">
      <c r="C4877" s="10"/>
      <c r="D4877" s="10"/>
    </row>
    <row r="4878" spans="3:4" x14ac:dyDescent="0.2">
      <c r="C4878" s="10"/>
      <c r="D4878" s="10"/>
    </row>
    <row r="4879" spans="3:4" x14ac:dyDescent="0.2">
      <c r="C4879" s="10"/>
      <c r="D4879" s="10"/>
    </row>
    <row r="4880" spans="3:4" x14ac:dyDescent="0.2">
      <c r="C4880" s="10"/>
      <c r="D4880" s="10"/>
    </row>
    <row r="4881" spans="3:4" x14ac:dyDescent="0.2">
      <c r="C4881" s="10"/>
      <c r="D4881" s="10"/>
    </row>
    <row r="4882" spans="3:4" x14ac:dyDescent="0.2">
      <c r="C4882" s="10"/>
      <c r="D4882" s="10"/>
    </row>
    <row r="4883" spans="3:4" x14ac:dyDescent="0.2">
      <c r="C4883" s="10"/>
      <c r="D4883" s="10"/>
    </row>
    <row r="4884" spans="3:4" x14ac:dyDescent="0.2">
      <c r="C4884" s="10"/>
      <c r="D4884" s="10"/>
    </row>
    <row r="4885" spans="3:4" x14ac:dyDescent="0.2">
      <c r="C4885" s="10"/>
      <c r="D4885" s="10"/>
    </row>
    <row r="4886" spans="3:4" x14ac:dyDescent="0.2">
      <c r="C4886" s="10"/>
      <c r="D4886" s="10"/>
    </row>
    <row r="4887" spans="3:4" x14ac:dyDescent="0.2">
      <c r="C4887" s="10"/>
      <c r="D4887" s="10"/>
    </row>
    <row r="4888" spans="3:4" x14ac:dyDescent="0.2">
      <c r="C4888" s="10"/>
      <c r="D4888" s="10"/>
    </row>
    <row r="4889" spans="3:4" x14ac:dyDescent="0.2">
      <c r="C4889" s="10"/>
      <c r="D4889" s="10"/>
    </row>
    <row r="4890" spans="3:4" x14ac:dyDescent="0.2">
      <c r="C4890" s="10"/>
      <c r="D4890" s="10"/>
    </row>
    <row r="4891" spans="3:4" x14ac:dyDescent="0.2">
      <c r="C4891" s="10"/>
      <c r="D4891" s="10"/>
    </row>
    <row r="4892" spans="3:4" x14ac:dyDescent="0.2">
      <c r="C4892" s="10"/>
      <c r="D4892" s="10"/>
    </row>
    <row r="4893" spans="3:4" x14ac:dyDescent="0.2">
      <c r="C4893" s="10"/>
      <c r="D4893" s="10"/>
    </row>
    <row r="4894" spans="3:4" x14ac:dyDescent="0.2">
      <c r="C4894" s="10"/>
      <c r="D4894" s="10"/>
    </row>
    <row r="4895" spans="3:4" x14ac:dyDescent="0.2">
      <c r="C4895" s="10"/>
      <c r="D4895" s="10"/>
    </row>
    <row r="4896" spans="3:4" x14ac:dyDescent="0.2">
      <c r="C4896" s="10"/>
      <c r="D4896" s="10"/>
    </row>
    <row r="4897" spans="3:4" x14ac:dyDescent="0.2">
      <c r="C4897" s="10"/>
      <c r="D4897" s="10"/>
    </row>
    <row r="4898" spans="3:4" x14ac:dyDescent="0.2">
      <c r="C4898" s="10"/>
      <c r="D4898" s="10"/>
    </row>
    <row r="4899" spans="3:4" x14ac:dyDescent="0.2">
      <c r="C4899" s="10"/>
      <c r="D4899" s="10"/>
    </row>
    <row r="4900" spans="3:4" x14ac:dyDescent="0.2">
      <c r="C4900" s="10"/>
      <c r="D4900" s="10"/>
    </row>
    <row r="4901" spans="3:4" x14ac:dyDescent="0.2">
      <c r="C4901" s="10"/>
      <c r="D4901" s="10"/>
    </row>
    <row r="4902" spans="3:4" x14ac:dyDescent="0.2">
      <c r="C4902" s="10"/>
      <c r="D4902" s="10"/>
    </row>
    <row r="4903" spans="3:4" x14ac:dyDescent="0.2">
      <c r="C4903" s="10"/>
      <c r="D4903" s="10"/>
    </row>
    <row r="4904" spans="3:4" x14ac:dyDescent="0.2">
      <c r="C4904" s="10"/>
      <c r="D4904" s="10"/>
    </row>
    <row r="4905" spans="3:4" x14ac:dyDescent="0.2">
      <c r="C4905" s="10"/>
      <c r="D4905" s="10"/>
    </row>
    <row r="4906" spans="3:4" x14ac:dyDescent="0.2">
      <c r="C4906" s="10"/>
      <c r="D4906" s="10"/>
    </row>
    <row r="4907" spans="3:4" x14ac:dyDescent="0.2">
      <c r="C4907" s="10"/>
      <c r="D4907" s="10"/>
    </row>
    <row r="4908" spans="3:4" x14ac:dyDescent="0.2">
      <c r="C4908" s="10"/>
      <c r="D4908" s="10"/>
    </row>
    <row r="4909" spans="3:4" x14ac:dyDescent="0.2">
      <c r="C4909" s="10"/>
      <c r="D4909" s="10"/>
    </row>
    <row r="4910" spans="3:4" x14ac:dyDescent="0.2">
      <c r="C4910" s="10"/>
      <c r="D4910" s="10"/>
    </row>
    <row r="4911" spans="3:4" x14ac:dyDescent="0.2">
      <c r="C4911" s="10"/>
      <c r="D4911" s="10"/>
    </row>
    <row r="4912" spans="3:4" x14ac:dyDescent="0.2">
      <c r="C4912" s="10"/>
      <c r="D4912" s="10"/>
    </row>
    <row r="4913" spans="3:4" x14ac:dyDescent="0.2">
      <c r="C4913" s="10"/>
      <c r="D4913" s="10"/>
    </row>
    <row r="4914" spans="3:4" x14ac:dyDescent="0.2">
      <c r="C4914" s="10"/>
      <c r="D4914" s="10"/>
    </row>
    <row r="4915" spans="3:4" x14ac:dyDescent="0.2">
      <c r="C4915" s="10"/>
      <c r="D4915" s="10"/>
    </row>
    <row r="4916" spans="3:4" x14ac:dyDescent="0.2">
      <c r="C4916" s="10"/>
      <c r="D4916" s="10"/>
    </row>
    <row r="4917" spans="3:4" x14ac:dyDescent="0.2">
      <c r="C4917" s="10"/>
      <c r="D4917" s="10"/>
    </row>
    <row r="4918" spans="3:4" x14ac:dyDescent="0.2">
      <c r="C4918" s="10"/>
      <c r="D4918" s="10"/>
    </row>
    <row r="4919" spans="3:4" x14ac:dyDescent="0.2">
      <c r="C4919" s="10"/>
      <c r="D4919" s="10"/>
    </row>
    <row r="4920" spans="3:4" x14ac:dyDescent="0.2">
      <c r="C4920" s="10"/>
      <c r="D4920" s="10"/>
    </row>
    <row r="4921" spans="3:4" x14ac:dyDescent="0.2">
      <c r="C4921" s="10"/>
      <c r="D4921" s="10"/>
    </row>
    <row r="4922" spans="3:4" x14ac:dyDescent="0.2">
      <c r="C4922" s="10"/>
      <c r="D4922" s="10"/>
    </row>
    <row r="4923" spans="3:4" x14ac:dyDescent="0.2">
      <c r="C4923" s="10"/>
      <c r="D4923" s="10"/>
    </row>
    <row r="4924" spans="3:4" x14ac:dyDescent="0.2">
      <c r="C4924" s="10"/>
      <c r="D4924" s="10"/>
    </row>
    <row r="4925" spans="3:4" x14ac:dyDescent="0.2">
      <c r="C4925" s="10"/>
      <c r="D4925" s="10"/>
    </row>
    <row r="4926" spans="3:4" x14ac:dyDescent="0.2">
      <c r="C4926" s="10"/>
      <c r="D4926" s="10"/>
    </row>
    <row r="4927" spans="3:4" x14ac:dyDescent="0.2">
      <c r="C4927" s="10"/>
      <c r="D4927" s="10"/>
    </row>
    <row r="4928" spans="3:4" x14ac:dyDescent="0.2">
      <c r="C4928" s="10"/>
      <c r="D4928" s="10"/>
    </row>
    <row r="4929" spans="3:4" x14ac:dyDescent="0.2">
      <c r="C4929" s="10"/>
      <c r="D4929" s="10"/>
    </row>
    <row r="4930" spans="3:4" x14ac:dyDescent="0.2">
      <c r="C4930" s="10"/>
      <c r="D4930" s="10"/>
    </row>
    <row r="4931" spans="3:4" x14ac:dyDescent="0.2">
      <c r="C4931" s="10"/>
      <c r="D4931" s="10"/>
    </row>
    <row r="4932" spans="3:4" x14ac:dyDescent="0.2">
      <c r="C4932" s="10"/>
      <c r="D4932" s="10"/>
    </row>
    <row r="4933" spans="3:4" x14ac:dyDescent="0.2">
      <c r="C4933" s="10"/>
      <c r="D4933" s="10"/>
    </row>
    <row r="4934" spans="3:4" x14ac:dyDescent="0.2">
      <c r="C4934" s="10"/>
      <c r="D4934" s="10"/>
    </row>
    <row r="4935" spans="3:4" x14ac:dyDescent="0.2">
      <c r="C4935" s="10"/>
      <c r="D4935" s="10"/>
    </row>
    <row r="4936" spans="3:4" x14ac:dyDescent="0.2">
      <c r="C4936" s="10"/>
      <c r="D4936" s="10"/>
    </row>
    <row r="4937" spans="3:4" x14ac:dyDescent="0.2">
      <c r="C4937" s="10"/>
      <c r="D4937" s="10"/>
    </row>
    <row r="4938" spans="3:4" x14ac:dyDescent="0.2">
      <c r="C4938" s="10"/>
      <c r="D4938" s="10"/>
    </row>
    <row r="4939" spans="3:4" x14ac:dyDescent="0.2">
      <c r="C4939" s="10"/>
      <c r="D4939" s="10"/>
    </row>
    <row r="4940" spans="3:4" x14ac:dyDescent="0.2">
      <c r="C4940" s="10"/>
      <c r="D4940" s="10"/>
    </row>
    <row r="4941" spans="3:4" x14ac:dyDescent="0.2">
      <c r="C4941" s="10"/>
      <c r="D4941" s="10"/>
    </row>
    <row r="4942" spans="3:4" x14ac:dyDescent="0.2">
      <c r="C4942" s="10"/>
      <c r="D4942" s="10"/>
    </row>
    <row r="4943" spans="3:4" x14ac:dyDescent="0.2">
      <c r="C4943" s="10"/>
      <c r="D4943" s="10"/>
    </row>
    <row r="4944" spans="3:4" x14ac:dyDescent="0.2">
      <c r="C4944" s="10"/>
      <c r="D4944" s="10"/>
    </row>
    <row r="4945" spans="3:4" x14ac:dyDescent="0.2">
      <c r="C4945" s="10"/>
      <c r="D4945" s="10"/>
    </row>
    <row r="4946" spans="3:4" x14ac:dyDescent="0.2">
      <c r="C4946" s="10"/>
      <c r="D4946" s="10"/>
    </row>
    <row r="4947" spans="3:4" x14ac:dyDescent="0.2">
      <c r="C4947" s="10"/>
      <c r="D4947" s="10"/>
    </row>
    <row r="4948" spans="3:4" x14ac:dyDescent="0.2">
      <c r="C4948" s="10"/>
      <c r="D4948" s="10"/>
    </row>
    <row r="4949" spans="3:4" x14ac:dyDescent="0.2">
      <c r="C4949" s="10"/>
      <c r="D4949" s="10"/>
    </row>
    <row r="4950" spans="3:4" x14ac:dyDescent="0.2">
      <c r="C4950" s="10"/>
      <c r="D4950" s="10"/>
    </row>
    <row r="4951" spans="3:4" x14ac:dyDescent="0.2">
      <c r="C4951" s="10"/>
      <c r="D4951" s="10"/>
    </row>
    <row r="4952" spans="3:4" x14ac:dyDescent="0.2">
      <c r="C4952" s="10"/>
      <c r="D4952" s="10"/>
    </row>
    <row r="4953" spans="3:4" x14ac:dyDescent="0.2">
      <c r="C4953" s="10"/>
      <c r="D4953" s="10"/>
    </row>
    <row r="4954" spans="3:4" x14ac:dyDescent="0.2">
      <c r="C4954" s="10"/>
      <c r="D4954" s="10"/>
    </row>
    <row r="4955" spans="3:4" x14ac:dyDescent="0.2">
      <c r="C4955" s="10"/>
      <c r="D4955" s="10"/>
    </row>
    <row r="4956" spans="3:4" x14ac:dyDescent="0.2">
      <c r="C4956" s="10"/>
      <c r="D4956" s="10"/>
    </row>
    <row r="4957" spans="3:4" x14ac:dyDescent="0.2">
      <c r="C4957" s="10"/>
      <c r="D4957" s="10"/>
    </row>
    <row r="4958" spans="3:4" x14ac:dyDescent="0.2">
      <c r="C4958" s="10"/>
      <c r="D4958" s="10"/>
    </row>
    <row r="4959" spans="3:4" x14ac:dyDescent="0.2">
      <c r="C4959" s="10"/>
      <c r="D4959" s="10"/>
    </row>
    <row r="4960" spans="3:4" x14ac:dyDescent="0.2">
      <c r="C4960" s="10"/>
      <c r="D4960" s="10"/>
    </row>
    <row r="4961" spans="3:4" x14ac:dyDescent="0.2">
      <c r="C4961" s="10"/>
      <c r="D4961" s="10"/>
    </row>
    <row r="4962" spans="3:4" x14ac:dyDescent="0.2">
      <c r="C4962" s="10"/>
      <c r="D4962" s="10"/>
    </row>
    <row r="4963" spans="3:4" x14ac:dyDescent="0.2">
      <c r="C4963" s="10"/>
      <c r="D4963" s="10"/>
    </row>
    <row r="4964" spans="3:4" x14ac:dyDescent="0.2">
      <c r="C4964" s="10"/>
      <c r="D4964" s="10"/>
    </row>
    <row r="4965" spans="3:4" x14ac:dyDescent="0.2">
      <c r="C4965" s="10"/>
      <c r="D4965" s="10"/>
    </row>
    <row r="4966" spans="3:4" x14ac:dyDescent="0.2">
      <c r="C4966" s="10"/>
      <c r="D4966" s="10"/>
    </row>
    <row r="4967" spans="3:4" x14ac:dyDescent="0.2">
      <c r="C4967" s="10"/>
      <c r="D4967" s="10"/>
    </row>
    <row r="4968" spans="3:4" x14ac:dyDescent="0.2">
      <c r="C4968" s="10"/>
      <c r="D4968" s="10"/>
    </row>
    <row r="4969" spans="3:4" x14ac:dyDescent="0.2">
      <c r="C4969" s="10"/>
      <c r="D4969" s="10"/>
    </row>
    <row r="4970" spans="3:4" x14ac:dyDescent="0.2">
      <c r="C4970" s="10"/>
      <c r="D4970" s="10"/>
    </row>
    <row r="4971" spans="3:4" x14ac:dyDescent="0.2">
      <c r="C4971" s="10"/>
      <c r="D4971" s="10"/>
    </row>
    <row r="4972" spans="3:4" x14ac:dyDescent="0.2">
      <c r="C4972" s="10"/>
      <c r="D4972" s="10"/>
    </row>
    <row r="4973" spans="3:4" x14ac:dyDescent="0.2">
      <c r="C4973" s="10"/>
      <c r="D4973" s="10"/>
    </row>
    <row r="4974" spans="3:4" x14ac:dyDescent="0.2">
      <c r="C4974" s="10"/>
      <c r="D4974" s="10"/>
    </row>
    <row r="4975" spans="3:4" x14ac:dyDescent="0.2">
      <c r="C4975" s="10"/>
      <c r="D4975" s="10"/>
    </row>
    <row r="4976" spans="3:4" x14ac:dyDescent="0.2">
      <c r="C4976" s="10"/>
      <c r="D4976" s="10"/>
    </row>
    <row r="4977" spans="3:4" x14ac:dyDescent="0.2">
      <c r="C4977" s="10"/>
      <c r="D4977" s="10"/>
    </row>
    <row r="4978" spans="3:4" x14ac:dyDescent="0.2">
      <c r="C4978" s="10"/>
      <c r="D4978" s="10"/>
    </row>
    <row r="4979" spans="3:4" x14ac:dyDescent="0.2">
      <c r="C4979" s="10"/>
      <c r="D4979" s="10"/>
    </row>
    <row r="4980" spans="3:4" x14ac:dyDescent="0.2">
      <c r="C4980" s="10"/>
      <c r="D4980" s="10"/>
    </row>
    <row r="4981" spans="3:4" x14ac:dyDescent="0.2">
      <c r="C4981" s="10"/>
      <c r="D4981" s="10"/>
    </row>
    <row r="4982" spans="3:4" x14ac:dyDescent="0.2">
      <c r="C4982" s="10"/>
      <c r="D4982" s="10"/>
    </row>
    <row r="4983" spans="3:4" x14ac:dyDescent="0.2">
      <c r="C4983" s="10"/>
      <c r="D4983" s="10"/>
    </row>
    <row r="4984" spans="3:4" x14ac:dyDescent="0.2">
      <c r="C4984" s="10"/>
      <c r="D4984" s="10"/>
    </row>
    <row r="4985" spans="3:4" x14ac:dyDescent="0.2">
      <c r="C4985" s="10"/>
      <c r="D4985" s="10"/>
    </row>
    <row r="4986" spans="3:4" x14ac:dyDescent="0.2">
      <c r="C4986" s="10"/>
      <c r="D4986" s="10"/>
    </row>
    <row r="4987" spans="3:4" x14ac:dyDescent="0.2">
      <c r="C4987" s="10"/>
      <c r="D4987" s="10"/>
    </row>
    <row r="4988" spans="3:4" x14ac:dyDescent="0.2">
      <c r="C4988" s="10"/>
      <c r="D4988" s="10"/>
    </row>
    <row r="4989" spans="3:4" x14ac:dyDescent="0.2">
      <c r="C4989" s="10"/>
      <c r="D4989" s="10"/>
    </row>
    <row r="4990" spans="3:4" x14ac:dyDescent="0.2">
      <c r="C4990" s="10"/>
      <c r="D4990" s="10"/>
    </row>
    <row r="4991" spans="3:4" x14ac:dyDescent="0.2">
      <c r="C4991" s="10"/>
      <c r="D4991" s="10"/>
    </row>
    <row r="4992" spans="3:4" x14ac:dyDescent="0.2">
      <c r="C4992" s="10"/>
      <c r="D4992" s="10"/>
    </row>
    <row r="4993" spans="3:4" x14ac:dyDescent="0.2">
      <c r="C4993" s="10"/>
      <c r="D4993" s="10"/>
    </row>
    <row r="4994" spans="3:4" x14ac:dyDescent="0.2">
      <c r="C4994" s="10"/>
      <c r="D4994" s="10"/>
    </row>
    <row r="4995" spans="3:4" x14ac:dyDescent="0.2">
      <c r="C4995" s="10"/>
      <c r="D4995" s="10"/>
    </row>
    <row r="4996" spans="3:4" x14ac:dyDescent="0.2">
      <c r="C4996" s="10"/>
      <c r="D4996" s="10"/>
    </row>
    <row r="4997" spans="3:4" x14ac:dyDescent="0.2">
      <c r="C4997" s="10"/>
      <c r="D4997" s="10"/>
    </row>
    <row r="4998" spans="3:4" x14ac:dyDescent="0.2">
      <c r="C4998" s="10"/>
      <c r="D4998" s="10"/>
    </row>
    <row r="4999" spans="3:4" x14ac:dyDescent="0.2">
      <c r="C4999" s="10"/>
      <c r="D4999" s="10"/>
    </row>
    <row r="5000" spans="3:4" x14ac:dyDescent="0.2">
      <c r="C5000" s="10"/>
      <c r="D5000" s="10"/>
    </row>
    <row r="5001" spans="3:4" x14ac:dyDescent="0.2">
      <c r="C5001" s="10"/>
      <c r="D5001" s="10"/>
    </row>
    <row r="5002" spans="3:4" x14ac:dyDescent="0.2">
      <c r="C5002" s="10"/>
      <c r="D5002" s="10"/>
    </row>
    <row r="5003" spans="3:4" x14ac:dyDescent="0.2">
      <c r="C5003" s="10"/>
      <c r="D5003" s="10"/>
    </row>
    <row r="5004" spans="3:4" x14ac:dyDescent="0.2">
      <c r="C5004" s="10"/>
      <c r="D5004" s="10"/>
    </row>
    <row r="5005" spans="3:4" x14ac:dyDescent="0.2">
      <c r="C5005" s="10"/>
      <c r="D5005" s="10"/>
    </row>
    <row r="5006" spans="3:4" x14ac:dyDescent="0.2">
      <c r="C5006" s="10"/>
      <c r="D5006" s="10"/>
    </row>
    <row r="5007" spans="3:4" x14ac:dyDescent="0.2">
      <c r="C5007" s="10"/>
      <c r="D5007" s="10"/>
    </row>
    <row r="5008" spans="3:4" x14ac:dyDescent="0.2">
      <c r="C5008" s="10"/>
      <c r="D5008" s="10"/>
    </row>
    <row r="5009" spans="3:4" x14ac:dyDescent="0.2">
      <c r="C5009" s="10"/>
      <c r="D5009" s="10"/>
    </row>
    <row r="5010" spans="3:4" x14ac:dyDescent="0.2">
      <c r="C5010" s="10"/>
      <c r="D5010" s="10"/>
    </row>
    <row r="5011" spans="3:4" x14ac:dyDescent="0.2">
      <c r="C5011" s="10"/>
      <c r="D5011" s="10"/>
    </row>
    <row r="5012" spans="3:4" x14ac:dyDescent="0.2">
      <c r="C5012" s="10"/>
      <c r="D5012" s="10"/>
    </row>
    <row r="5013" spans="3:4" x14ac:dyDescent="0.2">
      <c r="C5013" s="10"/>
      <c r="D5013" s="10"/>
    </row>
    <row r="5014" spans="3:4" x14ac:dyDescent="0.2">
      <c r="C5014" s="10"/>
      <c r="D5014" s="10"/>
    </row>
    <row r="5015" spans="3:4" x14ac:dyDescent="0.2">
      <c r="C5015" s="10"/>
      <c r="D5015" s="10"/>
    </row>
    <row r="5016" spans="3:4" x14ac:dyDescent="0.2">
      <c r="C5016" s="10"/>
      <c r="D5016" s="10"/>
    </row>
    <row r="5017" spans="3:4" x14ac:dyDescent="0.2">
      <c r="C5017" s="10"/>
      <c r="D5017" s="10"/>
    </row>
    <row r="5018" spans="3:4" x14ac:dyDescent="0.2">
      <c r="C5018" s="10"/>
      <c r="D5018" s="10"/>
    </row>
    <row r="5019" spans="3:4" x14ac:dyDescent="0.2">
      <c r="C5019" s="10"/>
      <c r="D5019" s="10"/>
    </row>
    <row r="5020" spans="3:4" x14ac:dyDescent="0.2">
      <c r="C5020" s="10"/>
      <c r="D5020" s="10"/>
    </row>
    <row r="5021" spans="3:4" x14ac:dyDescent="0.2">
      <c r="C5021" s="10"/>
      <c r="D5021" s="10"/>
    </row>
    <row r="5022" spans="3:4" x14ac:dyDescent="0.2">
      <c r="C5022" s="10"/>
      <c r="D5022" s="10"/>
    </row>
    <row r="5023" spans="3:4" x14ac:dyDescent="0.2">
      <c r="C5023" s="10"/>
      <c r="D5023" s="10"/>
    </row>
    <row r="5024" spans="3:4" x14ac:dyDescent="0.2">
      <c r="C5024" s="10"/>
      <c r="D5024" s="10"/>
    </row>
    <row r="5025" spans="3:4" x14ac:dyDescent="0.2">
      <c r="C5025" s="10"/>
      <c r="D5025" s="10"/>
    </row>
    <row r="5026" spans="3:4" x14ac:dyDescent="0.2">
      <c r="C5026" s="10"/>
      <c r="D5026" s="10"/>
    </row>
    <row r="5027" spans="3:4" x14ac:dyDescent="0.2">
      <c r="C5027" s="10"/>
      <c r="D5027" s="10"/>
    </row>
    <row r="5028" spans="3:4" x14ac:dyDescent="0.2">
      <c r="C5028" s="10"/>
      <c r="D5028" s="10"/>
    </row>
    <row r="5029" spans="3:4" x14ac:dyDescent="0.2">
      <c r="C5029" s="10"/>
      <c r="D5029" s="10"/>
    </row>
    <row r="5030" spans="3:4" x14ac:dyDescent="0.2">
      <c r="C5030" s="10"/>
      <c r="D5030" s="10"/>
    </row>
    <row r="5031" spans="3:4" x14ac:dyDescent="0.2">
      <c r="C5031" s="10"/>
      <c r="D5031" s="10"/>
    </row>
    <row r="5032" spans="3:4" x14ac:dyDescent="0.2">
      <c r="C5032" s="10"/>
      <c r="D5032" s="10"/>
    </row>
    <row r="5033" spans="3:4" x14ac:dyDescent="0.2">
      <c r="C5033" s="10"/>
      <c r="D5033" s="10"/>
    </row>
    <row r="5034" spans="3:4" x14ac:dyDescent="0.2">
      <c r="C5034" s="10"/>
      <c r="D5034" s="10"/>
    </row>
    <row r="5035" spans="3:4" x14ac:dyDescent="0.2">
      <c r="C5035" s="10"/>
      <c r="D5035" s="10"/>
    </row>
    <row r="5036" spans="3:4" x14ac:dyDescent="0.2">
      <c r="C5036" s="10"/>
      <c r="D5036" s="10"/>
    </row>
    <row r="5037" spans="3:4" x14ac:dyDescent="0.2">
      <c r="C5037" s="10"/>
      <c r="D5037" s="10"/>
    </row>
    <row r="5038" spans="3:4" x14ac:dyDescent="0.2">
      <c r="C5038" s="10"/>
      <c r="D5038" s="10"/>
    </row>
    <row r="5039" spans="3:4" x14ac:dyDescent="0.2">
      <c r="C5039" s="10"/>
      <c r="D5039" s="10"/>
    </row>
    <row r="5040" spans="3:4" x14ac:dyDescent="0.2">
      <c r="C5040" s="10"/>
      <c r="D5040" s="10"/>
    </row>
    <row r="5041" spans="3:4" x14ac:dyDescent="0.2">
      <c r="C5041" s="10"/>
      <c r="D5041" s="10"/>
    </row>
    <row r="5042" spans="3:4" x14ac:dyDescent="0.2">
      <c r="C5042" s="10"/>
      <c r="D5042" s="10"/>
    </row>
    <row r="5043" spans="3:4" x14ac:dyDescent="0.2">
      <c r="C5043" s="10"/>
      <c r="D5043" s="10"/>
    </row>
    <row r="5044" spans="3:4" x14ac:dyDescent="0.2">
      <c r="C5044" s="10"/>
      <c r="D5044" s="10"/>
    </row>
    <row r="5045" spans="3:4" x14ac:dyDescent="0.2">
      <c r="C5045" s="10"/>
      <c r="D5045" s="10"/>
    </row>
    <row r="5046" spans="3:4" x14ac:dyDescent="0.2">
      <c r="C5046" s="10"/>
      <c r="D5046" s="10"/>
    </row>
    <row r="5047" spans="3:4" x14ac:dyDescent="0.2">
      <c r="C5047" s="10"/>
      <c r="D5047" s="10"/>
    </row>
    <row r="5048" spans="3:4" x14ac:dyDescent="0.2">
      <c r="C5048" s="10"/>
      <c r="D5048" s="10"/>
    </row>
    <row r="5049" spans="3:4" x14ac:dyDescent="0.2">
      <c r="C5049" s="10"/>
      <c r="D5049" s="10"/>
    </row>
    <row r="5050" spans="3:4" x14ac:dyDescent="0.2">
      <c r="C5050" s="10"/>
      <c r="D5050" s="10"/>
    </row>
    <row r="5051" spans="3:4" x14ac:dyDescent="0.2">
      <c r="C5051" s="10"/>
      <c r="D5051" s="10"/>
    </row>
    <row r="5052" spans="3:4" x14ac:dyDescent="0.2">
      <c r="C5052" s="10"/>
      <c r="D5052" s="10"/>
    </row>
    <row r="5053" spans="3:4" x14ac:dyDescent="0.2">
      <c r="C5053" s="10"/>
      <c r="D5053" s="10"/>
    </row>
    <row r="5054" spans="3:4" x14ac:dyDescent="0.2">
      <c r="C5054" s="10"/>
      <c r="D5054" s="10"/>
    </row>
    <row r="5055" spans="3:4" x14ac:dyDescent="0.2">
      <c r="C5055" s="10"/>
      <c r="D5055" s="10"/>
    </row>
    <row r="5056" spans="3:4" x14ac:dyDescent="0.2">
      <c r="C5056" s="10"/>
      <c r="D5056" s="10"/>
    </row>
    <row r="5057" spans="3:4" x14ac:dyDescent="0.2">
      <c r="C5057" s="10"/>
      <c r="D5057" s="10"/>
    </row>
    <row r="5058" spans="3:4" x14ac:dyDescent="0.2">
      <c r="C5058" s="10"/>
      <c r="D5058" s="10"/>
    </row>
    <row r="5059" spans="3:4" x14ac:dyDescent="0.2">
      <c r="C5059" s="10"/>
      <c r="D5059" s="10"/>
    </row>
    <row r="5060" spans="3:4" x14ac:dyDescent="0.2">
      <c r="C5060" s="10"/>
      <c r="D5060" s="10"/>
    </row>
    <row r="5061" spans="3:4" x14ac:dyDescent="0.2">
      <c r="C5061" s="10"/>
      <c r="D5061" s="10"/>
    </row>
    <row r="5062" spans="3:4" x14ac:dyDescent="0.2">
      <c r="C5062" s="10"/>
      <c r="D5062" s="10"/>
    </row>
    <row r="5063" spans="3:4" x14ac:dyDescent="0.2">
      <c r="C5063" s="10"/>
      <c r="D5063" s="10"/>
    </row>
    <row r="5064" spans="3:4" x14ac:dyDescent="0.2">
      <c r="C5064" s="10"/>
      <c r="D5064" s="10"/>
    </row>
    <row r="5065" spans="3:4" x14ac:dyDescent="0.2">
      <c r="C5065" s="10"/>
      <c r="D5065" s="10"/>
    </row>
    <row r="5066" spans="3:4" x14ac:dyDescent="0.2">
      <c r="C5066" s="10"/>
      <c r="D5066" s="10"/>
    </row>
    <row r="5067" spans="3:4" x14ac:dyDescent="0.2">
      <c r="C5067" s="10"/>
      <c r="D5067" s="10"/>
    </row>
    <row r="5068" spans="3:4" x14ac:dyDescent="0.2">
      <c r="C5068" s="10"/>
      <c r="D5068" s="10"/>
    </row>
    <row r="5069" spans="3:4" x14ac:dyDescent="0.2">
      <c r="C5069" s="10"/>
      <c r="D5069" s="10"/>
    </row>
    <row r="5070" spans="3:4" x14ac:dyDescent="0.2">
      <c r="C5070" s="10"/>
      <c r="D5070" s="10"/>
    </row>
    <row r="5071" spans="3:4" x14ac:dyDescent="0.2">
      <c r="C5071" s="10"/>
      <c r="D5071" s="10"/>
    </row>
    <row r="5072" spans="3:4" x14ac:dyDescent="0.2">
      <c r="C5072" s="10"/>
      <c r="D5072" s="10"/>
    </row>
    <row r="5073" spans="3:4" x14ac:dyDescent="0.2">
      <c r="C5073" s="10"/>
      <c r="D5073" s="10"/>
    </row>
    <row r="5074" spans="3:4" x14ac:dyDescent="0.2">
      <c r="C5074" s="10"/>
      <c r="D5074" s="10"/>
    </row>
    <row r="5075" spans="3:4" x14ac:dyDescent="0.2">
      <c r="C5075" s="10"/>
      <c r="D5075" s="10"/>
    </row>
    <row r="5076" spans="3:4" x14ac:dyDescent="0.2">
      <c r="C5076" s="10"/>
      <c r="D5076" s="10"/>
    </row>
    <row r="5077" spans="3:4" x14ac:dyDescent="0.2">
      <c r="C5077" s="10"/>
      <c r="D5077" s="10"/>
    </row>
    <row r="5078" spans="3:4" x14ac:dyDescent="0.2">
      <c r="C5078" s="10"/>
      <c r="D5078" s="10"/>
    </row>
    <row r="5079" spans="3:4" x14ac:dyDescent="0.2">
      <c r="C5079" s="10"/>
      <c r="D5079" s="10"/>
    </row>
    <row r="5080" spans="3:4" x14ac:dyDescent="0.2">
      <c r="C5080" s="10"/>
      <c r="D5080" s="10"/>
    </row>
    <row r="5081" spans="3:4" x14ac:dyDescent="0.2">
      <c r="C5081" s="10"/>
      <c r="D5081" s="10"/>
    </row>
    <row r="5082" spans="3:4" x14ac:dyDescent="0.2">
      <c r="C5082" s="10"/>
      <c r="D5082" s="10"/>
    </row>
    <row r="5083" spans="3:4" x14ac:dyDescent="0.2">
      <c r="C5083" s="10"/>
      <c r="D5083" s="10"/>
    </row>
    <row r="5084" spans="3:4" x14ac:dyDescent="0.2">
      <c r="C5084" s="10"/>
      <c r="D5084" s="10"/>
    </row>
    <row r="5085" spans="3:4" x14ac:dyDescent="0.2">
      <c r="C5085" s="10"/>
      <c r="D5085" s="10"/>
    </row>
    <row r="5086" spans="3:4" x14ac:dyDescent="0.2">
      <c r="C5086" s="10"/>
      <c r="D5086" s="10"/>
    </row>
    <row r="5087" spans="3:4" x14ac:dyDescent="0.2">
      <c r="C5087" s="10"/>
      <c r="D5087" s="10"/>
    </row>
    <row r="5088" spans="3:4" x14ac:dyDescent="0.2">
      <c r="C5088" s="10"/>
      <c r="D5088" s="10"/>
    </row>
    <row r="5089" spans="3:4" x14ac:dyDescent="0.2">
      <c r="C5089" s="10"/>
      <c r="D5089" s="10"/>
    </row>
    <row r="5090" spans="3:4" x14ac:dyDescent="0.2">
      <c r="C5090" s="10"/>
      <c r="D5090" s="10"/>
    </row>
    <row r="5091" spans="3:4" x14ac:dyDescent="0.2">
      <c r="C5091" s="10"/>
      <c r="D5091" s="10"/>
    </row>
    <row r="5092" spans="3:4" x14ac:dyDescent="0.2">
      <c r="C5092" s="10"/>
      <c r="D5092" s="10"/>
    </row>
    <row r="5093" spans="3:4" x14ac:dyDescent="0.2">
      <c r="C5093" s="10"/>
      <c r="D5093" s="10"/>
    </row>
    <row r="5094" spans="3:4" x14ac:dyDescent="0.2">
      <c r="C5094" s="10"/>
      <c r="D5094" s="10"/>
    </row>
    <row r="5095" spans="3:4" x14ac:dyDescent="0.2">
      <c r="C5095" s="10"/>
      <c r="D5095" s="10"/>
    </row>
    <row r="5096" spans="3:4" x14ac:dyDescent="0.2">
      <c r="C5096" s="10"/>
      <c r="D5096" s="10"/>
    </row>
    <row r="5097" spans="3:4" x14ac:dyDescent="0.2">
      <c r="C5097" s="10"/>
      <c r="D5097" s="10"/>
    </row>
    <row r="5098" spans="3:4" x14ac:dyDescent="0.2">
      <c r="C5098" s="10"/>
      <c r="D5098" s="10"/>
    </row>
    <row r="5099" spans="3:4" x14ac:dyDescent="0.2">
      <c r="C5099" s="10"/>
      <c r="D5099" s="10"/>
    </row>
    <row r="5100" spans="3:4" x14ac:dyDescent="0.2">
      <c r="C5100" s="10"/>
      <c r="D5100" s="10"/>
    </row>
    <row r="5101" spans="3:4" x14ac:dyDescent="0.2">
      <c r="C5101" s="10"/>
      <c r="D5101" s="10"/>
    </row>
    <row r="5102" spans="3:4" x14ac:dyDescent="0.2">
      <c r="C5102" s="10"/>
      <c r="D5102" s="10"/>
    </row>
    <row r="5103" spans="3:4" x14ac:dyDescent="0.2">
      <c r="C5103" s="10"/>
      <c r="D5103" s="10"/>
    </row>
    <row r="5104" spans="3:4" x14ac:dyDescent="0.2">
      <c r="C5104" s="10"/>
      <c r="D5104" s="10"/>
    </row>
    <row r="5105" spans="3:4" x14ac:dyDescent="0.2">
      <c r="C5105" s="10"/>
      <c r="D5105" s="10"/>
    </row>
    <row r="5106" spans="3:4" x14ac:dyDescent="0.2">
      <c r="C5106" s="10"/>
      <c r="D5106" s="10"/>
    </row>
    <row r="5107" spans="3:4" x14ac:dyDescent="0.2">
      <c r="C5107" s="10"/>
      <c r="D5107" s="10"/>
    </row>
    <row r="5108" spans="3:4" x14ac:dyDescent="0.2">
      <c r="C5108" s="10"/>
      <c r="D5108" s="10"/>
    </row>
    <row r="5109" spans="3:4" x14ac:dyDescent="0.2">
      <c r="C5109" s="10"/>
      <c r="D5109" s="10"/>
    </row>
    <row r="5110" spans="3:4" x14ac:dyDescent="0.2">
      <c r="C5110" s="10"/>
      <c r="D5110" s="10"/>
    </row>
    <row r="5111" spans="3:4" x14ac:dyDescent="0.2">
      <c r="C5111" s="10"/>
      <c r="D5111" s="10"/>
    </row>
    <row r="5112" spans="3:4" x14ac:dyDescent="0.2">
      <c r="C5112" s="10"/>
      <c r="D5112" s="10"/>
    </row>
    <row r="5113" spans="3:4" x14ac:dyDescent="0.2">
      <c r="C5113" s="10"/>
      <c r="D5113" s="10"/>
    </row>
    <row r="5114" spans="3:4" x14ac:dyDescent="0.2">
      <c r="C5114" s="10"/>
      <c r="D5114" s="10"/>
    </row>
    <row r="5115" spans="3:4" x14ac:dyDescent="0.2">
      <c r="C5115" s="10"/>
      <c r="D5115" s="10"/>
    </row>
    <row r="5116" spans="3:4" x14ac:dyDescent="0.2">
      <c r="C5116" s="10"/>
      <c r="D5116" s="10"/>
    </row>
    <row r="5117" spans="3:4" x14ac:dyDescent="0.2">
      <c r="C5117" s="10"/>
      <c r="D5117" s="10"/>
    </row>
    <row r="5118" spans="3:4" x14ac:dyDescent="0.2">
      <c r="C5118" s="10"/>
      <c r="D5118" s="10"/>
    </row>
    <row r="5119" spans="3:4" x14ac:dyDescent="0.2">
      <c r="C5119" s="10"/>
      <c r="D5119" s="10"/>
    </row>
    <row r="5120" spans="3:4" x14ac:dyDescent="0.2">
      <c r="C5120" s="10"/>
      <c r="D5120" s="10"/>
    </row>
    <row r="5121" spans="3:4" x14ac:dyDescent="0.2">
      <c r="C5121" s="10"/>
      <c r="D5121" s="10"/>
    </row>
    <row r="5122" spans="3:4" x14ac:dyDescent="0.2">
      <c r="C5122" s="10"/>
      <c r="D5122" s="10"/>
    </row>
    <row r="5123" spans="3:4" x14ac:dyDescent="0.2">
      <c r="C5123" s="10"/>
      <c r="D5123" s="10"/>
    </row>
    <row r="5124" spans="3:4" x14ac:dyDescent="0.2">
      <c r="C5124" s="10"/>
      <c r="D5124" s="10"/>
    </row>
    <row r="5125" spans="3:4" x14ac:dyDescent="0.2">
      <c r="C5125" s="10"/>
      <c r="D5125" s="10"/>
    </row>
    <row r="5126" spans="3:4" x14ac:dyDescent="0.2">
      <c r="C5126" s="10"/>
      <c r="D5126" s="10"/>
    </row>
    <row r="5127" spans="3:4" x14ac:dyDescent="0.2">
      <c r="C5127" s="10"/>
      <c r="D5127" s="10"/>
    </row>
    <row r="5128" spans="3:4" x14ac:dyDescent="0.2">
      <c r="C5128" s="10"/>
      <c r="D5128" s="10"/>
    </row>
    <row r="5129" spans="3:4" x14ac:dyDescent="0.2">
      <c r="C5129" s="10"/>
      <c r="D5129" s="10"/>
    </row>
    <row r="5130" spans="3:4" x14ac:dyDescent="0.2">
      <c r="C5130" s="10"/>
      <c r="D5130" s="10"/>
    </row>
    <row r="5131" spans="3:4" x14ac:dyDescent="0.2">
      <c r="C5131" s="10"/>
      <c r="D5131" s="10"/>
    </row>
    <row r="5132" spans="3:4" x14ac:dyDescent="0.2">
      <c r="C5132" s="10"/>
      <c r="D5132" s="10"/>
    </row>
    <row r="5133" spans="3:4" x14ac:dyDescent="0.2">
      <c r="C5133" s="10"/>
      <c r="D5133" s="10"/>
    </row>
    <row r="5134" spans="3:4" x14ac:dyDescent="0.2">
      <c r="C5134" s="10"/>
      <c r="D5134" s="10"/>
    </row>
    <row r="5135" spans="3:4" x14ac:dyDescent="0.2">
      <c r="C5135" s="10"/>
      <c r="D5135" s="10"/>
    </row>
    <row r="5136" spans="3:4" x14ac:dyDescent="0.2">
      <c r="C5136" s="10"/>
      <c r="D5136" s="10"/>
    </row>
    <row r="5137" spans="3:4" x14ac:dyDescent="0.2">
      <c r="C5137" s="10"/>
      <c r="D5137" s="10"/>
    </row>
    <row r="5138" spans="3:4" x14ac:dyDescent="0.2">
      <c r="C5138" s="10"/>
      <c r="D5138" s="10"/>
    </row>
    <row r="5139" spans="3:4" x14ac:dyDescent="0.2">
      <c r="C5139" s="10"/>
      <c r="D5139" s="10"/>
    </row>
    <row r="5140" spans="3:4" x14ac:dyDescent="0.2">
      <c r="C5140" s="10"/>
      <c r="D5140" s="10"/>
    </row>
    <row r="5141" spans="3:4" x14ac:dyDescent="0.2">
      <c r="C5141" s="10"/>
      <c r="D5141" s="10"/>
    </row>
    <row r="5142" spans="3:4" x14ac:dyDescent="0.2">
      <c r="C5142" s="10"/>
      <c r="D5142" s="10"/>
    </row>
    <row r="5143" spans="3:4" x14ac:dyDescent="0.2">
      <c r="C5143" s="10"/>
      <c r="D5143" s="10"/>
    </row>
    <row r="5144" spans="3:4" x14ac:dyDescent="0.2">
      <c r="C5144" s="10"/>
      <c r="D5144" s="10"/>
    </row>
    <row r="5145" spans="3:4" x14ac:dyDescent="0.2">
      <c r="C5145" s="10"/>
      <c r="D5145" s="10"/>
    </row>
    <row r="5146" spans="3:4" x14ac:dyDescent="0.2">
      <c r="C5146" s="10"/>
      <c r="D5146" s="10"/>
    </row>
    <row r="5147" spans="3:4" x14ac:dyDescent="0.2">
      <c r="C5147" s="10"/>
      <c r="D5147" s="10"/>
    </row>
    <row r="5148" spans="3:4" x14ac:dyDescent="0.2">
      <c r="C5148" s="10"/>
      <c r="D5148" s="10"/>
    </row>
    <row r="5149" spans="3:4" x14ac:dyDescent="0.2">
      <c r="C5149" s="10"/>
      <c r="D5149" s="10"/>
    </row>
    <row r="5150" spans="3:4" x14ac:dyDescent="0.2">
      <c r="C5150" s="10"/>
      <c r="D5150" s="10"/>
    </row>
    <row r="5151" spans="3:4" x14ac:dyDescent="0.2">
      <c r="C5151" s="10"/>
      <c r="D5151" s="10"/>
    </row>
    <row r="5152" spans="3:4" x14ac:dyDescent="0.2">
      <c r="C5152" s="10"/>
      <c r="D5152" s="10"/>
    </row>
    <row r="5153" spans="3:4" x14ac:dyDescent="0.2">
      <c r="C5153" s="10"/>
      <c r="D5153" s="10"/>
    </row>
    <row r="5154" spans="3:4" x14ac:dyDescent="0.2">
      <c r="C5154" s="10"/>
      <c r="D5154" s="10"/>
    </row>
    <row r="5155" spans="3:4" x14ac:dyDescent="0.2">
      <c r="C5155" s="10"/>
      <c r="D5155" s="10"/>
    </row>
    <row r="5156" spans="3:4" x14ac:dyDescent="0.2">
      <c r="C5156" s="10"/>
      <c r="D5156" s="10"/>
    </row>
    <row r="5157" spans="3:4" x14ac:dyDescent="0.2">
      <c r="C5157" s="10"/>
      <c r="D5157" s="10"/>
    </row>
    <row r="5158" spans="3:4" x14ac:dyDescent="0.2">
      <c r="C5158" s="10"/>
      <c r="D5158" s="10"/>
    </row>
    <row r="5159" spans="3:4" x14ac:dyDescent="0.2">
      <c r="C5159" s="10"/>
      <c r="D5159" s="10"/>
    </row>
    <row r="5160" spans="3:4" x14ac:dyDescent="0.2">
      <c r="C5160" s="10"/>
      <c r="D5160" s="10"/>
    </row>
    <row r="5161" spans="3:4" x14ac:dyDescent="0.2">
      <c r="C5161" s="10"/>
      <c r="D5161" s="10"/>
    </row>
    <row r="5162" spans="3:4" x14ac:dyDescent="0.2">
      <c r="C5162" s="10"/>
      <c r="D5162" s="10"/>
    </row>
    <row r="5163" spans="3:4" x14ac:dyDescent="0.2">
      <c r="C5163" s="10"/>
      <c r="D5163" s="10"/>
    </row>
    <row r="5164" spans="3:4" x14ac:dyDescent="0.2">
      <c r="C5164" s="10"/>
      <c r="D5164" s="10"/>
    </row>
    <row r="5165" spans="3:4" x14ac:dyDescent="0.2">
      <c r="C5165" s="10"/>
      <c r="D5165" s="10"/>
    </row>
    <row r="5166" spans="3:4" x14ac:dyDescent="0.2">
      <c r="C5166" s="10"/>
      <c r="D5166" s="10"/>
    </row>
    <row r="5167" spans="3:4" x14ac:dyDescent="0.2">
      <c r="C5167" s="10"/>
      <c r="D5167" s="10"/>
    </row>
    <row r="5168" spans="3:4" x14ac:dyDescent="0.2">
      <c r="C5168" s="10"/>
      <c r="D5168" s="10"/>
    </row>
    <row r="5169" spans="3:4" x14ac:dyDescent="0.2">
      <c r="C5169" s="10"/>
      <c r="D5169" s="10"/>
    </row>
    <row r="5170" spans="3:4" x14ac:dyDescent="0.2">
      <c r="C5170" s="10"/>
      <c r="D5170" s="10"/>
    </row>
    <row r="5171" spans="3:4" x14ac:dyDescent="0.2">
      <c r="C5171" s="10"/>
      <c r="D5171" s="10"/>
    </row>
    <row r="5172" spans="3:4" x14ac:dyDescent="0.2">
      <c r="C5172" s="10"/>
      <c r="D5172" s="10"/>
    </row>
    <row r="5173" spans="3:4" x14ac:dyDescent="0.2">
      <c r="C5173" s="10"/>
      <c r="D5173" s="10"/>
    </row>
    <row r="5174" spans="3:4" x14ac:dyDescent="0.2">
      <c r="C5174" s="10"/>
      <c r="D5174" s="10"/>
    </row>
    <row r="5175" spans="3:4" x14ac:dyDescent="0.2">
      <c r="C5175" s="10"/>
      <c r="D5175" s="10"/>
    </row>
    <row r="5176" spans="3:4" x14ac:dyDescent="0.2">
      <c r="C5176" s="10"/>
      <c r="D5176" s="10"/>
    </row>
    <row r="5177" spans="3:4" x14ac:dyDescent="0.2">
      <c r="C5177" s="10"/>
      <c r="D5177" s="10"/>
    </row>
    <row r="5178" spans="3:4" x14ac:dyDescent="0.2">
      <c r="C5178" s="10"/>
      <c r="D5178" s="10"/>
    </row>
    <row r="5179" spans="3:4" x14ac:dyDescent="0.2">
      <c r="C5179" s="10"/>
      <c r="D5179" s="10"/>
    </row>
    <row r="5180" spans="3:4" x14ac:dyDescent="0.2">
      <c r="C5180" s="10"/>
      <c r="D5180" s="10"/>
    </row>
    <row r="5181" spans="3:4" x14ac:dyDescent="0.2">
      <c r="C5181" s="10"/>
      <c r="D5181" s="10"/>
    </row>
    <row r="5182" spans="3:4" x14ac:dyDescent="0.2">
      <c r="C5182" s="10"/>
      <c r="D5182" s="10"/>
    </row>
    <row r="5183" spans="3:4" x14ac:dyDescent="0.2">
      <c r="C5183" s="10"/>
      <c r="D5183" s="10"/>
    </row>
    <row r="5184" spans="3:4" x14ac:dyDescent="0.2">
      <c r="C5184" s="10"/>
      <c r="D5184" s="10"/>
    </row>
    <row r="5185" spans="3:4" x14ac:dyDescent="0.2">
      <c r="C5185" s="10"/>
      <c r="D5185" s="10"/>
    </row>
    <row r="5186" spans="3:4" x14ac:dyDescent="0.2">
      <c r="C5186" s="10"/>
      <c r="D5186" s="10"/>
    </row>
    <row r="5187" spans="3:4" x14ac:dyDescent="0.2">
      <c r="C5187" s="10"/>
      <c r="D5187" s="10"/>
    </row>
    <row r="5188" spans="3:4" x14ac:dyDescent="0.2">
      <c r="C5188" s="10"/>
      <c r="D5188" s="10"/>
    </row>
    <row r="5189" spans="3:4" x14ac:dyDescent="0.2">
      <c r="C5189" s="10"/>
      <c r="D5189" s="10"/>
    </row>
    <row r="5190" spans="3:4" x14ac:dyDescent="0.2">
      <c r="C5190" s="10"/>
      <c r="D5190" s="10"/>
    </row>
    <row r="5191" spans="3:4" x14ac:dyDescent="0.2">
      <c r="C5191" s="10"/>
      <c r="D5191" s="10"/>
    </row>
    <row r="5192" spans="3:4" x14ac:dyDescent="0.2">
      <c r="C5192" s="10"/>
      <c r="D5192" s="10"/>
    </row>
    <row r="5193" spans="3:4" x14ac:dyDescent="0.2">
      <c r="C5193" s="10"/>
      <c r="D5193" s="10"/>
    </row>
    <row r="5194" spans="3:4" x14ac:dyDescent="0.2">
      <c r="C5194" s="10"/>
      <c r="D5194" s="10"/>
    </row>
    <row r="5195" spans="3:4" x14ac:dyDescent="0.2">
      <c r="C5195" s="10"/>
      <c r="D5195" s="10"/>
    </row>
    <row r="5196" spans="3:4" x14ac:dyDescent="0.2">
      <c r="C5196" s="10"/>
      <c r="D5196" s="10"/>
    </row>
    <row r="5197" spans="3:4" x14ac:dyDescent="0.2">
      <c r="C5197" s="10"/>
      <c r="D5197" s="10"/>
    </row>
    <row r="5198" spans="3:4" x14ac:dyDescent="0.2">
      <c r="C5198" s="10"/>
      <c r="D5198" s="10"/>
    </row>
    <row r="5199" spans="3:4" x14ac:dyDescent="0.2">
      <c r="C5199" s="10"/>
      <c r="D5199" s="10"/>
    </row>
    <row r="5200" spans="3:4" x14ac:dyDescent="0.2">
      <c r="C5200" s="10"/>
      <c r="D5200" s="10"/>
    </row>
    <row r="5201" spans="3:4" x14ac:dyDescent="0.2">
      <c r="C5201" s="10"/>
      <c r="D5201" s="10"/>
    </row>
    <row r="5202" spans="3:4" x14ac:dyDescent="0.2">
      <c r="C5202" s="10"/>
      <c r="D5202" s="10"/>
    </row>
    <row r="5203" spans="3:4" x14ac:dyDescent="0.2">
      <c r="C5203" s="10"/>
      <c r="D5203" s="10"/>
    </row>
    <row r="5204" spans="3:4" x14ac:dyDescent="0.2">
      <c r="C5204" s="10"/>
      <c r="D5204" s="10"/>
    </row>
    <row r="5205" spans="3:4" x14ac:dyDescent="0.2">
      <c r="C5205" s="10"/>
      <c r="D5205" s="10"/>
    </row>
    <row r="5206" spans="3:4" x14ac:dyDescent="0.2">
      <c r="C5206" s="10"/>
      <c r="D5206" s="10"/>
    </row>
    <row r="5207" spans="3:4" x14ac:dyDescent="0.2">
      <c r="C5207" s="10"/>
      <c r="D5207" s="10"/>
    </row>
    <row r="5208" spans="3:4" x14ac:dyDescent="0.2">
      <c r="C5208" s="10"/>
      <c r="D5208" s="10"/>
    </row>
    <row r="5209" spans="3:4" x14ac:dyDescent="0.2">
      <c r="C5209" s="10"/>
      <c r="D5209" s="10"/>
    </row>
    <row r="5210" spans="3:4" x14ac:dyDescent="0.2">
      <c r="C5210" s="10"/>
      <c r="D5210" s="10"/>
    </row>
    <row r="5211" spans="3:4" x14ac:dyDescent="0.2">
      <c r="C5211" s="10"/>
      <c r="D5211" s="10"/>
    </row>
    <row r="5212" spans="3:4" x14ac:dyDescent="0.2">
      <c r="C5212" s="10"/>
      <c r="D5212" s="10"/>
    </row>
    <row r="5213" spans="3:4" x14ac:dyDescent="0.2">
      <c r="C5213" s="10"/>
      <c r="D5213" s="10"/>
    </row>
    <row r="5214" spans="3:4" x14ac:dyDescent="0.2">
      <c r="C5214" s="10"/>
      <c r="D5214" s="10"/>
    </row>
    <row r="5215" spans="3:4" x14ac:dyDescent="0.2">
      <c r="C5215" s="10"/>
      <c r="D5215" s="10"/>
    </row>
    <row r="5216" spans="3:4" x14ac:dyDescent="0.2">
      <c r="C5216" s="10"/>
      <c r="D5216" s="10"/>
    </row>
    <row r="5217" spans="3:4" x14ac:dyDescent="0.2">
      <c r="C5217" s="10"/>
      <c r="D5217" s="10"/>
    </row>
    <row r="5218" spans="3:4" x14ac:dyDescent="0.2">
      <c r="C5218" s="10"/>
      <c r="D5218" s="10"/>
    </row>
    <row r="5219" spans="3:4" x14ac:dyDescent="0.2">
      <c r="C5219" s="10"/>
      <c r="D5219" s="10"/>
    </row>
    <row r="5220" spans="3:4" x14ac:dyDescent="0.2">
      <c r="C5220" s="10"/>
      <c r="D5220" s="10"/>
    </row>
    <row r="5221" spans="3:4" x14ac:dyDescent="0.2">
      <c r="C5221" s="10"/>
      <c r="D5221" s="10"/>
    </row>
    <row r="5222" spans="3:4" x14ac:dyDescent="0.2">
      <c r="C5222" s="10"/>
      <c r="D5222" s="10"/>
    </row>
    <row r="5223" spans="3:4" x14ac:dyDescent="0.2">
      <c r="C5223" s="10"/>
      <c r="D5223" s="10"/>
    </row>
    <row r="5224" spans="3:4" x14ac:dyDescent="0.2">
      <c r="C5224" s="10"/>
      <c r="D5224" s="10"/>
    </row>
    <row r="5225" spans="3:4" x14ac:dyDescent="0.2">
      <c r="C5225" s="10"/>
      <c r="D5225" s="10"/>
    </row>
    <row r="5226" spans="3:4" x14ac:dyDescent="0.2">
      <c r="C5226" s="10"/>
      <c r="D5226" s="10"/>
    </row>
    <row r="5227" spans="3:4" x14ac:dyDescent="0.2">
      <c r="C5227" s="10"/>
      <c r="D5227" s="10"/>
    </row>
    <row r="5228" spans="3:4" x14ac:dyDescent="0.2">
      <c r="C5228" s="10"/>
      <c r="D5228" s="10"/>
    </row>
    <row r="5229" spans="3:4" x14ac:dyDescent="0.2">
      <c r="C5229" s="10"/>
      <c r="D5229" s="10"/>
    </row>
    <row r="5230" spans="3:4" x14ac:dyDescent="0.2">
      <c r="C5230" s="10"/>
      <c r="D5230" s="10"/>
    </row>
    <row r="5231" spans="3:4" x14ac:dyDescent="0.2">
      <c r="C5231" s="10"/>
      <c r="D5231" s="10"/>
    </row>
    <row r="5232" spans="3:4" x14ac:dyDescent="0.2">
      <c r="C5232" s="10"/>
      <c r="D5232" s="10"/>
    </row>
    <row r="5233" spans="3:4" x14ac:dyDescent="0.2">
      <c r="C5233" s="10"/>
      <c r="D5233" s="10"/>
    </row>
    <row r="5234" spans="3:4" x14ac:dyDescent="0.2">
      <c r="C5234" s="10"/>
      <c r="D5234" s="10"/>
    </row>
    <row r="5235" spans="3:4" x14ac:dyDescent="0.2">
      <c r="C5235" s="10"/>
      <c r="D5235" s="10"/>
    </row>
    <row r="5236" spans="3:4" x14ac:dyDescent="0.2">
      <c r="C5236" s="10"/>
      <c r="D5236" s="10"/>
    </row>
    <row r="5237" spans="3:4" x14ac:dyDescent="0.2">
      <c r="C5237" s="10"/>
      <c r="D5237" s="10"/>
    </row>
    <row r="5238" spans="3:4" x14ac:dyDescent="0.2">
      <c r="C5238" s="10"/>
      <c r="D5238" s="10"/>
    </row>
    <row r="5239" spans="3:4" x14ac:dyDescent="0.2">
      <c r="C5239" s="10"/>
      <c r="D5239" s="10"/>
    </row>
    <row r="5240" spans="3:4" x14ac:dyDescent="0.2">
      <c r="C5240" s="10"/>
      <c r="D5240" s="10"/>
    </row>
    <row r="5241" spans="3:4" x14ac:dyDescent="0.2">
      <c r="C5241" s="10"/>
      <c r="D5241" s="10"/>
    </row>
    <row r="5242" spans="3:4" x14ac:dyDescent="0.2">
      <c r="C5242" s="10"/>
      <c r="D5242" s="10"/>
    </row>
    <row r="5243" spans="3:4" x14ac:dyDescent="0.2">
      <c r="C5243" s="10"/>
      <c r="D5243" s="10"/>
    </row>
    <row r="5244" spans="3:4" x14ac:dyDescent="0.2">
      <c r="C5244" s="10"/>
      <c r="D5244" s="10"/>
    </row>
    <row r="5245" spans="3:4" x14ac:dyDescent="0.2">
      <c r="C5245" s="10"/>
      <c r="D5245" s="10"/>
    </row>
    <row r="5246" spans="3:4" x14ac:dyDescent="0.2">
      <c r="C5246" s="10"/>
      <c r="D5246" s="10"/>
    </row>
    <row r="5247" spans="3:4" x14ac:dyDescent="0.2">
      <c r="C5247" s="10"/>
      <c r="D5247" s="10"/>
    </row>
    <row r="5248" spans="3:4" x14ac:dyDescent="0.2">
      <c r="C5248" s="10"/>
      <c r="D5248" s="10"/>
    </row>
    <row r="5249" spans="3:4" x14ac:dyDescent="0.2">
      <c r="C5249" s="10"/>
      <c r="D5249" s="10"/>
    </row>
    <row r="5250" spans="3:4" x14ac:dyDescent="0.2">
      <c r="C5250" s="10"/>
      <c r="D5250" s="10"/>
    </row>
    <row r="5251" spans="3:4" x14ac:dyDescent="0.2">
      <c r="C5251" s="10"/>
      <c r="D5251" s="10"/>
    </row>
    <row r="5252" spans="3:4" x14ac:dyDescent="0.2">
      <c r="C5252" s="10"/>
      <c r="D5252" s="10"/>
    </row>
    <row r="5253" spans="3:4" x14ac:dyDescent="0.2">
      <c r="C5253" s="10"/>
      <c r="D5253" s="10"/>
    </row>
    <row r="5254" spans="3:4" x14ac:dyDescent="0.2">
      <c r="C5254" s="10"/>
      <c r="D5254" s="10"/>
    </row>
    <row r="5255" spans="3:4" x14ac:dyDescent="0.2">
      <c r="C5255" s="10"/>
      <c r="D5255" s="10"/>
    </row>
    <row r="5256" spans="3:4" x14ac:dyDescent="0.2">
      <c r="C5256" s="10"/>
      <c r="D5256" s="10"/>
    </row>
    <row r="5257" spans="3:4" x14ac:dyDescent="0.2">
      <c r="C5257" s="10"/>
      <c r="D5257" s="10"/>
    </row>
    <row r="5258" spans="3:4" x14ac:dyDescent="0.2">
      <c r="C5258" s="10"/>
      <c r="D5258" s="10"/>
    </row>
    <row r="5259" spans="3:4" x14ac:dyDescent="0.2">
      <c r="C5259" s="10"/>
      <c r="D5259" s="10"/>
    </row>
    <row r="5260" spans="3:4" x14ac:dyDescent="0.2">
      <c r="C5260" s="10"/>
      <c r="D5260" s="10"/>
    </row>
    <row r="5261" spans="3:4" x14ac:dyDescent="0.2">
      <c r="C5261" s="10"/>
      <c r="D5261" s="10"/>
    </row>
    <row r="5262" spans="3:4" x14ac:dyDescent="0.2">
      <c r="C5262" s="10"/>
      <c r="D5262" s="10"/>
    </row>
    <row r="5263" spans="3:4" x14ac:dyDescent="0.2">
      <c r="C5263" s="10"/>
      <c r="D5263" s="10"/>
    </row>
    <row r="5264" spans="3:4" x14ac:dyDescent="0.2">
      <c r="C5264" s="10"/>
      <c r="D5264" s="10"/>
    </row>
    <row r="5265" spans="3:4" x14ac:dyDescent="0.2">
      <c r="C5265" s="10"/>
      <c r="D5265" s="10"/>
    </row>
    <row r="5266" spans="3:4" x14ac:dyDescent="0.2">
      <c r="C5266" s="10"/>
      <c r="D5266" s="10"/>
    </row>
    <row r="5267" spans="3:4" x14ac:dyDescent="0.2">
      <c r="C5267" s="10"/>
      <c r="D5267" s="10"/>
    </row>
    <row r="5268" spans="3:4" x14ac:dyDescent="0.2">
      <c r="C5268" s="10"/>
      <c r="D5268" s="10"/>
    </row>
    <row r="5269" spans="3:4" x14ac:dyDescent="0.2">
      <c r="C5269" s="10"/>
      <c r="D5269" s="10"/>
    </row>
    <row r="5270" spans="3:4" x14ac:dyDescent="0.2">
      <c r="C5270" s="10"/>
      <c r="D5270" s="10"/>
    </row>
    <row r="5271" spans="3:4" x14ac:dyDescent="0.2">
      <c r="C5271" s="10"/>
      <c r="D5271" s="10"/>
    </row>
    <row r="5272" spans="3:4" x14ac:dyDescent="0.2">
      <c r="C5272" s="10"/>
      <c r="D5272" s="10"/>
    </row>
    <row r="5273" spans="3:4" x14ac:dyDescent="0.2">
      <c r="C5273" s="10"/>
      <c r="D5273" s="10"/>
    </row>
    <row r="5274" spans="3:4" x14ac:dyDescent="0.2">
      <c r="C5274" s="10"/>
      <c r="D5274" s="10"/>
    </row>
    <row r="5275" spans="3:4" x14ac:dyDescent="0.2">
      <c r="C5275" s="10"/>
      <c r="D5275" s="10"/>
    </row>
    <row r="5276" spans="3:4" x14ac:dyDescent="0.2">
      <c r="C5276" s="10"/>
      <c r="D5276" s="10"/>
    </row>
    <row r="5277" spans="3:4" x14ac:dyDescent="0.2">
      <c r="C5277" s="10"/>
      <c r="D5277" s="10"/>
    </row>
    <row r="5278" spans="3:4" x14ac:dyDescent="0.2">
      <c r="C5278" s="10"/>
      <c r="D5278" s="10"/>
    </row>
    <row r="5279" spans="3:4" x14ac:dyDescent="0.2">
      <c r="C5279" s="10"/>
      <c r="D5279" s="10"/>
    </row>
    <row r="5280" spans="3:4" x14ac:dyDescent="0.2">
      <c r="C5280" s="10"/>
      <c r="D5280" s="10"/>
    </row>
    <row r="5281" spans="3:4" x14ac:dyDescent="0.2">
      <c r="C5281" s="10"/>
      <c r="D5281" s="10"/>
    </row>
    <row r="5282" spans="3:4" x14ac:dyDescent="0.2">
      <c r="C5282" s="10"/>
      <c r="D5282" s="10"/>
    </row>
    <row r="5283" spans="3:4" x14ac:dyDescent="0.2">
      <c r="C5283" s="10"/>
      <c r="D5283" s="10"/>
    </row>
    <row r="5284" spans="3:4" x14ac:dyDescent="0.2">
      <c r="C5284" s="10"/>
      <c r="D5284" s="10"/>
    </row>
    <row r="5285" spans="3:4" x14ac:dyDescent="0.2">
      <c r="C5285" s="10"/>
      <c r="D5285" s="10"/>
    </row>
    <row r="5286" spans="3:4" x14ac:dyDescent="0.2">
      <c r="C5286" s="10"/>
      <c r="D5286" s="10"/>
    </row>
    <row r="5287" spans="3:4" x14ac:dyDescent="0.2">
      <c r="C5287" s="10"/>
      <c r="D5287" s="10"/>
    </row>
    <row r="5288" spans="3:4" x14ac:dyDescent="0.2">
      <c r="C5288" s="10"/>
      <c r="D5288" s="10"/>
    </row>
    <row r="5289" spans="3:4" x14ac:dyDescent="0.2">
      <c r="C5289" s="10"/>
      <c r="D5289" s="10"/>
    </row>
    <row r="5290" spans="3:4" x14ac:dyDescent="0.2">
      <c r="C5290" s="10"/>
      <c r="D5290" s="10"/>
    </row>
    <row r="5291" spans="3:4" x14ac:dyDescent="0.2">
      <c r="C5291" s="10"/>
      <c r="D5291" s="10"/>
    </row>
    <row r="5292" spans="3:4" x14ac:dyDescent="0.2">
      <c r="C5292" s="10"/>
      <c r="D5292" s="10"/>
    </row>
    <row r="5293" spans="3:4" x14ac:dyDescent="0.2">
      <c r="C5293" s="10"/>
      <c r="D5293" s="10"/>
    </row>
    <row r="5294" spans="3:4" x14ac:dyDescent="0.2">
      <c r="C5294" s="10"/>
      <c r="D5294" s="10"/>
    </row>
    <row r="5295" spans="3:4" x14ac:dyDescent="0.2">
      <c r="C5295" s="10"/>
      <c r="D5295" s="10"/>
    </row>
    <row r="5296" spans="3:4" x14ac:dyDescent="0.2">
      <c r="C5296" s="10"/>
      <c r="D5296" s="10"/>
    </row>
    <row r="5297" spans="3:4" x14ac:dyDescent="0.2">
      <c r="C5297" s="10"/>
      <c r="D5297" s="10"/>
    </row>
    <row r="5298" spans="3:4" x14ac:dyDescent="0.2">
      <c r="C5298" s="10"/>
      <c r="D5298" s="10"/>
    </row>
    <row r="5299" spans="3:4" x14ac:dyDescent="0.2">
      <c r="C5299" s="10"/>
      <c r="D5299" s="10"/>
    </row>
    <row r="5300" spans="3:4" x14ac:dyDescent="0.2">
      <c r="C5300" s="10"/>
      <c r="D5300" s="10"/>
    </row>
    <row r="5301" spans="3:4" x14ac:dyDescent="0.2">
      <c r="C5301" s="10"/>
      <c r="D5301" s="10"/>
    </row>
    <row r="5302" spans="3:4" x14ac:dyDescent="0.2">
      <c r="C5302" s="10"/>
      <c r="D5302" s="10"/>
    </row>
    <row r="5303" spans="3:4" x14ac:dyDescent="0.2">
      <c r="C5303" s="10"/>
      <c r="D5303" s="10"/>
    </row>
    <row r="5304" spans="3:4" x14ac:dyDescent="0.2">
      <c r="C5304" s="10"/>
      <c r="D5304" s="10"/>
    </row>
    <row r="5305" spans="3:4" x14ac:dyDescent="0.2">
      <c r="C5305" s="10"/>
      <c r="D5305" s="10"/>
    </row>
    <row r="5306" spans="3:4" x14ac:dyDescent="0.2">
      <c r="C5306" s="10"/>
      <c r="D5306" s="10"/>
    </row>
    <row r="5307" spans="3:4" x14ac:dyDescent="0.2">
      <c r="C5307" s="10"/>
      <c r="D5307" s="10"/>
    </row>
    <row r="5308" spans="3:4" x14ac:dyDescent="0.2">
      <c r="C5308" s="10"/>
      <c r="D5308" s="10"/>
    </row>
    <row r="5309" spans="3:4" x14ac:dyDescent="0.2">
      <c r="C5309" s="10"/>
      <c r="D5309" s="10"/>
    </row>
    <row r="5310" spans="3:4" x14ac:dyDescent="0.2">
      <c r="C5310" s="10"/>
      <c r="D5310" s="10"/>
    </row>
    <row r="5311" spans="3:4" x14ac:dyDescent="0.2">
      <c r="C5311" s="10"/>
      <c r="D5311" s="10"/>
    </row>
    <row r="5312" spans="3:4" x14ac:dyDescent="0.2">
      <c r="C5312" s="10"/>
      <c r="D5312" s="10"/>
    </row>
    <row r="5313" spans="3:4" x14ac:dyDescent="0.2">
      <c r="C5313" s="10"/>
      <c r="D5313" s="10"/>
    </row>
    <row r="5314" spans="3:4" x14ac:dyDescent="0.2">
      <c r="C5314" s="10"/>
      <c r="D5314" s="10"/>
    </row>
    <row r="5315" spans="3:4" x14ac:dyDescent="0.2">
      <c r="C5315" s="10"/>
      <c r="D5315" s="10"/>
    </row>
    <row r="5316" spans="3:4" x14ac:dyDescent="0.2">
      <c r="C5316" s="10"/>
      <c r="D5316" s="10"/>
    </row>
    <row r="5317" spans="3:4" x14ac:dyDescent="0.2">
      <c r="C5317" s="10"/>
      <c r="D5317" s="10"/>
    </row>
    <row r="5318" spans="3:4" x14ac:dyDescent="0.2">
      <c r="C5318" s="10"/>
      <c r="D5318" s="10"/>
    </row>
    <row r="5319" spans="3:4" x14ac:dyDescent="0.2">
      <c r="C5319" s="10"/>
      <c r="D5319" s="10"/>
    </row>
    <row r="5320" spans="3:4" x14ac:dyDescent="0.2">
      <c r="C5320" s="10"/>
      <c r="D5320" s="10"/>
    </row>
    <row r="5321" spans="3:4" x14ac:dyDescent="0.2">
      <c r="C5321" s="10"/>
      <c r="D5321" s="10"/>
    </row>
    <row r="5322" spans="3:4" x14ac:dyDescent="0.2">
      <c r="C5322" s="10"/>
      <c r="D5322" s="10"/>
    </row>
    <row r="5323" spans="3:4" x14ac:dyDescent="0.2">
      <c r="C5323" s="10"/>
      <c r="D5323" s="10"/>
    </row>
    <row r="5324" spans="3:4" x14ac:dyDescent="0.2">
      <c r="C5324" s="10"/>
      <c r="D5324" s="10"/>
    </row>
    <row r="5325" spans="3:4" x14ac:dyDescent="0.2">
      <c r="C5325" s="10"/>
      <c r="D5325" s="10"/>
    </row>
    <row r="5326" spans="3:4" x14ac:dyDescent="0.2">
      <c r="C5326" s="10"/>
      <c r="D5326" s="10"/>
    </row>
    <row r="5327" spans="3:4" x14ac:dyDescent="0.2">
      <c r="C5327" s="10"/>
      <c r="D5327" s="10"/>
    </row>
    <row r="5328" spans="3:4" x14ac:dyDescent="0.2">
      <c r="C5328" s="10"/>
      <c r="D5328" s="10"/>
    </row>
    <row r="5329" spans="3:4" x14ac:dyDescent="0.2">
      <c r="C5329" s="10"/>
      <c r="D5329" s="10"/>
    </row>
    <row r="5330" spans="3:4" x14ac:dyDescent="0.2">
      <c r="C5330" s="10"/>
      <c r="D5330" s="10"/>
    </row>
    <row r="5331" spans="3:4" x14ac:dyDescent="0.2">
      <c r="C5331" s="10"/>
      <c r="D5331" s="10"/>
    </row>
    <row r="5332" spans="3:4" x14ac:dyDescent="0.2">
      <c r="C5332" s="10"/>
      <c r="D5332" s="10"/>
    </row>
    <row r="5333" spans="3:4" x14ac:dyDescent="0.2">
      <c r="C5333" s="10"/>
      <c r="D5333" s="10"/>
    </row>
    <row r="5334" spans="3:4" x14ac:dyDescent="0.2">
      <c r="C5334" s="10"/>
      <c r="D5334" s="10"/>
    </row>
    <row r="5335" spans="3:4" x14ac:dyDescent="0.2">
      <c r="C5335" s="10"/>
      <c r="D5335" s="10"/>
    </row>
    <row r="5336" spans="3:4" x14ac:dyDescent="0.2">
      <c r="C5336" s="10"/>
      <c r="D5336" s="10"/>
    </row>
    <row r="5337" spans="3:4" x14ac:dyDescent="0.2">
      <c r="C5337" s="10"/>
      <c r="D5337" s="10"/>
    </row>
    <row r="5338" spans="3:4" x14ac:dyDescent="0.2">
      <c r="C5338" s="10"/>
      <c r="D5338" s="10"/>
    </row>
    <row r="5339" spans="3:4" x14ac:dyDescent="0.2">
      <c r="C5339" s="10"/>
      <c r="D5339" s="10"/>
    </row>
    <row r="5340" spans="3:4" x14ac:dyDescent="0.2">
      <c r="C5340" s="10"/>
      <c r="D5340" s="10"/>
    </row>
    <row r="5341" spans="3:4" x14ac:dyDescent="0.2">
      <c r="C5341" s="10"/>
      <c r="D5341" s="10"/>
    </row>
    <row r="5342" spans="3:4" x14ac:dyDescent="0.2">
      <c r="C5342" s="10"/>
      <c r="D5342" s="10"/>
    </row>
    <row r="5343" spans="3:4" x14ac:dyDescent="0.2">
      <c r="C5343" s="10"/>
      <c r="D5343" s="10"/>
    </row>
    <row r="5344" spans="3:4" x14ac:dyDescent="0.2">
      <c r="C5344" s="10"/>
      <c r="D5344" s="10"/>
    </row>
    <row r="5345" spans="3:4" x14ac:dyDescent="0.2">
      <c r="C5345" s="10"/>
      <c r="D5345" s="10"/>
    </row>
    <row r="5346" spans="3:4" x14ac:dyDescent="0.2">
      <c r="C5346" s="10"/>
      <c r="D5346" s="10"/>
    </row>
    <row r="5347" spans="3:4" x14ac:dyDescent="0.2">
      <c r="C5347" s="10"/>
      <c r="D5347" s="10"/>
    </row>
    <row r="5348" spans="3:4" x14ac:dyDescent="0.2">
      <c r="C5348" s="10"/>
      <c r="D5348" s="10"/>
    </row>
    <row r="5349" spans="3:4" x14ac:dyDescent="0.2">
      <c r="C5349" s="10"/>
      <c r="D5349" s="10"/>
    </row>
    <row r="5350" spans="3:4" x14ac:dyDescent="0.2">
      <c r="C5350" s="10"/>
      <c r="D5350" s="10"/>
    </row>
    <row r="5351" spans="3:4" x14ac:dyDescent="0.2">
      <c r="C5351" s="10"/>
      <c r="D5351" s="10"/>
    </row>
    <row r="5352" spans="3:4" x14ac:dyDescent="0.2">
      <c r="C5352" s="10"/>
      <c r="D5352" s="10"/>
    </row>
    <row r="5353" spans="3:4" x14ac:dyDescent="0.2">
      <c r="C5353" s="10"/>
      <c r="D5353" s="10"/>
    </row>
    <row r="5354" spans="3:4" x14ac:dyDescent="0.2">
      <c r="C5354" s="10"/>
      <c r="D5354" s="10"/>
    </row>
    <row r="5355" spans="3:4" x14ac:dyDescent="0.2">
      <c r="C5355" s="10"/>
      <c r="D5355" s="10"/>
    </row>
    <row r="5356" spans="3:4" x14ac:dyDescent="0.2">
      <c r="C5356" s="10"/>
      <c r="D5356" s="10"/>
    </row>
    <row r="5357" spans="3:4" x14ac:dyDescent="0.2">
      <c r="C5357" s="10"/>
      <c r="D5357" s="10"/>
    </row>
    <row r="5358" spans="3:4" x14ac:dyDescent="0.2">
      <c r="C5358" s="10"/>
      <c r="D5358" s="10"/>
    </row>
    <row r="5359" spans="3:4" x14ac:dyDescent="0.2">
      <c r="C5359" s="10"/>
      <c r="D5359" s="10"/>
    </row>
    <row r="5360" spans="3:4" x14ac:dyDescent="0.2">
      <c r="C5360" s="10"/>
      <c r="D5360" s="10"/>
    </row>
    <row r="5361" spans="3:4" x14ac:dyDescent="0.2">
      <c r="C5361" s="10"/>
      <c r="D5361" s="10"/>
    </row>
    <row r="5362" spans="3:4" x14ac:dyDescent="0.2">
      <c r="C5362" s="10"/>
      <c r="D5362" s="10"/>
    </row>
    <row r="5363" spans="3:4" x14ac:dyDescent="0.2">
      <c r="C5363" s="10"/>
      <c r="D5363" s="10"/>
    </row>
    <row r="5364" spans="3:4" x14ac:dyDescent="0.2">
      <c r="C5364" s="10"/>
      <c r="D5364" s="10"/>
    </row>
    <row r="5365" spans="3:4" x14ac:dyDescent="0.2">
      <c r="C5365" s="10"/>
      <c r="D5365" s="10"/>
    </row>
    <row r="5366" spans="3:4" x14ac:dyDescent="0.2">
      <c r="C5366" s="10"/>
      <c r="D5366" s="10"/>
    </row>
    <row r="5367" spans="3:4" x14ac:dyDescent="0.2">
      <c r="C5367" s="10"/>
      <c r="D5367" s="10"/>
    </row>
    <row r="5368" spans="3:4" x14ac:dyDescent="0.2">
      <c r="C5368" s="10"/>
      <c r="D5368" s="10"/>
    </row>
    <row r="5369" spans="3:4" x14ac:dyDescent="0.2">
      <c r="C5369" s="10"/>
      <c r="D5369" s="10"/>
    </row>
    <row r="5370" spans="3:4" x14ac:dyDescent="0.2">
      <c r="C5370" s="10"/>
      <c r="D5370" s="10"/>
    </row>
    <row r="5371" spans="3:4" x14ac:dyDescent="0.2">
      <c r="C5371" s="10"/>
      <c r="D5371" s="10"/>
    </row>
    <row r="5372" spans="3:4" x14ac:dyDescent="0.2">
      <c r="C5372" s="10"/>
      <c r="D5372" s="10"/>
    </row>
    <row r="5373" spans="3:4" x14ac:dyDescent="0.2">
      <c r="C5373" s="10"/>
      <c r="D5373" s="10"/>
    </row>
    <row r="5374" spans="3:4" x14ac:dyDescent="0.2">
      <c r="C5374" s="10"/>
      <c r="D5374" s="10"/>
    </row>
    <row r="5375" spans="3:4" x14ac:dyDescent="0.2">
      <c r="C5375" s="10"/>
      <c r="D5375" s="10"/>
    </row>
    <row r="5376" spans="3:4" x14ac:dyDescent="0.2">
      <c r="C5376" s="10"/>
      <c r="D5376" s="10"/>
    </row>
    <row r="5377" spans="3:4" x14ac:dyDescent="0.2">
      <c r="C5377" s="10"/>
      <c r="D5377" s="10"/>
    </row>
    <row r="5378" spans="3:4" x14ac:dyDescent="0.2">
      <c r="C5378" s="10"/>
      <c r="D5378" s="10"/>
    </row>
    <row r="5379" spans="3:4" x14ac:dyDescent="0.2">
      <c r="C5379" s="10"/>
      <c r="D5379" s="10"/>
    </row>
    <row r="5380" spans="3:4" x14ac:dyDescent="0.2">
      <c r="C5380" s="10"/>
      <c r="D5380" s="10"/>
    </row>
    <row r="5381" spans="3:4" x14ac:dyDescent="0.2">
      <c r="C5381" s="10"/>
      <c r="D5381" s="10"/>
    </row>
    <row r="5382" spans="3:4" x14ac:dyDescent="0.2">
      <c r="C5382" s="10"/>
      <c r="D5382" s="10"/>
    </row>
    <row r="5383" spans="3:4" x14ac:dyDescent="0.2">
      <c r="C5383" s="10"/>
      <c r="D5383" s="10"/>
    </row>
    <row r="5384" spans="3:4" x14ac:dyDescent="0.2">
      <c r="C5384" s="10"/>
      <c r="D5384" s="10"/>
    </row>
    <row r="5385" spans="3:4" x14ac:dyDescent="0.2">
      <c r="C5385" s="10"/>
      <c r="D5385" s="10"/>
    </row>
    <row r="5386" spans="3:4" x14ac:dyDescent="0.2">
      <c r="C5386" s="10"/>
      <c r="D5386" s="10"/>
    </row>
    <row r="5387" spans="3:4" x14ac:dyDescent="0.2">
      <c r="C5387" s="10"/>
      <c r="D5387" s="10"/>
    </row>
    <row r="5388" spans="3:4" x14ac:dyDescent="0.2">
      <c r="C5388" s="10"/>
      <c r="D5388" s="10"/>
    </row>
    <row r="5389" spans="3:4" x14ac:dyDescent="0.2">
      <c r="C5389" s="10"/>
      <c r="D5389" s="10"/>
    </row>
    <row r="5390" spans="3:4" x14ac:dyDescent="0.2">
      <c r="C5390" s="10"/>
      <c r="D5390" s="10"/>
    </row>
    <row r="5391" spans="3:4" x14ac:dyDescent="0.2">
      <c r="C5391" s="10"/>
      <c r="D5391" s="10"/>
    </row>
    <row r="5392" spans="3:4" x14ac:dyDescent="0.2">
      <c r="C5392" s="10"/>
      <c r="D5392" s="10"/>
    </row>
    <row r="5393" spans="3:4" x14ac:dyDescent="0.2">
      <c r="C5393" s="10"/>
      <c r="D5393" s="10"/>
    </row>
    <row r="5394" spans="3:4" x14ac:dyDescent="0.2">
      <c r="C5394" s="10"/>
      <c r="D5394" s="10"/>
    </row>
    <row r="5395" spans="3:4" x14ac:dyDescent="0.2">
      <c r="C5395" s="10"/>
      <c r="D5395" s="10"/>
    </row>
    <row r="5396" spans="3:4" x14ac:dyDescent="0.2">
      <c r="C5396" s="10"/>
      <c r="D5396" s="10"/>
    </row>
    <row r="5397" spans="3:4" x14ac:dyDescent="0.2">
      <c r="C5397" s="10"/>
      <c r="D5397" s="10"/>
    </row>
    <row r="5398" spans="3:4" x14ac:dyDescent="0.2">
      <c r="C5398" s="10"/>
      <c r="D5398" s="10"/>
    </row>
    <row r="5399" spans="3:4" x14ac:dyDescent="0.2">
      <c r="C5399" s="10"/>
      <c r="D5399" s="10"/>
    </row>
    <row r="5400" spans="3:4" x14ac:dyDescent="0.2">
      <c r="C5400" s="10"/>
      <c r="D5400" s="10"/>
    </row>
    <row r="5401" spans="3:4" x14ac:dyDescent="0.2">
      <c r="C5401" s="10"/>
      <c r="D5401" s="10"/>
    </row>
    <row r="5402" spans="3:4" x14ac:dyDescent="0.2">
      <c r="C5402" s="10"/>
      <c r="D5402" s="10"/>
    </row>
    <row r="5403" spans="3:4" x14ac:dyDescent="0.2">
      <c r="C5403" s="10"/>
      <c r="D5403" s="10"/>
    </row>
    <row r="5404" spans="3:4" x14ac:dyDescent="0.2">
      <c r="C5404" s="10"/>
      <c r="D5404" s="10"/>
    </row>
    <row r="5405" spans="3:4" x14ac:dyDescent="0.2">
      <c r="C5405" s="10"/>
      <c r="D5405" s="10"/>
    </row>
    <row r="5406" spans="3:4" x14ac:dyDescent="0.2">
      <c r="C5406" s="10"/>
      <c r="D5406" s="10"/>
    </row>
    <row r="5407" spans="3:4" x14ac:dyDescent="0.2">
      <c r="C5407" s="10"/>
      <c r="D5407" s="10"/>
    </row>
    <row r="5408" spans="3:4" x14ac:dyDescent="0.2">
      <c r="C5408" s="10"/>
      <c r="D5408" s="10"/>
    </row>
    <row r="5409" spans="3:4" x14ac:dyDescent="0.2">
      <c r="C5409" s="10"/>
      <c r="D5409" s="10"/>
    </row>
    <row r="5410" spans="3:4" x14ac:dyDescent="0.2">
      <c r="C5410" s="10"/>
      <c r="D5410" s="10"/>
    </row>
    <row r="5411" spans="3:4" x14ac:dyDescent="0.2">
      <c r="C5411" s="10"/>
      <c r="D5411" s="10"/>
    </row>
    <row r="5412" spans="3:4" x14ac:dyDescent="0.2">
      <c r="C5412" s="10"/>
      <c r="D5412" s="10"/>
    </row>
    <row r="5413" spans="3:4" x14ac:dyDescent="0.2">
      <c r="C5413" s="10"/>
      <c r="D5413" s="10"/>
    </row>
    <row r="5414" spans="3:4" x14ac:dyDescent="0.2">
      <c r="C5414" s="10"/>
      <c r="D5414" s="10"/>
    </row>
    <row r="5415" spans="3:4" x14ac:dyDescent="0.2">
      <c r="C5415" s="10"/>
      <c r="D5415" s="10"/>
    </row>
    <row r="5416" spans="3:4" x14ac:dyDescent="0.2">
      <c r="C5416" s="10"/>
      <c r="D5416" s="10"/>
    </row>
    <row r="5417" spans="3:4" x14ac:dyDescent="0.2">
      <c r="C5417" s="10"/>
      <c r="D5417" s="10"/>
    </row>
    <row r="5418" spans="3:4" x14ac:dyDescent="0.2">
      <c r="C5418" s="10"/>
      <c r="D5418" s="10"/>
    </row>
    <row r="5419" spans="3:4" x14ac:dyDescent="0.2">
      <c r="C5419" s="10"/>
      <c r="D5419" s="10"/>
    </row>
    <row r="5420" spans="3:4" x14ac:dyDescent="0.2">
      <c r="C5420" s="10"/>
      <c r="D5420" s="10"/>
    </row>
    <row r="5421" spans="3:4" x14ac:dyDescent="0.2">
      <c r="C5421" s="10"/>
      <c r="D5421" s="10"/>
    </row>
    <row r="5422" spans="3:4" x14ac:dyDescent="0.2">
      <c r="C5422" s="10"/>
      <c r="D5422" s="10"/>
    </row>
    <row r="5423" spans="3:4" x14ac:dyDescent="0.2">
      <c r="C5423" s="10"/>
      <c r="D5423" s="10"/>
    </row>
    <row r="5424" spans="3:4" x14ac:dyDescent="0.2">
      <c r="C5424" s="10"/>
      <c r="D5424" s="10"/>
    </row>
    <row r="5425" spans="3:4" x14ac:dyDescent="0.2">
      <c r="C5425" s="10"/>
      <c r="D5425" s="10"/>
    </row>
    <row r="5426" spans="3:4" x14ac:dyDescent="0.2">
      <c r="C5426" s="10"/>
      <c r="D5426" s="10"/>
    </row>
    <row r="5427" spans="3:4" x14ac:dyDescent="0.2">
      <c r="C5427" s="10"/>
      <c r="D5427" s="10"/>
    </row>
    <row r="5428" spans="3:4" x14ac:dyDescent="0.2">
      <c r="C5428" s="10"/>
      <c r="D5428" s="10"/>
    </row>
    <row r="5429" spans="3:4" x14ac:dyDescent="0.2">
      <c r="C5429" s="10"/>
      <c r="D5429" s="10"/>
    </row>
    <row r="5430" spans="3:4" x14ac:dyDescent="0.2">
      <c r="C5430" s="10"/>
      <c r="D5430" s="10"/>
    </row>
    <row r="5431" spans="3:4" x14ac:dyDescent="0.2">
      <c r="C5431" s="10"/>
      <c r="D5431" s="10"/>
    </row>
    <row r="5432" spans="3:4" x14ac:dyDescent="0.2">
      <c r="C5432" s="10"/>
      <c r="D5432" s="10"/>
    </row>
    <row r="5433" spans="3:4" x14ac:dyDescent="0.2">
      <c r="C5433" s="10"/>
      <c r="D5433" s="10"/>
    </row>
    <row r="5434" spans="3:4" x14ac:dyDescent="0.2">
      <c r="C5434" s="10"/>
      <c r="D5434" s="10"/>
    </row>
    <row r="5435" spans="3:4" x14ac:dyDescent="0.2">
      <c r="C5435" s="10"/>
      <c r="D5435" s="10"/>
    </row>
    <row r="5436" spans="3:4" x14ac:dyDescent="0.2">
      <c r="C5436" s="10"/>
      <c r="D5436" s="10"/>
    </row>
    <row r="5437" spans="3:4" x14ac:dyDescent="0.2">
      <c r="C5437" s="10"/>
      <c r="D5437" s="10"/>
    </row>
    <row r="5438" spans="3:4" x14ac:dyDescent="0.2">
      <c r="C5438" s="10"/>
      <c r="D5438" s="10"/>
    </row>
    <row r="5439" spans="3:4" x14ac:dyDescent="0.2">
      <c r="C5439" s="10"/>
      <c r="D5439" s="10"/>
    </row>
    <row r="5440" spans="3:4" x14ac:dyDescent="0.2">
      <c r="C5440" s="10"/>
      <c r="D5440" s="10"/>
    </row>
    <row r="5441" spans="3:4" x14ac:dyDescent="0.2">
      <c r="C5441" s="10"/>
      <c r="D5441" s="10"/>
    </row>
    <row r="5442" spans="3:4" x14ac:dyDescent="0.2">
      <c r="C5442" s="10"/>
      <c r="D5442" s="10"/>
    </row>
    <row r="5443" spans="3:4" x14ac:dyDescent="0.2">
      <c r="C5443" s="10"/>
      <c r="D5443" s="10"/>
    </row>
    <row r="5444" spans="3:4" x14ac:dyDescent="0.2">
      <c r="C5444" s="10"/>
      <c r="D5444" s="10"/>
    </row>
    <row r="5445" spans="3:4" x14ac:dyDescent="0.2">
      <c r="C5445" s="10"/>
      <c r="D5445" s="10"/>
    </row>
    <row r="5446" spans="3:4" x14ac:dyDescent="0.2">
      <c r="C5446" s="10"/>
      <c r="D5446" s="10"/>
    </row>
    <row r="5447" spans="3:4" x14ac:dyDescent="0.2">
      <c r="C5447" s="10"/>
      <c r="D5447" s="10"/>
    </row>
    <row r="5448" spans="3:4" x14ac:dyDescent="0.2">
      <c r="C5448" s="10"/>
      <c r="D5448" s="10"/>
    </row>
    <row r="5449" spans="3:4" x14ac:dyDescent="0.2">
      <c r="C5449" s="10"/>
      <c r="D5449" s="10"/>
    </row>
    <row r="5450" spans="3:4" x14ac:dyDescent="0.2">
      <c r="C5450" s="10"/>
      <c r="D5450" s="10"/>
    </row>
    <row r="5451" spans="3:4" x14ac:dyDescent="0.2">
      <c r="C5451" s="10"/>
      <c r="D5451" s="10"/>
    </row>
    <row r="5452" spans="3:4" x14ac:dyDescent="0.2">
      <c r="C5452" s="10"/>
      <c r="D5452" s="10"/>
    </row>
    <row r="5453" spans="3:4" x14ac:dyDescent="0.2">
      <c r="C5453" s="10"/>
      <c r="D5453" s="10"/>
    </row>
    <row r="5454" spans="3:4" x14ac:dyDescent="0.2">
      <c r="C5454" s="10"/>
      <c r="D5454" s="10"/>
    </row>
    <row r="5455" spans="3:4" x14ac:dyDescent="0.2">
      <c r="C5455" s="10"/>
      <c r="D5455" s="10"/>
    </row>
    <row r="5456" spans="3:4" x14ac:dyDescent="0.2">
      <c r="C5456" s="10"/>
      <c r="D5456" s="10"/>
    </row>
    <row r="5457" spans="3:4" x14ac:dyDescent="0.2">
      <c r="C5457" s="10"/>
      <c r="D5457" s="10"/>
    </row>
    <row r="5458" spans="3:4" x14ac:dyDescent="0.2">
      <c r="C5458" s="10"/>
      <c r="D5458" s="10"/>
    </row>
    <row r="5459" spans="3:4" x14ac:dyDescent="0.2">
      <c r="C5459" s="10"/>
      <c r="D5459" s="10"/>
    </row>
    <row r="5460" spans="3:4" x14ac:dyDescent="0.2">
      <c r="C5460" s="10"/>
      <c r="D5460" s="10"/>
    </row>
    <row r="5461" spans="3:4" x14ac:dyDescent="0.2">
      <c r="C5461" s="10"/>
      <c r="D5461" s="10"/>
    </row>
    <row r="5462" spans="3:4" x14ac:dyDescent="0.2">
      <c r="C5462" s="10"/>
      <c r="D5462" s="10"/>
    </row>
    <row r="5463" spans="3:4" x14ac:dyDescent="0.2">
      <c r="C5463" s="10"/>
      <c r="D5463" s="10"/>
    </row>
    <row r="5464" spans="3:4" x14ac:dyDescent="0.2">
      <c r="C5464" s="10"/>
      <c r="D5464" s="10"/>
    </row>
    <row r="5465" spans="3:4" x14ac:dyDescent="0.2">
      <c r="C5465" s="10"/>
      <c r="D5465" s="10"/>
    </row>
    <row r="5466" spans="3:4" x14ac:dyDescent="0.2">
      <c r="C5466" s="10"/>
      <c r="D5466" s="10"/>
    </row>
    <row r="5467" spans="3:4" x14ac:dyDescent="0.2">
      <c r="C5467" s="10"/>
      <c r="D5467" s="10"/>
    </row>
    <row r="5468" spans="3:4" x14ac:dyDescent="0.2">
      <c r="C5468" s="10"/>
      <c r="D5468" s="10"/>
    </row>
    <row r="5469" spans="3:4" x14ac:dyDescent="0.2">
      <c r="C5469" s="10"/>
      <c r="D5469" s="10"/>
    </row>
    <row r="5470" spans="3:4" x14ac:dyDescent="0.2">
      <c r="C5470" s="10"/>
      <c r="D5470" s="10"/>
    </row>
    <row r="5471" spans="3:4" x14ac:dyDescent="0.2">
      <c r="C5471" s="10"/>
      <c r="D5471" s="10"/>
    </row>
    <row r="5472" spans="3:4" x14ac:dyDescent="0.2">
      <c r="C5472" s="10"/>
      <c r="D5472" s="10"/>
    </row>
    <row r="5473" spans="3:4" x14ac:dyDescent="0.2">
      <c r="C5473" s="10"/>
      <c r="D5473" s="10"/>
    </row>
    <row r="5474" spans="3:4" x14ac:dyDescent="0.2">
      <c r="C5474" s="10"/>
      <c r="D5474" s="10"/>
    </row>
    <row r="5475" spans="3:4" x14ac:dyDescent="0.2">
      <c r="C5475" s="10"/>
      <c r="D5475" s="10"/>
    </row>
    <row r="5476" spans="3:4" x14ac:dyDescent="0.2">
      <c r="C5476" s="10"/>
      <c r="D5476" s="10"/>
    </row>
    <row r="5477" spans="3:4" x14ac:dyDescent="0.2">
      <c r="C5477" s="10"/>
      <c r="D5477" s="10"/>
    </row>
    <row r="5478" spans="3:4" x14ac:dyDescent="0.2">
      <c r="C5478" s="10"/>
      <c r="D5478" s="10"/>
    </row>
    <row r="5479" spans="3:4" x14ac:dyDescent="0.2">
      <c r="C5479" s="10"/>
      <c r="D5479" s="10"/>
    </row>
    <row r="5480" spans="3:4" x14ac:dyDescent="0.2">
      <c r="C5480" s="10"/>
      <c r="D5480" s="10"/>
    </row>
    <row r="5481" spans="3:4" x14ac:dyDescent="0.2">
      <c r="C5481" s="10"/>
      <c r="D5481" s="10"/>
    </row>
    <row r="5482" spans="3:4" x14ac:dyDescent="0.2">
      <c r="C5482" s="10"/>
      <c r="D5482" s="10"/>
    </row>
    <row r="5483" spans="3:4" x14ac:dyDescent="0.2">
      <c r="C5483" s="10"/>
      <c r="D5483" s="10"/>
    </row>
    <row r="5484" spans="3:4" x14ac:dyDescent="0.2">
      <c r="C5484" s="10"/>
      <c r="D5484" s="10"/>
    </row>
    <row r="5485" spans="3:4" x14ac:dyDescent="0.2">
      <c r="C5485" s="10"/>
      <c r="D5485" s="10"/>
    </row>
    <row r="5486" spans="3:4" x14ac:dyDescent="0.2">
      <c r="C5486" s="10"/>
      <c r="D5486" s="10"/>
    </row>
    <row r="5487" spans="3:4" x14ac:dyDescent="0.2">
      <c r="C5487" s="10"/>
      <c r="D5487" s="10"/>
    </row>
    <row r="5488" spans="3:4" x14ac:dyDescent="0.2">
      <c r="C5488" s="10"/>
      <c r="D5488" s="10"/>
    </row>
    <row r="5489" spans="3:4" x14ac:dyDescent="0.2">
      <c r="C5489" s="10"/>
      <c r="D5489" s="10"/>
    </row>
    <row r="5490" spans="3:4" x14ac:dyDescent="0.2">
      <c r="C5490" s="10"/>
      <c r="D5490" s="10"/>
    </row>
    <row r="5491" spans="3:4" x14ac:dyDescent="0.2">
      <c r="C5491" s="10"/>
      <c r="D5491" s="10"/>
    </row>
    <row r="5492" spans="3:4" x14ac:dyDescent="0.2">
      <c r="C5492" s="10"/>
      <c r="D5492" s="10"/>
    </row>
    <row r="5493" spans="3:4" x14ac:dyDescent="0.2">
      <c r="C5493" s="10"/>
      <c r="D5493" s="10"/>
    </row>
    <row r="5494" spans="3:4" x14ac:dyDescent="0.2">
      <c r="C5494" s="10"/>
      <c r="D5494" s="10"/>
    </row>
    <row r="5495" spans="3:4" x14ac:dyDescent="0.2">
      <c r="C5495" s="10"/>
      <c r="D5495" s="10"/>
    </row>
    <row r="5496" spans="3:4" x14ac:dyDescent="0.2">
      <c r="C5496" s="10"/>
      <c r="D5496" s="10"/>
    </row>
    <row r="5497" spans="3:4" x14ac:dyDescent="0.2">
      <c r="C5497" s="10"/>
      <c r="D5497" s="10"/>
    </row>
    <row r="5498" spans="3:4" x14ac:dyDescent="0.2">
      <c r="C5498" s="10"/>
      <c r="D5498" s="10"/>
    </row>
    <row r="5499" spans="3:4" x14ac:dyDescent="0.2">
      <c r="C5499" s="10"/>
      <c r="D5499" s="10"/>
    </row>
    <row r="5500" spans="3:4" x14ac:dyDescent="0.2">
      <c r="C5500" s="10"/>
      <c r="D5500" s="10"/>
    </row>
    <row r="5501" spans="3:4" x14ac:dyDescent="0.2">
      <c r="C5501" s="10"/>
      <c r="D5501" s="10"/>
    </row>
    <row r="5502" spans="3:4" x14ac:dyDescent="0.2">
      <c r="C5502" s="10"/>
      <c r="D5502" s="10"/>
    </row>
    <row r="5503" spans="3:4" x14ac:dyDescent="0.2">
      <c r="C5503" s="10"/>
      <c r="D5503" s="10"/>
    </row>
    <row r="5504" spans="3:4" x14ac:dyDescent="0.2">
      <c r="C5504" s="10"/>
      <c r="D5504" s="10"/>
    </row>
    <row r="5505" spans="3:4" x14ac:dyDescent="0.2">
      <c r="C5505" s="10"/>
      <c r="D5505" s="10"/>
    </row>
    <row r="5506" spans="3:4" x14ac:dyDescent="0.2">
      <c r="C5506" s="10"/>
      <c r="D5506" s="10"/>
    </row>
    <row r="5507" spans="3:4" x14ac:dyDescent="0.2">
      <c r="C5507" s="10"/>
      <c r="D5507" s="10"/>
    </row>
    <row r="5508" spans="3:4" x14ac:dyDescent="0.2">
      <c r="C5508" s="10"/>
      <c r="D5508" s="10"/>
    </row>
    <row r="5509" spans="3:4" x14ac:dyDescent="0.2">
      <c r="C5509" s="10"/>
      <c r="D5509" s="10"/>
    </row>
    <row r="5510" spans="3:4" x14ac:dyDescent="0.2">
      <c r="C5510" s="10"/>
      <c r="D5510" s="10"/>
    </row>
    <row r="5511" spans="3:4" x14ac:dyDescent="0.2">
      <c r="C5511" s="10"/>
      <c r="D5511" s="10"/>
    </row>
    <row r="5512" spans="3:4" x14ac:dyDescent="0.2">
      <c r="C5512" s="10"/>
      <c r="D5512" s="10"/>
    </row>
    <row r="5513" spans="3:4" x14ac:dyDescent="0.2">
      <c r="C5513" s="10"/>
      <c r="D5513" s="10"/>
    </row>
    <row r="5514" spans="3:4" x14ac:dyDescent="0.2">
      <c r="C5514" s="10"/>
      <c r="D5514" s="10"/>
    </row>
    <row r="5515" spans="3:4" x14ac:dyDescent="0.2">
      <c r="C5515" s="10"/>
      <c r="D5515" s="10"/>
    </row>
    <row r="5516" spans="3:4" x14ac:dyDescent="0.2">
      <c r="C5516" s="10"/>
      <c r="D5516" s="10"/>
    </row>
    <row r="5517" spans="3:4" x14ac:dyDescent="0.2">
      <c r="C5517" s="10"/>
      <c r="D5517" s="10"/>
    </row>
    <row r="5518" spans="3:4" x14ac:dyDescent="0.2">
      <c r="C5518" s="10"/>
      <c r="D5518" s="10"/>
    </row>
    <row r="5519" spans="3:4" x14ac:dyDescent="0.2">
      <c r="C5519" s="10"/>
      <c r="D5519" s="10"/>
    </row>
    <row r="5520" spans="3:4" x14ac:dyDescent="0.2">
      <c r="C5520" s="10"/>
      <c r="D5520" s="10"/>
    </row>
    <row r="5521" spans="3:4" x14ac:dyDescent="0.2">
      <c r="C5521" s="10"/>
      <c r="D5521" s="10"/>
    </row>
    <row r="5522" spans="3:4" x14ac:dyDescent="0.2">
      <c r="C5522" s="10"/>
      <c r="D5522" s="10"/>
    </row>
    <row r="5523" spans="3:4" x14ac:dyDescent="0.2">
      <c r="C5523" s="10"/>
      <c r="D5523" s="10"/>
    </row>
    <row r="5524" spans="3:4" x14ac:dyDescent="0.2">
      <c r="C5524" s="10"/>
      <c r="D5524" s="10"/>
    </row>
    <row r="5525" spans="3:4" x14ac:dyDescent="0.2">
      <c r="C5525" s="10"/>
      <c r="D5525" s="10"/>
    </row>
    <row r="5526" spans="3:4" x14ac:dyDescent="0.2">
      <c r="C5526" s="10"/>
      <c r="D5526" s="10"/>
    </row>
    <row r="5527" spans="3:4" x14ac:dyDescent="0.2">
      <c r="C5527" s="10"/>
      <c r="D5527" s="10"/>
    </row>
    <row r="5528" spans="3:4" x14ac:dyDescent="0.2">
      <c r="C5528" s="10"/>
      <c r="D5528" s="10"/>
    </row>
    <row r="5529" spans="3:4" x14ac:dyDescent="0.2">
      <c r="C5529" s="10"/>
      <c r="D5529" s="10"/>
    </row>
    <row r="5530" spans="3:4" x14ac:dyDescent="0.2">
      <c r="C5530" s="10"/>
      <c r="D5530" s="10"/>
    </row>
    <row r="5531" spans="3:4" x14ac:dyDescent="0.2">
      <c r="C5531" s="10"/>
      <c r="D5531" s="10"/>
    </row>
    <row r="5532" spans="3:4" x14ac:dyDescent="0.2">
      <c r="C5532" s="10"/>
      <c r="D5532" s="10"/>
    </row>
    <row r="5533" spans="3:4" x14ac:dyDescent="0.2">
      <c r="C5533" s="10"/>
      <c r="D5533" s="10"/>
    </row>
    <row r="5534" spans="3:4" x14ac:dyDescent="0.2">
      <c r="C5534" s="10"/>
      <c r="D5534" s="10"/>
    </row>
    <row r="5535" spans="3:4" x14ac:dyDescent="0.2">
      <c r="C5535" s="10"/>
      <c r="D5535" s="10"/>
    </row>
    <row r="5536" spans="3:4" x14ac:dyDescent="0.2">
      <c r="C5536" s="10"/>
      <c r="D5536" s="10"/>
    </row>
    <row r="5537" spans="3:4" x14ac:dyDescent="0.2">
      <c r="C5537" s="10"/>
      <c r="D5537" s="10"/>
    </row>
    <row r="5538" spans="3:4" x14ac:dyDescent="0.2">
      <c r="C5538" s="10"/>
      <c r="D5538" s="10"/>
    </row>
    <row r="5539" spans="3:4" x14ac:dyDescent="0.2">
      <c r="C5539" s="10"/>
      <c r="D5539" s="10"/>
    </row>
    <row r="5540" spans="3:4" x14ac:dyDescent="0.2">
      <c r="C5540" s="10"/>
      <c r="D5540" s="10"/>
    </row>
    <row r="5541" spans="3:4" x14ac:dyDescent="0.2">
      <c r="C5541" s="10"/>
      <c r="D5541" s="10"/>
    </row>
    <row r="5542" spans="3:4" x14ac:dyDescent="0.2">
      <c r="C5542" s="10"/>
      <c r="D5542" s="10"/>
    </row>
    <row r="5543" spans="3:4" x14ac:dyDescent="0.2">
      <c r="C5543" s="10"/>
      <c r="D5543" s="10"/>
    </row>
    <row r="5544" spans="3:4" x14ac:dyDescent="0.2">
      <c r="C5544" s="10"/>
      <c r="D5544" s="10"/>
    </row>
    <row r="5545" spans="3:4" x14ac:dyDescent="0.2">
      <c r="C5545" s="10"/>
      <c r="D5545" s="10"/>
    </row>
    <row r="5546" spans="3:4" x14ac:dyDescent="0.2">
      <c r="C5546" s="10"/>
      <c r="D5546" s="10"/>
    </row>
    <row r="5547" spans="3:4" x14ac:dyDescent="0.2">
      <c r="C5547" s="10"/>
      <c r="D5547" s="10"/>
    </row>
    <row r="5548" spans="3:4" x14ac:dyDescent="0.2">
      <c r="C5548" s="10"/>
      <c r="D5548" s="10"/>
    </row>
    <row r="5549" spans="3:4" x14ac:dyDescent="0.2">
      <c r="C5549" s="10"/>
      <c r="D5549" s="10"/>
    </row>
    <row r="5550" spans="3:4" x14ac:dyDescent="0.2">
      <c r="C5550" s="10"/>
      <c r="D5550" s="10"/>
    </row>
    <row r="5551" spans="3:4" x14ac:dyDescent="0.2">
      <c r="C5551" s="10"/>
      <c r="D5551" s="10"/>
    </row>
    <row r="5552" spans="3:4" x14ac:dyDescent="0.2">
      <c r="C5552" s="10"/>
      <c r="D5552" s="10"/>
    </row>
    <row r="5553" spans="3:4" x14ac:dyDescent="0.2">
      <c r="C5553" s="10"/>
      <c r="D5553" s="10"/>
    </row>
    <row r="5554" spans="3:4" x14ac:dyDescent="0.2">
      <c r="C5554" s="10"/>
      <c r="D5554" s="10"/>
    </row>
    <row r="5555" spans="3:4" x14ac:dyDescent="0.2">
      <c r="C5555" s="10"/>
      <c r="D5555" s="10"/>
    </row>
    <row r="5556" spans="3:4" x14ac:dyDescent="0.2">
      <c r="C5556" s="10"/>
      <c r="D5556" s="10"/>
    </row>
    <row r="5557" spans="3:4" x14ac:dyDescent="0.2">
      <c r="C5557" s="10"/>
      <c r="D5557" s="10"/>
    </row>
    <row r="5558" spans="3:4" x14ac:dyDescent="0.2">
      <c r="C5558" s="10"/>
      <c r="D5558" s="10"/>
    </row>
    <row r="5559" spans="3:4" x14ac:dyDescent="0.2">
      <c r="C5559" s="10"/>
      <c r="D5559" s="10"/>
    </row>
    <row r="5560" spans="3:4" x14ac:dyDescent="0.2">
      <c r="C5560" s="10"/>
      <c r="D5560" s="10"/>
    </row>
    <row r="5561" spans="3:4" x14ac:dyDescent="0.2">
      <c r="C5561" s="10"/>
      <c r="D5561" s="10"/>
    </row>
    <row r="5562" spans="3:4" x14ac:dyDescent="0.2">
      <c r="C5562" s="10"/>
      <c r="D5562" s="10"/>
    </row>
    <row r="5563" spans="3:4" x14ac:dyDescent="0.2">
      <c r="C5563" s="10"/>
      <c r="D5563" s="10"/>
    </row>
    <row r="5564" spans="3:4" x14ac:dyDescent="0.2">
      <c r="C5564" s="10"/>
      <c r="D5564" s="10"/>
    </row>
    <row r="5565" spans="3:4" x14ac:dyDescent="0.2">
      <c r="C5565" s="10"/>
      <c r="D5565" s="10"/>
    </row>
    <row r="5566" spans="3:4" x14ac:dyDescent="0.2">
      <c r="C5566" s="10"/>
      <c r="D5566" s="10"/>
    </row>
    <row r="5567" spans="3:4" x14ac:dyDescent="0.2">
      <c r="C5567" s="10"/>
      <c r="D5567" s="10"/>
    </row>
    <row r="5568" spans="3:4" x14ac:dyDescent="0.2">
      <c r="C5568" s="10"/>
      <c r="D5568" s="10"/>
    </row>
    <row r="5569" spans="3:4" x14ac:dyDescent="0.2">
      <c r="C5569" s="10"/>
      <c r="D5569" s="10"/>
    </row>
    <row r="5570" spans="3:4" x14ac:dyDescent="0.2">
      <c r="C5570" s="10"/>
      <c r="D5570" s="10"/>
    </row>
    <row r="5571" spans="3:4" x14ac:dyDescent="0.2">
      <c r="C5571" s="10"/>
      <c r="D5571" s="10"/>
    </row>
    <row r="5572" spans="3:4" x14ac:dyDescent="0.2">
      <c r="C5572" s="10"/>
      <c r="D5572" s="10"/>
    </row>
    <row r="5573" spans="3:4" x14ac:dyDescent="0.2">
      <c r="C5573" s="10"/>
      <c r="D5573" s="10"/>
    </row>
    <row r="5574" spans="3:4" x14ac:dyDescent="0.2">
      <c r="C5574" s="10"/>
      <c r="D5574" s="10"/>
    </row>
    <row r="5575" spans="3:4" x14ac:dyDescent="0.2">
      <c r="C5575" s="10"/>
      <c r="D5575" s="10"/>
    </row>
    <row r="5576" spans="3:4" x14ac:dyDescent="0.2">
      <c r="C5576" s="10"/>
      <c r="D5576" s="10"/>
    </row>
    <row r="5577" spans="3:4" x14ac:dyDescent="0.2">
      <c r="C5577" s="10"/>
      <c r="D5577" s="10"/>
    </row>
    <row r="5578" spans="3:4" x14ac:dyDescent="0.2">
      <c r="C5578" s="10"/>
      <c r="D5578" s="10"/>
    </row>
    <row r="5579" spans="3:4" x14ac:dyDescent="0.2">
      <c r="C5579" s="10"/>
      <c r="D5579" s="10"/>
    </row>
    <row r="5580" spans="3:4" x14ac:dyDescent="0.2">
      <c r="C5580" s="10"/>
      <c r="D5580" s="10"/>
    </row>
    <row r="5581" spans="3:4" x14ac:dyDescent="0.2">
      <c r="C5581" s="10"/>
      <c r="D5581" s="10"/>
    </row>
    <row r="5582" spans="3:4" x14ac:dyDescent="0.2">
      <c r="C5582" s="10"/>
      <c r="D5582" s="10"/>
    </row>
    <row r="5583" spans="3:4" x14ac:dyDescent="0.2">
      <c r="C5583" s="10"/>
      <c r="D5583" s="10"/>
    </row>
    <row r="5584" spans="3:4" x14ac:dyDescent="0.2">
      <c r="C5584" s="10"/>
      <c r="D5584" s="10"/>
    </row>
    <row r="5585" spans="3:4" x14ac:dyDescent="0.2">
      <c r="C5585" s="10"/>
      <c r="D5585" s="10"/>
    </row>
    <row r="5586" spans="3:4" x14ac:dyDescent="0.2">
      <c r="C5586" s="10"/>
      <c r="D5586" s="10"/>
    </row>
    <row r="5587" spans="3:4" x14ac:dyDescent="0.2">
      <c r="C5587" s="10"/>
      <c r="D5587" s="10"/>
    </row>
    <row r="5588" spans="3:4" x14ac:dyDescent="0.2">
      <c r="C5588" s="10"/>
      <c r="D5588" s="10"/>
    </row>
    <row r="5589" spans="3:4" x14ac:dyDescent="0.2">
      <c r="C5589" s="10"/>
      <c r="D5589" s="10"/>
    </row>
    <row r="5590" spans="3:4" x14ac:dyDescent="0.2">
      <c r="C5590" s="10"/>
      <c r="D5590" s="10"/>
    </row>
    <row r="5591" spans="3:4" x14ac:dyDescent="0.2">
      <c r="C5591" s="10"/>
      <c r="D5591" s="10"/>
    </row>
    <row r="5592" spans="3:4" x14ac:dyDescent="0.2">
      <c r="C5592" s="10"/>
      <c r="D5592" s="10"/>
    </row>
    <row r="5593" spans="3:4" x14ac:dyDescent="0.2">
      <c r="C5593" s="10"/>
      <c r="D5593" s="10"/>
    </row>
    <row r="5594" spans="3:4" x14ac:dyDescent="0.2">
      <c r="C5594" s="10"/>
      <c r="D5594" s="10"/>
    </row>
    <row r="5595" spans="3:4" x14ac:dyDescent="0.2">
      <c r="C5595" s="10"/>
      <c r="D5595" s="10"/>
    </row>
    <row r="5596" spans="3:4" x14ac:dyDescent="0.2">
      <c r="C5596" s="10"/>
      <c r="D5596" s="10"/>
    </row>
    <row r="5597" spans="3:4" x14ac:dyDescent="0.2">
      <c r="C5597" s="10"/>
      <c r="D5597" s="10"/>
    </row>
    <row r="5598" spans="3:4" x14ac:dyDescent="0.2">
      <c r="C5598" s="10"/>
      <c r="D5598" s="10"/>
    </row>
    <row r="5599" spans="3:4" x14ac:dyDescent="0.2">
      <c r="C5599" s="10"/>
      <c r="D5599" s="10"/>
    </row>
    <row r="5600" spans="3:4" x14ac:dyDescent="0.2">
      <c r="C5600" s="10"/>
      <c r="D5600" s="10"/>
    </row>
    <row r="5601" spans="3:4" x14ac:dyDescent="0.2">
      <c r="C5601" s="10"/>
      <c r="D5601" s="10"/>
    </row>
    <row r="5602" spans="3:4" x14ac:dyDescent="0.2">
      <c r="C5602" s="10"/>
      <c r="D5602" s="10"/>
    </row>
    <row r="5603" spans="3:4" x14ac:dyDescent="0.2">
      <c r="C5603" s="10"/>
      <c r="D5603" s="10"/>
    </row>
    <row r="5604" spans="3:4" x14ac:dyDescent="0.2">
      <c r="C5604" s="10"/>
      <c r="D5604" s="10"/>
    </row>
    <row r="5605" spans="3:4" x14ac:dyDescent="0.2">
      <c r="C5605" s="10"/>
      <c r="D5605" s="10"/>
    </row>
    <row r="5606" spans="3:4" x14ac:dyDescent="0.2">
      <c r="C5606" s="10"/>
      <c r="D5606" s="10"/>
    </row>
    <row r="5607" spans="3:4" x14ac:dyDescent="0.2">
      <c r="C5607" s="10"/>
      <c r="D5607" s="10"/>
    </row>
    <row r="5608" spans="3:4" x14ac:dyDescent="0.2">
      <c r="C5608" s="10"/>
      <c r="D5608" s="10"/>
    </row>
    <row r="5609" spans="3:4" x14ac:dyDescent="0.2">
      <c r="C5609" s="10"/>
      <c r="D5609" s="10"/>
    </row>
    <row r="5610" spans="3:4" x14ac:dyDescent="0.2">
      <c r="C5610" s="10"/>
      <c r="D5610" s="10"/>
    </row>
    <row r="5611" spans="3:4" x14ac:dyDescent="0.2">
      <c r="C5611" s="10"/>
      <c r="D5611" s="10"/>
    </row>
    <row r="5612" spans="3:4" x14ac:dyDescent="0.2">
      <c r="C5612" s="10"/>
      <c r="D5612" s="10"/>
    </row>
    <row r="5613" spans="3:4" x14ac:dyDescent="0.2">
      <c r="C5613" s="10"/>
      <c r="D5613" s="10"/>
    </row>
    <row r="5614" spans="3:4" x14ac:dyDescent="0.2">
      <c r="C5614" s="10"/>
      <c r="D5614" s="10"/>
    </row>
    <row r="5615" spans="3:4" x14ac:dyDescent="0.2">
      <c r="C5615" s="10"/>
      <c r="D5615" s="10"/>
    </row>
    <row r="5616" spans="3:4" x14ac:dyDescent="0.2">
      <c r="C5616" s="10"/>
      <c r="D5616" s="10"/>
    </row>
    <row r="5617" spans="3:4" x14ac:dyDescent="0.2">
      <c r="C5617" s="10"/>
      <c r="D5617" s="10"/>
    </row>
    <row r="5618" spans="3:4" x14ac:dyDescent="0.2">
      <c r="C5618" s="10"/>
      <c r="D5618" s="10"/>
    </row>
    <row r="5619" spans="3:4" x14ac:dyDescent="0.2">
      <c r="C5619" s="10"/>
      <c r="D5619" s="10"/>
    </row>
    <row r="5620" spans="3:4" x14ac:dyDescent="0.2">
      <c r="C5620" s="10"/>
      <c r="D5620" s="10"/>
    </row>
    <row r="5621" spans="3:4" x14ac:dyDescent="0.2">
      <c r="C5621" s="10"/>
      <c r="D5621" s="10"/>
    </row>
    <row r="5622" spans="3:4" x14ac:dyDescent="0.2">
      <c r="C5622" s="10"/>
      <c r="D5622" s="10"/>
    </row>
    <row r="5623" spans="3:4" x14ac:dyDescent="0.2">
      <c r="C5623" s="10"/>
      <c r="D5623" s="10"/>
    </row>
    <row r="5624" spans="3:4" x14ac:dyDescent="0.2">
      <c r="C5624" s="10"/>
      <c r="D5624" s="10"/>
    </row>
    <row r="5625" spans="3:4" x14ac:dyDescent="0.2">
      <c r="C5625" s="10"/>
      <c r="D5625" s="10"/>
    </row>
    <row r="5626" spans="3:4" x14ac:dyDescent="0.2">
      <c r="C5626" s="10"/>
      <c r="D5626" s="10"/>
    </row>
    <row r="5627" spans="3:4" x14ac:dyDescent="0.2">
      <c r="C5627" s="10"/>
      <c r="D5627" s="10"/>
    </row>
    <row r="5628" spans="3:4" x14ac:dyDescent="0.2">
      <c r="C5628" s="10"/>
      <c r="D5628" s="10"/>
    </row>
    <row r="5629" spans="3:4" x14ac:dyDescent="0.2">
      <c r="C5629" s="10"/>
      <c r="D5629" s="10"/>
    </row>
    <row r="5630" spans="3:4" x14ac:dyDescent="0.2">
      <c r="C5630" s="10"/>
      <c r="D5630" s="10"/>
    </row>
    <row r="5631" spans="3:4" x14ac:dyDescent="0.2">
      <c r="C5631" s="10"/>
      <c r="D5631" s="10"/>
    </row>
    <row r="5632" spans="3:4" x14ac:dyDescent="0.2">
      <c r="C5632" s="10"/>
      <c r="D5632" s="10"/>
    </row>
    <row r="5633" spans="3:4" x14ac:dyDescent="0.2">
      <c r="C5633" s="10"/>
      <c r="D5633" s="10"/>
    </row>
    <row r="5634" spans="3:4" x14ac:dyDescent="0.2">
      <c r="C5634" s="10"/>
      <c r="D5634" s="10"/>
    </row>
    <row r="5635" spans="3:4" x14ac:dyDescent="0.2">
      <c r="C5635" s="10"/>
      <c r="D5635" s="10"/>
    </row>
    <row r="5636" spans="3:4" x14ac:dyDescent="0.2">
      <c r="C5636" s="10"/>
      <c r="D5636" s="10"/>
    </row>
    <row r="5637" spans="3:4" x14ac:dyDescent="0.2">
      <c r="C5637" s="10"/>
      <c r="D5637" s="10"/>
    </row>
    <row r="5638" spans="3:4" x14ac:dyDescent="0.2">
      <c r="C5638" s="10"/>
      <c r="D5638" s="10"/>
    </row>
    <row r="5639" spans="3:4" x14ac:dyDescent="0.2">
      <c r="C5639" s="10"/>
      <c r="D5639" s="10"/>
    </row>
    <row r="5640" spans="3:4" x14ac:dyDescent="0.2">
      <c r="C5640" s="10"/>
      <c r="D5640" s="10"/>
    </row>
    <row r="5641" spans="3:4" x14ac:dyDescent="0.2">
      <c r="C5641" s="10"/>
      <c r="D5641" s="10"/>
    </row>
    <row r="5642" spans="3:4" x14ac:dyDescent="0.2">
      <c r="C5642" s="10"/>
      <c r="D5642" s="10"/>
    </row>
    <row r="5643" spans="3:4" x14ac:dyDescent="0.2">
      <c r="C5643" s="10"/>
      <c r="D5643" s="10"/>
    </row>
    <row r="5644" spans="3:4" x14ac:dyDescent="0.2">
      <c r="C5644" s="10"/>
      <c r="D5644" s="10"/>
    </row>
    <row r="5645" spans="3:4" x14ac:dyDescent="0.2">
      <c r="C5645" s="10"/>
      <c r="D5645" s="10"/>
    </row>
    <row r="5646" spans="3:4" x14ac:dyDescent="0.2">
      <c r="C5646" s="10"/>
      <c r="D5646" s="10"/>
    </row>
    <row r="5647" spans="3:4" x14ac:dyDescent="0.2">
      <c r="C5647" s="10"/>
      <c r="D5647" s="10"/>
    </row>
    <row r="5648" spans="3:4" x14ac:dyDescent="0.2">
      <c r="C5648" s="10"/>
      <c r="D5648" s="10"/>
    </row>
    <row r="5649" spans="3:4" x14ac:dyDescent="0.2">
      <c r="C5649" s="10"/>
      <c r="D5649" s="10"/>
    </row>
    <row r="5650" spans="3:4" x14ac:dyDescent="0.2">
      <c r="C5650" s="10"/>
      <c r="D5650" s="10"/>
    </row>
    <row r="5651" spans="3:4" x14ac:dyDescent="0.2">
      <c r="C5651" s="10"/>
      <c r="D5651" s="10"/>
    </row>
    <row r="5652" spans="3:4" x14ac:dyDescent="0.2">
      <c r="C5652" s="10"/>
      <c r="D5652" s="10"/>
    </row>
    <row r="5653" spans="3:4" x14ac:dyDescent="0.2">
      <c r="C5653" s="10"/>
      <c r="D5653" s="10"/>
    </row>
    <row r="5654" spans="3:4" x14ac:dyDescent="0.2">
      <c r="C5654" s="10"/>
      <c r="D5654" s="10"/>
    </row>
    <row r="5655" spans="3:4" x14ac:dyDescent="0.2">
      <c r="C5655" s="10"/>
      <c r="D5655" s="10"/>
    </row>
    <row r="5656" spans="3:4" x14ac:dyDescent="0.2">
      <c r="C5656" s="10"/>
      <c r="D5656" s="10"/>
    </row>
    <row r="5657" spans="3:4" x14ac:dyDescent="0.2">
      <c r="C5657" s="10"/>
      <c r="D5657" s="10"/>
    </row>
    <row r="5658" spans="3:4" x14ac:dyDescent="0.2">
      <c r="C5658" s="10"/>
      <c r="D5658" s="10"/>
    </row>
    <row r="5659" spans="3:4" x14ac:dyDescent="0.2">
      <c r="C5659" s="10"/>
      <c r="D5659" s="10"/>
    </row>
    <row r="5660" spans="3:4" x14ac:dyDescent="0.2">
      <c r="C5660" s="10"/>
      <c r="D5660" s="10"/>
    </row>
    <row r="5661" spans="3:4" x14ac:dyDescent="0.2">
      <c r="C5661" s="10"/>
      <c r="D5661" s="10"/>
    </row>
    <row r="5662" spans="3:4" x14ac:dyDescent="0.2">
      <c r="C5662" s="10"/>
      <c r="D5662" s="10"/>
    </row>
    <row r="5663" spans="3:4" x14ac:dyDescent="0.2">
      <c r="C5663" s="10"/>
      <c r="D5663" s="10"/>
    </row>
    <row r="5664" spans="3:4" x14ac:dyDescent="0.2">
      <c r="C5664" s="10"/>
      <c r="D5664" s="10"/>
    </row>
    <row r="5665" spans="3:4" x14ac:dyDescent="0.2">
      <c r="C5665" s="10"/>
      <c r="D5665" s="10"/>
    </row>
    <row r="5666" spans="3:4" x14ac:dyDescent="0.2">
      <c r="C5666" s="10"/>
      <c r="D5666" s="10"/>
    </row>
    <row r="5667" spans="3:4" x14ac:dyDescent="0.2">
      <c r="C5667" s="10"/>
      <c r="D5667" s="10"/>
    </row>
    <row r="5668" spans="3:4" x14ac:dyDescent="0.2">
      <c r="C5668" s="10"/>
      <c r="D5668" s="10"/>
    </row>
    <row r="5669" spans="3:4" x14ac:dyDescent="0.2">
      <c r="C5669" s="10"/>
      <c r="D5669" s="10"/>
    </row>
    <row r="5670" spans="3:4" x14ac:dyDescent="0.2">
      <c r="C5670" s="10"/>
      <c r="D5670" s="10"/>
    </row>
    <row r="5671" spans="3:4" x14ac:dyDescent="0.2">
      <c r="C5671" s="10"/>
      <c r="D5671" s="10"/>
    </row>
    <row r="5672" spans="3:4" x14ac:dyDescent="0.2">
      <c r="C5672" s="10"/>
      <c r="D5672" s="10"/>
    </row>
    <row r="5673" spans="3:4" x14ac:dyDescent="0.2">
      <c r="C5673" s="10"/>
      <c r="D5673" s="10"/>
    </row>
    <row r="5674" spans="3:4" x14ac:dyDescent="0.2">
      <c r="C5674" s="10"/>
      <c r="D5674" s="10"/>
    </row>
    <row r="5675" spans="3:4" x14ac:dyDescent="0.2">
      <c r="C5675" s="10"/>
      <c r="D5675" s="10"/>
    </row>
    <row r="5676" spans="3:4" x14ac:dyDescent="0.2">
      <c r="C5676" s="10"/>
      <c r="D5676" s="10"/>
    </row>
    <row r="5677" spans="3:4" x14ac:dyDescent="0.2">
      <c r="C5677" s="10"/>
      <c r="D5677" s="10"/>
    </row>
    <row r="5678" spans="3:4" x14ac:dyDescent="0.2">
      <c r="C5678" s="10"/>
      <c r="D5678" s="10"/>
    </row>
    <row r="5679" spans="3:4" x14ac:dyDescent="0.2">
      <c r="C5679" s="10"/>
      <c r="D5679" s="10"/>
    </row>
    <row r="5680" spans="3:4" x14ac:dyDescent="0.2">
      <c r="C5680" s="10"/>
      <c r="D5680" s="10"/>
    </row>
    <row r="5681" spans="3:4" x14ac:dyDescent="0.2">
      <c r="C5681" s="10"/>
      <c r="D5681" s="10"/>
    </row>
    <row r="5682" spans="3:4" x14ac:dyDescent="0.2">
      <c r="C5682" s="10"/>
      <c r="D5682" s="10"/>
    </row>
    <row r="5683" spans="3:4" x14ac:dyDescent="0.2">
      <c r="C5683" s="10"/>
      <c r="D5683" s="10"/>
    </row>
    <row r="5684" spans="3:4" x14ac:dyDescent="0.2">
      <c r="C5684" s="10"/>
      <c r="D5684" s="10"/>
    </row>
    <row r="5685" spans="3:4" x14ac:dyDescent="0.2">
      <c r="C5685" s="10"/>
      <c r="D5685" s="10"/>
    </row>
    <row r="5686" spans="3:4" x14ac:dyDescent="0.2">
      <c r="C5686" s="10"/>
      <c r="D5686" s="10"/>
    </row>
    <row r="5687" spans="3:4" x14ac:dyDescent="0.2">
      <c r="C5687" s="10"/>
      <c r="D5687" s="10"/>
    </row>
    <row r="5688" spans="3:4" x14ac:dyDescent="0.2">
      <c r="C5688" s="10"/>
      <c r="D5688" s="10"/>
    </row>
    <row r="5689" spans="3:4" x14ac:dyDescent="0.2">
      <c r="C5689" s="10"/>
      <c r="D5689" s="10"/>
    </row>
    <row r="5690" spans="3:4" x14ac:dyDescent="0.2">
      <c r="C5690" s="10"/>
      <c r="D5690" s="10"/>
    </row>
    <row r="5691" spans="3:4" x14ac:dyDescent="0.2">
      <c r="C5691" s="10"/>
      <c r="D5691" s="10"/>
    </row>
    <row r="5692" spans="3:4" x14ac:dyDescent="0.2">
      <c r="C5692" s="10"/>
      <c r="D5692" s="10"/>
    </row>
    <row r="5693" spans="3:4" x14ac:dyDescent="0.2">
      <c r="C5693" s="10"/>
      <c r="D5693" s="10"/>
    </row>
    <row r="5694" spans="3:4" x14ac:dyDescent="0.2">
      <c r="C5694" s="10"/>
      <c r="D5694" s="10"/>
    </row>
    <row r="5695" spans="3:4" x14ac:dyDescent="0.2">
      <c r="C5695" s="10"/>
      <c r="D5695" s="10"/>
    </row>
    <row r="5696" spans="3:4" x14ac:dyDescent="0.2">
      <c r="C5696" s="10"/>
      <c r="D5696" s="10"/>
    </row>
    <row r="5697" spans="3:4" x14ac:dyDescent="0.2">
      <c r="C5697" s="10"/>
      <c r="D5697" s="10"/>
    </row>
    <row r="5698" spans="3:4" x14ac:dyDescent="0.2">
      <c r="C5698" s="10"/>
      <c r="D5698" s="10"/>
    </row>
    <row r="5699" spans="3:4" x14ac:dyDescent="0.2">
      <c r="C5699" s="10"/>
      <c r="D5699" s="10"/>
    </row>
    <row r="5700" spans="3:4" x14ac:dyDescent="0.2">
      <c r="C5700" s="10"/>
      <c r="D5700" s="10"/>
    </row>
    <row r="5701" spans="3:4" x14ac:dyDescent="0.2">
      <c r="C5701" s="10"/>
      <c r="D5701" s="10"/>
    </row>
    <row r="5702" spans="3:4" x14ac:dyDescent="0.2">
      <c r="C5702" s="10"/>
      <c r="D5702" s="10"/>
    </row>
    <row r="5703" spans="3:4" x14ac:dyDescent="0.2">
      <c r="C5703" s="10"/>
      <c r="D5703" s="10"/>
    </row>
    <row r="5704" spans="3:4" x14ac:dyDescent="0.2">
      <c r="C5704" s="10"/>
      <c r="D5704" s="10"/>
    </row>
    <row r="5705" spans="3:4" x14ac:dyDescent="0.2">
      <c r="C5705" s="10"/>
      <c r="D5705" s="10"/>
    </row>
    <row r="5706" spans="3:4" x14ac:dyDescent="0.2">
      <c r="C5706" s="10"/>
      <c r="D5706" s="10"/>
    </row>
    <row r="5707" spans="3:4" x14ac:dyDescent="0.2">
      <c r="C5707" s="10"/>
      <c r="D5707" s="10"/>
    </row>
    <row r="5708" spans="3:4" x14ac:dyDescent="0.2">
      <c r="C5708" s="10"/>
      <c r="D5708" s="10"/>
    </row>
    <row r="5709" spans="3:4" x14ac:dyDescent="0.2">
      <c r="C5709" s="10"/>
      <c r="D5709" s="10"/>
    </row>
    <row r="5710" spans="3:4" x14ac:dyDescent="0.2">
      <c r="C5710" s="10"/>
      <c r="D5710" s="10"/>
    </row>
    <row r="5711" spans="3:4" x14ac:dyDescent="0.2">
      <c r="C5711" s="10"/>
      <c r="D5711" s="10"/>
    </row>
    <row r="5712" spans="3:4" x14ac:dyDescent="0.2">
      <c r="C5712" s="10"/>
      <c r="D5712" s="10"/>
    </row>
    <row r="5713" spans="3:4" x14ac:dyDescent="0.2">
      <c r="C5713" s="10"/>
      <c r="D5713" s="10"/>
    </row>
    <row r="5714" spans="3:4" x14ac:dyDescent="0.2">
      <c r="C5714" s="10"/>
      <c r="D5714" s="10"/>
    </row>
    <row r="5715" spans="3:4" x14ac:dyDescent="0.2">
      <c r="C5715" s="10"/>
      <c r="D5715" s="10"/>
    </row>
    <row r="5716" spans="3:4" x14ac:dyDescent="0.2">
      <c r="C5716" s="10"/>
      <c r="D5716" s="10"/>
    </row>
    <row r="5717" spans="3:4" x14ac:dyDescent="0.2">
      <c r="C5717" s="10"/>
      <c r="D5717" s="10"/>
    </row>
    <row r="5718" spans="3:4" x14ac:dyDescent="0.2">
      <c r="C5718" s="10"/>
      <c r="D5718" s="10"/>
    </row>
    <row r="5719" spans="3:4" x14ac:dyDescent="0.2">
      <c r="C5719" s="10"/>
      <c r="D5719" s="10"/>
    </row>
    <row r="5720" spans="3:4" x14ac:dyDescent="0.2">
      <c r="C5720" s="10"/>
      <c r="D5720" s="10"/>
    </row>
    <row r="5721" spans="3:4" x14ac:dyDescent="0.2">
      <c r="C5721" s="10"/>
      <c r="D5721" s="10"/>
    </row>
    <row r="5722" spans="3:4" x14ac:dyDescent="0.2">
      <c r="C5722" s="10"/>
      <c r="D5722" s="10"/>
    </row>
    <row r="5723" spans="3:4" x14ac:dyDescent="0.2">
      <c r="C5723" s="10"/>
      <c r="D5723" s="10"/>
    </row>
    <row r="5724" spans="3:4" x14ac:dyDescent="0.2">
      <c r="C5724" s="10"/>
      <c r="D5724" s="10"/>
    </row>
    <row r="5725" spans="3:4" x14ac:dyDescent="0.2">
      <c r="C5725" s="10"/>
      <c r="D5725" s="10"/>
    </row>
    <row r="5726" spans="3:4" x14ac:dyDescent="0.2">
      <c r="C5726" s="10"/>
      <c r="D5726" s="10"/>
    </row>
    <row r="5727" spans="3:4" x14ac:dyDescent="0.2">
      <c r="C5727" s="10"/>
      <c r="D5727" s="10"/>
    </row>
    <row r="5728" spans="3:4" x14ac:dyDescent="0.2">
      <c r="C5728" s="10"/>
      <c r="D5728" s="10"/>
    </row>
    <row r="5729" spans="3:4" x14ac:dyDescent="0.2">
      <c r="C5729" s="10"/>
      <c r="D5729" s="10"/>
    </row>
    <row r="5730" spans="3:4" x14ac:dyDescent="0.2">
      <c r="C5730" s="10"/>
      <c r="D5730" s="10"/>
    </row>
    <row r="5731" spans="3:4" x14ac:dyDescent="0.2">
      <c r="C5731" s="10"/>
      <c r="D5731" s="10"/>
    </row>
    <row r="5732" spans="3:4" x14ac:dyDescent="0.2">
      <c r="C5732" s="10"/>
      <c r="D5732" s="10"/>
    </row>
    <row r="5733" spans="3:4" x14ac:dyDescent="0.2">
      <c r="C5733" s="10"/>
      <c r="D5733" s="10"/>
    </row>
    <row r="5734" spans="3:4" x14ac:dyDescent="0.2">
      <c r="C5734" s="10"/>
      <c r="D5734" s="10"/>
    </row>
    <row r="5735" spans="3:4" x14ac:dyDescent="0.2">
      <c r="C5735" s="10"/>
      <c r="D5735" s="10"/>
    </row>
    <row r="5736" spans="3:4" x14ac:dyDescent="0.2">
      <c r="C5736" s="10"/>
      <c r="D5736" s="10"/>
    </row>
    <row r="5737" spans="3:4" x14ac:dyDescent="0.2">
      <c r="C5737" s="10"/>
      <c r="D5737" s="10"/>
    </row>
    <row r="5738" spans="3:4" x14ac:dyDescent="0.2">
      <c r="C5738" s="10"/>
      <c r="D5738" s="10"/>
    </row>
    <row r="5739" spans="3:4" x14ac:dyDescent="0.2">
      <c r="C5739" s="10"/>
      <c r="D5739" s="10"/>
    </row>
    <row r="5740" spans="3:4" x14ac:dyDescent="0.2">
      <c r="C5740" s="10"/>
      <c r="D5740" s="10"/>
    </row>
    <row r="5741" spans="3:4" x14ac:dyDescent="0.2">
      <c r="C5741" s="10"/>
      <c r="D5741" s="10"/>
    </row>
    <row r="5742" spans="3:4" x14ac:dyDescent="0.2">
      <c r="C5742" s="10"/>
      <c r="D5742" s="10"/>
    </row>
    <row r="5743" spans="3:4" x14ac:dyDescent="0.2">
      <c r="C5743" s="10"/>
      <c r="D5743" s="10"/>
    </row>
    <row r="5744" spans="3:4" x14ac:dyDescent="0.2">
      <c r="C5744" s="10"/>
      <c r="D5744" s="10"/>
    </row>
    <row r="5745" spans="3:4" x14ac:dyDescent="0.2">
      <c r="C5745" s="10"/>
      <c r="D5745" s="10"/>
    </row>
    <row r="5746" spans="3:4" x14ac:dyDescent="0.2">
      <c r="C5746" s="10"/>
      <c r="D5746" s="10"/>
    </row>
    <row r="5747" spans="3:4" x14ac:dyDescent="0.2">
      <c r="C5747" s="10"/>
      <c r="D5747" s="10"/>
    </row>
    <row r="5748" spans="3:4" x14ac:dyDescent="0.2">
      <c r="C5748" s="10"/>
      <c r="D5748" s="10"/>
    </row>
    <row r="5749" spans="3:4" x14ac:dyDescent="0.2">
      <c r="C5749" s="10"/>
      <c r="D5749" s="10"/>
    </row>
    <row r="5750" spans="3:4" x14ac:dyDescent="0.2">
      <c r="C5750" s="10"/>
      <c r="D5750" s="10"/>
    </row>
    <row r="5751" spans="3:4" x14ac:dyDescent="0.2">
      <c r="C5751" s="10"/>
      <c r="D5751" s="10"/>
    </row>
    <row r="5752" spans="3:4" x14ac:dyDescent="0.2">
      <c r="C5752" s="10"/>
      <c r="D5752" s="10"/>
    </row>
    <row r="5753" spans="3:4" x14ac:dyDescent="0.2">
      <c r="C5753" s="10"/>
      <c r="D5753" s="10"/>
    </row>
    <row r="5754" spans="3:4" x14ac:dyDescent="0.2">
      <c r="C5754" s="10"/>
      <c r="D5754" s="10"/>
    </row>
    <row r="5755" spans="3:4" x14ac:dyDescent="0.2">
      <c r="C5755" s="10"/>
      <c r="D5755" s="10"/>
    </row>
    <row r="5756" spans="3:4" x14ac:dyDescent="0.2">
      <c r="C5756" s="10"/>
      <c r="D5756" s="10"/>
    </row>
    <row r="5757" spans="3:4" x14ac:dyDescent="0.2">
      <c r="C5757" s="10"/>
      <c r="D5757" s="10"/>
    </row>
    <row r="5758" spans="3:4" x14ac:dyDescent="0.2">
      <c r="C5758" s="10"/>
      <c r="D5758" s="10"/>
    </row>
    <row r="5759" spans="3:4" x14ac:dyDescent="0.2">
      <c r="C5759" s="10"/>
      <c r="D5759" s="10"/>
    </row>
    <row r="5760" spans="3:4" x14ac:dyDescent="0.2">
      <c r="C5760" s="10"/>
      <c r="D5760" s="10"/>
    </row>
    <row r="5761" spans="3:4" x14ac:dyDescent="0.2">
      <c r="C5761" s="10"/>
      <c r="D5761" s="10"/>
    </row>
    <row r="5762" spans="3:4" x14ac:dyDescent="0.2">
      <c r="C5762" s="10"/>
      <c r="D5762" s="10"/>
    </row>
    <row r="5763" spans="3:4" x14ac:dyDescent="0.2">
      <c r="C5763" s="10"/>
      <c r="D5763" s="10"/>
    </row>
    <row r="5764" spans="3:4" x14ac:dyDescent="0.2">
      <c r="C5764" s="10"/>
      <c r="D5764" s="10"/>
    </row>
    <row r="5765" spans="3:4" x14ac:dyDescent="0.2">
      <c r="C5765" s="10"/>
      <c r="D5765" s="10"/>
    </row>
    <row r="5766" spans="3:4" x14ac:dyDescent="0.2">
      <c r="C5766" s="10"/>
      <c r="D5766" s="10"/>
    </row>
    <row r="5767" spans="3:4" x14ac:dyDescent="0.2">
      <c r="C5767" s="10"/>
      <c r="D5767" s="10"/>
    </row>
    <row r="5768" spans="3:4" x14ac:dyDescent="0.2">
      <c r="C5768" s="10"/>
      <c r="D5768" s="10"/>
    </row>
    <row r="5769" spans="3:4" x14ac:dyDescent="0.2">
      <c r="C5769" s="10"/>
      <c r="D5769" s="10"/>
    </row>
    <row r="5770" spans="3:4" x14ac:dyDescent="0.2">
      <c r="C5770" s="10"/>
      <c r="D5770" s="10"/>
    </row>
    <row r="5771" spans="3:4" x14ac:dyDescent="0.2">
      <c r="C5771" s="10"/>
      <c r="D5771" s="10"/>
    </row>
    <row r="5772" spans="3:4" x14ac:dyDescent="0.2">
      <c r="C5772" s="10"/>
      <c r="D5772" s="10"/>
    </row>
    <row r="5773" spans="3:4" x14ac:dyDescent="0.2">
      <c r="C5773" s="10"/>
      <c r="D5773" s="10"/>
    </row>
    <row r="5774" spans="3:4" x14ac:dyDescent="0.2">
      <c r="C5774" s="10"/>
      <c r="D5774" s="10"/>
    </row>
    <row r="5775" spans="3:4" x14ac:dyDescent="0.2">
      <c r="C5775" s="10"/>
      <c r="D5775" s="10"/>
    </row>
    <row r="5776" spans="3:4" x14ac:dyDescent="0.2">
      <c r="C5776" s="10"/>
      <c r="D5776" s="10"/>
    </row>
    <row r="5777" spans="3:4" x14ac:dyDescent="0.2">
      <c r="C5777" s="10"/>
      <c r="D5777" s="10"/>
    </row>
    <row r="5778" spans="3:4" x14ac:dyDescent="0.2">
      <c r="C5778" s="10"/>
      <c r="D5778" s="10"/>
    </row>
    <row r="5779" spans="3:4" x14ac:dyDescent="0.2">
      <c r="C5779" s="10"/>
      <c r="D5779" s="10"/>
    </row>
    <row r="5780" spans="3:4" x14ac:dyDescent="0.2">
      <c r="C5780" s="10"/>
      <c r="D5780" s="10"/>
    </row>
    <row r="5781" spans="3:4" x14ac:dyDescent="0.2">
      <c r="C5781" s="10"/>
      <c r="D5781" s="10"/>
    </row>
    <row r="5782" spans="3:4" x14ac:dyDescent="0.2">
      <c r="C5782" s="10"/>
      <c r="D5782" s="10"/>
    </row>
    <row r="5783" spans="3:4" x14ac:dyDescent="0.2">
      <c r="C5783" s="10"/>
      <c r="D5783" s="10"/>
    </row>
    <row r="5784" spans="3:4" x14ac:dyDescent="0.2">
      <c r="C5784" s="10"/>
      <c r="D5784" s="10"/>
    </row>
    <row r="5785" spans="3:4" x14ac:dyDescent="0.2">
      <c r="C5785" s="10"/>
      <c r="D5785" s="10"/>
    </row>
    <row r="5786" spans="3:4" x14ac:dyDescent="0.2">
      <c r="C5786" s="10"/>
      <c r="D5786" s="10"/>
    </row>
    <row r="5787" spans="3:4" x14ac:dyDescent="0.2">
      <c r="C5787" s="10"/>
      <c r="D5787" s="10"/>
    </row>
    <row r="5788" spans="3:4" x14ac:dyDescent="0.2">
      <c r="C5788" s="10"/>
      <c r="D5788" s="10"/>
    </row>
    <row r="5789" spans="3:4" x14ac:dyDescent="0.2">
      <c r="C5789" s="10"/>
      <c r="D5789" s="10"/>
    </row>
    <row r="5790" spans="3:4" x14ac:dyDescent="0.2">
      <c r="C5790" s="10"/>
      <c r="D5790" s="10"/>
    </row>
    <row r="5791" spans="3:4" x14ac:dyDescent="0.2">
      <c r="C5791" s="10"/>
      <c r="D5791" s="10"/>
    </row>
    <row r="5792" spans="3:4" x14ac:dyDescent="0.2">
      <c r="C5792" s="10"/>
      <c r="D5792" s="10"/>
    </row>
    <row r="5793" spans="3:4" x14ac:dyDescent="0.2">
      <c r="C5793" s="10"/>
      <c r="D5793" s="10"/>
    </row>
    <row r="5794" spans="3:4" x14ac:dyDescent="0.2">
      <c r="C5794" s="10"/>
      <c r="D5794" s="10"/>
    </row>
    <row r="5795" spans="3:4" x14ac:dyDescent="0.2">
      <c r="C5795" s="10"/>
      <c r="D5795" s="10"/>
    </row>
    <row r="5796" spans="3:4" x14ac:dyDescent="0.2">
      <c r="C5796" s="10"/>
      <c r="D5796" s="10"/>
    </row>
    <row r="5797" spans="3:4" x14ac:dyDescent="0.2">
      <c r="C5797" s="10"/>
      <c r="D5797" s="10"/>
    </row>
    <row r="5798" spans="3:4" x14ac:dyDescent="0.2">
      <c r="C5798" s="10"/>
      <c r="D5798" s="10"/>
    </row>
    <row r="5799" spans="3:4" x14ac:dyDescent="0.2">
      <c r="C5799" s="10"/>
      <c r="D5799" s="10"/>
    </row>
    <row r="5800" spans="3:4" x14ac:dyDescent="0.2">
      <c r="C5800" s="10"/>
      <c r="D5800" s="10"/>
    </row>
    <row r="5801" spans="3:4" x14ac:dyDescent="0.2">
      <c r="C5801" s="10"/>
      <c r="D5801" s="10"/>
    </row>
    <row r="5802" spans="3:4" x14ac:dyDescent="0.2">
      <c r="C5802" s="10"/>
      <c r="D5802" s="10"/>
    </row>
    <row r="5803" spans="3:4" x14ac:dyDescent="0.2">
      <c r="C5803" s="10"/>
      <c r="D5803" s="10"/>
    </row>
    <row r="5804" spans="3:4" x14ac:dyDescent="0.2">
      <c r="C5804" s="10"/>
      <c r="D5804" s="10"/>
    </row>
    <row r="5805" spans="3:4" x14ac:dyDescent="0.2">
      <c r="C5805" s="10"/>
      <c r="D5805" s="10"/>
    </row>
    <row r="5806" spans="3:4" x14ac:dyDescent="0.2">
      <c r="C5806" s="10"/>
      <c r="D5806" s="10"/>
    </row>
    <row r="5807" spans="3:4" x14ac:dyDescent="0.2">
      <c r="C5807" s="10"/>
      <c r="D5807" s="10"/>
    </row>
    <row r="5808" spans="3:4" x14ac:dyDescent="0.2">
      <c r="C5808" s="10"/>
      <c r="D5808" s="10"/>
    </row>
    <row r="5809" spans="3:4" x14ac:dyDescent="0.2">
      <c r="C5809" s="10"/>
      <c r="D5809" s="10"/>
    </row>
    <row r="5810" spans="3:4" x14ac:dyDescent="0.2">
      <c r="C5810" s="10"/>
      <c r="D5810" s="10"/>
    </row>
    <row r="5811" spans="3:4" x14ac:dyDescent="0.2">
      <c r="C5811" s="10"/>
      <c r="D5811" s="10"/>
    </row>
    <row r="5812" spans="3:4" x14ac:dyDescent="0.2">
      <c r="C5812" s="10"/>
      <c r="D5812" s="10"/>
    </row>
    <row r="5813" spans="3:4" x14ac:dyDescent="0.2">
      <c r="C5813" s="10"/>
      <c r="D5813" s="10"/>
    </row>
    <row r="5814" spans="3:4" x14ac:dyDescent="0.2">
      <c r="C5814" s="10"/>
      <c r="D5814" s="10"/>
    </row>
    <row r="5815" spans="3:4" x14ac:dyDescent="0.2">
      <c r="C5815" s="10"/>
      <c r="D5815" s="10"/>
    </row>
    <row r="5816" spans="3:4" x14ac:dyDescent="0.2">
      <c r="C5816" s="10"/>
      <c r="D5816" s="10"/>
    </row>
    <row r="5817" spans="3:4" x14ac:dyDescent="0.2">
      <c r="C5817" s="10"/>
      <c r="D5817" s="10"/>
    </row>
    <row r="5818" spans="3:4" x14ac:dyDescent="0.2">
      <c r="C5818" s="10"/>
      <c r="D5818" s="10"/>
    </row>
    <row r="5819" spans="3:4" x14ac:dyDescent="0.2">
      <c r="C5819" s="10"/>
      <c r="D5819" s="10"/>
    </row>
    <row r="5820" spans="3:4" x14ac:dyDescent="0.2">
      <c r="C5820" s="10"/>
      <c r="D5820" s="10"/>
    </row>
    <row r="5821" spans="3:4" x14ac:dyDescent="0.2">
      <c r="C5821" s="10"/>
      <c r="D5821" s="10"/>
    </row>
    <row r="5822" spans="3:4" x14ac:dyDescent="0.2">
      <c r="C5822" s="10"/>
      <c r="D5822" s="10"/>
    </row>
    <row r="5823" spans="3:4" x14ac:dyDescent="0.2">
      <c r="C5823" s="10"/>
      <c r="D5823" s="10"/>
    </row>
    <row r="5824" spans="3:4" x14ac:dyDescent="0.2">
      <c r="C5824" s="10"/>
      <c r="D5824" s="10"/>
    </row>
    <row r="5825" spans="3:4" x14ac:dyDescent="0.2">
      <c r="C5825" s="10"/>
      <c r="D5825" s="10"/>
    </row>
    <row r="5826" spans="3:4" x14ac:dyDescent="0.2">
      <c r="C5826" s="10"/>
      <c r="D5826" s="10"/>
    </row>
    <row r="5827" spans="3:4" x14ac:dyDescent="0.2">
      <c r="C5827" s="10"/>
      <c r="D5827" s="10"/>
    </row>
    <row r="5828" spans="3:4" x14ac:dyDescent="0.2">
      <c r="C5828" s="10"/>
      <c r="D5828" s="10"/>
    </row>
    <row r="5829" spans="3:4" x14ac:dyDescent="0.2">
      <c r="C5829" s="10"/>
      <c r="D5829" s="10"/>
    </row>
    <row r="5830" spans="3:4" x14ac:dyDescent="0.2">
      <c r="C5830" s="10"/>
      <c r="D5830" s="10"/>
    </row>
    <row r="5831" spans="3:4" x14ac:dyDescent="0.2">
      <c r="C5831" s="10"/>
      <c r="D5831" s="10"/>
    </row>
    <row r="5832" spans="3:4" x14ac:dyDescent="0.2">
      <c r="C5832" s="10"/>
      <c r="D5832" s="10"/>
    </row>
    <row r="5833" spans="3:4" x14ac:dyDescent="0.2">
      <c r="C5833" s="10"/>
      <c r="D5833" s="10"/>
    </row>
    <row r="5834" spans="3:4" x14ac:dyDescent="0.2">
      <c r="C5834" s="10"/>
      <c r="D5834" s="10"/>
    </row>
    <row r="5835" spans="3:4" x14ac:dyDescent="0.2">
      <c r="C5835" s="10"/>
      <c r="D5835" s="10"/>
    </row>
    <row r="5836" spans="3:4" x14ac:dyDescent="0.2">
      <c r="C5836" s="10"/>
      <c r="D5836" s="10"/>
    </row>
    <row r="5837" spans="3:4" x14ac:dyDescent="0.2">
      <c r="C5837" s="10"/>
      <c r="D5837" s="10"/>
    </row>
    <row r="5838" spans="3:4" x14ac:dyDescent="0.2">
      <c r="C5838" s="10"/>
      <c r="D5838" s="10"/>
    </row>
    <row r="5839" spans="3:4" x14ac:dyDescent="0.2">
      <c r="C5839" s="10"/>
      <c r="D5839" s="10"/>
    </row>
    <row r="5840" spans="3:4" x14ac:dyDescent="0.2">
      <c r="C5840" s="10"/>
      <c r="D5840" s="10"/>
    </row>
    <row r="5841" spans="3:4" x14ac:dyDescent="0.2">
      <c r="C5841" s="10"/>
      <c r="D5841" s="10"/>
    </row>
    <row r="5842" spans="3:4" x14ac:dyDescent="0.2">
      <c r="C5842" s="10"/>
      <c r="D5842" s="10"/>
    </row>
    <row r="5843" spans="3:4" x14ac:dyDescent="0.2">
      <c r="C5843" s="10"/>
      <c r="D5843" s="10"/>
    </row>
    <row r="5844" spans="3:4" x14ac:dyDescent="0.2">
      <c r="C5844" s="10"/>
      <c r="D5844" s="10"/>
    </row>
    <row r="5845" spans="3:4" x14ac:dyDescent="0.2">
      <c r="C5845" s="10"/>
      <c r="D5845" s="10"/>
    </row>
    <row r="5846" spans="3:4" x14ac:dyDescent="0.2">
      <c r="C5846" s="10"/>
      <c r="D5846" s="10"/>
    </row>
    <row r="5847" spans="3:4" x14ac:dyDescent="0.2">
      <c r="C5847" s="10"/>
      <c r="D5847" s="10"/>
    </row>
    <row r="5848" spans="3:4" x14ac:dyDescent="0.2">
      <c r="C5848" s="10"/>
      <c r="D5848" s="10"/>
    </row>
    <row r="5849" spans="3:4" x14ac:dyDescent="0.2">
      <c r="C5849" s="10"/>
      <c r="D5849" s="10"/>
    </row>
    <row r="5850" spans="3:4" x14ac:dyDescent="0.2">
      <c r="C5850" s="10"/>
      <c r="D5850" s="10"/>
    </row>
    <row r="5851" spans="3:4" x14ac:dyDescent="0.2">
      <c r="C5851" s="10"/>
      <c r="D5851" s="10"/>
    </row>
    <row r="5852" spans="3:4" x14ac:dyDescent="0.2">
      <c r="C5852" s="10"/>
      <c r="D5852" s="10"/>
    </row>
    <row r="5853" spans="3:4" x14ac:dyDescent="0.2">
      <c r="C5853" s="10"/>
      <c r="D5853" s="10"/>
    </row>
    <row r="5854" spans="3:4" x14ac:dyDescent="0.2">
      <c r="C5854" s="10"/>
      <c r="D5854" s="10"/>
    </row>
    <row r="5855" spans="3:4" x14ac:dyDescent="0.2">
      <c r="C5855" s="10"/>
      <c r="D5855" s="10"/>
    </row>
    <row r="5856" spans="3:4" x14ac:dyDescent="0.2">
      <c r="C5856" s="10"/>
      <c r="D5856" s="10"/>
    </row>
    <row r="5857" spans="3:4" x14ac:dyDescent="0.2">
      <c r="C5857" s="10"/>
      <c r="D5857" s="10"/>
    </row>
    <row r="5858" spans="3:4" x14ac:dyDescent="0.2">
      <c r="C5858" s="10"/>
      <c r="D5858" s="10"/>
    </row>
    <row r="5859" spans="3:4" x14ac:dyDescent="0.2">
      <c r="C5859" s="10"/>
      <c r="D5859" s="10"/>
    </row>
    <row r="5860" spans="3:4" x14ac:dyDescent="0.2">
      <c r="C5860" s="10"/>
      <c r="D5860" s="10"/>
    </row>
    <row r="5861" spans="3:4" x14ac:dyDescent="0.2">
      <c r="C5861" s="10"/>
      <c r="D5861" s="10"/>
    </row>
    <row r="5862" spans="3:4" x14ac:dyDescent="0.2">
      <c r="C5862" s="10"/>
      <c r="D5862" s="10"/>
    </row>
    <row r="5863" spans="3:4" x14ac:dyDescent="0.2">
      <c r="C5863" s="10"/>
      <c r="D5863" s="10"/>
    </row>
    <row r="5864" spans="3:4" x14ac:dyDescent="0.2">
      <c r="C5864" s="10"/>
      <c r="D5864" s="10"/>
    </row>
    <row r="5865" spans="3:4" x14ac:dyDescent="0.2">
      <c r="C5865" s="10"/>
      <c r="D5865" s="10"/>
    </row>
    <row r="5866" spans="3:4" x14ac:dyDescent="0.2">
      <c r="C5866" s="10"/>
      <c r="D5866" s="10"/>
    </row>
    <row r="5867" spans="3:4" x14ac:dyDescent="0.2">
      <c r="C5867" s="10"/>
      <c r="D5867" s="10"/>
    </row>
    <row r="5868" spans="3:4" x14ac:dyDescent="0.2">
      <c r="C5868" s="10"/>
      <c r="D5868" s="10"/>
    </row>
    <row r="5869" spans="3:4" x14ac:dyDescent="0.2">
      <c r="C5869" s="10"/>
      <c r="D5869" s="10"/>
    </row>
    <row r="5870" spans="3:4" x14ac:dyDescent="0.2">
      <c r="C5870" s="10"/>
      <c r="D5870" s="10"/>
    </row>
    <row r="5871" spans="3:4" x14ac:dyDescent="0.2">
      <c r="C5871" s="10"/>
      <c r="D5871" s="10"/>
    </row>
    <row r="5872" spans="3:4" x14ac:dyDescent="0.2">
      <c r="C5872" s="10"/>
      <c r="D5872" s="10"/>
    </row>
    <row r="5873" spans="3:4" x14ac:dyDescent="0.2">
      <c r="C5873" s="10"/>
      <c r="D5873" s="10"/>
    </row>
    <row r="5874" spans="3:4" x14ac:dyDescent="0.2">
      <c r="C5874" s="10"/>
      <c r="D5874" s="10"/>
    </row>
    <row r="5875" spans="3:4" x14ac:dyDescent="0.2">
      <c r="C5875" s="10"/>
      <c r="D5875" s="10"/>
    </row>
    <row r="5876" spans="3:4" x14ac:dyDescent="0.2">
      <c r="C5876" s="10"/>
      <c r="D5876" s="10"/>
    </row>
    <row r="5877" spans="3:4" x14ac:dyDescent="0.2">
      <c r="C5877" s="10"/>
      <c r="D5877" s="10"/>
    </row>
    <row r="5878" spans="3:4" x14ac:dyDescent="0.2">
      <c r="C5878" s="10"/>
      <c r="D5878" s="10"/>
    </row>
    <row r="5879" spans="3:4" x14ac:dyDescent="0.2">
      <c r="C5879" s="10"/>
      <c r="D5879" s="10"/>
    </row>
    <row r="5880" spans="3:4" x14ac:dyDescent="0.2">
      <c r="C5880" s="10"/>
      <c r="D5880" s="10"/>
    </row>
    <row r="5881" spans="3:4" x14ac:dyDescent="0.2">
      <c r="C5881" s="10"/>
      <c r="D5881" s="10"/>
    </row>
    <row r="5882" spans="3:4" x14ac:dyDescent="0.2">
      <c r="C5882" s="10"/>
      <c r="D5882" s="10"/>
    </row>
    <row r="5883" spans="3:4" x14ac:dyDescent="0.2">
      <c r="C5883" s="10"/>
      <c r="D5883" s="10"/>
    </row>
    <row r="5884" spans="3:4" x14ac:dyDescent="0.2">
      <c r="C5884" s="10"/>
      <c r="D5884" s="10"/>
    </row>
    <row r="5885" spans="3:4" x14ac:dyDescent="0.2">
      <c r="C5885" s="10"/>
      <c r="D5885" s="10"/>
    </row>
    <row r="5886" spans="3:4" x14ac:dyDescent="0.2">
      <c r="C5886" s="10"/>
      <c r="D5886" s="10"/>
    </row>
    <row r="5887" spans="3:4" x14ac:dyDescent="0.2">
      <c r="C5887" s="10"/>
      <c r="D5887" s="10"/>
    </row>
    <row r="5888" spans="3:4" x14ac:dyDescent="0.2">
      <c r="C5888" s="10"/>
      <c r="D5888" s="10"/>
    </row>
    <row r="5889" spans="3:4" x14ac:dyDescent="0.2">
      <c r="C5889" s="10"/>
      <c r="D5889" s="10"/>
    </row>
    <row r="5890" spans="3:4" x14ac:dyDescent="0.2">
      <c r="C5890" s="10"/>
      <c r="D5890" s="10"/>
    </row>
    <row r="5891" spans="3:4" x14ac:dyDescent="0.2">
      <c r="C5891" s="10"/>
      <c r="D5891" s="10"/>
    </row>
    <row r="5892" spans="3:4" x14ac:dyDescent="0.2">
      <c r="C5892" s="10"/>
      <c r="D5892" s="10"/>
    </row>
    <row r="5893" spans="3:4" x14ac:dyDescent="0.2">
      <c r="C5893" s="10"/>
      <c r="D5893" s="10"/>
    </row>
    <row r="5894" spans="3:4" x14ac:dyDescent="0.2">
      <c r="C5894" s="10"/>
      <c r="D5894" s="10"/>
    </row>
    <row r="5895" spans="3:4" x14ac:dyDescent="0.2">
      <c r="C5895" s="10"/>
      <c r="D5895" s="10"/>
    </row>
    <row r="5896" spans="3:4" x14ac:dyDescent="0.2">
      <c r="C5896" s="10"/>
      <c r="D5896" s="10"/>
    </row>
    <row r="5897" spans="3:4" x14ac:dyDescent="0.2">
      <c r="C5897" s="10"/>
      <c r="D5897" s="10"/>
    </row>
    <row r="5898" spans="3:4" x14ac:dyDescent="0.2">
      <c r="C5898" s="10"/>
      <c r="D5898" s="10"/>
    </row>
    <row r="5899" spans="3:4" x14ac:dyDescent="0.2">
      <c r="C5899" s="10"/>
      <c r="D5899" s="10"/>
    </row>
    <row r="5900" spans="3:4" x14ac:dyDescent="0.2">
      <c r="C5900" s="10"/>
      <c r="D5900" s="10"/>
    </row>
    <row r="5901" spans="3:4" x14ac:dyDescent="0.2">
      <c r="C5901" s="10"/>
      <c r="D5901" s="10"/>
    </row>
    <row r="5902" spans="3:4" x14ac:dyDescent="0.2">
      <c r="C5902" s="10"/>
      <c r="D5902" s="10"/>
    </row>
    <row r="5903" spans="3:4" x14ac:dyDescent="0.2">
      <c r="C5903" s="10"/>
      <c r="D5903" s="10"/>
    </row>
    <row r="5904" spans="3:4" x14ac:dyDescent="0.2">
      <c r="C5904" s="10"/>
      <c r="D5904" s="10"/>
    </row>
    <row r="5905" spans="3:4" x14ac:dyDescent="0.2">
      <c r="C5905" s="10"/>
      <c r="D5905" s="10"/>
    </row>
    <row r="5906" spans="3:4" x14ac:dyDescent="0.2">
      <c r="C5906" s="10"/>
      <c r="D5906" s="10"/>
    </row>
    <row r="5907" spans="3:4" x14ac:dyDescent="0.2">
      <c r="C5907" s="10"/>
      <c r="D5907" s="10"/>
    </row>
    <row r="5908" spans="3:4" x14ac:dyDescent="0.2">
      <c r="C5908" s="10"/>
      <c r="D5908" s="10"/>
    </row>
    <row r="5909" spans="3:4" x14ac:dyDescent="0.2">
      <c r="C5909" s="10"/>
      <c r="D5909" s="10"/>
    </row>
    <row r="5910" spans="3:4" x14ac:dyDescent="0.2">
      <c r="C5910" s="10"/>
      <c r="D5910" s="10"/>
    </row>
    <row r="5911" spans="3:4" x14ac:dyDescent="0.2">
      <c r="C5911" s="10"/>
      <c r="D5911" s="10"/>
    </row>
    <row r="5912" spans="3:4" x14ac:dyDescent="0.2">
      <c r="C5912" s="10"/>
      <c r="D5912" s="10"/>
    </row>
    <row r="5913" spans="3:4" x14ac:dyDescent="0.2">
      <c r="C5913" s="10"/>
      <c r="D5913" s="10"/>
    </row>
    <row r="5914" spans="3:4" x14ac:dyDescent="0.2">
      <c r="C5914" s="10"/>
      <c r="D5914" s="10"/>
    </row>
    <row r="5915" spans="3:4" x14ac:dyDescent="0.2">
      <c r="C5915" s="10"/>
      <c r="D5915" s="10"/>
    </row>
    <row r="5916" spans="3:4" x14ac:dyDescent="0.2">
      <c r="C5916" s="10"/>
      <c r="D5916" s="10"/>
    </row>
    <row r="5917" spans="3:4" x14ac:dyDescent="0.2">
      <c r="C5917" s="10"/>
      <c r="D5917" s="10"/>
    </row>
    <row r="5918" spans="3:4" x14ac:dyDescent="0.2">
      <c r="C5918" s="10"/>
      <c r="D5918" s="10"/>
    </row>
    <row r="5919" spans="3:4" x14ac:dyDescent="0.2">
      <c r="C5919" s="10"/>
      <c r="D5919" s="10"/>
    </row>
    <row r="5920" spans="3:4" x14ac:dyDescent="0.2">
      <c r="C5920" s="10"/>
      <c r="D5920" s="10"/>
    </row>
    <row r="5921" spans="3:4" x14ac:dyDescent="0.2">
      <c r="C5921" s="10"/>
      <c r="D5921" s="10"/>
    </row>
    <row r="5922" spans="3:4" x14ac:dyDescent="0.2">
      <c r="C5922" s="10"/>
      <c r="D5922" s="10"/>
    </row>
    <row r="5923" spans="3:4" x14ac:dyDescent="0.2">
      <c r="C5923" s="10"/>
      <c r="D5923" s="10"/>
    </row>
    <row r="5924" spans="3:4" x14ac:dyDescent="0.2">
      <c r="C5924" s="10"/>
      <c r="D5924" s="10"/>
    </row>
    <row r="5925" spans="3:4" x14ac:dyDescent="0.2">
      <c r="C5925" s="10"/>
      <c r="D5925" s="10"/>
    </row>
    <row r="5926" spans="3:4" x14ac:dyDescent="0.2">
      <c r="C5926" s="10"/>
      <c r="D5926" s="10"/>
    </row>
    <row r="5927" spans="3:4" x14ac:dyDescent="0.2">
      <c r="C5927" s="10"/>
      <c r="D5927" s="10"/>
    </row>
    <row r="5928" spans="3:4" x14ac:dyDescent="0.2">
      <c r="C5928" s="10"/>
      <c r="D5928" s="10"/>
    </row>
    <row r="5929" spans="3:4" x14ac:dyDescent="0.2">
      <c r="C5929" s="10"/>
      <c r="D5929" s="10"/>
    </row>
    <row r="5930" spans="3:4" x14ac:dyDescent="0.2">
      <c r="C5930" s="10"/>
      <c r="D5930" s="10"/>
    </row>
    <row r="5931" spans="3:4" x14ac:dyDescent="0.2">
      <c r="C5931" s="10"/>
      <c r="D5931" s="10"/>
    </row>
    <row r="5932" spans="3:4" x14ac:dyDescent="0.2">
      <c r="C5932" s="10"/>
      <c r="D5932" s="10"/>
    </row>
    <row r="5933" spans="3:4" x14ac:dyDescent="0.2">
      <c r="C5933" s="10"/>
      <c r="D5933" s="10"/>
    </row>
    <row r="5934" spans="3:4" x14ac:dyDescent="0.2">
      <c r="C5934" s="10"/>
      <c r="D5934" s="10"/>
    </row>
    <row r="5935" spans="3:4" x14ac:dyDescent="0.2">
      <c r="C5935" s="10"/>
      <c r="D5935" s="10"/>
    </row>
    <row r="5936" spans="3:4" x14ac:dyDescent="0.2">
      <c r="C5936" s="10"/>
      <c r="D5936" s="10"/>
    </row>
    <row r="5937" spans="3:4" x14ac:dyDescent="0.2">
      <c r="C5937" s="10"/>
      <c r="D5937" s="10"/>
    </row>
    <row r="5938" spans="3:4" x14ac:dyDescent="0.2">
      <c r="C5938" s="10"/>
      <c r="D5938" s="10"/>
    </row>
    <row r="5939" spans="3:4" x14ac:dyDescent="0.2">
      <c r="C5939" s="10"/>
      <c r="D5939" s="10"/>
    </row>
    <row r="5940" spans="3:4" x14ac:dyDescent="0.2">
      <c r="C5940" s="10"/>
      <c r="D5940" s="10"/>
    </row>
    <row r="5941" spans="3:4" x14ac:dyDescent="0.2">
      <c r="C5941" s="10"/>
      <c r="D5941" s="10"/>
    </row>
    <row r="5942" spans="3:4" x14ac:dyDescent="0.2">
      <c r="C5942" s="10"/>
      <c r="D5942" s="10"/>
    </row>
    <row r="5943" spans="3:4" x14ac:dyDescent="0.2">
      <c r="C5943" s="10"/>
      <c r="D5943" s="10"/>
    </row>
    <row r="5944" spans="3:4" x14ac:dyDescent="0.2">
      <c r="C5944" s="10"/>
      <c r="D5944" s="10"/>
    </row>
    <row r="5945" spans="3:4" x14ac:dyDescent="0.2">
      <c r="C5945" s="10"/>
      <c r="D5945" s="10"/>
    </row>
    <row r="5946" spans="3:4" x14ac:dyDescent="0.2">
      <c r="C5946" s="10"/>
      <c r="D5946" s="10"/>
    </row>
    <row r="5947" spans="3:4" x14ac:dyDescent="0.2">
      <c r="C5947" s="10"/>
      <c r="D5947" s="10"/>
    </row>
    <row r="5948" spans="3:4" x14ac:dyDescent="0.2">
      <c r="C5948" s="10"/>
      <c r="D5948" s="10"/>
    </row>
    <row r="5949" spans="3:4" x14ac:dyDescent="0.2">
      <c r="C5949" s="10"/>
      <c r="D5949" s="10"/>
    </row>
    <row r="5950" spans="3:4" x14ac:dyDescent="0.2">
      <c r="C5950" s="10"/>
      <c r="D5950" s="10"/>
    </row>
    <row r="5951" spans="3:4" x14ac:dyDescent="0.2">
      <c r="C5951" s="10"/>
      <c r="D5951" s="10"/>
    </row>
    <row r="5952" spans="3:4" x14ac:dyDescent="0.2">
      <c r="C5952" s="10"/>
      <c r="D5952" s="10"/>
    </row>
    <row r="5953" spans="3:4" x14ac:dyDescent="0.2">
      <c r="C5953" s="10"/>
      <c r="D5953" s="10"/>
    </row>
    <row r="5954" spans="3:4" x14ac:dyDescent="0.2">
      <c r="C5954" s="10"/>
      <c r="D5954" s="10"/>
    </row>
    <row r="5955" spans="3:4" x14ac:dyDescent="0.2">
      <c r="C5955" s="10"/>
      <c r="D5955" s="10"/>
    </row>
    <row r="5956" spans="3:4" x14ac:dyDescent="0.2">
      <c r="C5956" s="10"/>
      <c r="D5956" s="10"/>
    </row>
    <row r="5957" spans="3:4" x14ac:dyDescent="0.2">
      <c r="C5957" s="10"/>
      <c r="D5957" s="10"/>
    </row>
    <row r="5958" spans="3:4" x14ac:dyDescent="0.2">
      <c r="C5958" s="10"/>
      <c r="D5958" s="10"/>
    </row>
    <row r="5959" spans="3:4" x14ac:dyDescent="0.2">
      <c r="C5959" s="10"/>
      <c r="D5959" s="10"/>
    </row>
    <row r="5960" spans="3:4" x14ac:dyDescent="0.2">
      <c r="C5960" s="10"/>
      <c r="D5960" s="10"/>
    </row>
    <row r="5961" spans="3:4" x14ac:dyDescent="0.2">
      <c r="C5961" s="10"/>
      <c r="D5961" s="10"/>
    </row>
    <row r="5962" spans="3:4" x14ac:dyDescent="0.2">
      <c r="C5962" s="10"/>
      <c r="D5962" s="10"/>
    </row>
    <row r="5963" spans="3:4" x14ac:dyDescent="0.2">
      <c r="C5963" s="10"/>
      <c r="D5963" s="10"/>
    </row>
    <row r="5964" spans="3:4" x14ac:dyDescent="0.2">
      <c r="C5964" s="10"/>
      <c r="D5964" s="10"/>
    </row>
    <row r="5965" spans="3:4" x14ac:dyDescent="0.2">
      <c r="C5965" s="10"/>
      <c r="D5965" s="10"/>
    </row>
    <row r="5966" spans="3:4" x14ac:dyDescent="0.2">
      <c r="C5966" s="10"/>
      <c r="D5966" s="10"/>
    </row>
    <row r="5967" spans="3:4" x14ac:dyDescent="0.2">
      <c r="C5967" s="10"/>
      <c r="D5967" s="10"/>
    </row>
    <row r="5968" spans="3:4" x14ac:dyDescent="0.2">
      <c r="C5968" s="10"/>
      <c r="D5968" s="10"/>
    </row>
    <row r="5969" spans="3:4" x14ac:dyDescent="0.2">
      <c r="C5969" s="10"/>
      <c r="D5969" s="10"/>
    </row>
    <row r="5970" spans="3:4" x14ac:dyDescent="0.2">
      <c r="C5970" s="10"/>
      <c r="D5970" s="10"/>
    </row>
    <row r="5971" spans="3:4" x14ac:dyDescent="0.2">
      <c r="C5971" s="10"/>
      <c r="D5971" s="10"/>
    </row>
    <row r="5972" spans="3:4" x14ac:dyDescent="0.2">
      <c r="C5972" s="10"/>
      <c r="D5972" s="10"/>
    </row>
    <row r="5973" spans="3:4" x14ac:dyDescent="0.2">
      <c r="C5973" s="10"/>
      <c r="D5973" s="10"/>
    </row>
    <row r="5974" spans="3:4" x14ac:dyDescent="0.2">
      <c r="C5974" s="10"/>
      <c r="D5974" s="10"/>
    </row>
    <row r="5975" spans="3:4" x14ac:dyDescent="0.2">
      <c r="C5975" s="10"/>
      <c r="D5975" s="10"/>
    </row>
    <row r="5976" spans="3:4" x14ac:dyDescent="0.2">
      <c r="C5976" s="10"/>
      <c r="D5976" s="10"/>
    </row>
    <row r="5977" spans="3:4" x14ac:dyDescent="0.2">
      <c r="C5977" s="10"/>
      <c r="D5977" s="10"/>
    </row>
    <row r="5978" spans="3:4" x14ac:dyDescent="0.2">
      <c r="C5978" s="10"/>
      <c r="D5978" s="10"/>
    </row>
    <row r="5979" spans="3:4" x14ac:dyDescent="0.2">
      <c r="C5979" s="10"/>
      <c r="D5979" s="10"/>
    </row>
    <row r="5980" spans="3:4" x14ac:dyDescent="0.2">
      <c r="C5980" s="10"/>
      <c r="D5980" s="10"/>
    </row>
    <row r="5981" spans="3:4" x14ac:dyDescent="0.2">
      <c r="C5981" s="10"/>
      <c r="D5981" s="10"/>
    </row>
    <row r="5982" spans="3:4" x14ac:dyDescent="0.2">
      <c r="C5982" s="10"/>
      <c r="D5982" s="10"/>
    </row>
    <row r="5983" spans="3:4" x14ac:dyDescent="0.2">
      <c r="C5983" s="10"/>
      <c r="D5983" s="10"/>
    </row>
    <row r="5984" spans="3:4" x14ac:dyDescent="0.2">
      <c r="C5984" s="10"/>
      <c r="D5984" s="10"/>
    </row>
    <row r="5985" spans="3:4" x14ac:dyDescent="0.2">
      <c r="C5985" s="10"/>
      <c r="D5985" s="10"/>
    </row>
    <row r="5986" spans="3:4" x14ac:dyDescent="0.2">
      <c r="C5986" s="10"/>
      <c r="D5986" s="10"/>
    </row>
    <row r="5987" spans="3:4" x14ac:dyDescent="0.2">
      <c r="C5987" s="10"/>
      <c r="D5987" s="10"/>
    </row>
    <row r="5988" spans="3:4" x14ac:dyDescent="0.2">
      <c r="C5988" s="10"/>
      <c r="D5988" s="10"/>
    </row>
    <row r="5989" spans="3:4" x14ac:dyDescent="0.2">
      <c r="C5989" s="10"/>
      <c r="D5989" s="10"/>
    </row>
    <row r="5990" spans="3:4" x14ac:dyDescent="0.2">
      <c r="C5990" s="10"/>
      <c r="D5990" s="10"/>
    </row>
    <row r="5991" spans="3:4" x14ac:dyDescent="0.2">
      <c r="C5991" s="10"/>
      <c r="D5991" s="10"/>
    </row>
    <row r="5992" spans="3:4" x14ac:dyDescent="0.2">
      <c r="C5992" s="10"/>
      <c r="D5992" s="10"/>
    </row>
    <row r="5993" spans="3:4" x14ac:dyDescent="0.2">
      <c r="C5993" s="10"/>
      <c r="D5993" s="10"/>
    </row>
    <row r="5994" spans="3:4" x14ac:dyDescent="0.2">
      <c r="C5994" s="10"/>
      <c r="D5994" s="10"/>
    </row>
    <row r="5995" spans="3:4" x14ac:dyDescent="0.2">
      <c r="C5995" s="10"/>
      <c r="D5995" s="10"/>
    </row>
    <row r="5996" spans="3:4" x14ac:dyDescent="0.2">
      <c r="C5996" s="10"/>
      <c r="D5996" s="10"/>
    </row>
    <row r="5997" spans="3:4" x14ac:dyDescent="0.2">
      <c r="C5997" s="10"/>
      <c r="D5997" s="10"/>
    </row>
    <row r="5998" spans="3:4" x14ac:dyDescent="0.2">
      <c r="C5998" s="10"/>
      <c r="D5998" s="10"/>
    </row>
    <row r="5999" spans="3:4" x14ac:dyDescent="0.2">
      <c r="C5999" s="10"/>
      <c r="D5999" s="10"/>
    </row>
    <row r="6000" spans="3:4" x14ac:dyDescent="0.2">
      <c r="C6000" s="10"/>
      <c r="D6000" s="10"/>
    </row>
    <row r="6001" spans="3:4" x14ac:dyDescent="0.2">
      <c r="C6001" s="10"/>
      <c r="D6001" s="10"/>
    </row>
    <row r="6002" spans="3:4" x14ac:dyDescent="0.2">
      <c r="C6002" s="10"/>
      <c r="D6002" s="10"/>
    </row>
    <row r="6003" spans="3:4" x14ac:dyDescent="0.2">
      <c r="C6003" s="10"/>
      <c r="D6003" s="10"/>
    </row>
    <row r="6004" spans="3:4" x14ac:dyDescent="0.2">
      <c r="C6004" s="10"/>
      <c r="D6004" s="10"/>
    </row>
    <row r="6005" spans="3:4" x14ac:dyDescent="0.2">
      <c r="C6005" s="10"/>
      <c r="D6005" s="10"/>
    </row>
    <row r="6006" spans="3:4" x14ac:dyDescent="0.2">
      <c r="C6006" s="10"/>
      <c r="D6006" s="10"/>
    </row>
    <row r="6007" spans="3:4" x14ac:dyDescent="0.2">
      <c r="C6007" s="10"/>
      <c r="D6007" s="10"/>
    </row>
    <row r="6008" spans="3:4" x14ac:dyDescent="0.2">
      <c r="C6008" s="10"/>
      <c r="D6008" s="10"/>
    </row>
    <row r="6009" spans="3:4" x14ac:dyDescent="0.2">
      <c r="C6009" s="10"/>
      <c r="D6009" s="10"/>
    </row>
    <row r="6010" spans="3:4" x14ac:dyDescent="0.2">
      <c r="C6010" s="10"/>
      <c r="D6010" s="10"/>
    </row>
    <row r="6011" spans="3:4" x14ac:dyDescent="0.2">
      <c r="C6011" s="10"/>
      <c r="D6011" s="10"/>
    </row>
    <row r="6012" spans="3:4" x14ac:dyDescent="0.2">
      <c r="C6012" s="10"/>
      <c r="D6012" s="10"/>
    </row>
    <row r="6013" spans="3:4" x14ac:dyDescent="0.2">
      <c r="C6013" s="10"/>
      <c r="D6013" s="10"/>
    </row>
    <row r="6014" spans="3:4" x14ac:dyDescent="0.2">
      <c r="C6014" s="10"/>
      <c r="D6014" s="10"/>
    </row>
    <row r="6015" spans="3:4" x14ac:dyDescent="0.2">
      <c r="C6015" s="10"/>
      <c r="D6015" s="10"/>
    </row>
    <row r="6016" spans="3:4" x14ac:dyDescent="0.2">
      <c r="C6016" s="10"/>
      <c r="D6016" s="10"/>
    </row>
    <row r="6017" spans="3:4" x14ac:dyDescent="0.2">
      <c r="C6017" s="10"/>
      <c r="D6017" s="10"/>
    </row>
    <row r="6018" spans="3:4" x14ac:dyDescent="0.2">
      <c r="C6018" s="10"/>
      <c r="D6018" s="10"/>
    </row>
    <row r="6019" spans="3:4" x14ac:dyDescent="0.2">
      <c r="C6019" s="10"/>
      <c r="D6019" s="10"/>
    </row>
    <row r="6020" spans="3:4" x14ac:dyDescent="0.2">
      <c r="C6020" s="10"/>
      <c r="D6020" s="10"/>
    </row>
    <row r="6021" spans="3:4" x14ac:dyDescent="0.2">
      <c r="C6021" s="10"/>
      <c r="D6021" s="10"/>
    </row>
    <row r="6022" spans="3:4" x14ac:dyDescent="0.2">
      <c r="C6022" s="10"/>
      <c r="D6022" s="10"/>
    </row>
    <row r="6023" spans="3:4" x14ac:dyDescent="0.2">
      <c r="C6023" s="10"/>
      <c r="D6023" s="10"/>
    </row>
    <row r="6024" spans="3:4" x14ac:dyDescent="0.2">
      <c r="C6024" s="10"/>
      <c r="D6024" s="10"/>
    </row>
    <row r="6025" spans="3:4" x14ac:dyDescent="0.2">
      <c r="C6025" s="10"/>
      <c r="D6025" s="10"/>
    </row>
    <row r="6026" spans="3:4" x14ac:dyDescent="0.2">
      <c r="C6026" s="10"/>
      <c r="D6026" s="10"/>
    </row>
    <row r="6027" spans="3:4" x14ac:dyDescent="0.2">
      <c r="C6027" s="10"/>
      <c r="D6027" s="10"/>
    </row>
    <row r="6028" spans="3:4" x14ac:dyDescent="0.2">
      <c r="C6028" s="10"/>
      <c r="D6028" s="10"/>
    </row>
    <row r="6029" spans="3:4" x14ac:dyDescent="0.2">
      <c r="C6029" s="10"/>
      <c r="D6029" s="10"/>
    </row>
    <row r="6030" spans="3:4" x14ac:dyDescent="0.2">
      <c r="C6030" s="10"/>
      <c r="D6030" s="10"/>
    </row>
    <row r="6031" spans="3:4" x14ac:dyDescent="0.2">
      <c r="C6031" s="10"/>
      <c r="D6031" s="10"/>
    </row>
    <row r="6032" spans="3:4" x14ac:dyDescent="0.2">
      <c r="C6032" s="10"/>
      <c r="D6032" s="10"/>
    </row>
    <row r="6033" spans="3:4" x14ac:dyDescent="0.2">
      <c r="C6033" s="10"/>
      <c r="D6033" s="10"/>
    </row>
    <row r="6034" spans="3:4" x14ac:dyDescent="0.2">
      <c r="C6034" s="10"/>
      <c r="D6034" s="10"/>
    </row>
    <row r="6035" spans="3:4" x14ac:dyDescent="0.2">
      <c r="C6035" s="10"/>
      <c r="D6035" s="10"/>
    </row>
    <row r="6036" spans="3:4" x14ac:dyDescent="0.2">
      <c r="C6036" s="10"/>
      <c r="D6036" s="10"/>
    </row>
    <row r="6037" spans="3:4" x14ac:dyDescent="0.2">
      <c r="C6037" s="10"/>
      <c r="D6037" s="10"/>
    </row>
    <row r="6038" spans="3:4" x14ac:dyDescent="0.2">
      <c r="C6038" s="10"/>
      <c r="D6038" s="10"/>
    </row>
    <row r="6039" spans="3:4" x14ac:dyDescent="0.2">
      <c r="C6039" s="10"/>
      <c r="D6039" s="10"/>
    </row>
    <row r="6040" spans="3:4" x14ac:dyDescent="0.2">
      <c r="C6040" s="10"/>
      <c r="D6040" s="10"/>
    </row>
    <row r="6041" spans="3:4" x14ac:dyDescent="0.2">
      <c r="C6041" s="10"/>
      <c r="D6041" s="10"/>
    </row>
    <row r="6042" spans="3:4" x14ac:dyDescent="0.2">
      <c r="C6042" s="10"/>
      <c r="D6042" s="10"/>
    </row>
    <row r="6043" spans="3:4" x14ac:dyDescent="0.2">
      <c r="C6043" s="10"/>
      <c r="D6043" s="10"/>
    </row>
    <row r="6044" spans="3:4" x14ac:dyDescent="0.2">
      <c r="C6044" s="10"/>
      <c r="D6044" s="10"/>
    </row>
    <row r="6045" spans="3:4" x14ac:dyDescent="0.2">
      <c r="C6045" s="10"/>
      <c r="D6045" s="10"/>
    </row>
    <row r="6046" spans="3:4" x14ac:dyDescent="0.2">
      <c r="C6046" s="10"/>
      <c r="D6046" s="10"/>
    </row>
    <row r="6047" spans="3:4" x14ac:dyDescent="0.2">
      <c r="C6047" s="10"/>
      <c r="D6047" s="10"/>
    </row>
    <row r="6048" spans="3:4" x14ac:dyDescent="0.2">
      <c r="C6048" s="10"/>
      <c r="D6048" s="10"/>
    </row>
    <row r="6049" spans="3:4" x14ac:dyDescent="0.2">
      <c r="C6049" s="10"/>
      <c r="D6049" s="10"/>
    </row>
    <row r="6050" spans="3:4" x14ac:dyDescent="0.2">
      <c r="C6050" s="10"/>
      <c r="D6050" s="10"/>
    </row>
    <row r="6051" spans="3:4" x14ac:dyDescent="0.2">
      <c r="C6051" s="10"/>
      <c r="D6051" s="10"/>
    </row>
    <row r="6052" spans="3:4" x14ac:dyDescent="0.2">
      <c r="C6052" s="10"/>
      <c r="D6052" s="10"/>
    </row>
    <row r="6053" spans="3:4" x14ac:dyDescent="0.2">
      <c r="C6053" s="10"/>
      <c r="D6053" s="10"/>
    </row>
    <row r="6054" spans="3:4" x14ac:dyDescent="0.2">
      <c r="C6054" s="10"/>
      <c r="D6054" s="10"/>
    </row>
    <row r="6055" spans="3:4" x14ac:dyDescent="0.2">
      <c r="C6055" s="10"/>
      <c r="D6055" s="10"/>
    </row>
    <row r="6056" spans="3:4" x14ac:dyDescent="0.2">
      <c r="C6056" s="10"/>
      <c r="D6056" s="10"/>
    </row>
    <row r="6057" spans="3:4" x14ac:dyDescent="0.2">
      <c r="C6057" s="10"/>
      <c r="D6057" s="10"/>
    </row>
    <row r="6058" spans="3:4" x14ac:dyDescent="0.2">
      <c r="C6058" s="10"/>
      <c r="D6058" s="10"/>
    </row>
    <row r="6059" spans="3:4" x14ac:dyDescent="0.2">
      <c r="C6059" s="10"/>
      <c r="D6059" s="10"/>
    </row>
    <row r="6060" spans="3:4" x14ac:dyDescent="0.2">
      <c r="C6060" s="10"/>
      <c r="D6060" s="10"/>
    </row>
    <row r="6061" spans="3:4" x14ac:dyDescent="0.2">
      <c r="C6061" s="10"/>
      <c r="D6061" s="10"/>
    </row>
    <row r="6062" spans="3:4" x14ac:dyDescent="0.2">
      <c r="C6062" s="10"/>
      <c r="D6062" s="10"/>
    </row>
    <row r="6063" spans="3:4" x14ac:dyDescent="0.2">
      <c r="C6063" s="10"/>
      <c r="D6063" s="10"/>
    </row>
    <row r="6064" spans="3:4" x14ac:dyDescent="0.2">
      <c r="C6064" s="10"/>
      <c r="D6064" s="10"/>
    </row>
    <row r="6065" spans="3:4" x14ac:dyDescent="0.2">
      <c r="C6065" s="10"/>
      <c r="D6065" s="10"/>
    </row>
    <row r="6066" spans="3:4" x14ac:dyDescent="0.2">
      <c r="C6066" s="10"/>
      <c r="D6066" s="10"/>
    </row>
    <row r="6067" spans="3:4" x14ac:dyDescent="0.2">
      <c r="C6067" s="10"/>
      <c r="D6067" s="10"/>
    </row>
    <row r="6068" spans="3:4" x14ac:dyDescent="0.2">
      <c r="C6068" s="10"/>
      <c r="D6068" s="10"/>
    </row>
    <row r="6069" spans="3:4" x14ac:dyDescent="0.2">
      <c r="C6069" s="10"/>
      <c r="D6069" s="10"/>
    </row>
    <row r="6070" spans="3:4" x14ac:dyDescent="0.2">
      <c r="C6070" s="10"/>
      <c r="D6070" s="10"/>
    </row>
    <row r="6071" spans="3:4" x14ac:dyDescent="0.2">
      <c r="C6071" s="10"/>
      <c r="D6071" s="10"/>
    </row>
    <row r="6072" spans="3:4" x14ac:dyDescent="0.2">
      <c r="C6072" s="10"/>
      <c r="D6072" s="10"/>
    </row>
    <row r="6073" spans="3:4" x14ac:dyDescent="0.2">
      <c r="C6073" s="10"/>
      <c r="D6073" s="10"/>
    </row>
    <row r="6074" spans="3:4" x14ac:dyDescent="0.2">
      <c r="C6074" s="10"/>
      <c r="D6074" s="10"/>
    </row>
    <row r="6075" spans="3:4" x14ac:dyDescent="0.2">
      <c r="C6075" s="10"/>
      <c r="D6075" s="10"/>
    </row>
    <row r="6076" spans="3:4" x14ac:dyDescent="0.2">
      <c r="C6076" s="10"/>
      <c r="D6076" s="10"/>
    </row>
    <row r="6077" spans="3:4" x14ac:dyDescent="0.2">
      <c r="C6077" s="10"/>
      <c r="D6077" s="10"/>
    </row>
    <row r="6078" spans="3:4" x14ac:dyDescent="0.2">
      <c r="C6078" s="10"/>
      <c r="D6078" s="10"/>
    </row>
    <row r="6079" spans="3:4" x14ac:dyDescent="0.2">
      <c r="C6079" s="10"/>
      <c r="D6079" s="10"/>
    </row>
    <row r="6080" spans="3:4" x14ac:dyDescent="0.2">
      <c r="C6080" s="10"/>
      <c r="D6080" s="10"/>
    </row>
    <row r="6081" spans="3:4" x14ac:dyDescent="0.2">
      <c r="C6081" s="10"/>
      <c r="D6081" s="10"/>
    </row>
    <row r="6082" spans="3:4" x14ac:dyDescent="0.2">
      <c r="C6082" s="10"/>
      <c r="D6082" s="10"/>
    </row>
    <row r="6083" spans="3:4" x14ac:dyDescent="0.2">
      <c r="C6083" s="10"/>
      <c r="D6083" s="10"/>
    </row>
    <row r="6084" spans="3:4" x14ac:dyDescent="0.2">
      <c r="C6084" s="10"/>
      <c r="D6084" s="10"/>
    </row>
    <row r="6085" spans="3:4" x14ac:dyDescent="0.2">
      <c r="C6085" s="10"/>
      <c r="D6085" s="10"/>
    </row>
    <row r="6086" spans="3:4" x14ac:dyDescent="0.2">
      <c r="C6086" s="10"/>
      <c r="D6086" s="10"/>
    </row>
    <row r="6087" spans="3:4" x14ac:dyDescent="0.2">
      <c r="C6087" s="10"/>
      <c r="D6087" s="10"/>
    </row>
    <row r="6088" spans="3:4" x14ac:dyDescent="0.2">
      <c r="C6088" s="10"/>
      <c r="D6088" s="10"/>
    </row>
    <row r="6089" spans="3:4" x14ac:dyDescent="0.2">
      <c r="C6089" s="10"/>
      <c r="D6089" s="10"/>
    </row>
    <row r="6090" spans="3:4" x14ac:dyDescent="0.2">
      <c r="C6090" s="10"/>
      <c r="D6090" s="10"/>
    </row>
    <row r="6091" spans="3:4" x14ac:dyDescent="0.2">
      <c r="C6091" s="10"/>
      <c r="D6091" s="10"/>
    </row>
    <row r="6092" spans="3:4" x14ac:dyDescent="0.2">
      <c r="C6092" s="10"/>
      <c r="D6092" s="10"/>
    </row>
    <row r="6093" spans="3:4" x14ac:dyDescent="0.2">
      <c r="C6093" s="10"/>
      <c r="D6093" s="10"/>
    </row>
    <row r="6094" spans="3:4" x14ac:dyDescent="0.2">
      <c r="C6094" s="10"/>
      <c r="D6094" s="10"/>
    </row>
    <row r="6095" spans="3:4" x14ac:dyDescent="0.2">
      <c r="C6095" s="10"/>
      <c r="D6095" s="10"/>
    </row>
    <row r="6096" spans="3:4" x14ac:dyDescent="0.2">
      <c r="C6096" s="10"/>
      <c r="D6096" s="10"/>
    </row>
    <row r="6097" spans="3:4" x14ac:dyDescent="0.2">
      <c r="C6097" s="10"/>
      <c r="D6097" s="10"/>
    </row>
    <row r="6098" spans="3:4" x14ac:dyDescent="0.2">
      <c r="C6098" s="10"/>
      <c r="D6098" s="10"/>
    </row>
    <row r="6099" spans="3:4" x14ac:dyDescent="0.2">
      <c r="C6099" s="10"/>
      <c r="D6099" s="10"/>
    </row>
    <row r="6100" spans="3:4" x14ac:dyDescent="0.2">
      <c r="C6100" s="10"/>
      <c r="D6100" s="10"/>
    </row>
    <row r="6101" spans="3:4" x14ac:dyDescent="0.2">
      <c r="C6101" s="10"/>
      <c r="D6101" s="10"/>
    </row>
    <row r="6102" spans="3:4" x14ac:dyDescent="0.2">
      <c r="C6102" s="10"/>
      <c r="D6102" s="10"/>
    </row>
    <row r="6103" spans="3:4" x14ac:dyDescent="0.2">
      <c r="C6103" s="10"/>
      <c r="D6103" s="10"/>
    </row>
    <row r="6104" spans="3:4" x14ac:dyDescent="0.2">
      <c r="C6104" s="10"/>
      <c r="D6104" s="10"/>
    </row>
    <row r="6105" spans="3:4" x14ac:dyDescent="0.2">
      <c r="C6105" s="10"/>
      <c r="D6105" s="10"/>
    </row>
    <row r="6106" spans="3:4" x14ac:dyDescent="0.2">
      <c r="C6106" s="10"/>
      <c r="D6106" s="10"/>
    </row>
    <row r="6107" spans="3:4" x14ac:dyDescent="0.2">
      <c r="C6107" s="10"/>
      <c r="D6107" s="10"/>
    </row>
    <row r="6108" spans="3:4" x14ac:dyDescent="0.2">
      <c r="C6108" s="10"/>
      <c r="D6108" s="10"/>
    </row>
    <row r="6109" spans="3:4" x14ac:dyDescent="0.2">
      <c r="C6109" s="10"/>
      <c r="D6109" s="10"/>
    </row>
    <row r="6110" spans="3:4" x14ac:dyDescent="0.2">
      <c r="C6110" s="10"/>
      <c r="D6110" s="10"/>
    </row>
    <row r="6111" spans="3:4" x14ac:dyDescent="0.2">
      <c r="C6111" s="10"/>
      <c r="D6111" s="10"/>
    </row>
    <row r="6112" spans="3:4" x14ac:dyDescent="0.2">
      <c r="C6112" s="10"/>
      <c r="D6112" s="10"/>
    </row>
    <row r="6113" spans="3:4" x14ac:dyDescent="0.2">
      <c r="C6113" s="10"/>
      <c r="D6113" s="10"/>
    </row>
    <row r="6114" spans="3:4" x14ac:dyDescent="0.2">
      <c r="C6114" s="10"/>
      <c r="D6114" s="10"/>
    </row>
    <row r="6115" spans="3:4" x14ac:dyDescent="0.2">
      <c r="C6115" s="10"/>
      <c r="D6115" s="10"/>
    </row>
    <row r="6116" spans="3:4" x14ac:dyDescent="0.2">
      <c r="C6116" s="10"/>
      <c r="D6116" s="10"/>
    </row>
    <row r="6117" spans="3:4" x14ac:dyDescent="0.2">
      <c r="C6117" s="10"/>
      <c r="D6117" s="10"/>
    </row>
    <row r="6118" spans="3:4" x14ac:dyDescent="0.2">
      <c r="C6118" s="10"/>
      <c r="D6118" s="10"/>
    </row>
    <row r="6119" spans="3:4" x14ac:dyDescent="0.2">
      <c r="C6119" s="10"/>
      <c r="D6119" s="10"/>
    </row>
    <row r="6120" spans="3:4" x14ac:dyDescent="0.2">
      <c r="C6120" s="10"/>
      <c r="D6120" s="10"/>
    </row>
    <row r="6121" spans="3:4" x14ac:dyDescent="0.2">
      <c r="C6121" s="10"/>
      <c r="D6121" s="10"/>
    </row>
    <row r="6122" spans="3:4" x14ac:dyDescent="0.2">
      <c r="C6122" s="10"/>
      <c r="D6122" s="10"/>
    </row>
    <row r="6123" spans="3:4" x14ac:dyDescent="0.2">
      <c r="C6123" s="10"/>
      <c r="D6123" s="10"/>
    </row>
    <row r="6124" spans="3:4" x14ac:dyDescent="0.2">
      <c r="C6124" s="10"/>
      <c r="D6124" s="10"/>
    </row>
    <row r="6125" spans="3:4" x14ac:dyDescent="0.2">
      <c r="C6125" s="10"/>
      <c r="D6125" s="10"/>
    </row>
    <row r="6126" spans="3:4" x14ac:dyDescent="0.2">
      <c r="C6126" s="10"/>
      <c r="D6126" s="10"/>
    </row>
    <row r="6127" spans="3:4" x14ac:dyDescent="0.2">
      <c r="C6127" s="10"/>
      <c r="D6127" s="10"/>
    </row>
    <row r="6128" spans="3:4" x14ac:dyDescent="0.2">
      <c r="C6128" s="10"/>
      <c r="D6128" s="10"/>
    </row>
    <row r="6129" spans="3:4" x14ac:dyDescent="0.2">
      <c r="C6129" s="10"/>
      <c r="D6129" s="10"/>
    </row>
    <row r="6130" spans="3:4" x14ac:dyDescent="0.2">
      <c r="C6130" s="10"/>
      <c r="D6130" s="10"/>
    </row>
    <row r="6131" spans="3:4" x14ac:dyDescent="0.2">
      <c r="C6131" s="10"/>
      <c r="D6131" s="10"/>
    </row>
    <row r="6132" spans="3:4" x14ac:dyDescent="0.2">
      <c r="C6132" s="10"/>
      <c r="D6132" s="10"/>
    </row>
    <row r="6133" spans="3:4" x14ac:dyDescent="0.2">
      <c r="C6133" s="10"/>
      <c r="D6133" s="10"/>
    </row>
    <row r="6134" spans="3:4" x14ac:dyDescent="0.2">
      <c r="C6134" s="10"/>
      <c r="D6134" s="10"/>
    </row>
    <row r="6135" spans="3:4" x14ac:dyDescent="0.2">
      <c r="C6135" s="10"/>
      <c r="D6135" s="10"/>
    </row>
    <row r="6136" spans="3:4" x14ac:dyDescent="0.2">
      <c r="C6136" s="10"/>
      <c r="D6136" s="10"/>
    </row>
    <row r="6137" spans="3:4" x14ac:dyDescent="0.2">
      <c r="C6137" s="10"/>
      <c r="D6137" s="10"/>
    </row>
    <row r="6138" spans="3:4" x14ac:dyDescent="0.2">
      <c r="C6138" s="10"/>
      <c r="D6138" s="10"/>
    </row>
    <row r="6139" spans="3:4" x14ac:dyDescent="0.2">
      <c r="C6139" s="10"/>
      <c r="D6139" s="10"/>
    </row>
    <row r="6140" spans="3:4" x14ac:dyDescent="0.2">
      <c r="C6140" s="10"/>
      <c r="D6140" s="10"/>
    </row>
    <row r="6141" spans="3:4" x14ac:dyDescent="0.2">
      <c r="C6141" s="10"/>
      <c r="D6141" s="10"/>
    </row>
    <row r="6142" spans="3:4" x14ac:dyDescent="0.2">
      <c r="C6142" s="10"/>
      <c r="D6142" s="10"/>
    </row>
    <row r="6143" spans="3:4" x14ac:dyDescent="0.2">
      <c r="C6143" s="10"/>
      <c r="D6143" s="10"/>
    </row>
    <row r="6144" spans="3:4" x14ac:dyDescent="0.2">
      <c r="C6144" s="10"/>
      <c r="D6144" s="10"/>
    </row>
    <row r="6145" spans="3:4" x14ac:dyDescent="0.2">
      <c r="C6145" s="10"/>
      <c r="D6145" s="10"/>
    </row>
    <row r="6146" spans="3:4" x14ac:dyDescent="0.2">
      <c r="C6146" s="10"/>
      <c r="D6146" s="10"/>
    </row>
    <row r="6147" spans="3:4" x14ac:dyDescent="0.2">
      <c r="C6147" s="10"/>
      <c r="D6147" s="10"/>
    </row>
    <row r="6148" spans="3:4" x14ac:dyDescent="0.2">
      <c r="C6148" s="10"/>
      <c r="D6148" s="10"/>
    </row>
    <row r="6149" spans="3:4" x14ac:dyDescent="0.2">
      <c r="C6149" s="10"/>
      <c r="D6149" s="10"/>
    </row>
    <row r="6150" spans="3:4" x14ac:dyDescent="0.2">
      <c r="C6150" s="10"/>
      <c r="D6150" s="10"/>
    </row>
    <row r="6151" spans="3:4" x14ac:dyDescent="0.2">
      <c r="C6151" s="10"/>
      <c r="D6151" s="10"/>
    </row>
    <row r="6152" spans="3:4" x14ac:dyDescent="0.2">
      <c r="C6152" s="10"/>
      <c r="D6152" s="10"/>
    </row>
    <row r="6153" spans="3:4" x14ac:dyDescent="0.2">
      <c r="C6153" s="10"/>
      <c r="D6153" s="10"/>
    </row>
    <row r="6154" spans="3:4" x14ac:dyDescent="0.2">
      <c r="C6154" s="10"/>
      <c r="D6154" s="10"/>
    </row>
    <row r="6155" spans="3:4" x14ac:dyDescent="0.2">
      <c r="C6155" s="10"/>
      <c r="D6155" s="10"/>
    </row>
    <row r="6156" spans="3:4" x14ac:dyDescent="0.2">
      <c r="C6156" s="10"/>
      <c r="D6156" s="10"/>
    </row>
    <row r="6157" spans="3:4" x14ac:dyDescent="0.2">
      <c r="C6157" s="10"/>
      <c r="D6157" s="10"/>
    </row>
    <row r="6158" spans="3:4" x14ac:dyDescent="0.2">
      <c r="C6158" s="10"/>
      <c r="D6158" s="10"/>
    </row>
    <row r="6159" spans="3:4" x14ac:dyDescent="0.2">
      <c r="C6159" s="10"/>
      <c r="D6159" s="10"/>
    </row>
    <row r="6160" spans="3:4" x14ac:dyDescent="0.2">
      <c r="C6160" s="10"/>
      <c r="D6160" s="10"/>
    </row>
    <row r="6161" spans="3:4" x14ac:dyDescent="0.2">
      <c r="C6161" s="10"/>
      <c r="D6161" s="10"/>
    </row>
    <row r="6162" spans="3:4" x14ac:dyDescent="0.2">
      <c r="C6162" s="10"/>
      <c r="D6162" s="10"/>
    </row>
    <row r="6163" spans="3:4" x14ac:dyDescent="0.2">
      <c r="C6163" s="10"/>
      <c r="D6163" s="10"/>
    </row>
    <row r="6164" spans="3:4" x14ac:dyDescent="0.2">
      <c r="C6164" s="10"/>
      <c r="D6164" s="10"/>
    </row>
    <row r="6165" spans="3:4" x14ac:dyDescent="0.2">
      <c r="C6165" s="10"/>
      <c r="D6165" s="10"/>
    </row>
    <row r="6166" spans="3:4" x14ac:dyDescent="0.2">
      <c r="C6166" s="10"/>
      <c r="D6166" s="10"/>
    </row>
    <row r="6167" spans="3:4" x14ac:dyDescent="0.2">
      <c r="C6167" s="10"/>
      <c r="D6167" s="10"/>
    </row>
    <row r="6168" spans="3:4" x14ac:dyDescent="0.2">
      <c r="C6168" s="10"/>
      <c r="D6168" s="10"/>
    </row>
    <row r="6169" spans="3:4" x14ac:dyDescent="0.2">
      <c r="C6169" s="10"/>
      <c r="D6169" s="10"/>
    </row>
    <row r="6170" spans="3:4" x14ac:dyDescent="0.2">
      <c r="C6170" s="10"/>
      <c r="D6170" s="10"/>
    </row>
    <row r="6171" spans="3:4" x14ac:dyDescent="0.2">
      <c r="C6171" s="10"/>
      <c r="D6171" s="10"/>
    </row>
    <row r="6172" spans="3:4" x14ac:dyDescent="0.2">
      <c r="C6172" s="10"/>
      <c r="D6172" s="10"/>
    </row>
    <row r="6173" spans="3:4" x14ac:dyDescent="0.2">
      <c r="C6173" s="10"/>
      <c r="D6173" s="10"/>
    </row>
    <row r="6174" spans="3:4" x14ac:dyDescent="0.2">
      <c r="C6174" s="10"/>
      <c r="D6174" s="10"/>
    </row>
    <row r="6175" spans="3:4" x14ac:dyDescent="0.2">
      <c r="C6175" s="10"/>
      <c r="D6175" s="10"/>
    </row>
    <row r="6176" spans="3:4" x14ac:dyDescent="0.2">
      <c r="C6176" s="10"/>
      <c r="D6176" s="10"/>
    </row>
    <row r="6177" spans="3:4" x14ac:dyDescent="0.2">
      <c r="C6177" s="10"/>
      <c r="D6177" s="10"/>
    </row>
    <row r="6178" spans="3:4" x14ac:dyDescent="0.2">
      <c r="C6178" s="10"/>
      <c r="D6178" s="10"/>
    </row>
    <row r="6179" spans="3:4" x14ac:dyDescent="0.2">
      <c r="C6179" s="10"/>
      <c r="D6179" s="10"/>
    </row>
    <row r="6180" spans="3:4" x14ac:dyDescent="0.2">
      <c r="C6180" s="10"/>
      <c r="D6180" s="10"/>
    </row>
    <row r="6181" spans="3:4" x14ac:dyDescent="0.2">
      <c r="C6181" s="10"/>
      <c r="D6181" s="10"/>
    </row>
    <row r="6182" spans="3:4" x14ac:dyDescent="0.2">
      <c r="C6182" s="10"/>
      <c r="D6182" s="10"/>
    </row>
    <row r="6183" spans="3:4" x14ac:dyDescent="0.2">
      <c r="C6183" s="10"/>
      <c r="D6183" s="10"/>
    </row>
    <row r="6184" spans="3:4" x14ac:dyDescent="0.2">
      <c r="C6184" s="10"/>
      <c r="D6184" s="10"/>
    </row>
    <row r="6185" spans="3:4" x14ac:dyDescent="0.2">
      <c r="C6185" s="10"/>
      <c r="D6185" s="10"/>
    </row>
    <row r="6186" spans="3:4" x14ac:dyDescent="0.2">
      <c r="C6186" s="10"/>
      <c r="D6186" s="10"/>
    </row>
    <row r="6187" spans="3:4" x14ac:dyDescent="0.2">
      <c r="C6187" s="10"/>
      <c r="D6187" s="10"/>
    </row>
    <row r="6188" spans="3:4" x14ac:dyDescent="0.2">
      <c r="C6188" s="10"/>
      <c r="D6188" s="10"/>
    </row>
    <row r="6189" spans="3:4" x14ac:dyDescent="0.2">
      <c r="C6189" s="10"/>
      <c r="D6189" s="10"/>
    </row>
    <row r="6190" spans="3:4" x14ac:dyDescent="0.2">
      <c r="C6190" s="10"/>
      <c r="D6190" s="10"/>
    </row>
    <row r="6191" spans="3:4" x14ac:dyDescent="0.2">
      <c r="C6191" s="10"/>
      <c r="D6191" s="10"/>
    </row>
    <row r="6192" spans="3:4" x14ac:dyDescent="0.2">
      <c r="C6192" s="10"/>
      <c r="D6192" s="10"/>
    </row>
    <row r="6193" spans="3:4" x14ac:dyDescent="0.2">
      <c r="C6193" s="10"/>
      <c r="D6193" s="10"/>
    </row>
    <row r="6194" spans="3:4" x14ac:dyDescent="0.2">
      <c r="C6194" s="10"/>
      <c r="D6194" s="10"/>
    </row>
    <row r="6195" spans="3:4" x14ac:dyDescent="0.2">
      <c r="C6195" s="10"/>
      <c r="D6195" s="10"/>
    </row>
    <row r="6196" spans="3:4" x14ac:dyDescent="0.2">
      <c r="C6196" s="10"/>
      <c r="D6196" s="10"/>
    </row>
    <row r="6197" spans="3:4" x14ac:dyDescent="0.2">
      <c r="C6197" s="10"/>
      <c r="D6197" s="10"/>
    </row>
    <row r="6198" spans="3:4" x14ac:dyDescent="0.2">
      <c r="C6198" s="10"/>
      <c r="D6198" s="10"/>
    </row>
    <row r="6199" spans="3:4" x14ac:dyDescent="0.2">
      <c r="C6199" s="10"/>
      <c r="D6199" s="10"/>
    </row>
    <row r="6200" spans="3:4" x14ac:dyDescent="0.2">
      <c r="C6200" s="10"/>
      <c r="D6200" s="10"/>
    </row>
    <row r="6201" spans="3:4" x14ac:dyDescent="0.2">
      <c r="C6201" s="10"/>
      <c r="D6201" s="10"/>
    </row>
    <row r="6202" spans="3:4" x14ac:dyDescent="0.2">
      <c r="C6202" s="10"/>
      <c r="D6202" s="10"/>
    </row>
    <row r="6203" spans="3:4" x14ac:dyDescent="0.2">
      <c r="C6203" s="10"/>
      <c r="D6203" s="10"/>
    </row>
    <row r="6204" spans="3:4" x14ac:dyDescent="0.2">
      <c r="C6204" s="10"/>
      <c r="D6204" s="10"/>
    </row>
    <row r="6205" spans="3:4" x14ac:dyDescent="0.2">
      <c r="C6205" s="10"/>
      <c r="D6205" s="10"/>
    </row>
    <row r="6206" spans="3:4" x14ac:dyDescent="0.2">
      <c r="C6206" s="10"/>
      <c r="D6206" s="10"/>
    </row>
    <row r="6207" spans="3:4" x14ac:dyDescent="0.2">
      <c r="C6207" s="10"/>
      <c r="D6207" s="10"/>
    </row>
    <row r="6208" spans="3:4" x14ac:dyDescent="0.2">
      <c r="C6208" s="10"/>
      <c r="D6208" s="10"/>
    </row>
    <row r="6209" spans="3:4" x14ac:dyDescent="0.2">
      <c r="C6209" s="10"/>
      <c r="D6209" s="10"/>
    </row>
    <row r="6210" spans="3:4" x14ac:dyDescent="0.2">
      <c r="C6210" s="10"/>
      <c r="D6210" s="10"/>
    </row>
    <row r="6211" spans="3:4" x14ac:dyDescent="0.2">
      <c r="C6211" s="10"/>
      <c r="D6211" s="10"/>
    </row>
    <row r="6212" spans="3:4" x14ac:dyDescent="0.2">
      <c r="C6212" s="10"/>
      <c r="D6212" s="10"/>
    </row>
    <row r="6213" spans="3:4" x14ac:dyDescent="0.2">
      <c r="C6213" s="10"/>
      <c r="D6213" s="10"/>
    </row>
    <row r="6214" spans="3:4" x14ac:dyDescent="0.2">
      <c r="C6214" s="10"/>
      <c r="D6214" s="10"/>
    </row>
    <row r="6215" spans="3:4" x14ac:dyDescent="0.2">
      <c r="C6215" s="10"/>
      <c r="D6215" s="10"/>
    </row>
    <row r="6216" spans="3:4" x14ac:dyDescent="0.2">
      <c r="C6216" s="10"/>
      <c r="D6216" s="10"/>
    </row>
    <row r="6217" spans="3:4" x14ac:dyDescent="0.2">
      <c r="C6217" s="10"/>
      <c r="D6217" s="10"/>
    </row>
    <row r="6218" spans="3:4" x14ac:dyDescent="0.2">
      <c r="C6218" s="10"/>
      <c r="D6218" s="10"/>
    </row>
    <row r="6219" spans="3:4" x14ac:dyDescent="0.2">
      <c r="C6219" s="10"/>
      <c r="D6219" s="10"/>
    </row>
    <row r="6220" spans="3:4" x14ac:dyDescent="0.2">
      <c r="C6220" s="10"/>
      <c r="D6220" s="10"/>
    </row>
    <row r="6221" spans="3:4" x14ac:dyDescent="0.2">
      <c r="C6221" s="10"/>
      <c r="D6221" s="10"/>
    </row>
    <row r="6222" spans="3:4" x14ac:dyDescent="0.2">
      <c r="C6222" s="10"/>
      <c r="D6222" s="10"/>
    </row>
    <row r="6223" spans="3:4" x14ac:dyDescent="0.2">
      <c r="C6223" s="10"/>
      <c r="D6223" s="10"/>
    </row>
    <row r="6224" spans="3:4" x14ac:dyDescent="0.2">
      <c r="C6224" s="10"/>
      <c r="D6224" s="10"/>
    </row>
    <row r="6225" spans="3:4" x14ac:dyDescent="0.2">
      <c r="C6225" s="10"/>
      <c r="D6225" s="10"/>
    </row>
    <row r="6226" spans="3:4" x14ac:dyDescent="0.2">
      <c r="C6226" s="10"/>
      <c r="D6226" s="10"/>
    </row>
    <row r="6227" spans="3:4" x14ac:dyDescent="0.2">
      <c r="C6227" s="10"/>
      <c r="D6227" s="10"/>
    </row>
    <row r="6228" spans="3:4" x14ac:dyDescent="0.2">
      <c r="C6228" s="10"/>
      <c r="D6228" s="10"/>
    </row>
    <row r="6229" spans="3:4" x14ac:dyDescent="0.2">
      <c r="C6229" s="10"/>
      <c r="D6229" s="10"/>
    </row>
    <row r="6230" spans="3:4" x14ac:dyDescent="0.2">
      <c r="C6230" s="10"/>
      <c r="D6230" s="10"/>
    </row>
    <row r="6231" spans="3:4" x14ac:dyDescent="0.2">
      <c r="C6231" s="10"/>
      <c r="D6231" s="10"/>
    </row>
    <row r="6232" spans="3:4" x14ac:dyDescent="0.2">
      <c r="C6232" s="10"/>
      <c r="D6232" s="10"/>
    </row>
    <row r="6233" spans="3:4" x14ac:dyDescent="0.2">
      <c r="C6233" s="10"/>
      <c r="D6233" s="10"/>
    </row>
    <row r="6234" spans="3:4" x14ac:dyDescent="0.2">
      <c r="C6234" s="10"/>
      <c r="D6234" s="10"/>
    </row>
    <row r="6235" spans="3:4" x14ac:dyDescent="0.2">
      <c r="C6235" s="10"/>
      <c r="D6235" s="10"/>
    </row>
    <row r="6236" spans="3:4" x14ac:dyDescent="0.2">
      <c r="C6236" s="10"/>
      <c r="D6236" s="10"/>
    </row>
    <row r="6237" spans="3:4" x14ac:dyDescent="0.2">
      <c r="C6237" s="10"/>
      <c r="D6237" s="10"/>
    </row>
    <row r="6238" spans="3:4" x14ac:dyDescent="0.2">
      <c r="C6238" s="10"/>
      <c r="D6238" s="10"/>
    </row>
    <row r="6239" spans="3:4" x14ac:dyDescent="0.2">
      <c r="C6239" s="10"/>
      <c r="D6239" s="10"/>
    </row>
    <row r="6240" spans="3:4" x14ac:dyDescent="0.2">
      <c r="C6240" s="10"/>
      <c r="D6240" s="10"/>
    </row>
    <row r="6241" spans="3:4" x14ac:dyDescent="0.2">
      <c r="C6241" s="10"/>
      <c r="D6241" s="10"/>
    </row>
    <row r="6242" spans="3:4" x14ac:dyDescent="0.2">
      <c r="C6242" s="10"/>
      <c r="D6242" s="10"/>
    </row>
    <row r="6243" spans="3:4" x14ac:dyDescent="0.2">
      <c r="C6243" s="10"/>
      <c r="D6243" s="10"/>
    </row>
    <row r="6244" spans="3:4" x14ac:dyDescent="0.2">
      <c r="C6244" s="10"/>
      <c r="D6244" s="10"/>
    </row>
    <row r="6245" spans="3:4" x14ac:dyDescent="0.2">
      <c r="C6245" s="10"/>
      <c r="D6245" s="10"/>
    </row>
    <row r="6246" spans="3:4" x14ac:dyDescent="0.2">
      <c r="C6246" s="10"/>
      <c r="D6246" s="10"/>
    </row>
    <row r="6247" spans="3:4" x14ac:dyDescent="0.2">
      <c r="C6247" s="10"/>
      <c r="D6247" s="10"/>
    </row>
    <row r="6248" spans="3:4" x14ac:dyDescent="0.2">
      <c r="C6248" s="10"/>
      <c r="D6248" s="10"/>
    </row>
    <row r="6249" spans="3:4" x14ac:dyDescent="0.2">
      <c r="C6249" s="10"/>
      <c r="D6249" s="10"/>
    </row>
    <row r="6250" spans="3:4" x14ac:dyDescent="0.2">
      <c r="C6250" s="10"/>
      <c r="D6250" s="10"/>
    </row>
    <row r="6251" spans="3:4" x14ac:dyDescent="0.2">
      <c r="C6251" s="10"/>
      <c r="D6251" s="10"/>
    </row>
    <row r="6252" spans="3:4" x14ac:dyDescent="0.2">
      <c r="C6252" s="10"/>
      <c r="D6252" s="10"/>
    </row>
    <row r="6253" spans="3:4" x14ac:dyDescent="0.2">
      <c r="C6253" s="10"/>
      <c r="D6253" s="10"/>
    </row>
    <row r="6254" spans="3:4" x14ac:dyDescent="0.2">
      <c r="C6254" s="10"/>
      <c r="D6254" s="10"/>
    </row>
    <row r="6255" spans="3:4" x14ac:dyDescent="0.2">
      <c r="C6255" s="10"/>
      <c r="D6255" s="10"/>
    </row>
    <row r="6256" spans="3:4" x14ac:dyDescent="0.2">
      <c r="C6256" s="10"/>
      <c r="D6256" s="10"/>
    </row>
    <row r="6257" spans="3:4" x14ac:dyDescent="0.2">
      <c r="C6257" s="10"/>
      <c r="D6257" s="10"/>
    </row>
    <row r="6258" spans="3:4" x14ac:dyDescent="0.2">
      <c r="C6258" s="10"/>
      <c r="D6258" s="10"/>
    </row>
    <row r="6259" spans="3:4" x14ac:dyDescent="0.2">
      <c r="C6259" s="10"/>
      <c r="D6259" s="10"/>
    </row>
    <row r="6260" spans="3:4" x14ac:dyDescent="0.2">
      <c r="C6260" s="10"/>
      <c r="D6260" s="10"/>
    </row>
    <row r="6261" spans="3:4" x14ac:dyDescent="0.2">
      <c r="C6261" s="10"/>
      <c r="D6261" s="10"/>
    </row>
    <row r="6262" spans="3:4" x14ac:dyDescent="0.2">
      <c r="C6262" s="10"/>
      <c r="D6262" s="10"/>
    </row>
    <row r="6263" spans="3:4" x14ac:dyDescent="0.2">
      <c r="C6263" s="10"/>
      <c r="D6263" s="10"/>
    </row>
    <row r="6264" spans="3:4" x14ac:dyDescent="0.2">
      <c r="C6264" s="10"/>
      <c r="D6264" s="10"/>
    </row>
    <row r="6265" spans="3:4" x14ac:dyDescent="0.2">
      <c r="C6265" s="10"/>
      <c r="D6265" s="10"/>
    </row>
    <row r="6266" spans="3:4" x14ac:dyDescent="0.2">
      <c r="C6266" s="10"/>
      <c r="D6266" s="10"/>
    </row>
    <row r="6267" spans="3:4" x14ac:dyDescent="0.2">
      <c r="C6267" s="10"/>
      <c r="D6267" s="10"/>
    </row>
    <row r="6268" spans="3:4" x14ac:dyDescent="0.2">
      <c r="C6268" s="10"/>
      <c r="D6268" s="10"/>
    </row>
    <row r="6269" spans="3:4" x14ac:dyDescent="0.2">
      <c r="C6269" s="10"/>
      <c r="D6269" s="10"/>
    </row>
    <row r="6270" spans="3:4" x14ac:dyDescent="0.2">
      <c r="C6270" s="10"/>
      <c r="D6270" s="10"/>
    </row>
    <row r="6271" spans="3:4" x14ac:dyDescent="0.2">
      <c r="C6271" s="10"/>
      <c r="D6271" s="10"/>
    </row>
    <row r="6272" spans="3:4" x14ac:dyDescent="0.2">
      <c r="C6272" s="10"/>
      <c r="D6272" s="10"/>
    </row>
    <row r="6273" spans="3:4" x14ac:dyDescent="0.2">
      <c r="C6273" s="10"/>
      <c r="D6273" s="10"/>
    </row>
    <row r="6274" spans="3:4" x14ac:dyDescent="0.2">
      <c r="C6274" s="10"/>
      <c r="D6274" s="10"/>
    </row>
    <row r="6275" spans="3:4" x14ac:dyDescent="0.2">
      <c r="C6275" s="10"/>
      <c r="D6275" s="10"/>
    </row>
    <row r="6276" spans="3:4" x14ac:dyDescent="0.2">
      <c r="C6276" s="10"/>
      <c r="D6276" s="10"/>
    </row>
    <row r="6277" spans="3:4" x14ac:dyDescent="0.2">
      <c r="C6277" s="10"/>
      <c r="D6277" s="10"/>
    </row>
    <row r="6278" spans="3:4" x14ac:dyDescent="0.2">
      <c r="C6278" s="10"/>
      <c r="D6278" s="10"/>
    </row>
    <row r="6279" spans="3:4" x14ac:dyDescent="0.2">
      <c r="C6279" s="10"/>
      <c r="D6279" s="10"/>
    </row>
    <row r="6280" spans="3:4" x14ac:dyDescent="0.2">
      <c r="C6280" s="10"/>
      <c r="D6280" s="10"/>
    </row>
    <row r="6281" spans="3:4" x14ac:dyDescent="0.2">
      <c r="C6281" s="10"/>
      <c r="D6281" s="10"/>
    </row>
    <row r="6282" spans="3:4" x14ac:dyDescent="0.2">
      <c r="C6282" s="10"/>
      <c r="D6282" s="10"/>
    </row>
    <row r="6283" spans="3:4" x14ac:dyDescent="0.2">
      <c r="C6283" s="10"/>
      <c r="D6283" s="10"/>
    </row>
    <row r="6284" spans="3:4" x14ac:dyDescent="0.2">
      <c r="C6284" s="10"/>
      <c r="D6284" s="10"/>
    </row>
    <row r="6285" spans="3:4" x14ac:dyDescent="0.2">
      <c r="C6285" s="10"/>
      <c r="D6285" s="10"/>
    </row>
    <row r="6286" spans="3:4" x14ac:dyDescent="0.2">
      <c r="C6286" s="10"/>
      <c r="D6286" s="10"/>
    </row>
    <row r="6287" spans="3:4" x14ac:dyDescent="0.2">
      <c r="C6287" s="10"/>
      <c r="D6287" s="10"/>
    </row>
    <row r="6288" spans="3:4" x14ac:dyDescent="0.2">
      <c r="C6288" s="10"/>
      <c r="D6288" s="10"/>
    </row>
    <row r="6289" spans="3:4" x14ac:dyDescent="0.2">
      <c r="C6289" s="10"/>
      <c r="D6289" s="10"/>
    </row>
    <row r="6290" spans="3:4" x14ac:dyDescent="0.2">
      <c r="C6290" s="10"/>
      <c r="D6290" s="10"/>
    </row>
    <row r="6291" spans="3:4" x14ac:dyDescent="0.2">
      <c r="C6291" s="10"/>
      <c r="D6291" s="10"/>
    </row>
    <row r="6292" spans="3:4" x14ac:dyDescent="0.2">
      <c r="C6292" s="10"/>
      <c r="D6292" s="10"/>
    </row>
    <row r="6293" spans="3:4" x14ac:dyDescent="0.2">
      <c r="C6293" s="10"/>
      <c r="D6293" s="10"/>
    </row>
    <row r="6294" spans="3:4" x14ac:dyDescent="0.2">
      <c r="C6294" s="10"/>
      <c r="D6294" s="10"/>
    </row>
    <row r="6295" spans="3:4" x14ac:dyDescent="0.2">
      <c r="C6295" s="10"/>
      <c r="D6295" s="10"/>
    </row>
    <row r="6296" spans="3:4" x14ac:dyDescent="0.2">
      <c r="C6296" s="10"/>
      <c r="D6296" s="10"/>
    </row>
    <row r="6297" spans="3:4" x14ac:dyDescent="0.2">
      <c r="C6297" s="10"/>
      <c r="D6297" s="10"/>
    </row>
    <row r="6298" spans="3:4" x14ac:dyDescent="0.2">
      <c r="C6298" s="10"/>
      <c r="D6298" s="10"/>
    </row>
    <row r="6299" spans="3:4" x14ac:dyDescent="0.2">
      <c r="C6299" s="10"/>
      <c r="D6299" s="10"/>
    </row>
    <row r="6300" spans="3:4" x14ac:dyDescent="0.2">
      <c r="C6300" s="10"/>
      <c r="D6300" s="10"/>
    </row>
    <row r="6301" spans="3:4" x14ac:dyDescent="0.2">
      <c r="C6301" s="10"/>
      <c r="D6301" s="10"/>
    </row>
    <row r="6302" spans="3:4" x14ac:dyDescent="0.2">
      <c r="C6302" s="10"/>
      <c r="D6302" s="10"/>
    </row>
    <row r="6303" spans="3:4" x14ac:dyDescent="0.2">
      <c r="C6303" s="10"/>
      <c r="D6303" s="10"/>
    </row>
    <row r="6304" spans="3:4" x14ac:dyDescent="0.2">
      <c r="C6304" s="10"/>
      <c r="D6304" s="10"/>
    </row>
    <row r="6305" spans="3:4" x14ac:dyDescent="0.2">
      <c r="C6305" s="10"/>
      <c r="D6305" s="10"/>
    </row>
    <row r="6306" spans="3:4" x14ac:dyDescent="0.2">
      <c r="C6306" s="10"/>
      <c r="D6306" s="10"/>
    </row>
    <row r="6307" spans="3:4" x14ac:dyDescent="0.2">
      <c r="C6307" s="10"/>
      <c r="D6307" s="10"/>
    </row>
    <row r="6308" spans="3:4" x14ac:dyDescent="0.2">
      <c r="C6308" s="10"/>
      <c r="D6308" s="10"/>
    </row>
    <row r="6309" spans="3:4" x14ac:dyDescent="0.2">
      <c r="C6309" s="10"/>
      <c r="D6309" s="10"/>
    </row>
    <row r="6310" spans="3:4" x14ac:dyDescent="0.2">
      <c r="C6310" s="10"/>
      <c r="D6310" s="10"/>
    </row>
    <row r="6311" spans="3:4" x14ac:dyDescent="0.2">
      <c r="C6311" s="10"/>
      <c r="D6311" s="10"/>
    </row>
    <row r="6312" spans="3:4" x14ac:dyDescent="0.2">
      <c r="C6312" s="10"/>
      <c r="D6312" s="10"/>
    </row>
    <row r="6313" spans="3:4" x14ac:dyDescent="0.2">
      <c r="C6313" s="10"/>
      <c r="D6313" s="10"/>
    </row>
    <row r="6314" spans="3:4" x14ac:dyDescent="0.2">
      <c r="C6314" s="10"/>
      <c r="D6314" s="10"/>
    </row>
    <row r="6315" spans="3:4" x14ac:dyDescent="0.2">
      <c r="C6315" s="10"/>
      <c r="D6315" s="10"/>
    </row>
    <row r="6316" spans="3:4" x14ac:dyDescent="0.2">
      <c r="C6316" s="10"/>
      <c r="D6316" s="10"/>
    </row>
    <row r="6317" spans="3:4" x14ac:dyDescent="0.2">
      <c r="C6317" s="10"/>
      <c r="D6317" s="10"/>
    </row>
    <row r="6318" spans="3:4" x14ac:dyDescent="0.2">
      <c r="C6318" s="10"/>
      <c r="D6318" s="10"/>
    </row>
    <row r="6319" spans="3:4" x14ac:dyDescent="0.2">
      <c r="C6319" s="10"/>
      <c r="D6319" s="10"/>
    </row>
    <row r="6320" spans="3:4" x14ac:dyDescent="0.2">
      <c r="C6320" s="10"/>
      <c r="D6320" s="10"/>
    </row>
    <row r="6321" spans="3:4" x14ac:dyDescent="0.2">
      <c r="C6321" s="10"/>
      <c r="D6321" s="10"/>
    </row>
    <row r="6322" spans="3:4" x14ac:dyDescent="0.2">
      <c r="C6322" s="10"/>
      <c r="D6322" s="10"/>
    </row>
    <row r="6323" spans="3:4" x14ac:dyDescent="0.2">
      <c r="C6323" s="10"/>
      <c r="D6323" s="10"/>
    </row>
    <row r="6324" spans="3:4" x14ac:dyDescent="0.2">
      <c r="C6324" s="10"/>
      <c r="D6324" s="10"/>
    </row>
    <row r="6325" spans="3:4" x14ac:dyDescent="0.2">
      <c r="C6325" s="10"/>
      <c r="D6325" s="10"/>
    </row>
    <row r="6326" spans="3:4" x14ac:dyDescent="0.2">
      <c r="C6326" s="10"/>
      <c r="D6326" s="10"/>
    </row>
    <row r="6327" spans="3:4" x14ac:dyDescent="0.2">
      <c r="C6327" s="10"/>
      <c r="D6327" s="10"/>
    </row>
    <row r="6328" spans="3:4" x14ac:dyDescent="0.2">
      <c r="C6328" s="10"/>
      <c r="D6328" s="10"/>
    </row>
    <row r="6329" spans="3:4" x14ac:dyDescent="0.2">
      <c r="C6329" s="10"/>
      <c r="D6329" s="10"/>
    </row>
    <row r="6330" spans="3:4" x14ac:dyDescent="0.2">
      <c r="C6330" s="10"/>
      <c r="D6330" s="10"/>
    </row>
    <row r="6331" spans="3:4" x14ac:dyDescent="0.2">
      <c r="C6331" s="10"/>
      <c r="D6331" s="10"/>
    </row>
    <row r="6332" spans="3:4" x14ac:dyDescent="0.2">
      <c r="C6332" s="10"/>
      <c r="D6332" s="10"/>
    </row>
    <row r="6333" spans="3:4" x14ac:dyDescent="0.2">
      <c r="C6333" s="10"/>
      <c r="D6333" s="10"/>
    </row>
    <row r="6334" spans="3:4" x14ac:dyDescent="0.2">
      <c r="C6334" s="10"/>
      <c r="D6334" s="10"/>
    </row>
    <row r="6335" spans="3:4" x14ac:dyDescent="0.2">
      <c r="C6335" s="10"/>
      <c r="D6335" s="10"/>
    </row>
    <row r="6336" spans="3:4" x14ac:dyDescent="0.2">
      <c r="C6336" s="10"/>
      <c r="D6336" s="10"/>
    </row>
    <row r="6337" spans="3:4" x14ac:dyDescent="0.2">
      <c r="C6337" s="10"/>
      <c r="D6337" s="10"/>
    </row>
    <row r="6338" spans="3:4" x14ac:dyDescent="0.2">
      <c r="C6338" s="10"/>
      <c r="D6338" s="10"/>
    </row>
    <row r="6339" spans="3:4" x14ac:dyDescent="0.2">
      <c r="C6339" s="10"/>
      <c r="D6339" s="10"/>
    </row>
    <row r="6340" spans="3:4" x14ac:dyDescent="0.2">
      <c r="C6340" s="10"/>
      <c r="D6340" s="10"/>
    </row>
    <row r="6341" spans="3:4" x14ac:dyDescent="0.2">
      <c r="C6341" s="10"/>
      <c r="D6341" s="10"/>
    </row>
    <row r="6342" spans="3:4" x14ac:dyDescent="0.2">
      <c r="C6342" s="10"/>
      <c r="D6342" s="10"/>
    </row>
    <row r="6343" spans="3:4" x14ac:dyDescent="0.2">
      <c r="C6343" s="10"/>
      <c r="D6343" s="10"/>
    </row>
    <row r="6344" spans="3:4" x14ac:dyDescent="0.2">
      <c r="C6344" s="10"/>
      <c r="D6344" s="10"/>
    </row>
    <row r="6345" spans="3:4" x14ac:dyDescent="0.2">
      <c r="C6345" s="10"/>
      <c r="D6345" s="10"/>
    </row>
    <row r="6346" spans="3:4" x14ac:dyDescent="0.2">
      <c r="C6346" s="10"/>
      <c r="D6346" s="10"/>
    </row>
    <row r="6347" spans="3:4" x14ac:dyDescent="0.2">
      <c r="C6347" s="10"/>
      <c r="D6347" s="10"/>
    </row>
    <row r="6348" spans="3:4" x14ac:dyDescent="0.2">
      <c r="C6348" s="10"/>
      <c r="D6348" s="10"/>
    </row>
    <row r="6349" spans="3:4" x14ac:dyDescent="0.2">
      <c r="C6349" s="10"/>
      <c r="D6349" s="10"/>
    </row>
    <row r="6350" spans="3:4" x14ac:dyDescent="0.2">
      <c r="C6350" s="10"/>
      <c r="D6350" s="10"/>
    </row>
    <row r="6351" spans="3:4" x14ac:dyDescent="0.2">
      <c r="C6351" s="10"/>
      <c r="D6351" s="10"/>
    </row>
    <row r="6352" spans="3:4" x14ac:dyDescent="0.2">
      <c r="C6352" s="10"/>
      <c r="D6352" s="10"/>
    </row>
    <row r="6353" spans="3:4" x14ac:dyDescent="0.2">
      <c r="C6353" s="10"/>
      <c r="D6353" s="10"/>
    </row>
    <row r="6354" spans="3:4" x14ac:dyDescent="0.2">
      <c r="C6354" s="10"/>
      <c r="D6354" s="10"/>
    </row>
    <row r="6355" spans="3:4" x14ac:dyDescent="0.2">
      <c r="C6355" s="10"/>
      <c r="D6355" s="10"/>
    </row>
    <row r="6356" spans="3:4" x14ac:dyDescent="0.2">
      <c r="C6356" s="10"/>
      <c r="D6356" s="10"/>
    </row>
    <row r="6357" spans="3:4" x14ac:dyDescent="0.2">
      <c r="C6357" s="10"/>
      <c r="D6357" s="10"/>
    </row>
    <row r="6358" spans="3:4" x14ac:dyDescent="0.2">
      <c r="C6358" s="10"/>
      <c r="D6358" s="10"/>
    </row>
    <row r="6359" spans="3:4" x14ac:dyDescent="0.2">
      <c r="C6359" s="10"/>
      <c r="D6359" s="10"/>
    </row>
    <row r="6360" spans="3:4" x14ac:dyDescent="0.2">
      <c r="C6360" s="10"/>
      <c r="D6360" s="10"/>
    </row>
    <row r="6361" spans="3:4" x14ac:dyDescent="0.2">
      <c r="C6361" s="10"/>
      <c r="D6361" s="10"/>
    </row>
    <row r="6362" spans="3:4" x14ac:dyDescent="0.2">
      <c r="C6362" s="10"/>
      <c r="D6362" s="10"/>
    </row>
    <row r="6363" spans="3:4" x14ac:dyDescent="0.2">
      <c r="C6363" s="10"/>
      <c r="D6363" s="10"/>
    </row>
    <row r="6364" spans="3:4" x14ac:dyDescent="0.2">
      <c r="C6364" s="10"/>
      <c r="D6364" s="10"/>
    </row>
    <row r="6365" spans="3:4" x14ac:dyDescent="0.2">
      <c r="C6365" s="10"/>
      <c r="D6365" s="10"/>
    </row>
    <row r="6366" spans="3:4" x14ac:dyDescent="0.2">
      <c r="C6366" s="10"/>
      <c r="D6366" s="10"/>
    </row>
    <row r="6367" spans="3:4" x14ac:dyDescent="0.2">
      <c r="C6367" s="10"/>
      <c r="D6367" s="10"/>
    </row>
    <row r="6368" spans="3:4" x14ac:dyDescent="0.2">
      <c r="C6368" s="10"/>
      <c r="D6368" s="10"/>
    </row>
    <row r="6369" spans="3:4" x14ac:dyDescent="0.2">
      <c r="C6369" s="10"/>
      <c r="D6369" s="10"/>
    </row>
    <row r="6370" spans="3:4" x14ac:dyDescent="0.2">
      <c r="C6370" s="10"/>
      <c r="D6370" s="10"/>
    </row>
    <row r="6371" spans="3:4" x14ac:dyDescent="0.2">
      <c r="C6371" s="10"/>
      <c r="D6371" s="10"/>
    </row>
    <row r="6372" spans="3:4" x14ac:dyDescent="0.2">
      <c r="C6372" s="10"/>
      <c r="D6372" s="10"/>
    </row>
    <row r="6373" spans="3:4" x14ac:dyDescent="0.2">
      <c r="C6373" s="10"/>
      <c r="D6373" s="10"/>
    </row>
    <row r="6374" spans="3:4" x14ac:dyDescent="0.2">
      <c r="C6374" s="10"/>
      <c r="D6374" s="10"/>
    </row>
    <row r="6375" spans="3:4" x14ac:dyDescent="0.2">
      <c r="C6375" s="10"/>
      <c r="D6375" s="10"/>
    </row>
    <row r="6376" spans="3:4" x14ac:dyDescent="0.2">
      <c r="C6376" s="10"/>
      <c r="D6376" s="10"/>
    </row>
    <row r="6377" spans="3:4" x14ac:dyDescent="0.2">
      <c r="C6377" s="10"/>
      <c r="D6377" s="10"/>
    </row>
    <row r="6378" spans="3:4" x14ac:dyDescent="0.2">
      <c r="C6378" s="10"/>
      <c r="D6378" s="10"/>
    </row>
    <row r="6379" spans="3:4" x14ac:dyDescent="0.2">
      <c r="C6379" s="10"/>
      <c r="D6379" s="10"/>
    </row>
    <row r="6380" spans="3:4" x14ac:dyDescent="0.2">
      <c r="C6380" s="10"/>
      <c r="D6380" s="10"/>
    </row>
    <row r="6381" spans="3:4" x14ac:dyDescent="0.2">
      <c r="C6381" s="10"/>
      <c r="D6381" s="10"/>
    </row>
    <row r="6382" spans="3:4" x14ac:dyDescent="0.2">
      <c r="C6382" s="10"/>
      <c r="D6382" s="10"/>
    </row>
    <row r="6383" spans="3:4" x14ac:dyDescent="0.2">
      <c r="C6383" s="10"/>
      <c r="D6383" s="10"/>
    </row>
    <row r="6384" spans="3:4" x14ac:dyDescent="0.2">
      <c r="C6384" s="10"/>
      <c r="D6384" s="10"/>
    </row>
    <row r="6385" spans="3:4" x14ac:dyDescent="0.2">
      <c r="C6385" s="10"/>
      <c r="D6385" s="10"/>
    </row>
    <row r="6386" spans="3:4" x14ac:dyDescent="0.2">
      <c r="C6386" s="10"/>
      <c r="D6386" s="10"/>
    </row>
    <row r="6387" spans="3:4" x14ac:dyDescent="0.2">
      <c r="C6387" s="10"/>
      <c r="D6387" s="10"/>
    </row>
    <row r="6388" spans="3:4" x14ac:dyDescent="0.2">
      <c r="C6388" s="10"/>
      <c r="D6388" s="10"/>
    </row>
    <row r="6389" spans="3:4" x14ac:dyDescent="0.2">
      <c r="C6389" s="10"/>
      <c r="D6389" s="10"/>
    </row>
    <row r="6390" spans="3:4" x14ac:dyDescent="0.2">
      <c r="C6390" s="10"/>
      <c r="D6390" s="10"/>
    </row>
    <row r="6391" spans="3:4" x14ac:dyDescent="0.2">
      <c r="C6391" s="10"/>
      <c r="D6391" s="10"/>
    </row>
    <row r="6392" spans="3:4" x14ac:dyDescent="0.2">
      <c r="C6392" s="10"/>
      <c r="D6392" s="10"/>
    </row>
    <row r="6393" spans="3:4" x14ac:dyDescent="0.2">
      <c r="C6393" s="10"/>
      <c r="D6393" s="10"/>
    </row>
    <row r="6394" spans="3:4" x14ac:dyDescent="0.2">
      <c r="C6394" s="10"/>
      <c r="D6394" s="10"/>
    </row>
    <row r="6395" spans="3:4" x14ac:dyDescent="0.2">
      <c r="C6395" s="10"/>
      <c r="D6395" s="10"/>
    </row>
    <row r="6396" spans="3:4" x14ac:dyDescent="0.2">
      <c r="C6396" s="10"/>
      <c r="D6396" s="10"/>
    </row>
    <row r="6397" spans="3:4" x14ac:dyDescent="0.2">
      <c r="C6397" s="10"/>
      <c r="D6397" s="10"/>
    </row>
    <row r="6398" spans="3:4" x14ac:dyDescent="0.2">
      <c r="C6398" s="10"/>
      <c r="D6398" s="10"/>
    </row>
    <row r="6399" spans="3:4" x14ac:dyDescent="0.2">
      <c r="C6399" s="10"/>
      <c r="D6399" s="10"/>
    </row>
    <row r="6400" spans="3:4" x14ac:dyDescent="0.2">
      <c r="C6400" s="10"/>
      <c r="D6400" s="10"/>
    </row>
    <row r="6401" spans="3:4" x14ac:dyDescent="0.2">
      <c r="C6401" s="10"/>
      <c r="D6401" s="10"/>
    </row>
    <row r="6402" spans="3:4" x14ac:dyDescent="0.2">
      <c r="C6402" s="10"/>
      <c r="D6402" s="10"/>
    </row>
    <row r="6403" spans="3:4" x14ac:dyDescent="0.2">
      <c r="C6403" s="10"/>
      <c r="D6403" s="10"/>
    </row>
    <row r="6404" spans="3:4" x14ac:dyDescent="0.2">
      <c r="C6404" s="10"/>
      <c r="D6404" s="10"/>
    </row>
    <row r="6405" spans="3:4" x14ac:dyDescent="0.2">
      <c r="C6405" s="10"/>
      <c r="D6405" s="10"/>
    </row>
    <row r="6406" spans="3:4" x14ac:dyDescent="0.2">
      <c r="C6406" s="10"/>
      <c r="D6406" s="10"/>
    </row>
    <row r="6407" spans="3:4" x14ac:dyDescent="0.2">
      <c r="C6407" s="10"/>
      <c r="D6407" s="10"/>
    </row>
    <row r="6408" spans="3:4" x14ac:dyDescent="0.2">
      <c r="C6408" s="10"/>
      <c r="D6408" s="10"/>
    </row>
    <row r="6409" spans="3:4" x14ac:dyDescent="0.2">
      <c r="C6409" s="10"/>
      <c r="D6409" s="10"/>
    </row>
    <row r="6410" spans="3:4" x14ac:dyDescent="0.2">
      <c r="C6410" s="10"/>
      <c r="D6410" s="10"/>
    </row>
    <row r="6411" spans="3:4" x14ac:dyDescent="0.2">
      <c r="C6411" s="10"/>
      <c r="D6411" s="10"/>
    </row>
    <row r="6412" spans="3:4" x14ac:dyDescent="0.2">
      <c r="C6412" s="10"/>
      <c r="D6412" s="10"/>
    </row>
    <row r="6413" spans="3:4" x14ac:dyDescent="0.2">
      <c r="C6413" s="10"/>
      <c r="D6413" s="10"/>
    </row>
    <row r="6414" spans="3:4" x14ac:dyDescent="0.2">
      <c r="C6414" s="10"/>
      <c r="D6414" s="10"/>
    </row>
    <row r="6415" spans="3:4" x14ac:dyDescent="0.2">
      <c r="C6415" s="10"/>
      <c r="D6415" s="10"/>
    </row>
    <row r="6416" spans="3:4" x14ac:dyDescent="0.2">
      <c r="C6416" s="10"/>
      <c r="D6416" s="10"/>
    </row>
    <row r="6417" spans="3:4" x14ac:dyDescent="0.2">
      <c r="C6417" s="10"/>
      <c r="D6417" s="10"/>
    </row>
    <row r="6418" spans="3:4" x14ac:dyDescent="0.2">
      <c r="C6418" s="10"/>
      <c r="D6418" s="10"/>
    </row>
    <row r="6419" spans="3:4" x14ac:dyDescent="0.2">
      <c r="C6419" s="10"/>
      <c r="D6419" s="10"/>
    </row>
    <row r="6420" spans="3:4" x14ac:dyDescent="0.2">
      <c r="C6420" s="10"/>
      <c r="D6420" s="10"/>
    </row>
    <row r="6421" spans="3:4" x14ac:dyDescent="0.2">
      <c r="C6421" s="10"/>
      <c r="D6421" s="10"/>
    </row>
    <row r="6422" spans="3:4" x14ac:dyDescent="0.2">
      <c r="C6422" s="10"/>
      <c r="D6422" s="10"/>
    </row>
    <row r="6423" spans="3:4" x14ac:dyDescent="0.2">
      <c r="C6423" s="10"/>
      <c r="D6423" s="10"/>
    </row>
    <row r="6424" spans="3:4" x14ac:dyDescent="0.2">
      <c r="C6424" s="10"/>
      <c r="D6424" s="10"/>
    </row>
    <row r="6425" spans="3:4" x14ac:dyDescent="0.2">
      <c r="C6425" s="10"/>
      <c r="D6425" s="10"/>
    </row>
    <row r="6426" spans="3:4" x14ac:dyDescent="0.2">
      <c r="C6426" s="10"/>
      <c r="D6426" s="10"/>
    </row>
    <row r="6427" spans="3:4" x14ac:dyDescent="0.2">
      <c r="C6427" s="10"/>
      <c r="D6427" s="10"/>
    </row>
    <row r="6428" spans="3:4" x14ac:dyDescent="0.2">
      <c r="C6428" s="10"/>
      <c r="D6428" s="10"/>
    </row>
    <row r="6429" spans="3:4" x14ac:dyDescent="0.2">
      <c r="C6429" s="10"/>
      <c r="D6429" s="10"/>
    </row>
    <row r="6430" spans="3:4" x14ac:dyDescent="0.2">
      <c r="C6430" s="10"/>
      <c r="D6430" s="10"/>
    </row>
    <row r="6431" spans="3:4" x14ac:dyDescent="0.2">
      <c r="C6431" s="10"/>
      <c r="D6431" s="10"/>
    </row>
    <row r="6432" spans="3:4" x14ac:dyDescent="0.2">
      <c r="C6432" s="10"/>
      <c r="D6432" s="10"/>
    </row>
    <row r="6433" spans="3:4" x14ac:dyDescent="0.2">
      <c r="C6433" s="10"/>
      <c r="D6433" s="10"/>
    </row>
    <row r="6434" spans="3:4" x14ac:dyDescent="0.2">
      <c r="C6434" s="10"/>
      <c r="D6434" s="10"/>
    </row>
    <row r="6435" spans="3:4" x14ac:dyDescent="0.2">
      <c r="C6435" s="10"/>
      <c r="D6435" s="10"/>
    </row>
    <row r="6436" spans="3:4" x14ac:dyDescent="0.2">
      <c r="C6436" s="10"/>
      <c r="D6436" s="10"/>
    </row>
    <row r="6437" spans="3:4" x14ac:dyDescent="0.2">
      <c r="C6437" s="10"/>
      <c r="D6437" s="10"/>
    </row>
    <row r="6438" spans="3:4" x14ac:dyDescent="0.2">
      <c r="C6438" s="10"/>
      <c r="D6438" s="10"/>
    </row>
    <row r="6439" spans="3:4" x14ac:dyDescent="0.2">
      <c r="C6439" s="10"/>
      <c r="D6439" s="10"/>
    </row>
    <row r="6440" spans="3:4" x14ac:dyDescent="0.2">
      <c r="C6440" s="10"/>
      <c r="D6440" s="10"/>
    </row>
    <row r="6441" spans="3:4" x14ac:dyDescent="0.2">
      <c r="C6441" s="10"/>
      <c r="D6441" s="10"/>
    </row>
    <row r="6442" spans="3:4" x14ac:dyDescent="0.2">
      <c r="C6442" s="10"/>
      <c r="D6442" s="10"/>
    </row>
    <row r="6443" spans="3:4" x14ac:dyDescent="0.2">
      <c r="C6443" s="10"/>
      <c r="D6443" s="10"/>
    </row>
    <row r="6444" spans="3:4" x14ac:dyDescent="0.2">
      <c r="C6444" s="10"/>
      <c r="D6444" s="10"/>
    </row>
    <row r="6445" spans="3:4" x14ac:dyDescent="0.2">
      <c r="C6445" s="10"/>
      <c r="D6445" s="10"/>
    </row>
    <row r="6446" spans="3:4" x14ac:dyDescent="0.2">
      <c r="C6446" s="10"/>
      <c r="D6446" s="10"/>
    </row>
    <row r="6447" spans="3:4" x14ac:dyDescent="0.2">
      <c r="C6447" s="10"/>
      <c r="D6447" s="10"/>
    </row>
    <row r="6448" spans="3:4" x14ac:dyDescent="0.2">
      <c r="C6448" s="10"/>
      <c r="D6448" s="10"/>
    </row>
    <row r="6449" spans="3:4" x14ac:dyDescent="0.2">
      <c r="C6449" s="10"/>
      <c r="D6449" s="10"/>
    </row>
    <row r="6450" spans="3:4" x14ac:dyDescent="0.2">
      <c r="C6450" s="10"/>
      <c r="D6450" s="10"/>
    </row>
    <row r="6451" spans="3:4" x14ac:dyDescent="0.2">
      <c r="C6451" s="10"/>
      <c r="D6451" s="10"/>
    </row>
    <row r="6452" spans="3:4" x14ac:dyDescent="0.2">
      <c r="C6452" s="10"/>
      <c r="D6452" s="10"/>
    </row>
    <row r="6453" spans="3:4" x14ac:dyDescent="0.2">
      <c r="C6453" s="10"/>
      <c r="D6453" s="10"/>
    </row>
    <row r="6454" spans="3:4" x14ac:dyDescent="0.2">
      <c r="C6454" s="10"/>
      <c r="D6454" s="10"/>
    </row>
    <row r="6455" spans="3:4" x14ac:dyDescent="0.2">
      <c r="C6455" s="10"/>
      <c r="D6455" s="10"/>
    </row>
    <row r="6456" spans="3:4" x14ac:dyDescent="0.2">
      <c r="C6456" s="10"/>
      <c r="D6456" s="10"/>
    </row>
    <row r="6457" spans="3:4" x14ac:dyDescent="0.2">
      <c r="C6457" s="10"/>
      <c r="D6457" s="10"/>
    </row>
    <row r="6458" spans="3:4" x14ac:dyDescent="0.2">
      <c r="C6458" s="10"/>
      <c r="D6458" s="10"/>
    </row>
    <row r="6459" spans="3:4" x14ac:dyDescent="0.2">
      <c r="C6459" s="10"/>
      <c r="D6459" s="10"/>
    </row>
    <row r="6460" spans="3:4" x14ac:dyDescent="0.2">
      <c r="C6460" s="10"/>
      <c r="D6460" s="10"/>
    </row>
    <row r="6461" spans="3:4" x14ac:dyDescent="0.2">
      <c r="C6461" s="10"/>
      <c r="D6461" s="10"/>
    </row>
    <row r="6462" spans="3:4" x14ac:dyDescent="0.2">
      <c r="C6462" s="10"/>
      <c r="D6462" s="10"/>
    </row>
    <row r="6463" spans="3:4" x14ac:dyDescent="0.2">
      <c r="C6463" s="10"/>
      <c r="D6463" s="10"/>
    </row>
    <row r="6464" spans="3:4" x14ac:dyDescent="0.2">
      <c r="C6464" s="10"/>
      <c r="D6464" s="10"/>
    </row>
    <row r="6465" spans="3:4" x14ac:dyDescent="0.2">
      <c r="C6465" s="10"/>
      <c r="D6465" s="10"/>
    </row>
    <row r="6466" spans="3:4" x14ac:dyDescent="0.2">
      <c r="C6466" s="10"/>
      <c r="D6466" s="10"/>
    </row>
    <row r="6467" spans="3:4" x14ac:dyDescent="0.2">
      <c r="C6467" s="10"/>
      <c r="D6467" s="10"/>
    </row>
    <row r="6468" spans="3:4" x14ac:dyDescent="0.2">
      <c r="C6468" s="10"/>
      <c r="D6468" s="10"/>
    </row>
    <row r="6469" spans="3:4" x14ac:dyDescent="0.2">
      <c r="C6469" s="10"/>
      <c r="D6469" s="10"/>
    </row>
    <row r="6470" spans="3:4" x14ac:dyDescent="0.2">
      <c r="C6470" s="10"/>
      <c r="D6470" s="10"/>
    </row>
    <row r="6471" spans="3:4" x14ac:dyDescent="0.2">
      <c r="C6471" s="10"/>
      <c r="D6471" s="10"/>
    </row>
    <row r="6472" spans="3:4" x14ac:dyDescent="0.2">
      <c r="C6472" s="10"/>
      <c r="D6472" s="10"/>
    </row>
    <row r="6473" spans="3:4" x14ac:dyDescent="0.2">
      <c r="C6473" s="10"/>
      <c r="D6473" s="10"/>
    </row>
    <row r="6474" spans="3:4" x14ac:dyDescent="0.2">
      <c r="C6474" s="10"/>
      <c r="D6474" s="10"/>
    </row>
    <row r="6475" spans="3:4" x14ac:dyDescent="0.2">
      <c r="C6475" s="10"/>
      <c r="D6475" s="10"/>
    </row>
    <row r="6476" spans="3:4" x14ac:dyDescent="0.2">
      <c r="C6476" s="10"/>
      <c r="D6476" s="10"/>
    </row>
    <row r="6477" spans="3:4" x14ac:dyDescent="0.2">
      <c r="C6477" s="10"/>
      <c r="D6477" s="10"/>
    </row>
    <row r="6478" spans="3:4" x14ac:dyDescent="0.2">
      <c r="C6478" s="10"/>
      <c r="D6478" s="10"/>
    </row>
    <row r="6479" spans="3:4" x14ac:dyDescent="0.2">
      <c r="C6479" s="10"/>
      <c r="D6479" s="10"/>
    </row>
    <row r="6480" spans="3:4" x14ac:dyDescent="0.2">
      <c r="C6480" s="10"/>
      <c r="D6480" s="10"/>
    </row>
    <row r="6481" spans="3:4" x14ac:dyDescent="0.2">
      <c r="C6481" s="10"/>
      <c r="D6481" s="10"/>
    </row>
    <row r="6482" spans="3:4" x14ac:dyDescent="0.2">
      <c r="C6482" s="10"/>
      <c r="D6482" s="10"/>
    </row>
    <row r="6483" spans="3:4" x14ac:dyDescent="0.2">
      <c r="C6483" s="10"/>
      <c r="D6483" s="10"/>
    </row>
    <row r="6484" spans="3:4" x14ac:dyDescent="0.2">
      <c r="C6484" s="10"/>
      <c r="D6484" s="10"/>
    </row>
    <row r="6485" spans="3:4" x14ac:dyDescent="0.2">
      <c r="C6485" s="10"/>
      <c r="D6485" s="10"/>
    </row>
    <row r="6486" spans="3:4" x14ac:dyDescent="0.2">
      <c r="C6486" s="10"/>
      <c r="D6486" s="10"/>
    </row>
    <row r="6487" spans="3:4" x14ac:dyDescent="0.2">
      <c r="C6487" s="10"/>
      <c r="D6487" s="10"/>
    </row>
    <row r="6488" spans="3:4" x14ac:dyDescent="0.2">
      <c r="C6488" s="10"/>
      <c r="D6488" s="10"/>
    </row>
    <row r="6489" spans="3:4" x14ac:dyDescent="0.2">
      <c r="C6489" s="10"/>
      <c r="D6489" s="10"/>
    </row>
    <row r="6490" spans="3:4" x14ac:dyDescent="0.2">
      <c r="C6490" s="10"/>
      <c r="D6490" s="10"/>
    </row>
    <row r="6491" spans="3:4" x14ac:dyDescent="0.2">
      <c r="C6491" s="10"/>
      <c r="D6491" s="10"/>
    </row>
    <row r="6492" spans="3:4" x14ac:dyDescent="0.2">
      <c r="C6492" s="10"/>
      <c r="D6492" s="10"/>
    </row>
    <row r="6493" spans="3:4" x14ac:dyDescent="0.2">
      <c r="C6493" s="10"/>
      <c r="D6493" s="10"/>
    </row>
    <row r="6494" spans="3:4" x14ac:dyDescent="0.2">
      <c r="C6494" s="10"/>
      <c r="D6494" s="10"/>
    </row>
    <row r="6495" spans="3:4" x14ac:dyDescent="0.2">
      <c r="C6495" s="10"/>
      <c r="D6495" s="10"/>
    </row>
    <row r="6496" spans="3:4" x14ac:dyDescent="0.2">
      <c r="C6496" s="10"/>
      <c r="D6496" s="10"/>
    </row>
    <row r="6497" spans="3:4" x14ac:dyDescent="0.2">
      <c r="C6497" s="10"/>
      <c r="D6497" s="10"/>
    </row>
    <row r="6498" spans="3:4" x14ac:dyDescent="0.2">
      <c r="C6498" s="10"/>
      <c r="D6498" s="10"/>
    </row>
    <row r="6499" spans="3:4" x14ac:dyDescent="0.2">
      <c r="C6499" s="10"/>
      <c r="D6499" s="10"/>
    </row>
    <row r="6500" spans="3:4" x14ac:dyDescent="0.2">
      <c r="C6500" s="10"/>
      <c r="D6500" s="10"/>
    </row>
    <row r="6501" spans="3:4" x14ac:dyDescent="0.2">
      <c r="C6501" s="10"/>
      <c r="D6501" s="10"/>
    </row>
    <row r="6502" spans="3:4" x14ac:dyDescent="0.2">
      <c r="C6502" s="10"/>
      <c r="D6502" s="10"/>
    </row>
    <row r="6503" spans="3:4" x14ac:dyDescent="0.2">
      <c r="C6503" s="10"/>
      <c r="D6503" s="10"/>
    </row>
    <row r="6504" spans="3:4" x14ac:dyDescent="0.2">
      <c r="C6504" s="10"/>
      <c r="D6504" s="10"/>
    </row>
    <row r="6505" spans="3:4" x14ac:dyDescent="0.2">
      <c r="C6505" s="10"/>
      <c r="D6505" s="10"/>
    </row>
    <row r="6506" spans="3:4" x14ac:dyDescent="0.2">
      <c r="C6506" s="10"/>
      <c r="D6506" s="10"/>
    </row>
    <row r="6507" spans="3:4" x14ac:dyDescent="0.2">
      <c r="C6507" s="10"/>
      <c r="D6507" s="10"/>
    </row>
    <row r="6508" spans="3:4" x14ac:dyDescent="0.2">
      <c r="C6508" s="10"/>
      <c r="D6508" s="10"/>
    </row>
    <row r="6509" spans="3:4" x14ac:dyDescent="0.2">
      <c r="C6509" s="10"/>
      <c r="D6509" s="10"/>
    </row>
    <row r="6510" spans="3:4" x14ac:dyDescent="0.2">
      <c r="C6510" s="10"/>
      <c r="D6510" s="10"/>
    </row>
    <row r="6511" spans="3:4" x14ac:dyDescent="0.2">
      <c r="C6511" s="10"/>
      <c r="D6511" s="10"/>
    </row>
    <row r="6512" spans="3:4" x14ac:dyDescent="0.2">
      <c r="C6512" s="10"/>
      <c r="D6512" s="10"/>
    </row>
    <row r="6513" spans="3:4" x14ac:dyDescent="0.2">
      <c r="C6513" s="10"/>
      <c r="D6513" s="10"/>
    </row>
    <row r="6514" spans="3:4" x14ac:dyDescent="0.2">
      <c r="C6514" s="10"/>
      <c r="D6514" s="10"/>
    </row>
    <row r="6515" spans="3:4" x14ac:dyDescent="0.2">
      <c r="C6515" s="10"/>
      <c r="D6515" s="10"/>
    </row>
    <row r="6516" spans="3:4" x14ac:dyDescent="0.2">
      <c r="C6516" s="10"/>
      <c r="D6516" s="10"/>
    </row>
    <row r="6517" spans="3:4" x14ac:dyDescent="0.2">
      <c r="C6517" s="10"/>
      <c r="D6517" s="10"/>
    </row>
    <row r="6518" spans="3:4" x14ac:dyDescent="0.2">
      <c r="C6518" s="10"/>
      <c r="D6518" s="10"/>
    </row>
    <row r="6519" spans="3:4" x14ac:dyDescent="0.2">
      <c r="C6519" s="10"/>
      <c r="D6519" s="10"/>
    </row>
    <row r="6520" spans="3:4" x14ac:dyDescent="0.2">
      <c r="C6520" s="10"/>
      <c r="D6520" s="10"/>
    </row>
    <row r="6521" spans="3:4" x14ac:dyDescent="0.2">
      <c r="C6521" s="10"/>
      <c r="D6521" s="10"/>
    </row>
    <row r="6522" spans="3:4" x14ac:dyDescent="0.2">
      <c r="C6522" s="10"/>
      <c r="D6522" s="10"/>
    </row>
    <row r="6523" spans="3:4" x14ac:dyDescent="0.2">
      <c r="C6523" s="10"/>
      <c r="D6523" s="10"/>
    </row>
    <row r="6524" spans="3:4" x14ac:dyDescent="0.2">
      <c r="C6524" s="10"/>
      <c r="D6524" s="10"/>
    </row>
    <row r="6525" spans="3:4" x14ac:dyDescent="0.2">
      <c r="C6525" s="10"/>
      <c r="D6525" s="10"/>
    </row>
    <row r="6526" spans="3:4" x14ac:dyDescent="0.2">
      <c r="C6526" s="10"/>
      <c r="D6526" s="10"/>
    </row>
    <row r="6527" spans="3:4" x14ac:dyDescent="0.2">
      <c r="C6527" s="10"/>
      <c r="D6527" s="10"/>
    </row>
    <row r="6528" spans="3:4" x14ac:dyDescent="0.2">
      <c r="C6528" s="10"/>
      <c r="D6528" s="10"/>
    </row>
    <row r="6529" spans="3:4" x14ac:dyDescent="0.2">
      <c r="C6529" s="10"/>
      <c r="D6529" s="10"/>
    </row>
    <row r="6530" spans="3:4" x14ac:dyDescent="0.2">
      <c r="C6530" s="10"/>
      <c r="D6530" s="10"/>
    </row>
    <row r="6531" spans="3:4" x14ac:dyDescent="0.2">
      <c r="C6531" s="10"/>
      <c r="D6531" s="10"/>
    </row>
    <row r="6532" spans="3:4" x14ac:dyDescent="0.2">
      <c r="C6532" s="10"/>
      <c r="D6532" s="10"/>
    </row>
    <row r="6533" spans="3:4" x14ac:dyDescent="0.2">
      <c r="C6533" s="10"/>
      <c r="D6533" s="10"/>
    </row>
    <row r="6534" spans="3:4" x14ac:dyDescent="0.2">
      <c r="C6534" s="10"/>
      <c r="D6534" s="10"/>
    </row>
    <row r="6535" spans="3:4" x14ac:dyDescent="0.2">
      <c r="C6535" s="10"/>
      <c r="D6535" s="10"/>
    </row>
    <row r="6536" spans="3:4" x14ac:dyDescent="0.2">
      <c r="C6536" s="10"/>
      <c r="D6536" s="10"/>
    </row>
    <row r="6537" spans="3:4" x14ac:dyDescent="0.2">
      <c r="C6537" s="10"/>
      <c r="D6537" s="10"/>
    </row>
    <row r="6538" spans="3:4" x14ac:dyDescent="0.2">
      <c r="C6538" s="10"/>
      <c r="D6538" s="10"/>
    </row>
    <row r="6539" spans="3:4" x14ac:dyDescent="0.2">
      <c r="C6539" s="10"/>
      <c r="D6539" s="10"/>
    </row>
    <row r="6540" spans="3:4" x14ac:dyDescent="0.2">
      <c r="C6540" s="10"/>
      <c r="D6540" s="10"/>
    </row>
    <row r="6541" spans="3:4" x14ac:dyDescent="0.2">
      <c r="C6541" s="10"/>
      <c r="D6541" s="10"/>
    </row>
    <row r="6542" spans="3:4" x14ac:dyDescent="0.2">
      <c r="C6542" s="10"/>
      <c r="D6542" s="10"/>
    </row>
    <row r="6543" spans="3:4" x14ac:dyDescent="0.2">
      <c r="C6543" s="10"/>
      <c r="D6543" s="10"/>
    </row>
    <row r="6544" spans="3:4" x14ac:dyDescent="0.2">
      <c r="C6544" s="10"/>
      <c r="D6544" s="10"/>
    </row>
    <row r="6545" spans="3:4" x14ac:dyDescent="0.2">
      <c r="C6545" s="10"/>
      <c r="D6545" s="10"/>
    </row>
    <row r="6546" spans="3:4" x14ac:dyDescent="0.2">
      <c r="C6546" s="10"/>
      <c r="D6546" s="10"/>
    </row>
    <row r="6547" spans="3:4" x14ac:dyDescent="0.2">
      <c r="C6547" s="10"/>
      <c r="D6547" s="10"/>
    </row>
    <row r="6548" spans="3:4" x14ac:dyDescent="0.2">
      <c r="C6548" s="10"/>
      <c r="D6548" s="10"/>
    </row>
    <row r="6549" spans="3:4" x14ac:dyDescent="0.2">
      <c r="C6549" s="10"/>
      <c r="D6549" s="10"/>
    </row>
    <row r="6550" spans="3:4" x14ac:dyDescent="0.2">
      <c r="C6550" s="10"/>
      <c r="D6550" s="10"/>
    </row>
    <row r="6551" spans="3:4" x14ac:dyDescent="0.2">
      <c r="C6551" s="10"/>
      <c r="D6551" s="10"/>
    </row>
    <row r="6552" spans="3:4" x14ac:dyDescent="0.2">
      <c r="C6552" s="10"/>
      <c r="D6552" s="10"/>
    </row>
    <row r="6553" spans="3:4" x14ac:dyDescent="0.2">
      <c r="C6553" s="10"/>
      <c r="D6553" s="10"/>
    </row>
    <row r="6554" spans="3:4" x14ac:dyDescent="0.2">
      <c r="C6554" s="10"/>
      <c r="D6554" s="10"/>
    </row>
    <row r="6555" spans="3:4" x14ac:dyDescent="0.2">
      <c r="C6555" s="10"/>
      <c r="D6555" s="10"/>
    </row>
    <row r="6556" spans="3:4" x14ac:dyDescent="0.2">
      <c r="C6556" s="10"/>
      <c r="D6556" s="10"/>
    </row>
    <row r="6557" spans="3:4" x14ac:dyDescent="0.2">
      <c r="C6557" s="10"/>
      <c r="D6557" s="10"/>
    </row>
    <row r="6558" spans="3:4" x14ac:dyDescent="0.2">
      <c r="C6558" s="10"/>
      <c r="D6558" s="10"/>
    </row>
    <row r="6559" spans="3:4" x14ac:dyDescent="0.2">
      <c r="C6559" s="10"/>
      <c r="D6559" s="10"/>
    </row>
    <row r="6560" spans="3:4" x14ac:dyDescent="0.2">
      <c r="C6560" s="10"/>
      <c r="D6560" s="10"/>
    </row>
    <row r="6561" spans="3:4" x14ac:dyDescent="0.2">
      <c r="C6561" s="10"/>
      <c r="D6561" s="10"/>
    </row>
    <row r="6562" spans="3:4" x14ac:dyDescent="0.2">
      <c r="C6562" s="10"/>
      <c r="D6562" s="10"/>
    </row>
    <row r="6563" spans="3:4" x14ac:dyDescent="0.2">
      <c r="C6563" s="10"/>
      <c r="D6563" s="10"/>
    </row>
    <row r="6564" spans="3:4" x14ac:dyDescent="0.2">
      <c r="C6564" s="10"/>
      <c r="D6564" s="10"/>
    </row>
    <row r="6565" spans="3:4" x14ac:dyDescent="0.2">
      <c r="C6565" s="10"/>
      <c r="D6565" s="10"/>
    </row>
    <row r="6566" spans="3:4" x14ac:dyDescent="0.2">
      <c r="C6566" s="10"/>
      <c r="D6566" s="10"/>
    </row>
    <row r="6567" spans="3:4" x14ac:dyDescent="0.2">
      <c r="C6567" s="10"/>
      <c r="D6567" s="10"/>
    </row>
    <row r="6568" spans="3:4" x14ac:dyDescent="0.2">
      <c r="C6568" s="10"/>
      <c r="D6568" s="10"/>
    </row>
    <row r="6569" spans="3:4" x14ac:dyDescent="0.2">
      <c r="C6569" s="10"/>
      <c r="D6569" s="10"/>
    </row>
    <row r="6570" spans="3:4" x14ac:dyDescent="0.2">
      <c r="C6570" s="10"/>
      <c r="D6570" s="10"/>
    </row>
    <row r="6571" spans="3:4" x14ac:dyDescent="0.2">
      <c r="C6571" s="10"/>
      <c r="D6571" s="10"/>
    </row>
    <row r="6572" spans="3:4" x14ac:dyDescent="0.2">
      <c r="C6572" s="10"/>
      <c r="D6572" s="10"/>
    </row>
    <row r="6573" spans="3:4" x14ac:dyDescent="0.2">
      <c r="C6573" s="10"/>
      <c r="D6573" s="10"/>
    </row>
    <row r="6574" spans="3:4" x14ac:dyDescent="0.2">
      <c r="C6574" s="10"/>
      <c r="D6574" s="10"/>
    </row>
    <row r="6575" spans="3:4" x14ac:dyDescent="0.2">
      <c r="C6575" s="10"/>
      <c r="D6575" s="10"/>
    </row>
    <row r="6576" spans="3:4" x14ac:dyDescent="0.2">
      <c r="C6576" s="10"/>
      <c r="D6576" s="10"/>
    </row>
    <row r="6577" spans="3:4" x14ac:dyDescent="0.2">
      <c r="C6577" s="10"/>
      <c r="D6577" s="10"/>
    </row>
    <row r="6578" spans="3:4" x14ac:dyDescent="0.2">
      <c r="C6578" s="10"/>
      <c r="D6578" s="10"/>
    </row>
    <row r="6579" spans="3:4" x14ac:dyDescent="0.2">
      <c r="C6579" s="10"/>
      <c r="D6579" s="10"/>
    </row>
    <row r="6580" spans="3:4" x14ac:dyDescent="0.2">
      <c r="C6580" s="10"/>
      <c r="D6580" s="10"/>
    </row>
    <row r="6581" spans="3:4" x14ac:dyDescent="0.2">
      <c r="C6581" s="10"/>
      <c r="D6581" s="10"/>
    </row>
    <row r="6582" spans="3:4" x14ac:dyDescent="0.2">
      <c r="C6582" s="10"/>
      <c r="D6582" s="10"/>
    </row>
    <row r="6583" spans="3:4" x14ac:dyDescent="0.2">
      <c r="C6583" s="10"/>
      <c r="D6583" s="10"/>
    </row>
    <row r="6584" spans="3:4" x14ac:dyDescent="0.2">
      <c r="C6584" s="10"/>
      <c r="D6584" s="10"/>
    </row>
    <row r="6585" spans="3:4" x14ac:dyDescent="0.2">
      <c r="C6585" s="10"/>
      <c r="D6585" s="10"/>
    </row>
    <row r="6586" spans="3:4" x14ac:dyDescent="0.2">
      <c r="C6586" s="10"/>
      <c r="D6586" s="10"/>
    </row>
    <row r="6587" spans="3:4" x14ac:dyDescent="0.2">
      <c r="C6587" s="10"/>
      <c r="D6587" s="10"/>
    </row>
    <row r="6588" spans="3:4" x14ac:dyDescent="0.2">
      <c r="C6588" s="10"/>
      <c r="D6588" s="10"/>
    </row>
    <row r="6589" spans="3:4" x14ac:dyDescent="0.2">
      <c r="C6589" s="10"/>
      <c r="D6589" s="10"/>
    </row>
    <row r="6590" spans="3:4" x14ac:dyDescent="0.2">
      <c r="C6590" s="10"/>
      <c r="D6590" s="10"/>
    </row>
    <row r="6591" spans="3:4" x14ac:dyDescent="0.2">
      <c r="C6591" s="10"/>
      <c r="D6591" s="10"/>
    </row>
    <row r="6592" spans="3:4" x14ac:dyDescent="0.2">
      <c r="C6592" s="10"/>
      <c r="D6592" s="10"/>
    </row>
    <row r="6593" spans="3:4" x14ac:dyDescent="0.2">
      <c r="C6593" s="10"/>
      <c r="D6593" s="10"/>
    </row>
    <row r="6594" spans="3:4" x14ac:dyDescent="0.2">
      <c r="C6594" s="10"/>
      <c r="D6594" s="10"/>
    </row>
    <row r="6595" spans="3:4" x14ac:dyDescent="0.2">
      <c r="C6595" s="10"/>
      <c r="D6595" s="10"/>
    </row>
    <row r="6596" spans="3:4" x14ac:dyDescent="0.2">
      <c r="C6596" s="10"/>
      <c r="D6596" s="10"/>
    </row>
    <row r="6597" spans="3:4" x14ac:dyDescent="0.2">
      <c r="C6597" s="10"/>
      <c r="D6597" s="10"/>
    </row>
    <row r="6598" spans="3:4" x14ac:dyDescent="0.2">
      <c r="C6598" s="10"/>
      <c r="D6598" s="10"/>
    </row>
    <row r="6599" spans="3:4" x14ac:dyDescent="0.2">
      <c r="C6599" s="10"/>
      <c r="D6599" s="10"/>
    </row>
    <row r="6600" spans="3:4" x14ac:dyDescent="0.2">
      <c r="C6600" s="10"/>
      <c r="D6600" s="10"/>
    </row>
    <row r="6601" spans="3:4" x14ac:dyDescent="0.2">
      <c r="C6601" s="10"/>
      <c r="D6601" s="10"/>
    </row>
    <row r="6602" spans="3:4" x14ac:dyDescent="0.2">
      <c r="C6602" s="10"/>
      <c r="D6602" s="10"/>
    </row>
    <row r="6603" spans="3:4" x14ac:dyDescent="0.2">
      <c r="C6603" s="10"/>
      <c r="D6603" s="10"/>
    </row>
    <row r="6604" spans="3:4" x14ac:dyDescent="0.2">
      <c r="C6604" s="10"/>
      <c r="D6604" s="10"/>
    </row>
    <row r="6605" spans="3:4" x14ac:dyDescent="0.2">
      <c r="C6605" s="10"/>
      <c r="D6605" s="10"/>
    </row>
    <row r="6606" spans="3:4" x14ac:dyDescent="0.2">
      <c r="C6606" s="10"/>
      <c r="D6606" s="10"/>
    </row>
    <row r="6607" spans="3:4" x14ac:dyDescent="0.2">
      <c r="C6607" s="10"/>
      <c r="D6607" s="10"/>
    </row>
    <row r="6608" spans="3:4" x14ac:dyDescent="0.2">
      <c r="C6608" s="10"/>
      <c r="D6608" s="10"/>
    </row>
    <row r="6609" spans="3:4" x14ac:dyDescent="0.2">
      <c r="C6609" s="10"/>
      <c r="D6609" s="10"/>
    </row>
    <row r="6610" spans="3:4" x14ac:dyDescent="0.2">
      <c r="C6610" s="10"/>
      <c r="D6610" s="10"/>
    </row>
    <row r="6611" spans="3:4" x14ac:dyDescent="0.2">
      <c r="C6611" s="10"/>
      <c r="D6611" s="10"/>
    </row>
    <row r="6612" spans="3:4" x14ac:dyDescent="0.2">
      <c r="C6612" s="10"/>
      <c r="D6612" s="10"/>
    </row>
    <row r="6613" spans="3:4" x14ac:dyDescent="0.2">
      <c r="C6613" s="10"/>
      <c r="D6613" s="10"/>
    </row>
    <row r="6614" spans="3:4" x14ac:dyDescent="0.2">
      <c r="C6614" s="10"/>
      <c r="D6614" s="10"/>
    </row>
    <row r="6615" spans="3:4" x14ac:dyDescent="0.2">
      <c r="C6615" s="10"/>
      <c r="D6615" s="10"/>
    </row>
    <row r="6616" spans="3:4" x14ac:dyDescent="0.2">
      <c r="C6616" s="10"/>
      <c r="D6616" s="10"/>
    </row>
    <row r="6617" spans="3:4" x14ac:dyDescent="0.2">
      <c r="C6617" s="10"/>
      <c r="D6617" s="10"/>
    </row>
    <row r="6618" spans="3:4" x14ac:dyDescent="0.2">
      <c r="C6618" s="10"/>
      <c r="D6618" s="10"/>
    </row>
    <row r="6619" spans="3:4" x14ac:dyDescent="0.2">
      <c r="C6619" s="10"/>
      <c r="D6619" s="10"/>
    </row>
    <row r="6620" spans="3:4" x14ac:dyDescent="0.2">
      <c r="C6620" s="10"/>
      <c r="D6620" s="10"/>
    </row>
    <row r="6621" spans="3:4" x14ac:dyDescent="0.2">
      <c r="C6621" s="10"/>
      <c r="D6621" s="10"/>
    </row>
    <row r="6622" spans="3:4" x14ac:dyDescent="0.2">
      <c r="C6622" s="10"/>
      <c r="D6622" s="10"/>
    </row>
    <row r="6623" spans="3:4" x14ac:dyDescent="0.2">
      <c r="C6623" s="10"/>
      <c r="D6623" s="10"/>
    </row>
    <row r="6624" spans="3:4" x14ac:dyDescent="0.2">
      <c r="C6624" s="10"/>
      <c r="D6624" s="10"/>
    </row>
    <row r="6625" spans="3:4" x14ac:dyDescent="0.2">
      <c r="C6625" s="10"/>
      <c r="D6625" s="10"/>
    </row>
    <row r="6626" spans="3:4" x14ac:dyDescent="0.2">
      <c r="C6626" s="10"/>
      <c r="D6626" s="10"/>
    </row>
    <row r="6627" spans="3:4" x14ac:dyDescent="0.2">
      <c r="C6627" s="10"/>
      <c r="D6627" s="10"/>
    </row>
    <row r="6628" spans="3:4" x14ac:dyDescent="0.2">
      <c r="C6628" s="10"/>
      <c r="D6628" s="10"/>
    </row>
    <row r="6629" spans="3:4" x14ac:dyDescent="0.2">
      <c r="C6629" s="10"/>
      <c r="D6629" s="10"/>
    </row>
    <row r="6630" spans="3:4" x14ac:dyDescent="0.2">
      <c r="C6630" s="10"/>
      <c r="D6630" s="10"/>
    </row>
    <row r="6631" spans="3:4" x14ac:dyDescent="0.2">
      <c r="C6631" s="10"/>
      <c r="D6631" s="10"/>
    </row>
    <row r="6632" spans="3:4" x14ac:dyDescent="0.2">
      <c r="C6632" s="10"/>
      <c r="D6632" s="10"/>
    </row>
    <row r="6633" spans="3:4" x14ac:dyDescent="0.2">
      <c r="C6633" s="10"/>
      <c r="D6633" s="10"/>
    </row>
    <row r="6634" spans="3:4" x14ac:dyDescent="0.2">
      <c r="C6634" s="10"/>
      <c r="D6634" s="10"/>
    </row>
    <row r="6635" spans="3:4" x14ac:dyDescent="0.2">
      <c r="C6635" s="10"/>
      <c r="D6635" s="10"/>
    </row>
    <row r="6636" spans="3:4" x14ac:dyDescent="0.2">
      <c r="C6636" s="10"/>
      <c r="D6636" s="10"/>
    </row>
    <row r="6637" spans="3:4" x14ac:dyDescent="0.2">
      <c r="C6637" s="10"/>
      <c r="D6637" s="10"/>
    </row>
    <row r="6638" spans="3:4" x14ac:dyDescent="0.2">
      <c r="C6638" s="10"/>
      <c r="D6638" s="10"/>
    </row>
    <row r="6639" spans="3:4" x14ac:dyDescent="0.2">
      <c r="C6639" s="10"/>
      <c r="D6639" s="10"/>
    </row>
    <row r="6640" spans="3:4" x14ac:dyDescent="0.2">
      <c r="C6640" s="10"/>
      <c r="D6640" s="10"/>
    </row>
    <row r="6641" spans="3:4" x14ac:dyDescent="0.2">
      <c r="C6641" s="10"/>
      <c r="D6641" s="10"/>
    </row>
    <row r="6642" spans="3:4" x14ac:dyDescent="0.2">
      <c r="C6642" s="10"/>
      <c r="D6642" s="10"/>
    </row>
    <row r="6643" spans="3:4" x14ac:dyDescent="0.2">
      <c r="C6643" s="10"/>
      <c r="D6643" s="10"/>
    </row>
    <row r="6644" spans="3:4" x14ac:dyDescent="0.2">
      <c r="C6644" s="10"/>
      <c r="D6644" s="10"/>
    </row>
    <row r="6645" spans="3:4" x14ac:dyDescent="0.2">
      <c r="C6645" s="10"/>
      <c r="D6645" s="10"/>
    </row>
    <row r="6646" spans="3:4" x14ac:dyDescent="0.2">
      <c r="C6646" s="10"/>
      <c r="D6646" s="10"/>
    </row>
    <row r="6647" spans="3:4" x14ac:dyDescent="0.2">
      <c r="C6647" s="10"/>
      <c r="D6647" s="10"/>
    </row>
    <row r="6648" spans="3:4" x14ac:dyDescent="0.2">
      <c r="C6648" s="10"/>
      <c r="D6648" s="10"/>
    </row>
    <row r="6649" spans="3:4" x14ac:dyDescent="0.2">
      <c r="C6649" s="10"/>
      <c r="D6649" s="10"/>
    </row>
    <row r="6650" spans="3:4" x14ac:dyDescent="0.2">
      <c r="C6650" s="10"/>
      <c r="D6650" s="10"/>
    </row>
    <row r="6651" spans="3:4" x14ac:dyDescent="0.2">
      <c r="C6651" s="10"/>
      <c r="D6651" s="10"/>
    </row>
    <row r="6652" spans="3:4" x14ac:dyDescent="0.2">
      <c r="C6652" s="10"/>
      <c r="D6652" s="10"/>
    </row>
    <row r="6653" spans="3:4" x14ac:dyDescent="0.2">
      <c r="C6653" s="10"/>
      <c r="D6653" s="10"/>
    </row>
    <row r="6654" spans="3:4" x14ac:dyDescent="0.2">
      <c r="C6654" s="10"/>
      <c r="D6654" s="10"/>
    </row>
    <row r="6655" spans="3:4" x14ac:dyDescent="0.2">
      <c r="C6655" s="10"/>
      <c r="D6655" s="10"/>
    </row>
    <row r="6656" spans="3:4" x14ac:dyDescent="0.2">
      <c r="C6656" s="10"/>
      <c r="D6656" s="10"/>
    </row>
    <row r="6657" spans="3:4" x14ac:dyDescent="0.2">
      <c r="C6657" s="10"/>
      <c r="D6657" s="10"/>
    </row>
    <row r="6658" spans="3:4" x14ac:dyDescent="0.2">
      <c r="C6658" s="10"/>
      <c r="D6658" s="10"/>
    </row>
    <row r="6659" spans="3:4" x14ac:dyDescent="0.2">
      <c r="C6659" s="10"/>
      <c r="D6659" s="10"/>
    </row>
    <row r="6660" spans="3:4" x14ac:dyDescent="0.2">
      <c r="C6660" s="10"/>
      <c r="D6660" s="10"/>
    </row>
    <row r="6661" spans="3:4" x14ac:dyDescent="0.2">
      <c r="C6661" s="10"/>
      <c r="D6661" s="10"/>
    </row>
    <row r="6662" spans="3:4" x14ac:dyDescent="0.2">
      <c r="C6662" s="10"/>
      <c r="D6662" s="10"/>
    </row>
    <row r="6663" spans="3:4" x14ac:dyDescent="0.2">
      <c r="C6663" s="10"/>
      <c r="D6663" s="10"/>
    </row>
    <row r="6664" spans="3:4" x14ac:dyDescent="0.2">
      <c r="C6664" s="10"/>
      <c r="D6664" s="10"/>
    </row>
    <row r="6665" spans="3:4" x14ac:dyDescent="0.2">
      <c r="C6665" s="10"/>
      <c r="D6665" s="10"/>
    </row>
    <row r="6666" spans="3:4" x14ac:dyDescent="0.2">
      <c r="C6666" s="10"/>
      <c r="D6666" s="10"/>
    </row>
    <row r="6667" spans="3:4" x14ac:dyDescent="0.2">
      <c r="C6667" s="10"/>
      <c r="D6667" s="10"/>
    </row>
    <row r="6668" spans="3:4" x14ac:dyDescent="0.2">
      <c r="C6668" s="10"/>
      <c r="D6668" s="10"/>
    </row>
    <row r="6669" spans="3:4" x14ac:dyDescent="0.2">
      <c r="C6669" s="10"/>
      <c r="D6669" s="10"/>
    </row>
    <row r="6670" spans="3:4" x14ac:dyDescent="0.2">
      <c r="C6670" s="10"/>
      <c r="D6670" s="10"/>
    </row>
    <row r="6671" spans="3:4" x14ac:dyDescent="0.2">
      <c r="C6671" s="10"/>
      <c r="D6671" s="10"/>
    </row>
    <row r="6672" spans="3:4" x14ac:dyDescent="0.2">
      <c r="C6672" s="10"/>
      <c r="D6672" s="10"/>
    </row>
    <row r="6673" spans="3:4" x14ac:dyDescent="0.2">
      <c r="C6673" s="10"/>
      <c r="D6673" s="10"/>
    </row>
    <row r="6674" spans="3:4" x14ac:dyDescent="0.2">
      <c r="C6674" s="10"/>
      <c r="D6674" s="10"/>
    </row>
    <row r="6675" spans="3:4" x14ac:dyDescent="0.2">
      <c r="C6675" s="10"/>
      <c r="D6675" s="10"/>
    </row>
    <row r="6676" spans="3:4" x14ac:dyDescent="0.2">
      <c r="C6676" s="10"/>
      <c r="D6676" s="10"/>
    </row>
    <row r="6677" spans="3:4" x14ac:dyDescent="0.2">
      <c r="C6677" s="10"/>
      <c r="D6677" s="10"/>
    </row>
    <row r="6678" spans="3:4" x14ac:dyDescent="0.2">
      <c r="C6678" s="10"/>
      <c r="D6678" s="10"/>
    </row>
    <row r="6679" spans="3:4" x14ac:dyDescent="0.2">
      <c r="C6679" s="10"/>
      <c r="D6679" s="10"/>
    </row>
    <row r="6680" spans="3:4" x14ac:dyDescent="0.2">
      <c r="C6680" s="10"/>
      <c r="D6680" s="10"/>
    </row>
    <row r="6681" spans="3:4" x14ac:dyDescent="0.2">
      <c r="C6681" s="10"/>
      <c r="D6681" s="10"/>
    </row>
    <row r="6682" spans="3:4" x14ac:dyDescent="0.2">
      <c r="C6682" s="10"/>
      <c r="D6682" s="10"/>
    </row>
    <row r="6683" spans="3:4" x14ac:dyDescent="0.2">
      <c r="C6683" s="10"/>
      <c r="D6683" s="10"/>
    </row>
    <row r="6684" spans="3:4" x14ac:dyDescent="0.2">
      <c r="C6684" s="10"/>
      <c r="D6684" s="10"/>
    </row>
    <row r="6685" spans="3:4" x14ac:dyDescent="0.2">
      <c r="C6685" s="10"/>
      <c r="D6685" s="10"/>
    </row>
    <row r="6686" spans="3:4" x14ac:dyDescent="0.2">
      <c r="C6686" s="10"/>
      <c r="D6686" s="10"/>
    </row>
    <row r="6687" spans="3:4" x14ac:dyDescent="0.2">
      <c r="C6687" s="10"/>
      <c r="D6687" s="10"/>
    </row>
    <row r="6688" spans="3:4" x14ac:dyDescent="0.2">
      <c r="C6688" s="10"/>
      <c r="D6688" s="10"/>
    </row>
    <row r="6689" spans="3:4" x14ac:dyDescent="0.2">
      <c r="C6689" s="10"/>
      <c r="D6689" s="10"/>
    </row>
    <row r="6690" spans="3:4" x14ac:dyDescent="0.2">
      <c r="C6690" s="10"/>
      <c r="D6690" s="10"/>
    </row>
    <row r="6691" spans="3:4" x14ac:dyDescent="0.2">
      <c r="C6691" s="10"/>
      <c r="D6691" s="10"/>
    </row>
    <row r="6692" spans="3:4" x14ac:dyDescent="0.2">
      <c r="C6692" s="10"/>
      <c r="D6692" s="10"/>
    </row>
    <row r="6693" spans="3:4" x14ac:dyDescent="0.2">
      <c r="C6693" s="10"/>
      <c r="D6693" s="10"/>
    </row>
    <row r="6694" spans="3:4" x14ac:dyDescent="0.2">
      <c r="C6694" s="10"/>
      <c r="D6694" s="10"/>
    </row>
    <row r="6695" spans="3:4" x14ac:dyDescent="0.2">
      <c r="C6695" s="10"/>
      <c r="D6695" s="10"/>
    </row>
    <row r="6696" spans="3:4" x14ac:dyDescent="0.2">
      <c r="C6696" s="10"/>
      <c r="D6696" s="10"/>
    </row>
    <row r="6697" spans="3:4" x14ac:dyDescent="0.2">
      <c r="C6697" s="10"/>
      <c r="D6697" s="10"/>
    </row>
    <row r="6698" spans="3:4" x14ac:dyDescent="0.2">
      <c r="C6698" s="10"/>
      <c r="D6698" s="10"/>
    </row>
    <row r="6699" spans="3:4" x14ac:dyDescent="0.2">
      <c r="C6699" s="10"/>
      <c r="D6699" s="10"/>
    </row>
    <row r="6700" spans="3:4" x14ac:dyDescent="0.2">
      <c r="C6700" s="10"/>
      <c r="D6700" s="10"/>
    </row>
    <row r="6701" spans="3:4" x14ac:dyDescent="0.2">
      <c r="C6701" s="10"/>
      <c r="D6701" s="10"/>
    </row>
    <row r="6702" spans="3:4" x14ac:dyDescent="0.2">
      <c r="C6702" s="10"/>
      <c r="D6702" s="10"/>
    </row>
    <row r="6703" spans="3:4" x14ac:dyDescent="0.2">
      <c r="C6703" s="10"/>
      <c r="D6703" s="10"/>
    </row>
    <row r="6704" spans="3:4" x14ac:dyDescent="0.2">
      <c r="C6704" s="10"/>
      <c r="D6704" s="10"/>
    </row>
    <row r="6705" spans="3:4" x14ac:dyDescent="0.2">
      <c r="C6705" s="10"/>
      <c r="D6705" s="10"/>
    </row>
    <row r="6706" spans="3:4" x14ac:dyDescent="0.2">
      <c r="C6706" s="10"/>
      <c r="D6706" s="10"/>
    </row>
    <row r="6707" spans="3:4" x14ac:dyDescent="0.2">
      <c r="C6707" s="10"/>
      <c r="D6707" s="10"/>
    </row>
    <row r="6708" spans="3:4" x14ac:dyDescent="0.2">
      <c r="C6708" s="10"/>
      <c r="D6708" s="10"/>
    </row>
    <row r="6709" spans="3:4" x14ac:dyDescent="0.2">
      <c r="C6709" s="10"/>
      <c r="D6709" s="10"/>
    </row>
    <row r="6710" spans="3:4" x14ac:dyDescent="0.2">
      <c r="C6710" s="10"/>
      <c r="D6710" s="10"/>
    </row>
    <row r="6711" spans="3:4" x14ac:dyDescent="0.2">
      <c r="C6711" s="10"/>
      <c r="D6711" s="10"/>
    </row>
    <row r="6712" spans="3:4" x14ac:dyDescent="0.2">
      <c r="C6712" s="10"/>
      <c r="D6712" s="10"/>
    </row>
    <row r="6713" spans="3:4" x14ac:dyDescent="0.2">
      <c r="C6713" s="10"/>
      <c r="D6713" s="10"/>
    </row>
    <row r="6714" spans="3:4" x14ac:dyDescent="0.2">
      <c r="C6714" s="10"/>
      <c r="D6714" s="10"/>
    </row>
    <row r="6715" spans="3:4" x14ac:dyDescent="0.2">
      <c r="C6715" s="10"/>
      <c r="D6715" s="10"/>
    </row>
    <row r="6716" spans="3:4" x14ac:dyDescent="0.2">
      <c r="C6716" s="10"/>
      <c r="D6716" s="10"/>
    </row>
    <row r="6717" spans="3:4" x14ac:dyDescent="0.2">
      <c r="C6717" s="10"/>
      <c r="D6717" s="10"/>
    </row>
    <row r="6718" spans="3:4" x14ac:dyDescent="0.2">
      <c r="C6718" s="10"/>
      <c r="D6718" s="10"/>
    </row>
    <row r="6719" spans="3:4" x14ac:dyDescent="0.2">
      <c r="C6719" s="10"/>
      <c r="D6719" s="10"/>
    </row>
    <row r="6720" spans="3:4" x14ac:dyDescent="0.2">
      <c r="C6720" s="10"/>
      <c r="D6720" s="10"/>
    </row>
    <row r="6721" spans="3:4" x14ac:dyDescent="0.2">
      <c r="C6721" s="10"/>
      <c r="D6721" s="10"/>
    </row>
    <row r="6722" spans="3:4" x14ac:dyDescent="0.2">
      <c r="C6722" s="10"/>
      <c r="D6722" s="10"/>
    </row>
    <row r="6723" spans="3:4" x14ac:dyDescent="0.2">
      <c r="C6723" s="10"/>
      <c r="D6723" s="10"/>
    </row>
    <row r="6724" spans="3:4" x14ac:dyDescent="0.2">
      <c r="C6724" s="10"/>
      <c r="D6724" s="10"/>
    </row>
    <row r="6725" spans="3:4" x14ac:dyDescent="0.2">
      <c r="C6725" s="10"/>
      <c r="D6725" s="10"/>
    </row>
    <row r="6726" spans="3:4" x14ac:dyDescent="0.2">
      <c r="C6726" s="10"/>
      <c r="D6726" s="10"/>
    </row>
    <row r="6727" spans="3:4" x14ac:dyDescent="0.2">
      <c r="C6727" s="10"/>
      <c r="D6727" s="10"/>
    </row>
    <row r="6728" spans="3:4" x14ac:dyDescent="0.2">
      <c r="C6728" s="10"/>
      <c r="D6728" s="10"/>
    </row>
    <row r="6729" spans="3:4" x14ac:dyDescent="0.2">
      <c r="C6729" s="10"/>
      <c r="D6729" s="10"/>
    </row>
    <row r="6730" spans="3:4" x14ac:dyDescent="0.2">
      <c r="C6730" s="10"/>
      <c r="D6730" s="10"/>
    </row>
    <row r="6731" spans="3:4" x14ac:dyDescent="0.2">
      <c r="C6731" s="10"/>
      <c r="D6731" s="10"/>
    </row>
    <row r="6732" spans="3:4" x14ac:dyDescent="0.2">
      <c r="C6732" s="10"/>
      <c r="D6732" s="10"/>
    </row>
    <row r="6733" spans="3:4" x14ac:dyDescent="0.2">
      <c r="C6733" s="10"/>
      <c r="D6733" s="10"/>
    </row>
    <row r="6734" spans="3:4" x14ac:dyDescent="0.2">
      <c r="C6734" s="10"/>
      <c r="D6734" s="10"/>
    </row>
    <row r="6735" spans="3:4" x14ac:dyDescent="0.2">
      <c r="C6735" s="10"/>
      <c r="D6735" s="10"/>
    </row>
    <row r="6736" spans="3:4" x14ac:dyDescent="0.2">
      <c r="C6736" s="10"/>
      <c r="D6736" s="10"/>
    </row>
    <row r="6737" spans="3:4" x14ac:dyDescent="0.2">
      <c r="C6737" s="10"/>
      <c r="D6737" s="10"/>
    </row>
    <row r="6738" spans="3:4" x14ac:dyDescent="0.2">
      <c r="C6738" s="10"/>
      <c r="D6738" s="10"/>
    </row>
    <row r="6739" spans="3:4" x14ac:dyDescent="0.2">
      <c r="C6739" s="10"/>
      <c r="D6739" s="10"/>
    </row>
    <row r="6740" spans="3:4" x14ac:dyDescent="0.2">
      <c r="C6740" s="10"/>
      <c r="D6740" s="10"/>
    </row>
    <row r="6741" spans="3:4" x14ac:dyDescent="0.2">
      <c r="C6741" s="10"/>
      <c r="D6741" s="10"/>
    </row>
    <row r="6742" spans="3:4" x14ac:dyDescent="0.2">
      <c r="C6742" s="10"/>
      <c r="D6742" s="10"/>
    </row>
    <row r="6743" spans="3:4" x14ac:dyDescent="0.2">
      <c r="C6743" s="10"/>
      <c r="D6743" s="10"/>
    </row>
    <row r="6744" spans="3:4" x14ac:dyDescent="0.2">
      <c r="C6744" s="10"/>
      <c r="D6744" s="10"/>
    </row>
    <row r="6745" spans="3:4" x14ac:dyDescent="0.2">
      <c r="C6745" s="10"/>
      <c r="D6745" s="10"/>
    </row>
    <row r="6746" spans="3:4" x14ac:dyDescent="0.2">
      <c r="C6746" s="10"/>
      <c r="D6746" s="10"/>
    </row>
    <row r="6747" spans="3:4" x14ac:dyDescent="0.2">
      <c r="C6747" s="10"/>
      <c r="D6747" s="10"/>
    </row>
    <row r="6748" spans="3:4" x14ac:dyDescent="0.2">
      <c r="C6748" s="10"/>
      <c r="D6748" s="10"/>
    </row>
    <row r="6749" spans="3:4" x14ac:dyDescent="0.2">
      <c r="C6749" s="10"/>
      <c r="D6749" s="10"/>
    </row>
    <row r="6750" spans="3:4" x14ac:dyDescent="0.2">
      <c r="C6750" s="10"/>
      <c r="D6750" s="10"/>
    </row>
    <row r="6751" spans="3:4" x14ac:dyDescent="0.2">
      <c r="C6751" s="10"/>
      <c r="D6751" s="10"/>
    </row>
    <row r="6752" spans="3:4" x14ac:dyDescent="0.2">
      <c r="C6752" s="10"/>
      <c r="D6752" s="10"/>
    </row>
    <row r="6753" spans="3:4" x14ac:dyDescent="0.2">
      <c r="C6753" s="10"/>
      <c r="D6753" s="10"/>
    </row>
    <row r="6754" spans="3:4" x14ac:dyDescent="0.2">
      <c r="C6754" s="10"/>
      <c r="D6754" s="10"/>
    </row>
    <row r="6755" spans="3:4" x14ac:dyDescent="0.2">
      <c r="C6755" s="10"/>
      <c r="D6755" s="10"/>
    </row>
    <row r="6756" spans="3:4" x14ac:dyDescent="0.2">
      <c r="C6756" s="10"/>
      <c r="D6756" s="10"/>
    </row>
    <row r="6757" spans="3:4" x14ac:dyDescent="0.2">
      <c r="C6757" s="10"/>
      <c r="D6757" s="10"/>
    </row>
    <row r="6758" spans="3:4" x14ac:dyDescent="0.2">
      <c r="C6758" s="10"/>
      <c r="D6758" s="10"/>
    </row>
    <row r="6759" spans="3:4" x14ac:dyDescent="0.2">
      <c r="C6759" s="10"/>
      <c r="D6759" s="10"/>
    </row>
    <row r="6760" spans="3:4" x14ac:dyDescent="0.2">
      <c r="C6760" s="10"/>
      <c r="D6760" s="10"/>
    </row>
    <row r="6761" spans="3:4" x14ac:dyDescent="0.2">
      <c r="C6761" s="10"/>
      <c r="D6761" s="10"/>
    </row>
    <row r="6762" spans="3:4" x14ac:dyDescent="0.2">
      <c r="C6762" s="10"/>
      <c r="D6762" s="10"/>
    </row>
    <row r="6763" spans="3:4" x14ac:dyDescent="0.2">
      <c r="C6763" s="10"/>
      <c r="D6763" s="10"/>
    </row>
    <row r="6764" spans="3:4" x14ac:dyDescent="0.2">
      <c r="C6764" s="10"/>
      <c r="D6764" s="10"/>
    </row>
    <row r="6765" spans="3:4" x14ac:dyDescent="0.2">
      <c r="C6765" s="10"/>
      <c r="D6765" s="10"/>
    </row>
    <row r="6766" spans="3:4" x14ac:dyDescent="0.2">
      <c r="C6766" s="10"/>
      <c r="D6766" s="10"/>
    </row>
    <row r="6767" spans="3:4" x14ac:dyDescent="0.2">
      <c r="C6767" s="10"/>
      <c r="D6767" s="10"/>
    </row>
    <row r="6768" spans="3:4" x14ac:dyDescent="0.2">
      <c r="C6768" s="10"/>
      <c r="D6768" s="10"/>
    </row>
    <row r="6769" spans="3:4" x14ac:dyDescent="0.2">
      <c r="C6769" s="10"/>
      <c r="D6769" s="10"/>
    </row>
    <row r="6770" spans="3:4" x14ac:dyDescent="0.2">
      <c r="C6770" s="10"/>
      <c r="D6770" s="10"/>
    </row>
    <row r="6771" spans="3:4" x14ac:dyDescent="0.2">
      <c r="C6771" s="10"/>
      <c r="D6771" s="10"/>
    </row>
    <row r="6772" spans="3:4" x14ac:dyDescent="0.2">
      <c r="C6772" s="10"/>
      <c r="D6772" s="10"/>
    </row>
    <row r="6773" spans="3:4" x14ac:dyDescent="0.2">
      <c r="C6773" s="10"/>
      <c r="D6773" s="10"/>
    </row>
    <row r="6774" spans="3:4" x14ac:dyDescent="0.2">
      <c r="C6774" s="10"/>
      <c r="D6774" s="10"/>
    </row>
    <row r="6775" spans="3:4" x14ac:dyDescent="0.2">
      <c r="C6775" s="10"/>
      <c r="D6775" s="10"/>
    </row>
    <row r="6776" spans="3:4" x14ac:dyDescent="0.2">
      <c r="C6776" s="10"/>
      <c r="D6776" s="10"/>
    </row>
    <row r="6777" spans="3:4" x14ac:dyDescent="0.2">
      <c r="C6777" s="10"/>
      <c r="D6777" s="10"/>
    </row>
    <row r="6778" spans="3:4" x14ac:dyDescent="0.2">
      <c r="C6778" s="10"/>
      <c r="D6778" s="10"/>
    </row>
    <row r="6779" spans="3:4" x14ac:dyDescent="0.2">
      <c r="C6779" s="10"/>
      <c r="D6779" s="10"/>
    </row>
    <row r="6780" spans="3:4" x14ac:dyDescent="0.2">
      <c r="C6780" s="10"/>
      <c r="D6780" s="10"/>
    </row>
    <row r="6781" spans="3:4" x14ac:dyDescent="0.2">
      <c r="C6781" s="10"/>
      <c r="D6781" s="10"/>
    </row>
    <row r="6782" spans="3:4" x14ac:dyDescent="0.2">
      <c r="C6782" s="10"/>
      <c r="D6782" s="10"/>
    </row>
    <row r="6783" spans="3:4" x14ac:dyDescent="0.2">
      <c r="C6783" s="10"/>
      <c r="D6783" s="10"/>
    </row>
    <row r="6784" spans="3:4" x14ac:dyDescent="0.2">
      <c r="C6784" s="10"/>
      <c r="D6784" s="10"/>
    </row>
    <row r="6785" spans="3:4" x14ac:dyDescent="0.2">
      <c r="C6785" s="10"/>
      <c r="D6785" s="10"/>
    </row>
    <row r="6786" spans="3:4" x14ac:dyDescent="0.2">
      <c r="C6786" s="10"/>
      <c r="D6786" s="10"/>
    </row>
    <row r="6787" spans="3:4" x14ac:dyDescent="0.2">
      <c r="C6787" s="10"/>
      <c r="D6787" s="10"/>
    </row>
    <row r="6788" spans="3:4" x14ac:dyDescent="0.2">
      <c r="C6788" s="10"/>
      <c r="D6788" s="10"/>
    </row>
    <row r="6789" spans="3:4" x14ac:dyDescent="0.2">
      <c r="C6789" s="10"/>
      <c r="D6789" s="10"/>
    </row>
    <row r="6790" spans="3:4" x14ac:dyDescent="0.2">
      <c r="C6790" s="10"/>
      <c r="D6790" s="10"/>
    </row>
    <row r="6791" spans="3:4" x14ac:dyDescent="0.2">
      <c r="C6791" s="10"/>
      <c r="D6791" s="10"/>
    </row>
    <row r="6792" spans="3:4" x14ac:dyDescent="0.2">
      <c r="C6792" s="10"/>
      <c r="D6792" s="10"/>
    </row>
    <row r="6793" spans="3:4" x14ac:dyDescent="0.2">
      <c r="C6793" s="10"/>
      <c r="D6793" s="10"/>
    </row>
    <row r="6794" spans="3:4" x14ac:dyDescent="0.2">
      <c r="C6794" s="10"/>
      <c r="D6794" s="10"/>
    </row>
    <row r="6795" spans="3:4" x14ac:dyDescent="0.2">
      <c r="C6795" s="10"/>
      <c r="D6795" s="10"/>
    </row>
    <row r="6796" spans="3:4" x14ac:dyDescent="0.2">
      <c r="C6796" s="10"/>
      <c r="D6796" s="10"/>
    </row>
    <row r="6797" spans="3:4" x14ac:dyDescent="0.2">
      <c r="C6797" s="10"/>
      <c r="D6797" s="10"/>
    </row>
    <row r="6798" spans="3:4" x14ac:dyDescent="0.2">
      <c r="C6798" s="10"/>
      <c r="D6798" s="10"/>
    </row>
    <row r="6799" spans="3:4" x14ac:dyDescent="0.2">
      <c r="C6799" s="10"/>
      <c r="D6799" s="10"/>
    </row>
    <row r="6800" spans="3:4" x14ac:dyDescent="0.2">
      <c r="C6800" s="10"/>
      <c r="D6800" s="10"/>
    </row>
    <row r="6801" spans="3:4" x14ac:dyDescent="0.2">
      <c r="C6801" s="10"/>
      <c r="D6801" s="10"/>
    </row>
    <row r="6802" spans="3:4" x14ac:dyDescent="0.2">
      <c r="C6802" s="10"/>
      <c r="D6802" s="10"/>
    </row>
    <row r="6803" spans="3:4" x14ac:dyDescent="0.2">
      <c r="C6803" s="10"/>
      <c r="D6803" s="10"/>
    </row>
    <row r="6804" spans="3:4" x14ac:dyDescent="0.2">
      <c r="C6804" s="10"/>
      <c r="D6804" s="10"/>
    </row>
    <row r="6805" spans="3:4" x14ac:dyDescent="0.2">
      <c r="C6805" s="10"/>
      <c r="D6805" s="10"/>
    </row>
    <row r="6806" spans="3:4" x14ac:dyDescent="0.2">
      <c r="C6806" s="10"/>
      <c r="D6806" s="10"/>
    </row>
    <row r="6807" spans="3:4" x14ac:dyDescent="0.2">
      <c r="C6807" s="10"/>
      <c r="D6807" s="10"/>
    </row>
    <row r="6808" spans="3:4" x14ac:dyDescent="0.2">
      <c r="C6808" s="10"/>
      <c r="D6808" s="10"/>
    </row>
    <row r="6809" spans="3:4" x14ac:dyDescent="0.2">
      <c r="C6809" s="10"/>
      <c r="D6809" s="10"/>
    </row>
    <row r="6810" spans="3:4" x14ac:dyDescent="0.2">
      <c r="C6810" s="10"/>
      <c r="D6810" s="10"/>
    </row>
    <row r="6811" spans="3:4" x14ac:dyDescent="0.2">
      <c r="C6811" s="10"/>
      <c r="D6811" s="10"/>
    </row>
    <row r="6812" spans="3:4" x14ac:dyDescent="0.2">
      <c r="C6812" s="10"/>
      <c r="D6812" s="10"/>
    </row>
    <row r="6813" spans="3:4" x14ac:dyDescent="0.2">
      <c r="C6813" s="10"/>
      <c r="D6813" s="10"/>
    </row>
    <row r="6814" spans="3:4" x14ac:dyDescent="0.2">
      <c r="C6814" s="10"/>
      <c r="D6814" s="10"/>
    </row>
    <row r="6815" spans="3:4" x14ac:dyDescent="0.2">
      <c r="C6815" s="10"/>
      <c r="D6815" s="10"/>
    </row>
    <row r="6816" spans="3:4" x14ac:dyDescent="0.2">
      <c r="C6816" s="10"/>
      <c r="D6816" s="10"/>
    </row>
    <row r="6817" spans="3:4" x14ac:dyDescent="0.2">
      <c r="C6817" s="10"/>
      <c r="D6817" s="10"/>
    </row>
    <row r="6818" spans="3:4" x14ac:dyDescent="0.2">
      <c r="C6818" s="10"/>
      <c r="D6818" s="10"/>
    </row>
    <row r="6819" spans="3:4" x14ac:dyDescent="0.2">
      <c r="C6819" s="10"/>
      <c r="D6819" s="10"/>
    </row>
    <row r="6820" spans="3:4" x14ac:dyDescent="0.2">
      <c r="C6820" s="10"/>
      <c r="D6820" s="10"/>
    </row>
    <row r="6821" spans="3:4" x14ac:dyDescent="0.2">
      <c r="C6821" s="10"/>
      <c r="D6821" s="10"/>
    </row>
    <row r="6822" spans="3:4" x14ac:dyDescent="0.2">
      <c r="C6822" s="10"/>
      <c r="D6822" s="10"/>
    </row>
    <row r="6823" spans="3:4" x14ac:dyDescent="0.2">
      <c r="C6823" s="10"/>
      <c r="D6823" s="10"/>
    </row>
    <row r="6824" spans="3:4" x14ac:dyDescent="0.2">
      <c r="C6824" s="10"/>
      <c r="D6824" s="10"/>
    </row>
    <row r="6825" spans="3:4" x14ac:dyDescent="0.2">
      <c r="C6825" s="10"/>
      <c r="D6825" s="10"/>
    </row>
    <row r="6826" spans="3:4" x14ac:dyDescent="0.2">
      <c r="C6826" s="10"/>
      <c r="D6826" s="10"/>
    </row>
    <row r="6827" spans="3:4" x14ac:dyDescent="0.2">
      <c r="C6827" s="10"/>
      <c r="D6827" s="10"/>
    </row>
    <row r="6828" spans="3:4" x14ac:dyDescent="0.2">
      <c r="C6828" s="10"/>
      <c r="D6828" s="10"/>
    </row>
    <row r="6829" spans="3:4" x14ac:dyDescent="0.2">
      <c r="C6829" s="10"/>
      <c r="D6829" s="10"/>
    </row>
    <row r="6830" spans="3:4" x14ac:dyDescent="0.2">
      <c r="C6830" s="10"/>
      <c r="D6830" s="10"/>
    </row>
    <row r="6831" spans="3:4" x14ac:dyDescent="0.2">
      <c r="C6831" s="10"/>
      <c r="D6831" s="10"/>
    </row>
    <row r="6832" spans="3:4" x14ac:dyDescent="0.2">
      <c r="C6832" s="10"/>
      <c r="D6832" s="10"/>
    </row>
    <row r="6833" spans="3:4" x14ac:dyDescent="0.2">
      <c r="C6833" s="10"/>
      <c r="D6833" s="10"/>
    </row>
    <row r="6834" spans="3:4" x14ac:dyDescent="0.2">
      <c r="C6834" s="10"/>
      <c r="D6834" s="10"/>
    </row>
    <row r="6835" spans="3:4" x14ac:dyDescent="0.2">
      <c r="C6835" s="10"/>
      <c r="D6835" s="10"/>
    </row>
    <row r="6836" spans="3:4" x14ac:dyDescent="0.2">
      <c r="C6836" s="10"/>
      <c r="D6836" s="10"/>
    </row>
    <row r="6837" spans="3:4" x14ac:dyDescent="0.2">
      <c r="C6837" s="10"/>
      <c r="D6837" s="10"/>
    </row>
    <row r="6838" spans="3:4" x14ac:dyDescent="0.2">
      <c r="C6838" s="10"/>
      <c r="D6838" s="10"/>
    </row>
    <row r="6839" spans="3:4" x14ac:dyDescent="0.2">
      <c r="C6839" s="10"/>
      <c r="D6839" s="10"/>
    </row>
    <row r="6840" spans="3:4" x14ac:dyDescent="0.2">
      <c r="C6840" s="10"/>
      <c r="D6840" s="10"/>
    </row>
    <row r="6841" spans="3:4" x14ac:dyDescent="0.2">
      <c r="C6841" s="10"/>
      <c r="D6841" s="10"/>
    </row>
    <row r="6842" spans="3:4" x14ac:dyDescent="0.2">
      <c r="C6842" s="10"/>
      <c r="D6842" s="10"/>
    </row>
    <row r="6843" spans="3:4" x14ac:dyDescent="0.2">
      <c r="C6843" s="10"/>
      <c r="D6843" s="10"/>
    </row>
    <row r="6844" spans="3:4" x14ac:dyDescent="0.2">
      <c r="C6844" s="10"/>
      <c r="D6844" s="10"/>
    </row>
    <row r="6845" spans="3:4" x14ac:dyDescent="0.2">
      <c r="C6845" s="10"/>
      <c r="D6845" s="10"/>
    </row>
    <row r="6846" spans="3:4" x14ac:dyDescent="0.2">
      <c r="C6846" s="10"/>
      <c r="D6846" s="10"/>
    </row>
    <row r="6847" spans="3:4" x14ac:dyDescent="0.2">
      <c r="C6847" s="10"/>
      <c r="D6847" s="10"/>
    </row>
    <row r="6848" spans="3:4" x14ac:dyDescent="0.2">
      <c r="C6848" s="10"/>
      <c r="D6848" s="10"/>
    </row>
    <row r="6849" spans="3:4" x14ac:dyDescent="0.2">
      <c r="C6849" s="10"/>
      <c r="D6849" s="10"/>
    </row>
    <row r="6850" spans="3:4" x14ac:dyDescent="0.2">
      <c r="C6850" s="10"/>
      <c r="D6850" s="10"/>
    </row>
    <row r="6851" spans="3:4" x14ac:dyDescent="0.2">
      <c r="C6851" s="10"/>
      <c r="D6851" s="10"/>
    </row>
    <row r="6852" spans="3:4" x14ac:dyDescent="0.2">
      <c r="C6852" s="10"/>
      <c r="D6852" s="10"/>
    </row>
    <row r="6853" spans="3:4" x14ac:dyDescent="0.2">
      <c r="C6853" s="10"/>
      <c r="D6853" s="10"/>
    </row>
    <row r="6854" spans="3:4" x14ac:dyDescent="0.2">
      <c r="C6854" s="10"/>
      <c r="D6854" s="10"/>
    </row>
    <row r="6855" spans="3:4" x14ac:dyDescent="0.2">
      <c r="C6855" s="10"/>
      <c r="D6855" s="10"/>
    </row>
    <row r="6856" spans="3:4" x14ac:dyDescent="0.2">
      <c r="C6856" s="10"/>
      <c r="D6856" s="10"/>
    </row>
    <row r="6857" spans="3:4" x14ac:dyDescent="0.2">
      <c r="C6857" s="10"/>
      <c r="D6857" s="10"/>
    </row>
    <row r="6858" spans="3:4" x14ac:dyDescent="0.2">
      <c r="C6858" s="10"/>
      <c r="D6858" s="10"/>
    </row>
    <row r="6859" spans="3:4" x14ac:dyDescent="0.2">
      <c r="C6859" s="10"/>
      <c r="D6859" s="10"/>
    </row>
    <row r="6860" spans="3:4" x14ac:dyDescent="0.2">
      <c r="C6860" s="10"/>
      <c r="D6860" s="10"/>
    </row>
    <row r="6861" spans="3:4" x14ac:dyDescent="0.2">
      <c r="C6861" s="10"/>
      <c r="D6861" s="10"/>
    </row>
    <row r="6862" spans="3:4" x14ac:dyDescent="0.2">
      <c r="C6862" s="10"/>
      <c r="D6862" s="10"/>
    </row>
    <row r="6863" spans="3:4" x14ac:dyDescent="0.2">
      <c r="C6863" s="10"/>
      <c r="D6863" s="10"/>
    </row>
    <row r="6864" spans="3:4" x14ac:dyDescent="0.2">
      <c r="C6864" s="10"/>
      <c r="D6864" s="10"/>
    </row>
    <row r="6865" spans="3:4" x14ac:dyDescent="0.2">
      <c r="C6865" s="10"/>
      <c r="D6865" s="10"/>
    </row>
    <row r="6866" spans="3:4" x14ac:dyDescent="0.2">
      <c r="C6866" s="10"/>
      <c r="D6866" s="10"/>
    </row>
    <row r="6867" spans="3:4" x14ac:dyDescent="0.2">
      <c r="C6867" s="10"/>
      <c r="D6867" s="10"/>
    </row>
    <row r="6868" spans="3:4" x14ac:dyDescent="0.2">
      <c r="C6868" s="10"/>
      <c r="D6868" s="10"/>
    </row>
    <row r="6869" spans="3:4" x14ac:dyDescent="0.2">
      <c r="C6869" s="10"/>
      <c r="D6869" s="10"/>
    </row>
    <row r="6870" spans="3:4" x14ac:dyDescent="0.2">
      <c r="C6870" s="10"/>
      <c r="D6870" s="10"/>
    </row>
    <row r="6871" spans="3:4" x14ac:dyDescent="0.2">
      <c r="C6871" s="10"/>
      <c r="D6871" s="10"/>
    </row>
    <row r="6872" spans="3:4" x14ac:dyDescent="0.2">
      <c r="C6872" s="10"/>
      <c r="D6872" s="10"/>
    </row>
    <row r="6873" spans="3:4" x14ac:dyDescent="0.2">
      <c r="C6873" s="10"/>
      <c r="D6873" s="10"/>
    </row>
    <row r="6874" spans="3:4" x14ac:dyDescent="0.2">
      <c r="C6874" s="10"/>
      <c r="D6874" s="10"/>
    </row>
    <row r="6875" spans="3:4" x14ac:dyDescent="0.2">
      <c r="C6875" s="10"/>
      <c r="D6875" s="10"/>
    </row>
    <row r="6876" spans="3:4" x14ac:dyDescent="0.2">
      <c r="C6876" s="10"/>
      <c r="D6876" s="10"/>
    </row>
    <row r="6877" spans="3:4" x14ac:dyDescent="0.2">
      <c r="C6877" s="10"/>
      <c r="D6877" s="10"/>
    </row>
    <row r="6878" spans="3:4" x14ac:dyDescent="0.2">
      <c r="C6878" s="10"/>
      <c r="D6878" s="10"/>
    </row>
    <row r="6879" spans="3:4" x14ac:dyDescent="0.2">
      <c r="C6879" s="10"/>
      <c r="D6879" s="10"/>
    </row>
    <row r="6880" spans="3:4" x14ac:dyDescent="0.2">
      <c r="C6880" s="10"/>
      <c r="D6880" s="10"/>
    </row>
    <row r="6881" spans="3:4" x14ac:dyDescent="0.2">
      <c r="C6881" s="10"/>
      <c r="D6881" s="10"/>
    </row>
    <row r="6882" spans="3:4" x14ac:dyDescent="0.2">
      <c r="C6882" s="10"/>
      <c r="D6882" s="10"/>
    </row>
    <row r="6883" spans="3:4" x14ac:dyDescent="0.2">
      <c r="C6883" s="10"/>
      <c r="D6883" s="10"/>
    </row>
    <row r="6884" spans="3:4" x14ac:dyDescent="0.2">
      <c r="C6884" s="10"/>
      <c r="D6884" s="10"/>
    </row>
    <row r="6885" spans="3:4" x14ac:dyDescent="0.2">
      <c r="C6885" s="10"/>
      <c r="D6885" s="10"/>
    </row>
    <row r="6886" spans="3:4" x14ac:dyDescent="0.2">
      <c r="C6886" s="10"/>
      <c r="D6886" s="10"/>
    </row>
    <row r="6887" spans="3:4" x14ac:dyDescent="0.2">
      <c r="C6887" s="10"/>
      <c r="D6887" s="10"/>
    </row>
    <row r="6888" spans="3:4" x14ac:dyDescent="0.2">
      <c r="C6888" s="10"/>
      <c r="D6888" s="10"/>
    </row>
    <row r="6889" spans="3:4" x14ac:dyDescent="0.2">
      <c r="C6889" s="10"/>
      <c r="D6889" s="10"/>
    </row>
    <row r="6890" spans="3:4" x14ac:dyDescent="0.2">
      <c r="C6890" s="10"/>
      <c r="D6890" s="10"/>
    </row>
    <row r="6891" spans="3:4" x14ac:dyDescent="0.2">
      <c r="C6891" s="10"/>
      <c r="D6891" s="10"/>
    </row>
    <row r="6892" spans="3:4" x14ac:dyDescent="0.2">
      <c r="C6892" s="10"/>
      <c r="D6892" s="10"/>
    </row>
    <row r="6893" spans="3:4" x14ac:dyDescent="0.2">
      <c r="C6893" s="10"/>
      <c r="D6893" s="10"/>
    </row>
    <row r="6894" spans="3:4" x14ac:dyDescent="0.2">
      <c r="C6894" s="10"/>
      <c r="D6894" s="10"/>
    </row>
    <row r="6895" spans="3:4" x14ac:dyDescent="0.2">
      <c r="C6895" s="10"/>
      <c r="D6895" s="10"/>
    </row>
    <row r="6896" spans="3:4" x14ac:dyDescent="0.2">
      <c r="C6896" s="10"/>
      <c r="D6896" s="10"/>
    </row>
    <row r="6897" spans="3:4" x14ac:dyDescent="0.2">
      <c r="C6897" s="10"/>
      <c r="D6897" s="10"/>
    </row>
    <row r="6898" spans="3:4" x14ac:dyDescent="0.2">
      <c r="C6898" s="10"/>
      <c r="D6898" s="10"/>
    </row>
    <row r="6899" spans="3:4" x14ac:dyDescent="0.2">
      <c r="C6899" s="10"/>
      <c r="D6899" s="10"/>
    </row>
    <row r="6900" spans="3:4" x14ac:dyDescent="0.2">
      <c r="C6900" s="10"/>
      <c r="D6900" s="10"/>
    </row>
    <row r="6901" spans="3:4" x14ac:dyDescent="0.2">
      <c r="C6901" s="10"/>
      <c r="D6901" s="10"/>
    </row>
    <row r="6902" spans="3:4" x14ac:dyDescent="0.2">
      <c r="C6902" s="10"/>
      <c r="D6902" s="10"/>
    </row>
    <row r="6903" spans="3:4" x14ac:dyDescent="0.2">
      <c r="C6903" s="10"/>
      <c r="D6903" s="10"/>
    </row>
    <row r="6904" spans="3:4" x14ac:dyDescent="0.2">
      <c r="C6904" s="10"/>
      <c r="D6904" s="10"/>
    </row>
    <row r="6905" spans="3:4" x14ac:dyDescent="0.2">
      <c r="C6905" s="10"/>
      <c r="D6905" s="10"/>
    </row>
    <row r="6906" spans="3:4" x14ac:dyDescent="0.2">
      <c r="C6906" s="10"/>
      <c r="D6906" s="10"/>
    </row>
    <row r="6907" spans="3:4" x14ac:dyDescent="0.2">
      <c r="C6907" s="10"/>
      <c r="D6907" s="10"/>
    </row>
    <row r="6908" spans="3:4" x14ac:dyDescent="0.2">
      <c r="C6908" s="10"/>
      <c r="D6908" s="10"/>
    </row>
    <row r="6909" spans="3:4" x14ac:dyDescent="0.2">
      <c r="C6909" s="10"/>
      <c r="D6909" s="10"/>
    </row>
    <row r="6910" spans="3:4" x14ac:dyDescent="0.2">
      <c r="C6910" s="10"/>
      <c r="D6910" s="10"/>
    </row>
    <row r="6911" spans="3:4" x14ac:dyDescent="0.2">
      <c r="C6911" s="10"/>
      <c r="D6911" s="10"/>
    </row>
    <row r="6912" spans="3:4" x14ac:dyDescent="0.2">
      <c r="C6912" s="10"/>
      <c r="D6912" s="10"/>
    </row>
    <row r="6913" spans="3:4" x14ac:dyDescent="0.2">
      <c r="C6913" s="10"/>
      <c r="D6913" s="10"/>
    </row>
    <row r="6914" spans="3:4" x14ac:dyDescent="0.2">
      <c r="C6914" s="10"/>
      <c r="D6914" s="10"/>
    </row>
    <row r="6915" spans="3:4" x14ac:dyDescent="0.2">
      <c r="C6915" s="10"/>
      <c r="D6915" s="10"/>
    </row>
  </sheetData>
  <protectedRanges>
    <protectedRange sqref="A100:D113" name="Range1"/>
  </protectedRanges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9FA1-AF4E-4629-BEFF-D013221603C8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Active 1</vt:lpstr>
      <vt:lpstr>Graphs 1</vt:lpstr>
      <vt:lpstr>errors</vt:lpstr>
      <vt:lpstr>Active 2</vt:lpstr>
      <vt:lpstr>Graphs 2</vt:lpstr>
      <vt:lpstr>Active 3</vt:lpstr>
      <vt:lpstr>Graphs 3</vt:lpstr>
      <vt:lpstr>Active 4</vt:lpstr>
      <vt:lpstr>Graphs 4</vt:lpstr>
      <vt:lpstr>Active 5</vt:lpstr>
      <vt:lpstr>Graphs 5</vt:lpstr>
      <vt:lpstr>A (2)</vt:lpstr>
      <vt:lpstr>A (3)</vt:lpstr>
      <vt:lpstr>BAV</vt:lpstr>
      <vt:lpstr>Sheet1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2024-02-15T04:49:56Z</dcterms:modified>
</cp:coreProperties>
</file>